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a9va-cfs-user.infra.be.ch\a9va-cfs-user\UserHomes\mi37\Z_Systems\RedirectedFolders\Documents\CMI\4d6c9b5ee8c9468885b1df8d145693f3\"/>
    </mc:Choice>
  </mc:AlternateContent>
  <bookViews>
    <workbookView xWindow="28680" yWindow="-120" windowWidth="29040" windowHeight="16440"/>
  </bookViews>
  <sheets>
    <sheet name="Übersicht" sheetId="1" r:id="rId1"/>
    <sheet name="HT 1-2" sheetId="2" r:id="rId2"/>
    <sheet name="HT 1-3" sheetId="3" r:id="rId3"/>
    <sheet name="ZT 1-a" sheetId="4" r:id="rId4"/>
    <sheet name="HT 2_1" sheetId="5" r:id="rId5"/>
    <sheet name="HT 2_2" sheetId="6" r:id="rId6"/>
    <sheet name="HT 2_3" sheetId="7" r:id="rId7"/>
    <sheet name="HT 2-4" sheetId="8" r:id="rId8"/>
    <sheet name="HT 2-4a" sheetId="9" r:id="rId9"/>
    <sheet name="HT 2-4b" sheetId="10" r:id="rId10"/>
    <sheet name="HT 2-5" sheetId="11" r:id="rId11"/>
    <sheet name="HT 2-5a" sheetId="12" r:id="rId12"/>
    <sheet name="HT 2-6" sheetId="13" r:id="rId13"/>
    <sheet name="HT 2-7" sheetId="14" r:id="rId14"/>
    <sheet name="HT 2-8" sheetId="15" r:id="rId15"/>
    <sheet name="HT 2-9" sheetId="16" r:id="rId16"/>
    <sheet name="HT 2-10" sheetId="17" r:id="rId17"/>
    <sheet name="HT 2-11 – 2-13" sheetId="18" r:id="rId18"/>
    <sheet name="HT 2-14 – 2-16" sheetId="19" r:id="rId19"/>
    <sheet name="HT 2-17" sheetId="20" r:id="rId20"/>
    <sheet name="HT 2-18 – 2-20" sheetId="21" r:id="rId21"/>
    <sheet name="HT 2-21" sheetId="22" r:id="rId22"/>
    <sheet name="HT 2-22" sheetId="23" r:id="rId23"/>
    <sheet name="HT 2-23 – 2-25" sheetId="25" r:id="rId24"/>
    <sheet name="HT 2-24a" sheetId="24" r:id="rId25"/>
    <sheet name="HT 2-26" sheetId="26" r:id="rId26"/>
    <sheet name="HT 2-27_a" sheetId="27" r:id="rId27"/>
    <sheet name="HT 2-27_b" sheetId="28" r:id="rId28"/>
    <sheet name="HT 2-28" sheetId="29" r:id="rId29"/>
    <sheet name="HT 2-29" sheetId="30" r:id="rId30"/>
    <sheet name="ZT 2-a" sheetId="31" r:id="rId31"/>
    <sheet name="ZT 2-b" sheetId="32" r:id="rId32"/>
    <sheet name="ZT 2-c" sheetId="33" r:id="rId33"/>
    <sheet name="HT 3-1 – 3-3" sheetId="34" r:id="rId34"/>
    <sheet name="HT 3-1a" sheetId="35" r:id="rId35"/>
    <sheet name="HT 3-4 – 3-8" sheetId="36" r:id="rId36"/>
    <sheet name="HT 3-9" sheetId="37" r:id="rId37"/>
    <sheet name="HT 3-10" sheetId="38" r:id="rId38"/>
    <sheet name="HT 3-10a" sheetId="39" r:id="rId39"/>
    <sheet name="HT 3-11" sheetId="40" r:id="rId40"/>
    <sheet name="HT 3-12" sheetId="41" r:id="rId41"/>
    <sheet name="HT 3-13" sheetId="42" r:id="rId42"/>
    <sheet name="HT 3-14" sheetId="43" r:id="rId43"/>
    <sheet name="HT 3-14a" sheetId="44" r:id="rId44"/>
    <sheet name="HT 3-15" sheetId="45" r:id="rId45"/>
    <sheet name="HT 3-16" sheetId="46" r:id="rId46"/>
    <sheet name="HT 3-17" sheetId="47" r:id="rId47"/>
    <sheet name="HT 3-17a" sheetId="48" r:id="rId48"/>
    <sheet name="HT 3-18" sheetId="49" r:id="rId49"/>
    <sheet name="HT 3-18a" sheetId="50" r:id="rId50"/>
    <sheet name="ZT 3-a" sheetId="51" r:id="rId51"/>
    <sheet name="ZT 3-b" sheetId="52" r:id="rId52"/>
    <sheet name="ZT 3-c" sheetId="53" r:id="rId53"/>
    <sheet name="ZT 3-d" sheetId="54" r:id="rId54"/>
    <sheet name="ZT 3-e" sheetId="55" r:id="rId55"/>
    <sheet name="HT 4-1 &amp; 4-2" sheetId="56" r:id="rId56"/>
    <sheet name="HT 4_3" sheetId="57" r:id="rId57"/>
    <sheet name="HT 4-4 – 4-7" sheetId="58" r:id="rId58"/>
    <sheet name="HT 4-8 &amp; 4-9" sheetId="59" r:id="rId59"/>
    <sheet name="HT 4-10" sheetId="60" r:id="rId60"/>
    <sheet name="HT 4-11" sheetId="61" r:id="rId61"/>
    <sheet name="HT 4-12" sheetId="62" r:id="rId62"/>
    <sheet name="HT 4-13" sheetId="63" r:id="rId63"/>
    <sheet name="HT 4-14 – 4-19" sheetId="64" r:id="rId64"/>
    <sheet name="HT 4-20– 4-22" sheetId="65" r:id="rId65"/>
    <sheet name="HT 4-23 &amp; 4-24" sheetId="66" r:id="rId66"/>
    <sheet name="HT 4-25" sheetId="67" r:id="rId67"/>
    <sheet name="HT 4-26" sheetId="68" r:id="rId68"/>
    <sheet name="ZT 4-a" sheetId="69" r:id="rId69"/>
    <sheet name="ZT 4-b" sheetId="70" r:id="rId70"/>
    <sheet name="ZT 4-c" sheetId="71" r:id="rId71"/>
    <sheet name="ZT 4-d" sheetId="73" r:id="rId72"/>
    <sheet name="ZT 4-e" sheetId="74" r:id="rId73"/>
    <sheet name="ZT 4-f" sheetId="75" r:id="rId74"/>
    <sheet name="HT 5-1 - 5-2" sheetId="76" r:id="rId75"/>
    <sheet name="HT 5-3" sheetId="77" r:id="rId76"/>
    <sheet name="HT 5-4" sheetId="78" r:id="rId77"/>
    <sheet name="HT 5-5 - 5-17" sheetId="79" r:id="rId78"/>
    <sheet name="HT 5-18" sheetId="80" r:id="rId79"/>
    <sheet name="HT 5-19" sheetId="81" r:id="rId80"/>
    <sheet name="HT 5-20" sheetId="82" r:id="rId81"/>
    <sheet name="HT 5-20a" sheetId="83" r:id="rId82"/>
    <sheet name="ZT 5-a" sheetId="84" r:id="rId83"/>
    <sheet name="ZT 5-b" sheetId="85" r:id="rId84"/>
    <sheet name="ZT 5-c" sheetId="86" r:id="rId85"/>
    <sheet name="ZT 5-d" sheetId="87" r:id="rId86"/>
    <sheet name="HT 6-1" sheetId="88" r:id="rId87"/>
    <sheet name="HT 6-2 - 6-3" sheetId="89" r:id="rId88"/>
    <sheet name="HT 6-4 - 6-5" sheetId="90" r:id="rId89"/>
    <sheet name="HT 6-6" sheetId="91" r:id="rId90"/>
    <sheet name="HT 6-7" sheetId="92" r:id="rId91"/>
    <sheet name="HT 6-8" sheetId="93" r:id="rId92"/>
    <sheet name="HT 6-9" sheetId="94" r:id="rId93"/>
    <sheet name="ZT 6-a" sheetId="95" r:id="rId94"/>
    <sheet name="ZT 6-b" sheetId="96" r:id="rId95"/>
    <sheet name="ZT 6-c" sheetId="97" r:id="rId96"/>
    <sheet name="ZT 6-d" sheetId="98" r:id="rId97"/>
    <sheet name="HT 7-1" sheetId="99" r:id="rId98"/>
    <sheet name="HT 7-2" sheetId="100" r:id="rId99"/>
    <sheet name="HT 7-3" sheetId="101" r:id="rId100"/>
    <sheet name="HT 7-4" sheetId="102" r:id="rId101"/>
    <sheet name="HT 7-5" sheetId="103" r:id="rId102"/>
    <sheet name="HT 7-6" sheetId="104" r:id="rId103"/>
    <sheet name="HT 7-7" sheetId="105" r:id="rId104"/>
  </sheets>
  <definedNames>
    <definedName name="HT1_2">'HT 1-2'!$A$1</definedName>
    <definedName name="HT1_3">'HT 1-3'!$A$1</definedName>
    <definedName name="HT2_1">'HT 2_1'!$A$1</definedName>
    <definedName name="HT2_10">'HT 2-10'!$A$1</definedName>
    <definedName name="HT2_11">'HT 2-11 – 2-13'!$A$17</definedName>
    <definedName name="HT2_12">'HT 2-11 – 2-13'!$A$50</definedName>
    <definedName name="HT2_13">'HT 2-11 – 2-13'!$A$75</definedName>
    <definedName name="HT2_14">'HT 2-14 – 2-16'!$A$18</definedName>
    <definedName name="HT2_15">'HT 2-14 – 2-16'!$A$51</definedName>
    <definedName name="HT2_16">'HT 2-14 – 2-16'!$A$76</definedName>
    <definedName name="HT2_17">'HT 2-17'!$A$1</definedName>
    <definedName name="HT2_18">'HT 2-18 – 2-20'!$A$17</definedName>
    <definedName name="HT2_19">'HT 2-18 – 2-20'!$A$50</definedName>
    <definedName name="HT2_2">'HT 2_2'!$A$1:$G$1</definedName>
    <definedName name="HT2_20">'HT 2-18 – 2-20'!$A$75</definedName>
    <definedName name="HT2_21">'HT 2-21'!$A$1</definedName>
    <definedName name="HT2_22">'HT 2-22'!$A$1</definedName>
    <definedName name="HT2_22a">'HT 2-24a'!$A$1:$G$1</definedName>
    <definedName name="HT2_23">'HT 2-23 – 2-25'!$A$17</definedName>
    <definedName name="HT2_24">'HT 2-23 – 2-25'!$A$50</definedName>
    <definedName name="HT2_25">'HT 2-23 – 2-25'!$A$75</definedName>
    <definedName name="HT2_26">'HT 2-26'!$A$1</definedName>
    <definedName name="HT2_27a">'HT 2-27_a'!$A$1</definedName>
    <definedName name="HT2_27b">'HT 2-27_b'!$A$1</definedName>
    <definedName name="HT2_28">'HT 2-28'!$A$1</definedName>
    <definedName name="HT2_29">'HT 2-29'!$A$1</definedName>
    <definedName name="HT2_3">'HT 2_3'!$A$1</definedName>
    <definedName name="HT2_4">'HT 2-4'!$A$1</definedName>
    <definedName name="HT2_4a">'HT 2-4a'!$A$1</definedName>
    <definedName name="HT2_4b">'HT 2-4b'!$A$1</definedName>
    <definedName name="HT2_5">'HT 2-5'!$A$1</definedName>
    <definedName name="HT2_5a">'HT 2-5a'!$A$1</definedName>
    <definedName name="HT2_6">'HT 2-6'!$A$1</definedName>
    <definedName name="HT2_7">'HT 2-7'!$A$1:$G$1</definedName>
    <definedName name="HT2_8">'HT 2-8'!$A$1:$G$1</definedName>
    <definedName name="HT2_9">'HT 2-9'!$A$1</definedName>
    <definedName name="HT3_1_3">'HT 3-1 – 3-3'!$A$1</definedName>
    <definedName name="HT3_10">'HT 3-10'!$A$1</definedName>
    <definedName name="HT3_10a">'HT 3-10a'!$A$1</definedName>
    <definedName name="HT3_11">'HT 3-11'!$A$1</definedName>
    <definedName name="HT3_12">'HT 3-12'!$A$1</definedName>
    <definedName name="HT3_13">'HT 3-13'!$A$1</definedName>
    <definedName name="HT3_14">'HT 3-14'!$A$1</definedName>
    <definedName name="HT3_14a">'HT 3-14a'!$A$1</definedName>
    <definedName name="HT3_15">'HT 3-15'!$A$1</definedName>
    <definedName name="HT3_16">'HT 3-16'!$A$1</definedName>
    <definedName name="HT3_17">'HT 3-17'!$A$1</definedName>
    <definedName name="HT3_17a">'HT 3-17a'!$A$1</definedName>
    <definedName name="HT3_18">'HT 3-18'!$A$1</definedName>
    <definedName name="HT3_18a">'HT 3-18a'!$A$1</definedName>
    <definedName name="HT3_1a">'HT 3-1a'!$A$1</definedName>
    <definedName name="HT3_4">'HT 3-4 – 3-8'!$C$21</definedName>
    <definedName name="HT3_5">'HT 3-4 – 3-8'!$D$21</definedName>
    <definedName name="HT3_6">'HT 3-4 – 3-8'!$E$21</definedName>
    <definedName name="HT3_7">'HT 3-4 – 3-8'!$A$70</definedName>
    <definedName name="HT3_8">'HT 3-4 – 3-8'!$A$107</definedName>
    <definedName name="HT3_9">'HT 3-9'!$A$1</definedName>
    <definedName name="HT4_1_2">'HT 4-1 &amp; 4-2'!$A$1</definedName>
    <definedName name="HT4_10">'HT 4-10'!$A$1</definedName>
    <definedName name="HT4_11">'HT 4-11'!$A$1</definedName>
    <definedName name="HT4_12">'HT 4-12'!$A$1</definedName>
    <definedName name="HT4_13">'HT 4-13'!$A$1</definedName>
    <definedName name="HT4_14_17">'HT 4-14 – 4-19'!$A$23</definedName>
    <definedName name="HT4_15_18">'HT 4-14 – 4-19'!$A$80</definedName>
    <definedName name="HT4_16_19">'HT 4-14 – 4-19'!$A$123</definedName>
    <definedName name="HT4_20">'HT 4-20– 4-22'!$A$21</definedName>
    <definedName name="HT4_21">'HT 4-20– 4-22'!$A$70</definedName>
    <definedName name="HT4_22">'HT 4-20– 4-22'!$A$107</definedName>
    <definedName name="HT4_23">'HT 4-23 &amp; 4-24'!$A$7</definedName>
    <definedName name="HT4_24">'HT 4-23 &amp; 4-24'!$A$10</definedName>
    <definedName name="HT4_25">'HT 4-25'!$A$1</definedName>
    <definedName name="HT4_26">'HT 4-26'!$A$1</definedName>
    <definedName name="HT4_3">'HT 4_3'!$A$1</definedName>
    <definedName name="HT4_4">'HT 4-4 – 4-7'!$J$5</definedName>
    <definedName name="HT4_5">'HT 4-4 – 4-7'!$A$5</definedName>
    <definedName name="HT4_6">'HT 4-4 – 4-7'!$Q$6</definedName>
    <definedName name="HT4_7">'HT 4-4 – 4-7'!$T$5</definedName>
    <definedName name="HT4_8">'HT 4-8 &amp; 4-9'!$A$5</definedName>
    <definedName name="HT4_9">'HT 4-8 &amp; 4-9'!$J$5</definedName>
    <definedName name="HT5_1">'HT 5-1 - 5-2'!$J$5</definedName>
    <definedName name="HT5_10">'HT 5-5 - 5-17'!$A$81</definedName>
    <definedName name="HT5_11">'HT 5-5 - 5-17'!$C$81</definedName>
    <definedName name="HT5_12">'HT 5-5 - 5-17'!$K$81</definedName>
    <definedName name="HT5_13">'HT 5-5 - 5-17'!$S$81</definedName>
    <definedName name="HT5_14">'HT 5-5 - 5-17'!$A$124</definedName>
    <definedName name="HT5_15">'HT 5-5 - 5-17'!$C$124</definedName>
    <definedName name="HT5_16">'HT 5-5 - 5-17'!$K$124</definedName>
    <definedName name="HT5_17">'HT 5-5 - 5-17'!$S$124</definedName>
    <definedName name="HT5_18">'HT 5-18'!$A$1</definedName>
    <definedName name="HT5_19">'HT 5-19'!$A$1</definedName>
    <definedName name="HT5_2">'HT 5-1 - 5-2'!$A$5</definedName>
    <definedName name="HT5_20">'HT 5-20'!$A$1:$AA$1</definedName>
    <definedName name="HT5_201">'HT 5-20a'!$A$1</definedName>
    <definedName name="HT5_20a">'HT 5-20a'!$A$1</definedName>
    <definedName name="HT5_3">'HT 5-3'!$P$5</definedName>
    <definedName name="HT5_4">'HT 5-4'!$A$1</definedName>
    <definedName name="HT5_5">'HT 5-5 - 5-17'!$A$5</definedName>
    <definedName name="HT5_6">'HT 5-5 - 5-17'!$A$24</definedName>
    <definedName name="HT5_7">'HT 5-5 - 5-17'!$C$24</definedName>
    <definedName name="HT5_8">'HT 5-5 - 5-17'!$K$24</definedName>
    <definedName name="HT5_9">'HT 5-5 - 5-17'!$S$24</definedName>
    <definedName name="HT6_1">'HT 6-1'!$A$1</definedName>
    <definedName name="HT6_2_3">'HT 6-2 - 6-3'!$A$1</definedName>
    <definedName name="HT6_4_5">'HT 6-4 - 6-5'!$A$1</definedName>
    <definedName name="HT6_6">'HT 6-6'!$A$1</definedName>
    <definedName name="HT6_7">'HT 6-7'!$A$1</definedName>
    <definedName name="HT6_8">'HT 6-8'!$A$1</definedName>
    <definedName name="HT6_9">'HT 6-9'!$A$1</definedName>
    <definedName name="HT7_1">'HT 7-1'!$A$1</definedName>
    <definedName name="HT7_2">'HT 7-2'!$A$1</definedName>
    <definedName name="HT7_3">'HT 7-3'!$A$1</definedName>
    <definedName name="HT7_4">'HT 7-4'!$A$1</definedName>
    <definedName name="HT7_5">'HT 7-5'!$A$1</definedName>
    <definedName name="HT7_6">'HT 7-6'!$A$1</definedName>
    <definedName name="HT7_7">'HT 7-7'!$A$1</definedName>
    <definedName name="HT9_9">'HT 6-9'!$A$1</definedName>
    <definedName name="Kapitel1">Übersicht!$A$5</definedName>
    <definedName name="Kapitel1§">Übersicht!$A$5</definedName>
    <definedName name="Kapitel2">Übersicht!$A$10</definedName>
    <definedName name="Kapitel3">Übersicht!$A$44</definedName>
    <definedName name="Kapitel4">Übersicht!$A$69</definedName>
    <definedName name="Kapitel5">Übersicht!$A$103</definedName>
    <definedName name="Kapitel6">Übersicht!$A$129</definedName>
    <definedName name="Kapitel7">Übersicht!$A$144</definedName>
    <definedName name="ZT1_a">'ZT 1-a'!$A$1</definedName>
    <definedName name="ZT2_a">'ZT 2-a'!$A$1</definedName>
    <definedName name="ZT2_b">'ZT 2-b'!$A$1</definedName>
    <definedName name="ZT2_c">'ZT 2-c'!$A$1</definedName>
    <definedName name="ZT3_a">'ZT 3-a'!$A$1</definedName>
    <definedName name="ZT3_b">'ZT 3-b'!$A$1</definedName>
    <definedName name="ZT3_c">'ZT 3-c'!$A$1</definedName>
    <definedName name="ZT3_d">'ZT 3-d'!$A$1</definedName>
    <definedName name="ZT3_e">'ZT 3-e'!$A$1</definedName>
    <definedName name="ZT4_a">'ZT 4-a'!$A$1</definedName>
    <definedName name="ZT4_b">'ZT 4-b'!$A$1</definedName>
    <definedName name="ZT4_c">'ZT 4-c'!$A$1</definedName>
    <definedName name="ZT4_d">'ZT 4-d'!$A$1</definedName>
    <definedName name="ZT4_e">'ZT 4-e'!$A$1</definedName>
    <definedName name="ZT4_f">'ZT 4-f'!$A$1</definedName>
    <definedName name="ZT5_a">'ZT 5-a'!$A$1</definedName>
    <definedName name="ZT5_b">'ZT 5-b'!$A$1</definedName>
    <definedName name="ZT5_c">'ZT 5-c'!$A$1</definedName>
    <definedName name="ZT5_d">'ZT 5-d'!$A$1</definedName>
    <definedName name="ZT6_a">'ZT 6-a'!$A$1</definedName>
    <definedName name="ZT6_b">'ZT 6-b'!$A$1</definedName>
    <definedName name="ZT6_c">'ZT 6-c'!$A$1</definedName>
    <definedName name="ZT6_d">'ZT 6-d'!$A$1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43" i="73" l="1"/>
  <c r="AB43" i="73"/>
  <c r="AA43" i="73"/>
  <c r="Z43" i="73"/>
  <c r="Y43" i="73"/>
  <c r="X43" i="73"/>
  <c r="W43" i="73"/>
  <c r="AC36" i="73"/>
  <c r="AB36" i="73"/>
  <c r="AA36" i="73"/>
  <c r="Z36" i="73"/>
  <c r="Y36" i="73"/>
  <c r="X36" i="73"/>
  <c r="W36" i="73"/>
  <c r="AC29" i="73"/>
  <c r="AB29" i="73"/>
  <c r="AA29" i="73"/>
  <c r="Z29" i="73"/>
  <c r="Y29" i="73"/>
  <c r="X29" i="73"/>
  <c r="W29" i="73"/>
  <c r="AC22" i="73"/>
  <c r="AB22" i="73"/>
  <c r="AA22" i="73"/>
  <c r="Z22" i="73"/>
  <c r="Y22" i="73"/>
  <c r="X22" i="73"/>
  <c r="W22" i="73"/>
  <c r="AC15" i="73"/>
  <c r="AB15" i="73"/>
  <c r="AA15" i="73"/>
  <c r="Z15" i="73"/>
  <c r="Y15" i="73"/>
  <c r="X15" i="73"/>
  <c r="W15" i="73"/>
  <c r="AC8" i="73"/>
  <c r="AB8" i="73"/>
  <c r="AA8" i="73"/>
  <c r="Z8" i="73"/>
  <c r="Y8" i="73"/>
  <c r="X8" i="73"/>
  <c r="W8" i="73"/>
  <c r="S43" i="73"/>
  <c r="R43" i="73"/>
  <c r="Q43" i="73"/>
  <c r="P43" i="73"/>
  <c r="O43" i="73"/>
  <c r="N43" i="73"/>
  <c r="M43" i="73"/>
  <c r="S36" i="73"/>
  <c r="R36" i="73"/>
  <c r="Q36" i="73"/>
  <c r="P36" i="73"/>
  <c r="O36" i="73"/>
  <c r="N36" i="73"/>
  <c r="M36" i="73"/>
  <c r="S29" i="73"/>
  <c r="R29" i="73"/>
  <c r="Q29" i="73"/>
  <c r="P29" i="73"/>
  <c r="O29" i="73"/>
  <c r="N29" i="73"/>
  <c r="M29" i="73"/>
  <c r="S22" i="73"/>
  <c r="R22" i="73"/>
  <c r="Q22" i="73"/>
  <c r="P22" i="73"/>
  <c r="O22" i="73"/>
  <c r="N22" i="73"/>
  <c r="M22" i="73"/>
  <c r="S15" i="73"/>
  <c r="R15" i="73"/>
  <c r="Q15" i="73"/>
  <c r="P15" i="73"/>
  <c r="O15" i="73"/>
  <c r="N15" i="73"/>
  <c r="M15" i="73"/>
  <c r="S8" i="73"/>
  <c r="R8" i="73"/>
  <c r="Q8" i="73"/>
  <c r="P8" i="73"/>
  <c r="O8" i="73"/>
  <c r="N8" i="73"/>
  <c r="M8" i="73"/>
  <c r="I43" i="73"/>
  <c r="H43" i="73"/>
  <c r="G43" i="73"/>
  <c r="F43" i="73"/>
  <c r="E43" i="73"/>
  <c r="D43" i="73"/>
  <c r="C43" i="73"/>
  <c r="I36" i="73"/>
  <c r="H36" i="73"/>
  <c r="G36" i="73"/>
  <c r="F36" i="73"/>
  <c r="E36" i="73"/>
  <c r="D36" i="73"/>
  <c r="C36" i="73"/>
  <c r="I29" i="73"/>
  <c r="H29" i="73"/>
  <c r="G29" i="73"/>
  <c r="F29" i="73"/>
  <c r="E29" i="73"/>
  <c r="D29" i="73"/>
  <c r="C29" i="73"/>
  <c r="I22" i="73"/>
  <c r="H22" i="73"/>
  <c r="G22" i="73"/>
  <c r="F22" i="73"/>
  <c r="E22" i="73"/>
  <c r="D22" i="73"/>
  <c r="C22" i="73"/>
  <c r="I15" i="73"/>
  <c r="H15" i="73"/>
  <c r="G15" i="73"/>
  <c r="F15" i="73"/>
  <c r="E15" i="73"/>
  <c r="D15" i="73"/>
  <c r="C15" i="73"/>
  <c r="D8" i="73"/>
  <c r="E8" i="73"/>
  <c r="F8" i="73"/>
  <c r="G8" i="73"/>
  <c r="H8" i="73"/>
  <c r="I8" i="73"/>
  <c r="C8" i="73"/>
  <c r="C63" i="73"/>
  <c r="AC186" i="73"/>
  <c r="AB186" i="73"/>
  <c r="AA186" i="73"/>
  <c r="Z186" i="73"/>
  <c r="Y186" i="73"/>
  <c r="X186" i="73"/>
  <c r="W186" i="73"/>
  <c r="AC179" i="73"/>
  <c r="AB179" i="73"/>
  <c r="AA179" i="73"/>
  <c r="Z179" i="73"/>
  <c r="Y179" i="73"/>
  <c r="X179" i="73"/>
  <c r="W179" i="73"/>
  <c r="AC172" i="73"/>
  <c r="AB172" i="73"/>
  <c r="AA172" i="73"/>
  <c r="Z172" i="73"/>
  <c r="Y172" i="73"/>
  <c r="X172" i="73"/>
  <c r="W172" i="73"/>
  <c r="AC165" i="73"/>
  <c r="AB165" i="73"/>
  <c r="AA165" i="73"/>
  <c r="Z165" i="73"/>
  <c r="Y165" i="73"/>
  <c r="X165" i="73"/>
  <c r="W165" i="73"/>
  <c r="W158" i="73"/>
  <c r="AC158" i="73"/>
  <c r="AB158" i="73"/>
  <c r="AA158" i="73"/>
  <c r="Z158" i="73"/>
  <c r="Y158" i="73"/>
  <c r="X158" i="73"/>
  <c r="I186" i="73"/>
  <c r="H186" i="73"/>
  <c r="G186" i="73"/>
  <c r="F186" i="73"/>
  <c r="E186" i="73"/>
  <c r="D186" i="73"/>
  <c r="C186" i="73"/>
  <c r="I179" i="73"/>
  <c r="H179" i="73"/>
  <c r="G179" i="73"/>
  <c r="F179" i="73"/>
  <c r="E179" i="73"/>
  <c r="D179" i="73"/>
  <c r="C179" i="73"/>
  <c r="I172" i="73"/>
  <c r="H172" i="73"/>
  <c r="G172" i="73"/>
  <c r="F172" i="73"/>
  <c r="E172" i="73"/>
  <c r="D172" i="73"/>
  <c r="C172" i="73"/>
  <c r="I165" i="73"/>
  <c r="H165" i="73"/>
  <c r="G165" i="73"/>
  <c r="F165" i="73"/>
  <c r="E165" i="73"/>
  <c r="D165" i="73"/>
  <c r="C165" i="73"/>
  <c r="I158" i="73"/>
  <c r="H158" i="73"/>
  <c r="G158" i="73"/>
  <c r="F158" i="73"/>
  <c r="E158" i="73"/>
  <c r="D158" i="73"/>
  <c r="C158" i="73"/>
  <c r="S186" i="73"/>
  <c r="R186" i="73"/>
  <c r="Q186" i="73"/>
  <c r="P186" i="73"/>
  <c r="O186" i="73"/>
  <c r="N186" i="73"/>
  <c r="M186" i="73"/>
  <c r="S179" i="73"/>
  <c r="R179" i="73"/>
  <c r="Q179" i="73"/>
  <c r="P179" i="73"/>
  <c r="O179" i="73"/>
  <c r="N179" i="73"/>
  <c r="M179" i="73"/>
  <c r="S172" i="73"/>
  <c r="R172" i="73"/>
  <c r="Q172" i="73"/>
  <c r="P172" i="73"/>
  <c r="O172" i="73"/>
  <c r="N172" i="73"/>
  <c r="M172" i="73"/>
  <c r="S165" i="73"/>
  <c r="R165" i="73"/>
  <c r="Q165" i="73"/>
  <c r="P165" i="73"/>
  <c r="O165" i="73"/>
  <c r="N165" i="73"/>
  <c r="M165" i="73"/>
  <c r="N158" i="73"/>
  <c r="O158" i="73"/>
  <c r="P158" i="73"/>
  <c r="Q158" i="73"/>
  <c r="R158" i="73"/>
  <c r="S158" i="73"/>
  <c r="M158" i="73"/>
  <c r="AC143" i="73"/>
  <c r="AB143" i="73"/>
  <c r="AA143" i="73"/>
  <c r="Z143" i="73"/>
  <c r="Y143" i="73"/>
  <c r="X143" i="73"/>
  <c r="W143" i="73"/>
  <c r="AC136" i="73"/>
  <c r="AB136" i="73"/>
  <c r="AA136" i="73"/>
  <c r="Z136" i="73"/>
  <c r="Y136" i="73"/>
  <c r="X136" i="73"/>
  <c r="W136" i="73"/>
  <c r="AC129" i="73"/>
  <c r="AB129" i="73"/>
  <c r="AA129" i="73"/>
  <c r="Z129" i="73"/>
  <c r="Y129" i="73"/>
  <c r="X129" i="73"/>
  <c r="W129" i="73"/>
  <c r="AC122" i="73"/>
  <c r="AB122" i="73"/>
  <c r="AA122" i="73"/>
  <c r="Z122" i="73"/>
  <c r="Y122" i="73"/>
  <c r="X122" i="73"/>
  <c r="W122" i="73"/>
  <c r="AC115" i="73"/>
  <c r="AB115" i="73"/>
  <c r="AA115" i="73"/>
  <c r="Z115" i="73"/>
  <c r="Y115" i="73"/>
  <c r="X115" i="73"/>
  <c r="W115" i="73"/>
  <c r="X108" i="73"/>
  <c r="Y108" i="73"/>
  <c r="Z108" i="73"/>
  <c r="AA108" i="73"/>
  <c r="AB108" i="73"/>
  <c r="AC108" i="73"/>
  <c r="W108" i="73"/>
  <c r="S143" i="73"/>
  <c r="R143" i="73"/>
  <c r="Q143" i="73"/>
  <c r="P143" i="73"/>
  <c r="O143" i="73"/>
  <c r="N143" i="73"/>
  <c r="M143" i="73"/>
  <c r="S136" i="73"/>
  <c r="R136" i="73"/>
  <c r="Q136" i="73"/>
  <c r="P136" i="73"/>
  <c r="O136" i="73"/>
  <c r="N136" i="73"/>
  <c r="M136" i="73"/>
  <c r="S129" i="73"/>
  <c r="R129" i="73"/>
  <c r="Q129" i="73"/>
  <c r="P129" i="73"/>
  <c r="O129" i="73"/>
  <c r="N129" i="73"/>
  <c r="M129" i="73"/>
  <c r="S122" i="73"/>
  <c r="R122" i="73"/>
  <c r="Q122" i="73"/>
  <c r="P122" i="73"/>
  <c r="O122" i="73"/>
  <c r="N122" i="73"/>
  <c r="M122" i="73"/>
  <c r="S115" i="73"/>
  <c r="R115" i="73"/>
  <c r="Q115" i="73"/>
  <c r="P115" i="73"/>
  <c r="O115" i="73"/>
  <c r="N115" i="73"/>
  <c r="M115" i="73"/>
  <c r="N108" i="73"/>
  <c r="O108" i="73"/>
  <c r="P108" i="73"/>
  <c r="Q108" i="73"/>
  <c r="R108" i="73"/>
  <c r="S108" i="73"/>
  <c r="M108" i="73"/>
  <c r="I143" i="73"/>
  <c r="H143" i="73"/>
  <c r="G143" i="73"/>
  <c r="F143" i="73"/>
  <c r="E143" i="73"/>
  <c r="D143" i="73"/>
  <c r="C143" i="73"/>
  <c r="I136" i="73"/>
  <c r="H136" i="73"/>
  <c r="G136" i="73"/>
  <c r="F136" i="73"/>
  <c r="E136" i="73"/>
  <c r="D136" i="73"/>
  <c r="C136" i="73"/>
  <c r="I129" i="73"/>
  <c r="H129" i="73"/>
  <c r="G129" i="73"/>
  <c r="F129" i="73"/>
  <c r="E129" i="73"/>
  <c r="D129" i="73"/>
  <c r="C129" i="73"/>
  <c r="I122" i="73"/>
  <c r="H122" i="73"/>
  <c r="G122" i="73"/>
  <c r="F122" i="73"/>
  <c r="E122" i="73"/>
  <c r="D122" i="73"/>
  <c r="C122" i="73"/>
  <c r="I115" i="73"/>
  <c r="H115" i="73"/>
  <c r="G115" i="73"/>
  <c r="F115" i="73"/>
  <c r="E115" i="73"/>
  <c r="D115" i="73"/>
  <c r="C115" i="73"/>
  <c r="D108" i="73"/>
  <c r="E108" i="73"/>
  <c r="F108" i="73"/>
  <c r="G108" i="73"/>
  <c r="H108" i="73"/>
  <c r="I108" i="73"/>
  <c r="C108" i="73"/>
  <c r="AC93" i="73" l="1"/>
  <c r="AB93" i="73"/>
  <c r="AA93" i="73"/>
  <c r="Z93" i="73"/>
  <c r="Y93" i="73"/>
  <c r="X93" i="73"/>
  <c r="W93" i="73"/>
  <c r="AC86" i="73"/>
  <c r="AB86" i="73"/>
  <c r="AA86" i="73"/>
  <c r="Z86" i="73"/>
  <c r="Y86" i="73"/>
  <c r="X86" i="73"/>
  <c r="W86" i="73"/>
  <c r="AC79" i="73"/>
  <c r="AB79" i="73"/>
  <c r="AA79" i="73"/>
  <c r="Z79" i="73"/>
  <c r="Y79" i="73"/>
  <c r="X79" i="73"/>
  <c r="W79" i="73"/>
  <c r="AC72" i="73"/>
  <c r="AB72" i="73"/>
  <c r="AA72" i="73"/>
  <c r="Z72" i="73"/>
  <c r="Y72" i="73"/>
  <c r="X72" i="73"/>
  <c r="W72" i="73"/>
  <c r="AC65" i="73"/>
  <c r="AB65" i="73"/>
  <c r="AA65" i="73"/>
  <c r="Z65" i="73"/>
  <c r="Y65" i="73"/>
  <c r="X65" i="73"/>
  <c r="W65" i="73"/>
  <c r="AC58" i="73"/>
  <c r="AB58" i="73"/>
  <c r="AA58" i="73"/>
  <c r="Z58" i="73"/>
  <c r="Y58" i="73"/>
  <c r="X58" i="73"/>
  <c r="W58" i="73"/>
  <c r="S93" i="73"/>
  <c r="S86" i="73"/>
  <c r="S79" i="73"/>
  <c r="S72" i="73"/>
  <c r="S65" i="73"/>
  <c r="S58" i="73"/>
  <c r="M58" i="73"/>
  <c r="R93" i="73"/>
  <c r="Q93" i="73"/>
  <c r="P93" i="73"/>
  <c r="O93" i="73"/>
  <c r="N93" i="73"/>
  <c r="M93" i="73"/>
  <c r="R86" i="73"/>
  <c r="Q86" i="73"/>
  <c r="P86" i="73"/>
  <c r="O86" i="73"/>
  <c r="N86" i="73"/>
  <c r="M86" i="73"/>
  <c r="R79" i="73"/>
  <c r="Q79" i="73"/>
  <c r="P79" i="73"/>
  <c r="O79" i="73"/>
  <c r="N79" i="73"/>
  <c r="M79" i="73"/>
  <c r="R72" i="73"/>
  <c r="Q72" i="73"/>
  <c r="P72" i="73"/>
  <c r="O72" i="73"/>
  <c r="N72" i="73"/>
  <c r="M72" i="73"/>
  <c r="R65" i="73"/>
  <c r="Q65" i="73"/>
  <c r="P65" i="73"/>
  <c r="O65" i="73"/>
  <c r="N65" i="73"/>
  <c r="M65" i="73"/>
  <c r="N58" i="73"/>
  <c r="O58" i="73"/>
  <c r="P58" i="73"/>
  <c r="Q58" i="73"/>
  <c r="R58" i="73"/>
  <c r="I86" i="73"/>
  <c r="H86" i="73"/>
  <c r="G86" i="73"/>
  <c r="F86" i="73"/>
  <c r="E86" i="73"/>
  <c r="D86" i="73"/>
  <c r="C86" i="73"/>
  <c r="I79" i="73"/>
  <c r="H79" i="73"/>
  <c r="G79" i="73"/>
  <c r="F79" i="73"/>
  <c r="E79" i="73"/>
  <c r="D79" i="73"/>
  <c r="C79" i="73"/>
  <c r="I72" i="73"/>
  <c r="H72" i="73"/>
  <c r="G72" i="73"/>
  <c r="F72" i="73"/>
  <c r="E72" i="73"/>
  <c r="D72" i="73"/>
  <c r="C72" i="73"/>
  <c r="I65" i="73"/>
  <c r="H65" i="73"/>
  <c r="G65" i="73"/>
  <c r="F65" i="73"/>
  <c r="E65" i="73"/>
  <c r="D65" i="73"/>
  <c r="C65" i="73"/>
  <c r="C58" i="73"/>
  <c r="E58" i="73"/>
  <c r="F58" i="73"/>
  <c r="G58" i="73"/>
  <c r="H58" i="73"/>
  <c r="I58" i="73"/>
  <c r="D58" i="73"/>
  <c r="D93" i="73"/>
  <c r="E93" i="73"/>
  <c r="F93" i="73"/>
  <c r="G93" i="73"/>
  <c r="H93" i="73"/>
  <c r="I93" i="73"/>
  <c r="C93" i="73"/>
  <c r="X98" i="73"/>
  <c r="W98" i="73"/>
  <c r="X91" i="73"/>
  <c r="W91" i="73"/>
  <c r="X84" i="73"/>
  <c r="W84" i="73"/>
  <c r="X77" i="73"/>
  <c r="W77" i="73"/>
  <c r="X70" i="73"/>
  <c r="W70" i="73"/>
  <c r="X63" i="73"/>
  <c r="W63" i="73"/>
  <c r="N98" i="73"/>
  <c r="M98" i="73"/>
  <c r="N91" i="73"/>
  <c r="M91" i="73"/>
  <c r="N84" i="73"/>
  <c r="M84" i="73"/>
  <c r="N77" i="73"/>
  <c r="M77" i="73"/>
  <c r="N70" i="73"/>
  <c r="M70" i="73"/>
  <c r="N63" i="73"/>
  <c r="M63" i="73"/>
  <c r="O63" i="73"/>
  <c r="O70" i="73"/>
  <c r="O77" i="73"/>
  <c r="O84" i="73"/>
  <c r="O91" i="73"/>
  <c r="O98" i="73"/>
  <c r="P63" i="73"/>
  <c r="Q63" i="73"/>
  <c r="R63" i="73"/>
  <c r="S63" i="73"/>
  <c r="Y63" i="73"/>
  <c r="Z63" i="73"/>
  <c r="AA63" i="73"/>
  <c r="AB63" i="73"/>
  <c r="AC63" i="73"/>
  <c r="D98" i="73"/>
  <c r="C98" i="73"/>
  <c r="D91" i="73"/>
  <c r="C91" i="73"/>
  <c r="D84" i="73"/>
  <c r="C84" i="73"/>
  <c r="D77" i="73"/>
  <c r="C77" i="73"/>
  <c r="D70" i="73"/>
  <c r="C70" i="73"/>
  <c r="D63" i="73"/>
  <c r="AC98" i="73"/>
  <c r="AB98" i="73"/>
  <c r="AA98" i="73"/>
  <c r="Z98" i="73"/>
  <c r="Y98" i="73"/>
  <c r="S98" i="73"/>
  <c r="R98" i="73"/>
  <c r="Q98" i="73"/>
  <c r="P98" i="73"/>
  <c r="I98" i="73"/>
  <c r="H98" i="73"/>
  <c r="G98" i="73"/>
  <c r="F98" i="73"/>
  <c r="E98" i="73"/>
  <c r="AC91" i="73"/>
  <c r="AB91" i="73"/>
  <c r="AA91" i="73"/>
  <c r="Z91" i="73"/>
  <c r="Y91" i="73"/>
  <c r="S91" i="73"/>
  <c r="R91" i="73"/>
  <c r="Q91" i="73"/>
  <c r="P91" i="73"/>
  <c r="I91" i="73"/>
  <c r="H91" i="73"/>
  <c r="G91" i="73"/>
  <c r="F91" i="73"/>
  <c r="E91" i="73"/>
  <c r="AC84" i="73"/>
  <c r="AB84" i="73"/>
  <c r="AA84" i="73"/>
  <c r="Z84" i="73"/>
  <c r="Y84" i="73"/>
  <c r="S84" i="73"/>
  <c r="R84" i="73"/>
  <c r="Q84" i="73"/>
  <c r="P84" i="73"/>
  <c r="I84" i="73"/>
  <c r="H84" i="73"/>
  <c r="G84" i="73"/>
  <c r="F84" i="73"/>
  <c r="E84" i="73"/>
  <c r="AC77" i="73"/>
  <c r="AB77" i="73"/>
  <c r="AA77" i="73"/>
  <c r="Z77" i="73"/>
  <c r="Y77" i="73"/>
  <c r="S77" i="73"/>
  <c r="R77" i="73"/>
  <c r="Q77" i="73"/>
  <c r="P77" i="73"/>
  <c r="I77" i="73"/>
  <c r="H77" i="73"/>
  <c r="G77" i="73"/>
  <c r="F77" i="73"/>
  <c r="E77" i="73"/>
  <c r="AC70" i="73"/>
  <c r="AB70" i="73"/>
  <c r="AA70" i="73"/>
  <c r="Z70" i="73"/>
  <c r="Y70" i="73"/>
  <c r="S70" i="73"/>
  <c r="R70" i="73"/>
  <c r="Q70" i="73"/>
  <c r="P70" i="73"/>
  <c r="I70" i="73"/>
  <c r="H70" i="73"/>
  <c r="G70" i="73"/>
  <c r="F70" i="73"/>
  <c r="E70" i="73"/>
  <c r="I63" i="73"/>
  <c r="H63" i="73"/>
  <c r="G63" i="73"/>
  <c r="F63" i="73"/>
  <c r="E63" i="73"/>
  <c r="Q152" i="90" l="1"/>
  <c r="P152" i="90"/>
  <c r="O152" i="90"/>
  <c r="N152" i="90"/>
  <c r="M152" i="90"/>
  <c r="L152" i="90"/>
  <c r="K152" i="90"/>
  <c r="R152" i="90" s="1"/>
  <c r="I152" i="90"/>
  <c r="H152" i="90"/>
  <c r="G152" i="90"/>
  <c r="F152" i="90"/>
  <c r="E152" i="90"/>
  <c r="D152" i="90"/>
  <c r="C152" i="90"/>
  <c r="J152" i="90" s="1"/>
  <c r="Q145" i="90"/>
  <c r="P145" i="90"/>
  <c r="O145" i="90"/>
  <c r="N145" i="90"/>
  <c r="M145" i="90"/>
  <c r="L145" i="90"/>
  <c r="K145" i="90"/>
  <c r="R145" i="90" s="1"/>
  <c r="I145" i="90"/>
  <c r="H145" i="90"/>
  <c r="G145" i="90"/>
  <c r="F145" i="90"/>
  <c r="E145" i="90"/>
  <c r="D145" i="90"/>
  <c r="C145" i="90"/>
  <c r="J145" i="90" s="1"/>
  <c r="Q138" i="90"/>
  <c r="P138" i="90"/>
  <c r="O138" i="90"/>
  <c r="N138" i="90"/>
  <c r="M138" i="90"/>
  <c r="L138" i="90"/>
  <c r="K138" i="90"/>
  <c r="R138" i="90" s="1"/>
  <c r="I138" i="90"/>
  <c r="H138" i="90"/>
  <c r="G138" i="90"/>
  <c r="F138" i="90"/>
  <c r="E138" i="90"/>
  <c r="D138" i="90"/>
  <c r="C138" i="90"/>
  <c r="J138" i="90" s="1"/>
  <c r="Q131" i="90"/>
  <c r="P131" i="90"/>
  <c r="O131" i="90"/>
  <c r="N131" i="90"/>
  <c r="M131" i="90"/>
  <c r="L131" i="90"/>
  <c r="K131" i="90"/>
  <c r="R131" i="90" s="1"/>
  <c r="I131" i="90"/>
  <c r="H131" i="90"/>
  <c r="G131" i="90"/>
  <c r="F131" i="90"/>
  <c r="E131" i="90"/>
  <c r="D131" i="90"/>
  <c r="C131" i="90"/>
  <c r="J131" i="90" s="1"/>
  <c r="Q123" i="90"/>
  <c r="P123" i="90"/>
  <c r="O123" i="90"/>
  <c r="N123" i="90"/>
  <c r="M123" i="90"/>
  <c r="L123" i="90"/>
  <c r="K123" i="90"/>
  <c r="R123" i="90" s="1"/>
  <c r="I123" i="90"/>
  <c r="H123" i="90"/>
  <c r="G123" i="90"/>
  <c r="F123" i="90"/>
  <c r="E123" i="90"/>
  <c r="D123" i="90"/>
  <c r="C123" i="90"/>
  <c r="J123" i="90" s="1"/>
  <c r="Q116" i="90"/>
  <c r="P116" i="90"/>
  <c r="O116" i="90"/>
  <c r="N116" i="90"/>
  <c r="M116" i="90"/>
  <c r="L116" i="90"/>
  <c r="K116" i="90"/>
  <c r="R116" i="90" s="1"/>
  <c r="I116" i="90"/>
  <c r="H116" i="90"/>
  <c r="G116" i="90"/>
  <c r="F116" i="90"/>
  <c r="E116" i="90"/>
  <c r="D116" i="90"/>
  <c r="C116" i="90"/>
  <c r="J116" i="90" s="1"/>
  <c r="Q109" i="90"/>
  <c r="P109" i="90"/>
  <c r="O109" i="90"/>
  <c r="N109" i="90"/>
  <c r="M109" i="90"/>
  <c r="L109" i="90"/>
  <c r="K109" i="90"/>
  <c r="R109" i="90" s="1"/>
  <c r="I109" i="90"/>
  <c r="H109" i="90"/>
  <c r="G109" i="90"/>
  <c r="F109" i="90"/>
  <c r="E109" i="90"/>
  <c r="D109" i="90"/>
  <c r="C109" i="90"/>
  <c r="J109" i="90" s="1"/>
  <c r="Q102" i="90"/>
  <c r="P102" i="90"/>
  <c r="O102" i="90"/>
  <c r="N102" i="90"/>
  <c r="M102" i="90"/>
  <c r="L102" i="90"/>
  <c r="K102" i="90"/>
  <c r="R102" i="90" s="1"/>
  <c r="I102" i="90"/>
  <c r="H102" i="90"/>
  <c r="G102" i="90"/>
  <c r="F102" i="90"/>
  <c r="E102" i="90"/>
  <c r="D102" i="90"/>
  <c r="C102" i="90"/>
  <c r="J102" i="90" s="1"/>
  <c r="Q95" i="90"/>
  <c r="P95" i="90"/>
  <c r="O95" i="90"/>
  <c r="N95" i="90"/>
  <c r="M95" i="90"/>
  <c r="L95" i="90"/>
  <c r="K95" i="90"/>
  <c r="R95" i="90" s="1"/>
  <c r="I95" i="90"/>
  <c r="H95" i="90"/>
  <c r="G95" i="90"/>
  <c r="F95" i="90"/>
  <c r="E95" i="90"/>
  <c r="D95" i="90"/>
  <c r="C95" i="90"/>
  <c r="J95" i="90" s="1"/>
  <c r="Q88" i="90"/>
  <c r="P88" i="90"/>
  <c r="O88" i="90"/>
  <c r="N88" i="90"/>
  <c r="M88" i="90"/>
  <c r="L88" i="90"/>
  <c r="K88" i="90"/>
  <c r="R88" i="90" s="1"/>
  <c r="I88" i="90"/>
  <c r="H88" i="90"/>
  <c r="G88" i="90"/>
  <c r="F88" i="90"/>
  <c r="E88" i="90"/>
  <c r="D88" i="90"/>
  <c r="C88" i="90"/>
  <c r="J88" i="90" s="1"/>
  <c r="Q80" i="90"/>
  <c r="P80" i="90"/>
  <c r="O80" i="90"/>
  <c r="N80" i="90"/>
  <c r="M80" i="90"/>
  <c r="L80" i="90"/>
  <c r="K80" i="90"/>
  <c r="I80" i="90"/>
  <c r="H80" i="90"/>
  <c r="G80" i="90"/>
  <c r="F80" i="90"/>
  <c r="E80" i="90"/>
  <c r="D80" i="90"/>
  <c r="C80" i="90"/>
  <c r="Q73" i="90"/>
  <c r="P73" i="90"/>
  <c r="O73" i="90"/>
  <c r="N73" i="90"/>
  <c r="M73" i="90"/>
  <c r="L73" i="90"/>
  <c r="K73" i="90"/>
  <c r="I73" i="90"/>
  <c r="H73" i="90"/>
  <c r="G73" i="90"/>
  <c r="F73" i="90"/>
  <c r="E73" i="90"/>
  <c r="D73" i="90"/>
  <c r="C73" i="90"/>
  <c r="Q66" i="90"/>
  <c r="P66" i="90"/>
  <c r="O66" i="90"/>
  <c r="N66" i="90"/>
  <c r="M66" i="90"/>
  <c r="L66" i="90"/>
  <c r="K66" i="90"/>
  <c r="I66" i="90"/>
  <c r="H66" i="90"/>
  <c r="G66" i="90"/>
  <c r="F66" i="90"/>
  <c r="E66" i="90"/>
  <c r="D66" i="90"/>
  <c r="C66" i="90"/>
  <c r="Q59" i="90"/>
  <c r="P59" i="90"/>
  <c r="O59" i="90"/>
  <c r="N59" i="90"/>
  <c r="M59" i="90"/>
  <c r="L59" i="90"/>
  <c r="K59" i="90"/>
  <c r="I59" i="90"/>
  <c r="H59" i="90"/>
  <c r="G59" i="90"/>
  <c r="F59" i="90"/>
  <c r="E59" i="90"/>
  <c r="D59" i="90"/>
  <c r="C59" i="90"/>
  <c r="Q52" i="90"/>
  <c r="P52" i="90"/>
  <c r="O52" i="90"/>
  <c r="N52" i="90"/>
  <c r="M52" i="90"/>
  <c r="L52" i="90"/>
  <c r="K52" i="90"/>
  <c r="I52" i="90"/>
  <c r="H52" i="90"/>
  <c r="G52" i="90"/>
  <c r="F52" i="90"/>
  <c r="E52" i="90"/>
  <c r="D52" i="90"/>
  <c r="C52" i="90"/>
  <c r="Q45" i="90"/>
  <c r="P45" i="90"/>
  <c r="O45" i="90"/>
  <c r="N45" i="90"/>
  <c r="M45" i="90"/>
  <c r="L45" i="90"/>
  <c r="K45" i="90"/>
  <c r="I45" i="90"/>
  <c r="H45" i="90"/>
  <c r="G45" i="90"/>
  <c r="F45" i="90"/>
  <c r="E45" i="90"/>
  <c r="D45" i="90"/>
  <c r="C45" i="90"/>
  <c r="Q38" i="90"/>
  <c r="P38" i="90"/>
  <c r="O38" i="90"/>
  <c r="N38" i="90"/>
  <c r="M38" i="90"/>
  <c r="L38" i="90"/>
  <c r="K38" i="90"/>
  <c r="I38" i="90"/>
  <c r="H38" i="90"/>
  <c r="G38" i="90"/>
  <c r="F38" i="90"/>
  <c r="E38" i="90"/>
  <c r="D38" i="90"/>
  <c r="C38" i="90"/>
  <c r="Q31" i="90"/>
  <c r="P31" i="90"/>
  <c r="O31" i="90"/>
  <c r="N31" i="90"/>
  <c r="M31" i="90"/>
  <c r="L31" i="90"/>
  <c r="K31" i="90"/>
  <c r="I31" i="90"/>
  <c r="H31" i="90"/>
  <c r="G31" i="90"/>
  <c r="F31" i="90"/>
  <c r="E31" i="90"/>
  <c r="D31" i="90"/>
  <c r="C31" i="90"/>
  <c r="Q23" i="90"/>
  <c r="P23" i="90"/>
  <c r="O23" i="90"/>
  <c r="N23" i="90"/>
  <c r="M23" i="90"/>
  <c r="L23" i="90"/>
  <c r="K23" i="90"/>
  <c r="R23" i="90" s="1"/>
  <c r="I23" i="90"/>
  <c r="H23" i="90"/>
  <c r="G23" i="90"/>
  <c r="F23" i="90"/>
  <c r="E23" i="90"/>
  <c r="D23" i="90"/>
  <c r="C23" i="90"/>
  <c r="J23" i="90" s="1"/>
  <c r="Q15" i="90"/>
  <c r="P15" i="90"/>
  <c r="O15" i="90"/>
  <c r="N15" i="90"/>
  <c r="M15" i="90"/>
  <c r="L15" i="90"/>
  <c r="K15" i="90"/>
  <c r="R15" i="90" s="1"/>
  <c r="I15" i="90"/>
  <c r="H15" i="90"/>
  <c r="G15" i="90"/>
  <c r="F15" i="90"/>
  <c r="E15" i="90"/>
  <c r="D15" i="90"/>
  <c r="C15" i="90"/>
  <c r="J15" i="90" s="1"/>
  <c r="M152" i="89"/>
  <c r="L152" i="89"/>
  <c r="K152" i="89"/>
  <c r="J152" i="89"/>
  <c r="I152" i="89"/>
  <c r="N152" i="89" s="1"/>
  <c r="G152" i="89"/>
  <c r="F152" i="89"/>
  <c r="E152" i="89"/>
  <c r="D152" i="89"/>
  <c r="C152" i="89"/>
  <c r="H152" i="89" s="1"/>
  <c r="M145" i="89"/>
  <c r="L145" i="89"/>
  <c r="K145" i="89"/>
  <c r="J145" i="89"/>
  <c r="I145" i="89"/>
  <c r="N145" i="89" s="1"/>
  <c r="G145" i="89"/>
  <c r="F145" i="89"/>
  <c r="E145" i="89"/>
  <c r="D145" i="89"/>
  <c r="C145" i="89"/>
  <c r="H145" i="89" s="1"/>
  <c r="M138" i="89"/>
  <c r="L138" i="89"/>
  <c r="K138" i="89"/>
  <c r="J138" i="89"/>
  <c r="I138" i="89"/>
  <c r="N138" i="89" s="1"/>
  <c r="G138" i="89"/>
  <c r="F138" i="89"/>
  <c r="E138" i="89"/>
  <c r="D138" i="89"/>
  <c r="C138" i="89"/>
  <c r="H138" i="89" s="1"/>
  <c r="M131" i="89"/>
  <c r="L131" i="89"/>
  <c r="K131" i="89"/>
  <c r="J131" i="89"/>
  <c r="I131" i="89"/>
  <c r="N131" i="89" s="1"/>
  <c r="G131" i="89"/>
  <c r="F131" i="89"/>
  <c r="E131" i="89"/>
  <c r="D131" i="89"/>
  <c r="C131" i="89"/>
  <c r="H131" i="89" s="1"/>
  <c r="M123" i="89"/>
  <c r="L123" i="89"/>
  <c r="K123" i="89"/>
  <c r="J123" i="89"/>
  <c r="I123" i="89"/>
  <c r="N123" i="89" s="1"/>
  <c r="G123" i="89"/>
  <c r="F123" i="89"/>
  <c r="E123" i="89"/>
  <c r="D123" i="89"/>
  <c r="C123" i="89"/>
  <c r="H123" i="89" s="1"/>
  <c r="M116" i="89"/>
  <c r="L116" i="89"/>
  <c r="K116" i="89"/>
  <c r="J116" i="89"/>
  <c r="I116" i="89"/>
  <c r="N116" i="89" s="1"/>
  <c r="G116" i="89"/>
  <c r="F116" i="89"/>
  <c r="E116" i="89"/>
  <c r="D116" i="89"/>
  <c r="C116" i="89"/>
  <c r="H116" i="89" s="1"/>
  <c r="M109" i="89"/>
  <c r="L109" i="89"/>
  <c r="K109" i="89"/>
  <c r="J109" i="89"/>
  <c r="I109" i="89"/>
  <c r="N109" i="89" s="1"/>
  <c r="G109" i="89"/>
  <c r="F109" i="89"/>
  <c r="E109" i="89"/>
  <c r="D109" i="89"/>
  <c r="C109" i="89"/>
  <c r="H109" i="89" s="1"/>
  <c r="M102" i="89"/>
  <c r="L102" i="89"/>
  <c r="K102" i="89"/>
  <c r="J102" i="89"/>
  <c r="I102" i="89"/>
  <c r="N102" i="89" s="1"/>
  <c r="G102" i="89"/>
  <c r="F102" i="89"/>
  <c r="E102" i="89"/>
  <c r="D102" i="89"/>
  <c r="C102" i="89"/>
  <c r="H102" i="89" s="1"/>
  <c r="M95" i="89"/>
  <c r="L95" i="89"/>
  <c r="K95" i="89"/>
  <c r="J95" i="89"/>
  <c r="I95" i="89"/>
  <c r="N95" i="89" s="1"/>
  <c r="G95" i="89"/>
  <c r="F95" i="89"/>
  <c r="E95" i="89"/>
  <c r="D95" i="89"/>
  <c r="C95" i="89"/>
  <c r="H95" i="89" s="1"/>
  <c r="M88" i="89"/>
  <c r="L88" i="89"/>
  <c r="K88" i="89"/>
  <c r="J88" i="89"/>
  <c r="I88" i="89"/>
  <c r="N88" i="89" s="1"/>
  <c r="G88" i="89"/>
  <c r="F88" i="89"/>
  <c r="E88" i="89"/>
  <c r="D88" i="89"/>
  <c r="C88" i="89"/>
  <c r="H88" i="89" s="1"/>
  <c r="M80" i="89"/>
  <c r="L80" i="89"/>
  <c r="K80" i="89"/>
  <c r="J80" i="89"/>
  <c r="I80" i="89"/>
  <c r="N80" i="89" s="1"/>
  <c r="G80" i="89"/>
  <c r="F80" i="89"/>
  <c r="E80" i="89"/>
  <c r="D80" i="89"/>
  <c r="C80" i="89"/>
  <c r="H80" i="89" s="1"/>
  <c r="M73" i="89"/>
  <c r="L73" i="89"/>
  <c r="K73" i="89"/>
  <c r="J73" i="89"/>
  <c r="I73" i="89"/>
  <c r="N73" i="89" s="1"/>
  <c r="G73" i="89"/>
  <c r="F73" i="89"/>
  <c r="E73" i="89"/>
  <c r="D73" i="89"/>
  <c r="C73" i="89"/>
  <c r="H73" i="89" s="1"/>
  <c r="M66" i="89"/>
  <c r="L66" i="89"/>
  <c r="K66" i="89"/>
  <c r="J66" i="89"/>
  <c r="I66" i="89"/>
  <c r="N66" i="89" s="1"/>
  <c r="G66" i="89"/>
  <c r="F66" i="89"/>
  <c r="E66" i="89"/>
  <c r="D66" i="89"/>
  <c r="C66" i="89"/>
  <c r="H66" i="89" s="1"/>
  <c r="M59" i="89"/>
  <c r="L59" i="89"/>
  <c r="K59" i="89"/>
  <c r="J59" i="89"/>
  <c r="I59" i="89"/>
  <c r="N59" i="89" s="1"/>
  <c r="G59" i="89"/>
  <c r="F59" i="89"/>
  <c r="E59" i="89"/>
  <c r="D59" i="89"/>
  <c r="C59" i="89"/>
  <c r="H59" i="89" s="1"/>
  <c r="M52" i="89"/>
  <c r="L52" i="89"/>
  <c r="K52" i="89"/>
  <c r="J52" i="89"/>
  <c r="I52" i="89"/>
  <c r="N52" i="89" s="1"/>
  <c r="G52" i="89"/>
  <c r="F52" i="89"/>
  <c r="E52" i="89"/>
  <c r="D52" i="89"/>
  <c r="C52" i="89"/>
  <c r="H52" i="89" s="1"/>
  <c r="M45" i="89"/>
  <c r="L45" i="89"/>
  <c r="K45" i="89"/>
  <c r="J45" i="89"/>
  <c r="I45" i="89"/>
  <c r="N45" i="89" s="1"/>
  <c r="G45" i="89"/>
  <c r="F45" i="89"/>
  <c r="E45" i="89"/>
  <c r="D45" i="89"/>
  <c r="C45" i="89"/>
  <c r="H45" i="89" s="1"/>
  <c r="M38" i="89"/>
  <c r="L38" i="89"/>
  <c r="K38" i="89"/>
  <c r="J38" i="89"/>
  <c r="I38" i="89"/>
  <c r="N38" i="89" s="1"/>
  <c r="G38" i="89"/>
  <c r="F38" i="89"/>
  <c r="E38" i="89"/>
  <c r="D38" i="89"/>
  <c r="C38" i="89"/>
  <c r="H38" i="89" s="1"/>
  <c r="M31" i="89"/>
  <c r="L31" i="89"/>
  <c r="K31" i="89"/>
  <c r="J31" i="89"/>
  <c r="I31" i="89"/>
  <c r="N31" i="89" s="1"/>
  <c r="G31" i="89"/>
  <c r="F31" i="89"/>
  <c r="E31" i="89"/>
  <c r="D31" i="89"/>
  <c r="C31" i="89"/>
  <c r="H31" i="89" s="1"/>
  <c r="M23" i="89"/>
  <c r="L23" i="89"/>
  <c r="K23" i="89"/>
  <c r="J23" i="89"/>
  <c r="I23" i="89"/>
  <c r="N23" i="89" s="1"/>
  <c r="G23" i="89"/>
  <c r="F23" i="89"/>
  <c r="E23" i="89"/>
  <c r="D23" i="89"/>
  <c r="C23" i="89"/>
  <c r="H23" i="89" s="1"/>
  <c r="M15" i="89"/>
  <c r="L15" i="89"/>
  <c r="K15" i="89"/>
  <c r="J15" i="89"/>
  <c r="I15" i="89"/>
  <c r="N15" i="89" s="1"/>
  <c r="G15" i="89"/>
  <c r="F15" i="89"/>
  <c r="E15" i="89"/>
  <c r="D15" i="89"/>
  <c r="C15" i="89"/>
  <c r="H15" i="89" s="1"/>
  <c r="Y152" i="79" l="1"/>
  <c r="X152" i="79"/>
  <c r="W152" i="79"/>
  <c r="V152" i="79"/>
  <c r="U152" i="79"/>
  <c r="T152" i="79"/>
  <c r="S152" i="79"/>
  <c r="Z152" i="79" s="1"/>
  <c r="Q152" i="79"/>
  <c r="P152" i="79"/>
  <c r="O152" i="79"/>
  <c r="N152" i="79"/>
  <c r="R152" i="79" s="1"/>
  <c r="M152" i="79"/>
  <c r="L152" i="79"/>
  <c r="K152" i="79"/>
  <c r="I152" i="79"/>
  <c r="H152" i="79"/>
  <c r="G152" i="79"/>
  <c r="F152" i="79"/>
  <c r="J152" i="79" s="1"/>
  <c r="E152" i="79"/>
  <c r="D152" i="79"/>
  <c r="C152" i="79"/>
  <c r="Y145" i="79"/>
  <c r="X145" i="79"/>
  <c r="W145" i="79"/>
  <c r="V145" i="79"/>
  <c r="Z145" i="79" s="1"/>
  <c r="U145" i="79"/>
  <c r="T145" i="79"/>
  <c r="S145" i="79"/>
  <c r="Q145" i="79"/>
  <c r="P145" i="79"/>
  <c r="O145" i="79"/>
  <c r="N145" i="79"/>
  <c r="R145" i="79" s="1"/>
  <c r="M145" i="79"/>
  <c r="L145" i="79"/>
  <c r="K145" i="79"/>
  <c r="I145" i="79"/>
  <c r="H145" i="79"/>
  <c r="G145" i="79"/>
  <c r="F145" i="79"/>
  <c r="J145" i="79" s="1"/>
  <c r="E145" i="79"/>
  <c r="D145" i="79"/>
  <c r="C145" i="79"/>
  <c r="Y138" i="79"/>
  <c r="X138" i="79"/>
  <c r="W138" i="79"/>
  <c r="V138" i="79"/>
  <c r="Z138" i="79" s="1"/>
  <c r="U138" i="79"/>
  <c r="T138" i="79"/>
  <c r="S138" i="79"/>
  <c r="Q138" i="79"/>
  <c r="P138" i="79"/>
  <c r="O138" i="79"/>
  <c r="N138" i="79"/>
  <c r="R138" i="79" s="1"/>
  <c r="M138" i="79"/>
  <c r="L138" i="79"/>
  <c r="K138" i="79"/>
  <c r="I138" i="79"/>
  <c r="H138" i="79"/>
  <c r="G138" i="79"/>
  <c r="F138" i="79"/>
  <c r="J138" i="79" s="1"/>
  <c r="E138" i="79"/>
  <c r="D138" i="79"/>
  <c r="C138" i="79"/>
  <c r="Y131" i="79"/>
  <c r="X131" i="79"/>
  <c r="W131" i="79"/>
  <c r="V131" i="79"/>
  <c r="Z131" i="79" s="1"/>
  <c r="U131" i="79"/>
  <c r="T131" i="79"/>
  <c r="S131" i="79"/>
  <c r="Q131" i="79"/>
  <c r="P131" i="79"/>
  <c r="O131" i="79"/>
  <c r="N131" i="79"/>
  <c r="R131" i="79" s="1"/>
  <c r="M131" i="79"/>
  <c r="L131" i="79"/>
  <c r="K131" i="79"/>
  <c r="I131" i="79"/>
  <c r="H131" i="79"/>
  <c r="G131" i="79"/>
  <c r="F131" i="79"/>
  <c r="J131" i="79" s="1"/>
  <c r="E131" i="79"/>
  <c r="D131" i="79"/>
  <c r="C131" i="79"/>
  <c r="Y123" i="79"/>
  <c r="X123" i="79"/>
  <c r="W123" i="79"/>
  <c r="V123" i="79"/>
  <c r="Z123" i="79" s="1"/>
  <c r="U123" i="79"/>
  <c r="T123" i="79"/>
  <c r="S123" i="79"/>
  <c r="Q123" i="79"/>
  <c r="P123" i="79"/>
  <c r="O123" i="79"/>
  <c r="N123" i="79"/>
  <c r="R123" i="79" s="1"/>
  <c r="M123" i="79"/>
  <c r="L123" i="79"/>
  <c r="K123" i="79"/>
  <c r="I123" i="79"/>
  <c r="H123" i="79"/>
  <c r="G123" i="79"/>
  <c r="F123" i="79"/>
  <c r="J123" i="79" s="1"/>
  <c r="E123" i="79"/>
  <c r="D123" i="79"/>
  <c r="C123" i="79"/>
  <c r="Y116" i="79"/>
  <c r="X116" i="79"/>
  <c r="W116" i="79"/>
  <c r="V116" i="79"/>
  <c r="Z116" i="79" s="1"/>
  <c r="U116" i="79"/>
  <c r="T116" i="79"/>
  <c r="S116" i="79"/>
  <c r="Q116" i="79"/>
  <c r="P116" i="79"/>
  <c r="O116" i="79"/>
  <c r="N116" i="79"/>
  <c r="R116" i="79" s="1"/>
  <c r="M116" i="79"/>
  <c r="L116" i="79"/>
  <c r="K116" i="79"/>
  <c r="I116" i="79"/>
  <c r="H116" i="79"/>
  <c r="G116" i="79"/>
  <c r="F116" i="79"/>
  <c r="J116" i="79" s="1"/>
  <c r="E116" i="79"/>
  <c r="D116" i="79"/>
  <c r="C116" i="79"/>
  <c r="Y109" i="79"/>
  <c r="X109" i="79"/>
  <c r="W109" i="79"/>
  <c r="V109" i="79"/>
  <c r="Z109" i="79" s="1"/>
  <c r="U109" i="79"/>
  <c r="T109" i="79"/>
  <c r="S109" i="79"/>
  <c r="Q109" i="79"/>
  <c r="P109" i="79"/>
  <c r="O109" i="79"/>
  <c r="N109" i="79"/>
  <c r="R109" i="79" s="1"/>
  <c r="M109" i="79"/>
  <c r="L109" i="79"/>
  <c r="K109" i="79"/>
  <c r="I109" i="79"/>
  <c r="H109" i="79"/>
  <c r="G109" i="79"/>
  <c r="F109" i="79"/>
  <c r="J109" i="79" s="1"/>
  <c r="E109" i="79"/>
  <c r="D109" i="79"/>
  <c r="C109" i="79"/>
  <c r="Y102" i="79"/>
  <c r="X102" i="79"/>
  <c r="W102" i="79"/>
  <c r="V102" i="79"/>
  <c r="Z102" i="79" s="1"/>
  <c r="U102" i="79"/>
  <c r="T102" i="79"/>
  <c r="S102" i="79"/>
  <c r="Q102" i="79"/>
  <c r="P102" i="79"/>
  <c r="O102" i="79"/>
  <c r="N102" i="79"/>
  <c r="R102" i="79" s="1"/>
  <c r="M102" i="79"/>
  <c r="L102" i="79"/>
  <c r="K102" i="79"/>
  <c r="I102" i="79"/>
  <c r="H102" i="79"/>
  <c r="G102" i="79"/>
  <c r="F102" i="79"/>
  <c r="J102" i="79" s="1"/>
  <c r="E102" i="79"/>
  <c r="D102" i="79"/>
  <c r="C102" i="79"/>
  <c r="Y95" i="79"/>
  <c r="X95" i="79"/>
  <c r="W95" i="79"/>
  <c r="V95" i="79"/>
  <c r="Z95" i="79" s="1"/>
  <c r="U95" i="79"/>
  <c r="T95" i="79"/>
  <c r="S95" i="79"/>
  <c r="Q95" i="79"/>
  <c r="P95" i="79"/>
  <c r="O95" i="79"/>
  <c r="N95" i="79"/>
  <c r="R95" i="79" s="1"/>
  <c r="M95" i="79"/>
  <c r="L95" i="79"/>
  <c r="K95" i="79"/>
  <c r="I95" i="79"/>
  <c r="H95" i="79"/>
  <c r="G95" i="79"/>
  <c r="F95" i="79"/>
  <c r="J95" i="79" s="1"/>
  <c r="E95" i="79"/>
  <c r="D95" i="79"/>
  <c r="C95" i="79"/>
  <c r="Y88" i="79"/>
  <c r="X88" i="79"/>
  <c r="W88" i="79"/>
  <c r="V88" i="79"/>
  <c r="Z88" i="79" s="1"/>
  <c r="U88" i="79"/>
  <c r="T88" i="79"/>
  <c r="S88" i="79"/>
  <c r="Q88" i="79"/>
  <c r="P88" i="79"/>
  <c r="O88" i="79"/>
  <c r="N88" i="79"/>
  <c r="R88" i="79" s="1"/>
  <c r="M88" i="79"/>
  <c r="L88" i="79"/>
  <c r="K88" i="79"/>
  <c r="I88" i="79"/>
  <c r="H88" i="79"/>
  <c r="G88" i="79"/>
  <c r="F88" i="79"/>
  <c r="J88" i="79" s="1"/>
  <c r="E88" i="79"/>
  <c r="D88" i="79"/>
  <c r="C88" i="79"/>
  <c r="Y80" i="79"/>
  <c r="X80" i="79"/>
  <c r="W80" i="79"/>
  <c r="V80" i="79"/>
  <c r="Z80" i="79" s="1"/>
  <c r="U80" i="79"/>
  <c r="T80" i="79"/>
  <c r="S80" i="79"/>
  <c r="Q80" i="79"/>
  <c r="P80" i="79"/>
  <c r="O80" i="79"/>
  <c r="N80" i="79"/>
  <c r="R80" i="79" s="1"/>
  <c r="M80" i="79"/>
  <c r="L80" i="79"/>
  <c r="K80" i="79"/>
  <c r="I80" i="79"/>
  <c r="H80" i="79"/>
  <c r="G80" i="79"/>
  <c r="F80" i="79"/>
  <c r="J80" i="79" s="1"/>
  <c r="E80" i="79"/>
  <c r="D80" i="79"/>
  <c r="C80" i="79"/>
  <c r="Y73" i="79"/>
  <c r="X73" i="79"/>
  <c r="W73" i="79"/>
  <c r="V73" i="79"/>
  <c r="Z73" i="79" s="1"/>
  <c r="U73" i="79"/>
  <c r="T73" i="79"/>
  <c r="S73" i="79"/>
  <c r="Q73" i="79"/>
  <c r="P73" i="79"/>
  <c r="O73" i="79"/>
  <c r="N73" i="79"/>
  <c r="R73" i="79" s="1"/>
  <c r="M73" i="79"/>
  <c r="L73" i="79"/>
  <c r="K73" i="79"/>
  <c r="I73" i="79"/>
  <c r="H73" i="79"/>
  <c r="G73" i="79"/>
  <c r="F73" i="79"/>
  <c r="J73" i="79" s="1"/>
  <c r="E73" i="79"/>
  <c r="D73" i="79"/>
  <c r="C73" i="79"/>
  <c r="Y66" i="79"/>
  <c r="X66" i="79"/>
  <c r="W66" i="79"/>
  <c r="V66" i="79"/>
  <c r="Z66" i="79" s="1"/>
  <c r="U66" i="79"/>
  <c r="T66" i="79"/>
  <c r="S66" i="79"/>
  <c r="Q66" i="79"/>
  <c r="P66" i="79"/>
  <c r="O66" i="79"/>
  <c r="N66" i="79"/>
  <c r="R66" i="79" s="1"/>
  <c r="M66" i="79"/>
  <c r="L66" i="79"/>
  <c r="K66" i="79"/>
  <c r="I66" i="79"/>
  <c r="H66" i="79"/>
  <c r="G66" i="79"/>
  <c r="F66" i="79"/>
  <c r="J66" i="79" s="1"/>
  <c r="E66" i="79"/>
  <c r="D66" i="79"/>
  <c r="C66" i="79"/>
  <c r="Y59" i="79"/>
  <c r="X59" i="79"/>
  <c r="W59" i="79"/>
  <c r="V59" i="79"/>
  <c r="Z59" i="79" s="1"/>
  <c r="U59" i="79"/>
  <c r="T59" i="79"/>
  <c r="S59" i="79"/>
  <c r="Q59" i="79"/>
  <c r="P59" i="79"/>
  <c r="O59" i="79"/>
  <c r="N59" i="79"/>
  <c r="R59" i="79" s="1"/>
  <c r="M59" i="79"/>
  <c r="L59" i="79"/>
  <c r="K59" i="79"/>
  <c r="I59" i="79"/>
  <c r="H59" i="79"/>
  <c r="G59" i="79"/>
  <c r="F59" i="79"/>
  <c r="J59" i="79" s="1"/>
  <c r="E59" i="79"/>
  <c r="D59" i="79"/>
  <c r="C59" i="79"/>
  <c r="Y52" i="79"/>
  <c r="X52" i="79"/>
  <c r="W52" i="79"/>
  <c r="V52" i="79"/>
  <c r="Z52" i="79" s="1"/>
  <c r="U52" i="79"/>
  <c r="T52" i="79"/>
  <c r="S52" i="79"/>
  <c r="Q52" i="79"/>
  <c r="P52" i="79"/>
  <c r="O52" i="79"/>
  <c r="N52" i="79"/>
  <c r="R52" i="79" s="1"/>
  <c r="M52" i="79"/>
  <c r="L52" i="79"/>
  <c r="K52" i="79"/>
  <c r="I52" i="79"/>
  <c r="H52" i="79"/>
  <c r="G52" i="79"/>
  <c r="F52" i="79"/>
  <c r="J52" i="79" s="1"/>
  <c r="E52" i="79"/>
  <c r="D52" i="79"/>
  <c r="C52" i="79"/>
  <c r="Y45" i="79"/>
  <c r="X45" i="79"/>
  <c r="W45" i="79"/>
  <c r="V45" i="79"/>
  <c r="Z45" i="79" s="1"/>
  <c r="U45" i="79"/>
  <c r="T45" i="79"/>
  <c r="S45" i="79"/>
  <c r="Q45" i="79"/>
  <c r="P45" i="79"/>
  <c r="O45" i="79"/>
  <c r="N45" i="79"/>
  <c r="R45" i="79" s="1"/>
  <c r="M45" i="79"/>
  <c r="L45" i="79"/>
  <c r="K45" i="79"/>
  <c r="I45" i="79"/>
  <c r="H45" i="79"/>
  <c r="G45" i="79"/>
  <c r="F45" i="79"/>
  <c r="J45" i="79" s="1"/>
  <c r="E45" i="79"/>
  <c r="D45" i="79"/>
  <c r="C45" i="79"/>
  <c r="Y38" i="79"/>
  <c r="X38" i="79"/>
  <c r="W38" i="79"/>
  <c r="V38" i="79"/>
  <c r="Z38" i="79" s="1"/>
  <c r="U38" i="79"/>
  <c r="T38" i="79"/>
  <c r="S38" i="79"/>
  <c r="Q38" i="79"/>
  <c r="P38" i="79"/>
  <c r="O38" i="79"/>
  <c r="N38" i="79"/>
  <c r="R38" i="79" s="1"/>
  <c r="M38" i="79"/>
  <c r="L38" i="79"/>
  <c r="K38" i="79"/>
  <c r="I38" i="79"/>
  <c r="H38" i="79"/>
  <c r="G38" i="79"/>
  <c r="F38" i="79"/>
  <c r="J38" i="79" s="1"/>
  <c r="E38" i="79"/>
  <c r="D38" i="79"/>
  <c r="C38" i="79"/>
  <c r="Y31" i="79"/>
  <c r="X31" i="79"/>
  <c r="W31" i="79"/>
  <c r="V31" i="79"/>
  <c r="Z31" i="79" s="1"/>
  <c r="U31" i="79"/>
  <c r="T31" i="79"/>
  <c r="S31" i="79"/>
  <c r="Q31" i="79"/>
  <c r="P31" i="79"/>
  <c r="O31" i="79"/>
  <c r="N31" i="79"/>
  <c r="R31" i="79" s="1"/>
  <c r="M31" i="79"/>
  <c r="L31" i="79"/>
  <c r="K31" i="79"/>
  <c r="I31" i="79"/>
  <c r="H31" i="79"/>
  <c r="G31" i="79"/>
  <c r="F31" i="79"/>
  <c r="J31" i="79" s="1"/>
  <c r="E31" i="79"/>
  <c r="D31" i="79"/>
  <c r="C31" i="79"/>
  <c r="Y23" i="79"/>
  <c r="X23" i="79"/>
  <c r="W23" i="79"/>
  <c r="V23" i="79"/>
  <c r="Z23" i="79" s="1"/>
  <c r="U23" i="79"/>
  <c r="T23" i="79"/>
  <c r="S23" i="79"/>
  <c r="R23" i="79"/>
  <c r="I23" i="79"/>
  <c r="H23" i="79"/>
  <c r="G23" i="79"/>
  <c r="F23" i="79"/>
  <c r="E23" i="79"/>
  <c r="D23" i="79"/>
  <c r="C23" i="79"/>
  <c r="J23" i="79" s="1"/>
  <c r="Y15" i="79"/>
  <c r="X15" i="79"/>
  <c r="W15" i="79"/>
  <c r="V15" i="79"/>
  <c r="Z15" i="79" s="1"/>
  <c r="U15" i="79"/>
  <c r="T15" i="79"/>
  <c r="S15" i="79"/>
  <c r="Q15" i="79"/>
  <c r="P15" i="79"/>
  <c r="O15" i="79"/>
  <c r="N15" i="79"/>
  <c r="R15" i="79" s="1"/>
  <c r="M15" i="79"/>
  <c r="L15" i="79"/>
  <c r="K15" i="79"/>
  <c r="I15" i="79"/>
  <c r="H15" i="79"/>
  <c r="G15" i="79"/>
  <c r="F15" i="79"/>
  <c r="J15" i="79" s="1"/>
  <c r="E15" i="79"/>
  <c r="D15" i="79"/>
  <c r="C15" i="79"/>
  <c r="E151" i="78"/>
  <c r="D151" i="78"/>
  <c r="C151" i="78"/>
  <c r="D144" i="78"/>
  <c r="E144" i="78" s="1"/>
  <c r="C144" i="78"/>
  <c r="D137" i="78"/>
  <c r="C137" i="78"/>
  <c r="E137" i="78" s="1"/>
  <c r="D130" i="78"/>
  <c r="C130" i="78"/>
  <c r="E130" i="78" s="1"/>
  <c r="E122" i="78"/>
  <c r="D122" i="78"/>
  <c r="C122" i="78"/>
  <c r="D115" i="78"/>
  <c r="E115" i="78" s="1"/>
  <c r="C115" i="78"/>
  <c r="D108" i="78"/>
  <c r="C108" i="78"/>
  <c r="E108" i="78" s="1"/>
  <c r="D101" i="78"/>
  <c r="C101" i="78"/>
  <c r="E101" i="78" s="1"/>
  <c r="E94" i="78"/>
  <c r="D94" i="78"/>
  <c r="C94" i="78"/>
  <c r="D87" i="78"/>
  <c r="E87" i="78" s="1"/>
  <c r="C87" i="78"/>
  <c r="D79" i="78"/>
  <c r="C79" i="78"/>
  <c r="E79" i="78" s="1"/>
  <c r="D72" i="78"/>
  <c r="C72" i="78"/>
  <c r="E72" i="78" s="1"/>
  <c r="E65" i="78"/>
  <c r="D65" i="78"/>
  <c r="C65" i="78"/>
  <c r="D58" i="78"/>
  <c r="E58" i="78" s="1"/>
  <c r="C58" i="78"/>
  <c r="D51" i="78"/>
  <c r="C51" i="78"/>
  <c r="E51" i="78" s="1"/>
  <c r="D44" i="78"/>
  <c r="C44" i="78"/>
  <c r="E44" i="78" s="1"/>
  <c r="E37" i="78"/>
  <c r="D37" i="78"/>
  <c r="C37" i="78"/>
  <c r="D30" i="78"/>
  <c r="E30" i="78" s="1"/>
  <c r="C30" i="78"/>
  <c r="D22" i="78"/>
  <c r="C22" i="78"/>
  <c r="E22" i="78" s="1"/>
  <c r="D14" i="78"/>
  <c r="C14" i="78"/>
  <c r="E14" i="78" s="1"/>
  <c r="H114" i="76"/>
  <c r="H113" i="76"/>
  <c r="H112" i="76"/>
  <c r="H111" i="76"/>
  <c r="H110" i="76"/>
  <c r="H109" i="76"/>
  <c r="H108" i="76"/>
  <c r="H107" i="76"/>
  <c r="H86" i="76"/>
  <c r="H85" i="76"/>
  <c r="H84" i="76"/>
  <c r="H83" i="76"/>
  <c r="H82" i="76"/>
  <c r="H81" i="76"/>
  <c r="H80" i="76"/>
  <c r="H79" i="76"/>
  <c r="H58" i="76"/>
  <c r="H57" i="76"/>
  <c r="H56" i="76"/>
  <c r="H54" i="76"/>
  <c r="H53" i="76"/>
  <c r="H52" i="76"/>
  <c r="H51" i="76"/>
  <c r="H50" i="76"/>
  <c r="H49" i="76"/>
  <c r="H48" i="76"/>
  <c r="H47" i="76"/>
  <c r="H46" i="76"/>
  <c r="H45" i="76"/>
  <c r="H44" i="76"/>
  <c r="H43" i="76"/>
  <c r="H42" i="76"/>
  <c r="H40" i="76"/>
  <c r="H38" i="76"/>
  <c r="H37" i="76"/>
  <c r="H36" i="76"/>
  <c r="H35" i="76"/>
  <c r="V14" i="76"/>
  <c r="U14" i="76"/>
  <c r="T14" i="76"/>
  <c r="S14" i="76"/>
  <c r="R14" i="76"/>
  <c r="Q14" i="76"/>
  <c r="P14" i="76"/>
  <c r="O14" i="76"/>
  <c r="N14" i="76"/>
  <c r="M14" i="76"/>
  <c r="L14" i="76"/>
  <c r="K14" i="76"/>
  <c r="V13" i="76"/>
  <c r="U13" i="76"/>
  <c r="T13" i="76"/>
  <c r="S13" i="76"/>
  <c r="R13" i="76"/>
  <c r="Q13" i="76"/>
  <c r="P13" i="76"/>
  <c r="O13" i="76"/>
  <c r="N13" i="76"/>
  <c r="M13" i="76"/>
  <c r="L13" i="76"/>
  <c r="K13" i="76"/>
  <c r="V12" i="76"/>
  <c r="U12" i="76"/>
  <c r="T12" i="76"/>
  <c r="S12" i="76"/>
  <c r="R12" i="76"/>
  <c r="Q12" i="76"/>
  <c r="P12" i="76"/>
  <c r="O12" i="76"/>
  <c r="N12" i="76"/>
  <c r="M12" i="76"/>
  <c r="L12" i="76"/>
  <c r="K12" i="76"/>
  <c r="V11" i="76"/>
  <c r="U11" i="76"/>
  <c r="T11" i="76"/>
  <c r="S11" i="76"/>
  <c r="R11" i="76"/>
  <c r="Q11" i="76"/>
  <c r="P11" i="76"/>
  <c r="O11" i="76"/>
  <c r="N11" i="76"/>
  <c r="M11" i="76"/>
  <c r="L11" i="76"/>
  <c r="K11" i="76"/>
  <c r="V10" i="76"/>
  <c r="U10" i="76"/>
  <c r="T10" i="76"/>
  <c r="S10" i="76"/>
  <c r="R10" i="76"/>
  <c r="Q10" i="76"/>
  <c r="P10" i="76"/>
  <c r="O10" i="76"/>
  <c r="N10" i="76"/>
  <c r="M10" i="76"/>
  <c r="L10" i="76"/>
  <c r="K10" i="76"/>
  <c r="V9" i="76"/>
  <c r="U9" i="76"/>
  <c r="T9" i="76"/>
  <c r="S9" i="76"/>
  <c r="R9" i="76"/>
  <c r="Q9" i="76"/>
  <c r="P9" i="76"/>
  <c r="O9" i="76"/>
  <c r="N9" i="76"/>
  <c r="M9" i="76"/>
  <c r="L9" i="76"/>
  <c r="K9" i="76"/>
  <c r="V8" i="76"/>
  <c r="V15" i="76" s="1"/>
  <c r="U8" i="76"/>
  <c r="U15" i="76" s="1"/>
  <c r="T8" i="76"/>
  <c r="T15" i="76" s="1"/>
  <c r="S8" i="76"/>
  <c r="S15" i="76" s="1"/>
  <c r="R8" i="76"/>
  <c r="R15" i="76" s="1"/>
  <c r="Q8" i="76"/>
  <c r="Q15" i="76" s="1"/>
  <c r="P8" i="76"/>
  <c r="P15" i="76" s="1"/>
  <c r="O8" i="76"/>
  <c r="O15" i="76" s="1"/>
  <c r="N8" i="76"/>
  <c r="N15" i="76" s="1"/>
  <c r="M8" i="76"/>
  <c r="M15" i="76" s="1"/>
  <c r="L8" i="76"/>
  <c r="L15" i="76" s="1"/>
  <c r="K8" i="76"/>
  <c r="K15" i="76" s="1"/>
  <c r="O17" i="68"/>
  <c r="H63" i="75"/>
  <c r="G63" i="75"/>
  <c r="F63" i="75"/>
  <c r="E63" i="75"/>
  <c r="D63" i="75"/>
  <c r="C63" i="75"/>
  <c r="G62" i="75"/>
  <c r="F62" i="75"/>
  <c r="E62" i="75"/>
  <c r="D62" i="75"/>
  <c r="C62" i="75"/>
  <c r="G48" i="75"/>
  <c r="F48" i="75"/>
  <c r="E48" i="75"/>
  <c r="D48" i="75"/>
  <c r="H48" i="75" s="1"/>
  <c r="C48" i="75"/>
  <c r="G41" i="75"/>
  <c r="F41" i="75"/>
  <c r="E41" i="75"/>
  <c r="D41" i="75"/>
  <c r="C41" i="75"/>
  <c r="H41" i="75" s="1"/>
  <c r="G34" i="75"/>
  <c r="F34" i="75"/>
  <c r="E34" i="75"/>
  <c r="D34" i="75"/>
  <c r="H34" i="75" s="1"/>
  <c r="C34" i="75"/>
  <c r="G27" i="75"/>
  <c r="F27" i="75"/>
  <c r="E27" i="75"/>
  <c r="D27" i="75"/>
  <c r="H27" i="75" s="1"/>
  <c r="C27" i="75"/>
  <c r="G20" i="75"/>
  <c r="F20" i="75"/>
  <c r="E20" i="75"/>
  <c r="D20" i="75"/>
  <c r="H20" i="75" s="1"/>
  <c r="C20" i="75"/>
  <c r="G13" i="75"/>
  <c r="F13" i="75"/>
  <c r="E13" i="75"/>
  <c r="D13" i="75"/>
  <c r="H13" i="75" s="1"/>
  <c r="C13" i="75"/>
  <c r="K36" i="74"/>
  <c r="I36" i="74"/>
  <c r="H36" i="74"/>
  <c r="E36" i="74"/>
  <c r="C36" i="74"/>
  <c r="B36" i="74"/>
  <c r="M35" i="74"/>
  <c r="L35" i="74"/>
  <c r="J35" i="74"/>
  <c r="I35" i="74"/>
  <c r="G35" i="74"/>
  <c r="F35" i="74"/>
  <c r="D35" i="74"/>
  <c r="C35" i="74"/>
  <c r="M34" i="74"/>
  <c r="L34" i="74"/>
  <c r="J34" i="74"/>
  <c r="I34" i="74"/>
  <c r="G34" i="74"/>
  <c r="F34" i="74"/>
  <c r="D34" i="74"/>
  <c r="C34" i="74"/>
  <c r="M33" i="74"/>
  <c r="L33" i="74"/>
  <c r="J33" i="74"/>
  <c r="I33" i="74"/>
  <c r="G33" i="74"/>
  <c r="F33" i="74"/>
  <c r="D33" i="74"/>
  <c r="C33" i="74"/>
  <c r="M32" i="74"/>
  <c r="L32" i="74"/>
  <c r="J32" i="74"/>
  <c r="I32" i="74"/>
  <c r="G32" i="74"/>
  <c r="F32" i="74"/>
  <c r="D32" i="74"/>
  <c r="C32" i="74"/>
  <c r="M31" i="74"/>
  <c r="M36" i="74" s="1"/>
  <c r="L31" i="74"/>
  <c r="L36" i="74" s="1"/>
  <c r="J31" i="74"/>
  <c r="J36" i="74" s="1"/>
  <c r="I31" i="74"/>
  <c r="G31" i="74"/>
  <c r="G36" i="74" s="1"/>
  <c r="F31" i="74"/>
  <c r="F36" i="74" s="1"/>
  <c r="D31" i="74"/>
  <c r="D36" i="74" s="1"/>
  <c r="C31" i="74"/>
  <c r="H26" i="74"/>
  <c r="G26" i="74"/>
  <c r="F26" i="74"/>
  <c r="D26" i="74"/>
  <c r="C26" i="74"/>
  <c r="B26" i="74"/>
  <c r="I25" i="74"/>
  <c r="G25" i="74"/>
  <c r="E25" i="74"/>
  <c r="C25" i="74"/>
  <c r="I24" i="74"/>
  <c r="G24" i="74"/>
  <c r="E24" i="74"/>
  <c r="C24" i="74"/>
  <c r="I23" i="74"/>
  <c r="G23" i="74"/>
  <c r="E23" i="74"/>
  <c r="C23" i="74"/>
  <c r="I22" i="74"/>
  <c r="G22" i="74"/>
  <c r="E22" i="74"/>
  <c r="C22" i="74"/>
  <c r="I21" i="74"/>
  <c r="G21" i="74"/>
  <c r="E21" i="74"/>
  <c r="C21" i="74"/>
  <c r="I20" i="74"/>
  <c r="G20" i="74"/>
  <c r="E20" i="74"/>
  <c r="C20" i="74"/>
  <c r="I19" i="74"/>
  <c r="I26" i="74" s="1"/>
  <c r="G19" i="74"/>
  <c r="E19" i="74"/>
  <c r="E26" i="74" s="1"/>
  <c r="C19" i="74"/>
  <c r="I14" i="74"/>
  <c r="H14" i="74"/>
  <c r="F14" i="74"/>
  <c r="E14" i="74"/>
  <c r="D14" i="74"/>
  <c r="I13" i="74"/>
  <c r="G13" i="74"/>
  <c r="E13" i="74"/>
  <c r="C13" i="74"/>
  <c r="I12" i="74"/>
  <c r="G12" i="74"/>
  <c r="E12" i="74"/>
  <c r="C12" i="74"/>
  <c r="I11" i="74"/>
  <c r="G11" i="74"/>
  <c r="E11" i="74"/>
  <c r="C11" i="74"/>
  <c r="I10" i="74"/>
  <c r="G10" i="74"/>
  <c r="E10" i="74"/>
  <c r="C10" i="74"/>
  <c r="I9" i="74"/>
  <c r="G9" i="74"/>
  <c r="G14" i="74" s="1"/>
  <c r="E9" i="74"/>
  <c r="C9" i="74"/>
  <c r="C14" i="74" s="1"/>
  <c r="O33" i="68"/>
  <c r="O32" i="68"/>
  <c r="O31" i="68"/>
  <c r="O30" i="68"/>
  <c r="O29" i="68"/>
  <c r="O28" i="68"/>
  <c r="O27" i="68"/>
  <c r="O23" i="68"/>
  <c r="O22" i="68"/>
  <c r="O21" i="68"/>
  <c r="O20" i="68"/>
  <c r="O19" i="68"/>
  <c r="O18" i="68"/>
  <c r="O13" i="68"/>
  <c r="O12" i="68"/>
  <c r="O11" i="68"/>
  <c r="O10" i="68"/>
  <c r="O9" i="68"/>
  <c r="O8" i="68"/>
  <c r="O7" i="68"/>
  <c r="D29" i="67"/>
  <c r="D22" i="67"/>
  <c r="D15" i="67"/>
  <c r="D8" i="67"/>
  <c r="G151" i="64"/>
  <c r="F151" i="64"/>
  <c r="E151" i="64"/>
  <c r="D151" i="64"/>
  <c r="H151" i="64" s="1"/>
  <c r="C151" i="64"/>
  <c r="G144" i="64"/>
  <c r="F144" i="64"/>
  <c r="E144" i="64"/>
  <c r="D144" i="64"/>
  <c r="H144" i="64" s="1"/>
  <c r="C144" i="64"/>
  <c r="G137" i="64"/>
  <c r="F137" i="64"/>
  <c r="E137" i="64"/>
  <c r="D137" i="64"/>
  <c r="H137" i="64" s="1"/>
  <c r="C137" i="64"/>
  <c r="G130" i="64"/>
  <c r="F130" i="64"/>
  <c r="E130" i="64"/>
  <c r="D130" i="64"/>
  <c r="H130" i="64" s="1"/>
  <c r="C130" i="64"/>
  <c r="G122" i="64"/>
  <c r="F122" i="64"/>
  <c r="E122" i="64"/>
  <c r="D122" i="64"/>
  <c r="H122" i="64" s="1"/>
  <c r="C122" i="64"/>
  <c r="G115" i="64"/>
  <c r="F115" i="64"/>
  <c r="E115" i="64"/>
  <c r="D115" i="64"/>
  <c r="H115" i="64" s="1"/>
  <c r="C115" i="64"/>
  <c r="G108" i="64"/>
  <c r="F108" i="64"/>
  <c r="E108" i="64"/>
  <c r="D108" i="64"/>
  <c r="H108" i="64" s="1"/>
  <c r="C108" i="64"/>
  <c r="G101" i="64"/>
  <c r="F101" i="64"/>
  <c r="E101" i="64"/>
  <c r="D101" i="64"/>
  <c r="H101" i="64" s="1"/>
  <c r="C101" i="64"/>
  <c r="G94" i="64"/>
  <c r="F94" i="64"/>
  <c r="E94" i="64"/>
  <c r="D94" i="64"/>
  <c r="H94" i="64" s="1"/>
  <c r="C94" i="64"/>
  <c r="G87" i="64"/>
  <c r="F87" i="64"/>
  <c r="E87" i="64"/>
  <c r="D87" i="64"/>
  <c r="H87" i="64" s="1"/>
  <c r="C87" i="64"/>
  <c r="G79" i="64"/>
  <c r="F79" i="64"/>
  <c r="E79" i="64"/>
  <c r="D79" i="64"/>
  <c r="H79" i="64" s="1"/>
  <c r="C79" i="64"/>
  <c r="G72" i="64"/>
  <c r="F72" i="64"/>
  <c r="E72" i="64"/>
  <c r="D72" i="64"/>
  <c r="H72" i="64" s="1"/>
  <c r="C72" i="64"/>
  <c r="G65" i="64"/>
  <c r="F65" i="64"/>
  <c r="E65" i="64"/>
  <c r="D65" i="64"/>
  <c r="H65" i="64" s="1"/>
  <c r="C65" i="64"/>
  <c r="G58" i="64"/>
  <c r="F58" i="64"/>
  <c r="E58" i="64"/>
  <c r="D58" i="64"/>
  <c r="H58" i="64" s="1"/>
  <c r="C58" i="64"/>
  <c r="G51" i="64"/>
  <c r="F51" i="64"/>
  <c r="E51" i="64"/>
  <c r="D51" i="64"/>
  <c r="H51" i="64" s="1"/>
  <c r="C51" i="64"/>
  <c r="G44" i="64"/>
  <c r="F44" i="64"/>
  <c r="E44" i="64"/>
  <c r="D44" i="64"/>
  <c r="C44" i="64"/>
  <c r="G37" i="64"/>
  <c r="F37" i="64"/>
  <c r="E37" i="64"/>
  <c r="D37" i="64"/>
  <c r="H37" i="64" s="1"/>
  <c r="C37" i="64"/>
  <c r="G30" i="64"/>
  <c r="F30" i="64"/>
  <c r="E30" i="64"/>
  <c r="D30" i="64"/>
  <c r="H30" i="64" s="1"/>
  <c r="C30" i="64"/>
  <c r="G22" i="64"/>
  <c r="F22" i="64"/>
  <c r="E22" i="64"/>
  <c r="D22" i="64"/>
  <c r="H44" i="64" s="1"/>
  <c r="C22" i="64"/>
  <c r="G14" i="64"/>
  <c r="F14" i="64"/>
  <c r="E14" i="64"/>
  <c r="D14" i="64"/>
  <c r="H14" i="64" s="1"/>
  <c r="C14" i="64"/>
  <c r="P25" i="59"/>
  <c r="O25" i="59"/>
  <c r="N25" i="59"/>
  <c r="M25" i="59"/>
  <c r="L25" i="59"/>
  <c r="K25" i="59"/>
  <c r="P24" i="59"/>
  <c r="O24" i="59"/>
  <c r="N24" i="59"/>
  <c r="M24" i="59"/>
  <c r="L24" i="59"/>
  <c r="K24" i="59"/>
  <c r="P23" i="59"/>
  <c r="O23" i="59"/>
  <c r="N23" i="59"/>
  <c r="M23" i="59"/>
  <c r="L23" i="59"/>
  <c r="K23" i="59"/>
  <c r="P22" i="59"/>
  <c r="O22" i="59"/>
  <c r="N22" i="59"/>
  <c r="M22" i="59"/>
  <c r="L22" i="59"/>
  <c r="K22" i="59"/>
  <c r="P21" i="59"/>
  <c r="O21" i="59"/>
  <c r="N21" i="59"/>
  <c r="M21" i="59"/>
  <c r="L21" i="59"/>
  <c r="K21" i="59"/>
  <c r="P20" i="59"/>
  <c r="O20" i="59"/>
  <c r="N20" i="59"/>
  <c r="M20" i="59"/>
  <c r="L20" i="59"/>
  <c r="K20" i="59"/>
  <c r="P19" i="59"/>
  <c r="O19" i="59"/>
  <c r="N19" i="59"/>
  <c r="M19" i="59"/>
  <c r="L19" i="59"/>
  <c r="K19" i="59"/>
  <c r="P18" i="59"/>
  <c r="O18" i="59"/>
  <c r="N18" i="59"/>
  <c r="M18" i="59"/>
  <c r="L18" i="59"/>
  <c r="K18" i="59"/>
  <c r="P17" i="59"/>
  <c r="O17" i="59"/>
  <c r="N17" i="59"/>
  <c r="M17" i="59"/>
  <c r="L17" i="59"/>
  <c r="K17" i="59"/>
  <c r="P16" i="59"/>
  <c r="O16" i="59"/>
  <c r="N16" i="59"/>
  <c r="M16" i="59"/>
  <c r="L16" i="59"/>
  <c r="K16" i="59"/>
  <c r="P15" i="59"/>
  <c r="O15" i="59"/>
  <c r="N15" i="59"/>
  <c r="M15" i="59"/>
  <c r="L15" i="59"/>
  <c r="K15" i="59"/>
  <c r="P14" i="59"/>
  <c r="O14" i="59"/>
  <c r="N14" i="59"/>
  <c r="M14" i="59"/>
  <c r="L14" i="59"/>
  <c r="K14" i="59"/>
  <c r="P13" i="59"/>
  <c r="O13" i="59"/>
  <c r="N13" i="59"/>
  <c r="M13" i="59"/>
  <c r="L13" i="59"/>
  <c r="K13" i="59"/>
  <c r="P12" i="59"/>
  <c r="O12" i="59"/>
  <c r="N12" i="59"/>
  <c r="M12" i="59"/>
  <c r="L12" i="59"/>
  <c r="K12" i="59"/>
  <c r="P11" i="59"/>
  <c r="O11" i="59"/>
  <c r="N11" i="59"/>
  <c r="M11" i="59"/>
  <c r="L11" i="59"/>
  <c r="K11" i="59"/>
  <c r="P10" i="59"/>
  <c r="O10" i="59"/>
  <c r="N10" i="59"/>
  <c r="M10" i="59"/>
  <c r="L10" i="59"/>
  <c r="K10" i="59"/>
  <c r="P9" i="59"/>
  <c r="O9" i="59"/>
  <c r="N9" i="59"/>
  <c r="M9" i="59"/>
  <c r="L9" i="59"/>
  <c r="K9" i="59"/>
  <c r="P8" i="59"/>
  <c r="P26" i="59" s="1"/>
  <c r="O8" i="59"/>
  <c r="O26" i="59" s="1"/>
  <c r="N8" i="59"/>
  <c r="N26" i="59" s="1"/>
  <c r="M8" i="59"/>
  <c r="M26" i="59" s="1"/>
  <c r="L8" i="59"/>
  <c r="L26" i="59" s="1"/>
  <c r="K8" i="59"/>
  <c r="K26" i="59" s="1"/>
  <c r="H166" i="58"/>
  <c r="G166" i="58"/>
  <c r="F166" i="58"/>
  <c r="E166" i="58"/>
  <c r="D166" i="58"/>
  <c r="C166" i="58"/>
  <c r="H160" i="58"/>
  <c r="G160" i="58"/>
  <c r="F160" i="58"/>
  <c r="E160" i="58"/>
  <c r="D160" i="58"/>
  <c r="C160" i="58"/>
  <c r="H154" i="58"/>
  <c r="G154" i="58"/>
  <c r="F154" i="58"/>
  <c r="E154" i="58"/>
  <c r="D154" i="58"/>
  <c r="C154" i="58"/>
  <c r="H148" i="58"/>
  <c r="G148" i="58"/>
  <c r="F148" i="58"/>
  <c r="E148" i="58"/>
  <c r="D148" i="58"/>
  <c r="C148" i="58"/>
  <c r="H142" i="58"/>
  <c r="G142" i="58"/>
  <c r="F142" i="58"/>
  <c r="E142" i="58"/>
  <c r="D142" i="58"/>
  <c r="C142" i="58"/>
  <c r="H136" i="58"/>
  <c r="G136" i="58"/>
  <c r="F136" i="58"/>
  <c r="E136" i="58"/>
  <c r="D136" i="58"/>
  <c r="C136" i="58"/>
  <c r="H84" i="58"/>
  <c r="G84" i="58"/>
  <c r="F84" i="58"/>
  <c r="E84" i="58"/>
  <c r="D84" i="58"/>
  <c r="C84" i="58"/>
  <c r="C79" i="58"/>
  <c r="O12" i="58" s="1"/>
  <c r="H78" i="58"/>
  <c r="G78" i="58"/>
  <c r="F78" i="58"/>
  <c r="E78" i="58"/>
  <c r="D78" i="58"/>
  <c r="C78" i="58"/>
  <c r="H72" i="58"/>
  <c r="G72" i="58"/>
  <c r="F72" i="58"/>
  <c r="E72" i="58"/>
  <c r="D72" i="58"/>
  <c r="C72" i="58"/>
  <c r="H66" i="58"/>
  <c r="G66" i="58"/>
  <c r="F66" i="58"/>
  <c r="E66" i="58"/>
  <c r="D66" i="58"/>
  <c r="C66" i="58"/>
  <c r="H60" i="58"/>
  <c r="G60" i="58"/>
  <c r="F60" i="58"/>
  <c r="E60" i="58"/>
  <c r="D60" i="58"/>
  <c r="C60" i="58"/>
  <c r="H54" i="58"/>
  <c r="G54" i="58"/>
  <c r="F54" i="58"/>
  <c r="E54" i="58"/>
  <c r="D54" i="58"/>
  <c r="C54" i="58"/>
  <c r="R32" i="58"/>
  <c r="Q32" i="58"/>
  <c r="P32" i="58"/>
  <c r="O32" i="58"/>
  <c r="N32" i="58"/>
  <c r="M32" i="58"/>
  <c r="L32" i="58"/>
  <c r="K32" i="58"/>
  <c r="R31" i="58"/>
  <c r="Q31" i="58"/>
  <c r="P31" i="58"/>
  <c r="O31" i="58"/>
  <c r="N31" i="58"/>
  <c r="M31" i="58"/>
  <c r="L31" i="58"/>
  <c r="K31" i="58"/>
  <c r="R30" i="58"/>
  <c r="Q30" i="58"/>
  <c r="P30" i="58"/>
  <c r="O30" i="58"/>
  <c r="N30" i="58"/>
  <c r="M30" i="58"/>
  <c r="L30" i="58"/>
  <c r="K30" i="58"/>
  <c r="R29" i="58"/>
  <c r="Q29" i="58"/>
  <c r="P29" i="58"/>
  <c r="O29" i="58"/>
  <c r="N29" i="58"/>
  <c r="M29" i="58"/>
  <c r="L29" i="58"/>
  <c r="K29" i="58"/>
  <c r="R28" i="58"/>
  <c r="R33" i="58" s="1"/>
  <c r="Q28" i="58"/>
  <c r="Q33" i="58" s="1"/>
  <c r="P28" i="58"/>
  <c r="P33" i="58" s="1"/>
  <c r="O28" i="58"/>
  <c r="O33" i="58" s="1"/>
  <c r="N28" i="58"/>
  <c r="N33" i="58" s="1"/>
  <c r="M28" i="58"/>
  <c r="M33" i="58" s="1"/>
  <c r="L28" i="58"/>
  <c r="L33" i="58" s="1"/>
  <c r="K28" i="58"/>
  <c r="K33" i="58" s="1"/>
  <c r="R22" i="58"/>
  <c r="Q22" i="58"/>
  <c r="P22" i="58"/>
  <c r="O22" i="58"/>
  <c r="N22" i="58"/>
  <c r="M22" i="58"/>
  <c r="L22" i="58"/>
  <c r="K22" i="58"/>
  <c r="R21" i="58"/>
  <c r="Q21" i="58"/>
  <c r="P21" i="58"/>
  <c r="O21" i="58"/>
  <c r="N21" i="58"/>
  <c r="M21" i="58"/>
  <c r="L21" i="58"/>
  <c r="K21" i="58"/>
  <c r="R20" i="58"/>
  <c r="Q20" i="58"/>
  <c r="P20" i="58"/>
  <c r="O20" i="58"/>
  <c r="N20" i="58"/>
  <c r="M20" i="58"/>
  <c r="L20" i="58"/>
  <c r="K20" i="58"/>
  <c r="R19" i="58"/>
  <c r="Q19" i="58"/>
  <c r="P19" i="58"/>
  <c r="O19" i="58"/>
  <c r="N19" i="58"/>
  <c r="M19" i="58"/>
  <c r="L19" i="58"/>
  <c r="K19" i="58"/>
  <c r="R18" i="58"/>
  <c r="R23" i="58" s="1"/>
  <c r="Q18" i="58"/>
  <c r="Q23" i="58" s="1"/>
  <c r="P18" i="58"/>
  <c r="P23" i="58" s="1"/>
  <c r="O18" i="58"/>
  <c r="O23" i="58" s="1"/>
  <c r="N18" i="58"/>
  <c r="N23" i="58" s="1"/>
  <c r="M18" i="58"/>
  <c r="M23" i="58" s="1"/>
  <c r="L18" i="58"/>
  <c r="L23" i="58" s="1"/>
  <c r="K18" i="58"/>
  <c r="K23" i="58" s="1"/>
  <c r="V13" i="58"/>
  <c r="U13" i="58"/>
  <c r="V12" i="58"/>
  <c r="U12" i="58"/>
  <c r="R12" i="58"/>
  <c r="Q12" i="58"/>
  <c r="P12" i="58"/>
  <c r="N12" i="58"/>
  <c r="M12" i="58"/>
  <c r="L12" i="58"/>
  <c r="K12" i="58"/>
  <c r="V11" i="58"/>
  <c r="U11" i="58"/>
  <c r="R11" i="58"/>
  <c r="Q11" i="58"/>
  <c r="P11" i="58"/>
  <c r="N11" i="58"/>
  <c r="M11" i="58"/>
  <c r="L11" i="58"/>
  <c r="K11" i="58"/>
  <c r="V10" i="58"/>
  <c r="U10" i="58"/>
  <c r="R10" i="58"/>
  <c r="Q10" i="58"/>
  <c r="P10" i="58"/>
  <c r="N10" i="58"/>
  <c r="M10" i="58"/>
  <c r="L10" i="58"/>
  <c r="K10" i="58"/>
  <c r="V9" i="58"/>
  <c r="U9" i="58"/>
  <c r="R9" i="58"/>
  <c r="Q9" i="58"/>
  <c r="P9" i="58"/>
  <c r="N9" i="58"/>
  <c r="M9" i="58"/>
  <c r="L9" i="58"/>
  <c r="K9" i="58"/>
  <c r="K13" i="58" s="1"/>
  <c r="V8" i="58"/>
  <c r="U8" i="58"/>
  <c r="R8" i="58"/>
  <c r="R13" i="58" s="1"/>
  <c r="Q8" i="58"/>
  <c r="Q13" i="58" s="1"/>
  <c r="P8" i="58"/>
  <c r="P13" i="58" s="1"/>
  <c r="N8" i="58"/>
  <c r="N13" i="58" s="1"/>
  <c r="M8" i="58"/>
  <c r="M13" i="58" s="1"/>
  <c r="L8" i="58"/>
  <c r="L13" i="58" s="1"/>
  <c r="K8" i="58"/>
  <c r="G32" i="57"/>
  <c r="G31" i="57"/>
  <c r="G30" i="57"/>
  <c r="G29" i="57"/>
  <c r="G28" i="57"/>
  <c r="G27" i="57"/>
  <c r="G22" i="57"/>
  <c r="G21" i="57"/>
  <c r="G20" i="57"/>
  <c r="G19" i="57"/>
  <c r="G18" i="57"/>
  <c r="G17" i="57"/>
  <c r="M11" i="57"/>
  <c r="L11" i="57"/>
  <c r="K11" i="57"/>
  <c r="J11" i="57"/>
  <c r="M10" i="57"/>
  <c r="L10" i="57"/>
  <c r="K10" i="57"/>
  <c r="J10" i="57"/>
  <c r="M9" i="57"/>
  <c r="L9" i="57"/>
  <c r="K9" i="57"/>
  <c r="J9" i="57"/>
  <c r="M8" i="57"/>
  <c r="L8" i="57"/>
  <c r="K8" i="57"/>
  <c r="J8" i="57"/>
  <c r="M7" i="57"/>
  <c r="L7" i="57"/>
  <c r="K7" i="57"/>
  <c r="J7" i="57"/>
  <c r="H40" i="56"/>
  <c r="H39" i="56"/>
  <c r="H38" i="56"/>
  <c r="H37" i="56"/>
  <c r="H41" i="56" s="1"/>
  <c r="G32" i="56"/>
  <c r="H31" i="56"/>
  <c r="G31" i="56"/>
  <c r="H30" i="56"/>
  <c r="G30" i="56"/>
  <c r="H29" i="56"/>
  <c r="G29" i="56"/>
  <c r="H28" i="56"/>
  <c r="H32" i="56" s="1"/>
  <c r="G28" i="56"/>
  <c r="H27" i="56"/>
  <c r="G27" i="56"/>
  <c r="G22" i="56"/>
  <c r="H21" i="56"/>
  <c r="G21" i="56"/>
  <c r="H20" i="56"/>
  <c r="G20" i="56"/>
  <c r="H19" i="56"/>
  <c r="G19" i="56"/>
  <c r="H18" i="56"/>
  <c r="H22" i="56" s="1"/>
  <c r="G18" i="56"/>
  <c r="H17" i="56"/>
  <c r="G17" i="56"/>
  <c r="H11" i="56"/>
  <c r="H10" i="56"/>
  <c r="H9" i="56"/>
  <c r="H8" i="56"/>
  <c r="H12" i="56" s="1"/>
  <c r="H7" i="56"/>
  <c r="O34" i="68" l="1"/>
  <c r="H22" i="64"/>
  <c r="O9" i="58"/>
  <c r="O11" i="58"/>
  <c r="O8" i="58"/>
  <c r="O13" i="58" s="1"/>
  <c r="O10" i="58"/>
  <c r="G56" i="55" l="1"/>
  <c r="E56" i="55"/>
  <c r="D56" i="55"/>
  <c r="C56" i="55"/>
  <c r="G55" i="55"/>
  <c r="F55" i="55"/>
  <c r="E55" i="55"/>
  <c r="D55" i="55"/>
  <c r="C55" i="55"/>
  <c r="H55" i="55" s="1"/>
  <c r="E53" i="55"/>
  <c r="E54" i="55" s="1"/>
  <c r="H52" i="55"/>
  <c r="D53" i="55" s="1"/>
  <c r="D54" i="55" s="1"/>
  <c r="H51" i="55"/>
  <c r="H48" i="55"/>
  <c r="E49" i="55" s="1"/>
  <c r="E50" i="55" s="1"/>
  <c r="H47" i="55"/>
  <c r="E46" i="55"/>
  <c r="G45" i="55"/>
  <c r="G46" i="55" s="1"/>
  <c r="E45" i="55"/>
  <c r="D45" i="55"/>
  <c r="D46" i="55" s="1"/>
  <c r="C45" i="55"/>
  <c r="H44" i="55"/>
  <c r="F45" i="55" s="1"/>
  <c r="F46" i="55" s="1"/>
  <c r="H43" i="55"/>
  <c r="E41" i="55"/>
  <c r="E42" i="55" s="1"/>
  <c r="D41" i="55"/>
  <c r="D42" i="55" s="1"/>
  <c r="H40" i="55"/>
  <c r="G41" i="55" s="1"/>
  <c r="G42" i="55" s="1"/>
  <c r="H39" i="55"/>
  <c r="F36" i="55"/>
  <c r="E36" i="55"/>
  <c r="D36" i="55"/>
  <c r="H35" i="55"/>
  <c r="G28" i="55"/>
  <c r="F28" i="55"/>
  <c r="E28" i="55"/>
  <c r="D28" i="55"/>
  <c r="C28" i="55"/>
  <c r="G27" i="55"/>
  <c r="F27" i="55"/>
  <c r="E27" i="55"/>
  <c r="D27" i="55"/>
  <c r="C27" i="55"/>
  <c r="H27" i="55" s="1"/>
  <c r="E25" i="55"/>
  <c r="E26" i="55" s="1"/>
  <c r="D25" i="55"/>
  <c r="D26" i="55" s="1"/>
  <c r="H24" i="55"/>
  <c r="G25" i="55" s="1"/>
  <c r="G26" i="55" s="1"/>
  <c r="H23" i="55"/>
  <c r="E21" i="55"/>
  <c r="E22" i="55" s="1"/>
  <c r="H20" i="55"/>
  <c r="D21" i="55" s="1"/>
  <c r="D22" i="55" s="1"/>
  <c r="H19" i="55"/>
  <c r="H16" i="55"/>
  <c r="E17" i="55" s="1"/>
  <c r="E18" i="55" s="1"/>
  <c r="H15" i="55"/>
  <c r="E14" i="55"/>
  <c r="G13" i="55"/>
  <c r="G14" i="55" s="1"/>
  <c r="E13" i="55"/>
  <c r="D13" i="55"/>
  <c r="D14" i="55" s="1"/>
  <c r="C13" i="55"/>
  <c r="C14" i="55" s="1"/>
  <c r="H12" i="55"/>
  <c r="F13" i="55" s="1"/>
  <c r="F14" i="55" s="1"/>
  <c r="H11" i="55"/>
  <c r="E9" i="55"/>
  <c r="E10" i="55" s="1"/>
  <c r="D9" i="55"/>
  <c r="D10" i="55" s="1"/>
  <c r="H8" i="55"/>
  <c r="G9" i="55" s="1"/>
  <c r="G10" i="55" s="1"/>
  <c r="H7" i="55"/>
  <c r="J26" i="48"/>
  <c r="J31" i="48" s="1"/>
  <c r="J36" i="48" s="1"/>
  <c r="J41" i="48" s="1"/>
  <c r="J46" i="48" s="1"/>
  <c r="J51" i="48" s="1"/>
  <c r="J56" i="48" s="1"/>
  <c r="J61" i="48" s="1"/>
  <c r="J66" i="48" s="1"/>
  <c r="E26" i="48"/>
  <c r="E31" i="48" s="1"/>
  <c r="E36" i="48" s="1"/>
  <c r="E41" i="48" s="1"/>
  <c r="E46" i="48" s="1"/>
  <c r="E51" i="48" s="1"/>
  <c r="E56" i="48" s="1"/>
  <c r="E61" i="48" s="1"/>
  <c r="E66" i="48" s="1"/>
  <c r="L21" i="48"/>
  <c r="L26" i="48" s="1"/>
  <c r="L31" i="48" s="1"/>
  <c r="L36" i="48" s="1"/>
  <c r="L41" i="48" s="1"/>
  <c r="L46" i="48" s="1"/>
  <c r="L51" i="48" s="1"/>
  <c r="L56" i="48" s="1"/>
  <c r="L61" i="48" s="1"/>
  <c r="L66" i="48" s="1"/>
  <c r="D21" i="48"/>
  <c r="D26" i="48" s="1"/>
  <c r="D31" i="48" s="1"/>
  <c r="D36" i="48" s="1"/>
  <c r="D41" i="48" s="1"/>
  <c r="D46" i="48" s="1"/>
  <c r="D51" i="48" s="1"/>
  <c r="D56" i="48" s="1"/>
  <c r="D61" i="48" s="1"/>
  <c r="D66" i="48" s="1"/>
  <c r="J16" i="48"/>
  <c r="J21" i="48" s="1"/>
  <c r="I16" i="48"/>
  <c r="I21" i="48" s="1"/>
  <c r="I26" i="48" s="1"/>
  <c r="I31" i="48" s="1"/>
  <c r="I36" i="48" s="1"/>
  <c r="I41" i="48" s="1"/>
  <c r="I46" i="48" s="1"/>
  <c r="I51" i="48" s="1"/>
  <c r="I56" i="48" s="1"/>
  <c r="I61" i="48" s="1"/>
  <c r="I66" i="48" s="1"/>
  <c r="F16" i="48"/>
  <c r="F21" i="48" s="1"/>
  <c r="F26" i="48" s="1"/>
  <c r="F31" i="48" s="1"/>
  <c r="F36" i="48" s="1"/>
  <c r="F41" i="48" s="1"/>
  <c r="F46" i="48" s="1"/>
  <c r="F51" i="48" s="1"/>
  <c r="F56" i="48" s="1"/>
  <c r="F61" i="48" s="1"/>
  <c r="F66" i="48" s="1"/>
  <c r="E16" i="48"/>
  <c r="E21" i="48" s="1"/>
  <c r="L11" i="48"/>
  <c r="L16" i="48" s="1"/>
  <c r="K11" i="48"/>
  <c r="K16" i="48" s="1"/>
  <c r="K21" i="48" s="1"/>
  <c r="K26" i="48" s="1"/>
  <c r="K31" i="48" s="1"/>
  <c r="K36" i="48" s="1"/>
  <c r="K41" i="48" s="1"/>
  <c r="K46" i="48" s="1"/>
  <c r="K51" i="48" s="1"/>
  <c r="K56" i="48" s="1"/>
  <c r="K61" i="48" s="1"/>
  <c r="K66" i="48" s="1"/>
  <c r="J11" i="48"/>
  <c r="I11" i="48"/>
  <c r="H11" i="48"/>
  <c r="H16" i="48" s="1"/>
  <c r="H21" i="48" s="1"/>
  <c r="H26" i="48" s="1"/>
  <c r="H31" i="48" s="1"/>
  <c r="H36" i="48" s="1"/>
  <c r="H41" i="48" s="1"/>
  <c r="H46" i="48" s="1"/>
  <c r="H51" i="48" s="1"/>
  <c r="H56" i="48" s="1"/>
  <c r="H61" i="48" s="1"/>
  <c r="H66" i="48" s="1"/>
  <c r="G11" i="48"/>
  <c r="G16" i="48" s="1"/>
  <c r="G21" i="48" s="1"/>
  <c r="G26" i="48" s="1"/>
  <c r="G31" i="48" s="1"/>
  <c r="G36" i="48" s="1"/>
  <c r="G41" i="48" s="1"/>
  <c r="G46" i="48" s="1"/>
  <c r="G51" i="48" s="1"/>
  <c r="G56" i="48" s="1"/>
  <c r="G61" i="48" s="1"/>
  <c r="G66" i="48" s="1"/>
  <c r="F11" i="48"/>
  <c r="E11" i="48"/>
  <c r="D11" i="48"/>
  <c r="D16" i="48" s="1"/>
  <c r="C11" i="48"/>
  <c r="C16" i="48" s="1"/>
  <c r="C21" i="48" s="1"/>
  <c r="C26" i="48" s="1"/>
  <c r="C31" i="48" s="1"/>
  <c r="C36" i="48" s="1"/>
  <c r="C41" i="48" s="1"/>
  <c r="C46" i="48" s="1"/>
  <c r="C51" i="48" s="1"/>
  <c r="C56" i="48" s="1"/>
  <c r="C61" i="48" s="1"/>
  <c r="C66" i="48" s="1"/>
  <c r="H16" i="47"/>
  <c r="H21" i="47" s="1"/>
  <c r="H26" i="47" s="1"/>
  <c r="H31" i="47" s="1"/>
  <c r="H36" i="47" s="1"/>
  <c r="H41" i="47" s="1"/>
  <c r="H46" i="47" s="1"/>
  <c r="H51" i="47" s="1"/>
  <c r="H56" i="47" s="1"/>
  <c r="H61" i="47" s="1"/>
  <c r="H66" i="47" s="1"/>
  <c r="J11" i="47"/>
  <c r="J16" i="47" s="1"/>
  <c r="J21" i="47" s="1"/>
  <c r="J26" i="47" s="1"/>
  <c r="J31" i="47" s="1"/>
  <c r="J36" i="47" s="1"/>
  <c r="J41" i="47" s="1"/>
  <c r="J46" i="47" s="1"/>
  <c r="J51" i="47" s="1"/>
  <c r="J56" i="47" s="1"/>
  <c r="J61" i="47" s="1"/>
  <c r="J66" i="47" s="1"/>
  <c r="I11" i="47"/>
  <c r="I16" i="47" s="1"/>
  <c r="I21" i="47" s="1"/>
  <c r="I26" i="47" s="1"/>
  <c r="I31" i="47" s="1"/>
  <c r="I36" i="47" s="1"/>
  <c r="I41" i="47" s="1"/>
  <c r="I46" i="47" s="1"/>
  <c r="I51" i="47" s="1"/>
  <c r="I56" i="47" s="1"/>
  <c r="I61" i="47" s="1"/>
  <c r="I66" i="47" s="1"/>
  <c r="H11" i="47"/>
  <c r="G11" i="47"/>
  <c r="G16" i="47" s="1"/>
  <c r="G21" i="47" s="1"/>
  <c r="G26" i="47" s="1"/>
  <c r="G31" i="47" s="1"/>
  <c r="G36" i="47" s="1"/>
  <c r="G41" i="47" s="1"/>
  <c r="G46" i="47" s="1"/>
  <c r="G51" i="47" s="1"/>
  <c r="G56" i="47" s="1"/>
  <c r="G61" i="47" s="1"/>
  <c r="G66" i="47" s="1"/>
  <c r="F11" i="47"/>
  <c r="F16" i="47" s="1"/>
  <c r="F21" i="47" s="1"/>
  <c r="F26" i="47" s="1"/>
  <c r="F31" i="47" s="1"/>
  <c r="F36" i="47" s="1"/>
  <c r="F41" i="47" s="1"/>
  <c r="F46" i="47" s="1"/>
  <c r="F51" i="47" s="1"/>
  <c r="F56" i="47" s="1"/>
  <c r="F61" i="47" s="1"/>
  <c r="F66" i="47" s="1"/>
  <c r="E11" i="47"/>
  <c r="E16" i="47" s="1"/>
  <c r="E21" i="47" s="1"/>
  <c r="E26" i="47" s="1"/>
  <c r="E31" i="47" s="1"/>
  <c r="E36" i="47" s="1"/>
  <c r="E41" i="47" s="1"/>
  <c r="E46" i="47" s="1"/>
  <c r="E51" i="47" s="1"/>
  <c r="E56" i="47" s="1"/>
  <c r="E61" i="47" s="1"/>
  <c r="E66" i="47" s="1"/>
  <c r="D11" i="47"/>
  <c r="D16" i="47" s="1"/>
  <c r="D21" i="47" s="1"/>
  <c r="D26" i="47" s="1"/>
  <c r="D31" i="47" s="1"/>
  <c r="D36" i="47" s="1"/>
  <c r="D41" i="47" s="1"/>
  <c r="D46" i="47" s="1"/>
  <c r="D51" i="47" s="1"/>
  <c r="D56" i="47" s="1"/>
  <c r="D61" i="47" s="1"/>
  <c r="D66" i="47" s="1"/>
  <c r="C11" i="47"/>
  <c r="C16" i="47" s="1"/>
  <c r="C21" i="47" s="1"/>
  <c r="C26" i="47" s="1"/>
  <c r="C31" i="47" s="1"/>
  <c r="C36" i="47" s="1"/>
  <c r="C41" i="47" s="1"/>
  <c r="C46" i="47" s="1"/>
  <c r="C51" i="47" s="1"/>
  <c r="C56" i="47" s="1"/>
  <c r="C61" i="47" s="1"/>
  <c r="C66" i="47" s="1"/>
  <c r="K46" i="45"/>
  <c r="K51" i="45" s="1"/>
  <c r="K56" i="45" s="1"/>
  <c r="C46" i="45"/>
  <c r="C51" i="45" s="1"/>
  <c r="C56" i="45" s="1"/>
  <c r="J26" i="45"/>
  <c r="J31" i="45" s="1"/>
  <c r="J36" i="45" s="1"/>
  <c r="J41" i="45" s="1"/>
  <c r="J46" i="45" s="1"/>
  <c r="J51" i="45" s="1"/>
  <c r="J56" i="45" s="1"/>
  <c r="H21" i="45"/>
  <c r="H26" i="45" s="1"/>
  <c r="H31" i="45" s="1"/>
  <c r="H36" i="45" s="1"/>
  <c r="H41" i="45" s="1"/>
  <c r="H46" i="45" s="1"/>
  <c r="H51" i="45" s="1"/>
  <c r="H56" i="45" s="1"/>
  <c r="I16" i="45"/>
  <c r="I21" i="45" s="1"/>
  <c r="I26" i="45" s="1"/>
  <c r="I31" i="45" s="1"/>
  <c r="I36" i="45" s="1"/>
  <c r="I41" i="45" s="1"/>
  <c r="I46" i="45" s="1"/>
  <c r="I51" i="45" s="1"/>
  <c r="I56" i="45" s="1"/>
  <c r="H16" i="45"/>
  <c r="D16" i="45"/>
  <c r="D21" i="45" s="1"/>
  <c r="D26" i="45" s="1"/>
  <c r="D31" i="45" s="1"/>
  <c r="D36" i="45" s="1"/>
  <c r="D41" i="45" s="1"/>
  <c r="D46" i="45" s="1"/>
  <c r="D51" i="45" s="1"/>
  <c r="D56" i="45" s="1"/>
  <c r="K11" i="45"/>
  <c r="K16" i="45" s="1"/>
  <c r="K21" i="45" s="1"/>
  <c r="K26" i="45" s="1"/>
  <c r="K31" i="45" s="1"/>
  <c r="K36" i="45" s="1"/>
  <c r="K41" i="45" s="1"/>
  <c r="J11" i="45"/>
  <c r="J16" i="45" s="1"/>
  <c r="J21" i="45" s="1"/>
  <c r="I11" i="45"/>
  <c r="H11" i="45"/>
  <c r="G11" i="45"/>
  <c r="G16" i="45" s="1"/>
  <c r="G21" i="45" s="1"/>
  <c r="G26" i="45" s="1"/>
  <c r="G31" i="45" s="1"/>
  <c r="G36" i="45" s="1"/>
  <c r="G41" i="45" s="1"/>
  <c r="G46" i="45" s="1"/>
  <c r="G51" i="45" s="1"/>
  <c r="G56" i="45" s="1"/>
  <c r="F11" i="45"/>
  <c r="F16" i="45" s="1"/>
  <c r="F21" i="45" s="1"/>
  <c r="F26" i="45" s="1"/>
  <c r="F31" i="45" s="1"/>
  <c r="F36" i="45" s="1"/>
  <c r="F41" i="45" s="1"/>
  <c r="F46" i="45" s="1"/>
  <c r="F51" i="45" s="1"/>
  <c r="F56" i="45" s="1"/>
  <c r="E11" i="45"/>
  <c r="E16" i="45" s="1"/>
  <c r="E21" i="45" s="1"/>
  <c r="E26" i="45" s="1"/>
  <c r="E31" i="45" s="1"/>
  <c r="E36" i="45" s="1"/>
  <c r="E41" i="45" s="1"/>
  <c r="E46" i="45" s="1"/>
  <c r="E51" i="45" s="1"/>
  <c r="E56" i="45" s="1"/>
  <c r="D11" i="45"/>
  <c r="C11" i="45"/>
  <c r="C16" i="45" s="1"/>
  <c r="C21" i="45" s="1"/>
  <c r="C26" i="45" s="1"/>
  <c r="C31" i="45" s="1"/>
  <c r="C36" i="45" s="1"/>
  <c r="C41" i="45" s="1"/>
  <c r="G56" i="44"/>
  <c r="G61" i="44" s="1"/>
  <c r="G66" i="44" s="1"/>
  <c r="G36" i="44"/>
  <c r="G41" i="44" s="1"/>
  <c r="G46" i="44" s="1"/>
  <c r="G51" i="44" s="1"/>
  <c r="E31" i="44"/>
  <c r="E36" i="44" s="1"/>
  <c r="E41" i="44" s="1"/>
  <c r="E46" i="44" s="1"/>
  <c r="E51" i="44" s="1"/>
  <c r="E56" i="44" s="1"/>
  <c r="E61" i="44" s="1"/>
  <c r="E66" i="44" s="1"/>
  <c r="H16" i="44"/>
  <c r="H21" i="44" s="1"/>
  <c r="H26" i="44" s="1"/>
  <c r="H31" i="44" s="1"/>
  <c r="H36" i="44" s="1"/>
  <c r="H41" i="44" s="1"/>
  <c r="H46" i="44" s="1"/>
  <c r="H51" i="44" s="1"/>
  <c r="H56" i="44" s="1"/>
  <c r="H61" i="44" s="1"/>
  <c r="H66" i="44" s="1"/>
  <c r="E16" i="44"/>
  <c r="E21" i="44" s="1"/>
  <c r="E26" i="44" s="1"/>
  <c r="D16" i="44"/>
  <c r="D21" i="44" s="1"/>
  <c r="D26" i="44" s="1"/>
  <c r="D31" i="44" s="1"/>
  <c r="D36" i="44" s="1"/>
  <c r="D41" i="44" s="1"/>
  <c r="D46" i="44" s="1"/>
  <c r="D51" i="44" s="1"/>
  <c r="D56" i="44" s="1"/>
  <c r="D61" i="44" s="1"/>
  <c r="D66" i="44" s="1"/>
  <c r="H11" i="44"/>
  <c r="G11" i="44"/>
  <c r="G16" i="44" s="1"/>
  <c r="G21" i="44" s="1"/>
  <c r="G26" i="44" s="1"/>
  <c r="G31" i="44" s="1"/>
  <c r="F11" i="44"/>
  <c r="F16" i="44" s="1"/>
  <c r="F21" i="44" s="1"/>
  <c r="F26" i="44" s="1"/>
  <c r="F31" i="44" s="1"/>
  <c r="F36" i="44" s="1"/>
  <c r="F41" i="44" s="1"/>
  <c r="F46" i="44" s="1"/>
  <c r="F51" i="44" s="1"/>
  <c r="F56" i="44" s="1"/>
  <c r="F61" i="44" s="1"/>
  <c r="F66" i="44" s="1"/>
  <c r="E11" i="44"/>
  <c r="D11" i="44"/>
  <c r="C11" i="44"/>
  <c r="C16" i="44" s="1"/>
  <c r="C21" i="44" s="1"/>
  <c r="C26" i="44" s="1"/>
  <c r="C31" i="44" s="1"/>
  <c r="C36" i="44" s="1"/>
  <c r="C41" i="44" s="1"/>
  <c r="C46" i="44" s="1"/>
  <c r="C51" i="44" s="1"/>
  <c r="C56" i="44" s="1"/>
  <c r="C61" i="44" s="1"/>
  <c r="C66" i="44" s="1"/>
  <c r="H41" i="43"/>
  <c r="H46" i="43" s="1"/>
  <c r="H51" i="43" s="1"/>
  <c r="H56" i="43" s="1"/>
  <c r="H61" i="43" s="1"/>
  <c r="H66" i="43" s="1"/>
  <c r="H71" i="43" s="1"/>
  <c r="H76" i="43" s="1"/>
  <c r="H81" i="43" s="1"/>
  <c r="H86" i="43" s="1"/>
  <c r="H91" i="43" s="1"/>
  <c r="H96" i="43" s="1"/>
  <c r="H101" i="43" s="1"/>
  <c r="H106" i="43" s="1"/>
  <c r="H111" i="43" s="1"/>
  <c r="H116" i="43" s="1"/>
  <c r="H121" i="43" s="1"/>
  <c r="H126" i="43" s="1"/>
  <c r="H131" i="43" s="1"/>
  <c r="H136" i="43" s="1"/>
  <c r="H141" i="43" s="1"/>
  <c r="H146" i="43" s="1"/>
  <c r="H151" i="43" s="1"/>
  <c r="H31" i="43"/>
  <c r="H36" i="43" s="1"/>
  <c r="D31" i="43"/>
  <c r="D36" i="43" s="1"/>
  <c r="D41" i="43" s="1"/>
  <c r="D46" i="43" s="1"/>
  <c r="D51" i="43" s="1"/>
  <c r="D56" i="43" s="1"/>
  <c r="D61" i="43" s="1"/>
  <c r="D66" i="43" s="1"/>
  <c r="D71" i="43" s="1"/>
  <c r="D76" i="43" s="1"/>
  <c r="D81" i="43" s="1"/>
  <c r="D86" i="43" s="1"/>
  <c r="D91" i="43" s="1"/>
  <c r="D96" i="43" s="1"/>
  <c r="D101" i="43" s="1"/>
  <c r="D106" i="43" s="1"/>
  <c r="D111" i="43" s="1"/>
  <c r="D116" i="43" s="1"/>
  <c r="D121" i="43" s="1"/>
  <c r="D126" i="43" s="1"/>
  <c r="D131" i="43" s="1"/>
  <c r="D136" i="43" s="1"/>
  <c r="D141" i="43" s="1"/>
  <c r="D146" i="43" s="1"/>
  <c r="D151" i="43" s="1"/>
  <c r="H21" i="43"/>
  <c r="H26" i="43" s="1"/>
  <c r="D21" i="43"/>
  <c r="D26" i="43" s="1"/>
  <c r="H16" i="43"/>
  <c r="G16" i="43"/>
  <c r="G21" i="43" s="1"/>
  <c r="G26" i="43" s="1"/>
  <c r="G31" i="43" s="1"/>
  <c r="G36" i="43" s="1"/>
  <c r="G41" i="43" s="1"/>
  <c r="G46" i="43" s="1"/>
  <c r="G51" i="43" s="1"/>
  <c r="G56" i="43" s="1"/>
  <c r="G61" i="43" s="1"/>
  <c r="G66" i="43" s="1"/>
  <c r="G71" i="43" s="1"/>
  <c r="G76" i="43" s="1"/>
  <c r="G81" i="43" s="1"/>
  <c r="G86" i="43" s="1"/>
  <c r="G91" i="43" s="1"/>
  <c r="G96" i="43" s="1"/>
  <c r="G101" i="43" s="1"/>
  <c r="G106" i="43" s="1"/>
  <c r="G111" i="43" s="1"/>
  <c r="G116" i="43" s="1"/>
  <c r="G121" i="43" s="1"/>
  <c r="G126" i="43" s="1"/>
  <c r="G131" i="43" s="1"/>
  <c r="G136" i="43" s="1"/>
  <c r="G141" i="43" s="1"/>
  <c r="G146" i="43" s="1"/>
  <c r="G151" i="43" s="1"/>
  <c r="F16" i="43"/>
  <c r="F21" i="43" s="1"/>
  <c r="F26" i="43" s="1"/>
  <c r="F31" i="43" s="1"/>
  <c r="F36" i="43" s="1"/>
  <c r="F41" i="43" s="1"/>
  <c r="F46" i="43" s="1"/>
  <c r="F51" i="43" s="1"/>
  <c r="F56" i="43" s="1"/>
  <c r="F61" i="43" s="1"/>
  <c r="F66" i="43" s="1"/>
  <c r="F71" i="43" s="1"/>
  <c r="F76" i="43" s="1"/>
  <c r="F81" i="43" s="1"/>
  <c r="F86" i="43" s="1"/>
  <c r="F91" i="43" s="1"/>
  <c r="F96" i="43" s="1"/>
  <c r="F101" i="43" s="1"/>
  <c r="F106" i="43" s="1"/>
  <c r="F111" i="43" s="1"/>
  <c r="F116" i="43" s="1"/>
  <c r="F121" i="43" s="1"/>
  <c r="F126" i="43" s="1"/>
  <c r="F131" i="43" s="1"/>
  <c r="F136" i="43" s="1"/>
  <c r="F141" i="43" s="1"/>
  <c r="F146" i="43" s="1"/>
  <c r="F151" i="43" s="1"/>
  <c r="E16" i="43"/>
  <c r="E21" i="43" s="1"/>
  <c r="E26" i="43" s="1"/>
  <c r="E31" i="43" s="1"/>
  <c r="E36" i="43" s="1"/>
  <c r="E41" i="43" s="1"/>
  <c r="E46" i="43" s="1"/>
  <c r="E51" i="43" s="1"/>
  <c r="E56" i="43" s="1"/>
  <c r="E61" i="43" s="1"/>
  <c r="E66" i="43" s="1"/>
  <c r="E71" i="43" s="1"/>
  <c r="E76" i="43" s="1"/>
  <c r="E81" i="43" s="1"/>
  <c r="E86" i="43" s="1"/>
  <c r="E91" i="43" s="1"/>
  <c r="E96" i="43" s="1"/>
  <c r="E101" i="43" s="1"/>
  <c r="E106" i="43" s="1"/>
  <c r="E111" i="43" s="1"/>
  <c r="E116" i="43" s="1"/>
  <c r="E121" i="43" s="1"/>
  <c r="E126" i="43" s="1"/>
  <c r="E131" i="43" s="1"/>
  <c r="E136" i="43" s="1"/>
  <c r="E141" i="43" s="1"/>
  <c r="E146" i="43" s="1"/>
  <c r="E151" i="43" s="1"/>
  <c r="D16" i="43"/>
  <c r="C16" i="43"/>
  <c r="C21" i="43" s="1"/>
  <c r="C26" i="43" s="1"/>
  <c r="C31" i="43" s="1"/>
  <c r="C36" i="43" s="1"/>
  <c r="C41" i="43" s="1"/>
  <c r="C46" i="43" s="1"/>
  <c r="C51" i="43" s="1"/>
  <c r="C56" i="43" s="1"/>
  <c r="C61" i="43" s="1"/>
  <c r="C66" i="43" s="1"/>
  <c r="C71" i="43" s="1"/>
  <c r="C76" i="43" s="1"/>
  <c r="C81" i="43" s="1"/>
  <c r="C86" i="43" s="1"/>
  <c r="C91" i="43" s="1"/>
  <c r="C96" i="43" s="1"/>
  <c r="C101" i="43" s="1"/>
  <c r="C106" i="43" s="1"/>
  <c r="C111" i="43" s="1"/>
  <c r="C116" i="43" s="1"/>
  <c r="C121" i="43" s="1"/>
  <c r="C126" i="43" s="1"/>
  <c r="C131" i="43" s="1"/>
  <c r="C136" i="43" s="1"/>
  <c r="C141" i="43" s="1"/>
  <c r="C146" i="43" s="1"/>
  <c r="C151" i="43" s="1"/>
  <c r="B27" i="35"/>
  <c r="F26" i="35"/>
  <c r="F29" i="35" s="1"/>
  <c r="E26" i="35"/>
  <c r="E29" i="35" s="1"/>
  <c r="F25" i="35"/>
  <c r="E20" i="35"/>
  <c r="B18" i="35"/>
  <c r="F17" i="35"/>
  <c r="F20" i="35" s="1"/>
  <c r="E17" i="35"/>
  <c r="E19" i="35" s="1"/>
  <c r="F16" i="35"/>
  <c r="E10" i="35"/>
  <c r="B9" i="35"/>
  <c r="F8" i="35"/>
  <c r="F11" i="35" s="1"/>
  <c r="E8" i="35"/>
  <c r="E11" i="35" s="1"/>
  <c r="F7" i="35"/>
  <c r="H45" i="55" l="1"/>
  <c r="C29" i="55"/>
  <c r="D29" i="55"/>
  <c r="D30" i="55" s="1"/>
  <c r="F49" i="55"/>
  <c r="F50" i="55" s="1"/>
  <c r="G17" i="55"/>
  <c r="G18" i="55" s="1"/>
  <c r="H28" i="55"/>
  <c r="H36" i="55"/>
  <c r="C49" i="55"/>
  <c r="D17" i="55"/>
  <c r="D18" i="55" s="1"/>
  <c r="G21" i="55"/>
  <c r="G22" i="55" s="1"/>
  <c r="F25" i="55"/>
  <c r="F26" i="55" s="1"/>
  <c r="F41" i="55"/>
  <c r="F42" i="55" s="1"/>
  <c r="C46" i="55"/>
  <c r="D49" i="55"/>
  <c r="D50" i="55" s="1"/>
  <c r="C53" i="55"/>
  <c r="G53" i="55"/>
  <c r="G54" i="55" s="1"/>
  <c r="F56" i="55"/>
  <c r="H56" i="55" s="1"/>
  <c r="F17" i="55"/>
  <c r="F18" i="55" s="1"/>
  <c r="H13" i="55"/>
  <c r="C17" i="55"/>
  <c r="F21" i="55"/>
  <c r="F22" i="55" s="1"/>
  <c r="G49" i="55"/>
  <c r="G50" i="55" s="1"/>
  <c r="F53" i="55"/>
  <c r="F54" i="55" s="1"/>
  <c r="F9" i="55"/>
  <c r="F10" i="55" s="1"/>
  <c r="C21" i="55"/>
  <c r="C9" i="55"/>
  <c r="C25" i="55"/>
  <c r="C41" i="55"/>
  <c r="E28" i="35"/>
  <c r="C57" i="55" l="1"/>
  <c r="G57" i="55"/>
  <c r="G58" i="55" s="1"/>
  <c r="E57" i="55"/>
  <c r="E58" i="55" s="1"/>
  <c r="D57" i="55"/>
  <c r="D58" i="55" s="1"/>
  <c r="C10" i="55"/>
  <c r="H9" i="55"/>
  <c r="G37" i="55"/>
  <c r="G38" i="55" s="1"/>
  <c r="C37" i="55"/>
  <c r="E37" i="55"/>
  <c r="E38" i="55" s="1"/>
  <c r="C30" i="55"/>
  <c r="H21" i="55"/>
  <c r="C22" i="55"/>
  <c r="F29" i="55"/>
  <c r="F30" i="55" s="1"/>
  <c r="E29" i="55"/>
  <c r="E30" i="55" s="1"/>
  <c r="C18" i="55"/>
  <c r="H17" i="55"/>
  <c r="H53" i="55"/>
  <c r="C54" i="55"/>
  <c r="H41" i="55"/>
  <c r="C42" i="55"/>
  <c r="F57" i="55"/>
  <c r="F58" i="55" s="1"/>
  <c r="F37" i="55"/>
  <c r="F38" i="55" s="1"/>
  <c r="C26" i="55"/>
  <c r="H25" i="55"/>
  <c r="C50" i="55"/>
  <c r="H49" i="55"/>
  <c r="G29" i="55"/>
  <c r="G30" i="55" s="1"/>
  <c r="D37" i="55"/>
  <c r="D38" i="55" s="1"/>
  <c r="D69" i="23"/>
  <c r="C69" i="23"/>
  <c r="B69" i="23"/>
  <c r="D57" i="23"/>
  <c r="C57" i="23"/>
  <c r="B57" i="23"/>
  <c r="D58" i="20"/>
  <c r="C58" i="20"/>
  <c r="B58" i="20"/>
  <c r="D44" i="20"/>
  <c r="C44" i="20"/>
  <c r="B44" i="20"/>
  <c r="D30" i="20"/>
  <c r="C30" i="20"/>
  <c r="B30" i="20"/>
  <c r="G24" i="17"/>
  <c r="F24" i="17"/>
  <c r="H24" i="17" s="1"/>
  <c r="C24" i="17"/>
  <c r="B24" i="17"/>
  <c r="D24" i="17" s="1"/>
  <c r="G13" i="17"/>
  <c r="F13" i="17"/>
  <c r="H13" i="17" s="1"/>
  <c r="C13" i="17"/>
  <c r="B13" i="17"/>
  <c r="D13" i="17" s="1"/>
  <c r="D58" i="14"/>
  <c r="C58" i="14"/>
  <c r="B58" i="14"/>
  <c r="D44" i="14"/>
  <c r="C44" i="14"/>
  <c r="B44" i="14"/>
  <c r="G12" i="13"/>
  <c r="F12" i="13"/>
  <c r="E12" i="13"/>
  <c r="D12" i="13"/>
  <c r="H29" i="12"/>
  <c r="G29" i="12"/>
  <c r="F29" i="12"/>
  <c r="E29" i="12"/>
  <c r="D29" i="12"/>
  <c r="C29" i="12"/>
  <c r="H28" i="12"/>
  <c r="H30" i="12" s="1"/>
  <c r="G28" i="12"/>
  <c r="G30" i="12" s="1"/>
  <c r="F28" i="12"/>
  <c r="E28" i="12"/>
  <c r="D28" i="12"/>
  <c r="D30" i="12" s="1"/>
  <c r="C28" i="12"/>
  <c r="C30" i="12" s="1"/>
  <c r="H27" i="12"/>
  <c r="G27" i="12"/>
  <c r="F27" i="12"/>
  <c r="F30" i="12" s="1"/>
  <c r="E27" i="12"/>
  <c r="E30" i="12" s="1"/>
  <c r="D27" i="12"/>
  <c r="C27" i="12"/>
  <c r="H22" i="12"/>
  <c r="G22" i="12"/>
  <c r="F22" i="12"/>
  <c r="E22" i="12"/>
  <c r="D22" i="12"/>
  <c r="C22" i="12"/>
  <c r="H21" i="12"/>
  <c r="G21" i="12"/>
  <c r="F21" i="12"/>
  <c r="E21" i="12"/>
  <c r="D21" i="12"/>
  <c r="C21" i="12"/>
  <c r="H20" i="12"/>
  <c r="G20" i="12"/>
  <c r="F20" i="12"/>
  <c r="E20" i="12"/>
  <c r="D20" i="12"/>
  <c r="C20" i="12"/>
  <c r="H19" i="12"/>
  <c r="G19" i="12"/>
  <c r="F19" i="12"/>
  <c r="E19" i="12"/>
  <c r="D19" i="12"/>
  <c r="C19" i="12"/>
  <c r="H18" i="12"/>
  <c r="G18" i="12"/>
  <c r="F18" i="12"/>
  <c r="E18" i="12"/>
  <c r="D18" i="12"/>
  <c r="C18" i="12"/>
  <c r="H17" i="12"/>
  <c r="H23" i="12" s="1"/>
  <c r="G17" i="12"/>
  <c r="G23" i="12" s="1"/>
  <c r="F17" i="12"/>
  <c r="F23" i="12" s="1"/>
  <c r="E17" i="12"/>
  <c r="E23" i="12" s="1"/>
  <c r="D17" i="12"/>
  <c r="D23" i="12" s="1"/>
  <c r="C17" i="12"/>
  <c r="C23" i="12" s="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D13" i="11"/>
  <c r="C13"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D8" i="11"/>
  <c r="C8" i="11"/>
  <c r="AH7" i="11"/>
  <c r="AG7" i="11"/>
  <c r="AF7" i="11"/>
  <c r="AE7" i="11"/>
  <c r="AD7" i="11"/>
  <c r="AC7" i="11"/>
  <c r="AB7" i="11"/>
  <c r="AA7" i="11"/>
  <c r="Z7" i="11"/>
  <c r="Y7" i="11"/>
  <c r="X7" i="11"/>
  <c r="W7" i="11"/>
  <c r="V7" i="11"/>
  <c r="U7" i="11"/>
  <c r="T7" i="11"/>
  <c r="S7" i="11"/>
  <c r="R7" i="11"/>
  <c r="Q7" i="11"/>
  <c r="P7" i="11"/>
  <c r="O7" i="11"/>
  <c r="N7" i="11"/>
  <c r="M7" i="11"/>
  <c r="L7" i="11"/>
  <c r="K7" i="11"/>
  <c r="J7" i="11"/>
  <c r="I7" i="11"/>
  <c r="H7" i="11"/>
  <c r="G7" i="11"/>
  <c r="F7" i="11"/>
  <c r="E7" i="11"/>
  <c r="D7" i="11"/>
  <c r="C7" i="11"/>
  <c r="H22" i="10"/>
  <c r="G22" i="10"/>
  <c r="F22" i="10"/>
  <c r="E22" i="10"/>
  <c r="D22" i="10"/>
  <c r="C22" i="10"/>
  <c r="H21" i="10"/>
  <c r="G21" i="10"/>
  <c r="F21" i="10"/>
  <c r="E21" i="10"/>
  <c r="D21" i="10"/>
  <c r="C21" i="10"/>
  <c r="H20" i="10"/>
  <c r="G20" i="10"/>
  <c r="F20" i="10"/>
  <c r="E20" i="10"/>
  <c r="D20" i="10"/>
  <c r="C20" i="10"/>
  <c r="H19" i="10"/>
  <c r="G19" i="10"/>
  <c r="F19" i="10"/>
  <c r="E19" i="10"/>
  <c r="D19" i="10"/>
  <c r="C19" i="10"/>
  <c r="H18" i="10"/>
  <c r="G18" i="10"/>
  <c r="F18" i="10"/>
  <c r="E18" i="10"/>
  <c r="D18" i="10"/>
  <c r="C18" i="10"/>
  <c r="H17" i="10"/>
  <c r="H23" i="10" s="1"/>
  <c r="G17" i="10"/>
  <c r="G23" i="10" s="1"/>
  <c r="F17" i="10"/>
  <c r="F23" i="10" s="1"/>
  <c r="E17" i="10"/>
  <c r="E23" i="10" s="1"/>
  <c r="D17" i="10"/>
  <c r="D23" i="10" s="1"/>
  <c r="C17" i="10"/>
  <c r="C23" i="10" s="1"/>
  <c r="N31" i="9"/>
  <c r="M31" i="9"/>
  <c r="L31" i="9"/>
  <c r="K31" i="9"/>
  <c r="J31" i="9"/>
  <c r="I31" i="9"/>
  <c r="H31" i="9"/>
  <c r="G31" i="9"/>
  <c r="F31" i="9"/>
  <c r="E31" i="9"/>
  <c r="D31" i="9"/>
  <c r="C31" i="9"/>
  <c r="N27" i="9"/>
  <c r="M27" i="9"/>
  <c r="L27" i="9"/>
  <c r="K27" i="9"/>
  <c r="J27" i="9"/>
  <c r="I27" i="9"/>
  <c r="H27" i="9"/>
  <c r="G27" i="9"/>
  <c r="F27" i="9"/>
  <c r="E27" i="9"/>
  <c r="D27" i="9"/>
  <c r="C27" i="9"/>
  <c r="N23" i="9"/>
  <c r="M23" i="9"/>
  <c r="L23" i="9"/>
  <c r="K23" i="9"/>
  <c r="J23" i="9"/>
  <c r="I23" i="9"/>
  <c r="H23" i="9"/>
  <c r="G23" i="9"/>
  <c r="F23" i="9"/>
  <c r="E23" i="9"/>
  <c r="D23" i="9"/>
  <c r="C23" i="9"/>
  <c r="N22" i="9"/>
  <c r="M22" i="9"/>
  <c r="L22" i="9"/>
  <c r="K22" i="9"/>
  <c r="J22" i="9"/>
  <c r="I22" i="9"/>
  <c r="H22" i="9"/>
  <c r="G22" i="9"/>
  <c r="F22" i="9"/>
  <c r="E22" i="9"/>
  <c r="D22" i="9"/>
  <c r="C22" i="9"/>
  <c r="N21" i="9"/>
  <c r="M21" i="9"/>
  <c r="L21" i="9"/>
  <c r="K21" i="9"/>
  <c r="J21" i="9"/>
  <c r="I21" i="9"/>
  <c r="H21" i="9"/>
  <c r="G21" i="9"/>
  <c r="F21" i="9"/>
  <c r="E21" i="9"/>
  <c r="D21" i="9"/>
  <c r="C21" i="9"/>
  <c r="N20" i="9"/>
  <c r="M20" i="9"/>
  <c r="L20" i="9"/>
  <c r="K20" i="9"/>
  <c r="J20" i="9"/>
  <c r="I20" i="9"/>
  <c r="H20" i="9"/>
  <c r="G20" i="9"/>
  <c r="F20" i="9"/>
  <c r="E20" i="9"/>
  <c r="D20" i="9"/>
  <c r="C20" i="9"/>
  <c r="N19" i="9"/>
  <c r="M19" i="9"/>
  <c r="L19" i="9"/>
  <c r="K19" i="9"/>
  <c r="J19" i="9"/>
  <c r="I19" i="9"/>
  <c r="H19" i="9"/>
  <c r="G19" i="9"/>
  <c r="F19" i="9"/>
  <c r="E19" i="9"/>
  <c r="D19" i="9"/>
  <c r="C19" i="9"/>
  <c r="N18" i="9"/>
  <c r="M18" i="9"/>
  <c r="L18" i="9"/>
  <c r="K18" i="9"/>
  <c r="J18" i="9"/>
  <c r="I18" i="9"/>
  <c r="H18" i="9"/>
  <c r="G18" i="9"/>
  <c r="F18" i="9"/>
  <c r="E18" i="9"/>
  <c r="D18" i="9"/>
  <c r="C18" i="9"/>
  <c r="F16" i="6"/>
  <c r="F15" i="6"/>
  <c r="F14" i="6"/>
  <c r="F13" i="6"/>
  <c r="F12" i="6"/>
  <c r="F11" i="6"/>
  <c r="F10" i="6"/>
  <c r="F9" i="6"/>
  <c r="F8" i="6"/>
  <c r="F7" i="6"/>
  <c r="C17" i="3"/>
  <c r="F16" i="3"/>
  <c r="C16" i="3"/>
  <c r="F15" i="3"/>
  <c r="C15" i="3"/>
  <c r="F14" i="3"/>
  <c r="C14" i="3"/>
  <c r="F13" i="3"/>
  <c r="C13" i="3"/>
  <c r="F12" i="3"/>
  <c r="C12" i="3"/>
  <c r="F11" i="3"/>
  <c r="C11" i="3"/>
  <c r="F10" i="3"/>
  <c r="C10" i="3"/>
  <c r="F9" i="3"/>
  <c r="C9" i="3"/>
  <c r="H37" i="55" l="1"/>
  <c r="C38" i="55"/>
  <c r="H29" i="55"/>
  <c r="C58" i="55"/>
  <c r="H57" i="55"/>
</calcChain>
</file>

<file path=xl/comments1.xml><?xml version="1.0" encoding="utf-8"?>
<comments xmlns="http://schemas.openxmlformats.org/spreadsheetml/2006/main">
  <authors>
    <author>tc={21C0DB65-EB60-407A-B0F6-0DD091A18C2A}</author>
  </authors>
  <commentList>
    <comment ref="A70" authorId="0" shapeId="0">
      <text>
        <r>
          <rPr>
            <sz val="10"/>
            <color theme="1"/>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Jetzt hier plötzlich Wegzweck3 nach Mgr?</t>
        </r>
      </text>
    </comment>
  </commentList>
</comments>
</file>

<file path=xl/sharedStrings.xml><?xml version="1.0" encoding="utf-8"?>
<sst xmlns="http://schemas.openxmlformats.org/spreadsheetml/2006/main" count="13203" uniqueCount="1718">
  <si>
    <t xml:space="preserve">Übersicht zum elektronischen Anhang </t>
  </si>
  <si>
    <t>Abbildung 1-2</t>
  </si>
  <si>
    <t>Abbildung 1-3</t>
  </si>
  <si>
    <t>BE, Regionen</t>
  </si>
  <si>
    <t>Vergleich des Personengewichts mit realer Verteilung</t>
  </si>
  <si>
    <t>Zusatztabelle 1-a</t>
  </si>
  <si>
    <t>BE</t>
  </si>
  <si>
    <t>&lt;  Zurück zur Übersicht</t>
  </si>
  <si>
    <t>MZMV 2021</t>
  </si>
  <si>
    <t>Grundgesamtheiten in den einzelnen Regionen</t>
  </si>
  <si>
    <t xml:space="preserve"> </t>
  </si>
  <si>
    <t>Haushalte</t>
  </si>
  <si>
    <t>Haushaltspersonen</t>
  </si>
  <si>
    <t>Haushaltspersonen über 18 Jahre</t>
  </si>
  <si>
    <t/>
  </si>
  <si>
    <t>Zielpersonen</t>
  </si>
  <si>
    <t>Zielpersonen mit Führerschein</t>
  </si>
  <si>
    <t>Anzahl</t>
  </si>
  <si>
    <t>Ungewichtete Anzahl</t>
  </si>
  <si>
    <t>Schweiz</t>
  </si>
  <si>
    <t>55'018</t>
  </si>
  <si>
    <t>153'166</t>
  </si>
  <si>
    <t>119'625</t>
  </si>
  <si>
    <t>120'662</t>
  </si>
  <si>
    <t>105'002</t>
  </si>
  <si>
    <t>40'721</t>
  </si>
  <si>
    <t>40'210</t>
  </si>
  <si>
    <t>Bern</t>
  </si>
  <si>
    <t>6'962</t>
  </si>
  <si>
    <t>5'874</t>
  </si>
  <si>
    <t>15'946</t>
  </si>
  <si>
    <t>14'568</t>
  </si>
  <si>
    <t>12'651</t>
  </si>
  <si>
    <t>12'966</t>
  </si>
  <si>
    <t>6'640</t>
  </si>
  <si>
    <t>4'964</t>
  </si>
  <si>
    <t>4'296</t>
  </si>
  <si>
    <t>Regionen</t>
  </si>
  <si>
    <t>Berner Jura</t>
  </si>
  <si>
    <t>Biel/Bienne - Seeland</t>
  </si>
  <si>
    <t>1'161</t>
  </si>
  <si>
    <t>1'113</t>
  </si>
  <si>
    <t>3'101</t>
  </si>
  <si>
    <t>2'530</t>
  </si>
  <si>
    <t>2'452</t>
  </si>
  <si>
    <t>2'250</t>
  </si>
  <si>
    <t>1'126</t>
  </si>
  <si>
    <t>Oberaargau</t>
  </si>
  <si>
    <t>1'081</t>
  </si>
  <si>
    <t>1'203</t>
  </si>
  <si>
    <t>1'096</t>
  </si>
  <si>
    <t>Emmental</t>
  </si>
  <si>
    <t>1'362</t>
  </si>
  <si>
    <t>1'423</t>
  </si>
  <si>
    <t>1'103</t>
  </si>
  <si>
    <t>1'243</t>
  </si>
  <si>
    <t>Bern-Mittelland</t>
  </si>
  <si>
    <t>2'787</t>
  </si>
  <si>
    <t>2'070</t>
  </si>
  <si>
    <t>5'561</t>
  </si>
  <si>
    <t>5'783</t>
  </si>
  <si>
    <t>4'410</t>
  </si>
  <si>
    <t>5'163</t>
  </si>
  <si>
    <t>2'681</t>
  </si>
  <si>
    <t>1'969</t>
  </si>
  <si>
    <t>1'493</t>
  </si>
  <si>
    <t>Thun</t>
  </si>
  <si>
    <t>2'480</t>
  </si>
  <si>
    <t>1'745</t>
  </si>
  <si>
    <t>1'974</t>
  </si>
  <si>
    <t>1'556</t>
  </si>
  <si>
    <t>Oberland-West</t>
  </si>
  <si>
    <t>Oberland-Ost</t>
  </si>
  <si>
    <t>1'010</t>
  </si>
  <si>
    <t>Agglomerationen</t>
  </si>
  <si>
    <t>2'584</t>
  </si>
  <si>
    <t>1'894</t>
  </si>
  <si>
    <t>5'054</t>
  </si>
  <si>
    <t>5'340</t>
  </si>
  <si>
    <t>4'013</t>
  </si>
  <si>
    <t>4'774</t>
  </si>
  <si>
    <t>2'474</t>
  </si>
  <si>
    <t>1'802</t>
  </si>
  <si>
    <t>1'355</t>
  </si>
  <si>
    <t>Biel/Bienne</t>
  </si>
  <si>
    <t>2'113</t>
  </si>
  <si>
    <t>1'731</t>
  </si>
  <si>
    <t>1'683</t>
  </si>
  <si>
    <t>1'545</t>
  </si>
  <si>
    <t>Burgdorf</t>
  </si>
  <si>
    <t>Interlaken</t>
  </si>
  <si>
    <t>Langenthal</t>
  </si>
  <si>
    <t>2'022</t>
  </si>
  <si>
    <t>1'372</t>
  </si>
  <si>
    <t>1'624</t>
  </si>
  <si>
    <t>1'236</t>
  </si>
  <si>
    <t>Raumtypen</t>
  </si>
  <si>
    <t>Urbane Kerngebiete</t>
  </si>
  <si>
    <t>3'091</t>
  </si>
  <si>
    <t>2'557</t>
  </si>
  <si>
    <t>6'682</t>
  </si>
  <si>
    <t>6'251</t>
  </si>
  <si>
    <t>5'378</t>
  </si>
  <si>
    <t>5'594</t>
  </si>
  <si>
    <t>2'860</t>
  </si>
  <si>
    <t>2'048</t>
  </si>
  <si>
    <t>1'791</t>
  </si>
  <si>
    <t>Agglomerationsgürtel und Entwicklungsachsen</t>
  </si>
  <si>
    <t>2'408</t>
  </si>
  <si>
    <t>2'044</t>
  </si>
  <si>
    <t>5'638</t>
  </si>
  <si>
    <t>5'150</t>
  </si>
  <si>
    <t>4'420</t>
  </si>
  <si>
    <t>4'551</t>
  </si>
  <si>
    <t>2'357</t>
  </si>
  <si>
    <t>1'776</t>
  </si>
  <si>
    <t>1'513</t>
  </si>
  <si>
    <t>Zentrumsnahe ländliche Gebiete</t>
  </si>
  <si>
    <t>1'165</t>
  </si>
  <si>
    <t>1'038</t>
  </si>
  <si>
    <t>2'964</t>
  </si>
  <si>
    <t>2'582</t>
  </si>
  <si>
    <t>2'340</t>
  </si>
  <si>
    <t>2'298</t>
  </si>
  <si>
    <t>1'148</t>
  </si>
  <si>
    <t>Hügel- und Berggebiete</t>
  </si>
  <si>
    <t>Quelle: BFS. Mikrozensus Mobilität und Verkehr 2021 
Basis: Haushalte, Haushaltspersonen, Zielpersonen
Filter: Haushalte, Haushaltspersonen, Zielpersonen Kanton Bern bzw. Schweiz;
Haushaltspersonen über 18 Jahren: Haushaltspersonen über 18 Jahre;
Zielpersonen mit Führerausweis: Zielpersonen über 18 Jahre mit Führerausweis Personenwagen
Gewicht: Haushalte, Haushaltspersonen: Haushaltsgewicht; Zielpersonen: Personengewicht</t>
  </si>
  <si>
    <t>MZMV 2015</t>
  </si>
  <si>
    <t>Haushalte/ Haushaltspersonen</t>
  </si>
  <si>
    <t>Zielpersonen mit Führerausweis</t>
  </si>
  <si>
    <t>Kanton Bern</t>
  </si>
  <si>
    <t>Biel/Bienne-Seeland</t>
  </si>
  <si>
    <t>Oberland West</t>
  </si>
  <si>
    <t>Oberland Ost</t>
  </si>
  <si>
    <t>Berner Agglomerationen</t>
  </si>
  <si>
    <t>Raumtyp</t>
  </si>
  <si>
    <t>-</t>
  </si>
  <si>
    <t>Quelle: BFS. Mikrozensus Mobilität und Verkehr 2015 
Basis: Haushalte, Haushaltspersonen, Zielpersonen
Filter: Haushalte, Haushaltspersonen, Zielpersonen Kanton Bern bzw. Schweiz; Haushaltspersonen über 18 Jahren: Haushaltspersonen über 18 Jahre; 
Zielpersonen mit Führerausweis: Zielpersonen über 18 Jahre mit Führerausweis Personenwagen
Gewicht: Haushalte, Haushaltspersonen: Haushaltsgewicht; Zielpersonen: Personengewicht
Änderung zu 2010: In MZMV 2015 wurde pro Haushalt nur eine Person befragt.</t>
  </si>
  <si>
    <t>MZMV 2010</t>
  </si>
  <si>
    <t xml:space="preserve">Regionalkonferenzperimeter </t>
  </si>
  <si>
    <t>Biel/Bienne - Seeland - Berner Jura</t>
  </si>
  <si>
    <t>Thun Oberland-West</t>
  </si>
  <si>
    <t>Lyss (isolierte Stadt)</t>
  </si>
  <si>
    <t>Langenthal (isolierte Stadt)</t>
  </si>
  <si>
    <t>Quelle: BFS. Mikrozensus Mobilität und Verkehr 2010Basis: Haushalte, Haushaltspersonen, Zielpersonen
Filter: Haushalte, Haushaltspersonen, Zielpersonen Kanton Bern bzw. Schweiz; Haushaltspersonen über 18 Jahren: Haushaltspersonen über 18 Jahre; 
Zielpersonen mit Führerausweis: Zielpersonen über 18 Jahre mit Führerausweis Personenwagen
Gewicht: Haushalte, Haushaltspersonen: Haushaltsgewicht; Zielpersonen: Personengewicht</t>
  </si>
  <si>
    <t>MZV 2005</t>
  </si>
  <si>
    <t>Quelle: BFS. Mikrozensus zum Verkehrsverhalten 2005
Basis: Haushalte, Haushaltspersonen, Zielpersonen
Filter: Haushalte, Haushaltspersonen, Zielpersonen Kanton Bern bzw. Schweiz; Zielpersonen mit Führerausweis: Zielpersonen über 18 Jahre mit Führerausweis Personenwagen
Gewicht: Haushalte, Haushaltspersonen: Haushaltsgewicht; Zielpersonen: Personengewicht</t>
  </si>
  <si>
    <t>Grundgesamtheiten in den einzelnen Regionen, Agglomerationen und Raumtypen - Ungewichtete Anzahl</t>
  </si>
  <si>
    <t>Quelle: BFS. Mikrozensus Verkehr und Mobilität 2021, 2015, 2010, 2005
Basis: Zielpersonen (Kanton Bern)
Filter: Zielpersonen Kanton Bern bzw. Schweiz; Zielpersonen mit Führerausweis: Zielpersonen über 18 Jahre</t>
  </si>
  <si>
    <t>CH, BE, Regionen, Agglo, Raumtypen</t>
  </si>
  <si>
    <t>Vergleich Verteilung in der Stichprobe (gewichtet) mit realer Verteilung</t>
  </si>
  <si>
    <t>Hintergrundtabelle 1-3</t>
  </si>
  <si>
    <t>Grundgesamtheit</t>
  </si>
  <si>
    <t>Stichprobe</t>
  </si>
  <si>
    <t>[%]</t>
  </si>
  <si>
    <t>Differenz</t>
  </si>
  <si>
    <t>Total</t>
  </si>
  <si>
    <t>Quelle: BFS. Mikrozensus Mobilität und Verkehr 2021;
Basis: Zielpersonen
Filter: Zielpersonen Kanton Bern
Gewicht: Personengewicht
Grundgesamtheit: BFS STATPOP, ständige Wohnbervölkerung ab 6 Jahren, Ende 2020</t>
  </si>
  <si>
    <t>Korrekturfaktoren Schätzdistanzen frühere Mikrozensen (2005)</t>
  </si>
  <si>
    <t>Verkehrsmittel und Distanzklasse</t>
  </si>
  <si>
    <t>Korrekturfaktor</t>
  </si>
  <si>
    <t>MIV 0 - &lt;1 km</t>
  </si>
  <si>
    <t>MIV 1 - &lt;3 km</t>
  </si>
  <si>
    <t>MIV 3 - &lt;10 km</t>
  </si>
  <si>
    <t>MIV 10 - &lt;20 km</t>
  </si>
  <si>
    <t>MIV &gt;= 20 km</t>
  </si>
  <si>
    <t>ÖV 0 - &lt;1 km</t>
  </si>
  <si>
    <t>ÖV 1 - &lt;3 km</t>
  </si>
  <si>
    <t>ÖV 3 - &lt;5 km</t>
  </si>
  <si>
    <t>ÖV 5 - &lt;10 km</t>
  </si>
  <si>
    <t>ÖV &gt;= 10 km</t>
  </si>
  <si>
    <t>Andere 0 - &lt;1 km</t>
  </si>
  <si>
    <t>Andere 1 - &lt;3 km</t>
  </si>
  <si>
    <t>Andere 3 - &lt;10 km</t>
  </si>
  <si>
    <t>Andere &gt;= 10 km</t>
  </si>
  <si>
    <t>Quelle: Bundesamt für Statistik, Bundesamt für Raumentwicklung; 
Mikrozensus Mobilität und Verkehr 2010</t>
  </si>
  <si>
    <t>Kapitel 1 - Einleitung und methodische Hinweise</t>
  </si>
  <si>
    <t>Abbildung im Bericht</t>
  </si>
  <si>
    <t>Regionalisierung</t>
  </si>
  <si>
    <t>Überschrift</t>
  </si>
  <si>
    <t>Link</t>
  </si>
  <si>
    <t>HT 1-2</t>
  </si>
  <si>
    <t>Hintergrundtabelle 1-2</t>
  </si>
  <si>
    <t>HT 1-3</t>
  </si>
  <si>
    <t>ZT 1-a</t>
  </si>
  <si>
    <t>Kapitel 2 - Verfügbarkeit und Nutzung von Fahrzeugen und ÖV Abonnementen</t>
  </si>
  <si>
    <t>Abbildung 2-1</t>
  </si>
  <si>
    <t>Abbildung 2-2</t>
  </si>
  <si>
    <t>CH, BE, Regionen</t>
  </si>
  <si>
    <t>Abbildung 2-3</t>
  </si>
  <si>
    <t>Fahrzeugbesitz der Haushalte (durchschnittliche Anzahl pro Haushalt)</t>
  </si>
  <si>
    <t>Abbildung 2-4</t>
  </si>
  <si>
    <t>CH, BE, Agglo</t>
  </si>
  <si>
    <t>Abbildung 2-5</t>
  </si>
  <si>
    <t>CH, BE, Raumtypen</t>
  </si>
  <si>
    <t>Abbildung 2-6</t>
  </si>
  <si>
    <t>CH, BE</t>
  </si>
  <si>
    <t>Abbildung 2-7</t>
  </si>
  <si>
    <t>Abbildung 2-8</t>
  </si>
  <si>
    <t>Abbildung 2-9</t>
  </si>
  <si>
    <t>Abbildung 2-10</t>
  </si>
  <si>
    <t>Abbildung 2-11</t>
  </si>
  <si>
    <t>Verfügbarkeit von Autos (in Prozent der Personen)</t>
  </si>
  <si>
    <t>Abbildung 2-12</t>
  </si>
  <si>
    <t>Abbildung 2-13</t>
  </si>
  <si>
    <t>Abbildung 2-14</t>
  </si>
  <si>
    <t>Zeitreihe Verfügbarkeit von Velos (in Prozent der Personen)</t>
  </si>
  <si>
    <t>Abbildung 2-15</t>
  </si>
  <si>
    <t>Abbildung 2-16</t>
  </si>
  <si>
    <t>Abbildung 2-17</t>
  </si>
  <si>
    <t>Abbildung 2-18</t>
  </si>
  <si>
    <t>Abbildung 2-19</t>
  </si>
  <si>
    <t>Besitz von ÖV-Abonnementen (in Prozent der Personen)</t>
  </si>
  <si>
    <t>Abbildung 2-20</t>
  </si>
  <si>
    <t>Abbildung 2-21</t>
  </si>
  <si>
    <t>Abbildung 2-22</t>
  </si>
  <si>
    <t>Abbildung 2-23</t>
  </si>
  <si>
    <t>Verfügbare Auto- und Veloabstellplätze am Arbeits-/Ausbildungsort (in Prozent)</t>
  </si>
  <si>
    <t>Abbildung 2-24</t>
  </si>
  <si>
    <t>Abbildung 2-25</t>
  </si>
  <si>
    <t>Abbildung 2-26</t>
  </si>
  <si>
    <t>Abbildung 2-27</t>
  </si>
  <si>
    <t>Abbildung 2-28</t>
  </si>
  <si>
    <t>Abbildung 2-29</t>
  </si>
  <si>
    <t>Zusatztabelle 2-a</t>
  </si>
  <si>
    <t>Zusatztabelle 2-b</t>
  </si>
  <si>
    <t>Verfügbarkeit von Autos und ÖV-Abonnementen nach Geschlecht, Alter und Erwerbstätigkeit</t>
  </si>
  <si>
    <t>Zusatztabelle 2-c</t>
  </si>
  <si>
    <t>Zeitreihe Fahrzeugbesitz der Haushalte</t>
  </si>
  <si>
    <t xml:space="preserve">Zeitreihe Fahrzeugbesitz der Haushalte (durchschnittliche Anzahl Fahrzeuge pro Haushalt)  </t>
  </si>
  <si>
    <t>Haushaltsgrössen in der Stichprobe (Durchschnittliche Anzahl Personen pro Haushalt)</t>
  </si>
  <si>
    <t>Zusatztabellen</t>
  </si>
  <si>
    <r>
      <t>Strassenfahrzeugbestand elektrischer Personenwagen</t>
    </r>
    <r>
      <rPr>
        <b/>
        <sz val="10.5"/>
        <color rgb="FF000000"/>
        <rFont val="Arial"/>
        <family val="2"/>
      </rPr>
      <t xml:space="preserve"> </t>
    </r>
    <r>
      <rPr>
        <sz val="10.5"/>
        <color rgb="FF000000"/>
        <rFont val="Arial"/>
        <family val="2"/>
      </rPr>
      <t>(Absolute Anzahl)</t>
    </r>
  </si>
  <si>
    <t>Strassenfahrzeugbestand elektrischer Motorräder (Absolute Anzahl)</t>
  </si>
  <si>
    <t>Strassenfahrzeugbestand E-Bikes (Anzahl pro Haushalt)</t>
  </si>
  <si>
    <t xml:space="preserve">Autofreie Haushalte </t>
  </si>
  <si>
    <t>Korrekturfaktoren Schätzdistanzen früherer Mikrozensen 1994, 2000, 2005</t>
  </si>
  <si>
    <t>Zeitreihen</t>
  </si>
  <si>
    <t xml:space="preserve">Übersicht zur Stichprobe </t>
  </si>
  <si>
    <t>2005, 2010, 2015, 2021</t>
  </si>
  <si>
    <t>Zeitreihe Verfügbarkeit von Autos (in Prozent der Personen mit Führerausweis)</t>
  </si>
  <si>
    <t>Zeitreihe autofreie Haushalte (in Prozent der Haushalte)</t>
  </si>
  <si>
    <t>Zeitreihe Führerscheinbesitz (in Prozend der Personen nach Altersgruppe)</t>
  </si>
  <si>
    <t>Besitz von Bikesharing-Abonnementen</t>
  </si>
  <si>
    <t>2010, 2015, 2021</t>
  </si>
  <si>
    <t>Zeitreihe Verfügbarkeit von Auto- und Veloabstellplätzen zu Hause</t>
  </si>
  <si>
    <t>Zeitreihe Verfügbarkeit von Auto- und Veloabstellplätzen am Arbeits- / Ausbildungsort</t>
  </si>
  <si>
    <t>Verfügbarkeit von Auto- und Veloabstellplätzen am Arbeits- / Ausbildungsort</t>
  </si>
  <si>
    <t>Fahrzeugbesitz der Haushalte nach Haushaltseinkommen, Urbanisierungsgrad und Haushaltsgrösse</t>
  </si>
  <si>
    <t>Hintergrundtabelle 2-1</t>
  </si>
  <si>
    <t>Zeitreihe Fahrzeugbesitz der Haushalte, BE (2021)</t>
  </si>
  <si>
    <t>Mittelwerte</t>
  </si>
  <si>
    <t>Median</t>
  </si>
  <si>
    <t>Standard-abweichung</t>
  </si>
  <si>
    <t>VI (90%) +/-</t>
  </si>
  <si>
    <t>Autos</t>
  </si>
  <si>
    <t>Motorräder</t>
  </si>
  <si>
    <t>Kleinmotorräder</t>
  </si>
  <si>
    <t>Mofas / Motorfahrräder</t>
  </si>
  <si>
    <t>Velos (ohne E-Bikes)</t>
  </si>
  <si>
    <t>langsame E-Bikes</t>
  </si>
  <si>
    <t>schnelle E-Bikes</t>
  </si>
  <si>
    <t>Velos (inkl. E-Bikes)</t>
  </si>
  <si>
    <t>Quelle: BFS. Mikrozensus Mobilität und Verkehr 2021
Basis: 5'874 Haushalte
Filter: Haushalte des Kantons Bern
Gewicht: Haushaltsgewicht</t>
  </si>
  <si>
    <t>Zeitreihe Fahrzeugbesitz der Haushalte, BE (2015)</t>
  </si>
  <si>
    <t>Mittelwert</t>
  </si>
  <si>
    <t xml:space="preserve">langsame E-Bikes </t>
  </si>
  <si>
    <t>Quelle: BFS. Mikrozensus Mobilität und Verkehr 2015
Basis: 4'484 Haushalte
Filter: Haushalte des Kantons Bern
Gewicht: Haushaltsgewicht</t>
  </si>
  <si>
    <t>Zeitreihe Fahrzeugbesitz der Haushalte, BE (2010)</t>
  </si>
  <si>
    <t>Velos</t>
  </si>
  <si>
    <t>Quelle: BFS. Mikrozensus Mobilität und Verkehr 2010
Basis: 7'955 Haushalte
Filter: Haushalte des Kantons Bern
Gewicht: Haushaltsgewicht</t>
  </si>
  <si>
    <t>Zeitreihe Fahrzeugbesitz der Haushalte, BE (2005)</t>
  </si>
  <si>
    <t>Quelle: BFS. Mikrozensus zum Verkehrsverhalten 2005
Basis: 4'479 Haushalte
Filter: Haushalte des Kantons Bern
Gewicht: Haushaltsgewicht</t>
  </si>
  <si>
    <t>Zeitreihe Fahrzeugbesitz der Haushalte, BE (2005 – 2021)</t>
  </si>
  <si>
    <t>Mittelwert 2005</t>
  </si>
  <si>
    <t>Mittelwert 2010</t>
  </si>
  <si>
    <t>Mittelwert 2015</t>
  </si>
  <si>
    <t>Mittelwert 2021</t>
  </si>
  <si>
    <t>oben enthalten</t>
  </si>
  <si>
    <t>Quelle: BFS. Mikrozensus Mobilität und Verkehr 2005 - 2021
Filter: Haushalte des Kantons Bern
Gewicht: Haushaltsgewicht</t>
  </si>
  <si>
    <t>Hintergrundtabelle 2-2</t>
  </si>
  <si>
    <t>Haushaltsgrösse MZMV 2005 – 2021</t>
  </si>
  <si>
    <t>Personen pro Haushalt</t>
  </si>
  <si>
    <t>Veränderung
2015 - 2021</t>
  </si>
  <si>
    <t>Quelle: BFS. Mikrozensus Mobilität und Verkehr 2005 – 2021
Basis: Haushalte, Haushaltspersonen
Gewicht: Haushaltsgewicht</t>
  </si>
  <si>
    <t xml:space="preserve">Hintergrundtabelle 2-3 </t>
  </si>
  <si>
    <t>Fahrzeugbesitz der Haushalte (durchschnittliche Anzahl pro Haushalt),
MZMV 2021, CH, BE, Regionen, Agglomerationen, Raumtypen</t>
  </si>
  <si>
    <t>Standardabweichung</t>
  </si>
  <si>
    <t>Berner Agglomeration</t>
  </si>
  <si>
    <t>Quelle: BFS. Mikrozensus Verkehr und Mobilität 2021
Basis: 55018 Haushalte (Schweiz); 5874 Haushalte (Kanton Bern)
Filter: Allgemein: Haushalte der Schweiz bzw. des Kantons Bern
Gewicht: Haushaltsgewicht</t>
  </si>
  <si>
    <t>(...) Wert muss mit Vorsicht interpretiert werden, Vertrauensintervall ist grösser als die Hälfte des Mittelwerts oder Anteils</t>
  </si>
  <si>
    <t>((...)) Wert muss mit Vorsicht interpretiert werden, Anzahl Beobachtungen ist kleiner als 5</t>
  </si>
  <si>
    <t>Hintergrundtabelle 2-4</t>
  </si>
  <si>
    <t>Strassenfahrzeugbestand elektrischer Personenwagen 1990 – 2021, CH, BE</t>
  </si>
  <si>
    <t>Abbildung 2-6: Strassenfahrzeugbestand Personenwagen nach Kanton, Treibstoff und Jahr 1990 – 2021</t>
  </si>
  <si>
    <t>Treibstoff</t>
  </si>
  <si>
    <t>alle Personenwagen</t>
  </si>
  <si>
    <t>davon Elektrisch</t>
  </si>
  <si>
    <t>Anteil elekrisch betriebenen Personenwagen nach Region und Jahr 1990 – 2021</t>
  </si>
  <si>
    <t>Anteil elektr. Personenwagen [%]</t>
  </si>
  <si>
    <t>Anteil elektrischer Personenwagen im Kanton Bern an allen Personenwagen der Schweiz  und Jahr 1990 – 2021</t>
  </si>
  <si>
    <t>Anteil elektr. Personenwagen im Kanton Bern an allen Personenwagen in der Schweiz [%]</t>
  </si>
  <si>
    <t>Anteil elektrisch betriebener Personenwagen im Kanton Bern an schweizer Beständen elektrisch betriebenen Personenwagen und Jahr 1990 – 2021</t>
  </si>
  <si>
    <t>Anteil elektr. Personenwagen im Kanton Bern an Schweizer Beständen elektrisch betriebenen Personenwagen [%]</t>
  </si>
  <si>
    <t>Quelle: STAT-TAB – interaktive Tabellen (BFS)
Strassenfahrzeugbestand: Motorfahrzeuge nach Kanton, Fahrzeugart, Treibstoff und Jahr
Filter: elektr. Personenwagen - Kt. Bern, Schweiz 1990 - 2021</t>
  </si>
  <si>
    <t>Nach Definition berücksichtigt der Strassenfahrzeugbestand des Bundesamtes für Statistik (BFS) die am 30. September immatrikulierten zivilen Fahrzeuge von Haltern und Halterinnen, die an diesem Stichtag Wohnsitz in der Schweiz hatten. 
Die Wohngemeinde wird durch die Postleitzahl und die Postortschaft der Halteradresse bestimmt. Die Auswertung dieser Adresse wurde vor kurzem verbessert, was eine rückwirkende Korrektur der Daten des Bestandes der Jahre 2005 und 2006 zur Folge hatte. Die Abweichungen des Bestandes nach Kanton sind in einer Grössenordnung von unter 2% oder in den meisten Fällen im Promillebereich.</t>
  </si>
  <si>
    <t>Der Kanton wird nach der Adresse des Halters oder der Halterin und nicht nach dem Nummernschild bestimmt.</t>
  </si>
  <si>
    <t>Hintergrundtabelle 2-4a</t>
  </si>
  <si>
    <t>Strassenfahrzeugbestand: Hybride Fahrzeuge und Jahr 2010 – 2021, CH, BE</t>
  </si>
  <si>
    <t>Elektrisch</t>
  </si>
  <si>
    <t>Benzin-elektrisch</t>
  </si>
  <si>
    <t>Diesel-elektrisch</t>
  </si>
  <si>
    <t>Anteil Benzin-elektrisch [%]</t>
  </si>
  <si>
    <t>Anteil Diesel-elektrisch [%]</t>
  </si>
  <si>
    <t>Anteil elektrischer Personenwagen in Kanton Bern an allen PKW Schweiz und Jahr 2010 – 2021</t>
  </si>
  <si>
    <t>Anteil elektrischer Personenwagen in Kanton Bern an  allen Personenwagen Schweiz [%]</t>
  </si>
  <si>
    <t>Anteil elektr. Personenwagen im Kanton Bern an allen elektrisch betriebenen Personenwagen in der Schweiz und Jahr 2010 – 2021</t>
  </si>
  <si>
    <t>Anteil elektrischer Personenwagen im Kanton Bern an Schweizer Beständen elektrisch betriebenen Personenwagen in der Schweiz [%]</t>
  </si>
  <si>
    <t>Quelle: STAT-TAB – interaktive Tabellen (BFS)
Strassenfahrzeugbestand: Motorfahrzeuge nach Kanton, Fahrzeugart, Treibstoff und Jahr
Filter:E - Bikes- Kt. Bern, Schweiz 2010 - 2021</t>
  </si>
  <si>
    <t>Nach Definition berücksichtigt der Strassenfahrzeugbestand des Bundesamtes für Statistik (BFS) die am 30. September immatrikulierten zivilen Fahrzeuge von Haltern und Halterinnen, die an diesem Stichtag Wohnsitz in der Schweiz hatten. Die Wohngemeinde wird durch die Postleitzahl und die Postortschaft der Halteradresse bestimmt. Die Auswertung dieser Adresse wurde vor kurzem verbessert, was eine rückwirkende Korrektur der Daten des Bestandes der Jahre 2005 und 2006 zur Folge hatte. Die Abweichungen des Bestandes nach Kanton sind in einer Grössenordnung von unter 2% oder in den meisten Fällen im Promillebereich.</t>
  </si>
  <si>
    <t>Hintergrundtabelle 2-4b</t>
  </si>
  <si>
    <t>Strassenfahrzeugbestand: Personenwagen nach Rechtsform, Treibstoffart, Jahre 2016 – 2021, BE</t>
  </si>
  <si>
    <t>Rechtsform</t>
  </si>
  <si>
    <t>Juristisch</t>
  </si>
  <si>
    <t>Unbekannt</t>
  </si>
  <si>
    <t>Privat</t>
  </si>
  <si>
    <t>nicht elektrisch</t>
  </si>
  <si>
    <t>Strassenfahrzeugbestand Anteil: Personenwagen nach Rechtsform, Treibstoffart, Jahre 2016 – 2021, BE</t>
  </si>
  <si>
    <t>elektrisch</t>
  </si>
  <si>
    <t>Anteil juristischer elektrischer Personenwagen [%]</t>
  </si>
  <si>
    <t>Anteil unbekannter elektrischer Personenwagen [%]</t>
  </si>
  <si>
    <t>Anteil privater elektrischer Personenwagen [%]</t>
  </si>
  <si>
    <t>Anteil juristischer, nicht elektrischer Personenwagen [%]</t>
  </si>
  <si>
    <t>Anteil unbekannter, nicht elektrischer Personenwagen [%]</t>
  </si>
  <si>
    <t>Anteil privater, nicht elektrischer Personenwagen [%]</t>
  </si>
  <si>
    <t>Quellen: Bundesamt für Strassen (ASTRA), 
Datenbank: IVZ-Fahrzeuge 
Bundesamt für Statistik (OFS), 
Dantenbank: Neue Inverkehrsetzungen von Strassenfahrzeugen (IVS), 
Strassenfahrzeugbestand (MFZ),
Stand des Fahrzeugbestands ist der 30.09 des jeweiligen Jahres</t>
  </si>
  <si>
    <t>Hintergrundtabelle 2-5</t>
  </si>
  <si>
    <t>Anteil von elektrischen Motorrädern an allen Motorrädern [%], 1990 – 2021, CH, BE</t>
  </si>
  <si>
    <t>Anteil von elektrischen Kleinmotorrädern an Kleinmotorrädern [%], 1990 – 2021, CH, BE</t>
  </si>
  <si>
    <t>Anzahl Motorräder und Kleinmotorräder der Jahre 1990 – 2021, CH, BE</t>
  </si>
  <si>
    <t>alle Motorräder</t>
  </si>
  <si>
    <t>davon alle Kleinmotorräder</t>
  </si>
  <si>
    <t>alle  elektrische Motorräder</t>
  </si>
  <si>
    <t>davon elektrische  Kleinmotorräder</t>
  </si>
  <si>
    <t>davon elektrische Kleinmotorräder</t>
  </si>
  <si>
    <t>Quelle: STAT-TAB – interaktive Tabellen (BFS)
Strassenfahrzeugbestand: Bestand der Strassenfahrzeuge nach Fahrzeuggruppe und Fahrzeugart, ab 1990
Filter: elektrische Motorräder, Kleinmotorräder und elektrische Kleinmotorräder der  Schweiz bzw. des Kantons Bern, 1990 - 2021
Motorräder:  Motorrad, Kleinmotorrad, Motorrad-Dreirad, Motorrad - Seitenwagen, Kleinmotorrad - Dreirad, Leichtmotorfz.,Kleinmotorfz., Dreirädiges Motorfz., Motorschlitten</t>
  </si>
  <si>
    <t>Hintergrundtabelle 2-5a</t>
  </si>
  <si>
    <t>Strassenfahrzeugbestand: Motorräder nach Rechtsform, Treibstoffart, Jahre 2016 – 2021, BE</t>
  </si>
  <si>
    <t>Strassenfahrzeugbestand Anteil: Motorräder nach Rechtsform, Treibstoffart, Jahre 2016 – 2021, BE</t>
  </si>
  <si>
    <t>Anteil geschäftlicher elektrischer Motorräder [%]</t>
  </si>
  <si>
    <t>Anteil unbekannter elektrischer Motorräder [%]</t>
  </si>
  <si>
    <t>Anteil privater elektrischer Motorräder [%]</t>
  </si>
  <si>
    <t>Anteil geschäftlicher nicht elektrischer Motorräder [%]</t>
  </si>
  <si>
    <t>Anteil unbekannter nicht elektrischer Motorräder [%]</t>
  </si>
  <si>
    <t>Anteil privater nicht elektrischer PMotorräder [%]</t>
  </si>
  <si>
    <t>Total [%]</t>
  </si>
  <si>
    <t>Anteil elektrischer Motorräder im Kanton Bern nach Rechtsform 2016 – 2021</t>
  </si>
  <si>
    <t>Anteil elektrischer Motorräder der Firmen an allen elektrischen Motorräder im Kanton Bern [%]</t>
  </si>
  <si>
    <t>Anteil unbekannter elektrischer Motorräder an allen elektrischen Motorräder im Kanton Bern [%]</t>
  </si>
  <si>
    <t>Anteil privater elektrischer Motorräder an allen elektrischen Motorräder im Kanton Bern [%]</t>
  </si>
  <si>
    <t>Hintergrundtabelle 2-6</t>
  </si>
  <si>
    <t>Zeitreihe Anzahl E-Bikes (langsame und schnelle) mit Hochrechnung der Jahre 2005 – 2021, CH, BE</t>
  </si>
  <si>
    <t>Anteil E-Bikes</t>
  </si>
  <si>
    <t>CH</t>
  </si>
  <si>
    <t>Anzahl E-Bikes/Haushalt</t>
  </si>
  <si>
    <t>Anzahl E-Bike/Haushaltspersonen</t>
  </si>
  <si>
    <t>Anzahl Haushaltspersonen (gewichtet)</t>
  </si>
  <si>
    <t>Bevölkerung (STATPOP)</t>
  </si>
  <si>
    <t>Anzahl E-Bikes (Hochrechnung)</t>
  </si>
  <si>
    <t>Quelle: BFS. Mikrozensus Verkehr und Mobilität 2010; 2015; 2021
Basis: Schweiz: 14'091 Haushalte (2010); 57'053 Haushalte (2015); 55'018 (2021)
Kanton Bern: 1'989 Haushalte (2010); 4'480 Haushalte (2015); 5'874 (2021)
Filter: Haushalte Schweiz bzw. Kantons Bern, welche zu Modul befragt wurden
Gewicht: Haushaltsgewicht
Bevölkerung: BFS STATPOP, ständige Wohnbevölkerung, Ende 2019 (2021)</t>
  </si>
  <si>
    <t>Hintergrundtabelle 2-7</t>
  </si>
  <si>
    <t>Zeitreihe Verfügbarkeit von Autos (2021), CH, BE</t>
  </si>
  <si>
    <t>Immer verfügbar</t>
  </si>
  <si>
    <t>Nach Absprache</t>
  </si>
  <si>
    <t>Keine</t>
  </si>
  <si>
    <t>Verfügbarkeit eines Autos</t>
  </si>
  <si>
    <t xml:space="preserve">Quelle: BFS. Mikrozensus Mobilität und Verkehr 2021
Basis: 4'283 Zielpersonen (Kanton Bern), 40'148 (Schweiz)
Filter: Zielpersonen des Kantons Bern ab 18 Jahren mit Führerausweis, die ohne fremde Hilfe gehen können 
Gewicht: Personengewicht
</t>
  </si>
  <si>
    <t>Zeitreihe Verfügbarkeit von Autos (2015), CH, BE</t>
  </si>
  <si>
    <t>Quelle: BFS. Mikrozensus Mobilität und Verkehr 2015
Basis: 3'248 (Kanton Bern) resp. 40'952 (Schweiz) Zielpersonen
Filter: Zielpersonen des Kantons Bern ab 18 Jahren mit Führerausweis, die ohne fremde Hilfe gehen können 
Gewicht: Personengewicht</t>
  </si>
  <si>
    <t>Zeitreihe Verfügbarkeit von Autos (2010), CH, BE</t>
  </si>
  <si>
    <t>Quelle: BFS. Mikrozensus Mobilität und Verkehr 2010
Basis: 5'699 (Kanton Bern) resp. 43'183 (Schweiz) Zielpersonen
Filter: Zielpersonen des Kantons Bern ab 18 Jahren mit Führerausweis, die ohne fremde Hilfe gehen können 
Gewicht: Personengewicht</t>
  </si>
  <si>
    <t>Zeitreihe Verfügbarkeit von Autos (2005), CH, BE</t>
  </si>
  <si>
    <t>Nach Absprache Verfuegbar</t>
  </si>
  <si>
    <t>Nicht verfuegbar</t>
  </si>
  <si>
    <t>Quelle: BFS. Mikrozensus zum Verkehrsverhalten 2005
Basis: 3'089 (Kanton Bern) resp. 22'741 (Schweiz) Zielpersonen
Filter: Zielpersonen des Kantons Bern ab 18 Jahren mit Führerausweis, die ohne fremde Hilfe gehen können 
Gewicht: Personengewicht</t>
  </si>
  <si>
    <t>Hintergrundtabelle 2-8</t>
  </si>
  <si>
    <t>Zeitreihe Anzahl Autos pro Haushalt, CH, BE (2021)</t>
  </si>
  <si>
    <t>Kein Auto</t>
  </si>
  <si>
    <t>1 Auto</t>
  </si>
  <si>
    <t>2 Autos</t>
  </si>
  <si>
    <t>3 Autos</t>
  </si>
  <si>
    <t>4 oder mehr Autos</t>
  </si>
  <si>
    <t>Keine Angabe</t>
  </si>
  <si>
    <t>Quelle: BFS. Mikrozensus zum Verkehrsverhalten 2021
Basis: 55'018 Haushalte (Schweiz); 5'874 Haushalte (Bern)
Filter: Haushalte Kanton Bern 
Gewicht: Haushaltsgewicht</t>
  </si>
  <si>
    <t>Zeitreihe Anzahl Autos pro Haushalt, CH, BE (2015)</t>
  </si>
  <si>
    <t>Quelle: BFS. Mikrozensus Mobilität und Verkehr 2015
Basis: 57'090 Haushalte (Schweiz); 4'484 Haushalte (Bern)
Filter: Haushalte Kanton Bern 
Gewicht: Haushaltsgewicht</t>
  </si>
  <si>
    <t>Zeitreihe Anzahl Autos pro Haushalt CH, BE (2010)</t>
  </si>
  <si>
    <t>Quelle: BFS. Mikrozensus Mobilität und Verkehr 2010
Basis: 59'971 Haushalte (Schweiz); 7'955 Haushalte (Bern)
Filter: Haushalte Kanton Bern 
Gewicht: Haushaltsgewicht</t>
  </si>
  <si>
    <t>Zeitreihe Anzahl Autos pro Haushalt CH, BE (2005)</t>
  </si>
  <si>
    <t>Quelle: BFS. Mikrozensus zum Verkehrsverhalten 2005
Basis: 31'976 Haushalte (Schweiz); 4'961 Haushalte (Bern)
Filter: Haushalte Kanton Bern 
Gewicht: Haushaltsgewicht</t>
  </si>
  <si>
    <t>Hintergrundtabelle 2-9</t>
  </si>
  <si>
    <t xml:space="preserve">Anzahl Autos pro Haushalt MZMV 2021
 CH, BE, Regionen </t>
  </si>
  <si>
    <t>Anzahl Autos</t>
  </si>
  <si>
    <t>Ein Auto</t>
  </si>
  <si>
    <t>Quelle: BFS. Mikrozensus Verkehr und Mobilität 2021
Basis: 55'018 Haushalte (Schweiz); 5'874 Haushalte (Kanton Bern)
Filter: Haushalte der Schweiz bzw. des Kantons Bern
Gewicht: Haushaltsgewicht</t>
  </si>
  <si>
    <t>Hintergrundtabelle 2-10</t>
  </si>
  <si>
    <t>Zeitreihe Führerausweisbesitz (2021), BE</t>
  </si>
  <si>
    <t>Ja</t>
  </si>
  <si>
    <t>Nein</t>
  </si>
  <si>
    <t>18-24 Jahre</t>
  </si>
  <si>
    <t>25-44 Jahre</t>
  </si>
  <si>
    <t>45-64 Jahre</t>
  </si>
  <si>
    <t>65-79 Jahre</t>
  </si>
  <si>
    <t>80 und mehr</t>
  </si>
  <si>
    <t>Quelle: BFS. Mikrozensus Mobilität und Verkehr 2021
Basis: Kanton Bern 4'296 Zielpersonen
Filter: Zielpersonen des Kantons Bern ab 18 Jahren , mit Führerausweis Personenwagen
Gewicht: Personengewicht</t>
  </si>
  <si>
    <t>Zeitreihe Führerausweisbesitz (2015), BE</t>
  </si>
  <si>
    <t>Quelle: BFS. Mikrozensus Mobilität und Verkehr 2015
Basis: Kanton Bern 3'245 Zielpersonen
Filter: Zielpersonen des Kantons Bern ab 18 Jahren , mit Führerausweis Personenwagen
Gewicht: Personengewicht</t>
  </si>
  <si>
    <t>Zeitreihe Führerausweisbesitz (2010), BE</t>
  </si>
  <si>
    <t>Quelle: BFS. Mikrozensus Mobilität und Verkehr 2010
Basis: 7'379 Zielpersonen
Filter: Zielpersonen des Kantons Bern ab 18 Jahren 
Gewicht: Personengewicht</t>
  </si>
  <si>
    <t>Zeitreihe Führerausweisbesitz (2005), BE</t>
  </si>
  <si>
    <t>Quelle: BFS. Mikrozensus zum Verkehrsverhalten 2005
Basis: 4'058 Zielpersonen
Filter: Zielpersonen des Kantons Bern ab 18 Jahren
Gewicht: Personengewicht</t>
  </si>
  <si>
    <t>Hintergrundtabelle 2-11 – 2-13</t>
  </si>
  <si>
    <t>Verfügbarkeit von Autos (in Prozent der Personen) MZMV 2021
CH, BE, Regionen, Agglomerationen, Raumtypen</t>
  </si>
  <si>
    <t>Keine Verfügbarkeit</t>
  </si>
  <si>
    <t>Quelle: BFS. Mikrozensus Mobilität und Verkehr 2021
Basis: Schweiz: 40'148, Kanton Bern: 4'283 Zielpersonen, Agglomerationen: 2'881;
Filter: Verfügbarkeit eines Autos: Zielpersonen Kanton Bern bzw. Regionen, Agglomerationen oder Raumtypen ab 18 Jahren mit Führerschein Personenwagen oder Lernfahrausweis Personenwagen, die ohne fremde Hilfe gehen können (min. 200m); 
Gewicht: Personengewicht</t>
  </si>
  <si>
    <t>Hintergrundtabelle 2-14 – 2-16</t>
  </si>
  <si>
    <t>Anteil Personen mit Carsharing-Abonnement</t>
  </si>
  <si>
    <t>Anteil Personen, die Ride-Sharing-Angebote nutzen</t>
  </si>
  <si>
    <t>Quelle: BFS. Mikrozensus Mobilität und Verkehr 2021
Basis: Carsharing-Abonnement: Schweiz: 39'649, Kanton Bern: 4'252 Zielpersonen, Agglomerationen: 2'856;
Ridesharing-Abonnement: Schweiz: 4'6191, Kanton Bern: 4'983 Zielpersonen, Agglomerationen: 3'425;
Filter: Besitz eines Carsharing-Abonnements: Zielpersonen Schweiz bzw. Kanton Bern, bzw. Agglomerationen ab 18 Jahren mit Führerschein Personenwagen, die ohne fremde Hilfe gehen können (min. 200m); 
Besitz eines Ridesharing-Abonnements: Zielpersonen Schweiz bzw. Kanton Bern, bzw. Agglomerationen ab 18 Jahren, die ohne fremde Hilfe gehen können (min. 200m); 
Gewicht: Personengewicht</t>
  </si>
  <si>
    <t>Hintergrundtabelle 2-17</t>
  </si>
  <si>
    <t>Zeitreihe Verfügbarkeit von Velos (2021),
CH, BE</t>
  </si>
  <si>
    <t>Nach Absprache Verfügbar</t>
  </si>
  <si>
    <t>Nicht verfügbar</t>
  </si>
  <si>
    <t>Qülle: BFS. Mikrozensus Mobilität und Verkehr 2021
Basis: 5'698 (Kanton Bern) resp. 53'470 (Schweiz) Zielpersonen
Filter: Zielpersonen des Kantons Bern
Gewicht: Personengewicht</t>
  </si>
  <si>
    <t>Zeitreihe Verfügbarkeit von Velos (2015), 
CH, BE</t>
  </si>
  <si>
    <t>Quelle: BFS. Mikrozensus Mobilität und Verkehr 2015
Basis: 4'399 (Kanton Bern) resp. 55'877 (Schweiz) Zielpersonen
Filter: Zielpersonen des Kantons Bern
Gewicht: Personengewicht</t>
  </si>
  <si>
    <t>Zeitreihe Verfügbarkeit von Velos (2010),
CH, BE</t>
  </si>
  <si>
    <t>Quelle: BFS. Mikrozensus Mobilität und Verkehr 2010
Basis: 8'064 Kanton Bern) resp. 60'892 (Schweiz) Zielpersonen
Filter: Zielpersonen des Kantons Bern
Gewicht: Personengewicht</t>
  </si>
  <si>
    <t>Zeitreihe Verfügbarkeit von Velos (2005),
CH, BE</t>
  </si>
  <si>
    <t>Nach Absprache verfügbar</t>
  </si>
  <si>
    <t>Quelle: BFS. Mikrozensus zum Verkehrsverhalten 2005
Basis: 4'509 (Kanton Bern) resp. 32'632 (Schweiz) Zielpersonen
Filter: Zielpersonen des Kantons Bern
Gewicht: Personengewicht</t>
  </si>
  <si>
    <t>Hintergrundtabelle 2-18 – 2-20</t>
  </si>
  <si>
    <t>Verfügbarkeit von Velos (in Prozent der Personen) MZMV 2021
CH, BE, Regionen, Agglomerationen, Raumtypen</t>
  </si>
  <si>
    <t>Nach Absprache
verfügbar</t>
  </si>
  <si>
    <t>Quelle: BFS. Mikrozensus Mobilität und Verkehr 2021
Basis: Schweiz: 53'470, Kanton Bern: 5'698 Zielpersonen, Agglomerationen: 3'905;
Filter: Verfügbarkeit eines Velos: Zielpersonen Schweiz bzw. Kanton Bern, die ohne fremde Hilfe gehen können (min. 200m),  nur gültige Werte (ohne "weiss nicht", "keine Antwort"); 
Gewicht: Personengewicht</t>
  </si>
  <si>
    <t>Hintergrundtabelle 2-21</t>
  </si>
  <si>
    <t>Quelle: BFS. Mikrozensus Mobilität und Verkehr 2021
Basis: Schweiz: 46'406, Kanton Bern: 5'007 Zielpersonen, Agglomerationen: 3'441;
Filter: Besitz eines Bike-Sharing-Abonnements; Zielpersonen Schweiz bzw. Kanton Bern ab 18 Jahren, die ohne fremde Hilfe gehen können (min. 200), nur gültige Werte (ohne "weiss nicht", "keine Antwort"); 
Gewicht: Personengewicht</t>
  </si>
  <si>
    <t>Hintergrundtabelle 2-22</t>
  </si>
  <si>
    <t>Zeitreihe Abonnementsbesitz (2021)
 CH, BE</t>
  </si>
  <si>
    <t>Keines</t>
  </si>
  <si>
    <t>Halbtax</t>
  </si>
  <si>
    <t>Anderes Abo</t>
  </si>
  <si>
    <t>Strecken- oder Verbundsabo</t>
  </si>
  <si>
    <t>Generalabonnement</t>
  </si>
  <si>
    <t>Quelle: BFS. Mikrozensus zum Verkehrsverhalten 2021
Basis:  5'245 (Kanton Bern) resp. 48'537 (Schweiz) Zielpersonen
Filter: Zielpersonen Schweiz bzw. des Kantons Bern ab 16 Jahren
Gewicht: Personengewicht</t>
  </si>
  <si>
    <t xml:space="preserve">Zeitreihe Abonnementsbesitz (2015)
 CH, BE </t>
  </si>
  <si>
    <t>Quelle: BFS. Mikrozensus Mobilität und Verkehr 2015
Basis: 3'974 (Kanton Bern) resp. 50'149 (Schweiz) Zielpersonen
Filter: Zielpersonen Schweiz bzw. des Kantons Bern ab 16 Jahren
Gewicht: Personengewicht</t>
  </si>
  <si>
    <t>Zeitreihe Abonnementsbesitz (2010)
 CH, BE</t>
  </si>
  <si>
    <t>Gleis 7</t>
  </si>
  <si>
    <t>Quelle: BFS. Mikrozensus Mobilität und Verkehr 2010
Basis: 7'565 (Kanton Bern) resp. 56'464 (Schweiz) Zielpersonen
Filter: Zielpersonen Schweiz bzw. des Kantons Bern ab 16 Jahren
Gewicht: Personengewicht</t>
  </si>
  <si>
    <t>Zeitreihe Abonnementsbesitz (2005), Bern</t>
  </si>
  <si>
    <t>Quelle: BFS. Mikrozensus zum Verkehrsverhalten 2005
Basis: 4'112 Zielpersonen
Filter: Zielpersonen Schweiz bzw. des Kantons Bern ab 16 Jahren
Gewicht: Personengewicht</t>
  </si>
  <si>
    <t>Hintergrundtabelle 2-22a</t>
  </si>
  <si>
    <t>Personen die Strecken- oder Verbunds- Abo 
und auch noch ein Halbtax Abo besitzen - BE 2021</t>
  </si>
  <si>
    <t>Personen die ein anderes Abo - 
und auch noch ein Halbtax Abo besitzen - BE 2021</t>
  </si>
  <si>
    <r>
      <t xml:space="preserve">Quelle: BFS. Mikrozensus Mobilität und Verkehr 2021
Basis: </t>
    </r>
    <r>
      <rPr>
        <sz val="8.5"/>
        <rFont val="Arial"/>
        <family val="2"/>
      </rPr>
      <t xml:space="preserve">5'246 </t>
    </r>
    <r>
      <rPr>
        <sz val="8.5"/>
        <color indexed="8"/>
        <rFont val="Arial"/>
        <family val="2"/>
      </rPr>
      <t>Zielpersonen
Filter: Zielpersonen des Kantons Bern ab 16 Jahren
Gewicht: Personengewicht</t>
    </r>
  </si>
  <si>
    <t>Personen die Strecken- oder Verbunds- Abo haben 
und auch noch ein Halbtax Abo haben - BE 2015</t>
  </si>
  <si>
    <t>Personen die ein anderes haben 
und auch noch Halbtax Abo haben - BE 2015</t>
  </si>
  <si>
    <r>
      <t xml:space="preserve">Quelle: BFS. Mikrozensus Mobilität und Verkehr 2015
Basis: </t>
    </r>
    <r>
      <rPr>
        <sz val="8.5"/>
        <rFont val="Arial"/>
        <family val="2"/>
      </rPr>
      <t>3'974</t>
    </r>
    <r>
      <rPr>
        <sz val="8.5"/>
        <color indexed="8"/>
        <rFont val="Arial"/>
        <family val="2"/>
      </rPr>
      <t xml:space="preserve"> Zielpersonen
Filter: Zielpersonen des Kantons Bern ab 16 Jahren
Gewicht: Personengewicht</t>
    </r>
  </si>
  <si>
    <t>Personen die Strecken- oder Verbunds- Abo haben 
und auch noch ein Halbtax Abo haben - BE 2010</t>
  </si>
  <si>
    <t>Personen die ein anderes haben 
und auch noch ein Halbtax Abo haben - BE 2010</t>
  </si>
  <si>
    <t>Quelle: BFS. Mikrozensus Mobilität und Verkehr 2010
Basis: 7'565 Zielpersonen
Filter: Zielpersonen des Kantons Bern ab 16 Jahren
Gewicht: Personengewicht</t>
  </si>
  <si>
    <t>Personen die Strecken- oder Verbunds- Abo haben 
und auch noch ein Halbtax Abo haben - BE 2005</t>
  </si>
  <si>
    <t>Personen die ein anderes haben 
und auch noch ein Halbtax Abo haben - BE 2005</t>
  </si>
  <si>
    <t>Quelle: BFS. Mikrozensus zum Verkehrsverhalten 2005
Basis: 4'112 Zielpersonen
Filter: Zielpersonen des Kantons Bern ab 16 Jahren
Gewicht: Personengewicht</t>
  </si>
  <si>
    <t>Hintergrundtabelle 2-23 – 2-25</t>
  </si>
  <si>
    <t>Besitz von ÖV-Abonnementen (in Prozent der Personen) MZMV 2021
CH, BE, Regionen, Agglomerationen, Raumtypen</t>
  </si>
  <si>
    <t>Quelle: BFS. Mikrozensus Mobilität und Verkehr 2021
Basis: Schweiz: 48'537; Kanton Bern: 5'245 Zielpersonen; Agglomerationen: 3'602;
Filter: Zielpersonen der Schweiz bzw. des Kantons Bern ab 16 Jahren, nur gültige Werte (ohne "weiss nicht", "keine Antwort"); 
Gewicht: Personengewicht</t>
  </si>
  <si>
    <t>Hintergrundtabelle 2-26</t>
  </si>
  <si>
    <t>Zeitreihe Verfügbarkeit von Parkplätzen und Veloabstellplätzen zu Hause, 
Schweiz und Bern 2010, 2015, 2021</t>
  </si>
  <si>
    <t>Park- oder Garagenplätze für Autos zu Hause</t>
  </si>
  <si>
    <t>Veloabstellplatz zu Hause</t>
  </si>
  <si>
    <t>1. Quelle: BFS. Mikrozensus Mobilität und Verkehr 2010
    Basis: Park-/Garagenplätze für Autos: Schweiz: 48'073 Haushalte, Kanton Bern: 6'109 Haushalte;
                Veloabstellplätze: Schweiz: 14'103 Haushalte; Kanton Bern: 1'990 Haushalte; 
    Filter: Park-/Garagenplätze für Autos: Haushalte Schweiz bzw. Kanton Bern mit min. einem Auto ohne Antwortmöglichkeiten "Weiss nicht" oder "keine Antwort"; 
               Anzahl Veloabstellplätze zu Hause: Haushalte Schweiz bzw. Kanton Bern mit Modul 2, nur gültige Werte (ohne Antwortmöglichkeiten "Weiss nicht" oder "keine Antwort");
   Gewicht: Haushaltsgewicht</t>
  </si>
  <si>
    <t>2. Quelle: BFS. Mikrozensus Mobilität und Verkehr 2015
    Basis: Park-/Garagenplätze für Autos: 49'461 Haushalte, Kanton Bern: 3'754 Haushalte;
                Veloabstellplätze: Schweiz: 11'422 Haushalte, Kanton Bern: 1'080 Haushalte; 
    Filter: Park-/Garagenplätze für Autos: Haushalte Schweiz bzw. Kanton Bern mit min. einem Auto ohne Antwortmöglichkeiten "Weiss nicht" oder "keine Antwort"; 
               Anzahl Veloabstellplätze zu Hause: Haushalte Schweiz bzw. Kanton Bern mit Modul 3, nur gültige Werte (ohne Antwortmöglichkeiten "Weiss nicht" oder "keine Antwort");
   Gewicht: Haushaltsgewicht</t>
  </si>
  <si>
    <t>3. Quelle: BFS. Mikrozensus Mobilität und Verkehr 2021
    Basis: Park-/Garagenplätze für Autos: 47'125 Haushalte, Kanton Bern: 4'865 Haushalte;
                Veloabstellplätze: Schweiz: 12'357 Haushalte, Kanton Bern: 1'386 Haushalte; 
    Filter: Park-/Garagenplätze für Autos: Haushalte Schweiz bzw. Kanton Bern mit min. einem Auto und Modul 3 ohne Antwortmöglichkeiten "Weiss nicht" oder "keine Antwort"; 
               Anzahl Veloabstellplätze zu Hause: Haushalte Schweiz bzw. Kanton Bern mit Modul 3, nur gültige Werte (ohne Antwortmöglichkeiten "Weiss nicht" oder "keine Antwort");
   Gewicht: Haushaltsgewicht</t>
  </si>
  <si>
    <t>Hintergrundtabelle 2-27</t>
  </si>
  <si>
    <t>Anzahl Park- oder Garagenplätze für Autos zu Hause MZMV 2021,
CH, BE, Regionen, Agglomerationen, Raumtypen</t>
  </si>
  <si>
    <t>Quelle: BFS. Mikrozensus Mobilität und Verkehr 2021
Basis: 47'125 Haushalte, Kanton Bern: 4'865 Haushalte, Agglomerationen: 3'159;
Filter: Haushalte Schweiz bzw. Kanton Bern mit min. einem Auto mit Modul 3, nur gültige Werte (ohne Antwortmöglichkeiten "Weiss nicht" oder "keine Antwort");
Gewicht: Haushaltsgewicht</t>
  </si>
  <si>
    <t>Verfügbarkeit von Velloabstellplätzen zu Hause,
CH, BE, Regionen, Agglomerationen, Raumtypen</t>
  </si>
  <si>
    <t>Quelle: BFS. Mikrozensus Mobilität und Verkehr 2021
Basis: Schweiz: 12'357Haushalte, Kanton Bern: 1'386 Haushalte, Agglomerationen: 935 Haushalte; 
Filter: Haushalte Schweiz bzw. Kanton Bern mit Modul 3, nur gültige Werte (ohne Antwortmöglichkeiten "Weiss nicht" oder "keine Antwort");
Gewicht: Haushaltsgewicht</t>
  </si>
  <si>
    <t>Hintergrundtabelle 2-28</t>
  </si>
  <si>
    <t>Zeitreihe Verfügbarkeit von Parkplätzen und Veloabstellplätzen am Arbeits- / Ausbildungsort, 
CH, BE, 2010, 2015, 2021</t>
  </si>
  <si>
    <t>Parkplatz am Arbeits-/ Ausbildungsort</t>
  </si>
  <si>
    <t>Ja, gratis</t>
  </si>
  <si>
    <t>Ja, bezahlt</t>
  </si>
  <si>
    <t>Veloabstellplatz am Arbeits-/ Ausbildungsort</t>
  </si>
  <si>
    <t>1.Quelle: BFS. Mikrozensus Mobilität und Verkehr 2010
   Basis: Parkplatz: Schweiz: 23'107 Zielpersonen, Kanton Bern: 2'807 Zielpersonen; 
             Veloabstellplatz: Schweiz: 10'694 Zielpersonen, Kanton Bern: 1'496 Zielpersonen
   Filter: Parkplatz: Erwerbstätige Zielpersonen Schweiz bzw. Kanton Bern bzw. Agglomerationen ab 18 Jahren mit Führerschein, die ohne fremde Hilfe gehen 
             können, und mit ständiger Verfügbarkeit eines Autos;Veloabstellplatz: Erwerbstätigkeit Zielpersonen Schweiz bzw. Kanton Bern bzw. Agglomerationen mit
             Modul 2, nur gültige Werte (ohne Antwortmöglichkeiten "Weiss nicht" oder "keine Antwort")
   Gewicht: Personengewicht</t>
  </si>
  <si>
    <t>2. Quelle: BFS. Mikrozensus Mobilität und Verkehr 2015
    Basis: Parkplatz: Schweiz: 9'120 Zielpersonen, Kanton Bern:  704 Zielpersonen;
                Veloabstellplätze: Schweiz: 9'529 Zielpersonen, Kanton Bern: 722 Zielpersonen; 
    Filter: Parkplatz für Autos: Zielpersonen ab 18 Jahre mit Modul 3 ohne Antwortmöglichkeiten "Weiss nicht" oder "keine Antwort" ; 
              Veloabstellplätze:Erwebstätige Zielpersonen oder im Ausbildung - Wohnort Schweiz bzw. Kanton Bern / Region ab 15 Jahren mit Modul 3, nur gültige Werte (ohne Antwortmöglichkeiten "Weiss nicht" oder "keine Antwort");
   Gewicht: Personengewicht</t>
  </si>
  <si>
    <t>3. Quelle: BFS. Mikrozensus Mobilität und Verkehr 2021
    Basis: Parkplatz: Schweiz: 8'539 Zielpersonen, Kanton Bern: 903 Zielpersonen;
                Veloabstellplätze: Schweiz: 10'813 Zielpersonen, Kanton Bern: 1'157 Zielpersonen; 
    Filter: Parkplatz für Autos: Zielpersonen ab 18 Jahre mit Modul 3 ohne Antwortmöglichkeiten "Weiss nicht" oder "keine Antwort" ; 
              Veloabstellplätze: Erwebstätige Zielpersonen oder im Ausbildung - Wohnort Schweiz bzw. Kanton Bern / Region ab 15 Jahren mit Modul 3, nur gültige Werte (ohne Antwortmöglichkeiten "Weiss nicht" oder "keine Antwort");
   Gewicht: Personengewicht</t>
  </si>
  <si>
    <t>Hintergrundtabelle 2-29</t>
  </si>
  <si>
    <t>Verfügbarkeit von Parkplätzen und Veloabstellplätzen am Arbeits- bzw. Ausbildungsort, 
CH, BE, Regionen, Agglomerationen, Raumtypen</t>
  </si>
  <si>
    <t>Autoparkplätze am Arbeits-/Ausbildungsort</t>
  </si>
  <si>
    <t>Veloabstellplatz am Arbeits-/Ausbildungsort</t>
  </si>
  <si>
    <t>Quelle: BFS. Mikrozensus Mobilität und Verkehr 2021
Basis: Parkplatz: Schweiz: 9'433 Zielpersonen, Kanton Bern:  1'140 Zielpersonen, Agglomeration: 542;
Veloabstellplätze: Schweiz: 11'441 Zielpersonen, Kanton Bern: 1'397 Zielpersonen, Agglomearationen: 711; 
Filter: Parkplatz für Autos: Zielpersonen ab 18 Jahre mit Modul 3 ohne Antwortmöglichkeiten "Weiss nicht" oder "keine Antwort" ; 
Veloabstellplätze: Erwebstätige Zielpersonen oder im Ausbildung - Wohnort Schweiz bzw. Kanton Bern / Region ab 15 Jahren mit Modul 3, ohne Antwortmöglichkeiten "Weiss nicht" oder "keine Antwort";
Gewicht: Personengewicht</t>
  </si>
  <si>
    <t>Fahrzeugbesitz der Haushalte (Anzahl pro Haushalt), CH, BE</t>
  </si>
  <si>
    <t>Anzahl Autos im Haushalt</t>
  </si>
  <si>
    <t>Anzahl Motorräder im Haushalt</t>
  </si>
  <si>
    <t>Anzahl Kleinmotorräder im Haushalt</t>
  </si>
  <si>
    <t>Anzahl Mofas / Motorfahrräder im Haushalt</t>
  </si>
  <si>
    <t>Anzahl Velos im Haushalt
(ohne E-Bikes)</t>
  </si>
  <si>
    <t>Anzahl langsame E-Bikes im Haushalt</t>
  </si>
  <si>
    <t>Anzahl schnelle E-Bikes im Haushalt</t>
  </si>
  <si>
    <t>monatliches Haushaltseinkommen</t>
  </si>
  <si>
    <t>Keine Antwort / weiss nicht</t>
  </si>
  <si>
    <t>bis und mit 4000 Fr.</t>
  </si>
  <si>
    <t>4001 - 8000 Fr.</t>
  </si>
  <si>
    <t>8001 - 12000 Fr.</t>
  </si>
  <si>
    <t>mehr als 12000 Fr.</t>
  </si>
  <si>
    <t>Urbanisierungsgrad</t>
  </si>
  <si>
    <t>Städtischer Kernraum</t>
  </si>
  <si>
    <t>Einflussgebiet städtischer Kerne</t>
  </si>
  <si>
    <t>Gebiete ausserhalb des Einflusses städtischer Kerne</t>
  </si>
  <si>
    <t>Haushaltsgrösse</t>
  </si>
  <si>
    <t>1 Person</t>
  </si>
  <si>
    <t>2 Personen</t>
  </si>
  <si>
    <t>3 Personen</t>
  </si>
  <si>
    <t>4 Personen</t>
  </si>
  <si>
    <t>5 und mehr Personen</t>
  </si>
  <si>
    <t>Quelle: BFS. Mikrozensus Verkehr und Mobilität 2021
Basis: 55'018 Haushalte (Schweiz); 5'874 Haushalte (Kanton Bern)
Filter: Allgemein: Haushalte der Schweiz bzw. des Kantons Bern, Urbanisierungsgrad gemäss BFS geordnet
Gewicht: Haushaltsgewicht</t>
  </si>
  <si>
    <t>Zusatztabelle 2b</t>
  </si>
  <si>
    <t>Verfügbarkeit von Autos und ÖV-Abonnementen (2021), CH, BE</t>
  </si>
  <si>
    <t>Verfügbarkeit Auto</t>
  </si>
  <si>
    <t>Verfügbarkeit eines ÖV-Abos</t>
  </si>
  <si>
    <t>Verfügbar-
keit eines Autos</t>
  </si>
  <si>
    <t>Kein Besitz</t>
  </si>
  <si>
    <t>Besitz eines ÖV-Abos</t>
  </si>
  <si>
    <t>Geschlecht</t>
  </si>
  <si>
    <t>Mann</t>
  </si>
  <si>
    <t>Frau</t>
  </si>
  <si>
    <t>Alter</t>
  </si>
  <si>
    <t>6-17 Jahre</t>
  </si>
  <si>
    <t>Erwerbstätigkeit</t>
  </si>
  <si>
    <t>Vollzeit</t>
  </si>
  <si>
    <t>Teilzeit</t>
  </si>
  <si>
    <t>in Ausbildung</t>
  </si>
  <si>
    <t xml:space="preserve">nicht erwerbstätig 
</t>
  </si>
  <si>
    <t>Stellenprozent unbekannt</t>
  </si>
  <si>
    <t>Quelle: BFS. Mikrozensus Mobilität und Verkehr 2021
Basis: Schweiz: Verfügbarkeit eines Autos: 40'148 Zielpersonen, Abobesitz: 48'568;
Kanton Bern: Verfügbarkeit eines Autos: 4'283 Zielpersonen, Abobesitz: 5'246 Zielpersonen
Filter: Verfügbarkeit eines Autos: Zielpersonen Schweiz bzw. Kanton Bern ab 18 Jahren mit Führerschein Personenwagen, die ohne fremde Hilfe gehen können (min. 200m);
 Abobesitz: Zielpersonen Schweiz bzw. Kanton Bern ab 16 Jahren
Gewicht: Personengewicht</t>
  </si>
  <si>
    <t>Zeitreihe Fahrzeugbesitz der Haushalte (2021), BE</t>
  </si>
  <si>
    <t>Anz. Autos</t>
  </si>
  <si>
    <t>Keine Angabe / Weiss nicht</t>
  </si>
  <si>
    <t>((0))</t>
  </si>
  <si>
    <t>Anz. Motorräder</t>
  </si>
  <si>
    <t>Kein Motorrad</t>
  </si>
  <si>
    <t>1 Motorräder</t>
  </si>
  <si>
    <t>2 Motorräder</t>
  </si>
  <si>
    <t>3 Motorräder</t>
  </si>
  <si>
    <t>4 oder mehr Motorräder</t>
  </si>
  <si>
    <t>Anz. Kleinmotorräder</t>
  </si>
  <si>
    <t>Kein Kleinmotorrad</t>
  </si>
  <si>
    <t>1 Kleinmotorrad</t>
  </si>
  <si>
    <t>2 Kleinmotorräder</t>
  </si>
  <si>
    <t>3 Kleinmotorräder</t>
  </si>
  <si>
    <t>4 oder mehr Kleinmotorräder</t>
  </si>
  <si>
    <t>Kein Mofa / Motorfahrrad</t>
  </si>
  <si>
    <t>1 Mofa / Motorfahrrad</t>
  </si>
  <si>
    <t>2 Mofas / Motorfahrräder</t>
  </si>
  <si>
    <t>3 Mofas / Motorfahrräder</t>
  </si>
  <si>
    <t>4 oder mehr Mofas / Motorfahrräder</t>
  </si>
  <si>
    <t>Kein Velo</t>
  </si>
  <si>
    <t>1 Velo</t>
  </si>
  <si>
    <t>2 Velos</t>
  </si>
  <si>
    <t>3 Velos</t>
  </si>
  <si>
    <t>4 oder mehr Velos</t>
  </si>
  <si>
    <t>Kein E-Bike (langsam)</t>
  </si>
  <si>
    <t>1 E-Bike (langsam)</t>
  </si>
  <si>
    <t>2 E-Bikes (langsam)</t>
  </si>
  <si>
    <t>3  E-Bikes (langsam)</t>
  </si>
  <si>
    <t>4 oder mehr  E-Bikes (langsam)</t>
  </si>
  <si>
    <t>Kein  E-Bike (schnell)</t>
  </si>
  <si>
    <t>1  E-Bike (schnell)</t>
  </si>
  <si>
    <t>2  E-Bikes (schnell)</t>
  </si>
  <si>
    <t>3  E-Bikes (schnell)</t>
  </si>
  <si>
    <t>4 oder mehr  E-Bikes (schnell)</t>
  </si>
  <si>
    <t>Quelle: BFS. Mikrozensus zum Verkehrsverhalten 2021
Basis: 5'874 Haushalte
Filter: Haushalte Kanton Bern 
Gewicht: Haushaltsgewicht</t>
  </si>
  <si>
    <t>Zeitreihe Fahrzeugbesitz der Haushalte (2015), BE</t>
  </si>
  <si>
    <t>3 Autos oder mehr</t>
  </si>
  <si>
    <t>3 Motorräder oder mehr</t>
  </si>
  <si>
    <t>3 Kleinmotorräder oder mehr</t>
  </si>
  <si>
    <t>3 Mofas / Motorfahrräder oder mehr</t>
  </si>
  <si>
    <t>Anz. Velos</t>
  </si>
  <si>
    <t>3 Velos oder mehr</t>
  </si>
  <si>
    <t>Quelle: BFS. Mikrozensus Mobilität und Verkehr 2015
Basis: 4'484 Haushalte
Filter: Haushalte Kanton Bern 
Gewicht: Haushaltsgewicht</t>
  </si>
  <si>
    <t>Zeitreihe Fahrzeugbesitz der Haushalte (2010), BE</t>
  </si>
  <si>
    <t>Quelle: BFS. Mikrozensus Mobilität und Verkehr 2010
Basis: 7'955 Haushalte
Filter: Haushalte Kanton Bern 
Gewicht: Haushaltsgewicht</t>
  </si>
  <si>
    <t>Zeitreihe Fahrzeugbesitz der Haushalte (2005), BE</t>
  </si>
  <si>
    <t>Quelle: BFS. Mikrozensus zum Verkehrsverhalten 2005
Basis: 4'479 Haushalte
Filter: Haushalte Kanton Bern 
Gewicht: Haushaltsgewicht</t>
  </si>
  <si>
    <t>HT 2-1</t>
  </si>
  <si>
    <t>HT 2-2</t>
  </si>
  <si>
    <t>HT 2-3</t>
  </si>
  <si>
    <t>HT 2-4</t>
  </si>
  <si>
    <t>HT 2-5</t>
  </si>
  <si>
    <t>HT 2-6</t>
  </si>
  <si>
    <t>HT 2-7</t>
  </si>
  <si>
    <t>HT 2-8</t>
  </si>
  <si>
    <t>HT 2-9</t>
  </si>
  <si>
    <t>HT 2-10</t>
  </si>
  <si>
    <t>HT 2-11</t>
  </si>
  <si>
    <t>HT 2-12</t>
  </si>
  <si>
    <t>HT 2-13</t>
  </si>
  <si>
    <t>HT 2-14</t>
  </si>
  <si>
    <t>HT 2-15</t>
  </si>
  <si>
    <t>HT 2-16</t>
  </si>
  <si>
    <t>HT 2-17</t>
  </si>
  <si>
    <t>HT 2-18</t>
  </si>
  <si>
    <t>HT 2-19</t>
  </si>
  <si>
    <t>HT 2-20</t>
  </si>
  <si>
    <t>HT 2-21</t>
  </si>
  <si>
    <t>HT 2-22</t>
  </si>
  <si>
    <t>HT 2-23</t>
  </si>
  <si>
    <t>HT 2-24</t>
  </si>
  <si>
    <t>HT 2-25</t>
  </si>
  <si>
    <t>HT 2-26</t>
  </si>
  <si>
    <t>HT 2-28</t>
  </si>
  <si>
    <t>HT 2-29</t>
  </si>
  <si>
    <t>HT 2-4a</t>
  </si>
  <si>
    <t>HT 2-5a</t>
  </si>
  <si>
    <t>HT 2-4b</t>
  </si>
  <si>
    <t>HT 2-27b</t>
  </si>
  <si>
    <t>HT 2-22a</t>
  </si>
  <si>
    <t>HT 2-27a</t>
  </si>
  <si>
    <t>ZT 2-a</t>
  </si>
  <si>
    <t>ZT 2-b</t>
  </si>
  <si>
    <t>ZT 2-c</t>
  </si>
  <si>
    <t>Abbildung 3-1</t>
  </si>
  <si>
    <t>Zeitreihe Tagesdistanz (Kilometer pro Person)</t>
  </si>
  <si>
    <t>Abbildung 3-2</t>
  </si>
  <si>
    <t>Zeitreihe Unterwegszeit (Minuten pro Person und Tag)</t>
  </si>
  <si>
    <t>Zeitreihe Wege (Anzahl Wege pro Person und Tag)</t>
  </si>
  <si>
    <t>Abbildung 3-3</t>
  </si>
  <si>
    <t>Abbildung 3-4</t>
  </si>
  <si>
    <t>Tagesdistanz (Kilometer pro Person)</t>
  </si>
  <si>
    <t>Abbildung 3-5</t>
  </si>
  <si>
    <t>Unterwegszeit (Minuten pro Person und Tag)</t>
  </si>
  <si>
    <t>Wege (Anzahl Wege pro Person und Tag)</t>
  </si>
  <si>
    <t>Abbildung 3-6</t>
  </si>
  <si>
    <t>Kapitel 3 - Verkehrsaufkommen</t>
  </si>
  <si>
    <t>Abbildung 3-7</t>
  </si>
  <si>
    <t>Tagesdistanz, Unterwegszeit und Wege (pro Person)</t>
  </si>
  <si>
    <t>Abbildung 3-8</t>
  </si>
  <si>
    <t>Abbildung 3-9</t>
  </si>
  <si>
    <t>Am Stichtag nicht mobile Personen (in Prozent der Personen)</t>
  </si>
  <si>
    <t>Abbildung 3-10</t>
  </si>
  <si>
    <t>Abbildung 3-11</t>
  </si>
  <si>
    <t>Abbildung 3-12</t>
  </si>
  <si>
    <t>Abbildung 3-13</t>
  </si>
  <si>
    <t>Staubetroffenheit im Arbeits-/Ausbildungsverkehr</t>
  </si>
  <si>
    <t>Abbildung 3-14</t>
  </si>
  <si>
    <t>Abbildung 3-15</t>
  </si>
  <si>
    <t>Summenhäufigkeit der Etappenlängen nach Verkehrsmittel (in Prozent, kumuliert)</t>
  </si>
  <si>
    <t>Abbildung 3-16</t>
  </si>
  <si>
    <t>Mittlere Distanz pro Etappe nach Verkehrsmittel (in Kilometern)</t>
  </si>
  <si>
    <t>Abbildung 3-17</t>
  </si>
  <si>
    <t>Verteilung der Etappendistanzen nach Wegzweck (In Prozent, kumuliert)</t>
  </si>
  <si>
    <t>Abbildung 3-18</t>
  </si>
  <si>
    <t>Zeitreihe mittlere Anzahl Etappen pro Tag</t>
  </si>
  <si>
    <t>Zusatztabelle 3-a</t>
  </si>
  <si>
    <t>Zusatztabelle 3-b</t>
  </si>
  <si>
    <t>Zusatztabelle 3-c</t>
  </si>
  <si>
    <t>Zusatztabelle 3-d</t>
  </si>
  <si>
    <t>Tagesdistanz pro Weg nach Wegzweck (in Kilometern)</t>
  </si>
  <si>
    <t>Unterwegszeit pro Weg nach Wegzweck (in Minuten)</t>
  </si>
  <si>
    <t>Hintergrundtabelle 3-1 – 3-3</t>
  </si>
  <si>
    <t>Zeitreihe tägliches Verkehrsaufkommen (2005, 2010, 2015, 2021), CH, BE</t>
  </si>
  <si>
    <t>Mittlere Distanz pro Tag</t>
  </si>
  <si>
    <t>Mittlere Unterwegszeit pro Tag</t>
  </si>
  <si>
    <t>Mittlere Anzahl Wege pro Tag</t>
  </si>
  <si>
    <t xml:space="preserve">1. Quelle: BFS. Mikrozensus zum Verkehrsverhalten 2005
    Basis: Schweiz 33'390 Zielpersonen; Kanton Bern: 4'606 Zielpersonen
    Filter: Zielpersonen
    Gewicht: Personengewicht </t>
  </si>
  <si>
    <t>2. Quelle: BFS. Mikrozensus Mobilität und Verkehr 2010
    Basis: Schweiz 62'868 Zielpersonen; Kanton Bern: 8'336 Zielpersonen
    Filter: Zielpersonen
    Gewicht: Personengewicht</t>
  </si>
  <si>
    <t>3. Quelle: BFS. Mikrozensus Mobilität und Verkehr 2015
    Basis: Schweiz 57'090 Zielpersonen; Kanton Bern: 4'484 Zielpersonen
    Filter: Zielpersonen; Tagesdistanz Inland; Tagesunterwegszeiten (ohne Warte- und Umsteigezeiten) in Minuten, Inland; Wege Inland
    Gewicht: Personengewicht</t>
  </si>
  <si>
    <t>3. Quelle: BFS. Mikrozensus Mobilität und Verkehr 2021
    Basis: Schweiz 55'018 Zielpersonen; Kanton Bern: 5'874 Zielpersonen
    Filter: Zielpersonen; Tagesdistanz Inland; Tagesunterwegszeiten (ohne Warte- und Umsteigezeiten) in Minuten, Inland; Wege Inland (Wege ohne Pseudoetappen)
    Gewicht: Personengewicht</t>
  </si>
  <si>
    <t>Hintergrundtabelle 3-1a</t>
  </si>
  <si>
    <t>Hochrechnung Erde - Mond Entfernung BE  (2021)</t>
  </si>
  <si>
    <t>Tagesdistanz</t>
  </si>
  <si>
    <t>Auf das Jahr hochgerechnet</t>
  </si>
  <si>
    <t>mittlerer Erdradius:</t>
  </si>
  <si>
    <t>Durschnittliche Tagesdistanz (km)</t>
  </si>
  <si>
    <t>Konstante pi (π)</t>
  </si>
  <si>
    <t>Distanz Bevölkeung ab 6 Jahren</t>
  </si>
  <si>
    <t>Erdumfang:</t>
  </si>
  <si>
    <t>mittlere Erde - Mond Entfernung</t>
  </si>
  <si>
    <t xml:space="preserve">Erdeumfang Umkreisungen (Anzahl)
</t>
  </si>
  <si>
    <t>ständige Bevölkerung ab 6 J.</t>
  </si>
  <si>
    <t>Anzahl "Erde - Mond - Erde" Entfernung</t>
  </si>
  <si>
    <t>Basis: BFS – Statistik der Bevölkerung und der Haushalte (STATPOP), Stand 2021</t>
  </si>
  <si>
    <t>Hochrechnung Erde - Mond Entfernung BE  (2015)</t>
  </si>
  <si>
    <t>Basis: BFS – Statistik der Bevölkerung und der Haushalte (STATPOP), Stand 2015</t>
  </si>
  <si>
    <t>Hochrechnung Erde - Mond Entfernung BE  (2010)</t>
  </si>
  <si>
    <t>Hintergrundtabelle 3-4 – 3-8</t>
  </si>
  <si>
    <t>Tägliches Verkehrsaufkommen MZMV 2021
CH, BE, Regionen, Agglomerationen, Raumtypen</t>
  </si>
  <si>
    <t>Tagesdistanz (km)</t>
  </si>
  <si>
    <t>Unterwegszeit (min)</t>
  </si>
  <si>
    <t>Anzahl Wege</t>
  </si>
  <si>
    <t>Quelle: BFS. Mikrozensus Mobilität und Verkehr 2021
Basis: Schweiz: 55'018 Zielpersonen, Kanton Bern: 5'874 Haushalte, Agglomerationen: 3'689;
Filter: Zielpersonen; Tagesdistanz Inland; Tagesunterwegszeiten (ohne Warte- und Umsteigezeiten) in Minuten, Inland; Wege Inland (Wege ohne Pseudoetappen)
Gewicht: Personengewicht</t>
  </si>
  <si>
    <t>Hintergrundtabelle 3-9</t>
  </si>
  <si>
    <t>Anteil der am Stichtag mobilen und immobilen Personen nach demografischen Kennzahlen MZMV 2021, CH, BE</t>
  </si>
  <si>
    <t>Am Stichtag unterwegs</t>
  </si>
  <si>
    <t>übrige (keine Antwort / weiss nicht / unbekanntes Pensum)</t>
  </si>
  <si>
    <t>Haushaltseinkommen 
pro Monat</t>
  </si>
  <si>
    <t xml:space="preserve">mehr als 12000 Fr.
</t>
  </si>
  <si>
    <t>Quelle: BFS. Mikrozensus Mobilität und Verkehr 2021
Basis: Schweiz: Schweiz: 55'018 Zielpersonen; Kanton Bern: 5'874 Zielpersonen ; 
Filter: Zielpersonen des Kantons Bern
Gewicht: Personengewicht</t>
  </si>
  <si>
    <t>Hintergrundtabelle 3-10</t>
  </si>
  <si>
    <t xml:space="preserve">Verkehrsaufkommen im Tagesverlauf nach Verkehrsmittel, MZMV 2021 -  Werktage mobile und nicht mobile Personen , BE  </t>
  </si>
  <si>
    <t>Intervall</t>
  </si>
  <si>
    <t>Zu Fuss</t>
  </si>
  <si>
    <t>Velo, E-Bike</t>
  </si>
  <si>
    <t>Mofa,Kleinmotorrad, Motorrad</t>
  </si>
  <si>
    <t>Auto</t>
  </si>
  <si>
    <t>Bahn / Zug</t>
  </si>
  <si>
    <t>Bus, Postauto, Tram, Metro</t>
  </si>
  <si>
    <t>Andere</t>
  </si>
  <si>
    <t>MIV (Auto und Mofa zusammengefasst)</t>
  </si>
  <si>
    <t>ÖV ( Bahn und Bus zusammengefasst)</t>
  </si>
  <si>
    <t>Gesamt</t>
  </si>
  <si>
    <t>Ungewi chtete Anzahl</t>
  </si>
  <si>
    <t>0:01 bis 1:00 Uhr</t>
  </si>
  <si>
    <t>1:01 bis 2:00 Uhr</t>
  </si>
  <si>
    <t>2:01 bis 3:00 Uhr</t>
  </si>
  <si>
    <t>3:01 bis 4:00 Uhr</t>
  </si>
  <si>
    <t>4:01 bis 5:00 Uhr</t>
  </si>
  <si>
    <t>5:01 bis 6:00 Uhr</t>
  </si>
  <si>
    <t>6:01 bis 7:00 Uhr</t>
  </si>
  <si>
    <t>7:01 bis 8:00 Uhr</t>
  </si>
  <si>
    <t>8:01 bis 9:00 Uhr</t>
  </si>
  <si>
    <t>9:01 bis 10:00 Uhr</t>
  </si>
  <si>
    <t>10:01 bis 11:00 Uhr</t>
  </si>
  <si>
    <t>11:01 bis 12:00 Uhr</t>
  </si>
  <si>
    <t>12:01 bis 13:00 Uhr</t>
  </si>
  <si>
    <t>13:01 bis 14:00 Uhr</t>
  </si>
  <si>
    <t>14:01 bis 15:00 Uhr</t>
  </si>
  <si>
    <t>15:01 bis 16:00 Uhr</t>
  </si>
  <si>
    <t>16:01 bis 17:00 Uhr</t>
  </si>
  <si>
    <t>17:01 bis 18:00 Uhr</t>
  </si>
  <si>
    <t>18:01 bis 19:00 Uhr</t>
  </si>
  <si>
    <t>19:01 bis 20:00 Uhr</t>
  </si>
  <si>
    <t>20:01 bis 21:00 Uhr</t>
  </si>
  <si>
    <t>21:01 bis 22:00 Uhr</t>
  </si>
  <si>
    <t>22:01 bis 23:00 Uhr</t>
  </si>
  <si>
    <t>23:01 bis 00:00Uhr</t>
  </si>
  <si>
    <t>Quelle: BFS. Mikrozensus Mobilität und Verkehr 2021
Basis:Zielpersonen Kanton Bern: 5'874 Zielpersonen ; 
Basis:Zielpersonen Kanton Bern mit Stichtag Werktagen (mobile und nicht mobile Zielpersonen): 4'203 Zielpersonen ; 
Filter: mobile und nicht mobile Zielpersonen des Kantons Bern; Stichtag Werktage
Gewicht: Personengewicht</t>
  </si>
  <si>
    <t xml:space="preserve">Verkehrsaufkommen im Tagesverlauf nach Verkehrsmittel, MZMV 2021 -  Werktage mobile Personen , BE  </t>
  </si>
  <si>
    <t>Quelle: BFS. Mikrozensus Mobilität und Verkehr 2021
Basis:Zielpersonen Kanton Bern: 5'874 Zielpersonen ; 
Basis:Zielpersonen Kanton Bern mit Stichtag Werktagen (mobile Zielpersonen): 3'554 Zielpersonen ; 
Filter: mobile Zielpersonen des Kantons Bern; Stichtag Werktage
Gewicht: Personengewicht</t>
  </si>
  <si>
    <t>Hintergrundtabelle 3-10a</t>
  </si>
  <si>
    <t>Mobile und nicht-mobile Personen nach Wochentagen
Zielpersonen mit Wohnort Kanton Bern, MZMV 2021</t>
  </si>
  <si>
    <t>Samstag</t>
  </si>
  <si>
    <t>Sonntag</t>
  </si>
  <si>
    <t>Wochentag</t>
  </si>
  <si>
    <t>Quelle: BFS. Mikrozensus Mobilität und Verkehr 2021
Basis: Kanton Bern: 5'874 Zielpersonen ; 
Filter: Zielpersonen des Kantons Bern
Gewicht: Personengewicht</t>
  </si>
  <si>
    <t>Hintergrundtabelle 3-11</t>
  </si>
  <si>
    <t xml:space="preserve">Verkehrsaufkommen im Tagesverlauf nach Wochentag, MZMV 2021 -  Werktage mobile und nicht mobile Personen, BE  </t>
  </si>
  <si>
    <t>Werktag</t>
  </si>
  <si>
    <t>Quelle: BFS. Mikrozensus Mobilität und Verkehr 2021
Basis:Zielpersonen Kanton Bern: 5'874 Zielpersonen ; 
Basis:Zielpersonen Kanton Bern mit Stichtag Werktagen (mobile und nicht mobile Zielpersonen): 4'203 Zielpersonen ; 
          Zielpersonen Kanton Bern mit Stichtag Samstag (mobile und nicht mobile Zielpersonen): 728 Zielpersonen;
          Zielpersonen Kanton Bern mit Stichtag Sonnntag (mobile und nicht mobile Zielpersonen): 943 Zielpersonen;  
Filter: mobile und nicht mobile Zielpersonen des Kantons Bern; Stichtag: Werktage, Sonntage, Samstage
Gewicht: Personengewicht</t>
  </si>
  <si>
    <t xml:space="preserve">Verkehrsaufkommen im Tagesverlauf nach Wochentag, MZMV 2021 -  Werktage mobile Personen, BE  </t>
  </si>
  <si>
    <t>Quelle: BFS. Mikrozensus Mobilität und Verkehr 2021
Basis:Zielpersonen Kanton Bern: 5'874 Zielpersonen ; 
Basis:Zielpersonen Kanton Bern mit Stichtag Werktagen (mobile Zielpersonen): 3'554 Zielpersonen ;
          Zielpersonen Kanton Bern mit Stichtag Samstag (mobile Zielpersonen): 569 Zielpersonen;
          Zielpersonen Kanton Bern mit Stichtag Sonnntag (mobile Zielpersonen): 706 Zielpersonen;   
Filter: mobile Zielpersonen des Kantons Bern; Stichtag: Werktage, Sonntage, Samstage
Gewicht: Personengewicht</t>
  </si>
  <si>
    <t>Hintergrundtabelle 3-12</t>
  </si>
  <si>
    <t>Arbeiten</t>
  </si>
  <si>
    <t>Ausbildung</t>
  </si>
  <si>
    <t>Einkaufen / Dienstleistung</t>
  </si>
  <si>
    <t>Freizeit</t>
  </si>
  <si>
    <t xml:space="preserve">Verkehrsaufkommen im Tagesverlauf nach Wegzwecken, MZMV 2021 -  Werktage mobile Personen , BE  </t>
  </si>
  <si>
    <t>Hintergrundtabelle 3-13</t>
  </si>
  <si>
    <t xml:space="preserve">Stauaufkommen im Arbeits-/Ausbildungsverkehr,
MZMV 2021 -  Werktage mobile Personen , BE  </t>
  </si>
  <si>
    <t>Täglich</t>
  </si>
  <si>
    <t>Mehrmals pro Woche</t>
  </si>
  <si>
    <t>Einmal pro Woche</t>
  </si>
  <si>
    <t>Mehrmals pro Monat</t>
  </si>
  <si>
    <t>Einmal pro Monat</t>
  </si>
  <si>
    <t>Seltener</t>
  </si>
  <si>
    <t>Nie</t>
  </si>
  <si>
    <t>Hintergrundtabelle 3-14</t>
  </si>
  <si>
    <t>MIV</t>
  </si>
  <si>
    <t>ÖV</t>
  </si>
  <si>
    <t>Alle Verkehrsmittel</t>
  </si>
  <si>
    <t>0 - 0.1 km</t>
  </si>
  <si>
    <t>C [%]</t>
  </si>
  <si>
    <t>0.1 - 0.2 km</t>
  </si>
  <si>
    <t>0.2 - 0.3 km</t>
  </si>
  <si>
    <t>0.3 - 0.4 km</t>
  </si>
  <si>
    <t>0.4 - 0.5 km</t>
  </si>
  <si>
    <t>0.5 - 0.6 km</t>
  </si>
  <si>
    <t>0.6 - 0.7 km</t>
  </si>
  <si>
    <t>0.7 - 0.8 km</t>
  </si>
  <si>
    <t>0.8 - 0.9 km</t>
  </si>
  <si>
    <t>0.9 - 1 km</t>
  </si>
  <si>
    <t>1 - 2 km</t>
  </si>
  <si>
    <t>2 - 3 km</t>
  </si>
  <si>
    <t>3 - 4 km</t>
  </si>
  <si>
    <t>4 - 5 km</t>
  </si>
  <si>
    <t>5 - 6 km</t>
  </si>
  <si>
    <t>6 - 7 km</t>
  </si>
  <si>
    <t>7 - 8 km</t>
  </si>
  <si>
    <t>8 - 9 km</t>
  </si>
  <si>
    <t>9 - 10 km</t>
  </si>
  <si>
    <t>10 - 20 km</t>
  </si>
  <si>
    <t>20 - 30 km</t>
  </si>
  <si>
    <t>30 - 40 km</t>
  </si>
  <si>
    <t>40 - 50 km</t>
  </si>
  <si>
    <t>50 - 60 km</t>
  </si>
  <si>
    <t>60 - 70 km</t>
  </si>
  <si>
    <t>70 - 80 km</t>
  </si>
  <si>
    <t>80 - 90 km</t>
  </si>
  <si>
    <t>90 - 100 km</t>
  </si>
  <si>
    <t>mehr als 100 km</t>
  </si>
  <si>
    <t>Quelle: BFS. Mikrozensus Mobilität und Verkehr 2021
Basis: 21'266Etappen
Filter: Etappen mobiler Zielpersonen des Kantons Bern, Inland 
Gewicht: Personengewicht</t>
  </si>
  <si>
    <t>Hintergrundtabelle 3-14a</t>
  </si>
  <si>
    <t>0 - 0.3 km</t>
  </si>
  <si>
    <t>0.3 - 0.5 km</t>
  </si>
  <si>
    <t>0.5 - 1 km</t>
  </si>
  <si>
    <t>5 - 10 km</t>
  </si>
  <si>
    <t>30 - 100 km</t>
  </si>
  <si>
    <t>Quelle: BFS. Mikrozensus Mobilität und Verkehr 2021
Basis: 21'266Etappen
Filter: Etappen mobiler Zielpersonen des Kantons Bern, Inland. 
Unterschied zu 3-14: Andere Etappendistanzverteilung;
Gewicht: Personengewicht</t>
  </si>
  <si>
    <t>Hintergrundtabelle 3-15</t>
  </si>
  <si>
    <t>Motorisierte Zweiräder</t>
  </si>
  <si>
    <t>Bahn</t>
  </si>
  <si>
    <t>Postauto, Bus</t>
  </si>
  <si>
    <t>Tram</t>
  </si>
  <si>
    <t>0 - 0.2 km</t>
  </si>
  <si>
    <t>0.2 - 0.5 km</t>
  </si>
  <si>
    <t>2 - 5 km</t>
  </si>
  <si>
    <t>20 - 50 km</t>
  </si>
  <si>
    <t>50 - 100 km</t>
  </si>
  <si>
    <t>Quelle: BFS. Mikrozensus Mobilität und Verkehr 2021
Basis: 21'266 Etappen
Filter: Etappen mobiler Zielpersonen des Kantons Bern, Inland. 
Gewicht: Personengewicht</t>
  </si>
  <si>
    <t>Hintergrundtabelle 3-16</t>
  </si>
  <si>
    <t>Mittlere Distanz pro Etappe (km) nach Verkehrsmittel MZMV 2021
CH, BE, Regionen</t>
  </si>
  <si>
    <t>Velo, (ohne E-Bike)</t>
  </si>
  <si>
    <t>E-Bike</t>
  </si>
  <si>
    <t>Mofa, Motorfahrrad</t>
  </si>
  <si>
    <t>Kleinmotorrad</t>
  </si>
  <si>
    <t>Motorrad</t>
  </si>
  <si>
    <t>Eisenbahn</t>
  </si>
  <si>
    <t>Bus, Postauto</t>
  </si>
  <si>
    <t>Taxi</t>
  </si>
  <si>
    <t>Taxi-ähnliche Fahrdienste</t>
  </si>
  <si>
    <t>Reisecar</t>
  </si>
  <si>
    <t>Lastwagen</t>
  </si>
  <si>
    <t>Schiff, Boot</t>
  </si>
  <si>
    <t>Flugzeug</t>
  </si>
  <si>
    <t>Bergbahnen, Skilift</t>
  </si>
  <si>
    <t>Quelle: BFS. Mikrozensus Mobilität und Verkehr 2021
Basis: 202'061 Etappen (Schweiz), 21'266 Etappen (Kanton Bern)  nach Verkehrsmittel
Filter: Etappen mobiler Zielpersonen des Kantons Bern, Inland
Gewicht: Personengewicht</t>
  </si>
  <si>
    <t>Hintergrundtabelle 3-17</t>
  </si>
  <si>
    <t>Arbeitswege</t>
  </si>
  <si>
    <t>Ausbildungswege</t>
  </si>
  <si>
    <t>Einkaufs- und Besorgungswege</t>
  </si>
  <si>
    <t>Geschäftswege, Dienstfahrten</t>
  </si>
  <si>
    <t>Freizeitwege</t>
  </si>
  <si>
    <t>Service- und Begleitwege</t>
  </si>
  <si>
    <t>Alle Wegzwecke</t>
  </si>
  <si>
    <t>3- 4 km</t>
  </si>
  <si>
    <t>Quelle: BFS. Mikrozensus Mobilität und Verkehr 2021
Basis: 21'266 Etappen und Wegzweck 3
Filter: Etappen mobiler Zielpersonen des Kantons Bern, Inland mit Zweck (Berücksichtigung von f52950) 
Gewicht: Personengewicht</t>
  </si>
  <si>
    <t>Hintergrundtabelle 3-17a</t>
  </si>
  <si>
    <t>Rückkehr nach Hause bzw. auswärtige Unterkunft</t>
  </si>
  <si>
    <t>Umsteigen, Verkehrsmittelwechsel, Auto abstellen</t>
  </si>
  <si>
    <t>Alle Etappenzwecke</t>
  </si>
  <si>
    <t>Quelle: BFS. Mikrozensus Mobilität und Verkehr 2021
Basis: 21'266 Etappen
Filter: Etappen mobiler Zielpersonen des Kantons Bern, Inland mit Zweck der Etappe
Gewicht: Personengewicht</t>
  </si>
  <si>
    <t>Hintergrundtabelle 3-18</t>
  </si>
  <si>
    <t>Alle Zwecke</t>
  </si>
  <si>
    <t>Quelle: BFS. Mikrozensus Mobilität und Verkehr 2015
Basis: 150'362 Wege (Schweiz); 15'535 Wege (Kanton Bern)
Filter: Wege Innland mobiler Zielpersonen des Kantons Bern bzw. der Schweiz -  mit Zweck (Berücksichtigung von f52950) 
Gewicht: Personengewicht</t>
  </si>
  <si>
    <t>Hintergrundtabelle 3-18a</t>
  </si>
  <si>
    <t xml:space="preserve"> Zeitreihe mittlere Anzahl Etappen pro Tag, BE und CH (2021)</t>
  </si>
  <si>
    <t>Quelle: BFS. Mikrozensus Mobilität und Verkehr 2021
Basis: 55'018 Zielpersonen (Schweiz); 5'874 Zielpersonen (Kanton Bern);
Filter: Zielpersonen des Kantons Bern bzw. der Schweiz, ohne Pseudoetappen
Gewicht: Personengewicht</t>
  </si>
  <si>
    <t xml:space="preserve"> Zeitreihe mittlere Anzahl Etappen pro Tag, BE und CH (2015)</t>
  </si>
  <si>
    <t>Quelle: BFS. Mikrozensus Mobilität und Verkehr 2015
Basis: 57'090 Zielpersonen (Schweiz); 4'484 Zielpersonen (Kanton Bern);
Filter: Zielpersonen des Kantons Bern bzw. der Schweiz
Gewicht: Personengewicht</t>
  </si>
  <si>
    <t xml:space="preserve"> Zeitreihe mittlere Anzahl Etappen pro Tag, BE und CH (2010)</t>
  </si>
  <si>
    <t>Quelle: BFS. Mikrozensus Mobilität und Verkehr 2010
Basis: 62'868 Zielpersonen (Schweiz); 8'336 Zielpersonen (Kanton Bern);
Filter: Zielpersonen des Kantons Bern bzw. der Schweiz
Gewicht: Personengewicht</t>
  </si>
  <si>
    <t xml:space="preserve"> Zeitreihe mittlere Anzahl Etappen pro Tag, BE und CH (2005)</t>
  </si>
  <si>
    <t>Quelle: BFS. Mikrozensus Mobilität und Verkehr 2005; 
Basis: 33390 Zielpersonen (Schweiz); 4606 Zielpersonen (Kanton Bern);
Filter: Zielpersonen des Kantons Bern bzw. der Schweiz
Gewicht: Personengewicht</t>
  </si>
  <si>
    <t>Mittlere Dauer pro Weg (Min.) nach Wegzweck,
MZMV 2021, CH, BE, Regionen, Agglomerationen, Raumtypen</t>
  </si>
  <si>
    <t>Geschäftswege und Dienstfahrten</t>
  </si>
  <si>
    <t>Quelle: BFS. Mikrozensus Verkehr und Mobilität 2021
Basis: 150'362 Wege (Schweiz); 15'535 Wege (Kanton Bern), resp. 10'797 Wege (Agglomerationen)
Filter: Wege Innland mobiler Zielpersonen des Kantons Bern bzw. der Schweiz -  mit Zweck (Berücksichtigung von f52950), Wege ohne Pseudoetappen 
Gewicht: Personengewicht</t>
  </si>
  <si>
    <t>Quelle: BFS. Mikrozensus Mobilität und Verkehr 2021
Basis: Schweiz: 204'124 Etappen, Kanton Bern: 21'266 Etappen
Filter: Etappen mobiler Zielpersonen des Kantons Bern, Inland mit Zweck der Etappe
Gewicht: Personengewicht</t>
  </si>
  <si>
    <t>Mittlere Tagesdistanz pro Weg (km) nach Wegzweck,
MZMV 2021, CH, BE, Regionen, Agglomerationen, Raumtypen</t>
  </si>
  <si>
    <t>Mittlere Distanz pro Weg (in km) nach Verkehrsmittel MZMV 2021, CH, BE</t>
  </si>
  <si>
    <t>0 - 3 km</t>
  </si>
  <si>
    <t>3 - 10 km</t>
  </si>
  <si>
    <t>mehr als 50 km</t>
  </si>
  <si>
    <t>HT 3-1</t>
  </si>
  <si>
    <t>HT 3-2</t>
  </si>
  <si>
    <t>HT 3-3</t>
  </si>
  <si>
    <t>HT 3-4</t>
  </si>
  <si>
    <t>HT 3-5</t>
  </si>
  <si>
    <t>HT 3-6</t>
  </si>
  <si>
    <t>HT 3-7</t>
  </si>
  <si>
    <t>HT 3-8</t>
  </si>
  <si>
    <t>HT 3-9</t>
  </si>
  <si>
    <t>HT 3-10</t>
  </si>
  <si>
    <t>HT 3-11</t>
  </si>
  <si>
    <t>HT 3-12</t>
  </si>
  <si>
    <t>HT 3-13</t>
  </si>
  <si>
    <t>HT 3-14</t>
  </si>
  <si>
    <t>HT 3-15</t>
  </si>
  <si>
    <t>HT 3-16</t>
  </si>
  <si>
    <t>HT 3-17</t>
  </si>
  <si>
    <t>HT 3-18</t>
  </si>
  <si>
    <t>HT 3-1a</t>
  </si>
  <si>
    <t>HT 3-10a</t>
  </si>
  <si>
    <t>HT 3-14a</t>
  </si>
  <si>
    <t>HT 3-17a</t>
  </si>
  <si>
    <t>HT 3-18a</t>
  </si>
  <si>
    <t>ZT 3-a</t>
  </si>
  <si>
    <t>ZT 3-b</t>
  </si>
  <si>
    <t>ZT 3-c</t>
  </si>
  <si>
    <t>ZT 3-d</t>
  </si>
  <si>
    <t>Zusatztabelle 3-e</t>
  </si>
  <si>
    <t>Zeitreihe Anteile der Verkehrsmittel an der Etappendistanz MZMV 2021, BE</t>
  </si>
  <si>
    <t>0 - 1 km</t>
  </si>
  <si>
    <t>1 - 5 km</t>
  </si>
  <si>
    <t>mehr als 20 km</t>
  </si>
  <si>
    <t>Zeitreihe Anteile der Verkehrsmittel an der Etappendistanz MZMV 2015, BE</t>
  </si>
  <si>
    <t>Quelle: BFS. Mikrozensus Mobilität und Verkehr 2015
Basis: 21'269 Etappen
Filter: Etappen mobiler Zielpersonen des Kantons Bern, Inland 
Gewicht: Personengewicht</t>
  </si>
  <si>
    <t>Zeitreihe Anteile der Verkehrsmittel an der Etappendistanz (in Prozent)</t>
  </si>
  <si>
    <t>2015, 2021</t>
  </si>
  <si>
    <t>ZT 3-e</t>
  </si>
  <si>
    <t>Kapitel 4 - Verkehrsmittel</t>
  </si>
  <si>
    <t>Abbildung 4-1</t>
  </si>
  <si>
    <t>Zeitreihe Tagesdistanz nach Verkehrsmittel (Kilometer pro Person)</t>
  </si>
  <si>
    <t>Abbildung 4-2</t>
  </si>
  <si>
    <t>Abbildung 4-3</t>
  </si>
  <si>
    <t>Abbildung 4-4</t>
  </si>
  <si>
    <t>Abbildung 4-5</t>
  </si>
  <si>
    <t>Abbildung 4-6</t>
  </si>
  <si>
    <t>Abbildung 4-7</t>
  </si>
  <si>
    <t>Abbildung 4-8</t>
  </si>
  <si>
    <t>Abbildung 4-9</t>
  </si>
  <si>
    <t>Abbildung 4-10</t>
  </si>
  <si>
    <t>Abbildung 4-11</t>
  </si>
  <si>
    <t>Abbildung 4-12</t>
  </si>
  <si>
    <t>Abbildung 4-13</t>
  </si>
  <si>
    <t>Abbildung 4-14</t>
  </si>
  <si>
    <t>Abbildung 4-15</t>
  </si>
  <si>
    <t>Abbildung 4-16</t>
  </si>
  <si>
    <t>Abbildung 4-17</t>
  </si>
  <si>
    <t>Abbildung 4-18</t>
  </si>
  <si>
    <t>Abbildung 4-19</t>
  </si>
  <si>
    <t>Abbildung 4-20</t>
  </si>
  <si>
    <t>Abbildung 4-21</t>
  </si>
  <si>
    <t>Abbildung 4-22</t>
  </si>
  <si>
    <t>Abbildung 4-23</t>
  </si>
  <si>
    <t>Abbildung 4-24</t>
  </si>
  <si>
    <t>Abbildung 4-25</t>
  </si>
  <si>
    <t>Abbildung 4-26</t>
  </si>
  <si>
    <t>Durchschnittliche Tagesdistanz der Gesamtbevölkerung des Kantons Bern ab 6 Jahren (in Millionen Kilometer)</t>
  </si>
  <si>
    <t>Kennzahlen zum Modalsplit: Tagesdistanz, Unterwegszeit, Etappen (Mittelwert pro Person und Tag)</t>
  </si>
  <si>
    <t>Modalsplit nach Tagesdistanz, Unterwegszeit und Etappen (Anteile)</t>
  </si>
  <si>
    <t>Durchschnittsgeschwindigkeit nach Verkehrsmittel (Kilometer pro Stunde)</t>
  </si>
  <si>
    <t>Kennzahlen zur Verkehrsmittelnutzung: Tagesdistanz, Unterwegszeit und Etappen (Mittelwert pro Person und Tag)</t>
  </si>
  <si>
    <t>Anteile der Verkehrsmittel nach Tagesdistanz, Unterwegszeit und Etappen (Anteile)</t>
  </si>
  <si>
    <t>Zeitreihe Besetzungsgrad von Personenwagen (Anzahl Personen pro Auto, distanzgewichtet)</t>
  </si>
  <si>
    <t>Autofahrten mit Parkgebühren (PG) am Zielort</t>
  </si>
  <si>
    <t>Sitzplatzverfügbarkeit im öffentlichen Verkehr für Personen mit ÖV-Abonnement (Anteil)</t>
  </si>
  <si>
    <t>Modalsplit (Anteile nach Tagesdistanz)</t>
  </si>
  <si>
    <t>CH,BE, Regionen</t>
  </si>
  <si>
    <t>Tagesdistanz nach Verkehrsmittel (Kilometer pro Person)</t>
  </si>
  <si>
    <t>Besetzungsgrad von Personenwagen (Anzahl Personen pro Auto, distanzgewichtet)</t>
  </si>
  <si>
    <t>Zeitreihe Velonutzung: Tagesdistanz, Unterwegszeit und Etappen (Mittelwert pro Person und Tag)</t>
  </si>
  <si>
    <t>Anteil der Bevölkerung, die am Stichtag mit dem Velo unterwegs war und durchschnittliche Velotagesdistanz</t>
  </si>
  <si>
    <t>Zeitreihe Veloanteile bei verschiedenen Wegzwecken (Anteile nach Tagesdistanz)</t>
  </si>
  <si>
    <t>Hintergrundtabelle 4-1 &amp; 4-2</t>
  </si>
  <si>
    <t>Zeitreihe Tagesdistanz (km pro Person), BE (2021)</t>
  </si>
  <si>
    <t>zu Fuss</t>
  </si>
  <si>
    <t>Velo</t>
  </si>
  <si>
    <t>Quelle: BFS. Mikrozensus Mobilität und Verkehr 2021
Basis: 5'874 Zielpersonen
Filter: Zielpersonen des Kantons Bern
Gewicht: Personengewicht</t>
  </si>
  <si>
    <t>Zeitreihe Tagesdistanz (km pro Person), BE (2015)</t>
  </si>
  <si>
    <t>Quelle: BFS. Mikrozensus Mobilität und Verkehr 2015
Basis: 4'484 Zielpersonen
Filter: Zielpersonen des Kantons Bern
Gewicht: Personengewicht</t>
  </si>
  <si>
    <t>Zeitreihe Tagesdistanz (km pro Person), BE (2010)</t>
  </si>
  <si>
    <t>Quelle: BFS. Mikrozensus Mobilität und Verkehr 2010
Basis: 8'336 Zielpersonen
Filter: Zielpersonen des Kantons Bern
Gewicht: Personengewicht</t>
  </si>
  <si>
    <t>Zeitreihe Tagesdistanz (km pro Person), BE (2005)</t>
  </si>
  <si>
    <t>LV</t>
  </si>
  <si>
    <t>Quelle: BFS. Mikrozensus zum Verkehrsverhalten 2005
Basis: 4'606 Zielpersonen
Filter: Zielpersonen des Kantons Bern
Gewicht: Personengewicht</t>
  </si>
  <si>
    <t>Hintergrundtabelle 4-3</t>
  </si>
  <si>
    <t>Durchschnittliche Tagesdistanz [in Mio. km] 
der Bevölkerung ab 6 Jahren, BE</t>
  </si>
  <si>
    <t>Total Tagesdistanz</t>
  </si>
  <si>
    <t>Ständige Wohnbevölkerung am 31. Dezember, BE</t>
  </si>
  <si>
    <t>Ab 6 Jahren</t>
  </si>
  <si>
    <t>Quelle: BFS – Statistik des jährlichen Bevölkerungsstandes (ESPOP)
BFS – Statistik der Bevölkerung und der Haushalte (STATPOP), total und ab 6 Jahren</t>
  </si>
  <si>
    <t>Hintergrundtabelle 4-4 – 4-7</t>
  </si>
  <si>
    <t>Kennziffern zum Modalsplit, BE und CH 2021</t>
  </si>
  <si>
    <t>Anteile Distanz, BE und CH</t>
  </si>
  <si>
    <t>Durchschnittsgeschwindigkeit (km/h) , BE und CH, MZMV 2021</t>
  </si>
  <si>
    <t>Distanz (km)</t>
  </si>
  <si>
    <t>Etappen</t>
  </si>
  <si>
    <t>Durchschnittsgeschwindigkeit</t>
  </si>
  <si>
    <t>Fuss</t>
  </si>
  <si>
    <t>Fuss [%]</t>
  </si>
  <si>
    <t>Fuss (km/h)</t>
  </si>
  <si>
    <t>Velo [%]</t>
  </si>
  <si>
    <t>Velo (km/h)</t>
  </si>
  <si>
    <t>MIV [%]</t>
  </si>
  <si>
    <t>MIV (km/h)</t>
  </si>
  <si>
    <t>ÖV [%]</t>
  </si>
  <si>
    <t>ÖV(km/h)</t>
  </si>
  <si>
    <t>Andere [%]</t>
  </si>
  <si>
    <t>Andere (km/h)</t>
  </si>
  <si>
    <t>Total (km/h)</t>
  </si>
  <si>
    <t>Anteile Unterwegszeit, BE und CH</t>
  </si>
  <si>
    <t>Anteile Etappen, BE und CH</t>
  </si>
  <si>
    <t>Quelle: BFS. Mikrozensus Mobilität und Verkehr 2021
Basis: 55'018 Zielpersonen (Schweiz); 5'874 Zielpersonen (Kanton Bern); Tagesunterwegszeit ohne Warte- und Umsteigzeiten
Filter: Zielpersonen des Kantons Bern bzw. der Schweiz
Gewicht: Personengewicht</t>
  </si>
  <si>
    <t>Kennziffern zum Modalsplit, BE und CH 2015</t>
  </si>
  <si>
    <t>Quelle: BFS. Mikrozensus Mobilität und Verkehr 2015
Basis: 57'090 Zielpersonen (Schweiz); 4'484 Zielpersonen (Kanton Bern); Tagesunterwegszeit ohne Warte- und Umsteigzeiten
Filter: Zielpersonen des Kantons Bern bzw. der Schweiz
Gewicht: Personengewicht</t>
  </si>
  <si>
    <t>Kennziffern zum Modalsplit, BE und CH 2010</t>
  </si>
  <si>
    <t>Quelle: BFS. Mikrozensus Mobilität und Verkehr 2010
Basis: 62'868 Zielpersonen (Schweiz); 8'336 Zielpersonen (Kanton Bern)
Filter: Zielpersonen des Kantons Bern bzw. der Schweiz
Gewicht: Personengewicht</t>
  </si>
  <si>
    <t>Kennziffern zum Modalsplit, BE und CH 2005</t>
  </si>
  <si>
    <t>Quelle: BFS. Mikrozensus Mobilität und Verkehr 2005
Basis: 33'390 Zielpersonen (Schweiz); 4'606 Zielpersonen (Kanton Bern)
Filter: Zielpersonen des Kantons Bern bzw. der Schweiz
Gewicht: Personengewicht</t>
  </si>
  <si>
    <t>Hintergrundtabelle 4-8 &amp; 4-9</t>
  </si>
  <si>
    <t>Kennziffern zum Modalsplit MZMV 2021 BE und CH</t>
  </si>
  <si>
    <t>Anteile MZMV 2021, BE und CH</t>
  </si>
  <si>
    <t>Distanz ( km)</t>
  </si>
  <si>
    <t>Distanz</t>
  </si>
  <si>
    <t>Unterwegszeit</t>
  </si>
  <si>
    <t>E-Bike [%]</t>
  </si>
  <si>
    <t>Mofa [%]</t>
  </si>
  <si>
    <t>Kleinmotorrad [%]</t>
  </si>
  <si>
    <t>Motorrad [%]</t>
  </si>
  <si>
    <t>Velo (ohne E-Bike)</t>
  </si>
  <si>
    <t>Auto [%]</t>
  </si>
  <si>
    <t>Bahn [%]</t>
  </si>
  <si>
    <t>Bus [%]</t>
  </si>
  <si>
    <t>Tram [%]</t>
  </si>
  <si>
    <t>Taxi [%]</t>
  </si>
  <si>
    <t>Taxi-ähnliche [%]</t>
  </si>
  <si>
    <t>Reisecar [%]</t>
  </si>
  <si>
    <t>Lastwagen [%]</t>
  </si>
  <si>
    <t>Schiff, Boot [%]</t>
  </si>
  <si>
    <t>Flugzeug [%]</t>
  </si>
  <si>
    <t>Seilbahn [%]</t>
  </si>
  <si>
    <t>Mofa</t>
  </si>
  <si>
    <t>Bus</t>
  </si>
  <si>
    <t>Taxi-ähnliche</t>
  </si>
  <si>
    <t>Seilbahn</t>
  </si>
  <si>
    <t>Hintergrundtabelle 4-10</t>
  </si>
  <si>
    <t>Quelle: BFS. Mikrozensus Mobilität und Verkehr 2021
Basis: Schweiz: 76'726 Etappen; Kanton Bern: 7'444 (kein Wegzweck für 44 resp. 5  Etappen; diese wurden im Wegzweck "Andere" mitberücksichtigt)
Filter: Etappen mobiler Zielpersonen als Autofahrer Schweiz bzw. Kanton Bern, mit Angaben zum Besetzungsgrad
Gewicht: Distanzgewicht</t>
  </si>
  <si>
    <t>Quelle: BFS. Mikrozensus Mobilität und Verkehr 2021
Basis: Schweiz: 76'726 Etappen; Kanton Bern: 7'444 (kein Wegzweck für 44 resp. 5  Etappen; diese wurden im Wegzweck "Andere" mitberücksichtigt)
Filter: Etappen mobiler Zielpersonen als Autofahrer Schweiz bzw. Kanton Bern, mit Angaben zum Besetzungsgrad
Gewicht: Personengewicht</t>
  </si>
  <si>
    <t>Hintergrundtabelle 4-11</t>
  </si>
  <si>
    <t>Zeitreihe Besetzungsgrad von Personenwagen, distanzgewichtet, BE und CH</t>
  </si>
  <si>
    <t>Quelle: BFS. Mikrozensus Mobilität und Verkehr 2005, 2010, 2015, 2021
Gewicht: Distanzgewicht</t>
  </si>
  <si>
    <t>Zeitreihe Besetzungsgrad von Personenwagen (Anzahl Personen) nach Zweck, distanzgewichtet, MZMV 2021, CH, BE</t>
  </si>
  <si>
    <t>Arbeit</t>
  </si>
  <si>
    <t>Einkauf und Besorgungen</t>
  </si>
  <si>
    <t>Geschäfts- und Dienstfahrten</t>
  </si>
  <si>
    <t>Zeitreihe Besetzungsgrad von Personenwagen (Anzahl Personen), personengewichtet, MZMV 2021, CH, BE</t>
  </si>
  <si>
    <t>Besetzungsgrad von Personenwagen</t>
  </si>
  <si>
    <t>Zeitreihe Besetzungsgrad von Personenwagen (Anzahl Personen) nach Zweck, distanzgewichtet, MZMV 2015, CH, BE</t>
  </si>
  <si>
    <t>Quelle: BFS. Mikrozensus Mobilität und Verkehr 2015
Basis: Schweiz: 76'207 Etappen; Kanton Bern: 5'524 (kein Wegzweck für 9 resp. 70  Etappen, diese wurden im Wegzweck "Andere" mitberücksichtigt)
Filter: Etappen mobiler Zielpersonen als Autofahrer Schweiz bzw. Kanton Bern, mit Angaben zum Besetzungsgrad
Gewicht: Distanzgewicht</t>
  </si>
  <si>
    <t>Zeitreihe Besetzungsgrad von Personenwagen (Anzahl Personen), personengewichtet, MZMV 2015, CH, BE</t>
  </si>
  <si>
    <t>Quelle: BFS. Mikrozensus Mobilität und Verkehr 2015
Basis: Schweiz: 76'207 Etappen; Kanton Bern: 5'524
Filter: Etappen mobiler Zielpersonen als Autofahrer Schweiz bzw. Kanton Bern, mit Angaben zum Besetzungsgrad
Gewicht: Personengewicht</t>
  </si>
  <si>
    <t>Zeitreihe Besetzungsgrad von Personenwagen (Anzahl Personen) nach Zweck, distanzgewichtet, MZMV 2010, CH, BE</t>
  </si>
  <si>
    <t>Quelle: BFS. Mikrozensus Mobilität und Verkehr 2010
Basis: Schweiz: 81'439 Etappen; Kanton Bern: 9'694
Filter: Etappen mobiler Zielpersonen als Autofahrer Schweiz bzw. Kanton Bern, mit Angaben zum Besetzungsgrad
Gewicht: Distanzgewicht</t>
  </si>
  <si>
    <t>Zeitreihe Besetzungsgrad von Personenwagen (Anzahl Personen), personengewichtet, MZMV 2010, CH, BE</t>
  </si>
  <si>
    <t>Quelle: BFS. Mikrozensus Mobilität und Verkehr 2010
Basis: Schweiz: 81'452 Etappen; Kanton Bern: 9'696
Filter: Etappen als Autofahrer mobiler Zielpersonen Schweiz bzw. Kanton Bern, mit Angaben zum Besetzungsgrad
Gewicht: Personengewicht</t>
  </si>
  <si>
    <t>Zeitreihe Besetzungsgrad von Personenwagen (Anzahl Personen), personengewichtet, MZMV 2005, CH, BE</t>
  </si>
  <si>
    <t>Quelle: BFS. Mikrozensus Mobilität und Verkehr 2005
Basis: Schweiz: 43'376 Etappen; Kanton Bern: 5'133 
Filter: Etappen (Inland) mobiler Zielpersonen als Autofahrer Schweiz bzw. Kanton Bern, mit Angaben zum Besetzungsgrad
Gewicht: Personengewicht</t>
  </si>
  <si>
    <t>Hintergrundtabelle 4-12</t>
  </si>
  <si>
    <t>Autofahrten mit Parkgebühren am Zielort (in Prozent), MZMV 2021, CH, BE</t>
  </si>
  <si>
    <t>Alle Etappen</t>
  </si>
  <si>
    <t>Quelle: BFS. Mikrozensus Mobilität und Verkehr 2021
Basis: 41'514 Etappen (Schweiz); 4'073 Etappen (Kanton Bern), nach Etappenzweck
Filter: Etappen im Inland mit Zielperson als Fahrer oder Beifahrer mit gültiger Angabe zur Parkgebühr am Zielort und Parkgebühr &lt;= CHF50
Gewicht: Personengewicht</t>
  </si>
  <si>
    <t>Autofahrten mit Parkgebühren am Zielort (Betrag in CHF), MZMV 2021, CH, BE</t>
  </si>
  <si>
    <t>Mittelwert (CHF)</t>
  </si>
  <si>
    <t>Median (CHF)</t>
  </si>
  <si>
    <t>Quelle: BFS. Mikrozensus Mobilität und Verkehr 2021
Basis: 3'847 Etappen (Schweiz); 424 Etappen (Kanton Bern), nach Etappenzweck
Filter: Etappen im Inland mit Zielperson als Fahrer oder Beifahrer mit Parkgebühr &lt;= CHF50 und &gt; CHF0
Gewicht: Personengewicht</t>
  </si>
  <si>
    <t>Hintergrundtabelle 4-13</t>
  </si>
  <si>
    <t xml:space="preserve">Sitzplatzverfügbarkeit im ÖV für ÖV-Abonnierende MZMV 2021
 CH, BE </t>
  </si>
  <si>
    <t>Quelle: BFS. Mikrozensus Verkehr und Mobilität 2021
Basis: 1'525 Personen (Schweiz); 202 Personen (Kanton Bern)
Filter: Modul 4, Besitz eines ÖV-Abo und entweder mit Arbeit oder in Ausbildung
Gewicht: Personengewicht</t>
  </si>
  <si>
    <t>Hintergrundtabelle 4-14 -  4-19</t>
  </si>
  <si>
    <t>Tagesdistanz (km pro Person),
MZMV 2021, CH, BE, Regionen, Agglomerationen, Raumtypen</t>
  </si>
  <si>
    <t>Quelle: BFS. Mikrozensus Verkehr und Mobilität 2021
Basis: 55'018 Zielpersonen (Schweiz); 5'874 Zielpersonen (Kanton Bern); 4'092 Zielpersonen (Agglomerationen)
Filter: Allgemein: Haushalte der Schweiz bzw. des Kantons Bern, Tagesdistanz in km
Gewicht: Personengewicht</t>
  </si>
  <si>
    <t>Hintergrundtabelle 4-20 - 4-22</t>
  </si>
  <si>
    <t>Besetzungsgrad von Personenwagen (Anzahl Personen) nach Zweck, distanzgewichtet,
MZMV 2021, CH, BE, Regionen, Agglomerationen, Raumtypen</t>
  </si>
  <si>
    <t>Besetzungsgrad von Personenwagen (Anzahl Personen) nach Zweck, personengewichtet,
MZMV 2021, CH, BE, Regionen, Agglomerationen, Raumtypen</t>
  </si>
  <si>
    <t>Quelle: BFS. Mikrozensus Verkehr und Mobilität 2021
Basis: 59'547 Etappen (Schweiz); 5'790 Etappen (Kanton Bern); 3'478 Etappen (Agglomerationen)
Filter: Etappen mobiler Zielpersonen als Autofahrer der Regionen mit Angaben zum Besetzungsgrad
Gewicht: Distanzgewicht</t>
  </si>
  <si>
    <t>Quelle: BFS. Mikrozensus Verkehr und Mobilität 2021
Basis: 59'547 Etappen (Schweiz); 5'790 Etappen (Kanton Bern); 3'478 Etappen (Agglomerationen)
Filter: Etappen mobiler Zielpersonen als Autofahrer der Regionen mit Angaben zum Besetzungsgrad
Gewicht: Personengewicht</t>
  </si>
  <si>
    <t>Hintergrundtabelle 4-23 &amp; 4-24</t>
  </si>
  <si>
    <t>Zeitreihe relativer Anteil des Velos am Gesamtverkehr: Tagesdistanz, Unterwegszeit, Etappen, BE</t>
  </si>
  <si>
    <t>An der Tagesdistanz [%]</t>
  </si>
  <si>
    <t>An der Tagesunterwegszeit [%]</t>
  </si>
  <si>
    <t>An der Anzahl Etappen [%]</t>
  </si>
  <si>
    <t>Anzahl Zielpersonen (gewichtet)</t>
  </si>
  <si>
    <t>Anzahl Zielpersonen (ungewichtet)</t>
  </si>
  <si>
    <t>Quelle: BFS. Mikrozensus Verkehr und Mobilität 2021
Siehe Hintergrundtabelle 4-4 – 4-7 für weitere Informationen</t>
  </si>
  <si>
    <t>Zeitreihe Velonutzung: Tagesdistanz, Unterwegszeit, Etappen, BE</t>
  </si>
  <si>
    <t>Distanz [km]</t>
  </si>
  <si>
    <t>Unterwegszeit [Min.]</t>
  </si>
  <si>
    <t>Anzahl Etappen pro Tag</t>
  </si>
  <si>
    <t>Hintergrundtabelle 4-25</t>
  </si>
  <si>
    <t>Kennziffern zu Tagesdistanz mit Velo (Inland), BE 2021</t>
  </si>
  <si>
    <t>Personen, die am Stichtag Velo gefahren sind</t>
  </si>
  <si>
    <t>Zielpersonen (gewichtet)</t>
  </si>
  <si>
    <t>Anzahl Velo (gewichtet)</t>
  </si>
  <si>
    <t>Velofahrer [%]</t>
  </si>
  <si>
    <t>Durchschnittliche Velotagesdistanz der Velofahrenden</t>
  </si>
  <si>
    <t>Kennziffern zu Tagesdistanz mit Velo (Inland), BE 2015</t>
  </si>
  <si>
    <t>Kennziffern zu Tagesdistanz mit Velo (Inland), BE 2010</t>
  </si>
  <si>
    <t>Kennziffern zu Tagesdistanz (korrigiert) mit Velo (Inland), BE 2005</t>
  </si>
  <si>
    <t>Hintergrundtabelle 4-26</t>
  </si>
  <si>
    <t>Modalsplit Tagesdistanz, Anteile Verkehrsmittel nach Zweck, BE</t>
  </si>
  <si>
    <t>Mittlere Tagesdistanz pro Wegzweck, pro Person (mit Anteil), Verkehrmittel Velo, BE 2021</t>
  </si>
  <si>
    <t xml:space="preserve">Anzahl </t>
  </si>
  <si>
    <t>ungewichtete Anzahl</t>
  </si>
  <si>
    <t>Mittelwert (km)</t>
  </si>
  <si>
    <t>Median (km)</t>
  </si>
  <si>
    <t>andere</t>
  </si>
  <si>
    <t>Anzahl Wege pro Wegzweck, pro Person (mit Anteil), Verkehrmittel Velo, BE 2021</t>
  </si>
  <si>
    <t>Einkauf/Besorgungen</t>
  </si>
  <si>
    <t>Mittlere Distanz aggregiert pro Wegzweck (mit Anteil), Verkehrmittel Velo, BE 2021</t>
  </si>
  <si>
    <t>Andere Wege</t>
  </si>
  <si>
    <t>Quelle: BFS. Mikrozensus Mobilität und Verkehr 2021
Basis: 5'874 Zielpersonen (Kanton Bern)
Filter: Zielpersonen des Kantons Bern
Gewicht: Personengewicht</t>
  </si>
  <si>
    <t>Quelle: BFS. Mikrozensus Mobilität und Verkehr 2015
Basis: 4'484 Zielpersonen (Kanton Bern)
Filter: Zielpersonen des Kantons Bern
Gewicht: Personengewicht</t>
  </si>
  <si>
    <t>Quelle: BFS.Mikrozensus zum Verkehrsverhalten 2005
Basis: 4'606 Zielpersonen
Filter: Zielpersonen des Kantons Bern
Gewicht: Personengewicht</t>
  </si>
  <si>
    <t>Zusatztabelle 4-a</t>
  </si>
  <si>
    <t>Anzahl Personen pro Personenwagen, nach Zweck (Verteilung), CH, BE</t>
  </si>
  <si>
    <t>Anzahl Personen pro Personenwagen, nach Zweck (Distanz), CH, BE</t>
  </si>
  <si>
    <t>VI (90%) +/-.</t>
  </si>
  <si>
    <t>4 und mehr Personen</t>
  </si>
  <si>
    <t>Einkaufswege</t>
  </si>
  <si>
    <t>Quelle: BFS. Mikrozensus Verkehr und Mobilität 2021
Basis: 59'547 Etappen (Schweiz); 5'790 Etappen (Kanton Bern);
Filter: Etappen mobiler Zielpersonen als Autofahrer Schweiz bzw. Kanton Bern, mit Angaben zum Besetzungsgrad
Gewicht: Personengewicht</t>
  </si>
  <si>
    <t>Zusatztabelle 4-b</t>
  </si>
  <si>
    <t>Autofahrten mit Parkgebühren am Zielort (in Prozent), MZMV 2021, Regionen, Agglomerationen und Raumtypen</t>
  </si>
  <si>
    <t>Quelle: BFS. Mikrozensus Mobilität und Verkehr 2021
Basis: 3'648 Etappen (Kanton Bern), nach Etappenzweck resp. 2'499 (Agglomerationen)
Filter: Etappen im Inland mit Zielperson als Fahrer oder Beifahrer mit gültiger Angabe zur Parkgebühr am Zielort und Parkgebühr &lt;= CHF50
Gewicht: Personengewicht</t>
  </si>
  <si>
    <t>Autofahrten mit Parkgebühren am Zielort, MZMV 2021, Regionen, Agglomerationen und Raumtypen</t>
  </si>
  <si>
    <t>Quelle: BFS. Mikrozensus Mobilität und Verkehr 2021
Basis: 425 Etappen nach Etappenzweck, resp. 306 Etappen nach Etappenzweck (Agglomerationen)
Filter: Etappen im Inland mit Zielperson als Fahrer oder Beifahrer mit gültiger Angabe zur Parkgebühr am Zielort und Parkgebühr &lt;= CHF50
Gewicht: Personengewicht</t>
  </si>
  <si>
    <t>Zusatztabelle 4-d</t>
  </si>
  <si>
    <t>Distanzverteilung der Fussetappen von und zu den Haltestellen des öffentlichen Verkehrs, CH, BE, MZMV 2021</t>
  </si>
  <si>
    <t>bis 0.3 km</t>
  </si>
  <si>
    <t>über 0.3 bis 0.5 km</t>
  </si>
  <si>
    <t>über 0.5 bis 1 km</t>
  </si>
  <si>
    <t>über 1 bis 2 km</t>
  </si>
  <si>
    <t>über 2 km</t>
  </si>
  <si>
    <t>Quelle: BFS. Mikrozensus Mobilität und Verkehr 2021
Basis: 30'726 Fussetappen (Schweiz); 3'307 Fussetappen (Kanton Bern)
Filter: Fussetappen im Inland, auf welche ÖV-Etappen folgen oder welche vorangehende ÖV-Etappen haben
Gewicht: Personengewicht</t>
  </si>
  <si>
    <t>Zusatztabelle 4-e</t>
  </si>
  <si>
    <t>Kennziffern zum Modalsplit, RKP, Distanz (km), 2021</t>
  </si>
  <si>
    <t>Kennziffern zum Modalsplit, RKP, Unterwegszeit (min), 2021</t>
  </si>
  <si>
    <t>Kennziffern zum Modalsplit, RKP, Etappen (Anzahl), 2021</t>
  </si>
  <si>
    <t>Thun-Oberland-West</t>
  </si>
  <si>
    <t>Quelle: BFS. Mikrozensus Mobilität und Verkehr 2021
Basis: 55'018 Zielpersonen (Schweiz);; 5'874 Zielpersonen (Kanton Bern); 
Filter: Zielpersonen des Kantons Bern
Gewicht: Personengewicht</t>
  </si>
  <si>
    <t>Quelle: BFS. Mikrozensus Mobilität und Verkehr 2021
Basis: 55'018 Zielpersonen (Schweiz);; 5'874 Zielpersonen (Kanton Bern); Tagesunterwegszeit ohne Warte- und Umsteigzeiten
Filter: Zielpersonen des Kantons Bern
Gewicht: Personengewicht</t>
  </si>
  <si>
    <t>Quelle: BFS. Mikrozensus Mobilität und Verkehr 2021
Basis: 55'018 Zielpersonen (Schweiz); 6'640 Zielpersonen (Kanton Bern); 
Filter: Zielpersonen des Kantons Bern
Gewicht: Personengewicht</t>
  </si>
  <si>
    <t>Tagesdistanz in km, BE (nach Hauptverkehrsmittel)</t>
  </si>
  <si>
    <t>% von Tagesdistanz</t>
  </si>
  <si>
    <t>Tagesdistanz in km, BE (nach Wegzweck)</t>
  </si>
  <si>
    <t>% von Gesamtdistanz</t>
  </si>
  <si>
    <t>Einfkauf / Besorgungen</t>
  </si>
  <si>
    <t>Geschäft- und Dienstfahrten</t>
  </si>
  <si>
    <t>Andere / Keine Antwort</t>
  </si>
  <si>
    <t>Tagesdistanz in km, BE (mit Zweck Ausbildung)</t>
  </si>
  <si>
    <t>% von Tagesdistanz mit entsprechendem VM</t>
  </si>
  <si>
    <t>% von Tagesdistanz mit Zweck Ausbildung</t>
  </si>
  <si>
    <t xml:space="preserve">Bemerkung zu Auswertungen "Wegzweck": Die Auswertungen wurden über die Analyse der WegeInland-Datei und nicht der Etappen-Datei gemacht. 
</t>
  </si>
  <si>
    <t>Die Zahlen 2005-2015 wurden aus dem letzten Bericht übernommen.</t>
  </si>
  <si>
    <t>Tagesdistanz (km) über das Lebensalter nach Verkehrsmittel, BE MZMV 2021</t>
  </si>
  <si>
    <t>OV</t>
  </si>
  <si>
    <t>6 - 17 Jahre</t>
  </si>
  <si>
    <t>18 - 24 Jahre</t>
  </si>
  <si>
    <t>25 - 44 Jahre</t>
  </si>
  <si>
    <t>45 - 64 Jahre</t>
  </si>
  <si>
    <t>65 - 79 Jahre</t>
  </si>
  <si>
    <t>80 Jahre oder mehr</t>
  </si>
  <si>
    <t>Quelle: BFS. Mikrozensus Mobilität und Verkehr 2021
Basis: 5'874 Zielpersonen (Kanton Bern)
Filter: Zielpersonen des Kantons Bern 
Gewicht: Personengewicht</t>
  </si>
  <si>
    <t>Verteilung des Verkehrsaufkommens über das Lebensalter nach Verkehrsmittel, BE 2015</t>
  </si>
  <si>
    <t>Verteilung des Verkehrsaufkommens über das Lebensalter nach Verkehrsmittel, BE 2010</t>
  </si>
  <si>
    <t>Verteilung des Verkehrsaufkommens über das Lebensalter nach Verkehrsmittel, BE 2005</t>
  </si>
  <si>
    <t>6-17Jahre</t>
  </si>
  <si>
    <t>80 und älter</t>
  </si>
  <si>
    <t>95% Konfidenzintervall des Mittelwerts: Untergrenze</t>
  </si>
  <si>
    <t>95% Konfidenzintervall des Mittelwerts: Obergrenze</t>
  </si>
  <si>
    <t>6 - 14 Jahre</t>
  </si>
  <si>
    <t>15 - 17 Jahre</t>
  </si>
  <si>
    <t>25 - 34 Jahre</t>
  </si>
  <si>
    <t>35 - 44 Jahre</t>
  </si>
  <si>
    <t xml:space="preserve">Quelle: BFS. Mikrozensus Mobilität und Verkehr 2021
Basis: 5'874 Zielpersonen (Kanton Bern)
Filter: Zielpersonen des Kantons Bern, Die Kohorten wurden anders als oben angepasst 
Gewicht: Personengewicht
</t>
  </si>
  <si>
    <t>HT 4-1</t>
  </si>
  <si>
    <t>HT 4-3</t>
  </si>
  <si>
    <t>HT 4-2</t>
  </si>
  <si>
    <t>HT 4-4</t>
  </si>
  <si>
    <t>HT 4-5</t>
  </si>
  <si>
    <t>HT 4-6</t>
  </si>
  <si>
    <t>HT 4-7</t>
  </si>
  <si>
    <t>HT 4-8</t>
  </si>
  <si>
    <t>HT 4-9</t>
  </si>
  <si>
    <t>HT 4-10</t>
  </si>
  <si>
    <t>HT 4-11</t>
  </si>
  <si>
    <t>HT 4-12</t>
  </si>
  <si>
    <t>HT 4-13</t>
  </si>
  <si>
    <t>HT 4-14</t>
  </si>
  <si>
    <t>HT 4-15</t>
  </si>
  <si>
    <t>HT 4-16</t>
  </si>
  <si>
    <t>HT 4-17</t>
  </si>
  <si>
    <t>HT 4-18</t>
  </si>
  <si>
    <t>HT 4-19</t>
  </si>
  <si>
    <t>HT 4-20</t>
  </si>
  <si>
    <t>HT 4-21</t>
  </si>
  <si>
    <t>HT 4-22</t>
  </si>
  <si>
    <t>HT 4-23</t>
  </si>
  <si>
    <t>HT 4-24</t>
  </si>
  <si>
    <t>HT 4-25</t>
  </si>
  <si>
    <t>HT 4-26</t>
  </si>
  <si>
    <t xml:space="preserve">CH,BE </t>
  </si>
  <si>
    <t>ZT 4-a</t>
  </si>
  <si>
    <t>Zusatztabelle 4-c</t>
  </si>
  <si>
    <t>Autofahrten mit Parkgebühren am Zielort (in Prozent)</t>
  </si>
  <si>
    <t>ZT 4-b</t>
  </si>
  <si>
    <t>Distanzverteilung der Fussetappen von und zu den Haltestellen des öffentlichen Verkehrs (Anteil)</t>
  </si>
  <si>
    <t>ZT 4-c</t>
  </si>
  <si>
    <t>Zusatstabelle 4-c</t>
  </si>
  <si>
    <t>Zusatstabelle 4-d</t>
  </si>
  <si>
    <t>ZT 4-d</t>
  </si>
  <si>
    <t>Tagesdistanz mit Zweck Ausbildung</t>
  </si>
  <si>
    <t>ZT 4-e</t>
  </si>
  <si>
    <t>Zusatztabelle 4-f</t>
  </si>
  <si>
    <t>ZT 4-f</t>
  </si>
  <si>
    <t>Kapitel 5 - Wegzwecke</t>
  </si>
  <si>
    <t>Abbildung 5-1</t>
  </si>
  <si>
    <t>Abbildung 5-2</t>
  </si>
  <si>
    <t>Abbildung 5-3</t>
  </si>
  <si>
    <t>Abbildung 5-4</t>
  </si>
  <si>
    <t>Abbildung 5-5</t>
  </si>
  <si>
    <t>Abbildung 5-6</t>
  </si>
  <si>
    <t>Abbildung 5-7</t>
  </si>
  <si>
    <t>Abbildung 5-8</t>
  </si>
  <si>
    <t>Abbildung 5-9</t>
  </si>
  <si>
    <t>Abbildung 5-10</t>
  </si>
  <si>
    <t>Abbildung 5-11</t>
  </si>
  <si>
    <t>Abbildung 5-12</t>
  </si>
  <si>
    <t>Abbildung 5-13</t>
  </si>
  <si>
    <t>Abbildung 5-14</t>
  </si>
  <si>
    <t>Abbildung 5-15</t>
  </si>
  <si>
    <t>Abbildung 5-16</t>
  </si>
  <si>
    <t>Abbildung 5-17</t>
  </si>
  <si>
    <t>Abbildung 5-18</t>
  </si>
  <si>
    <t>Abbildung 5-19</t>
  </si>
  <si>
    <t>Abbildung 5-20</t>
  </si>
  <si>
    <t>Zeitreihe Anteile der Wegzwecke (Anteile nach Tagesdistanz)</t>
  </si>
  <si>
    <t>Zeitreihe Tagesdistanz, Unterwegszeit und Wege nach Wegzweck (Mittelwerte pro Tag)</t>
  </si>
  <si>
    <t>Modalsplit nach Wegzweck (Anteile nach Tagesdistanz)</t>
  </si>
  <si>
    <t>Modalsplit MIV/ÖV beim Arbeits- und Ausbildungsverkehr (Anteile nach Tagesdistanz)</t>
  </si>
  <si>
    <t xml:space="preserve">CH, BE </t>
  </si>
  <si>
    <t>Tagesdistanz, Unterwegszeit und Wege nach Wegzweck</t>
  </si>
  <si>
    <t xml:space="preserve">CH, BE, Regionen </t>
  </si>
  <si>
    <t>Anteile der Wegzwecke (Anteile nach Tagesdistanz)</t>
  </si>
  <si>
    <t>Unterwegszeit nach Wegzweck (Minuten pro Person und Tag)</t>
  </si>
  <si>
    <t>Wege nach Wegzweck (Anzahl Wege pro Person und Tag)</t>
  </si>
  <si>
    <t>Tagesdistanz nach Wegzweck (Kilometer pro Person)</t>
  </si>
  <si>
    <t>Verkehrsmittelwahl bei Freizeitwegen (Anteil)</t>
  </si>
  <si>
    <t>Freizeitwege nach Aktivitätstyp und Wochentag (Anteile nach Tagesdistanz)</t>
  </si>
  <si>
    <t>Verkehrsmittelwahl bei Freizeitwegen nach Aktivitätstyp (Anteile nach Tagesdistanz)</t>
  </si>
  <si>
    <t>Hintergrundtabelle 5-1 - 5-2</t>
  </si>
  <si>
    <t>Zeitreihe mittlere Verkehrsleistung, Unterwegszeit und Wege pro Tag nach Verkehrszwecken, BE (2021)</t>
  </si>
  <si>
    <t>Zeitreihe Anteil Verkehrsleistung, Unterwegszeit und Wege pro Tag nach Verkehrszwecken, BE (2021)</t>
  </si>
  <si>
    <t>Wege</t>
  </si>
  <si>
    <t>Arbeit [%]</t>
  </si>
  <si>
    <t>Einkauf und Besorgung</t>
  </si>
  <si>
    <t>Ausbildung  [%]</t>
  </si>
  <si>
    <t>Geschäfts- und Dienstfahrt</t>
  </si>
  <si>
    <t>Einkauf und Besorgung  [%]</t>
  </si>
  <si>
    <t>Geschäfts- und Dienstfahrt  [%]</t>
  </si>
  <si>
    <t>Freizeit  [%]</t>
  </si>
  <si>
    <t>Service- und Begleitwege  [%]</t>
  </si>
  <si>
    <t>Andere  [%]</t>
  </si>
  <si>
    <t>Unterwegszeit (Min.)</t>
  </si>
  <si>
    <t>Total  [%]</t>
  </si>
  <si>
    <t>Quelle: BFS. Mikrozensus Mobilität und Verkehr 2021
Basis: 5'874 Zielpersonen (Kanton Bern); Tagesunterwegszeit ohne Warte- und Umsteigzeiten
Filter: Zielpersonen des Kantons Bern bzw. der Schweiz
Gewicht: Personengewicht</t>
  </si>
  <si>
    <t>Zeitreihe mittlere Verkehrsleistung und Unterwegszeit pro Tag nach Verkehrszwecken, BE (2015)</t>
  </si>
  <si>
    <t>Quelle: BFS. Mikrozensus Mobilität und Verkehr 2015
Basis: 4'484 Zielpersonen (Kanton Bern); Tagesunterwegszeit ohne Warte- und Umsteigzeiten
Filter: Zielpersonen des Kantons Bern bzw. der Schweiz
Gewicht: Personengewicht</t>
  </si>
  <si>
    <t>Zeitreihe mittlere Verkehrsleistung und Unterwegszeit pro Tag nach Verkehrszwecken, BE (2010)</t>
  </si>
  <si>
    <t>Zeitreihe mittlere Verkehrsleistung und Unterwegszeit pro Tag nach Verkehrszwecken, BE (2005)</t>
  </si>
  <si>
    <t>Hintergrundtabelle 5-3</t>
  </si>
  <si>
    <t>Modalsplit der mittleren Distanz nach Verkehrszwecken, CH und BE</t>
  </si>
  <si>
    <t>Modalsplit (Anteil) der Distanz nach Verkehrszwecken, CH und BE</t>
  </si>
  <si>
    <t>Quelle: BFS. Mikrozensus Mobilität und Verkehr 2021
Basis: 55'018 Zielpersonen (Schweiz); 5'874 Zielpersonen (Kanton Bern)
Filter: Zielpersonen der Schweiz bzw. des Kantons Bern
Gewicht: Personengewicht</t>
  </si>
  <si>
    <t>Hintergrundtabelle 5-4</t>
  </si>
  <si>
    <t>Modalsplit (nach Distanz mit Anteil) MIV/ÖV bei Arbeits-/Ausbildungsverkehr, MZMV 2021, CH, Bern, Agglomerationen, Raumtyp</t>
  </si>
  <si>
    <t>Quelle: BFS. Mikrozensus Mobilität und Verkehr 2021
Basis: 55'018 Zielpersonen (Schweiz); 5'874 Zielpersonen (Kanton Bern); 4'029 Zielpersonen (Berner Agglomeration)
Filter: Zielpersonen der Schweiz bzw. des Kantons Bern
Gewicht: Personengewicht</t>
  </si>
  <si>
    <t>Hintergrundtabelle 5-5 - 5-17</t>
  </si>
  <si>
    <t xml:space="preserve"> Mittlere Verkehrsleistung, Unterwegszeit und Wege pro Tag nach Verkehrszwecken (mit Anteil), MZMV 2021, CH, Bern, Agglomerationen, Raumtyp</t>
  </si>
  <si>
    <t>Unterwegszeit (Min. pro Person pro Tag)</t>
  </si>
  <si>
    <r>
      <rPr>
        <sz val="8.5"/>
        <color rgb="FF000000"/>
        <rFont val="Arial"/>
        <family val="2"/>
      </rPr>
      <t>Arbeit</t>
    </r>
  </si>
  <si>
    <r>
      <rPr>
        <sz val="8.5"/>
        <color rgb="FF000000"/>
        <rFont val="Arial"/>
        <family val="2"/>
      </rPr>
      <t>Ausbildung</t>
    </r>
  </si>
  <si>
    <r>
      <rPr>
        <sz val="8.5"/>
        <color rgb="FF000000"/>
        <rFont val="Arial"/>
        <family val="2"/>
      </rPr>
      <t>Einkauf und Besorgung</t>
    </r>
  </si>
  <si>
    <r>
      <rPr>
        <sz val="8.5"/>
        <color rgb="FF000000"/>
        <rFont val="Arial"/>
        <family val="2"/>
      </rPr>
      <t>Geschäfts- und Dienstfahrt</t>
    </r>
  </si>
  <si>
    <r>
      <rPr>
        <sz val="8.5"/>
        <color rgb="FF000000"/>
        <rFont val="Arial"/>
        <family val="2"/>
      </rPr>
      <t>Freizeit</t>
    </r>
  </si>
  <si>
    <r>
      <rPr>
        <sz val="8.5"/>
        <color rgb="FF000000"/>
        <rFont val="Arial"/>
        <family val="2"/>
      </rPr>
      <t>Service- und Begleitwege</t>
    </r>
  </si>
  <si>
    <r>
      <rPr>
        <sz val="8.5"/>
        <color rgb="FF000000"/>
        <rFont val="Arial"/>
        <family val="2"/>
      </rPr>
      <t>Andere</t>
    </r>
  </si>
  <si>
    <t>Hintergrundtabelle 5-18</t>
  </si>
  <si>
    <t>Unterwegszeit (ohne Warte- und Umsteigezeiten in min)</t>
  </si>
  <si>
    <t>Anzahl Etappen</t>
  </si>
  <si>
    <t>Summe</t>
  </si>
  <si>
    <t>VI [%]</t>
  </si>
  <si>
    <t>Gewichtete Summe</t>
  </si>
  <si>
    <t>Ungewichtete Summe</t>
  </si>
  <si>
    <t>Velo (ohne E-Bikes)</t>
  </si>
  <si>
    <t>Öffentlicher Strassenverkehr</t>
  </si>
  <si>
    <t>Quelle: BFS. Mikrozensus Mobilität und Verkehr 2021
Basis: 72'659 Freizeitetappen Inland (Schweiz), 7'907 Freizeitetappen Inland (Kanton Bern)
Filter: Inlandetappen mit Wegzweck Freizeit
Gewicht: Personengewicht</t>
  </si>
  <si>
    <t>Hintergrundtabelle 5-19</t>
  </si>
  <si>
    <t>Freizeitwege nach Aktivitätstyp und Wochentag, MZMV 2021, Anteile nach Aktivitätstyp, CH und BE</t>
  </si>
  <si>
    <t>Wochenarbeitstage</t>
  </si>
  <si>
    <t>Anzahl ungewichtet</t>
  </si>
  <si>
    <t>Besuche (Verwandte, Bekannte, Freunde)</t>
  </si>
  <si>
    <t>Gastronomiebesuch (Restaurant, Bar, Café, etc.)</t>
  </si>
  <si>
    <t>Aktiver Sport (Fussball, Jogging etc.)</t>
  </si>
  <si>
    <t>Wanderung</t>
  </si>
  <si>
    <t>Velofahrt</t>
  </si>
  <si>
    <t>Passiver Sport (Matchbesuch etc.)</t>
  </si>
  <si>
    <t>Nicht-sportliche Aussenaktivität (z.B. Spazieren mit dem Hund)</t>
  </si>
  <si>
    <t>Medizin/Wellness/Fitness</t>
  </si>
  <si>
    <t>Kulturveranstaltungen, Freizeitanlagen (z.B. Vergnügungsparks)</t>
  </si>
  <si>
    <t>Unbezahlte Arbeit</t>
  </si>
  <si>
    <t>Vereinstätigkeit</t>
  </si>
  <si>
    <t>Ausflug, Ferien</t>
  </si>
  <si>
    <t>Religion (Kirche, Friedhof, Pilgerfahrt)</t>
  </si>
  <si>
    <t>Häusliche Freizeitaktivitäten auswärts</t>
  </si>
  <si>
    <t>Essen ohne Gastronomiebesuch (Pick-Nick, Grillparty etc.)</t>
  </si>
  <si>
    <t>Einkaufsbummel / Shopping</t>
  </si>
  <si>
    <t>Rundreise (Auto-/Motorrad-/Zugsfahrt etc.)</t>
  </si>
  <si>
    <t>mehrere Aktivitäten</t>
  </si>
  <si>
    <t>Anderes - manuell Aufnehmen</t>
  </si>
  <si>
    <t>Quelle: BFS. Mikrozensus Mobilität und Verkehr 2021
Basis: 36'750 Freizeitwege (Schweiz); 3'788 Freizeitwege (Kanton Bern)
Filter: Hinwege zu Freizeitaktivitäten und Rundwege mit Start und Ziel zu Hause, mit Angaben zum Freizeitaktivitätstyp, nur gültige Werte
Gewicht: Personengewicht</t>
  </si>
  <si>
    <t>Hintergrundtabelle 5-20</t>
  </si>
  <si>
    <t>((100))</t>
  </si>
  <si>
    <t>Quelle: BFS. Mikrozensus Mobilität und Verkehr 2021
Basis: 36'750 Freizeitwege (Schweiz); 3'788 Freizeitwege (Kanton Bern) nach Hauptverkehrsmittel (hierarchisch)
Filter: Hinwege zu Freizeitaktivitäten und Rundwege mit Start und Ziel zu Hause, mit Angaben zum Freizeitaktivitätstyp, nur gültige Werte
Gewicht: Personengewicht</t>
  </si>
  <si>
    <t>Hintergrundtabelle 5-20a</t>
  </si>
  <si>
    <t>Anderes</t>
  </si>
  <si>
    <t>Quelle: BFS. Mikrozensus Mobilität und Verkehr 2021
Basis: 36'750 Freizeitwege (Schweiz); 3'788 Freizeitwege (Kanton Bern) nach Hauptverkehrsmittel (hierarchisch)
Filter: Hinwege zu Freizeitaktivitäten und Rundwege mit Start und Ziel zu Hause, mit Angaben zum Freizeitaktivitätstyp, nur gültige Werte, Zusammenfassung aller nicht aufgeführten Kategorien in "Anderes"
Gewicht: Personengewicht</t>
  </si>
  <si>
    <t>Zusatztabelle 5-a</t>
  </si>
  <si>
    <t>Kenngrössen der Wege, MZMV 2021, CH, Bern: Tagesdistanz, Wegzeit (Tagesunterwegszeit mit Warte- und Umsteigezeiten), Wege und Etappen nach Geschlecht und Wochentage</t>
  </si>
  <si>
    <t>Kenngrössen der Freizeitwege, MZMV 2021, CH, Bern: Tagesdistanz, Wegzeit (Tagesunterwegszeit mit Warte- und Umsteigezeiten) und Wege nach Geschlecht und Wochentage</t>
  </si>
  <si>
    <t>Tagesdistanz [km]</t>
  </si>
  <si>
    <t>Tagesunterwegszeit [Min.] mit Warte- und Umsteigezeiten</t>
  </si>
  <si>
    <t>Männer</t>
  </si>
  <si>
    <t>Frauen</t>
  </si>
  <si>
    <t>Wochentage</t>
  </si>
  <si>
    <t>Montag bis Freitag</t>
  </si>
  <si>
    <t xml:space="preserve">Quelle: BFS. Mikrozensus Mobilität und Verkehr 2021
Basis: 55'018 Zielpersonen (Schweiz); 5'874 Zielpersonen (Kanton Bern)
Filter: Zielpersonen des Kantons Bern bzw. der Schweiz, Tagesunterwegszeit mit Warte- und Umsteigezeiten, Wege inklusive Pseudoetappen
Gewicht: Personengewicht
</t>
  </si>
  <si>
    <t xml:space="preserve">Quelle: BFS. Mikrozensus Mobilität und Verkehr 2021
Basis: 55'018 Zielpersonen (Schweiz); 5'874 Zielpersonen (Kanton Bern)
Filter: Zielpersonen des Kantons Bern bzw. der Schweiz mit Zweck Freizeit, Tagesunterwegszeit mit Warte- und Umsteigezeiten, Wege inklusive Pseudoetappen
Gewicht: Personengewicht
</t>
  </si>
  <si>
    <t>Zusatztabelle 5-b</t>
  </si>
  <si>
    <t>Distanz und Dauer der Freizeitwege nach Aktivitätstyp, MZMV 2021, CH, Bern</t>
  </si>
  <si>
    <t>Dauer (min, mit Warte- und Umsteigezeiten)</t>
  </si>
  <si>
    <t>Besuche bei Verwandten oder Bekannten</t>
  </si>
  <si>
    <t>Gastronomiebesuche</t>
  </si>
  <si>
    <t>Gastro</t>
  </si>
  <si>
    <t>Besuche von Kulturveranstaltungen und Freizeitanlagen</t>
  </si>
  <si>
    <t>Kultur</t>
  </si>
  <si>
    <t>Aktiver Sport (Fussball, Jogging usw.)</t>
  </si>
  <si>
    <t>aktiv_sport</t>
  </si>
  <si>
    <t>Velofahrten</t>
  </si>
  <si>
    <t>Passiver Sport (Matchbesuche usw.)</t>
  </si>
  <si>
    <t>passiv_sport</t>
  </si>
  <si>
    <t>Nicht-sportliche Aussenaktivität (z.B. Spazieren)</t>
  </si>
  <si>
    <t>nicht_sport</t>
  </si>
  <si>
    <t>unbezahlte_Arbeit</t>
  </si>
  <si>
    <t>Vereinsaktivitäten</t>
  </si>
  <si>
    <t>Verein</t>
  </si>
  <si>
    <t>Religion (Kirchen- und Friedhofbesuche usw.)</t>
  </si>
  <si>
    <t>Religion</t>
  </si>
  <si>
    <t>Übrige Aktivitäten sowie Kombinationen</t>
  </si>
  <si>
    <t>anderes</t>
  </si>
  <si>
    <t>Quelle: BFS. Mikrozensus Mobilität und Verkehr 2021
Basis: 36'750 Freizeitwege (Schweiz); 3'788 Freizeitwege (Kanton Bern)
Filter: Hinwege zu Freizeitaktivitäten und Rundwege mit Start und Ziel zu Hause, mit Angaben zum Freizeitaktivitätstyp, nur gültige Werte, Tagesunterwegszeit mit Warte- und Umsteigezeiten
Gewicht: Personengewicht</t>
  </si>
  <si>
    <t>Zusatztabelle 5-c</t>
  </si>
  <si>
    <t>Anteile Wegdistanzen der Freizeitwege, MZMV2021, CH, Bern, Raumtypen</t>
  </si>
  <si>
    <t>[km]</t>
  </si>
  <si>
    <t>0 - 1</t>
  </si>
  <si>
    <t>1 - 2</t>
  </si>
  <si>
    <t>2 - 3</t>
  </si>
  <si>
    <t>3 - 4</t>
  </si>
  <si>
    <t>4 - 5</t>
  </si>
  <si>
    <t>5 - 6</t>
  </si>
  <si>
    <t>6 - 7</t>
  </si>
  <si>
    <t>7 - 8</t>
  </si>
  <si>
    <t>8 - 9</t>
  </si>
  <si>
    <t>9 - 10</t>
  </si>
  <si>
    <t>10 - 11</t>
  </si>
  <si>
    <t>11 - 12</t>
  </si>
  <si>
    <t>12 - 13</t>
  </si>
  <si>
    <t>13 - 14</t>
  </si>
  <si>
    <t>14 - 15</t>
  </si>
  <si>
    <t>15 - 16</t>
  </si>
  <si>
    <t>16 - 17</t>
  </si>
  <si>
    <t>17 - 18</t>
  </si>
  <si>
    <t>18 - 19</t>
  </si>
  <si>
    <t>19 - 20</t>
  </si>
  <si>
    <t>20 - 21</t>
  </si>
  <si>
    <t>21 - 22</t>
  </si>
  <si>
    <t>22 - 23</t>
  </si>
  <si>
    <t>23 - 24</t>
  </si>
  <si>
    <t>24 - 25</t>
  </si>
  <si>
    <t>25 - 26</t>
  </si>
  <si>
    <t>26 - 27</t>
  </si>
  <si>
    <t>27 - 28</t>
  </si>
  <si>
    <t>28 - 29</t>
  </si>
  <si>
    <t>29 - 30</t>
  </si>
  <si>
    <t>30 - 31</t>
  </si>
  <si>
    <t>31 - 32</t>
  </si>
  <si>
    <t>32 - 33</t>
  </si>
  <si>
    <t>33 - 34</t>
  </si>
  <si>
    <t>34 - 35</t>
  </si>
  <si>
    <t>35 - 36</t>
  </si>
  <si>
    <t>36 - 37</t>
  </si>
  <si>
    <t>37 - 38</t>
  </si>
  <si>
    <t>38 - 39</t>
  </si>
  <si>
    <t>39 - 40</t>
  </si>
  <si>
    <t>40 - 41</t>
  </si>
  <si>
    <t>41 - 42</t>
  </si>
  <si>
    <t>42 - 43</t>
  </si>
  <si>
    <t>43 - 44</t>
  </si>
  <si>
    <t>44 - 45</t>
  </si>
  <si>
    <t>45 - 46</t>
  </si>
  <si>
    <t>46 - 47</t>
  </si>
  <si>
    <t>47 - 48</t>
  </si>
  <si>
    <t>48 - 49</t>
  </si>
  <si>
    <t>49 - 50</t>
  </si>
  <si>
    <t>50 - 51</t>
  </si>
  <si>
    <t>51 - 52</t>
  </si>
  <si>
    <t>52 - 53</t>
  </si>
  <si>
    <t>53 - 54</t>
  </si>
  <si>
    <t>54 - 55</t>
  </si>
  <si>
    <t>55 - 56</t>
  </si>
  <si>
    <t>56 - 57</t>
  </si>
  <si>
    <t>57 - 58</t>
  </si>
  <si>
    <t>58 - 59</t>
  </si>
  <si>
    <t>59 - 60</t>
  </si>
  <si>
    <t>60 - 61</t>
  </si>
  <si>
    <t>61 - 62</t>
  </si>
  <si>
    <t>62 - 63</t>
  </si>
  <si>
    <t>63 - 64</t>
  </si>
  <si>
    <t>64 - 65</t>
  </si>
  <si>
    <t>65 - 66</t>
  </si>
  <si>
    <t>66 - 67</t>
  </si>
  <si>
    <t>67 - 68</t>
  </si>
  <si>
    <t>68 - 69</t>
  </si>
  <si>
    <t>69 - 70</t>
  </si>
  <si>
    <t>70 - 71</t>
  </si>
  <si>
    <t>71 - 72</t>
  </si>
  <si>
    <t>72 - 73</t>
  </si>
  <si>
    <t>73 - 74</t>
  </si>
  <si>
    <t>74 - 75</t>
  </si>
  <si>
    <t>75 - 76</t>
  </si>
  <si>
    <t>76 - 77</t>
  </si>
  <si>
    <t>77 - 78</t>
  </si>
  <si>
    <t>78 - 79</t>
  </si>
  <si>
    <t>79 - 80</t>
  </si>
  <si>
    <t>80 - 81</t>
  </si>
  <si>
    <t>81 - 82</t>
  </si>
  <si>
    <t>82 - 83</t>
  </si>
  <si>
    <t>83 - 84</t>
  </si>
  <si>
    <t>84 - 85</t>
  </si>
  <si>
    <t>85 - 86</t>
  </si>
  <si>
    <t>86 - 87</t>
  </si>
  <si>
    <t>87 - 88</t>
  </si>
  <si>
    <t>88 - 89</t>
  </si>
  <si>
    <t>89 - 90</t>
  </si>
  <si>
    <t>90 - 91</t>
  </si>
  <si>
    <t>91 - 92</t>
  </si>
  <si>
    <t>92 - 93</t>
  </si>
  <si>
    <t>93 - 94</t>
  </si>
  <si>
    <t>94 - 95</t>
  </si>
  <si>
    <t>95 - 96</t>
  </si>
  <si>
    <t>96 - 97</t>
  </si>
  <si>
    <t>97 - 98</t>
  </si>
  <si>
    <t>98 - 99</t>
  </si>
  <si>
    <t>99 - 100</t>
  </si>
  <si>
    <t>100 - 200</t>
  </si>
  <si>
    <t>200 - 300</t>
  </si>
  <si>
    <t>300 - 400</t>
  </si>
  <si>
    <t>400 - 500</t>
  </si>
  <si>
    <t>500 - 600</t>
  </si>
  <si>
    <t>Quelle: BFS. Mikrozensus Mobilität und Verkehr 2015
Basis: 56'153Freizeitwege (Schweiz); 5'828 Freizeitwege (Kanton Bern)
Filter: Wege im Inland mit Zweck Freizeit, Untere Grenze der Intervalle nicht eingeschlossen, obere Grenze eingeschlossen
Gewicht: Personengewicht</t>
  </si>
  <si>
    <t>Zusatztabelle 5-d</t>
  </si>
  <si>
    <t>Verkehrsmittelwahl auf Freizeitwegen nach Raumtyp (im Inland), Anteil nach Verkehrsmittelgruppe und nach Aktivitätstyp, MZMV 2021, Raumtypen</t>
  </si>
  <si>
    <t>Randsumme</t>
  </si>
  <si>
    <t>Total Freizeitwege</t>
  </si>
  <si>
    <t>Quelle: BFS. Mikrozensus Mobilität und Verkehr 2021
Basis: 3'788 Freizeitwege (Kanton Bern)
Filter: Hinwege zu Freizeitaktivitäten und Rundwege mit Start und Ziel zu Hause, mit Angaben zum Freizeitaktivitätstyp, nur gültige Werte, Tagesunterwegszeit mit Warte- und Umsteigezeiten
Gewicht: Personengewicht</t>
  </si>
  <si>
    <t>Kenngrössen der Wege Tagesdistanz, Wegzeit, Wege und Etappen nach Geschlecht und Wochentage</t>
  </si>
  <si>
    <t>HT 5-1</t>
  </si>
  <si>
    <t>HT 5-2</t>
  </si>
  <si>
    <t>HT 5-3</t>
  </si>
  <si>
    <t>HT 5-4</t>
  </si>
  <si>
    <t>HT 5-5</t>
  </si>
  <si>
    <t>HT 5-6</t>
  </si>
  <si>
    <t>HT 5-7</t>
  </si>
  <si>
    <t>HT 5-8</t>
  </si>
  <si>
    <t>HT 5-9</t>
  </si>
  <si>
    <t>HT 5-10</t>
  </si>
  <si>
    <t>HT 5-11</t>
  </si>
  <si>
    <t>HT 5-12</t>
  </si>
  <si>
    <t>HT 5-13</t>
  </si>
  <si>
    <t>HT 5-14</t>
  </si>
  <si>
    <t>HT 5-15</t>
  </si>
  <si>
    <t>HT 5-16</t>
  </si>
  <si>
    <t>HT 5-17</t>
  </si>
  <si>
    <t>HT 5-18</t>
  </si>
  <si>
    <t>HT 5-19</t>
  </si>
  <si>
    <t>HT 5-20</t>
  </si>
  <si>
    <t>HT 5-20a</t>
  </si>
  <si>
    <t>ZT 5-a</t>
  </si>
  <si>
    <t>ZT 5-b</t>
  </si>
  <si>
    <t>ZT 5-c</t>
  </si>
  <si>
    <t>ZT 5-d</t>
  </si>
  <si>
    <t>Distanz und Dauer der Freizeitwege nach Aktivitätstyp</t>
  </si>
  <si>
    <t>Wegdistanzen der Freizeitwege</t>
  </si>
  <si>
    <t>Verkehrsmittelwahl auf Freizeitwegen, Anteil nach Verkehrsmittelgruppe und Aktivitätstyp</t>
  </si>
  <si>
    <t>Kapitel 6 - Soziodemografische Unterschiede</t>
  </si>
  <si>
    <t>Abbildung 6-1</t>
  </si>
  <si>
    <t>Abbildung 6-2</t>
  </si>
  <si>
    <t>Abbildung 6-3</t>
  </si>
  <si>
    <t>Abbildung 6-4</t>
  </si>
  <si>
    <t>Abbildung 6-5</t>
  </si>
  <si>
    <t>Abbildung 6-6</t>
  </si>
  <si>
    <t>Tagesdistanz, Unterwegszeit und Wege nach Geschlecht (Mittelwerte pro Person und Tag)</t>
  </si>
  <si>
    <t>Modalsplit nach Geschlecht (Anteile nach Tagesdistanz)</t>
  </si>
  <si>
    <t>Anteile der Wegzwecke nach Geschlecht (Anteile nach Tagesdistanz)</t>
  </si>
  <si>
    <t>Tagesdistanz nach Geschlecht und Wegzweck (Kilometer pro Person)</t>
  </si>
  <si>
    <t>Abbildung 6-7</t>
  </si>
  <si>
    <t>Abbildung 6-8</t>
  </si>
  <si>
    <t>Abbildung 6-9</t>
  </si>
  <si>
    <t>Tagesdistanz nach Einkommenskategorien und Verkehrsmittel (Kilometer pro Person)</t>
  </si>
  <si>
    <t>Tagesdistanz nach Einkommenskategorien und Wegzweck (Kilometer pro Person)</t>
  </si>
  <si>
    <t>Hintergrundtabelle 6-1</t>
  </si>
  <si>
    <t>Tägliches Verkehrsaufkommen nach Geschlecht, MZMV 2021
CH, BE, Regionen, Agglomerationen, Raumtypen</t>
  </si>
  <si>
    <t xml:space="preserve">Mann </t>
  </si>
  <si>
    <t>Quelle: BFS. Mikrozensus Mobilität und Verkehr 2021
Basis: Schweiz: 55'018 Zielpersonen, Kanton Bern: 5'874 Haushalte, Agglomerationen: 4'029;
Filter: Tagesdistanz (Inland) und -unterwegszeit (ohne Warte- und Umsteigezeiten, in Minuten, Inland), Anzahl Wege (Inland, ohne Pseudoetappen);
Gewicht: Personengewicht</t>
  </si>
  <si>
    <t>Hintergrundtabelle 6-2 - 6-3</t>
  </si>
  <si>
    <t xml:space="preserve"> Mittlere Verkehrsleistung pro Tag nach Modalsplit (Distanz und Geschlecht, mit Anteil), MZMV 2021, CH, Bern, Agglomerationen, Raumtyp</t>
  </si>
  <si>
    <t>Distanz (km), Mann</t>
  </si>
  <si>
    <t>Distanz (km), Frau</t>
  </si>
  <si>
    <t>Hintergrundtabelle 6-4 - 6-5</t>
  </si>
  <si>
    <r>
      <rPr>
        <sz val="9"/>
        <color rgb="FF000000"/>
        <rFont val="Arial"/>
        <family val="2"/>
      </rPr>
      <t>Arbeit</t>
    </r>
  </si>
  <si>
    <r>
      <rPr>
        <sz val="9"/>
        <color rgb="FF000000"/>
        <rFont val="Arial"/>
        <family val="2"/>
      </rPr>
      <t>Ausbildung</t>
    </r>
  </si>
  <si>
    <r>
      <rPr>
        <sz val="9"/>
        <color rgb="FF000000"/>
        <rFont val="Arial"/>
        <family val="2"/>
      </rPr>
      <t>Einkauf und Besorgung</t>
    </r>
  </si>
  <si>
    <r>
      <rPr>
        <sz val="9"/>
        <color rgb="FF000000"/>
        <rFont val="Arial"/>
        <family val="2"/>
      </rPr>
      <t>Geschäfts- und Dienstfahrt</t>
    </r>
  </si>
  <si>
    <r>
      <rPr>
        <sz val="9"/>
        <color rgb="FF000000"/>
        <rFont val="Arial"/>
        <family val="2"/>
      </rPr>
      <t>Freizeit</t>
    </r>
  </si>
  <si>
    <r>
      <rPr>
        <sz val="9"/>
        <color rgb="FF000000"/>
        <rFont val="Arial"/>
        <family val="2"/>
      </rPr>
      <t>Service- und Begleitwege</t>
    </r>
  </si>
  <si>
    <r>
      <rPr>
        <sz val="9"/>
        <color rgb="FF000000"/>
        <rFont val="Arial"/>
        <family val="2"/>
      </rPr>
      <t>Andere</t>
    </r>
  </si>
  <si>
    <t>Hintergrundtabelle 6-6</t>
  </si>
  <si>
    <t>Tägliches Verkehrsaufkommen nach Alterskategorien und nach Modalsplit (km pro Person), MZMV 2021, Bern</t>
  </si>
  <si>
    <t>6-14 Jahre</t>
  </si>
  <si>
    <t>15-17 Jahre</t>
  </si>
  <si>
    <t>25-34 Jahre</t>
  </si>
  <si>
    <t>35-44 Jahre</t>
  </si>
  <si>
    <t>Tagesunterwegszeit (ohne Warte- und Umsteigezeiten)</t>
  </si>
  <si>
    <t>Quelle: BFS. Mikrozensus Mobilität und Verkehr 2021
Basis:  5'874 Zielpersonen (Kanton Bern)
Filter: Zielpersonen der Schweiz bzw. des Kantons Bern
Gewicht: Personengewicht</t>
  </si>
  <si>
    <t>Hintergrundtabelle 6-7</t>
  </si>
  <si>
    <t>Tägliches Verkehrsaufkommen nach Alterskategorien und nach Wegzweck (km pro Person), MZMV 2021, Bern</t>
  </si>
  <si>
    <t>Hintergrundtabelle 6-8</t>
  </si>
  <si>
    <t>Tägliches Verkehrsaufkommen nach Einkommenskategorien und Modalsplit (km pro Person), MZMV 2021, Bern</t>
  </si>
  <si>
    <t>Einkommen</t>
  </si>
  <si>
    <t>Hintergrundtabelle 6-9</t>
  </si>
  <si>
    <t>Tägliches Verkehrsaufkommen nach Einkommenskategorien und Wegzweck (km pro Person), MZMV 2021, Bern</t>
  </si>
  <si>
    <t>Zusatztabelle 6-a</t>
  </si>
  <si>
    <t>Tagesunterwegzeit (min, ohne Warte- und Umsteigezeiten)</t>
  </si>
  <si>
    <t>Unterwegszeit (min, mit Warte- und Umsteigezeiten)</t>
  </si>
  <si>
    <t>Anzahl Wege (ohne Pseudoetappen)</t>
  </si>
  <si>
    <t>Anzahl Wege (mit Pseudoetappen)</t>
  </si>
  <si>
    <t>Tagesunterwegzeit (ohne Warte- und Umsteigezeiten</t>
  </si>
  <si>
    <t>Unterwegszeit (mit Warte- und Umsteigezeiten)</t>
  </si>
  <si>
    <t>Anzahl Wege (ohne Pseudoetappen</t>
  </si>
  <si>
    <t>Altersgruppen</t>
  </si>
  <si>
    <t>24 - 44 Jahre</t>
  </si>
  <si>
    <t>80 und mehr Jahre</t>
  </si>
  <si>
    <t>nicht erwerbstätig</t>
  </si>
  <si>
    <t>Quelle: BFS. Mikrozensus Verkehr und Mobilität 2021
Basis: 55'018 Zielpersonen (Schweiz); 5'874 Zielpersonen (Kanton Bern)
Filter: Allgemein: Zielpersonen der Schweiz bzw. des Kantons Bern, Urbanisierungsgrad gemäss BFS geordnet
Gewicht: Personengewicht</t>
  </si>
  <si>
    <t>Zusatztabelle 6-b</t>
  </si>
  <si>
    <t>Zusatztabelle 6-c</t>
  </si>
  <si>
    <t>Zusatztabelle 6-d</t>
  </si>
  <si>
    <t>HT 6-1</t>
  </si>
  <si>
    <t>HT 6-2</t>
  </si>
  <si>
    <t>HT 6-3</t>
  </si>
  <si>
    <t>HT 6-4</t>
  </si>
  <si>
    <t>HT 6-5</t>
  </si>
  <si>
    <t>HT 6-6</t>
  </si>
  <si>
    <t>HT 6-7</t>
  </si>
  <si>
    <t>HT 6-8</t>
  </si>
  <si>
    <t>HT 6-9</t>
  </si>
  <si>
    <t>ZT 6-a</t>
  </si>
  <si>
    <t>ZT 6-b</t>
  </si>
  <si>
    <t>ZT 6-c</t>
  </si>
  <si>
    <t>ZT 6-d</t>
  </si>
  <si>
    <t>BE, CH</t>
  </si>
  <si>
    <t>Agglo</t>
  </si>
  <si>
    <t>Kapitel 7 - Einstellungen zur Verkehrspolitik</t>
  </si>
  <si>
    <t>Abbildung 7-1</t>
  </si>
  <si>
    <t>Abbildung 7-2</t>
  </si>
  <si>
    <t>Abbildung 7-3</t>
  </si>
  <si>
    <t>Abbildung 7-4</t>
  </si>
  <si>
    <t>Abbildung 7-5</t>
  </si>
  <si>
    <t>Abbildung 7-6</t>
  </si>
  <si>
    <t>Abbildung 7-7</t>
  </si>
  <si>
    <r>
      <t>Datenschutz</t>
    </r>
    <r>
      <rPr>
        <sz val="11"/>
        <color indexed="8"/>
        <rFont val="Arial"/>
        <family val="2"/>
      </rPr>
      <t>: Mit der Nutzung dieser Daten übernimmt und der Nutzer die gesetzlichen Geheimhaltungs- und Datenschutzpflichten des Bundesstatistikgesetzes (inbes. Art. 14ff), der Verordnung über die Durchführung von statistischen Erhebungen des Bundes (insbes. Art. 5 und 7) sowie des Bundesgesetzes über den Datenschutz (inkl. Verordnung).</t>
    </r>
  </si>
  <si>
    <t>Ranking zu den Verbesserungen nach Verkehrsbereich (in Prozent der Personen)</t>
  </si>
  <si>
    <t>Ranking zu Verbesserungen im öffentlichen Verkehr nach Massnahme (in Prozent der Personen)</t>
  </si>
  <si>
    <t>Ranking zu Verbesserungen betreffend Umweltauswirkungen nach Massnahme (in Prozent der Personen)</t>
  </si>
  <si>
    <t>Ranking zu Verbesserungen im Veloverkehr nach Massnahme (in Prozent der Personen)</t>
  </si>
  <si>
    <t>Ranking zu Verbesserungen im motorisierten Individualverkehr nach Massnahme (in Prozent der Personen)</t>
  </si>
  <si>
    <t>Ranking zu Verbesserungen im Fussverkehr nach Massnahme (in Prozent der Personen)</t>
  </si>
  <si>
    <t>Ranking zur Lösung von aktuellen Verkehrsproblemen nach Massnahme (in Prozent der Personen)</t>
  </si>
  <si>
    <t>Hintergrundtabelle 7-1</t>
  </si>
  <si>
    <t>In welchen Verkehrsbereichen sind Verbesserungen am wichtigsten, MZMV 2021, CH &amp; BE</t>
  </si>
  <si>
    <t>Verbesserungen im Veloverkehr ( inkl. E-Bike)</t>
  </si>
  <si>
    <t>1. Priorität</t>
  </si>
  <si>
    <t>2. Priorität</t>
  </si>
  <si>
    <t>3. Priorität</t>
  </si>
  <si>
    <t>4. Priorität</t>
  </si>
  <si>
    <t>5. Priorität</t>
  </si>
  <si>
    <t>Reduktion der Umweltauswirkungen des Verkehrs</t>
  </si>
  <si>
    <t>Verbesserungen im öffentlichen Verkehr (Zug, Bus, Tram)</t>
  </si>
  <si>
    <t>Verbesserungen im Strassenverkehr (Auto, Motorrad)</t>
  </si>
  <si>
    <t>Verbesserungen im Fussverkehr</t>
  </si>
  <si>
    <t>Quelle: BFS. Mikrozensus Mobilität und Verkehr 2021
Basis: 3'311 Zielpersonen, die zum Zusatzmodul verkehrspolitische Einstellungen befragt wurden (Schweiz), resp. 387 Zielpersonen (Bern). 
Pro Frage werden nur die Zielpersonen ausgewertet, welche alle fünf Bereiche geordnet haben. Zielpersonen, welche in diesem Modul doppelte Nennungen abgegeben hatten wurden nicht mitberücksichtigt.
Gewicht: Personengewicht</t>
  </si>
  <si>
    <t>Hintergrundtabelle 7-2</t>
  </si>
  <si>
    <t>Welche Verbesserungen im öffentlichen Verkehr sind am wichtigsten, MZMV 2021, CH &amp; BE</t>
  </si>
  <si>
    <t>Erhöhung des Komforts und der Effizienz beim Umsteigen (z.B. Wegweisung, kurze Wege, mehr Einkaufsmöglichkeiten)</t>
  </si>
  <si>
    <t>Verbesserung im Nah- und Regionalverkehr (S-Bahnen, Trams, Busse): häufiger oder schneller</t>
  </si>
  <si>
    <t>Verbesserungen im Fernverkehr (Züge): häufiger oder schneller</t>
  </si>
  <si>
    <t xml:space="preserve"> Mehr Plätze in den bestehenden Verbindungen</t>
  </si>
  <si>
    <t>Modernisierung der Züge, Busse und Trams (z.B. neue Fahrzeuge, Internet-Zugang)</t>
  </si>
  <si>
    <t>Quelle: BFS. Mikrozensus Mobilität und Verkehr 2021
Basis: 1'318 Zielpersonen, die zum Zusatzmodul verkehrspolitische Einstellungen (öffentlicher Verkehr) befragt wurden (Schweiz), resp. 164 Zielpersonen (Bern). 
Pro Frage werden nur die Zielpersonen ausgewertet, welche alle fünf Bereiche geordnet haben. 
Zielpersonen, welche in diesem Modul doppelte Nennungen abgegeben hatten wurden nicht mitberücksichtigt.
Gewicht: Personengewicht</t>
  </si>
  <si>
    <t>Hintergrundtabelle 7-3</t>
  </si>
  <si>
    <t>Welche Verbesserungen betreffend die Umweltauswirkungen des Verkehrs sind am wichtigsten, MZMV 2021, CH &amp; BE</t>
  </si>
  <si>
    <t>Abgabe auf den durch den Verkehr verursachten CO2-Ausstoss für alle Verkehrsmittel</t>
  </si>
  <si>
    <t>Verkaufsverbot von Autos mit hohem Treibstoffverbrauch (z.B. mehr als 10 Liter pro 100 km)</t>
  </si>
  <si>
    <t>Finanzielle Anreize beim Kauf von energieeffizienten und emissionsarmen Neuwagen</t>
  </si>
  <si>
    <t>Finanzierung von Massnahmen für die Reduzierung des Verkehrslärms (z.B. lärmarme Strassenbeläge, leisere Züge)</t>
  </si>
  <si>
    <t>Fahrverbote für umweltschädliche Autos in Städten bei der Überschreitung von Schadstoffgrenzwerten in der Luft</t>
  </si>
  <si>
    <t>Quelle: BFS. Mikrozensus Mobilität und Verkehr 2021
Basis: 1'326 Zielpersonen, die zum Zusatzmodul verkehrspolitische Einstellungen (Umweltauswirkungen) befragt wurden (Schweiz), resp. 162 Zielpersonen (Bern). 
Pro Frage werden nur die Zielpersonen ausgewertet, welche alle fünf Bereiche geordnet haben. 
Zielpersonen, welche in diesem Modul doppelte Nennungen abgegeben hatten wurden nicht mitberücksichtigt.
Gewicht: Personengewicht</t>
  </si>
  <si>
    <t>Hintergrundtabelle 7-4</t>
  </si>
  <si>
    <t>Welche Verbesserungen im Veloverkehr sind am wichtigsten, MZMV 2021, CH &amp; BE</t>
  </si>
  <si>
    <t>Ausbau von farblich gekennzeichneten Velospuren auf Strassen</t>
  </si>
  <si>
    <t>Ausbau von Veloabstellplätzen</t>
  </si>
  <si>
    <t>Ausbau von Velowegen</t>
  </si>
  <si>
    <t>Ausbau von Veloverleihsystemen (Bike-Sharing)</t>
  </si>
  <si>
    <t>Ausbau von Tempo-30-Zonen</t>
  </si>
  <si>
    <t>Quelle: BFS. Mikrozensus Mobilität und Verkehr 2021
Basis: 1'315 Zielpersonen, die zum Zusatzmodul verkehrspolitische Einstellungen (Veloverkehr) befragt wurden (Schweiz), resp. 148 Zielpersonen (Bern). 
Pro Frage werden nur die Zielpersonen ausgewertet, welche alle fünf Bereiche geordnet haben. 
Zielpersonen, welche in diesem Modul doppelte Nennungen abgegeben hatten wurden nicht mitberücksichtigt.
Gewicht: Personengewicht</t>
  </si>
  <si>
    <t>Hintergrundtabelle 7-5</t>
  </si>
  <si>
    <t>Welche Verbesserungen im motorisierten Individualverkehr sind am wichtigsten, MZMV 2021, CH &amp; BE</t>
  </si>
  <si>
    <t>Beseitigung von Engpässen im bestehenden Nationalstrassennetz (z.B. Bau einer zusätzlichen Spur auf einer Autobahn)</t>
  </si>
  <si>
    <t>Verflüssigung des Verkehrs in Städten und Agglomerationen (z.B. Bau von neuen Umfahrungen, Kreisel anstelle von Ampeln)</t>
  </si>
  <si>
    <t>Ausbau des Nationalstrassennetzes (z.B. neue Autobahnabschnitte)</t>
  </si>
  <si>
    <t>Bereitstellung von Informationen zur aktuellen Verkehrslage, um Staus zu vermeiden (z.B. durch Apps auf Smartphones)</t>
  </si>
  <si>
    <t>Erhöhung der Verkehrssicherheit (z.B. bauliche Massnahmen, Fahrerassistenzsysteme)</t>
  </si>
  <si>
    <t>Quelle: BFS. Mikrozensus Mobilität und Verkehr 2021
Basis: 1'310 Zielpersonen, die zum Zusatzmodul verkehrspolitische Einstellungen (motorisierter Individualverkehr) befragt wurden (Schweiz), resp. 148 Zielpersonen (Bern). 
Pro Frage werden nur die Zielpersonen ausgewertet, welche alle fünf Bereiche geordnet haben. 
Zielpersonen, welche in diesem Modul doppelte Nennungen abgegeben hatten wurden nicht mitberücksichtigt.
Gewicht: Personengewicht</t>
  </si>
  <si>
    <t>Hintergrundtabelle 7-6</t>
  </si>
  <si>
    <t>Welche Verbesserungen im Fussverkehr sind am wichtigsten, MZMV 2021, CH &amp; BE</t>
  </si>
  <si>
    <t>Steigerung der Aufenthaltsqualität (z.B. mehr Sitzgelegenheiten, Strassencafés, Grünflächen)</t>
  </si>
  <si>
    <t>Umgestaltung von Strassen (z.B. breitere Trottoirs, Fussgängerzonen)</t>
  </si>
  <si>
    <t>Direktere Verbindungen (z.B. Fussgängerbrücken, zusätzliche Fussgängerstreifen)</t>
  </si>
  <si>
    <t>Erhöhung der Sicherheit (Strassenraumbeleuchtung, Verbesserung der Sichtverhältnisse)</t>
  </si>
  <si>
    <t>Ausbau von Begegnungszonen mit Tempo 20</t>
  </si>
  <si>
    <t>Quelle: BFS. Mikrozensus Mobilität und Verkehr 2021
Basis: 1'310 Zielpersonen, die zum Zusatzmodul verkehrspolitische Einstellungen (Fussverkehr) befragt wurden (Schweiz), resp. 151 Zielpersonen (Bern). 
Pro Frage werden nur die Zielpersonen ausgewertet, welche alle fünf Bereiche geordnet haben. 
Zielpersonen, welche in diesem Modul doppelte Nennungen abgegeben hatten wurden nicht mitberücksichtigt.
Gewicht: Personengewicht</t>
  </si>
  <si>
    <t>Hintergrundtabelle 7-7</t>
  </si>
  <si>
    <t>Welche Massnahmen lösen nach Meinung der Bevölkerung die aktuellen Verkehrsprobleme, MZMV 2021, CH &amp; BE</t>
  </si>
  <si>
    <t>Unterstützung von selbstfahrenden Fahrzeugen (z.B. durch gesetzliche Rahmenbedingungen, Pilotversuche)</t>
  </si>
  <si>
    <t>Mehr Wohnraum und Arbeitsplätze in Städten und Agglomerationen (und somit kürzere Wege)</t>
  </si>
  <si>
    <t>Generelle Erhöhung der Preise für Mobilität (Auto und ÖV)</t>
  </si>
  <si>
    <t>Unterstützung des Teilens von Mobilität: Carsharing wie Mobility, Fahrgemeinschaften (Ridesharing), Veloverleihsysteme (z.B. durch gesetzliche Rahmenbedingungen, Pilotversuche)</t>
  </si>
  <si>
    <t>Unterstützung von flexiblen Arbeitsformen, um Verkehr zu reduzieren oder zu verlagern
(z.B. Arbeiten von zu Hause aus oder an anderen Orten, freie Wahl der Arbeitszeiten)</t>
  </si>
  <si>
    <t>CH,BE</t>
  </si>
  <si>
    <t>$</t>
  </si>
  <si>
    <t>HT 7-1</t>
  </si>
  <si>
    <t>HT 7-2</t>
  </si>
  <si>
    <t>HT 7-3</t>
  </si>
  <si>
    <t>HT 7-4</t>
  </si>
  <si>
    <t>HT 7-5</t>
  </si>
  <si>
    <t>HT 7-6</t>
  </si>
  <si>
    <t>HT 7-7</t>
  </si>
  <si>
    <t>Mikrozensus Mobilität und Verkehr 2021 - Auswertung für den Kanton Bern</t>
  </si>
  <si>
    <t>Kennziffern zum Modalsplit, RKP | Distanz 2015</t>
  </si>
  <si>
    <t>Kennziffern zum Modalsplit, RKP | Unterwegszeit 2015</t>
  </si>
  <si>
    <t>Kennziffern zum Modalsplit, RKP | Etappen 2015</t>
  </si>
  <si>
    <t>Quelle: BFS. Mikrozensus Mobilität und Verkehr 2015
Basis:4'484 Zielpersonen
Filter: Zielpersonen des Kantons Bern
Gewicht: Personengewicht</t>
  </si>
  <si>
    <t>Biel-Seeland</t>
  </si>
  <si>
    <t>Kennziffern zum Modalsplit, RKP | Distanz 2010</t>
  </si>
  <si>
    <t>Kennziffern zum Modalsplit, RKP | Unterwegszeit 2010</t>
  </si>
  <si>
    <t>Kennziffern zum Modalsplit, RKP | Anzahl Etappen 2010</t>
  </si>
  <si>
    <t>Regionalkonferenz-Perimeter</t>
  </si>
  <si>
    <t>Seeland</t>
  </si>
  <si>
    <t>Kennziffern zum Modalsplit, RKP | Distanz 2005</t>
  </si>
  <si>
    <t>Kennziffern zum Modalsplit, RKP | Unterwegszeit 2005</t>
  </si>
  <si>
    <t>Kennziffern zum Modalsplit, RKP | Anzahl Etappen 2005</t>
  </si>
  <si>
    <t>Quelle: BFS. Mikrozensus Mobilität und Verkehr 2005
Basis: 4606 Zielpersonen
Filter: Zielpersonen des Kantons Bern
Gewicht: Personengewicht</t>
  </si>
  <si>
    <t>Zeitreihe Verteilung des Verkehrsaufkommens über das Lebensalter nach Verkehrsmittel</t>
  </si>
  <si>
    <t>Zeitreihe Kennziffern zum Modalsplit, RKP</t>
  </si>
  <si>
    <t>Demographische Parameter des täglichen Verkehrsaufkommens im Inland</t>
  </si>
  <si>
    <t>Demographische Parameter des täglichen Verkehrsaufkommens im Inland, BE und CH, MZMV 2021</t>
  </si>
  <si>
    <t>Demographische Parameter des täglichen Verkehrsaufkommens im Inland, Regionen, MZMV 2021</t>
  </si>
  <si>
    <t>Demographische Parameter des täglichen Verkehrsaufkommens im Inland, Agglomerationen, MZMV 2021</t>
  </si>
  <si>
    <t>Verkehrsaufkommen im Tagesverlauf (Werktag) nach Verkehrsmitteln (Prozentanteil der mobilen Bevölkerung)</t>
  </si>
  <si>
    <t>Verkehrsaufkommen im Tagesverlauf nach Wochentag (Prozentanteil der mobilen Bevölkerung)</t>
  </si>
  <si>
    <t>Summenhäufigkeit der Etappenlängen nach Verkehrsmittel, nur motorisierter Verkehr (in Prozent, kumuliert)</t>
  </si>
  <si>
    <t>Verkehrsaufkommen im Tagesverlauf (Werktag) nach Wegzweck (Prozentanteil der mobilen Bevölkerung)</t>
  </si>
  <si>
    <t xml:space="preserve">Verkehrsaufkommen im Tagesverlauf nach Wegzweck, MZMV 2021 -  Werktage mobile und nicht mobile Personen , BE  </t>
  </si>
  <si>
    <t>Mittlere Distanz pro Weg nach Wegzweck (in Kilometern)</t>
  </si>
  <si>
    <t>Summenhäufigkeit der Etappenlängen nach Verkehrsmittel MZMV 2021, BE</t>
  </si>
  <si>
    <t>Summenhäufigkeit der Etappenlängen nach Verkehrsmittel, nur motorisierter Verkehr MZMV 2021, BE</t>
  </si>
  <si>
    <t>Verteilung der Etappendistanzen nach Wegzweck MZMV 2021, BE</t>
  </si>
  <si>
    <t>Mittlere Distanz pro Weg (km) nach Wegzweck MZMV 2021
CH, BE, Regionen</t>
  </si>
  <si>
    <t>Mittlere Distanz pro Etappe (km) nach Wegzweck MZMV 2021
CH, BE, Regionen</t>
  </si>
  <si>
    <t>Mittlere Distanz pro Weg nach Verkehrsmittel (in Kilometern)</t>
  </si>
  <si>
    <t>Zeitreihe Modalsplit nach Tagesdistanz (Anteile)</t>
  </si>
  <si>
    <t>Zeitreihen Kennzahlen zum Modalsplit: Tagesdistanz, Unterwegszeit, Etappen (Anteile)</t>
  </si>
  <si>
    <t>Besetzungsgrad von Personenwagen nach Wegzweck (Anzahl Personen pro Auto, distanzgewichtet)</t>
  </si>
  <si>
    <t>Besetzungsgrad von Personenwagen (Anzahl Personen) nach Wegzweck, distanzgewichtet, MZMV 2021, CH, BE</t>
  </si>
  <si>
    <t>Besetzungsgrad von Personenwagen (Anzahl Personen) nach Wegzweck, personengewichtet, MZMV 2021, CH, BE</t>
  </si>
  <si>
    <t>Zeitreihe relativer Anteil von Velos am Gesamtverkehr: Tagesdistanz, Unterwegszeit und Etappen (Anteile)</t>
  </si>
  <si>
    <t>Anzahl Personen pro Personenwagen, nach Wegzweck (Verteilung)</t>
  </si>
  <si>
    <t>Tagesdistanz nach Geschlecht und Verkehrsmittel (Kilometer pro Person und Tag)</t>
  </si>
  <si>
    <t>Tagesdistanz nach Alterskategorien und Verkehrsmittel (Kilometer pro Person)</t>
  </si>
  <si>
    <t>Tagesdistanz nach Alterskategorien und Wegzweck (Kilometer pro Person)</t>
  </si>
  <si>
    <t>Besitz von Carsharing-Abonnementen und Nutzung von Ride-Sharing-Angeboten (in Prozent der Personen)</t>
  </si>
  <si>
    <t>Zeitreihe Besitz von ÖV-Abonnementen (in Prozent der Personen)</t>
  </si>
  <si>
    <t>Besitz von Carsharing-Abonnementen und Nutzung von Ride-Sharing-Angeboten (in Prozent der Personen) 
CH, BE, Regionen, Agglomerationen, Raumtypen</t>
  </si>
  <si>
    <t>Besitz von Bike-Sharing-Abonnementen MZMV 2021
CH, BE, Regionen, Agglomerationen, Raumtypen</t>
  </si>
  <si>
    <t>Verkehrsmittelwahl auf Freizeitwegen, Anteil nach Verkehrsmittel Inland (Distanz, Unterwegszeit, Anzahl Etappen)</t>
  </si>
  <si>
    <t xml:space="preserve"> Mittlere Verkehrsleistung pro Tag nach Wegzweck (Distanz und Geschlecht, mit Anteil), MZMV 2021, CH, Bern, Agglomerationen, Raumtyp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</si>
</sst>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 #,##0.00_ ;_ * \-#,##0.00_ ;_ * &quot;-&quot;??_ ;_ @_ "/>
    <numFmt numFmtId="164" formatCode="_ * #,##0_ ;_ * \-#,##0_ ;_ * &quot;-&quot;??_ ;_ @_ "/>
    <numFmt numFmtId="165" formatCode="###0"/>
    <numFmt numFmtId="166" formatCode="#\’##0"/>
    <numFmt numFmtId="167" formatCode="\(0.00\)"/>
    <numFmt numFmtId="168" formatCode="\(0\)"/>
    <numFmt numFmtId="169" formatCode="#,##0.000"/>
    <numFmt numFmtId="170" formatCode="0.000%"/>
    <numFmt numFmtId="171" formatCode="0.0"/>
    <numFmt numFmtId="172" formatCode="\(\(0\)\)"/>
    <numFmt numFmtId="173" formatCode="\(\(0.00\)\)"/>
    <numFmt numFmtId="174" formatCode="_ * #,##0.0_ ;_ * \-#,##0.0_ ;_ * &quot;-&quot;??_ ;_ @_ "/>
    <numFmt numFmtId="175" formatCode="_ * #,##0.000_ ;_ * \-#,##0.000_ ;_ * &quot;-&quot;??_ ;_ @_ "/>
    <numFmt numFmtId="176" formatCode="####.0%"/>
    <numFmt numFmtId="177" formatCode="0.0%"/>
    <numFmt numFmtId="178" formatCode="\(\-0.00\)"/>
    <numFmt numFmtId="179" formatCode="_ * #,##0.00000000_ ;_ * \-#,##0.00000000_ ;_ * &quot;-&quot;??_ ;_ @_ "/>
  </numFmts>
  <fonts count="51" x14ac:knownFonts="1">
    <font>
      <sz val="10"/>
      <color theme="1"/>
      <name val="Arial"/>
      <family val="2"/>
    </font>
    <font>
      <sz val="10"/>
      <color theme="1"/>
      <name val="Arial"/>
      <family val="2"/>
    </font>
    <font>
      <sz val="10"/>
      <color rgb="FFFF0000"/>
      <name val="Arial"/>
      <family val="2"/>
    </font>
    <font>
      <sz val="10"/>
      <color indexed="8"/>
      <name val="Arial"/>
      <family val="2"/>
    </font>
    <font>
      <sz val="10"/>
      <color rgb="FF000000"/>
      <name val="Arial"/>
      <family val="2"/>
    </font>
    <font>
      <sz val="8.5"/>
      <color theme="1"/>
      <name val="Arial"/>
      <family val="2"/>
    </font>
    <font>
      <u/>
      <sz val="10"/>
      <color theme="10"/>
      <name val="Arial"/>
      <family val="2"/>
    </font>
    <font>
      <b/>
      <sz val="10.5"/>
      <color rgb="FF000000"/>
      <name val="Arial"/>
      <family val="2"/>
    </font>
    <font>
      <sz val="8.5"/>
      <color rgb="FF000000"/>
      <name val="Arial"/>
      <family val="2"/>
    </font>
    <font>
      <sz val="10"/>
      <name val="Arial"/>
      <family val="2"/>
    </font>
    <font>
      <sz val="20"/>
      <name val="Arial"/>
      <family val="2"/>
    </font>
    <font>
      <sz val="8.5"/>
      <color indexed="8"/>
      <name val="Arial"/>
      <family val="2"/>
    </font>
    <font>
      <b/>
      <sz val="10.5"/>
      <color indexed="8"/>
      <name val="Arial"/>
      <family val="2"/>
    </font>
    <font>
      <sz val="10.5"/>
      <color indexed="8"/>
      <name val="Arial"/>
      <family val="2"/>
    </font>
    <font>
      <sz val="9"/>
      <color indexed="8"/>
      <name val="Arial"/>
      <family val="2"/>
    </font>
    <font>
      <b/>
      <sz val="10.5"/>
      <color theme="1"/>
      <name val="Arial"/>
      <family val="2"/>
    </font>
    <font>
      <b/>
      <sz val="9"/>
      <name val="Arial"/>
      <family val="2"/>
    </font>
    <font>
      <sz val="10.5"/>
      <color rgb="FF000000"/>
      <name val="Arial"/>
      <family val="2"/>
    </font>
    <font>
      <b/>
      <sz val="20"/>
      <name val="Arial"/>
      <family val="2"/>
    </font>
    <font>
      <sz val="8"/>
      <name val="Arial"/>
      <family val="2"/>
    </font>
    <font>
      <b/>
      <sz val="14"/>
      <name val="Arial"/>
      <family val="2"/>
    </font>
    <font>
      <sz val="10.5"/>
      <color theme="1"/>
      <name val="Arial"/>
      <family val="2"/>
    </font>
    <font>
      <b/>
      <sz val="14"/>
      <color rgb="FF000000"/>
      <name val="Arial"/>
      <family val="2"/>
    </font>
    <font>
      <sz val="11"/>
      <color rgb="FF000000"/>
      <name val="Calibri"/>
      <family val="2"/>
      <scheme val="minor"/>
    </font>
    <font>
      <sz val="8.5"/>
      <name val="Arial"/>
      <family val="2"/>
    </font>
    <font>
      <sz val="11"/>
      <color rgb="FFFF0000"/>
      <name val="Calibri"/>
      <family val="2"/>
      <scheme val="minor"/>
    </font>
    <font>
      <sz val="12"/>
      <color indexed="8"/>
      <name val="Arial"/>
      <family val="2"/>
    </font>
    <font>
      <b/>
      <sz val="14"/>
      <color rgb="FF000000"/>
      <name val="Calibri"/>
      <family val="2"/>
    </font>
    <font>
      <sz val="9"/>
      <color theme="1"/>
      <name val="Arial"/>
      <family val="2"/>
    </font>
    <font>
      <u/>
      <sz val="12"/>
      <color indexed="12"/>
      <name val="Calibri"/>
      <family val="2"/>
    </font>
    <font>
      <sz val="10"/>
      <color rgb="FF000000"/>
      <name val="Tahoma"/>
      <family val="2"/>
    </font>
    <font>
      <b/>
      <sz val="9"/>
      <color rgb="FF000000"/>
      <name val="Arial"/>
      <family val="2"/>
    </font>
    <font>
      <sz val="11"/>
      <color theme="1"/>
      <name val="Calibri"/>
      <family val="2"/>
      <scheme val="minor"/>
    </font>
    <font>
      <sz val="11"/>
      <color rgb="FF000000"/>
      <name val="Calibri"/>
      <family val="2"/>
    </font>
    <font>
      <u/>
      <sz val="12"/>
      <color indexed="12"/>
      <name val="Arial"/>
      <family val="2"/>
    </font>
    <font>
      <sz val="9"/>
      <name val="Arial"/>
      <family val="2"/>
    </font>
    <font>
      <sz val="10.5"/>
      <name val="Arial"/>
      <family val="2"/>
    </font>
    <font>
      <sz val="8"/>
      <color rgb="FF000000"/>
      <name val="Arial"/>
      <family val="2"/>
    </font>
    <font>
      <b/>
      <sz val="11"/>
      <color rgb="FF000000"/>
      <name val="Calibri"/>
      <family val="2"/>
      <scheme val="minor"/>
    </font>
    <font>
      <sz val="11"/>
      <color theme="1"/>
      <name val="Arial"/>
      <family val="2"/>
    </font>
    <font>
      <sz val="10.5"/>
      <color rgb="FF000000"/>
      <name val="Calibri"/>
      <family val="2"/>
      <scheme val="minor"/>
    </font>
    <font>
      <sz val="9"/>
      <color rgb="FFFF0000"/>
      <name val="Arial"/>
      <family val="2"/>
    </font>
    <font>
      <sz val="9"/>
      <color theme="0" tint="-0.249977111117893"/>
      <name val="Arial"/>
      <family val="2"/>
    </font>
    <font>
      <sz val="10"/>
      <color theme="0" tint="-0.249977111117893"/>
      <name val="Arial"/>
      <family val="2"/>
    </font>
    <font>
      <sz val="10.5"/>
      <color rgb="FFFF0000"/>
      <name val="Arial"/>
      <family val="2"/>
    </font>
    <font>
      <b/>
      <sz val="8.5"/>
      <color theme="1"/>
      <name val="Arial"/>
      <family val="2"/>
    </font>
    <font>
      <u/>
      <sz val="11"/>
      <color theme="10"/>
      <name val="Calibri"/>
      <family val="2"/>
      <scheme val="minor"/>
    </font>
    <font>
      <u/>
      <sz val="10.5"/>
      <color rgb="FFFF0000"/>
      <name val="Arial"/>
      <family val="2"/>
    </font>
    <font>
      <sz val="9"/>
      <color rgb="FF000000"/>
      <name val="Arial"/>
      <family val="2"/>
    </font>
    <font>
      <b/>
      <sz val="11"/>
      <color indexed="8"/>
      <name val="Arial"/>
      <family val="2"/>
    </font>
    <font>
      <sz val="11"/>
      <color indexed="8"/>
      <name val="Arial"/>
      <family val="2"/>
    </font>
  </fonts>
  <fills count="1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84AF95"/>
        <bgColor indexed="64"/>
      </patternFill>
    </fill>
    <fill>
      <patternFill patternType="solid">
        <fgColor rgb="FFB1B9BD"/>
      </patternFill>
    </fill>
    <fill>
      <patternFill patternType="solid">
        <fgColor rgb="FFB1B9BD"/>
        <bgColor indexed="64"/>
      </patternFill>
    </fill>
    <fill>
      <patternFill patternType="solid">
        <fgColor rgb="FFD8DCDE"/>
      </patternFill>
    </fill>
    <fill>
      <patternFill patternType="solid">
        <fgColor rgb="FFD8DCDE"/>
        <bgColor indexed="64"/>
      </patternFill>
    </fill>
    <fill>
      <patternFill patternType="solid">
        <fgColor rgb="FF84AF95"/>
      </patternFill>
    </fill>
    <fill>
      <patternFill patternType="solid">
        <fgColor rgb="FFD9D9D9"/>
        <bgColor indexed="64"/>
      </patternFill>
    </fill>
  </fills>
  <borders count="97">
    <border>
      <left/>
      <right/>
      <top/>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rgb="FF000000"/>
      </bottom>
      <diagonal/>
    </border>
    <border>
      <left/>
      <right/>
      <top style="thin">
        <color indexed="64"/>
      </top>
      <bottom style="thin">
        <color indexed="8"/>
      </bottom>
      <diagonal/>
    </border>
    <border>
      <left/>
      <right/>
      <top style="thin">
        <color rgb="FF000000"/>
      </top>
      <bottom style="thin">
        <color rgb="FF000000"/>
      </bottom>
      <diagonal/>
    </border>
    <border>
      <left/>
      <right/>
      <top/>
      <bottom style="thin">
        <color rgb="FF000000"/>
      </bottom>
      <diagonal/>
    </border>
    <border>
      <left/>
      <right/>
      <top style="thin">
        <color indexed="64"/>
      </top>
      <bottom style="thin">
        <color indexed="64"/>
      </bottom>
      <diagonal/>
    </border>
    <border>
      <left/>
      <right/>
      <top style="thin">
        <color indexed="64"/>
      </top>
      <bottom/>
      <diagonal/>
    </border>
    <border>
      <left/>
      <right/>
      <top/>
      <bottom style="thin">
        <color rgb="FFD8DCDE"/>
      </bottom>
      <diagonal/>
    </border>
    <border>
      <left/>
      <right/>
      <top/>
      <bottom style="thin">
        <color indexed="8"/>
      </bottom>
      <diagonal/>
    </border>
    <border>
      <left/>
      <right/>
      <top/>
      <bottom style="thin">
        <color auto="1"/>
      </bottom>
      <diagonal/>
    </border>
    <border>
      <left/>
      <right/>
      <top style="thin">
        <color indexed="64"/>
      </top>
      <bottom style="thin">
        <color rgb="FFD8DCDE"/>
      </bottom>
      <diagonal/>
    </border>
    <border>
      <left style="thin">
        <color indexed="64"/>
      </left>
      <right/>
      <top style="thin">
        <color indexed="64"/>
      </top>
      <bottom style="thin">
        <color indexed="64"/>
      </bottom>
      <diagonal/>
    </border>
    <border>
      <left/>
      <right/>
      <top/>
      <bottom style="medium">
        <color indexed="8"/>
      </bottom>
      <diagonal/>
    </border>
    <border>
      <left/>
      <right style="thin">
        <color indexed="64"/>
      </right>
      <top style="thin">
        <color indexed="64"/>
      </top>
      <bottom/>
      <diagonal/>
    </border>
    <border>
      <left/>
      <right style="thin">
        <color indexed="64"/>
      </right>
      <top style="thin">
        <color indexed="64"/>
      </top>
      <bottom style="thin">
        <color indexed="8"/>
      </bottom>
      <diagonal/>
    </border>
    <border>
      <left/>
      <right style="thin">
        <color indexed="64"/>
      </right>
      <top/>
      <bottom style="thin">
        <color auto="1"/>
      </bottom>
      <diagonal/>
    </border>
    <border>
      <left/>
      <right style="thin">
        <color indexed="64"/>
      </right>
      <top/>
      <bottom style="thin">
        <color rgb="FFD8DCDE"/>
      </bottom>
      <diagonal/>
    </border>
    <border>
      <left/>
      <right/>
      <top style="thin">
        <color rgb="FFD8DCDE"/>
      </top>
      <bottom/>
      <diagonal/>
    </border>
    <border>
      <left/>
      <right/>
      <top style="thin">
        <color rgb="FF000000"/>
      </top>
      <bottom style="thin">
        <color indexed="64"/>
      </bottom>
      <diagonal/>
    </border>
    <border>
      <left/>
      <right/>
      <top style="thin">
        <color rgb="FFD8DCDE"/>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medium">
        <color rgb="FFD8DCDE"/>
      </bottom>
      <diagonal/>
    </border>
    <border>
      <left/>
      <right/>
      <top/>
      <bottom style="medium">
        <color rgb="FFD8DCDE"/>
      </bottom>
      <diagonal/>
    </border>
    <border>
      <left/>
      <right/>
      <top style="medium">
        <color rgb="FFD8DCDE"/>
      </top>
      <bottom style="thin">
        <color indexed="64"/>
      </bottom>
      <diagonal/>
    </border>
    <border>
      <left/>
      <right/>
      <top style="thin">
        <color rgb="FF000000"/>
      </top>
      <bottom/>
      <diagonal/>
    </border>
    <border>
      <left/>
      <right/>
      <top style="medium">
        <color rgb="FFD8DCDE"/>
      </top>
      <bottom/>
      <diagonal/>
    </border>
    <border>
      <left/>
      <right/>
      <top style="thin">
        <color rgb="FF000000"/>
      </top>
      <bottom style="medium">
        <color rgb="FFD8DCDE"/>
      </bottom>
      <diagonal/>
    </border>
    <border>
      <left/>
      <right/>
      <top style="medium">
        <color rgb="FFD8DCDE"/>
      </top>
      <bottom style="medium">
        <color rgb="FFD8DCDE"/>
      </bottom>
      <diagonal/>
    </border>
    <border>
      <left/>
      <right style="thin">
        <color theme="0"/>
      </right>
      <top/>
      <bottom style="thin">
        <color rgb="FFD8DCDE"/>
      </bottom>
      <diagonal/>
    </border>
    <border>
      <left style="thin">
        <color indexed="64"/>
      </left>
      <right style="thin">
        <color theme="0"/>
      </right>
      <top/>
      <bottom style="thin">
        <color rgb="FFD8DCDE"/>
      </bottom>
      <diagonal/>
    </border>
    <border>
      <left/>
      <right style="thin">
        <color theme="0"/>
      </right>
      <top/>
      <bottom style="thin">
        <color indexed="64"/>
      </bottom>
      <diagonal/>
    </border>
    <border>
      <left style="thin">
        <color indexed="64"/>
      </left>
      <right style="thin">
        <color theme="0"/>
      </right>
      <top/>
      <bottom style="thin">
        <color indexed="64"/>
      </bottom>
      <diagonal/>
    </border>
    <border>
      <left/>
      <right style="thin">
        <color indexed="64"/>
      </right>
      <top style="thin">
        <color indexed="64"/>
      </top>
      <bottom style="thin">
        <color rgb="FF000000"/>
      </bottom>
      <diagonal/>
    </border>
    <border>
      <left/>
      <right style="thin">
        <color indexed="64"/>
      </right>
      <top style="thin">
        <color rgb="FF000000"/>
      </top>
      <bottom style="thin">
        <color indexed="64"/>
      </bottom>
      <diagonal/>
    </border>
    <border>
      <left/>
      <right style="thin">
        <color indexed="64"/>
      </right>
      <top style="thin">
        <color indexed="64"/>
      </top>
      <bottom style="thin">
        <color rgb="FFD8DCDE"/>
      </bottom>
      <diagonal/>
    </border>
    <border>
      <left/>
      <right style="thin">
        <color indexed="64"/>
      </right>
      <top/>
      <bottom/>
      <diagonal/>
    </border>
    <border>
      <left/>
      <right style="thin">
        <color indexed="64"/>
      </right>
      <top style="thin">
        <color rgb="FFD8DCDE"/>
      </top>
      <bottom style="thin">
        <color indexed="64"/>
      </bottom>
      <diagonal/>
    </border>
    <border>
      <left/>
      <right style="thin">
        <color theme="0"/>
      </right>
      <top style="thin">
        <color indexed="64"/>
      </top>
      <bottom style="thin">
        <color rgb="FFD8DCDE"/>
      </bottom>
      <diagonal/>
    </border>
    <border>
      <left/>
      <right style="thin">
        <color theme="0"/>
      </right>
      <top style="thin">
        <color indexed="64"/>
      </top>
      <bottom/>
      <diagonal/>
    </border>
    <border>
      <left/>
      <right style="thin">
        <color theme="0"/>
      </right>
      <top/>
      <bottom/>
      <diagonal/>
    </border>
    <border>
      <left/>
      <right style="thin">
        <color theme="0"/>
      </right>
      <top style="thin">
        <color rgb="FFD8DCDE"/>
      </top>
      <bottom style="thin">
        <color rgb="FFD8DCDE"/>
      </bottom>
      <diagonal/>
    </border>
    <border>
      <left style="thin">
        <color theme="0"/>
      </left>
      <right/>
      <top style="medium">
        <color rgb="FFD8DCDE"/>
      </top>
      <bottom style="thin">
        <color indexed="64"/>
      </bottom>
      <diagonal/>
    </border>
    <border>
      <left/>
      <right style="thin">
        <color theme="0"/>
      </right>
      <top style="thin">
        <color rgb="FFD8DCDE"/>
      </top>
      <bottom style="thin">
        <color indexed="64"/>
      </bottom>
      <diagonal/>
    </border>
    <border>
      <left style="thin">
        <color theme="0"/>
      </left>
      <right/>
      <top style="medium">
        <color rgb="FFD8DCDE"/>
      </top>
      <bottom/>
      <diagonal/>
    </border>
    <border>
      <left/>
      <right style="thin">
        <color theme="0"/>
      </right>
      <top style="thin">
        <color rgb="FFD8DCDE"/>
      </top>
      <bottom/>
      <diagonal/>
    </border>
    <border>
      <left style="thin">
        <color indexed="64"/>
      </left>
      <right/>
      <top/>
      <bottom/>
      <diagonal/>
    </border>
    <border>
      <left style="thin">
        <color indexed="64"/>
      </left>
      <right/>
      <top/>
      <bottom style="thin">
        <color rgb="FFD8DCDE"/>
      </bottom>
      <diagonal/>
    </border>
    <border>
      <left style="thin">
        <color indexed="64"/>
      </left>
      <right/>
      <top style="thin">
        <color indexed="64"/>
      </top>
      <bottom style="thin">
        <color rgb="FFD8DCDE"/>
      </bottom>
      <diagonal/>
    </border>
    <border>
      <left style="thin">
        <color indexed="64"/>
      </left>
      <right/>
      <top style="thin">
        <color rgb="FFD8DCDE"/>
      </top>
      <bottom style="thin">
        <color indexed="64"/>
      </bottom>
      <diagonal/>
    </border>
    <border>
      <left/>
      <right/>
      <top/>
      <bottom style="thin">
        <color indexed="8"/>
      </bottom>
      <diagonal/>
    </border>
    <border>
      <left/>
      <right style="thin">
        <color indexed="64"/>
      </right>
      <top/>
      <bottom style="thin">
        <color indexed="8"/>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64"/>
      </right>
      <top style="thin">
        <color indexed="8"/>
      </top>
      <bottom/>
      <diagonal/>
    </border>
    <border>
      <left/>
      <right/>
      <top/>
      <bottom style="thin">
        <color indexed="64"/>
      </bottom>
      <diagonal/>
    </border>
    <border>
      <left/>
      <right/>
      <top style="thin">
        <color auto="1"/>
      </top>
      <bottom/>
      <diagonal/>
    </border>
    <border>
      <left/>
      <right style="thin">
        <color indexed="64"/>
      </right>
      <top/>
      <bottom style="thin">
        <color indexed="64"/>
      </bottom>
      <diagonal/>
    </border>
    <border>
      <left style="thin">
        <color theme="0"/>
      </left>
      <right style="thin">
        <color theme="0"/>
      </right>
      <top style="thin">
        <color rgb="FFD8DCDE"/>
      </top>
      <bottom style="thin">
        <color indexed="64"/>
      </bottom>
      <diagonal/>
    </border>
    <border>
      <left/>
      <right style="thin">
        <color indexed="64"/>
      </right>
      <top style="thin">
        <color rgb="FFD8DCDE"/>
      </top>
      <bottom style="thin">
        <color rgb="FFD8DCDE"/>
      </bottom>
      <diagonal/>
    </border>
    <border>
      <left style="thin">
        <color indexed="64"/>
      </left>
      <right style="thin">
        <color theme="0"/>
      </right>
      <top style="thin">
        <color rgb="FFD8DCDE"/>
      </top>
      <bottom style="thin">
        <color rgb="FFD8DCDE"/>
      </bottom>
      <diagonal/>
    </border>
    <border>
      <left style="thin">
        <color theme="0"/>
      </left>
      <right style="thin">
        <color indexed="64"/>
      </right>
      <top style="thin">
        <color indexed="64"/>
      </top>
      <bottom/>
      <diagonal/>
    </border>
    <border>
      <left style="thin">
        <color theme="0"/>
      </left>
      <right style="thin">
        <color indexed="64"/>
      </right>
      <top/>
      <bottom/>
      <diagonal/>
    </border>
    <border>
      <left style="thin">
        <color indexed="64"/>
      </left>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8"/>
      </top>
      <bottom/>
      <diagonal/>
    </border>
    <border>
      <left/>
      <right style="thin">
        <color indexed="64"/>
      </right>
      <top style="medium">
        <color rgb="FFD8DCDE"/>
      </top>
      <bottom style="thin">
        <color indexed="64"/>
      </bottom>
      <diagonal/>
    </border>
    <border>
      <left/>
      <right/>
      <top style="thin">
        <color rgb="FFD8DCDE"/>
      </top>
      <bottom style="thin">
        <color rgb="FFD8DCDE"/>
      </bottom>
      <diagonal/>
    </border>
    <border>
      <left style="thin">
        <color indexed="64"/>
      </left>
      <right/>
      <top style="thin">
        <color rgb="FFD8DCDE"/>
      </top>
      <bottom style="thin">
        <color rgb="FFD8DCDE"/>
      </bottom>
      <diagonal/>
    </border>
    <border>
      <left style="thin">
        <color rgb="FFD8DCDE"/>
      </left>
      <right/>
      <top style="thin">
        <color rgb="FFD8DCDE"/>
      </top>
      <bottom style="thin">
        <color rgb="FFD8DCDE"/>
      </bottom>
      <diagonal/>
    </border>
    <border>
      <left style="thin">
        <color rgb="FFD8DCDE"/>
      </left>
      <right/>
      <top style="thin">
        <color rgb="FFD8DCDE"/>
      </top>
      <bottom/>
      <diagonal/>
    </border>
    <border>
      <left/>
      <right style="thin">
        <color indexed="64"/>
      </right>
      <top style="thin">
        <color rgb="FFD8DCDE"/>
      </top>
      <bottom/>
      <diagonal/>
    </border>
    <border>
      <left style="thin">
        <color indexed="64"/>
      </left>
      <right/>
      <top style="thin">
        <color rgb="FFD8DCDE"/>
      </top>
      <bottom/>
      <diagonal/>
    </border>
    <border>
      <left/>
      <right/>
      <top style="medium">
        <color indexed="8"/>
      </top>
      <bottom style="thin">
        <color indexed="64"/>
      </bottom>
      <diagonal/>
    </border>
    <border>
      <left style="thin">
        <color theme="0"/>
      </left>
      <right style="thin">
        <color indexed="64"/>
      </right>
      <top style="thin">
        <color indexed="64"/>
      </top>
      <bottom style="thin">
        <color rgb="FFD8DCDE"/>
      </bottom>
      <diagonal/>
    </border>
    <border>
      <left style="thin">
        <color indexed="64"/>
      </left>
      <right style="thin">
        <color theme="0"/>
      </right>
      <top style="thin">
        <color indexed="64"/>
      </top>
      <bottom style="thin">
        <color rgb="FFD8DCDE"/>
      </bottom>
      <diagonal/>
    </border>
    <border>
      <left style="thin">
        <color theme="0"/>
      </left>
      <right style="thin">
        <color indexed="64"/>
      </right>
      <top/>
      <bottom style="thin">
        <color rgb="FFD8DCDE"/>
      </bottom>
      <diagonal/>
    </border>
    <border>
      <left style="thin">
        <color theme="0"/>
      </left>
      <right style="thin">
        <color theme="0"/>
      </right>
      <top style="thin">
        <color rgb="FFD8DCDE"/>
      </top>
      <bottom style="thin">
        <color rgb="FFD8DCDE"/>
      </bottom>
      <diagonal/>
    </border>
    <border>
      <left style="thin">
        <color theme="0"/>
      </left>
      <right style="thin">
        <color indexed="64"/>
      </right>
      <top/>
      <bottom style="thin">
        <color indexed="64"/>
      </bottom>
      <diagonal/>
    </border>
    <border>
      <left style="thin">
        <color theme="0"/>
      </left>
      <right style="thin">
        <color theme="0"/>
      </right>
      <top/>
      <bottom style="thin">
        <color indexed="64"/>
      </bottom>
      <diagonal/>
    </border>
    <border>
      <left style="thin">
        <color indexed="64"/>
      </left>
      <right style="thin">
        <color theme="0"/>
      </right>
      <top/>
      <bottom/>
      <diagonal/>
    </border>
    <border>
      <left/>
      <right style="thin">
        <color indexed="64"/>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rgb="FF000000"/>
      </top>
      <bottom style="thin">
        <color indexed="64"/>
      </bottom>
      <diagonal/>
    </border>
    <border>
      <left style="thin">
        <color indexed="64"/>
      </left>
      <right style="thin">
        <color indexed="64"/>
      </right>
      <top style="thin">
        <color indexed="64"/>
      </top>
      <bottom style="thin">
        <color rgb="FFD8DCDE"/>
      </bottom>
      <diagonal/>
    </border>
    <border>
      <left style="thin">
        <color indexed="64"/>
      </left>
      <right style="thin">
        <color indexed="64"/>
      </right>
      <top/>
      <bottom style="thin">
        <color rgb="FFD8DCDE"/>
      </bottom>
      <diagonal/>
    </border>
    <border>
      <left style="thin">
        <color indexed="64"/>
      </left>
      <right style="thin">
        <color indexed="64"/>
      </right>
      <top style="thin">
        <color rgb="FFD8DCDE"/>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15">
    <xf numFmtId="0" fontId="0" fillId="0" borderId="0"/>
    <xf numFmtId="43" fontId="1" fillId="0" borderId="0" applyFont="0" applyFill="0" applyBorder="0" applyAlignment="0" applyProtection="0"/>
    <xf numFmtId="0" fontId="6" fillId="0" borderId="0" applyNumberFormat="0" applyFill="0" applyBorder="0" applyAlignment="0" applyProtection="0"/>
    <xf numFmtId="0" fontId="9" fillId="0" borderId="0"/>
    <xf numFmtId="0" fontId="23" fillId="0" borderId="0"/>
    <xf numFmtId="43" fontId="23" fillId="0" borderId="0" applyFont="0" applyFill="0" applyBorder="0" applyAlignment="0" applyProtection="0"/>
    <xf numFmtId="0" fontId="1" fillId="0" borderId="0"/>
    <xf numFmtId="9" fontId="1" fillId="0" borderId="0" applyFont="0" applyFill="0" applyBorder="0" applyAlignment="0" applyProtection="0"/>
    <xf numFmtId="0" fontId="29" fillId="0" borderId="0" applyNumberFormat="0" applyFill="0" applyBorder="0" applyAlignment="0" applyProtection="0"/>
    <xf numFmtId="43" fontId="32" fillId="0" borderId="0" applyFont="0" applyFill="0" applyBorder="0" applyAlignment="0" applyProtection="0"/>
    <xf numFmtId="9" fontId="23" fillId="0" borderId="0" applyFont="0" applyFill="0" applyBorder="0" applyAlignment="0" applyProtection="0"/>
    <xf numFmtId="0" fontId="32" fillId="0" borderId="0"/>
    <xf numFmtId="9" fontId="32" fillId="0" borderId="0" applyFont="0" applyFill="0" applyBorder="0" applyAlignment="0" applyProtection="0"/>
    <xf numFmtId="0" fontId="46" fillId="0" borderId="0" applyNumberFormat="0" applyFill="0" applyBorder="0" applyAlignment="0" applyProtection="0"/>
    <xf numFmtId="9" fontId="1" fillId="0" borderId="0" applyFont="0" applyFill="0" applyBorder="0" applyAlignment="0" applyProtection="0"/>
  </cellStyleXfs>
  <cellXfs count="1575">
    <xf numFmtId="0" fontId="0" fillId="0" borderId="0" xfId="0"/>
    <xf numFmtId="0" fontId="4" fillId="3" borderId="0" xfId="0" applyFont="1" applyFill="1" applyAlignment="1">
      <alignment horizontal="left" vertical="center"/>
    </xf>
    <xf numFmtId="0" fontId="5" fillId="4" borderId="0" xfId="0" applyFont="1" applyFill="1" applyBorder="1" applyAlignment="1">
      <alignment horizontal="left" vertical="center" wrapText="1"/>
    </xf>
    <xf numFmtId="0" fontId="8" fillId="5" borderId="3" xfId="0" applyFont="1" applyFill="1" applyBorder="1" applyAlignment="1">
      <alignment vertical="center" wrapText="1"/>
    </xf>
    <xf numFmtId="0" fontId="8" fillId="5" borderId="6" xfId="0" applyFont="1" applyFill="1" applyBorder="1" applyAlignment="1">
      <alignment vertical="center" wrapText="1"/>
    </xf>
    <xf numFmtId="0" fontId="8" fillId="5" borderId="5" xfId="0" applyFont="1" applyFill="1" applyBorder="1" applyAlignment="1">
      <alignment horizontal="right" vertical="center" wrapText="1"/>
    </xf>
    <xf numFmtId="164" fontId="11" fillId="6" borderId="2" xfId="0" applyNumberFormat="1" applyFont="1" applyFill="1" applyBorder="1" applyAlignment="1">
      <alignment horizontal="right" vertical="center"/>
    </xf>
    <xf numFmtId="0" fontId="11" fillId="6" borderId="2" xfId="0" applyFont="1" applyFill="1" applyBorder="1" applyAlignment="1">
      <alignment horizontal="right" vertical="center" wrapText="1"/>
    </xf>
    <xf numFmtId="0" fontId="8" fillId="7" borderId="7" xfId="0" applyFont="1" applyFill="1" applyBorder="1" applyAlignment="1">
      <alignment horizontal="left" vertical="center" wrapText="1"/>
    </xf>
    <xf numFmtId="164" fontId="8" fillId="7" borderId="0" xfId="1" applyNumberFormat="1" applyFont="1" applyFill="1" applyAlignment="1">
      <alignment horizontal="right" vertical="center" wrapText="1"/>
    </xf>
    <xf numFmtId="165" fontId="11" fillId="8" borderId="8" xfId="0" applyNumberFormat="1" applyFont="1" applyFill="1" applyBorder="1" applyAlignment="1">
      <alignment horizontal="right" vertical="center"/>
    </xf>
    <xf numFmtId="0" fontId="8" fillId="9" borderId="7" xfId="0" applyFont="1" applyFill="1" applyBorder="1" applyAlignment="1">
      <alignment horizontal="left" vertical="center" wrapText="1"/>
    </xf>
    <xf numFmtId="164" fontId="8" fillId="9" borderId="7" xfId="1" applyNumberFormat="1" applyFont="1" applyFill="1" applyBorder="1" applyAlignment="1">
      <alignment horizontal="right" vertical="center" wrapText="1"/>
    </xf>
    <xf numFmtId="165" fontId="11" fillId="4" borderId="7" xfId="0" applyNumberFormat="1" applyFont="1" applyFill="1" applyBorder="1" applyAlignment="1">
      <alignment horizontal="right" vertical="center"/>
    </xf>
    <xf numFmtId="0" fontId="11" fillId="6" borderId="7" xfId="0" applyFont="1" applyFill="1" applyBorder="1" applyAlignment="1">
      <alignment horizontal="left" vertical="top" wrapText="1"/>
    </xf>
    <xf numFmtId="0" fontId="5" fillId="6" borderId="7" xfId="0" applyFont="1" applyFill="1" applyBorder="1"/>
    <xf numFmtId="0" fontId="5" fillId="6" borderId="7" xfId="0" applyFont="1" applyFill="1" applyBorder="1" applyAlignment="1">
      <alignment horizontal="right" vertical="center"/>
    </xf>
    <xf numFmtId="0" fontId="8" fillId="0" borderId="9" xfId="0" applyFont="1" applyBorder="1" applyAlignment="1">
      <alignment horizontal="left" vertical="center" wrapText="1"/>
    </xf>
    <xf numFmtId="0" fontId="8" fillId="0" borderId="9" xfId="1" applyNumberFormat="1" applyFont="1" applyBorder="1" applyAlignment="1">
      <alignment horizontal="right" vertical="center" wrapText="1"/>
    </xf>
    <xf numFmtId="0" fontId="11" fillId="0" borderId="9" xfId="0" applyFont="1" applyBorder="1" applyAlignment="1">
      <alignment horizontal="right" vertical="center"/>
    </xf>
    <xf numFmtId="166" fontId="8" fillId="0" borderId="9" xfId="1" applyNumberFormat="1" applyFont="1" applyBorder="1" applyAlignment="1">
      <alignment horizontal="right" vertical="center" wrapText="1"/>
    </xf>
    <xf numFmtId="166" fontId="11" fillId="0" borderId="9" xfId="0" applyNumberFormat="1" applyFont="1" applyBorder="1" applyAlignment="1">
      <alignment horizontal="right" vertical="center"/>
    </xf>
    <xf numFmtId="0" fontId="8" fillId="0" borderId="0" xfId="0" applyFont="1" applyAlignment="1">
      <alignment horizontal="left" vertical="center" wrapText="1"/>
    </xf>
    <xf numFmtId="0" fontId="8" fillId="0" borderId="0" xfId="1" applyNumberFormat="1" applyFont="1" applyBorder="1" applyAlignment="1">
      <alignment horizontal="right" vertical="center" wrapText="1"/>
    </xf>
    <xf numFmtId="166" fontId="11" fillId="0" borderId="0" xfId="0" applyNumberFormat="1" applyFont="1" applyAlignment="1">
      <alignment horizontal="right" vertical="center"/>
    </xf>
    <xf numFmtId="0" fontId="11" fillId="0" borderId="0" xfId="0" applyFont="1" applyAlignment="1">
      <alignment horizontal="right" vertical="center"/>
    </xf>
    <xf numFmtId="166" fontId="8" fillId="0" borderId="0" xfId="1" applyNumberFormat="1" applyFont="1" applyBorder="1" applyAlignment="1">
      <alignment horizontal="right" vertical="center" wrapText="1"/>
    </xf>
    <xf numFmtId="164" fontId="11" fillId="6" borderId="11" xfId="0" applyNumberFormat="1" applyFont="1" applyFill="1" applyBorder="1" applyAlignment="1">
      <alignment horizontal="right" vertical="center"/>
    </xf>
    <xf numFmtId="0" fontId="11" fillId="6" borderId="11" xfId="0" applyFont="1" applyFill="1" applyBorder="1" applyAlignment="1">
      <alignment horizontal="right" vertical="center" wrapText="1"/>
    </xf>
    <xf numFmtId="0" fontId="11" fillId="8" borderId="7" xfId="0" applyFont="1" applyFill="1" applyBorder="1" applyAlignment="1">
      <alignment horizontal="left" vertical="center" wrapText="1"/>
    </xf>
    <xf numFmtId="2" fontId="11" fillId="8" borderId="7" xfId="0" applyNumberFormat="1" applyFont="1" applyFill="1" applyBorder="1" applyAlignment="1">
      <alignment horizontal="right" vertical="center"/>
    </xf>
    <xf numFmtId="166" fontId="11" fillId="8" borderId="7" xfId="0" applyNumberFormat="1" applyFont="1" applyFill="1" applyBorder="1" applyAlignment="1">
      <alignment horizontal="right" vertical="center"/>
    </xf>
    <xf numFmtId="0" fontId="11" fillId="4" borderId="7" xfId="0" applyFont="1" applyFill="1" applyBorder="1" applyAlignment="1">
      <alignment horizontal="left" vertical="center" wrapText="1"/>
    </xf>
    <xf numFmtId="2" fontId="11" fillId="4" borderId="7" xfId="0" applyNumberFormat="1" applyFont="1" applyFill="1" applyBorder="1" applyAlignment="1">
      <alignment horizontal="right" vertical="center"/>
    </xf>
    <xf numFmtId="166" fontId="11" fillId="4" borderId="7" xfId="0" applyNumberFormat="1" applyFont="1" applyFill="1" applyBorder="1" applyAlignment="1">
      <alignment horizontal="right" vertical="center"/>
    </xf>
    <xf numFmtId="0" fontId="11" fillId="2" borderId="12" xfId="0" applyFont="1" applyFill="1" applyBorder="1" applyAlignment="1">
      <alignment horizontal="left" vertical="top" wrapText="1"/>
    </xf>
    <xf numFmtId="164" fontId="11" fillId="0" borderId="9" xfId="1" applyNumberFormat="1" applyFont="1" applyBorder="1" applyAlignment="1">
      <alignment horizontal="right" vertical="center"/>
    </xf>
    <xf numFmtId="0" fontId="11" fillId="2" borderId="9" xfId="0" applyFont="1" applyFill="1" applyBorder="1" applyAlignment="1">
      <alignment horizontal="left" vertical="top" wrapText="1"/>
    </xf>
    <xf numFmtId="0" fontId="11" fillId="2" borderId="2" xfId="0" applyFont="1" applyFill="1" applyBorder="1" applyAlignment="1">
      <alignment horizontal="left" vertical="top" wrapText="1"/>
    </xf>
    <xf numFmtId="0" fontId="11" fillId="6" borderId="7" xfId="0" applyFont="1" applyFill="1" applyBorder="1" applyAlignment="1">
      <alignment vertical="top" wrapText="1"/>
    </xf>
    <xf numFmtId="164" fontId="5" fillId="6" borderId="7" xfId="1" applyNumberFormat="1" applyFont="1" applyFill="1" applyBorder="1"/>
    <xf numFmtId="164" fontId="5" fillId="6" borderId="7" xfId="1" applyNumberFormat="1" applyFont="1" applyFill="1" applyBorder="1" applyAlignment="1">
      <alignment horizontal="right" vertical="center"/>
    </xf>
    <xf numFmtId="164" fontId="11" fillId="0" borderId="12" xfId="1" applyNumberFormat="1" applyFont="1" applyBorder="1" applyAlignment="1">
      <alignment horizontal="right" vertical="center"/>
    </xf>
    <xf numFmtId="164" fontId="11" fillId="0" borderId="2" xfId="1" applyNumberFormat="1" applyFont="1" applyBorder="1" applyAlignment="1">
      <alignment horizontal="right" vertical="center"/>
    </xf>
    <xf numFmtId="164" fontId="11" fillId="6" borderId="7" xfId="1" applyNumberFormat="1" applyFont="1" applyFill="1" applyBorder="1" applyAlignment="1">
      <alignment horizontal="left" vertical="top" wrapText="1"/>
    </xf>
    <xf numFmtId="164" fontId="11" fillId="6" borderId="7" xfId="1" applyNumberFormat="1" applyFont="1" applyFill="1" applyBorder="1" applyAlignment="1">
      <alignment horizontal="right" vertical="center"/>
    </xf>
    <xf numFmtId="0" fontId="13" fillId="0" borderId="0" xfId="0" applyFont="1" applyAlignment="1">
      <alignment vertical="top" wrapText="1"/>
    </xf>
    <xf numFmtId="0" fontId="14" fillId="0" borderId="0" xfId="0" applyFont="1" applyAlignment="1">
      <alignment vertical="top" wrapText="1"/>
    </xf>
    <xf numFmtId="0" fontId="11" fillId="8" borderId="11" xfId="0" applyFont="1" applyFill="1" applyBorder="1" applyAlignment="1">
      <alignment vertical="top" wrapText="1"/>
    </xf>
    <xf numFmtId="165" fontId="11" fillId="8" borderId="7" xfId="0" applyNumberFormat="1" applyFont="1" applyFill="1" applyBorder="1" applyAlignment="1">
      <alignment horizontal="right" vertical="center"/>
    </xf>
    <xf numFmtId="0" fontId="11" fillId="4" borderId="7" xfId="0" applyFont="1" applyFill="1" applyBorder="1" applyAlignment="1">
      <alignment vertical="top" wrapText="1"/>
    </xf>
    <xf numFmtId="0" fontId="5" fillId="6" borderId="7" xfId="0" applyFont="1" applyFill="1" applyBorder="1" applyAlignment="1">
      <alignment horizontal="right"/>
    </xf>
    <xf numFmtId="164" fontId="11" fillId="0" borderId="9" xfId="0" applyNumberFormat="1" applyFont="1" applyBorder="1" applyAlignment="1">
      <alignment horizontal="right" vertical="center"/>
    </xf>
    <xf numFmtId="0" fontId="11" fillId="6" borderId="7" xfId="0" applyFont="1" applyFill="1" applyBorder="1" applyAlignment="1">
      <alignment horizontal="right" vertical="top" wrapText="1"/>
    </xf>
    <xf numFmtId="0" fontId="1" fillId="0" borderId="0" xfId="0" applyFont="1"/>
    <xf numFmtId="0" fontId="11" fillId="8" borderId="7" xfId="0" applyFont="1" applyFill="1" applyBorder="1" applyAlignment="1">
      <alignment horizontal="left" vertical="top" wrapText="1"/>
    </xf>
    <xf numFmtId="0" fontId="11" fillId="4" borderId="7" xfId="0" applyFont="1" applyFill="1" applyBorder="1" applyAlignment="1">
      <alignment horizontal="left" vertical="top" wrapText="1"/>
    </xf>
    <xf numFmtId="1" fontId="11" fillId="6" borderId="2" xfId="0" applyNumberFormat="1" applyFont="1" applyFill="1" applyBorder="1" applyAlignment="1">
      <alignment horizontal="right" vertical="center"/>
    </xf>
    <xf numFmtId="1" fontId="11" fillId="6" borderId="17" xfId="0" applyNumberFormat="1" applyFont="1" applyFill="1" applyBorder="1" applyAlignment="1">
      <alignment horizontal="right" vertical="center"/>
    </xf>
    <xf numFmtId="164" fontId="11" fillId="8" borderId="7" xfId="1" applyNumberFormat="1" applyFont="1" applyFill="1" applyBorder="1" applyAlignment="1">
      <alignment horizontal="right" vertical="top" wrapText="1"/>
    </xf>
    <xf numFmtId="164" fontId="11" fillId="8" borderId="1" xfId="1" applyNumberFormat="1" applyFont="1" applyFill="1" applyBorder="1" applyAlignment="1">
      <alignment horizontal="right" vertical="top" wrapText="1"/>
    </xf>
    <xf numFmtId="164" fontId="11" fillId="4" borderId="7" xfId="1" applyNumberFormat="1" applyFont="1" applyFill="1" applyBorder="1" applyAlignment="1">
      <alignment horizontal="right" vertical="top" wrapText="1"/>
    </xf>
    <xf numFmtId="164" fontId="11" fillId="4" borderId="1" xfId="1" applyNumberFormat="1" applyFont="1" applyFill="1" applyBorder="1" applyAlignment="1">
      <alignment horizontal="right" vertical="top" wrapText="1"/>
    </xf>
    <xf numFmtId="164" fontId="11" fillId="6" borderId="7" xfId="1" applyNumberFormat="1" applyFont="1" applyFill="1" applyBorder="1" applyAlignment="1">
      <alignment vertical="top" wrapText="1"/>
    </xf>
    <xf numFmtId="164" fontId="11" fillId="6" borderId="1" xfId="1" applyNumberFormat="1" applyFont="1" applyFill="1" applyBorder="1" applyAlignment="1">
      <alignment vertical="top" wrapText="1"/>
    </xf>
    <xf numFmtId="164" fontId="11" fillId="6" borderId="7" xfId="1" applyNumberFormat="1" applyFont="1" applyFill="1" applyBorder="1" applyAlignment="1">
      <alignment horizontal="right" vertical="top" wrapText="1"/>
    </xf>
    <xf numFmtId="164" fontId="11" fillId="0" borderId="18" xfId="1" applyNumberFormat="1" applyFont="1" applyBorder="1" applyAlignment="1">
      <alignment horizontal="right" vertical="center"/>
    </xf>
    <xf numFmtId="164" fontId="11" fillId="0" borderId="17" xfId="1" applyNumberFormat="1" applyFont="1" applyBorder="1" applyAlignment="1">
      <alignment horizontal="right" vertical="center"/>
    </xf>
    <xf numFmtId="0" fontId="10" fillId="0" borderId="0" xfId="3" applyFont="1"/>
    <xf numFmtId="0" fontId="0" fillId="0" borderId="0" xfId="0"/>
    <xf numFmtId="0" fontId="8" fillId="5" borderId="5" xfId="0" applyFont="1" applyFill="1" applyBorder="1" applyAlignment="1">
      <alignment horizontal="left" wrapText="1"/>
    </xf>
    <xf numFmtId="0" fontId="8" fillId="5" borderId="5" xfId="0" applyFont="1" applyFill="1" applyBorder="1" applyAlignment="1">
      <alignment horizontal="right" wrapText="1"/>
    </xf>
    <xf numFmtId="164" fontId="8" fillId="0" borderId="9" xfId="1" applyNumberFormat="1" applyFont="1" applyBorder="1" applyAlignment="1">
      <alignment horizontal="right" vertical="center" wrapText="1"/>
    </xf>
    <xf numFmtId="2" fontId="8" fillId="0" borderId="9" xfId="0" applyNumberFormat="1" applyFont="1" applyBorder="1" applyAlignment="1">
      <alignment horizontal="right" vertical="center" wrapText="1"/>
    </xf>
    <xf numFmtId="1" fontId="8" fillId="0" borderId="9" xfId="0" applyNumberFormat="1" applyFont="1" applyBorder="1" applyAlignment="1">
      <alignment horizontal="right" vertical="center" wrapText="1"/>
    </xf>
    <xf numFmtId="0" fontId="14" fillId="0" borderId="0" xfId="0" applyFont="1"/>
    <xf numFmtId="0" fontId="16" fillId="0" borderId="0" xfId="0" applyFont="1"/>
    <xf numFmtId="0" fontId="8" fillId="5" borderId="20" xfId="0" applyFont="1" applyFill="1" applyBorder="1" applyAlignment="1">
      <alignment wrapText="1"/>
    </xf>
    <xf numFmtId="164" fontId="8" fillId="0" borderId="9" xfId="1" applyNumberFormat="1" applyFont="1" applyBorder="1" applyAlignment="1">
      <alignment horizontal="left" vertical="center" wrapText="1"/>
    </xf>
    <xf numFmtId="43" fontId="8" fillId="0" borderId="9" xfId="1" applyFont="1" applyBorder="1" applyAlignment="1">
      <alignment horizontal="left" vertical="center" wrapText="1"/>
    </xf>
    <xf numFmtId="164" fontId="8" fillId="0" borderId="0" xfId="1" applyNumberFormat="1" applyFont="1" applyBorder="1" applyAlignment="1">
      <alignment horizontal="left" vertical="center" wrapText="1"/>
    </xf>
    <xf numFmtId="43" fontId="8" fillId="0" borderId="0" xfId="1" applyFont="1" applyBorder="1" applyAlignment="1">
      <alignment horizontal="left" vertical="center" wrapText="1"/>
    </xf>
    <xf numFmtId="164" fontId="8" fillId="0" borderId="12" xfId="1" applyNumberFormat="1" applyFont="1" applyBorder="1" applyAlignment="1">
      <alignment horizontal="left" vertical="center" wrapText="1"/>
    </xf>
    <xf numFmtId="43" fontId="8" fillId="0" borderId="12" xfId="1" applyFont="1" applyBorder="1" applyAlignment="1">
      <alignment horizontal="left" vertical="center" wrapText="1"/>
    </xf>
    <xf numFmtId="164" fontId="8" fillId="0" borderId="21" xfId="1" applyNumberFormat="1" applyFont="1" applyBorder="1" applyAlignment="1">
      <alignment horizontal="left" vertical="center" wrapText="1"/>
    </xf>
    <xf numFmtId="43" fontId="8" fillId="0" borderId="21" xfId="1" applyFont="1" applyBorder="1" applyAlignment="1">
      <alignment horizontal="left" vertical="center" wrapText="1"/>
    </xf>
    <xf numFmtId="49" fontId="17" fillId="3" borderId="0" xfId="0" applyNumberFormat="1" applyFont="1" applyFill="1" applyAlignment="1">
      <alignment horizontal="left" vertical="center"/>
    </xf>
    <xf numFmtId="0" fontId="21" fillId="4" borderId="0" xfId="0" applyFont="1" applyFill="1" applyBorder="1" applyAlignment="1">
      <alignment horizontal="left" vertical="center" wrapText="1"/>
    </xf>
    <xf numFmtId="0" fontId="17" fillId="10" borderId="0" xfId="0" applyFont="1" applyFill="1" applyAlignment="1">
      <alignment horizontal="left" vertical="center"/>
    </xf>
    <xf numFmtId="49" fontId="3" fillId="2" borderId="11" xfId="0" applyNumberFormat="1" applyFont="1" applyFill="1" applyBorder="1"/>
    <xf numFmtId="49" fontId="7" fillId="3" borderId="11" xfId="0" applyNumberFormat="1" applyFont="1" applyFill="1" applyBorder="1" applyAlignment="1">
      <alignment horizontal="left" vertical="top"/>
    </xf>
    <xf numFmtId="0" fontId="22" fillId="5" borderId="0" xfId="0" applyFont="1" applyFill="1" applyAlignment="1">
      <alignment horizontal="left" vertical="center" wrapText="1"/>
    </xf>
    <xf numFmtId="0" fontId="17" fillId="3" borderId="0" xfId="0" applyFont="1" applyFill="1" applyAlignment="1">
      <alignment horizontal="left" vertical="center"/>
    </xf>
    <xf numFmtId="0" fontId="23" fillId="0" borderId="0" xfId="4"/>
    <xf numFmtId="0" fontId="8" fillId="5" borderId="5" xfId="4" applyFont="1" applyFill="1" applyBorder="1" applyAlignment="1">
      <alignment horizontal="right" wrapText="1"/>
    </xf>
    <xf numFmtId="0" fontId="8" fillId="0" borderId="12" xfId="4" applyFont="1" applyBorder="1" applyAlignment="1">
      <alignment horizontal="left" vertical="center" wrapText="1"/>
    </xf>
    <xf numFmtId="2" fontId="8" fillId="0" borderId="9" xfId="4" applyNumberFormat="1" applyFont="1" applyBorder="1" applyAlignment="1">
      <alignment horizontal="right" vertical="center" wrapText="1"/>
    </xf>
    <xf numFmtId="166" fontId="8" fillId="0" borderId="9" xfId="5" applyNumberFormat="1" applyFont="1" applyBorder="1" applyAlignment="1">
      <alignment horizontal="right" vertical="center" wrapText="1"/>
    </xf>
    <xf numFmtId="1" fontId="8" fillId="0" borderId="9" xfId="4" applyNumberFormat="1" applyFont="1" applyBorder="1" applyAlignment="1">
      <alignment horizontal="right" vertical="center" wrapText="1"/>
    </xf>
    <xf numFmtId="0" fontId="8" fillId="0" borderId="9" xfId="4" applyFont="1" applyBorder="1" applyAlignment="1">
      <alignment horizontal="left" vertical="center" wrapText="1"/>
    </xf>
    <xf numFmtId="2" fontId="8" fillId="0" borderId="9" xfId="5" applyNumberFormat="1" applyFont="1" applyBorder="1" applyAlignment="1">
      <alignment horizontal="right" vertical="center" wrapText="1"/>
    </xf>
    <xf numFmtId="0" fontId="24" fillId="0" borderId="9" xfId="4" applyFont="1" applyBorder="1" applyAlignment="1">
      <alignment horizontal="left" vertical="center" wrapText="1"/>
    </xf>
    <xf numFmtId="2" fontId="24" fillId="0" borderId="9" xfId="4" applyNumberFormat="1" applyFont="1" applyBorder="1" applyAlignment="1">
      <alignment horizontal="right" vertical="center" wrapText="1"/>
    </xf>
    <xf numFmtId="166" fontId="24" fillId="0" borderId="9" xfId="5" applyNumberFormat="1" applyFont="1" applyBorder="1" applyAlignment="1">
      <alignment horizontal="right" vertical="center" wrapText="1"/>
    </xf>
    <xf numFmtId="1" fontId="24" fillId="0" borderId="9" xfId="4" applyNumberFormat="1" applyFont="1" applyBorder="1" applyAlignment="1">
      <alignment horizontal="right" vertical="center" wrapText="1"/>
    </xf>
    <xf numFmtId="0" fontId="25" fillId="0" borderId="0" xfId="4" applyFont="1"/>
    <xf numFmtId="1" fontId="8" fillId="0" borderId="9" xfId="5" applyNumberFormat="1" applyFont="1" applyBorder="1" applyAlignment="1">
      <alignment horizontal="right" vertical="center" wrapText="1"/>
    </xf>
    <xf numFmtId="0" fontId="8" fillId="0" borderId="9" xfId="4" applyFont="1" applyBorder="1" applyAlignment="1">
      <alignment horizontal="right" vertical="center" wrapText="1"/>
    </xf>
    <xf numFmtId="166" fontId="8" fillId="0" borderId="9" xfId="4" applyNumberFormat="1" applyFont="1" applyBorder="1" applyAlignment="1">
      <alignment horizontal="right" vertical="center" wrapText="1"/>
    </xf>
    <xf numFmtId="0" fontId="8" fillId="5" borderId="5" xfId="4" applyFont="1" applyFill="1" applyBorder="1" applyAlignment="1">
      <alignment horizontal="right" vertical="center" wrapText="1"/>
    </xf>
    <xf numFmtId="0" fontId="8" fillId="6" borderId="23" xfId="4" applyFont="1" applyFill="1" applyBorder="1" applyAlignment="1">
      <alignment horizontal="left" vertical="center" wrapText="1"/>
    </xf>
    <xf numFmtId="0" fontId="8" fillId="6" borderId="7" xfId="4" applyFont="1" applyFill="1" applyBorder="1" applyAlignment="1">
      <alignment horizontal="right" vertical="center" wrapText="1"/>
    </xf>
    <xf numFmtId="0" fontId="8" fillId="8" borderId="13" xfId="4" applyFont="1" applyFill="1" applyBorder="1" applyAlignment="1">
      <alignment horizontal="left" vertical="center" wrapText="1"/>
    </xf>
    <xf numFmtId="0" fontId="8" fillId="8" borderId="11" xfId="4" applyFont="1" applyFill="1" applyBorder="1" applyAlignment="1">
      <alignment horizontal="right" vertical="center" wrapText="1"/>
    </xf>
    <xf numFmtId="2" fontId="8" fillId="8" borderId="11" xfId="4" applyNumberFormat="1" applyFont="1" applyFill="1" applyBorder="1" applyAlignment="1">
      <alignment horizontal="right" vertical="center" wrapText="1"/>
    </xf>
    <xf numFmtId="0" fontId="8" fillId="4" borderId="24" xfId="4" applyFont="1" applyFill="1" applyBorder="1" applyAlignment="1">
      <alignment horizontal="left" vertical="center" wrapText="1"/>
    </xf>
    <xf numFmtId="0" fontId="8" fillId="4" borderId="7" xfId="4" applyFont="1" applyFill="1" applyBorder="1" applyAlignment="1">
      <alignment horizontal="right" vertical="center" wrapText="1"/>
    </xf>
    <xf numFmtId="2" fontId="8" fillId="4" borderId="7" xfId="4" applyNumberFormat="1" applyFont="1" applyFill="1" applyBorder="1" applyAlignment="1">
      <alignment horizontal="right" vertical="center" wrapText="1"/>
    </xf>
    <xf numFmtId="4" fontId="8" fillId="0" borderId="9" xfId="4" applyNumberFormat="1" applyFont="1" applyBorder="1" applyAlignment="1">
      <alignment horizontal="right" vertical="center" wrapText="1"/>
    </xf>
    <xf numFmtId="4" fontId="8" fillId="0" borderId="9" xfId="5" applyNumberFormat="1" applyFont="1" applyBorder="1" applyAlignment="1">
      <alignment horizontal="right" vertical="center" wrapText="1"/>
    </xf>
    <xf numFmtId="0" fontId="9" fillId="0" borderId="0" xfId="3"/>
    <xf numFmtId="0" fontId="1" fillId="0" borderId="0" xfId="6"/>
    <xf numFmtId="0" fontId="11" fillId="8" borderId="11" xfId="4" applyFont="1" applyFill="1" applyBorder="1" applyAlignment="1">
      <alignment horizontal="left" vertical="center" wrapText="1"/>
    </xf>
    <xf numFmtId="0" fontId="8" fillId="7" borderId="11" xfId="4" applyFont="1" applyFill="1" applyBorder="1" applyAlignment="1">
      <alignment horizontal="left" vertical="center" wrapText="1"/>
    </xf>
    <xf numFmtId="0" fontId="8" fillId="7" borderId="0" xfId="4" applyFont="1" applyFill="1" applyAlignment="1">
      <alignment horizontal="left" vertical="center" wrapText="1"/>
    </xf>
    <xf numFmtId="3" fontId="8" fillId="0" borderId="9" xfId="4" applyNumberFormat="1" applyFont="1" applyBorder="1" applyAlignment="1">
      <alignment horizontal="right" vertical="center" wrapText="1"/>
    </xf>
    <xf numFmtId="164" fontId="8" fillId="0" borderId="9" xfId="5" applyNumberFormat="1" applyFont="1" applyBorder="1" applyAlignment="1">
      <alignment horizontal="right" vertical="center" wrapText="1"/>
    </xf>
    <xf numFmtId="2" fontId="8" fillId="0" borderId="11" xfId="4" applyNumberFormat="1" applyFont="1" applyBorder="1" applyAlignment="1">
      <alignment horizontal="right" vertical="center" wrapText="1"/>
    </xf>
    <xf numFmtId="0" fontId="11" fillId="4" borderId="7" xfId="4" applyFont="1" applyFill="1" applyBorder="1" applyAlignment="1">
      <alignment horizontal="left" vertical="center" wrapText="1"/>
    </xf>
    <xf numFmtId="165" fontId="11" fillId="4" borderId="7" xfId="4" applyNumberFormat="1" applyFont="1" applyFill="1" applyBorder="1" applyAlignment="1">
      <alignment horizontal="right" vertical="center"/>
    </xf>
    <xf numFmtId="0" fontId="11" fillId="2" borderId="8" xfId="4" applyFont="1" applyFill="1" applyBorder="1" applyAlignment="1">
      <alignment horizontal="left" vertical="top" wrapText="1"/>
    </xf>
    <xf numFmtId="0" fontId="8" fillId="9" borderId="9" xfId="4" applyFont="1" applyFill="1" applyBorder="1" applyAlignment="1">
      <alignment horizontal="left" vertical="center" wrapText="1"/>
    </xf>
    <xf numFmtId="0" fontId="11" fillId="2" borderId="0" xfId="4" applyFont="1" applyFill="1" applyAlignment="1">
      <alignment horizontal="left" vertical="top" wrapText="1"/>
    </xf>
    <xf numFmtId="0" fontId="11" fillId="2" borderId="11" xfId="4" applyFont="1" applyFill="1" applyBorder="1" applyAlignment="1">
      <alignment horizontal="left" vertical="top" wrapText="1"/>
    </xf>
    <xf numFmtId="0" fontId="8" fillId="9" borderId="11" xfId="4" applyFont="1" applyFill="1" applyBorder="1" applyAlignment="1">
      <alignment horizontal="left" vertical="center" wrapText="1"/>
    </xf>
    <xf numFmtId="0" fontId="11" fillId="6" borderId="7" xfId="4" applyFont="1" applyFill="1" applyBorder="1" applyAlignment="1">
      <alignment horizontal="left" vertical="center" wrapText="1"/>
    </xf>
    <xf numFmtId="0" fontId="11" fillId="6" borderId="7" xfId="4" applyFont="1" applyFill="1" applyBorder="1" applyAlignment="1">
      <alignment horizontal="right" vertical="center" wrapText="1"/>
    </xf>
    <xf numFmtId="0" fontId="5" fillId="6" borderId="25" xfId="6" applyFont="1" applyFill="1" applyBorder="1" applyAlignment="1">
      <alignment vertical="center" wrapText="1"/>
    </xf>
    <xf numFmtId="167" fontId="8" fillId="0" borderId="9" xfId="5" applyNumberFormat="1" applyFont="1" applyBorder="1" applyAlignment="1">
      <alignment horizontal="right" vertical="center" wrapText="1"/>
    </xf>
    <xf numFmtId="0" fontId="5" fillId="6" borderId="26" xfId="6" applyFont="1" applyFill="1" applyBorder="1" applyAlignment="1">
      <alignment vertical="center" wrapText="1"/>
    </xf>
    <xf numFmtId="168" fontId="8" fillId="0" borderId="9" xfId="5" applyNumberFormat="1" applyFont="1" applyBorder="1" applyAlignment="1">
      <alignment horizontal="right" vertical="center" wrapText="1"/>
    </xf>
    <xf numFmtId="167" fontId="8" fillId="0" borderId="9" xfId="4" applyNumberFormat="1" applyFont="1" applyBorder="1" applyAlignment="1">
      <alignment horizontal="right" vertical="center" wrapText="1"/>
    </xf>
    <xf numFmtId="0" fontId="11" fillId="6" borderId="11" xfId="4" applyFont="1" applyFill="1" applyBorder="1" applyAlignment="1">
      <alignment horizontal="left" vertical="center" wrapText="1"/>
    </xf>
    <xf numFmtId="2" fontId="8" fillId="0" borderId="0" xfId="5" applyNumberFormat="1" applyFont="1" applyBorder="1" applyAlignment="1">
      <alignment horizontal="right" vertical="center" wrapText="1"/>
    </xf>
    <xf numFmtId="167" fontId="8" fillId="0" borderId="0" xfId="5" applyNumberFormat="1" applyFont="1" applyBorder="1" applyAlignment="1">
      <alignment horizontal="right" vertical="center" wrapText="1"/>
    </xf>
    <xf numFmtId="2" fontId="8" fillId="0" borderId="12" xfId="5" applyNumberFormat="1" applyFont="1" applyBorder="1" applyAlignment="1">
      <alignment horizontal="right" vertical="center" wrapText="1"/>
    </xf>
    <xf numFmtId="167" fontId="8" fillId="0" borderId="12" xfId="5" applyNumberFormat="1" applyFont="1" applyBorder="1" applyAlignment="1">
      <alignment horizontal="right" vertical="center" wrapText="1"/>
    </xf>
    <xf numFmtId="2" fontId="8" fillId="0" borderId="0" xfId="4" applyNumberFormat="1" applyFont="1" applyAlignment="1">
      <alignment horizontal="right" vertical="center" wrapText="1"/>
    </xf>
    <xf numFmtId="0" fontId="8" fillId="0" borderId="0" xfId="4" applyFont="1" applyAlignment="1">
      <alignment vertical="center" wrapText="1"/>
    </xf>
    <xf numFmtId="0" fontId="26" fillId="0" borderId="0" xfId="6" applyFont="1"/>
    <xf numFmtId="0" fontId="27" fillId="0" borderId="0" xfId="6" applyFont="1"/>
    <xf numFmtId="0" fontId="8" fillId="5" borderId="7" xfId="4" applyFont="1" applyFill="1" applyBorder="1" applyAlignment="1">
      <alignment horizontal="right" vertical="center" wrapText="1"/>
    </xf>
    <xf numFmtId="0" fontId="11" fillId="4" borderId="11" xfId="4" applyFont="1" applyFill="1" applyBorder="1" applyAlignment="1">
      <alignment horizontal="left" vertical="top" wrapText="1"/>
    </xf>
    <xf numFmtId="164" fontId="8" fillId="0" borderId="21" xfId="5" applyNumberFormat="1" applyFont="1" applyBorder="1" applyAlignment="1">
      <alignment horizontal="right" vertical="center" wrapText="1"/>
    </xf>
    <xf numFmtId="0" fontId="8" fillId="5" borderId="11" xfId="4" applyFont="1" applyFill="1" applyBorder="1" applyAlignment="1">
      <alignment horizontal="left" vertical="center" wrapText="1"/>
    </xf>
    <xf numFmtId="0" fontId="8" fillId="5" borderId="6" xfId="4" applyFont="1" applyFill="1" applyBorder="1" applyAlignment="1">
      <alignment horizontal="right" vertical="center" wrapText="1"/>
    </xf>
    <xf numFmtId="164" fontId="8" fillId="0" borderId="11" xfId="5" applyNumberFormat="1" applyFont="1" applyBorder="1" applyAlignment="1">
      <alignment horizontal="right" vertical="center" wrapText="1"/>
    </xf>
    <xf numFmtId="0" fontId="5" fillId="6" borderId="27" xfId="6" applyFont="1" applyFill="1" applyBorder="1" applyAlignment="1">
      <alignment vertical="center" wrapText="1"/>
    </xf>
    <xf numFmtId="0" fontId="28" fillId="0" borderId="0" xfId="6" applyFont="1"/>
    <xf numFmtId="0" fontId="11" fillId="4" borderId="7" xfId="4" applyFont="1" applyFill="1" applyBorder="1" applyAlignment="1">
      <alignment horizontal="left" vertical="top" wrapText="1"/>
    </xf>
    <xf numFmtId="0" fontId="8" fillId="5" borderId="20" xfId="4" applyFont="1" applyFill="1" applyBorder="1" applyAlignment="1">
      <alignment horizontal="left" vertical="center" wrapText="1"/>
    </xf>
    <xf numFmtId="43" fontId="8" fillId="0" borderId="11" xfId="5" applyFont="1" applyBorder="1" applyAlignment="1">
      <alignment horizontal="right" vertical="center" wrapText="1"/>
    </xf>
    <xf numFmtId="0" fontId="11" fillId="8" borderId="11" xfId="4" applyFont="1" applyFill="1" applyBorder="1" applyAlignment="1">
      <alignment horizontal="left" vertical="top" wrapText="1"/>
    </xf>
    <xf numFmtId="43" fontId="8" fillId="0" borderId="7" xfId="4" applyNumberFormat="1" applyFont="1" applyBorder="1" applyAlignment="1">
      <alignment horizontal="right" vertical="center" wrapText="1"/>
    </xf>
    <xf numFmtId="169" fontId="8" fillId="0" borderId="11" xfId="4" applyNumberFormat="1" applyFont="1" applyBorder="1" applyAlignment="1">
      <alignment horizontal="right" vertical="center" wrapText="1"/>
    </xf>
    <xf numFmtId="0" fontId="28" fillId="0" borderId="0" xfId="6" applyFont="1" applyAlignment="1">
      <alignment horizontal="right"/>
    </xf>
    <xf numFmtId="0" fontId="5" fillId="0" borderId="11" xfId="6" applyFont="1" applyBorder="1"/>
    <xf numFmtId="170" fontId="28" fillId="0" borderId="0" xfId="7" applyNumberFormat="1" applyFont="1" applyFill="1"/>
    <xf numFmtId="0" fontId="29" fillId="0" borderId="0" xfId="8"/>
    <xf numFmtId="0" fontId="8" fillId="5" borderId="0" xfId="4" applyFont="1" applyFill="1" applyAlignment="1">
      <alignment horizontal="left" vertical="center" wrapText="1"/>
    </xf>
    <xf numFmtId="0" fontId="5" fillId="6" borderId="0" xfId="6" applyFont="1" applyFill="1" applyAlignment="1">
      <alignment vertical="center" wrapText="1"/>
    </xf>
    <xf numFmtId="3" fontId="8" fillId="0" borderId="0" xfId="4" applyNumberFormat="1" applyFont="1" applyAlignment="1">
      <alignment horizontal="right" vertical="center" wrapText="1"/>
    </xf>
    <xf numFmtId="3" fontId="8" fillId="0" borderId="12" xfId="4" applyNumberFormat="1" applyFont="1" applyBorder="1" applyAlignment="1">
      <alignment horizontal="right" vertical="center" wrapText="1"/>
    </xf>
    <xf numFmtId="0" fontId="8" fillId="5" borderId="27" xfId="4" applyFont="1" applyFill="1" applyBorder="1" applyAlignment="1">
      <alignment horizontal="left" vertical="center" wrapText="1"/>
    </xf>
    <xf numFmtId="3" fontId="8" fillId="0" borderId="11" xfId="4" applyNumberFormat="1" applyFont="1" applyBorder="1" applyAlignment="1">
      <alignment horizontal="right" vertical="center" wrapText="1"/>
    </xf>
    <xf numFmtId="4" fontId="8" fillId="0" borderId="0" xfId="4" applyNumberFormat="1" applyFont="1" applyAlignment="1">
      <alignment horizontal="right" vertical="center" wrapText="1"/>
    </xf>
    <xf numFmtId="4" fontId="8" fillId="0" borderId="12" xfId="4" applyNumberFormat="1" applyFont="1" applyBorder="1" applyAlignment="1">
      <alignment horizontal="right" vertical="center" wrapText="1"/>
    </xf>
    <xf numFmtId="4" fontId="8" fillId="0" borderId="11" xfId="4" applyNumberFormat="1" applyFont="1" applyBorder="1" applyAlignment="1">
      <alignment horizontal="right" vertical="center" wrapText="1"/>
    </xf>
    <xf numFmtId="4" fontId="8" fillId="0" borderId="7" xfId="4" applyNumberFormat="1" applyFont="1" applyBorder="1" applyAlignment="1">
      <alignment horizontal="right" vertical="center" wrapText="1"/>
    </xf>
    <xf numFmtId="4" fontId="8" fillId="0" borderId="8" xfId="4" applyNumberFormat="1" applyFont="1" applyBorder="1" applyAlignment="1">
      <alignment horizontal="right" vertical="center" wrapText="1"/>
    </xf>
    <xf numFmtId="0" fontId="1" fillId="0" borderId="0" xfId="6" applyAlignment="1">
      <alignment wrapText="1"/>
    </xf>
    <xf numFmtId="3" fontId="8" fillId="0" borderId="21" xfId="4" applyNumberFormat="1" applyFont="1" applyBorder="1" applyAlignment="1">
      <alignment horizontal="right" vertical="center" wrapText="1"/>
    </xf>
    <xf numFmtId="0" fontId="5" fillId="6" borderId="29" xfId="6" applyFont="1" applyFill="1" applyBorder="1" applyAlignment="1">
      <alignment vertical="center" wrapText="1"/>
    </xf>
    <xf numFmtId="0" fontId="5" fillId="0" borderId="7" xfId="6" applyFont="1" applyBorder="1"/>
    <xf numFmtId="0" fontId="5" fillId="6" borderId="7" xfId="6" applyFont="1" applyFill="1" applyBorder="1" applyAlignment="1">
      <alignment vertical="center" wrapText="1"/>
    </xf>
    <xf numFmtId="4" fontId="8" fillId="0" borderId="21" xfId="4" applyNumberFormat="1" applyFont="1" applyBorder="1" applyAlignment="1">
      <alignment horizontal="right" vertical="center" wrapText="1"/>
    </xf>
    <xf numFmtId="0" fontId="30" fillId="0" borderId="0" xfId="4" applyFont="1"/>
    <xf numFmtId="0" fontId="26" fillId="0" borderId="0" xfId="6" applyFont="1" applyAlignment="1">
      <alignment vertical="top"/>
    </xf>
    <xf numFmtId="0" fontId="31" fillId="0" borderId="0" xfId="6" applyFont="1"/>
    <xf numFmtId="0" fontId="5" fillId="8" borderId="11" xfId="6" applyFont="1" applyFill="1" applyBorder="1" applyAlignment="1">
      <alignment horizontal="right" vertical="center" wrapText="1"/>
    </xf>
    <xf numFmtId="0" fontId="5" fillId="4" borderId="17" xfId="6" applyFont="1" applyFill="1" applyBorder="1" applyAlignment="1">
      <alignment horizontal="right" vertical="center" wrapText="1"/>
    </xf>
    <xf numFmtId="0" fontId="5" fillId="4" borderId="11" xfId="6" applyFont="1" applyFill="1" applyBorder="1" applyAlignment="1">
      <alignment horizontal="right" vertical="center" wrapText="1"/>
    </xf>
    <xf numFmtId="43" fontId="5" fillId="3" borderId="32" xfId="9" applyFont="1" applyFill="1" applyBorder="1" applyAlignment="1">
      <alignment horizontal="right" vertical="center" wrapText="1"/>
    </xf>
    <xf numFmtId="43" fontId="5" fillId="3" borderId="18" xfId="9" applyFont="1" applyFill="1" applyBorder="1" applyAlignment="1">
      <alignment horizontal="right" vertical="center" wrapText="1"/>
    </xf>
    <xf numFmtId="43" fontId="5" fillId="3" borderId="33" xfId="9" applyFont="1" applyFill="1" applyBorder="1" applyAlignment="1">
      <alignment horizontal="right" vertical="center" wrapText="1"/>
    </xf>
    <xf numFmtId="164" fontId="5" fillId="3" borderId="32" xfId="9" applyNumberFormat="1" applyFont="1" applyFill="1" applyBorder="1" applyAlignment="1">
      <alignment horizontal="right" vertical="center" wrapText="1"/>
    </xf>
    <xf numFmtId="164" fontId="5" fillId="3" borderId="18" xfId="9" applyNumberFormat="1" applyFont="1" applyFill="1" applyBorder="1" applyAlignment="1">
      <alignment horizontal="right" vertical="center" wrapText="1"/>
    </xf>
    <xf numFmtId="164" fontId="5" fillId="3" borderId="33" xfId="9" applyNumberFormat="1" applyFont="1" applyFill="1" applyBorder="1" applyAlignment="1">
      <alignment horizontal="right" vertical="center" wrapText="1"/>
    </xf>
    <xf numFmtId="164" fontId="5" fillId="0" borderId="32" xfId="9" applyNumberFormat="1" applyFont="1" applyFill="1" applyBorder="1" applyAlignment="1">
      <alignment horizontal="right" vertical="center" wrapText="1"/>
    </xf>
    <xf numFmtId="164" fontId="5" fillId="3" borderId="34" xfId="9" applyNumberFormat="1" applyFont="1" applyFill="1" applyBorder="1" applyAlignment="1">
      <alignment horizontal="right" vertical="center" wrapText="1"/>
    </xf>
    <xf numFmtId="164" fontId="5" fillId="3" borderId="17" xfId="9" applyNumberFormat="1" applyFont="1" applyFill="1" applyBorder="1" applyAlignment="1">
      <alignment horizontal="right" vertical="center" wrapText="1"/>
    </xf>
    <xf numFmtId="164" fontId="5" fillId="3" borderId="35" xfId="9" applyNumberFormat="1" applyFont="1" applyFill="1" applyBorder="1" applyAlignment="1">
      <alignment horizontal="right" vertical="center" wrapText="1"/>
    </xf>
    <xf numFmtId="0" fontId="1" fillId="0" borderId="0" xfId="6" applyAlignment="1">
      <alignment vertical="top"/>
    </xf>
    <xf numFmtId="0" fontId="9" fillId="0" borderId="0" xfId="3" applyAlignment="1">
      <alignment horizontal="right"/>
    </xf>
    <xf numFmtId="0" fontId="5" fillId="6" borderId="0" xfId="4" applyFont="1" applyFill="1" applyAlignment="1">
      <alignment vertical="center" wrapText="1"/>
    </xf>
    <xf numFmtId="0" fontId="5" fillId="6" borderId="0" xfId="4" applyFont="1" applyFill="1" applyAlignment="1">
      <alignment horizontal="right" vertical="center" wrapText="1"/>
    </xf>
    <xf numFmtId="1" fontId="8" fillId="0" borderId="9" xfId="5" applyNumberFormat="1" applyFont="1" applyBorder="1" applyAlignment="1">
      <alignment horizontal="left" vertical="center" wrapText="1"/>
    </xf>
    <xf numFmtId="1" fontId="8" fillId="0" borderId="9" xfId="4" applyNumberFormat="1" applyFont="1" applyBorder="1" applyAlignment="1">
      <alignment horizontal="left" vertical="center" wrapText="1"/>
    </xf>
    <xf numFmtId="2" fontId="8" fillId="0" borderId="9" xfId="4" applyNumberFormat="1" applyFont="1" applyBorder="1" applyAlignment="1">
      <alignment horizontal="left" vertical="center" wrapText="1"/>
    </xf>
    <xf numFmtId="171" fontId="8" fillId="0" borderId="9" xfId="5" applyNumberFormat="1" applyFont="1" applyBorder="1" applyAlignment="1">
      <alignment horizontal="right" vertical="center" wrapText="1"/>
    </xf>
    <xf numFmtId="2" fontId="33" fillId="0" borderId="0" xfId="4" applyNumberFormat="1" applyFont="1"/>
    <xf numFmtId="171" fontId="8" fillId="0" borderId="9" xfId="4" applyNumberFormat="1" applyFont="1" applyBorder="1" applyAlignment="1">
      <alignment horizontal="right" vertical="center" wrapText="1"/>
    </xf>
    <xf numFmtId="0" fontId="5" fillId="6" borderId="11" xfId="4" applyFont="1" applyFill="1" applyBorder="1" applyAlignment="1">
      <alignment horizontal="right" vertical="center" wrapText="1"/>
    </xf>
    <xf numFmtId="0" fontId="14" fillId="0" borderId="0" xfId="3" applyFont="1" applyAlignment="1">
      <alignment horizontal="left" vertical="top" wrapText="1"/>
    </xf>
    <xf numFmtId="0" fontId="9" fillId="0" borderId="0" xfId="3" applyAlignment="1">
      <alignment horizontal="center" vertical="center"/>
    </xf>
    <xf numFmtId="10" fontId="1" fillId="0" borderId="0" xfId="6" applyNumberFormat="1"/>
    <xf numFmtId="0" fontId="34" fillId="0" borderId="0" xfId="8" applyFont="1"/>
    <xf numFmtId="165" fontId="9" fillId="0" borderId="0" xfId="3" applyNumberFormat="1" applyAlignment="1">
      <alignment horizontal="right"/>
    </xf>
    <xf numFmtId="0" fontId="10" fillId="0" borderId="0" xfId="3" applyFont="1" applyAlignment="1">
      <alignment vertical="center"/>
    </xf>
    <xf numFmtId="0" fontId="5" fillId="6" borderId="0" xfId="4" applyFont="1" applyFill="1" applyAlignment="1">
      <alignment horizontal="left" vertical="center" wrapText="1"/>
    </xf>
    <xf numFmtId="0" fontId="8" fillId="9" borderId="7" xfId="4" applyFont="1" applyFill="1" applyBorder="1" applyAlignment="1">
      <alignment horizontal="left" vertical="center" wrapText="1"/>
    </xf>
    <xf numFmtId="0" fontId="8" fillId="9" borderId="7" xfId="4" applyFont="1" applyFill="1" applyBorder="1" applyAlignment="1">
      <alignment horizontal="right" vertical="center" wrapText="1"/>
    </xf>
    <xf numFmtId="0" fontId="21" fillId="0" borderId="11" xfId="6" applyFont="1" applyBorder="1" applyAlignment="1">
      <alignment horizontal="left" vertical="top" wrapText="1"/>
    </xf>
    <xf numFmtId="172" fontId="8" fillId="0" borderId="9" xfId="5" applyNumberFormat="1" applyFont="1" applyBorder="1" applyAlignment="1">
      <alignment horizontal="right" vertical="center" wrapText="1"/>
    </xf>
    <xf numFmtId="173" fontId="8" fillId="0" borderId="9" xfId="5" applyNumberFormat="1" applyFont="1" applyBorder="1" applyAlignment="1">
      <alignment horizontal="right" vertical="center" wrapText="1"/>
    </xf>
    <xf numFmtId="173" fontId="8" fillId="0" borderId="9" xfId="4" applyNumberFormat="1" applyFont="1" applyBorder="1" applyAlignment="1">
      <alignment horizontal="right" vertical="center" wrapText="1"/>
    </xf>
    <xf numFmtId="0" fontId="8" fillId="7" borderId="7" xfId="4" applyFont="1" applyFill="1" applyBorder="1" applyAlignment="1">
      <alignment horizontal="left" vertical="center" wrapText="1"/>
    </xf>
    <xf numFmtId="0" fontId="8" fillId="7" borderId="0" xfId="4" applyFont="1" applyFill="1" applyAlignment="1">
      <alignment horizontal="right" vertical="center" wrapText="1"/>
    </xf>
    <xf numFmtId="0" fontId="11" fillId="8" borderId="7" xfId="4" applyFont="1" applyFill="1" applyBorder="1" applyAlignment="1">
      <alignment horizontal="left" vertical="center" wrapText="1"/>
    </xf>
    <xf numFmtId="0" fontId="5" fillId="8" borderId="25" xfId="6" applyFont="1" applyFill="1" applyBorder="1" applyAlignment="1">
      <alignment vertical="center" wrapText="1"/>
    </xf>
    <xf numFmtId="0" fontId="5" fillId="8" borderId="26" xfId="6" applyFont="1" applyFill="1" applyBorder="1" applyAlignment="1">
      <alignment vertical="center" wrapText="1"/>
    </xf>
    <xf numFmtId="0" fontId="23" fillId="0" borderId="11" xfId="4" applyBorder="1"/>
    <xf numFmtId="168" fontId="8" fillId="0" borderId="9" xfId="4" applyNumberFormat="1" applyFont="1" applyBorder="1" applyAlignment="1">
      <alignment horizontal="right" vertical="center" wrapText="1"/>
    </xf>
    <xf numFmtId="0" fontId="5" fillId="6" borderId="11" xfId="6" applyFont="1" applyFill="1" applyBorder="1" applyAlignment="1">
      <alignment vertical="center" wrapText="1"/>
    </xf>
    <xf numFmtId="167" fontId="8" fillId="0" borderId="0" xfId="4" applyNumberFormat="1" applyFont="1" applyAlignment="1">
      <alignment horizontal="right" vertical="center" wrapText="1"/>
    </xf>
    <xf numFmtId="0" fontId="8" fillId="0" borderId="12" xfId="4" applyFont="1" applyBorder="1" applyAlignment="1">
      <alignment horizontal="right" vertical="center" wrapText="1"/>
    </xf>
    <xf numFmtId="2" fontId="8" fillId="0" borderId="12" xfId="4" applyNumberFormat="1" applyFont="1" applyBorder="1" applyAlignment="1">
      <alignment horizontal="right" vertical="center" wrapText="1"/>
    </xf>
    <xf numFmtId="164" fontId="8" fillId="0" borderId="12" xfId="5" applyNumberFormat="1" applyFont="1" applyBorder="1" applyAlignment="1">
      <alignment horizontal="right" vertical="center" wrapText="1"/>
    </xf>
    <xf numFmtId="167" fontId="23" fillId="0" borderId="0" xfId="4" applyNumberFormat="1"/>
    <xf numFmtId="168" fontId="8" fillId="0" borderId="12" xfId="4" applyNumberFormat="1" applyFont="1" applyBorder="1" applyAlignment="1">
      <alignment horizontal="right" vertical="center" wrapText="1"/>
    </xf>
    <xf numFmtId="167" fontId="8" fillId="0" borderId="11" xfId="4" applyNumberFormat="1" applyFont="1" applyBorder="1" applyAlignment="1">
      <alignment horizontal="right" vertical="center" wrapText="1"/>
    </xf>
    <xf numFmtId="0" fontId="8" fillId="0" borderId="12" xfId="5" applyNumberFormat="1" applyFont="1" applyBorder="1" applyAlignment="1">
      <alignment horizontal="right" vertical="center" wrapText="1"/>
    </xf>
    <xf numFmtId="0" fontId="8" fillId="0" borderId="9" xfId="5" applyNumberFormat="1" applyFont="1" applyBorder="1" applyAlignment="1">
      <alignment horizontal="right" vertical="center" wrapText="1"/>
    </xf>
    <xf numFmtId="0" fontId="8" fillId="5" borderId="20" xfId="4" applyFont="1" applyFill="1" applyBorder="1" applyAlignment="1">
      <alignment horizontal="right" vertical="center" wrapText="1"/>
    </xf>
    <xf numFmtId="0" fontId="8" fillId="5" borderId="37" xfId="4" applyFont="1" applyFill="1" applyBorder="1" applyAlignment="1">
      <alignment horizontal="right" vertical="center" wrapText="1"/>
    </xf>
    <xf numFmtId="2" fontId="8" fillId="0" borderId="38" xfId="5" applyNumberFormat="1" applyFont="1" applyBorder="1" applyAlignment="1">
      <alignment horizontal="right" vertical="center" wrapText="1"/>
    </xf>
    <xf numFmtId="2" fontId="8" fillId="0" borderId="18" xfId="5" applyNumberFormat="1" applyFont="1" applyBorder="1" applyAlignment="1">
      <alignment horizontal="right" vertical="center" wrapText="1"/>
    </xf>
    <xf numFmtId="43" fontId="8" fillId="0" borderId="9" xfId="5" applyFont="1" applyBorder="1" applyAlignment="1">
      <alignment horizontal="right" vertical="center" wrapText="1"/>
    </xf>
    <xf numFmtId="164" fontId="8" fillId="0" borderId="17" xfId="5" applyNumberFormat="1" applyFont="1" applyBorder="1" applyAlignment="1">
      <alignment horizontal="right" vertical="center" wrapText="1"/>
    </xf>
    <xf numFmtId="164" fontId="1" fillId="0" borderId="0" xfId="6" applyNumberFormat="1"/>
    <xf numFmtId="0" fontId="5" fillId="6" borderId="30" xfId="6" applyFont="1" applyFill="1" applyBorder="1" applyAlignment="1">
      <alignment vertical="center" wrapText="1"/>
    </xf>
    <xf numFmtId="2" fontId="1" fillId="0" borderId="0" xfId="6" applyNumberFormat="1"/>
    <xf numFmtId="10" fontId="1" fillId="0" borderId="0" xfId="10" applyNumberFormat="1" applyFont="1"/>
    <xf numFmtId="0" fontId="35" fillId="0" borderId="0" xfId="3" applyFont="1" applyAlignment="1">
      <alignment horizontal="left" vertical="top" wrapText="1"/>
    </xf>
    <xf numFmtId="0" fontId="14" fillId="0" borderId="0" xfId="3" applyFont="1" applyAlignment="1">
      <alignment vertical="top" wrapText="1"/>
    </xf>
    <xf numFmtId="0" fontId="9" fillId="0" borderId="0" xfId="3" applyAlignment="1">
      <alignment vertical="center"/>
    </xf>
    <xf numFmtId="43" fontId="1" fillId="0" borderId="0" xfId="6" applyNumberFormat="1"/>
    <xf numFmtId="2" fontId="23" fillId="0" borderId="0" xfId="4" applyNumberFormat="1"/>
    <xf numFmtId="0" fontId="8" fillId="0" borderId="0" xfId="4" applyFont="1" applyAlignment="1">
      <alignment horizontal="right" vertical="center" wrapText="1"/>
    </xf>
    <xf numFmtId="164" fontId="23" fillId="0" borderId="0" xfId="4" applyNumberFormat="1"/>
    <xf numFmtId="172" fontId="8" fillId="0" borderId="12" xfId="4" applyNumberFormat="1" applyFont="1" applyBorder="1" applyAlignment="1">
      <alignment horizontal="right" vertical="center" wrapText="1"/>
    </xf>
    <xf numFmtId="172" fontId="8" fillId="0" borderId="9" xfId="4" applyNumberFormat="1" applyFont="1" applyBorder="1" applyAlignment="1">
      <alignment horizontal="right" vertical="center" wrapText="1"/>
    </xf>
    <xf numFmtId="3" fontId="23" fillId="0" borderId="0" xfId="4" applyNumberFormat="1"/>
    <xf numFmtId="2" fontId="8" fillId="0" borderId="21" xfId="4" applyNumberFormat="1" applyFont="1" applyBorder="1" applyAlignment="1">
      <alignment horizontal="right" vertical="center" wrapText="1"/>
    </xf>
    <xf numFmtId="0" fontId="7" fillId="5" borderId="0" xfId="4" applyFont="1" applyFill="1" applyAlignment="1">
      <alignment horizontal="center" vertical="center" wrapText="1"/>
    </xf>
    <xf numFmtId="0" fontId="7" fillId="5" borderId="11" xfId="4" applyFont="1" applyFill="1" applyBorder="1" applyAlignment="1">
      <alignment horizontal="center" vertical="center" wrapText="1"/>
    </xf>
    <xf numFmtId="0" fontId="8" fillId="5" borderId="1" xfId="4" applyFont="1" applyFill="1" applyBorder="1" applyAlignment="1">
      <alignment horizontal="right" vertical="center" wrapText="1"/>
    </xf>
    <xf numFmtId="0" fontId="8" fillId="7" borderId="1" xfId="4" applyFont="1" applyFill="1" applyBorder="1" applyAlignment="1">
      <alignment horizontal="left" vertical="center" wrapText="1"/>
    </xf>
    <xf numFmtId="166" fontId="8" fillId="0" borderId="18" xfId="4" applyNumberFormat="1" applyFont="1" applyBorder="1" applyAlignment="1">
      <alignment horizontal="right" vertical="center" wrapText="1"/>
    </xf>
    <xf numFmtId="1" fontId="23" fillId="0" borderId="0" xfId="4" applyNumberFormat="1"/>
    <xf numFmtId="1" fontId="8" fillId="0" borderId="18" xfId="4" applyNumberFormat="1" applyFont="1" applyBorder="1" applyAlignment="1">
      <alignment horizontal="right" vertical="center" wrapText="1"/>
    </xf>
    <xf numFmtId="2" fontId="8" fillId="0" borderId="17" xfId="4" applyNumberFormat="1" applyFont="1" applyBorder="1" applyAlignment="1">
      <alignment horizontal="right" vertical="center" wrapText="1"/>
    </xf>
    <xf numFmtId="165" fontId="11" fillId="4" borderId="1" xfId="4" applyNumberFormat="1" applyFont="1" applyFill="1" applyBorder="1" applyAlignment="1">
      <alignment horizontal="right" vertical="center"/>
    </xf>
    <xf numFmtId="0" fontId="11" fillId="6" borderId="1" xfId="4" applyFont="1" applyFill="1" applyBorder="1" applyAlignment="1">
      <alignment horizontal="left" vertical="center" wrapText="1"/>
    </xf>
    <xf numFmtId="0" fontId="8" fillId="0" borderId="18" xfId="4" applyFont="1" applyBorder="1" applyAlignment="1">
      <alignment horizontal="right" vertical="center" wrapText="1"/>
    </xf>
    <xf numFmtId="0" fontId="8" fillId="0" borderId="39" xfId="4" applyFont="1" applyBorder="1" applyAlignment="1">
      <alignment horizontal="right" vertical="center" wrapText="1"/>
    </xf>
    <xf numFmtId="0" fontId="8" fillId="0" borderId="38" xfId="4" applyFont="1" applyBorder="1" applyAlignment="1">
      <alignment horizontal="right" vertical="center" wrapText="1"/>
    </xf>
    <xf numFmtId="2" fontId="8" fillId="0" borderId="18" xfId="4" applyNumberFormat="1" applyFont="1" applyBorder="1" applyAlignment="1">
      <alignment horizontal="right" vertical="center" wrapText="1"/>
    </xf>
    <xf numFmtId="167" fontId="8" fillId="0" borderId="21" xfId="4" applyNumberFormat="1" applyFont="1" applyBorder="1" applyAlignment="1">
      <alignment horizontal="right" vertical="center" wrapText="1"/>
    </xf>
    <xf numFmtId="2" fontId="8" fillId="0" borderId="40" xfId="4" applyNumberFormat="1" applyFont="1" applyBorder="1" applyAlignment="1">
      <alignment horizontal="right" vertical="center" wrapText="1"/>
    </xf>
    <xf numFmtId="2" fontId="8" fillId="0" borderId="39" xfId="4" applyNumberFormat="1" applyFont="1" applyBorder="1" applyAlignment="1">
      <alignment horizontal="right" vertical="center" wrapText="1"/>
    </xf>
    <xf numFmtId="166" fontId="23" fillId="0" borderId="0" xfId="4" applyNumberFormat="1"/>
    <xf numFmtId="166" fontId="8" fillId="0" borderId="12" xfId="4" applyNumberFormat="1" applyFont="1" applyBorder="1" applyAlignment="1">
      <alignment horizontal="right" vertical="center" wrapText="1"/>
    </xf>
    <xf numFmtId="166" fontId="8" fillId="0" borderId="38" xfId="4" applyNumberFormat="1" applyFont="1" applyBorder="1" applyAlignment="1">
      <alignment horizontal="right" vertical="center" wrapText="1"/>
    </xf>
    <xf numFmtId="173" fontId="8" fillId="0" borderId="11" xfId="4" applyNumberFormat="1" applyFont="1" applyBorder="1" applyAlignment="1">
      <alignment horizontal="right" vertical="center" wrapText="1"/>
    </xf>
    <xf numFmtId="0" fontId="11" fillId="4" borderId="8" xfId="4" applyFont="1" applyFill="1" applyBorder="1" applyAlignment="1">
      <alignment horizontal="left" vertical="center" wrapText="1"/>
    </xf>
    <xf numFmtId="0" fontId="38" fillId="0" borderId="0" xfId="4" applyFont="1"/>
    <xf numFmtId="43" fontId="5" fillId="3" borderId="32" xfId="9" applyFont="1" applyFill="1" applyBorder="1" applyAlignment="1">
      <alignment horizontal="left" vertical="center" wrapText="1"/>
    </xf>
    <xf numFmtId="2" fontId="5" fillId="3" borderId="32" xfId="10" applyNumberFormat="1" applyFont="1" applyFill="1" applyBorder="1" applyAlignment="1">
      <alignment horizontal="right" vertical="center" wrapText="1"/>
    </xf>
    <xf numFmtId="9" fontId="11" fillId="4" borderId="7" xfId="10" applyFont="1" applyFill="1" applyBorder="1" applyAlignment="1">
      <alignment horizontal="left" vertical="center" wrapText="1"/>
    </xf>
    <xf numFmtId="166" fontId="8" fillId="0" borderId="11" xfId="4" applyNumberFormat="1" applyFont="1" applyBorder="1" applyAlignment="1">
      <alignment horizontal="right" vertical="center" wrapText="1"/>
    </xf>
    <xf numFmtId="166" fontId="8" fillId="0" borderId="12" xfId="5" applyNumberFormat="1" applyFont="1" applyBorder="1" applyAlignment="1">
      <alignment horizontal="right" vertical="center" wrapText="1"/>
    </xf>
    <xf numFmtId="0" fontId="37" fillId="6" borderId="11" xfId="4" applyFont="1" applyFill="1" applyBorder="1" applyAlignment="1">
      <alignment horizontal="right" vertical="center" wrapText="1"/>
    </xf>
    <xf numFmtId="164" fontId="0" fillId="0" borderId="0" xfId="5" applyNumberFormat="1" applyFont="1"/>
    <xf numFmtId="171" fontId="23" fillId="0" borderId="0" xfId="4" applyNumberFormat="1"/>
    <xf numFmtId="174" fontId="0" fillId="0" borderId="0" xfId="5" applyNumberFormat="1" applyFont="1"/>
    <xf numFmtId="166" fontId="8" fillId="0" borderId="0" xfId="4" applyNumberFormat="1" applyFont="1" applyAlignment="1">
      <alignment horizontal="right" vertical="center" wrapText="1"/>
    </xf>
    <xf numFmtId="0" fontId="24" fillId="0" borderId="0" xfId="3" applyFont="1" applyAlignment="1">
      <alignment vertical="top" wrapText="1"/>
    </xf>
    <xf numFmtId="43" fontId="5" fillId="3" borderId="41" xfId="9" applyFont="1" applyFill="1" applyBorder="1" applyAlignment="1">
      <alignment horizontal="left" vertical="center" wrapText="1"/>
    </xf>
    <xf numFmtId="166" fontId="5" fillId="3" borderId="41" xfId="9" applyNumberFormat="1" applyFont="1" applyFill="1" applyBorder="1" applyAlignment="1">
      <alignment horizontal="right" vertical="center" wrapText="1"/>
    </xf>
    <xf numFmtId="2" fontId="5" fillId="3" borderId="41" xfId="10" applyNumberFormat="1" applyFont="1" applyFill="1" applyBorder="1" applyAlignment="1">
      <alignment horizontal="right" vertical="center" wrapText="1"/>
    </xf>
    <xf numFmtId="2" fontId="5" fillId="3" borderId="41" xfId="9" applyNumberFormat="1" applyFont="1" applyFill="1" applyBorder="1" applyAlignment="1">
      <alignment horizontal="right" vertical="center" wrapText="1"/>
    </xf>
    <xf numFmtId="166" fontId="5" fillId="3" borderId="32" xfId="9" applyNumberFormat="1" applyFont="1" applyFill="1" applyBorder="1" applyAlignment="1">
      <alignment horizontal="right" vertical="center" wrapText="1"/>
    </xf>
    <xf numFmtId="2" fontId="5" fillId="3" borderId="32" xfId="9" applyNumberFormat="1" applyFont="1" applyFill="1" applyBorder="1" applyAlignment="1">
      <alignment horizontal="right" vertical="center" wrapText="1"/>
    </xf>
    <xf numFmtId="1" fontId="5" fillId="3" borderId="32" xfId="10" applyNumberFormat="1" applyFont="1" applyFill="1" applyBorder="1" applyAlignment="1">
      <alignment horizontal="right" vertical="center" wrapText="1"/>
    </xf>
    <xf numFmtId="164" fontId="5" fillId="3" borderId="41" xfId="9" applyNumberFormat="1" applyFont="1" applyFill="1" applyBorder="1" applyAlignment="1">
      <alignment horizontal="right" vertical="center" wrapText="1"/>
    </xf>
    <xf numFmtId="43" fontId="5" fillId="3" borderId="41" xfId="9" applyFont="1" applyFill="1" applyBorder="1" applyAlignment="1">
      <alignment horizontal="right" vertical="center" wrapText="1"/>
    </xf>
    <xf numFmtId="0" fontId="21" fillId="0" borderId="0" xfId="6" applyFont="1" applyAlignment="1">
      <alignment horizontal="left" vertical="top" wrapText="1"/>
    </xf>
    <xf numFmtId="0" fontId="39" fillId="0" borderId="0" xfId="4" applyFont="1"/>
    <xf numFmtId="173" fontId="8" fillId="0" borderId="0" xfId="5" applyNumberFormat="1" applyFont="1" applyBorder="1" applyAlignment="1">
      <alignment horizontal="right" vertical="center" wrapText="1"/>
    </xf>
    <xf numFmtId="172" fontId="8" fillId="0" borderId="12" xfId="5" applyNumberFormat="1" applyFont="1" applyBorder="1" applyAlignment="1">
      <alignment horizontal="right" vertical="center" wrapText="1"/>
    </xf>
    <xf numFmtId="168" fontId="8" fillId="0" borderId="12" xfId="5" applyNumberFormat="1" applyFont="1" applyBorder="1" applyAlignment="1">
      <alignment horizontal="right" vertical="center" wrapText="1"/>
    </xf>
    <xf numFmtId="0" fontId="5" fillId="6" borderId="7" xfId="4" applyFont="1" applyFill="1" applyBorder="1" applyAlignment="1">
      <alignment vertical="center" wrapText="1"/>
    </xf>
    <xf numFmtId="0" fontId="5" fillId="8" borderId="7" xfId="4" applyFont="1" applyFill="1" applyBorder="1" applyAlignment="1">
      <alignment horizontal="right" vertical="center" wrapText="1"/>
    </xf>
    <xf numFmtId="0" fontId="5" fillId="4" borderId="7" xfId="4" applyFont="1" applyFill="1" applyBorder="1" applyAlignment="1">
      <alignment horizontal="right" vertical="center" wrapText="1"/>
    </xf>
    <xf numFmtId="2" fontId="5" fillId="3" borderId="32" xfId="4" applyNumberFormat="1" applyFont="1" applyFill="1" applyBorder="1" applyAlignment="1">
      <alignment horizontal="right" vertical="center" wrapText="1"/>
    </xf>
    <xf numFmtId="164" fontId="5" fillId="3" borderId="32" xfId="5" applyNumberFormat="1" applyFont="1" applyFill="1" applyBorder="1" applyAlignment="1">
      <alignment horizontal="right" vertical="center" wrapText="1"/>
    </xf>
    <xf numFmtId="9" fontId="5" fillId="3" borderId="32" xfId="10" applyFont="1" applyFill="1" applyBorder="1" applyAlignment="1">
      <alignment horizontal="right" vertical="center" wrapText="1"/>
    </xf>
    <xf numFmtId="1" fontId="5" fillId="3" borderId="32" xfId="4" applyNumberFormat="1" applyFont="1" applyFill="1" applyBorder="1" applyAlignment="1">
      <alignment horizontal="right" vertical="center" wrapText="1"/>
    </xf>
    <xf numFmtId="2" fontId="5" fillId="3" borderId="44" xfId="4" applyNumberFormat="1" applyFont="1" applyFill="1" applyBorder="1" applyAlignment="1">
      <alignment horizontal="right" vertical="center" wrapText="1"/>
    </xf>
    <xf numFmtId="0" fontId="5" fillId="6" borderId="45" xfId="6" applyFont="1" applyFill="1" applyBorder="1" applyAlignment="1">
      <alignment vertical="center" wrapText="1"/>
    </xf>
    <xf numFmtId="2" fontId="5" fillId="3" borderId="46" xfId="10" applyNumberFormat="1" applyFont="1" applyFill="1" applyBorder="1" applyAlignment="1">
      <alignment horizontal="right" vertical="center" wrapText="1"/>
    </xf>
    <xf numFmtId="2" fontId="9" fillId="0" borderId="11" xfId="3" applyNumberFormat="1" applyBorder="1" applyAlignment="1">
      <alignment horizontal="right"/>
    </xf>
    <xf numFmtId="2" fontId="5" fillId="3" borderId="34" xfId="10" applyNumberFormat="1" applyFont="1" applyFill="1" applyBorder="1" applyAlignment="1">
      <alignment horizontal="right" vertical="center" wrapText="1"/>
    </xf>
    <xf numFmtId="2" fontId="5" fillId="3" borderId="34" xfId="4" applyNumberFormat="1" applyFont="1" applyFill="1" applyBorder="1" applyAlignment="1">
      <alignment horizontal="right" vertical="center" wrapText="1"/>
    </xf>
    <xf numFmtId="2" fontId="5" fillId="3" borderId="41" xfId="4" applyNumberFormat="1" applyFont="1" applyFill="1" applyBorder="1" applyAlignment="1">
      <alignment horizontal="right" vertical="center" wrapText="1"/>
    </xf>
    <xf numFmtId="164" fontId="5" fillId="3" borderId="41" xfId="5" applyNumberFormat="1" applyFont="1" applyFill="1" applyBorder="1" applyAlignment="1">
      <alignment horizontal="right" vertical="center" wrapText="1"/>
    </xf>
    <xf numFmtId="43" fontId="5" fillId="3" borderId="32" xfId="5" applyFont="1" applyFill="1" applyBorder="1" applyAlignment="1">
      <alignment horizontal="right" vertical="center" wrapText="1"/>
    </xf>
    <xf numFmtId="43" fontId="23" fillId="0" borderId="0" xfId="4" applyNumberFormat="1"/>
    <xf numFmtId="9" fontId="5" fillId="3" borderId="43" xfId="10" applyFont="1" applyFill="1" applyBorder="1" applyAlignment="1">
      <alignment horizontal="right" vertical="center" wrapText="1"/>
    </xf>
    <xf numFmtId="2" fontId="5" fillId="3" borderId="43" xfId="4" applyNumberFormat="1" applyFont="1" applyFill="1" applyBorder="1" applyAlignment="1">
      <alignment horizontal="right" vertical="center" wrapText="1"/>
    </xf>
    <xf numFmtId="43" fontId="5" fillId="3" borderId="43" xfId="4" applyNumberFormat="1" applyFont="1" applyFill="1" applyBorder="1" applyAlignment="1">
      <alignment horizontal="right" vertical="center" wrapText="1"/>
    </xf>
    <xf numFmtId="2" fontId="5" fillId="3" borderId="12" xfId="4" applyNumberFormat="1" applyFont="1" applyFill="1" applyBorder="1" applyAlignment="1">
      <alignment horizontal="left" vertical="center" wrapText="1"/>
    </xf>
    <xf numFmtId="164" fontId="5" fillId="3" borderId="12" xfId="5" applyNumberFormat="1" applyFont="1" applyFill="1" applyBorder="1" applyAlignment="1">
      <alignment horizontal="left" wrapText="1"/>
    </xf>
    <xf numFmtId="164" fontId="5" fillId="3" borderId="43" xfId="5" applyNumberFormat="1" applyFont="1" applyFill="1" applyBorder="1" applyAlignment="1">
      <alignment horizontal="right" vertical="center" wrapText="1"/>
    </xf>
    <xf numFmtId="1" fontId="5" fillId="3" borderId="43" xfId="4" applyNumberFormat="1" applyFont="1" applyFill="1" applyBorder="1" applyAlignment="1">
      <alignment horizontal="right" vertical="center" wrapText="1"/>
    </xf>
    <xf numFmtId="0" fontId="11" fillId="0" borderId="0" xfId="3" applyFont="1" applyAlignment="1">
      <alignment horizontal="left" vertical="top" wrapText="1"/>
    </xf>
    <xf numFmtId="0" fontId="36" fillId="0" borderId="0" xfId="3" applyFont="1"/>
    <xf numFmtId="0" fontId="40" fillId="0" borderId="0" xfId="4" applyFont="1"/>
    <xf numFmtId="43" fontId="8" fillId="0" borderId="12" xfId="5" applyFont="1" applyBorder="1" applyAlignment="1">
      <alignment horizontal="right" vertical="center" wrapText="1"/>
    </xf>
    <xf numFmtId="0" fontId="37" fillId="6" borderId="11" xfId="4" applyFont="1" applyFill="1" applyBorder="1" applyAlignment="1">
      <alignment vertical="center" wrapText="1"/>
    </xf>
    <xf numFmtId="0" fontId="8" fillId="6" borderId="11" xfId="4" applyFont="1" applyFill="1" applyBorder="1" applyAlignment="1">
      <alignment horizontal="right" vertical="center" wrapText="1"/>
    </xf>
    <xf numFmtId="0" fontId="36" fillId="0" borderId="0" xfId="3" applyFont="1" applyAlignment="1">
      <alignment vertical="top" wrapText="1"/>
    </xf>
    <xf numFmtId="2" fontId="5" fillId="3" borderId="46" xfId="4" applyNumberFormat="1" applyFont="1" applyFill="1" applyBorder="1" applyAlignment="1">
      <alignment horizontal="right" vertical="center" wrapText="1"/>
    </xf>
    <xf numFmtId="1" fontId="5" fillId="3" borderId="46" xfId="4" applyNumberFormat="1" applyFont="1" applyFill="1" applyBorder="1" applyAlignment="1">
      <alignment horizontal="right" vertical="center" wrapText="1"/>
    </xf>
    <xf numFmtId="0" fontId="5" fillId="6" borderId="47" xfId="6" applyFont="1" applyFill="1" applyBorder="1" applyAlignment="1">
      <alignment vertical="center" wrapText="1"/>
    </xf>
    <xf numFmtId="1" fontId="5" fillId="3" borderId="48" xfId="4" applyNumberFormat="1" applyFont="1" applyFill="1" applyBorder="1" applyAlignment="1">
      <alignment horizontal="right" vertical="center" wrapText="1"/>
    </xf>
    <xf numFmtId="0" fontId="37" fillId="6" borderId="17" xfId="4" applyFont="1" applyFill="1" applyBorder="1" applyAlignment="1">
      <alignment horizontal="right" vertical="center" wrapText="1"/>
    </xf>
    <xf numFmtId="166" fontId="8" fillId="0" borderId="17" xfId="4" applyNumberFormat="1" applyFont="1" applyBorder="1" applyAlignment="1">
      <alignment horizontal="right" vertical="center" wrapText="1"/>
    </xf>
    <xf numFmtId="3" fontId="8" fillId="0" borderId="18" xfId="4" applyNumberFormat="1" applyFont="1" applyBorder="1" applyAlignment="1">
      <alignment horizontal="right" vertical="center" wrapText="1"/>
    </xf>
    <xf numFmtId="0" fontId="8" fillId="0" borderId="18" xfId="5" applyNumberFormat="1" applyFont="1" applyBorder="1" applyAlignment="1">
      <alignment horizontal="right" vertical="center" wrapText="1"/>
    </xf>
    <xf numFmtId="2" fontId="8" fillId="0" borderId="39" xfId="5" applyNumberFormat="1" applyFont="1" applyBorder="1" applyAlignment="1">
      <alignment horizontal="right" vertical="center" wrapText="1"/>
    </xf>
    <xf numFmtId="0" fontId="8" fillId="0" borderId="38" xfId="5" applyNumberFormat="1" applyFont="1" applyBorder="1" applyAlignment="1">
      <alignment horizontal="right" vertical="center" wrapText="1"/>
    </xf>
    <xf numFmtId="1" fontId="8" fillId="0" borderId="38" xfId="5" applyNumberFormat="1" applyFont="1" applyBorder="1" applyAlignment="1">
      <alignment horizontal="right" vertical="center" wrapText="1"/>
    </xf>
    <xf numFmtId="1" fontId="8" fillId="0" borderId="18" xfId="5" applyNumberFormat="1" applyFont="1" applyBorder="1" applyAlignment="1">
      <alignment horizontal="right" vertical="center" wrapText="1"/>
    </xf>
    <xf numFmtId="167" fontId="8" fillId="0" borderId="18" xfId="5" applyNumberFormat="1" applyFont="1" applyBorder="1" applyAlignment="1">
      <alignment horizontal="right" vertical="center" wrapText="1"/>
    </xf>
    <xf numFmtId="0" fontId="11" fillId="8" borderId="11" xfId="4" applyFont="1" applyFill="1" applyBorder="1" applyAlignment="1">
      <alignment horizontal="right" vertical="center" wrapText="1"/>
    </xf>
    <xf numFmtId="0" fontId="11" fillId="4" borderId="1" xfId="4" applyFont="1" applyFill="1" applyBorder="1" applyAlignment="1">
      <alignment horizontal="right" vertical="center" wrapText="1"/>
    </xf>
    <xf numFmtId="0" fontId="11" fillId="8" borderId="24" xfId="4" applyFont="1" applyFill="1" applyBorder="1" applyAlignment="1">
      <alignment horizontal="right" vertical="center" wrapText="1"/>
    </xf>
    <xf numFmtId="0" fontId="11" fillId="4" borderId="11" xfId="4" applyFont="1" applyFill="1" applyBorder="1" applyAlignment="1">
      <alignment horizontal="right" vertical="center" wrapText="1"/>
    </xf>
    <xf numFmtId="175" fontId="8" fillId="0" borderId="9" xfId="5" applyNumberFormat="1" applyFont="1" applyBorder="1" applyAlignment="1">
      <alignment horizontal="right" vertical="center" wrapText="1"/>
    </xf>
    <xf numFmtId="175" fontId="8" fillId="0" borderId="18" xfId="5" applyNumberFormat="1" applyFont="1" applyBorder="1" applyAlignment="1">
      <alignment horizontal="right" vertical="center" wrapText="1"/>
    </xf>
    <xf numFmtId="175" fontId="8" fillId="0" borderId="50" xfId="5" applyNumberFormat="1" applyFont="1" applyBorder="1" applyAlignment="1">
      <alignment horizontal="right" vertical="center" wrapText="1"/>
    </xf>
    <xf numFmtId="164" fontId="8" fillId="0" borderId="18" xfId="5" applyNumberFormat="1" applyFont="1" applyBorder="1" applyAlignment="1">
      <alignment horizontal="right" vertical="center" wrapText="1"/>
    </xf>
    <xf numFmtId="164" fontId="8" fillId="0" borderId="50" xfId="5" applyNumberFormat="1" applyFont="1" applyBorder="1" applyAlignment="1">
      <alignment horizontal="right" vertical="center" wrapText="1"/>
    </xf>
    <xf numFmtId="1" fontId="8" fillId="0" borderId="50" xfId="5" applyNumberFormat="1" applyFont="1" applyBorder="1" applyAlignment="1">
      <alignment horizontal="right" vertical="center" wrapText="1"/>
    </xf>
    <xf numFmtId="175" fontId="8" fillId="0" borderId="11" xfId="5" applyNumberFormat="1" applyFont="1" applyBorder="1" applyAlignment="1">
      <alignment horizontal="right" vertical="center" wrapText="1"/>
    </xf>
    <xf numFmtId="175" fontId="8" fillId="0" borderId="17" xfId="5" applyNumberFormat="1" applyFont="1" applyBorder="1" applyAlignment="1">
      <alignment horizontal="right" vertical="center" wrapText="1"/>
    </xf>
    <xf numFmtId="175" fontId="8" fillId="0" borderId="24" xfId="5" applyNumberFormat="1" applyFont="1" applyBorder="1" applyAlignment="1">
      <alignment horizontal="right" vertical="center" wrapText="1"/>
    </xf>
    <xf numFmtId="0" fontId="8" fillId="0" borderId="51" xfId="5" applyNumberFormat="1" applyFont="1" applyBorder="1" applyAlignment="1">
      <alignment horizontal="right" vertical="center" wrapText="1"/>
    </xf>
    <xf numFmtId="167" fontId="8" fillId="0" borderId="38" xfId="5" applyNumberFormat="1" applyFont="1" applyBorder="1" applyAlignment="1">
      <alignment horizontal="right" vertical="center" wrapText="1"/>
    </xf>
    <xf numFmtId="175" fontId="8" fillId="0" borderId="51" xfId="5" applyNumberFormat="1" applyFont="1" applyBorder="1" applyAlignment="1">
      <alignment horizontal="right" vertical="center" wrapText="1"/>
    </xf>
    <xf numFmtId="175" fontId="8" fillId="0" borderId="38" xfId="5" applyNumberFormat="1" applyFont="1" applyBorder="1" applyAlignment="1">
      <alignment horizontal="right" vertical="center" wrapText="1"/>
    </xf>
    <xf numFmtId="175" fontId="8" fillId="0" borderId="12" xfId="5" applyNumberFormat="1" applyFont="1" applyBorder="1" applyAlignment="1">
      <alignment horizontal="right" vertical="center" wrapText="1"/>
    </xf>
    <xf numFmtId="168" fontId="8" fillId="0" borderId="18" xfId="5" applyNumberFormat="1" applyFont="1" applyBorder="1" applyAlignment="1">
      <alignment horizontal="right" vertical="center" wrapText="1"/>
    </xf>
    <xf numFmtId="0" fontId="8" fillId="0" borderId="50" xfId="5" applyNumberFormat="1" applyFont="1" applyBorder="1" applyAlignment="1">
      <alignment horizontal="right" vertical="center" wrapText="1"/>
    </xf>
    <xf numFmtId="0" fontId="8" fillId="0" borderId="11" xfId="5" applyNumberFormat="1" applyFont="1" applyBorder="1" applyAlignment="1">
      <alignment horizontal="right" vertical="center" wrapText="1"/>
    </xf>
    <xf numFmtId="0" fontId="8" fillId="0" borderId="17" xfId="5" applyNumberFormat="1" applyFont="1" applyBorder="1" applyAlignment="1">
      <alignment horizontal="right" vertical="center" wrapText="1"/>
    </xf>
    <xf numFmtId="0" fontId="8" fillId="0" borderId="24" xfId="5" applyNumberFormat="1" applyFont="1" applyBorder="1" applyAlignment="1">
      <alignment horizontal="right" vertical="center" wrapText="1"/>
    </xf>
    <xf numFmtId="167" fontId="8" fillId="0" borderId="17" xfId="5" applyNumberFormat="1" applyFont="1" applyBorder="1" applyAlignment="1">
      <alignment horizontal="right" vertical="center" wrapText="1"/>
    </xf>
    <xf numFmtId="0" fontId="8" fillId="0" borderId="50" xfId="4" applyFont="1" applyBorder="1" applyAlignment="1">
      <alignment horizontal="right" vertical="center" wrapText="1"/>
    </xf>
    <xf numFmtId="0" fontId="8" fillId="0" borderId="21" xfId="5" applyNumberFormat="1" applyFont="1" applyBorder="1" applyAlignment="1">
      <alignment horizontal="right" vertical="center" wrapText="1"/>
    </xf>
    <xf numFmtId="0" fontId="8" fillId="0" borderId="40" xfId="5" applyNumberFormat="1" applyFont="1" applyBorder="1" applyAlignment="1">
      <alignment horizontal="right" vertical="center" wrapText="1"/>
    </xf>
    <xf numFmtId="0" fontId="8" fillId="0" borderId="52" xfId="5" applyNumberFormat="1" applyFont="1" applyBorder="1" applyAlignment="1">
      <alignment horizontal="right" vertical="center" wrapText="1"/>
    </xf>
    <xf numFmtId="2" fontId="8" fillId="0" borderId="51" xfId="5" applyNumberFormat="1" applyFont="1" applyBorder="1" applyAlignment="1">
      <alignment horizontal="right" vertical="center" wrapText="1"/>
    </xf>
    <xf numFmtId="166" fontId="8" fillId="0" borderId="18" xfId="5" applyNumberFormat="1" applyFont="1" applyBorder="1" applyAlignment="1">
      <alignment horizontal="right" vertical="center" wrapText="1"/>
    </xf>
    <xf numFmtId="166" fontId="8" fillId="0" borderId="50" xfId="5" applyNumberFormat="1" applyFont="1" applyBorder="1" applyAlignment="1">
      <alignment horizontal="right" vertical="center" wrapText="1"/>
    </xf>
    <xf numFmtId="2" fontId="8" fillId="0" borderId="50" xfId="5" applyNumberFormat="1" applyFont="1" applyBorder="1" applyAlignment="1">
      <alignment horizontal="right" vertical="center" wrapText="1"/>
    </xf>
    <xf numFmtId="2" fontId="8" fillId="0" borderId="11" xfId="5" applyNumberFormat="1" applyFont="1" applyBorder="1" applyAlignment="1">
      <alignment horizontal="right" vertical="center" wrapText="1"/>
    </xf>
    <xf numFmtId="2" fontId="8" fillId="0" borderId="17" xfId="5" applyNumberFormat="1" applyFont="1" applyBorder="1" applyAlignment="1">
      <alignment horizontal="right" vertical="center" wrapText="1"/>
    </xf>
    <xf numFmtId="2" fontId="8" fillId="0" borderId="24" xfId="5" applyNumberFormat="1" applyFont="1" applyBorder="1" applyAlignment="1">
      <alignment horizontal="right" vertical="center" wrapText="1"/>
    </xf>
    <xf numFmtId="167" fontId="8" fillId="0" borderId="50" xfId="5" applyNumberFormat="1" applyFont="1" applyBorder="1" applyAlignment="1">
      <alignment horizontal="right" vertical="center" wrapText="1"/>
    </xf>
    <xf numFmtId="168" fontId="8" fillId="0" borderId="50" xfId="5" applyNumberFormat="1" applyFont="1" applyBorder="1" applyAlignment="1">
      <alignment horizontal="right" vertical="center" wrapText="1"/>
    </xf>
    <xf numFmtId="167" fontId="8" fillId="0" borderId="18" xfId="4" applyNumberFormat="1" applyFont="1" applyBorder="1" applyAlignment="1">
      <alignment horizontal="right" vertical="center" wrapText="1"/>
    </xf>
    <xf numFmtId="167" fontId="8" fillId="0" borderId="50" xfId="4" applyNumberFormat="1" applyFont="1" applyBorder="1" applyAlignment="1">
      <alignment horizontal="right" vertical="center" wrapText="1"/>
    </xf>
    <xf numFmtId="167" fontId="8" fillId="0" borderId="24" xfId="5" applyNumberFormat="1" applyFont="1" applyBorder="1" applyAlignment="1">
      <alignment horizontal="right" vertical="center" wrapText="1"/>
    </xf>
    <xf numFmtId="0" fontId="8" fillId="0" borderId="0" xfId="5" applyNumberFormat="1" applyFont="1" applyBorder="1" applyAlignment="1">
      <alignment horizontal="right" vertical="center" wrapText="1"/>
    </xf>
    <xf numFmtId="0" fontId="8" fillId="0" borderId="39" xfId="5" applyNumberFormat="1" applyFont="1" applyBorder="1" applyAlignment="1">
      <alignment horizontal="right" vertical="center" wrapText="1"/>
    </xf>
    <xf numFmtId="0" fontId="8" fillId="0" borderId="49" xfId="5" applyNumberFormat="1" applyFont="1" applyBorder="1" applyAlignment="1">
      <alignment horizontal="right" vertical="center" wrapText="1"/>
    </xf>
    <xf numFmtId="175" fontId="8" fillId="0" borderId="49" xfId="5" applyNumberFormat="1" applyFont="1" applyBorder="1" applyAlignment="1">
      <alignment horizontal="right" vertical="center" wrapText="1"/>
    </xf>
    <xf numFmtId="175" fontId="8" fillId="0" borderId="39" xfId="5" applyNumberFormat="1" applyFont="1" applyBorder="1" applyAlignment="1">
      <alignment horizontal="right" vertical="center" wrapText="1"/>
    </xf>
    <xf numFmtId="175" fontId="8" fillId="0" borderId="0" xfId="5" applyNumberFormat="1" applyFont="1" applyBorder="1" applyAlignment="1">
      <alignment horizontal="right" vertical="center" wrapText="1"/>
    </xf>
    <xf numFmtId="0" fontId="26" fillId="0" borderId="0" xfId="4" applyFont="1"/>
    <xf numFmtId="0" fontId="11" fillId="8" borderId="55" xfId="4" applyFont="1" applyFill="1" applyBorder="1" applyAlignment="1">
      <alignment horizontal="left" vertical="center" wrapText="1"/>
    </xf>
    <xf numFmtId="0" fontId="11" fillId="8" borderId="57" xfId="4" applyFont="1" applyFill="1" applyBorder="1" applyAlignment="1">
      <alignment horizontal="left" vertical="center" wrapText="1"/>
    </xf>
    <xf numFmtId="0" fontId="11" fillId="4" borderId="55" xfId="4" applyFont="1" applyFill="1" applyBorder="1" applyAlignment="1">
      <alignment horizontal="left" vertical="center" wrapText="1"/>
    </xf>
    <xf numFmtId="0" fontId="11" fillId="4" borderId="58" xfId="4" applyFont="1" applyFill="1" applyBorder="1" applyAlignment="1">
      <alignment horizontal="left" vertical="center" wrapText="1"/>
    </xf>
    <xf numFmtId="0" fontId="5" fillId="6" borderId="7" xfId="4" applyFont="1" applyFill="1" applyBorder="1" applyAlignment="1">
      <alignment horizontal="right" vertical="center" wrapText="1"/>
    </xf>
    <xf numFmtId="0" fontId="5" fillId="6" borderId="1" xfId="4" applyFont="1" applyFill="1" applyBorder="1" applyAlignment="1">
      <alignment horizontal="right" vertical="center" wrapText="1"/>
    </xf>
    <xf numFmtId="0" fontId="5" fillId="6" borderId="13" xfId="4" applyFont="1" applyFill="1" applyBorder="1" applyAlignment="1">
      <alignment horizontal="right" vertical="center" wrapText="1"/>
    </xf>
    <xf numFmtId="0" fontId="11" fillId="6" borderId="0" xfId="4" applyFont="1" applyFill="1" applyAlignment="1">
      <alignment horizontal="left" vertical="center" wrapText="1"/>
    </xf>
    <xf numFmtId="164" fontId="8" fillId="0" borderId="38" xfId="5" applyNumberFormat="1" applyFont="1" applyBorder="1" applyAlignment="1">
      <alignment horizontal="right" vertical="center" wrapText="1"/>
    </xf>
    <xf numFmtId="164" fontId="8" fillId="0" borderId="51" xfId="5" applyNumberFormat="1" applyFont="1" applyBorder="1" applyAlignment="1">
      <alignment horizontal="right" vertical="center" wrapText="1"/>
    </xf>
    <xf numFmtId="0" fontId="11" fillId="6" borderId="59" xfId="4" applyFont="1" applyFill="1" applyBorder="1" applyAlignment="1">
      <alignment horizontal="left" vertical="center" wrapText="1"/>
    </xf>
    <xf numFmtId="0" fontId="11" fillId="6" borderId="60" xfId="4" applyFont="1" applyFill="1" applyBorder="1" applyAlignment="1">
      <alignment horizontal="left" vertical="center" wrapText="1"/>
    </xf>
    <xf numFmtId="10" fontId="26" fillId="0" borderId="0" xfId="4" applyNumberFormat="1" applyFont="1"/>
    <xf numFmtId="0" fontId="5" fillId="6" borderId="59" xfId="4" applyFont="1" applyFill="1" applyBorder="1" applyAlignment="1">
      <alignment horizontal="right" vertical="center" wrapText="1"/>
    </xf>
    <xf numFmtId="0" fontId="5" fillId="3" borderId="32" xfId="10" applyNumberFormat="1" applyFont="1" applyFill="1" applyBorder="1" applyAlignment="1">
      <alignment horizontal="right" vertical="center" wrapText="1"/>
    </xf>
    <xf numFmtId="0" fontId="5" fillId="3" borderId="32" xfId="9" applyNumberFormat="1" applyFont="1" applyFill="1" applyBorder="1" applyAlignment="1">
      <alignment horizontal="right" vertical="center" wrapText="1"/>
    </xf>
    <xf numFmtId="43" fontId="5" fillId="3" borderId="46" xfId="9" applyFont="1" applyFill="1" applyBorder="1" applyAlignment="1">
      <alignment horizontal="left" vertical="center" wrapText="1"/>
    </xf>
    <xf numFmtId="164" fontId="5" fillId="3" borderId="46" xfId="5" applyNumberFormat="1" applyFont="1" applyFill="1" applyBorder="1" applyAlignment="1">
      <alignment horizontal="right" vertical="center" wrapText="1"/>
    </xf>
    <xf numFmtId="171" fontId="5" fillId="3" borderId="32" xfId="10" applyNumberFormat="1" applyFont="1" applyFill="1" applyBorder="1" applyAlignment="1">
      <alignment horizontal="right" vertical="center" wrapText="1"/>
    </xf>
    <xf numFmtId="0" fontId="5" fillId="3" borderId="46" xfId="10" applyNumberFormat="1" applyFont="1" applyFill="1" applyBorder="1" applyAlignment="1">
      <alignment horizontal="right" vertical="center" wrapText="1"/>
    </xf>
    <xf numFmtId="164" fontId="5" fillId="3" borderId="62" xfId="9" applyNumberFormat="1" applyFont="1" applyFill="1" applyBorder="1" applyAlignment="1">
      <alignment horizontal="right" vertical="center" wrapText="1"/>
    </xf>
    <xf numFmtId="164" fontId="5" fillId="3" borderId="46" xfId="9" applyNumberFormat="1" applyFont="1" applyFill="1" applyBorder="1" applyAlignment="1">
      <alignment horizontal="right" vertical="center" wrapText="1"/>
    </xf>
    <xf numFmtId="176" fontId="14" fillId="0" borderId="21" xfId="3" applyNumberFormat="1" applyFont="1" applyBorder="1" applyAlignment="1">
      <alignment horizontal="right" vertical="top"/>
    </xf>
    <xf numFmtId="176" fontId="14" fillId="0" borderId="59" xfId="3" applyNumberFormat="1" applyFont="1" applyBorder="1" applyAlignment="1">
      <alignment horizontal="right" vertical="top"/>
    </xf>
    <xf numFmtId="49" fontId="41" fillId="0" borderId="0" xfId="4" applyNumberFormat="1" applyFont="1"/>
    <xf numFmtId="49" fontId="2" fillId="0" borderId="0" xfId="4" applyNumberFormat="1" applyFont="1"/>
    <xf numFmtId="49" fontId="42" fillId="0" borderId="0" xfId="4" applyNumberFormat="1" applyFont="1"/>
    <xf numFmtId="49" fontId="43" fillId="0" borderId="0" xfId="4" applyNumberFormat="1" applyFont="1"/>
    <xf numFmtId="0" fontId="11" fillId="0" borderId="21" xfId="3" applyFont="1" applyBorder="1" applyAlignment="1">
      <alignment horizontal="left" vertical="top" wrapText="1"/>
    </xf>
    <xf numFmtId="49" fontId="20" fillId="2" borderId="0" xfId="0" applyNumberFormat="1" applyFont="1" applyFill="1" applyAlignment="1">
      <alignment horizontal="left" vertical="top"/>
    </xf>
    <xf numFmtId="49" fontId="18" fillId="2" borderId="0" xfId="0" applyNumberFormat="1" applyFont="1" applyFill="1" applyAlignment="1">
      <alignment horizontal="left" vertical="center"/>
    </xf>
    <xf numFmtId="0" fontId="6" fillId="0" borderId="0" xfId="2"/>
    <xf numFmtId="0" fontId="44" fillId="3" borderId="0" xfId="0" applyFont="1" applyFill="1" applyAlignment="1">
      <alignment horizontal="left" vertical="center"/>
    </xf>
    <xf numFmtId="0" fontId="44" fillId="4" borderId="0" xfId="0" applyFont="1" applyFill="1" applyBorder="1" applyAlignment="1">
      <alignment horizontal="left" vertical="center" wrapText="1"/>
    </xf>
    <xf numFmtId="0" fontId="44" fillId="10" borderId="0" xfId="0" applyFont="1" applyFill="1" applyAlignment="1">
      <alignment horizontal="left" vertical="center"/>
    </xf>
    <xf numFmtId="0" fontId="44" fillId="3" borderId="0" xfId="2" applyFont="1" applyFill="1" applyAlignment="1">
      <alignment horizontal="left" vertical="center"/>
    </xf>
    <xf numFmtId="0" fontId="44" fillId="4" borderId="0" xfId="2" applyFont="1" applyFill="1" applyBorder="1" applyAlignment="1">
      <alignment horizontal="left" vertical="center" wrapText="1"/>
    </xf>
    <xf numFmtId="0" fontId="44" fillId="10" borderId="0" xfId="2" applyFont="1" applyFill="1" applyAlignment="1">
      <alignment horizontal="left" vertical="center"/>
    </xf>
    <xf numFmtId="0" fontId="44" fillId="0" borderId="0" xfId="2" applyFont="1"/>
    <xf numFmtId="49" fontId="44" fillId="3" borderId="0" xfId="0" applyNumberFormat="1" applyFont="1" applyFill="1" applyAlignment="1">
      <alignment horizontal="left" vertical="center"/>
    </xf>
    <xf numFmtId="0" fontId="32" fillId="0" borderId="0" xfId="11"/>
    <xf numFmtId="0" fontId="5" fillId="6" borderId="0" xfId="11" applyFont="1" applyFill="1" applyAlignment="1">
      <alignment vertical="center" wrapText="1"/>
    </xf>
    <xf numFmtId="0" fontId="5" fillId="6" borderId="15" xfId="11" applyFont="1" applyFill="1" applyBorder="1" applyAlignment="1">
      <alignment vertical="center" wrapText="1"/>
    </xf>
    <xf numFmtId="0" fontId="5" fillId="6" borderId="7" xfId="11" applyFont="1" applyFill="1" applyBorder="1" applyAlignment="1">
      <alignment vertical="center" wrapText="1"/>
    </xf>
    <xf numFmtId="0" fontId="5" fillId="6" borderId="1" xfId="11" applyFont="1" applyFill="1" applyBorder="1" applyAlignment="1">
      <alignment vertical="center" wrapText="1"/>
    </xf>
    <xf numFmtId="0" fontId="5" fillId="8" borderId="13" xfId="11" applyFont="1" applyFill="1" applyBorder="1" applyAlignment="1">
      <alignment horizontal="right" vertical="center" wrapText="1"/>
    </xf>
    <xf numFmtId="0" fontId="5" fillId="4" borderId="1" xfId="11" applyFont="1" applyFill="1" applyBorder="1" applyAlignment="1">
      <alignment horizontal="right" vertical="center" wrapText="1"/>
    </xf>
    <xf numFmtId="0" fontId="5" fillId="8" borderId="7" xfId="11" applyFont="1" applyFill="1" applyBorder="1" applyAlignment="1">
      <alignment horizontal="right" vertical="center" wrapText="1"/>
    </xf>
    <xf numFmtId="0" fontId="5" fillId="4" borderId="7" xfId="11" applyFont="1" applyFill="1" applyBorder="1" applyAlignment="1">
      <alignment horizontal="right" vertical="center" wrapText="1"/>
    </xf>
    <xf numFmtId="2" fontId="5" fillId="3" borderId="38" xfId="11" applyNumberFormat="1" applyFont="1" applyFill="1" applyBorder="1" applyAlignment="1">
      <alignment horizontal="left" vertical="center" wrapText="1"/>
    </xf>
    <xf numFmtId="2" fontId="5" fillId="3" borderId="32" xfId="11" applyNumberFormat="1" applyFont="1" applyFill="1" applyBorder="1" applyAlignment="1">
      <alignment horizontal="right" vertical="center" wrapText="1"/>
    </xf>
    <xf numFmtId="2" fontId="5" fillId="3" borderId="18" xfId="11" applyNumberFormat="1" applyFont="1" applyFill="1" applyBorder="1" applyAlignment="1">
      <alignment horizontal="right" vertical="center" wrapText="1"/>
    </xf>
    <xf numFmtId="2" fontId="5" fillId="3" borderId="33" xfId="11" applyNumberFormat="1" applyFont="1" applyFill="1" applyBorder="1" applyAlignment="1">
      <alignment horizontal="right" vertical="center" wrapText="1"/>
    </xf>
    <xf numFmtId="2" fontId="5" fillId="3" borderId="18" xfId="11" applyNumberFormat="1" applyFont="1" applyFill="1" applyBorder="1" applyAlignment="1">
      <alignment horizontal="left" vertical="center" wrapText="1"/>
    </xf>
    <xf numFmtId="1" fontId="5" fillId="3" borderId="32" xfId="11" applyNumberFormat="1" applyFont="1" applyFill="1" applyBorder="1" applyAlignment="1">
      <alignment horizontal="right" vertical="center" wrapText="1"/>
    </xf>
    <xf numFmtId="1" fontId="5" fillId="3" borderId="18" xfId="11" applyNumberFormat="1" applyFont="1" applyFill="1" applyBorder="1" applyAlignment="1">
      <alignment horizontal="right" vertical="center" wrapText="1"/>
    </xf>
    <xf numFmtId="1" fontId="5" fillId="3" borderId="33" xfId="11" applyNumberFormat="1" applyFont="1" applyFill="1" applyBorder="1" applyAlignment="1">
      <alignment horizontal="right" vertical="center" wrapText="1"/>
    </xf>
    <xf numFmtId="2" fontId="5" fillId="3" borderId="44" xfId="11" applyNumberFormat="1" applyFont="1" applyFill="1" applyBorder="1" applyAlignment="1">
      <alignment horizontal="right" vertical="center" wrapText="1"/>
    </xf>
    <xf numFmtId="2" fontId="5" fillId="3" borderId="63" xfId="11" applyNumberFormat="1" applyFont="1" applyFill="1" applyBorder="1" applyAlignment="1">
      <alignment horizontal="right" vertical="center" wrapText="1"/>
    </xf>
    <xf numFmtId="2" fontId="5" fillId="3" borderId="64" xfId="11" applyNumberFormat="1" applyFont="1" applyFill="1" applyBorder="1" applyAlignment="1">
      <alignment horizontal="right" vertical="center" wrapText="1"/>
    </xf>
    <xf numFmtId="2" fontId="5" fillId="3" borderId="40" xfId="11" applyNumberFormat="1" applyFont="1" applyFill="1" applyBorder="1" applyAlignment="1">
      <alignment horizontal="left" vertical="center" wrapText="1"/>
    </xf>
    <xf numFmtId="2" fontId="5" fillId="3" borderId="34" xfId="12" applyNumberFormat="1" applyFont="1" applyFill="1" applyBorder="1" applyAlignment="1">
      <alignment horizontal="right" vertical="center" wrapText="1"/>
    </xf>
    <xf numFmtId="2" fontId="5" fillId="3" borderId="61" xfId="12" applyNumberFormat="1" applyFont="1" applyFill="1" applyBorder="1" applyAlignment="1">
      <alignment horizontal="right" vertical="center" wrapText="1"/>
    </xf>
    <xf numFmtId="2" fontId="5" fillId="3" borderId="35" xfId="11" applyNumberFormat="1" applyFont="1" applyFill="1" applyBorder="1" applyAlignment="1">
      <alignment horizontal="right" vertical="center" wrapText="1"/>
    </xf>
    <xf numFmtId="2" fontId="5" fillId="3" borderId="61" xfId="11" applyNumberFormat="1" applyFont="1" applyFill="1" applyBorder="1" applyAlignment="1">
      <alignment horizontal="right" vertical="center" wrapText="1"/>
    </xf>
    <xf numFmtId="2" fontId="5" fillId="3" borderId="34" xfId="11" applyNumberFormat="1" applyFont="1" applyFill="1" applyBorder="1" applyAlignment="1">
      <alignment horizontal="right" vertical="center" wrapText="1"/>
    </xf>
    <xf numFmtId="0" fontId="5" fillId="6" borderId="13" xfId="11" applyFont="1" applyFill="1" applyBorder="1" applyAlignment="1">
      <alignment horizontal="right" vertical="center" wrapText="1"/>
    </xf>
    <xf numFmtId="0" fontId="5" fillId="6" borderId="1" xfId="11" applyFont="1" applyFill="1" applyBorder="1" applyAlignment="1">
      <alignment horizontal="right" vertical="center" wrapText="1"/>
    </xf>
    <xf numFmtId="0" fontId="5" fillId="6" borderId="25" xfId="3" applyFont="1" applyFill="1" applyBorder="1" applyAlignment="1">
      <alignment vertical="center" wrapText="1"/>
    </xf>
    <xf numFmtId="0" fontId="32" fillId="0" borderId="65" xfId="11" applyBorder="1"/>
    <xf numFmtId="0" fontId="5" fillId="6" borderId="26" xfId="3" applyFont="1" applyFill="1" applyBorder="1" applyAlignment="1">
      <alignment vertical="center" wrapText="1"/>
    </xf>
    <xf numFmtId="0" fontId="32" fillId="0" borderId="66" xfId="11" applyBorder="1"/>
    <xf numFmtId="0" fontId="5" fillId="6" borderId="0" xfId="3" applyFont="1" applyFill="1" applyAlignment="1">
      <alignment vertical="center" wrapText="1"/>
    </xf>
    <xf numFmtId="164" fontId="5" fillId="3" borderId="43" xfId="9" applyNumberFormat="1" applyFont="1" applyFill="1" applyBorder="1" applyAlignment="1">
      <alignment horizontal="right" vertical="center" wrapText="1"/>
    </xf>
    <xf numFmtId="0" fontId="7" fillId="5" borderId="11" xfId="11" applyFont="1" applyFill="1" applyBorder="1" applyAlignment="1">
      <alignment horizontal="center" vertical="center" wrapText="1"/>
    </xf>
    <xf numFmtId="0" fontId="8" fillId="5" borderId="11" xfId="11" applyFont="1" applyFill="1" applyBorder="1" applyAlignment="1">
      <alignment horizontal="right" vertical="center" wrapText="1"/>
    </xf>
    <xf numFmtId="0" fontId="11" fillId="8" borderId="11" xfId="11" applyFont="1" applyFill="1" applyBorder="1" applyAlignment="1">
      <alignment horizontal="left" vertical="center" wrapText="1"/>
    </xf>
    <xf numFmtId="0" fontId="8" fillId="7" borderId="11" xfId="11" applyFont="1" applyFill="1" applyBorder="1" applyAlignment="1">
      <alignment horizontal="left" vertical="center" wrapText="1"/>
    </xf>
    <xf numFmtId="0" fontId="8" fillId="7" borderId="11" xfId="11" applyFont="1" applyFill="1" applyBorder="1" applyAlignment="1">
      <alignment horizontal="right" vertical="center" wrapText="1"/>
    </xf>
    <xf numFmtId="0" fontId="8" fillId="7" borderId="0" xfId="11" applyFont="1" applyFill="1" applyAlignment="1">
      <alignment horizontal="left" vertical="center" wrapText="1"/>
    </xf>
    <xf numFmtId="4" fontId="8" fillId="0" borderId="9" xfId="11" applyNumberFormat="1" applyFont="1" applyBorder="1" applyAlignment="1">
      <alignment horizontal="right" vertical="center" wrapText="1"/>
    </xf>
    <xf numFmtId="3" fontId="8" fillId="0" borderId="9" xfId="11" applyNumberFormat="1" applyFont="1" applyBorder="1" applyAlignment="1">
      <alignment horizontal="right" vertical="center" wrapText="1"/>
    </xf>
    <xf numFmtId="164" fontId="8" fillId="0" borderId="9" xfId="9" applyNumberFormat="1" applyFont="1" applyBorder="1" applyAlignment="1">
      <alignment horizontal="right" vertical="center" wrapText="1"/>
    </xf>
    <xf numFmtId="2" fontId="8" fillId="0" borderId="11" xfId="11" applyNumberFormat="1" applyFont="1" applyBorder="1" applyAlignment="1">
      <alignment horizontal="right" vertical="center" wrapText="1"/>
    </xf>
    <xf numFmtId="0" fontId="11" fillId="4" borderId="7" xfId="11" applyFont="1" applyFill="1" applyBorder="1" applyAlignment="1">
      <alignment horizontal="left" vertical="center" wrapText="1"/>
    </xf>
    <xf numFmtId="165" fontId="11" fillId="4" borderId="7" xfId="11" applyNumberFormat="1" applyFont="1" applyFill="1" applyBorder="1" applyAlignment="1">
      <alignment horizontal="right" vertical="center"/>
    </xf>
    <xf numFmtId="0" fontId="8" fillId="9" borderId="9" xfId="11" applyFont="1" applyFill="1" applyBorder="1" applyAlignment="1">
      <alignment horizontal="left" vertical="center" wrapText="1"/>
    </xf>
    <xf numFmtId="0" fontId="8" fillId="9" borderId="11" xfId="11" applyFont="1" applyFill="1" applyBorder="1" applyAlignment="1">
      <alignment horizontal="left" vertical="center" wrapText="1"/>
    </xf>
    <xf numFmtId="0" fontId="11" fillId="6" borderId="7" xfId="11" applyFont="1" applyFill="1" applyBorder="1" applyAlignment="1">
      <alignment horizontal="left" vertical="center" wrapText="1"/>
    </xf>
    <xf numFmtId="0" fontId="11" fillId="6" borderId="7" xfId="11" applyFont="1" applyFill="1" applyBorder="1" applyAlignment="1">
      <alignment horizontal="right" vertical="center" wrapText="1"/>
    </xf>
    <xf numFmtId="2" fontId="8" fillId="0" borderId="9" xfId="9" applyNumberFormat="1" applyFont="1" applyBorder="1" applyAlignment="1">
      <alignment horizontal="right" vertical="center" wrapText="1"/>
    </xf>
    <xf numFmtId="1" fontId="8" fillId="0" borderId="9" xfId="11" applyNumberFormat="1" applyFont="1" applyBorder="1" applyAlignment="1">
      <alignment horizontal="right" vertical="center" wrapText="1"/>
    </xf>
    <xf numFmtId="0" fontId="8" fillId="0" borderId="9" xfId="11" applyFont="1" applyBorder="1" applyAlignment="1">
      <alignment horizontal="right" vertical="center" wrapText="1"/>
    </xf>
    <xf numFmtId="0" fontId="8" fillId="0" borderId="9" xfId="9" applyNumberFormat="1" applyFont="1" applyBorder="1" applyAlignment="1">
      <alignment horizontal="right" vertical="center" wrapText="1"/>
    </xf>
    <xf numFmtId="2" fontId="8" fillId="0" borderId="9" xfId="11" applyNumberFormat="1" applyFont="1" applyBorder="1" applyAlignment="1">
      <alignment horizontal="right" vertical="center" wrapText="1"/>
    </xf>
    <xf numFmtId="0" fontId="11" fillId="6" borderId="11" xfId="11" applyFont="1" applyFill="1" applyBorder="1" applyAlignment="1">
      <alignment horizontal="left" vertical="center" wrapText="1"/>
    </xf>
    <xf numFmtId="2" fontId="8" fillId="0" borderId="0" xfId="9" applyNumberFormat="1" applyFont="1" applyBorder="1" applyAlignment="1">
      <alignment horizontal="right" vertical="center" wrapText="1"/>
    </xf>
    <xf numFmtId="2" fontId="8" fillId="0" borderId="12" xfId="9" applyNumberFormat="1" applyFont="1" applyBorder="1" applyAlignment="1">
      <alignment horizontal="right" vertical="center" wrapText="1"/>
    </xf>
    <xf numFmtId="1" fontId="8" fillId="0" borderId="9" xfId="9" applyNumberFormat="1" applyFont="1" applyBorder="1" applyAlignment="1">
      <alignment horizontal="right" vertical="center" wrapText="1"/>
    </xf>
    <xf numFmtId="166" fontId="8" fillId="0" borderId="9" xfId="9" applyNumberFormat="1" applyFont="1" applyBorder="1" applyAlignment="1">
      <alignment horizontal="right" vertical="center" wrapText="1"/>
    </xf>
    <xf numFmtId="164" fontId="32" fillId="0" borderId="0" xfId="11" applyNumberFormat="1"/>
    <xf numFmtId="2" fontId="8" fillId="0" borderId="0" xfId="11" applyNumberFormat="1" applyFont="1" applyAlignment="1">
      <alignment horizontal="right" vertical="center" wrapText="1"/>
    </xf>
    <xf numFmtId="43" fontId="8" fillId="0" borderId="9" xfId="9" applyFont="1" applyBorder="1" applyAlignment="1">
      <alignment horizontal="right" vertical="center" wrapText="1"/>
    </xf>
    <xf numFmtId="43" fontId="8" fillId="0" borderId="12" xfId="9" applyFont="1" applyBorder="1" applyAlignment="1">
      <alignment horizontal="right" vertical="center" wrapText="1"/>
    </xf>
    <xf numFmtId="171" fontId="8" fillId="0" borderId="9" xfId="9" applyNumberFormat="1" applyFont="1" applyBorder="1" applyAlignment="1">
      <alignment horizontal="right" vertical="center" wrapText="1"/>
    </xf>
    <xf numFmtId="0" fontId="26" fillId="0" borderId="0" xfId="11" applyFont="1"/>
    <xf numFmtId="0" fontId="34" fillId="0" borderId="0" xfId="13" applyFont="1"/>
    <xf numFmtId="0" fontId="5" fillId="6" borderId="7" xfId="11" applyFont="1" applyFill="1" applyBorder="1" applyAlignment="1">
      <alignment horizontal="right" vertical="center" wrapText="1"/>
    </xf>
    <xf numFmtId="164" fontId="8" fillId="0" borderId="51" xfId="9" applyNumberFormat="1" applyFont="1" applyBorder="1" applyAlignment="1">
      <alignment horizontal="right" vertical="center" wrapText="1"/>
    </xf>
    <xf numFmtId="164" fontId="8" fillId="0" borderId="12" xfId="9" applyNumberFormat="1" applyFont="1" applyBorder="1" applyAlignment="1">
      <alignment horizontal="right" vertical="center" wrapText="1"/>
    </xf>
    <xf numFmtId="164" fontId="8" fillId="0" borderId="38" xfId="9" applyNumberFormat="1" applyFont="1" applyBorder="1" applyAlignment="1">
      <alignment horizontal="right" vertical="center" wrapText="1"/>
    </xf>
    <xf numFmtId="0" fontId="13" fillId="6" borderId="0" xfId="11" applyFont="1" applyFill="1" applyAlignment="1">
      <alignment horizontal="left" vertical="top" wrapText="1"/>
    </xf>
    <xf numFmtId="164" fontId="8" fillId="0" borderId="50" xfId="9" applyNumberFormat="1" applyFont="1" applyBorder="1" applyAlignment="1">
      <alignment horizontal="right" vertical="center" wrapText="1"/>
    </xf>
    <xf numFmtId="164" fontId="8" fillId="0" borderId="18" xfId="9" applyNumberFormat="1" applyFont="1" applyBorder="1" applyAlignment="1">
      <alignment horizontal="right" vertical="center" wrapText="1"/>
    </xf>
    <xf numFmtId="2" fontId="8" fillId="0" borderId="50" xfId="11" applyNumberFormat="1" applyFont="1" applyBorder="1" applyAlignment="1">
      <alignment horizontal="right" vertical="center" wrapText="1"/>
    </xf>
    <xf numFmtId="1" fontId="8" fillId="0" borderId="18" xfId="11" applyNumberFormat="1" applyFont="1" applyBorder="1" applyAlignment="1">
      <alignment horizontal="right" vertical="center" wrapText="1"/>
    </xf>
    <xf numFmtId="0" fontId="5" fillId="6" borderId="71" xfId="3" applyFont="1" applyFill="1" applyBorder="1" applyAlignment="1">
      <alignment vertical="center" wrapText="1"/>
    </xf>
    <xf numFmtId="2" fontId="8" fillId="0" borderId="18" xfId="11" applyNumberFormat="1" applyFont="1" applyBorder="1" applyAlignment="1">
      <alignment horizontal="right" vertical="center" wrapText="1"/>
    </xf>
    <xf numFmtId="0" fontId="13" fillId="6" borderId="59" xfId="11" applyFont="1" applyFill="1" applyBorder="1" applyAlignment="1">
      <alignment horizontal="left" vertical="top" wrapText="1"/>
    </xf>
    <xf numFmtId="10" fontId="26" fillId="0" borderId="0" xfId="11" applyNumberFormat="1" applyFont="1"/>
    <xf numFmtId="0" fontId="8" fillId="0" borderId="51" xfId="9" applyNumberFormat="1" applyFont="1" applyBorder="1" applyAlignment="1">
      <alignment horizontal="right" vertical="center" wrapText="1"/>
    </xf>
    <xf numFmtId="0" fontId="8" fillId="0" borderId="12" xfId="9" applyNumberFormat="1" applyFont="1" applyBorder="1" applyAlignment="1">
      <alignment horizontal="right" vertical="center" wrapText="1"/>
    </xf>
    <xf numFmtId="0" fontId="8" fillId="0" borderId="38" xfId="9" applyNumberFormat="1" applyFont="1" applyBorder="1" applyAlignment="1">
      <alignment horizontal="right" vertical="center" wrapText="1"/>
    </xf>
    <xf numFmtId="168" fontId="8" fillId="0" borderId="12" xfId="9" applyNumberFormat="1" applyFont="1" applyBorder="1" applyAlignment="1">
      <alignment horizontal="right" vertical="center" wrapText="1"/>
    </xf>
    <xf numFmtId="0" fontId="8" fillId="0" borderId="50" xfId="9" applyNumberFormat="1" applyFont="1" applyBorder="1" applyAlignment="1">
      <alignment horizontal="right" vertical="center" wrapText="1"/>
    </xf>
    <xf numFmtId="0" fontId="8" fillId="0" borderId="18" xfId="9" applyNumberFormat="1" applyFont="1" applyBorder="1" applyAlignment="1">
      <alignment horizontal="right" vertical="center" wrapText="1"/>
    </xf>
    <xf numFmtId="168" fontId="8" fillId="0" borderId="9" xfId="9" applyNumberFormat="1" applyFont="1" applyBorder="1" applyAlignment="1">
      <alignment horizontal="right" vertical="center" wrapText="1"/>
    </xf>
    <xf numFmtId="0" fontId="8" fillId="0" borderId="18" xfId="11" applyFont="1" applyBorder="1" applyAlignment="1">
      <alignment horizontal="right" vertical="center" wrapText="1"/>
    </xf>
    <xf numFmtId="167" fontId="8" fillId="0" borderId="9" xfId="11" applyNumberFormat="1" applyFont="1" applyBorder="1" applyAlignment="1">
      <alignment horizontal="right" vertical="center" wrapText="1"/>
    </xf>
    <xf numFmtId="167" fontId="8" fillId="0" borderId="59" xfId="11" applyNumberFormat="1" applyFont="1" applyBorder="1" applyAlignment="1">
      <alignment horizontal="right" vertical="center" wrapText="1"/>
    </xf>
    <xf numFmtId="0" fontId="5" fillId="6" borderId="59" xfId="3" applyFont="1" applyFill="1" applyBorder="1" applyAlignment="1">
      <alignment vertical="center" wrapText="1"/>
    </xf>
    <xf numFmtId="2" fontId="8" fillId="0" borderId="24" xfId="11" applyNumberFormat="1" applyFont="1" applyBorder="1" applyAlignment="1">
      <alignment horizontal="right" vertical="center" wrapText="1"/>
    </xf>
    <xf numFmtId="2" fontId="8" fillId="0" borderId="59" xfId="11" applyNumberFormat="1" applyFont="1" applyBorder="1" applyAlignment="1">
      <alignment horizontal="right" vertical="center" wrapText="1"/>
    </xf>
    <xf numFmtId="1" fontId="8" fillId="0" borderId="61" xfId="11" applyNumberFormat="1" applyFont="1" applyBorder="1" applyAlignment="1">
      <alignment horizontal="right" vertical="center" wrapText="1"/>
    </xf>
    <xf numFmtId="168" fontId="5" fillId="0" borderId="9" xfId="11" applyNumberFormat="1" applyFont="1" applyBorder="1"/>
    <xf numFmtId="167" fontId="5" fillId="0" borderId="9" xfId="11" applyNumberFormat="1" applyFont="1" applyBorder="1"/>
    <xf numFmtId="167" fontId="5" fillId="0" borderId="18" xfId="11" applyNumberFormat="1" applyFont="1" applyBorder="1"/>
    <xf numFmtId="172" fontId="5" fillId="0" borderId="50" xfId="11" applyNumberFormat="1" applyFont="1" applyBorder="1"/>
    <xf numFmtId="172" fontId="5" fillId="0" borderId="9" xfId="11" applyNumberFormat="1" applyFont="1" applyBorder="1"/>
    <xf numFmtId="173" fontId="5" fillId="0" borderId="9" xfId="11" applyNumberFormat="1" applyFont="1" applyBorder="1"/>
    <xf numFmtId="173" fontId="5" fillId="0" borderId="18" xfId="11" applyNumberFormat="1" applyFont="1" applyBorder="1"/>
    <xf numFmtId="168" fontId="5" fillId="0" borderId="50" xfId="11" applyNumberFormat="1" applyFont="1" applyBorder="1"/>
    <xf numFmtId="172" fontId="5" fillId="0" borderId="18" xfId="11" applyNumberFormat="1" applyFont="1" applyBorder="1"/>
    <xf numFmtId="0" fontId="5" fillId="0" borderId="9" xfId="11" applyFont="1" applyBorder="1"/>
    <xf numFmtId="2" fontId="5" fillId="0" borderId="9" xfId="11" applyNumberFormat="1" applyFont="1" applyBorder="1"/>
    <xf numFmtId="172" fontId="5" fillId="0" borderId="72" xfId="11" applyNumberFormat="1" applyFont="1" applyBorder="1"/>
    <xf numFmtId="173" fontId="5" fillId="0" borderId="72" xfId="11" applyNumberFormat="1" applyFont="1" applyBorder="1"/>
    <xf numFmtId="173" fontId="5" fillId="0" borderId="63" xfId="11" applyNumberFormat="1" applyFont="1" applyBorder="1"/>
    <xf numFmtId="172" fontId="5" fillId="0" borderId="73" xfId="11" applyNumberFormat="1" applyFont="1" applyBorder="1"/>
    <xf numFmtId="172" fontId="5" fillId="0" borderId="63" xfId="11" applyNumberFormat="1" applyFont="1" applyBorder="1"/>
    <xf numFmtId="172" fontId="5" fillId="0" borderId="0" xfId="11" applyNumberFormat="1" applyFont="1"/>
    <xf numFmtId="173" fontId="5" fillId="0" borderId="0" xfId="11" applyNumberFormat="1" applyFont="1"/>
    <xf numFmtId="173" fontId="5" fillId="0" borderId="39" xfId="11" applyNumberFormat="1" applyFont="1" applyBorder="1"/>
    <xf numFmtId="172" fontId="5" fillId="0" borderId="49" xfId="11" applyNumberFormat="1" applyFont="1" applyBorder="1"/>
    <xf numFmtId="172" fontId="5" fillId="0" borderId="39" xfId="11" applyNumberFormat="1" applyFont="1" applyBorder="1"/>
    <xf numFmtId="168" fontId="5" fillId="0" borderId="0" xfId="11" applyNumberFormat="1" applyFont="1"/>
    <xf numFmtId="167" fontId="5" fillId="0" borderId="0" xfId="11" applyNumberFormat="1" applyFont="1"/>
    <xf numFmtId="172" fontId="5" fillId="0" borderId="74" xfId="11" applyNumberFormat="1" applyFont="1" applyBorder="1"/>
    <xf numFmtId="168" fontId="5" fillId="0" borderId="73" xfId="11" applyNumberFormat="1" applyFont="1" applyBorder="1"/>
    <xf numFmtId="168" fontId="5" fillId="0" borderId="72" xfId="11" applyNumberFormat="1" applyFont="1" applyBorder="1"/>
    <xf numFmtId="167" fontId="5" fillId="0" borderId="72" xfId="11" applyNumberFormat="1" applyFont="1" applyBorder="1"/>
    <xf numFmtId="167" fontId="5" fillId="0" borderId="63" xfId="11" applyNumberFormat="1" applyFont="1" applyBorder="1"/>
    <xf numFmtId="0" fontId="5" fillId="0" borderId="73" xfId="11" applyFont="1" applyBorder="1"/>
    <xf numFmtId="0" fontId="5" fillId="0" borderId="72" xfId="11" applyFont="1" applyBorder="1"/>
    <xf numFmtId="2" fontId="5" fillId="0" borderId="72" xfId="11" applyNumberFormat="1" applyFont="1" applyBorder="1"/>
    <xf numFmtId="2" fontId="5" fillId="0" borderId="63" xfId="11" applyNumberFormat="1" applyFont="1" applyBorder="1"/>
    <xf numFmtId="0" fontId="5" fillId="0" borderId="74" xfId="11" applyFont="1" applyBorder="1"/>
    <xf numFmtId="0" fontId="5" fillId="0" borderId="0" xfId="11" applyFont="1"/>
    <xf numFmtId="2" fontId="5" fillId="0" borderId="0" xfId="11" applyNumberFormat="1" applyFont="1"/>
    <xf numFmtId="2" fontId="5" fillId="0" borderId="39" xfId="11" applyNumberFormat="1" applyFont="1" applyBorder="1"/>
    <xf numFmtId="0" fontId="5" fillId="0" borderId="49" xfId="11" applyFont="1" applyBorder="1"/>
    <xf numFmtId="168" fontId="5" fillId="0" borderId="49" xfId="11" applyNumberFormat="1" applyFont="1" applyBorder="1"/>
    <xf numFmtId="167" fontId="5" fillId="0" borderId="39" xfId="11" applyNumberFormat="1" applyFont="1" applyBorder="1"/>
    <xf numFmtId="166" fontId="5" fillId="0" borderId="0" xfId="11" applyNumberFormat="1" applyFont="1"/>
    <xf numFmtId="166" fontId="5" fillId="0" borderId="72" xfId="11" applyNumberFormat="1" applyFont="1" applyBorder="1"/>
    <xf numFmtId="0" fontId="5" fillId="0" borderId="75" xfId="11" applyFont="1" applyBorder="1"/>
    <xf numFmtId="0" fontId="5" fillId="0" borderId="19" xfId="11" applyFont="1" applyBorder="1"/>
    <xf numFmtId="2" fontId="5" fillId="0" borderId="19" xfId="11" applyNumberFormat="1" applyFont="1" applyBorder="1"/>
    <xf numFmtId="2" fontId="5" fillId="0" borderId="76" xfId="11" applyNumberFormat="1" applyFont="1" applyBorder="1"/>
    <xf numFmtId="0" fontId="5" fillId="0" borderId="77" xfId="11" applyFont="1" applyBorder="1"/>
    <xf numFmtId="172" fontId="5" fillId="0" borderId="77" xfId="11" applyNumberFormat="1" applyFont="1" applyBorder="1"/>
    <xf numFmtId="172" fontId="5" fillId="0" borderId="19" xfId="11" applyNumberFormat="1" applyFont="1" applyBorder="1"/>
    <xf numFmtId="172" fontId="5" fillId="0" borderId="76" xfId="11" applyNumberFormat="1" applyFont="1" applyBorder="1"/>
    <xf numFmtId="0" fontId="5" fillId="6" borderId="7" xfId="3" applyFont="1" applyFill="1" applyBorder="1" applyAlignment="1">
      <alignment vertical="center" wrapText="1"/>
    </xf>
    <xf numFmtId="166" fontId="5" fillId="0" borderId="7" xfId="11" applyNumberFormat="1" applyFont="1" applyBorder="1"/>
    <xf numFmtId="2" fontId="5" fillId="0" borderId="7" xfId="11" applyNumberFormat="1" applyFont="1" applyBorder="1" applyAlignment="1">
      <alignment horizontal="right"/>
    </xf>
    <xf numFmtId="2" fontId="5" fillId="0" borderId="1" xfId="11" applyNumberFormat="1" applyFont="1" applyBorder="1" applyAlignment="1">
      <alignment horizontal="right"/>
    </xf>
    <xf numFmtId="166" fontId="5" fillId="0" borderId="13" xfId="11" applyNumberFormat="1" applyFont="1" applyBorder="1"/>
    <xf numFmtId="168" fontId="5" fillId="0" borderId="13" xfId="11" applyNumberFormat="1" applyFont="1" applyBorder="1"/>
    <xf numFmtId="168" fontId="5" fillId="0" borderId="7" xfId="11" applyNumberFormat="1" applyFont="1" applyBorder="1"/>
    <xf numFmtId="167" fontId="5" fillId="0" borderId="7" xfId="11" applyNumberFormat="1" applyFont="1" applyBorder="1" applyAlignment="1">
      <alignment horizontal="right"/>
    </xf>
    <xf numFmtId="167" fontId="5" fillId="0" borderId="1" xfId="11" applyNumberFormat="1" applyFont="1" applyBorder="1" applyAlignment="1">
      <alignment horizontal="right"/>
    </xf>
    <xf numFmtId="0" fontId="5" fillId="0" borderId="13" xfId="11" applyFont="1" applyBorder="1"/>
    <xf numFmtId="0" fontId="5" fillId="0" borderId="7" xfId="11" applyFont="1" applyBorder="1"/>
    <xf numFmtId="1" fontId="8" fillId="0" borderId="50" xfId="11" applyNumberFormat="1" applyFont="1" applyBorder="1" applyAlignment="1">
      <alignment horizontal="right" vertical="center" wrapText="1"/>
    </xf>
    <xf numFmtId="0" fontId="5" fillId="6" borderId="27" xfId="3" applyFont="1" applyFill="1" applyBorder="1" applyAlignment="1">
      <alignment vertical="center" wrapText="1"/>
    </xf>
    <xf numFmtId="2" fontId="8" fillId="0" borderId="21" xfId="11" applyNumberFormat="1" applyFont="1" applyBorder="1" applyAlignment="1">
      <alignment horizontal="right" vertical="center" wrapText="1"/>
    </xf>
    <xf numFmtId="2" fontId="8" fillId="0" borderId="52" xfId="11" applyNumberFormat="1" applyFont="1" applyBorder="1" applyAlignment="1">
      <alignment horizontal="right" vertical="center" wrapText="1"/>
    </xf>
    <xf numFmtId="0" fontId="5" fillId="6" borderId="60" xfId="11" applyFont="1" applyFill="1" applyBorder="1" applyAlignment="1">
      <alignment horizontal="right" vertical="center" wrapText="1"/>
    </xf>
    <xf numFmtId="0" fontId="5" fillId="6" borderId="15" xfId="11" applyFont="1" applyFill="1" applyBorder="1" applyAlignment="1">
      <alignment horizontal="right" vertical="center" wrapText="1"/>
    </xf>
    <xf numFmtId="0" fontId="5" fillId="6" borderId="23" xfId="11" applyFont="1" applyFill="1" applyBorder="1" applyAlignment="1">
      <alignment horizontal="right" vertical="center" wrapText="1"/>
    </xf>
    <xf numFmtId="164" fontId="5" fillId="0" borderId="72" xfId="9" applyNumberFormat="1" applyFont="1" applyBorder="1"/>
    <xf numFmtId="43" fontId="5" fillId="0" borderId="72" xfId="9" applyFont="1" applyBorder="1"/>
    <xf numFmtId="43" fontId="5" fillId="0" borderId="63" xfId="9" applyFont="1" applyBorder="1"/>
    <xf numFmtId="164" fontId="5" fillId="0" borderId="73" xfId="9" applyNumberFormat="1" applyFont="1" applyBorder="1"/>
    <xf numFmtId="164" fontId="5" fillId="0" borderId="9" xfId="9" applyNumberFormat="1" applyFont="1" applyBorder="1"/>
    <xf numFmtId="43" fontId="5" fillId="0" borderId="9" xfId="9" applyFont="1" applyBorder="1"/>
    <xf numFmtId="43" fontId="5" fillId="0" borderId="18" xfId="9" applyFont="1" applyBorder="1"/>
    <xf numFmtId="164" fontId="5" fillId="0" borderId="0" xfId="9" applyNumberFormat="1" applyFont="1" applyBorder="1"/>
    <xf numFmtId="43" fontId="5" fillId="0" borderId="0" xfId="9" applyFont="1" applyBorder="1"/>
    <xf numFmtId="43" fontId="5" fillId="0" borderId="39" xfId="9" applyFont="1" applyBorder="1"/>
    <xf numFmtId="164" fontId="5" fillId="0" borderId="49" xfId="9" applyNumberFormat="1" applyFont="1" applyBorder="1"/>
    <xf numFmtId="0" fontId="5" fillId="6" borderId="74" xfId="3" applyFont="1" applyFill="1" applyBorder="1" applyAlignment="1">
      <alignment vertical="center" wrapText="1"/>
    </xf>
    <xf numFmtId="164" fontId="5" fillId="0" borderId="21" xfId="9" applyNumberFormat="1" applyFont="1" applyBorder="1"/>
    <xf numFmtId="43" fontId="5" fillId="0" borderId="21" xfId="9" applyFont="1" applyBorder="1"/>
    <xf numFmtId="43" fontId="5" fillId="0" borderId="40" xfId="9" applyFont="1" applyBorder="1"/>
    <xf numFmtId="164" fontId="5" fillId="0" borderId="52" xfId="9" applyNumberFormat="1" applyFont="1" applyBorder="1"/>
    <xf numFmtId="166" fontId="5" fillId="0" borderId="13" xfId="11" applyNumberFormat="1" applyFont="1" applyBorder="1" applyAlignment="1">
      <alignment horizontal="right"/>
    </xf>
    <xf numFmtId="166" fontId="5" fillId="0" borderId="7" xfId="11" applyNumberFormat="1" applyFont="1" applyBorder="1" applyAlignment="1">
      <alignment horizontal="right"/>
    </xf>
    <xf numFmtId="0" fontId="5" fillId="0" borderId="50" xfId="11" applyFont="1" applyBorder="1"/>
    <xf numFmtId="2" fontId="5" fillId="0" borderId="18" xfId="11" applyNumberFormat="1" applyFont="1" applyBorder="1"/>
    <xf numFmtId="168" fontId="5" fillId="0" borderId="74" xfId="11" applyNumberFormat="1" applyFont="1" applyBorder="1"/>
    <xf numFmtId="166" fontId="5" fillId="0" borderId="73" xfId="11" applyNumberFormat="1" applyFont="1" applyBorder="1"/>
    <xf numFmtId="166" fontId="5" fillId="0" borderId="49" xfId="11" applyNumberFormat="1" applyFont="1" applyBorder="1"/>
    <xf numFmtId="173" fontId="5" fillId="0" borderId="19" xfId="11" applyNumberFormat="1" applyFont="1" applyBorder="1"/>
    <xf numFmtId="173" fontId="5" fillId="0" borderId="76" xfId="11" applyNumberFormat="1" applyFont="1" applyBorder="1"/>
    <xf numFmtId="168" fontId="5" fillId="0" borderId="77" xfId="11" applyNumberFormat="1" applyFont="1" applyBorder="1"/>
    <xf numFmtId="168" fontId="5" fillId="0" borderId="19" xfId="11" applyNumberFormat="1" applyFont="1" applyBorder="1"/>
    <xf numFmtId="167" fontId="5" fillId="0" borderId="19" xfId="11" applyNumberFormat="1" applyFont="1" applyBorder="1"/>
    <xf numFmtId="167" fontId="5" fillId="0" borderId="76" xfId="11" applyNumberFormat="1" applyFont="1" applyBorder="1"/>
    <xf numFmtId="0" fontId="5" fillId="6" borderId="0" xfId="3" applyFont="1" applyFill="1" applyAlignment="1">
      <alignment horizontal="right" vertical="center" wrapText="1"/>
    </xf>
    <xf numFmtId="168" fontId="5" fillId="0" borderId="12" xfId="11" applyNumberFormat="1" applyFont="1" applyBorder="1"/>
    <xf numFmtId="167" fontId="5" fillId="0" borderId="12" xfId="11" applyNumberFormat="1" applyFont="1" applyBorder="1"/>
    <xf numFmtId="1" fontId="5" fillId="0" borderId="0" xfId="11" applyNumberFormat="1" applyFont="1"/>
    <xf numFmtId="1" fontId="5" fillId="0" borderId="72" xfId="11" applyNumberFormat="1" applyFont="1" applyBorder="1"/>
    <xf numFmtId="1" fontId="5" fillId="0" borderId="19" xfId="11" applyNumberFormat="1" applyFont="1" applyBorder="1"/>
    <xf numFmtId="1" fontId="5" fillId="0" borderId="7" xfId="11" applyNumberFormat="1" applyFont="1" applyBorder="1"/>
    <xf numFmtId="0" fontId="5" fillId="6" borderId="7" xfId="3" applyFont="1" applyFill="1" applyBorder="1" applyAlignment="1">
      <alignment horizontal="right" vertical="center" wrapText="1"/>
    </xf>
    <xf numFmtId="2" fontId="32" fillId="0" borderId="0" xfId="11" applyNumberFormat="1"/>
    <xf numFmtId="166" fontId="5" fillId="0" borderId="12" xfId="11" applyNumberFormat="1" applyFont="1" applyBorder="1"/>
    <xf numFmtId="0" fontId="5" fillId="0" borderId="12" xfId="11" applyFont="1" applyBorder="1"/>
    <xf numFmtId="172" fontId="5" fillId="0" borderId="12" xfId="11" applyNumberFormat="1" applyFont="1" applyBorder="1"/>
    <xf numFmtId="0" fontId="5" fillId="6" borderId="11" xfId="3" applyFont="1" applyFill="1" applyBorder="1" applyAlignment="1">
      <alignment vertical="center" wrapText="1"/>
    </xf>
    <xf numFmtId="0" fontId="5" fillId="0" borderId="11" xfId="11" applyFont="1" applyBorder="1"/>
    <xf numFmtId="2" fontId="5" fillId="0" borderId="11" xfId="11" applyNumberFormat="1" applyFont="1" applyBorder="1"/>
    <xf numFmtId="1" fontId="5" fillId="0" borderId="11" xfId="11" applyNumberFormat="1" applyFont="1" applyBorder="1"/>
    <xf numFmtId="164" fontId="5" fillId="0" borderId="12" xfId="9" applyNumberFormat="1" applyFont="1" applyBorder="1"/>
    <xf numFmtId="173" fontId="8" fillId="0" borderId="9" xfId="11" applyNumberFormat="1" applyFont="1" applyBorder="1" applyAlignment="1">
      <alignment horizontal="right" vertical="center" wrapText="1"/>
    </xf>
    <xf numFmtId="166" fontId="8" fillId="0" borderId="9" xfId="11" applyNumberFormat="1" applyFont="1" applyBorder="1" applyAlignment="1">
      <alignment horizontal="right" vertical="center" wrapText="1"/>
    </xf>
    <xf numFmtId="172" fontId="8" fillId="0" borderId="9" xfId="11" applyNumberFormat="1" applyFont="1" applyBorder="1" applyAlignment="1">
      <alignment horizontal="right" vertical="center" wrapText="1"/>
    </xf>
    <xf numFmtId="172" fontId="8" fillId="0" borderId="9" xfId="9" applyNumberFormat="1" applyFont="1" applyBorder="1" applyAlignment="1">
      <alignment horizontal="right" vertical="center" wrapText="1"/>
    </xf>
    <xf numFmtId="173" fontId="8" fillId="0" borderId="11" xfId="11" applyNumberFormat="1" applyFont="1" applyBorder="1" applyAlignment="1">
      <alignment horizontal="right" vertical="center" wrapText="1"/>
    </xf>
    <xf numFmtId="172" fontId="24" fillId="0" borderId="12" xfId="11" applyNumberFormat="1" applyFont="1" applyBorder="1" applyAlignment="1">
      <alignment horizontal="right" vertical="center" wrapText="1"/>
    </xf>
    <xf numFmtId="2" fontId="24" fillId="0" borderId="12" xfId="11" applyNumberFormat="1" applyFont="1" applyBorder="1" applyAlignment="1">
      <alignment horizontal="right" vertical="center" wrapText="1"/>
    </xf>
    <xf numFmtId="2" fontId="24" fillId="0" borderId="9" xfId="11" applyNumberFormat="1" applyFont="1" applyBorder="1" applyAlignment="1">
      <alignment horizontal="right" vertical="center" wrapText="1"/>
    </xf>
    <xf numFmtId="168" fontId="8" fillId="0" borderId="9" xfId="11" applyNumberFormat="1" applyFont="1" applyBorder="1" applyAlignment="1">
      <alignment horizontal="right" vertical="center" wrapText="1"/>
    </xf>
    <xf numFmtId="172" fontId="24" fillId="0" borderId="9" xfId="11" applyNumberFormat="1" applyFont="1" applyBorder="1" applyAlignment="1">
      <alignment horizontal="right" vertical="center" wrapText="1"/>
    </xf>
    <xf numFmtId="0" fontId="24" fillId="0" borderId="9" xfId="11" applyFont="1" applyBorder="1" applyAlignment="1">
      <alignment horizontal="right" vertical="center" wrapText="1"/>
    </xf>
    <xf numFmtId="167" fontId="8" fillId="0" borderId="9" xfId="9" applyNumberFormat="1" applyFont="1" applyBorder="1" applyAlignment="1">
      <alignment horizontal="right" vertical="center" wrapText="1"/>
    </xf>
    <xf numFmtId="172" fontId="24" fillId="0" borderId="9" xfId="9" applyNumberFormat="1" applyFont="1" applyBorder="1" applyAlignment="1">
      <alignment horizontal="right" vertical="center" wrapText="1"/>
    </xf>
    <xf numFmtId="2" fontId="24" fillId="0" borderId="9" xfId="9" applyNumberFormat="1" applyFont="1" applyBorder="1" applyAlignment="1">
      <alignment horizontal="right" vertical="center" wrapText="1"/>
    </xf>
    <xf numFmtId="173" fontId="24" fillId="0" borderId="9" xfId="11" applyNumberFormat="1" applyFont="1" applyBorder="1" applyAlignment="1">
      <alignment horizontal="right" vertical="center" wrapText="1"/>
    </xf>
    <xf numFmtId="167" fontId="8" fillId="0" borderId="11" xfId="11" applyNumberFormat="1" applyFont="1" applyBorder="1" applyAlignment="1">
      <alignment horizontal="right" vertical="center" wrapText="1"/>
    </xf>
    <xf numFmtId="173" fontId="24" fillId="0" borderId="0" xfId="11" applyNumberFormat="1" applyFont="1" applyAlignment="1">
      <alignment horizontal="right" vertical="center" wrapText="1"/>
    </xf>
    <xf numFmtId="2" fontId="24" fillId="0" borderId="0" xfId="11" applyNumberFormat="1" applyFont="1" applyAlignment="1">
      <alignment horizontal="right" vertical="center" wrapText="1"/>
    </xf>
    <xf numFmtId="2" fontId="24" fillId="0" borderId="11" xfId="11" applyNumberFormat="1" applyFont="1" applyBorder="1" applyAlignment="1">
      <alignment horizontal="right" vertical="center" wrapText="1"/>
    </xf>
    <xf numFmtId="173" fontId="8" fillId="0" borderId="9" xfId="9" applyNumberFormat="1" applyFont="1" applyBorder="1" applyAlignment="1">
      <alignment horizontal="right" vertical="center" wrapText="1"/>
    </xf>
    <xf numFmtId="167" fontId="8" fillId="0" borderId="0" xfId="9" applyNumberFormat="1" applyFont="1" applyBorder="1" applyAlignment="1">
      <alignment horizontal="right" vertical="center" wrapText="1"/>
    </xf>
    <xf numFmtId="173" fontId="8" fillId="0" borderId="0" xfId="9" applyNumberFormat="1" applyFont="1" applyBorder="1" applyAlignment="1">
      <alignment horizontal="right" vertical="center" wrapText="1"/>
    </xf>
    <xf numFmtId="172" fontId="8" fillId="0" borderId="0" xfId="9" applyNumberFormat="1" applyFont="1" applyBorder="1" applyAlignment="1">
      <alignment horizontal="right" vertical="center" wrapText="1"/>
    </xf>
    <xf numFmtId="173" fontId="8" fillId="0" borderId="12" xfId="9" applyNumberFormat="1" applyFont="1" applyBorder="1" applyAlignment="1">
      <alignment horizontal="right" vertical="center" wrapText="1"/>
    </xf>
    <xf numFmtId="167" fontId="8" fillId="0" borderId="12" xfId="9" applyNumberFormat="1" applyFont="1" applyBorder="1" applyAlignment="1">
      <alignment horizontal="right" vertical="center" wrapText="1"/>
    </xf>
    <xf numFmtId="172" fontId="8" fillId="0" borderId="12" xfId="9" applyNumberFormat="1" applyFont="1" applyBorder="1" applyAlignment="1">
      <alignment horizontal="right" vertical="center" wrapText="1"/>
    </xf>
    <xf numFmtId="172" fontId="8" fillId="0" borderId="0" xfId="9" applyNumberFormat="1" applyFont="1" applyFill="1" applyBorder="1" applyAlignment="1">
      <alignment horizontal="right" vertical="center" wrapText="1"/>
    </xf>
    <xf numFmtId="0" fontId="11" fillId="6" borderId="0" xfId="11" applyFont="1" applyFill="1" applyAlignment="1">
      <alignment horizontal="left" vertical="center" wrapText="1"/>
    </xf>
    <xf numFmtId="2" fontId="8" fillId="0" borderId="21" xfId="9" applyNumberFormat="1" applyFont="1" applyBorder="1" applyAlignment="1">
      <alignment horizontal="right" vertical="center" wrapText="1"/>
    </xf>
    <xf numFmtId="168" fontId="5" fillId="0" borderId="11" xfId="11" applyNumberFormat="1" applyFont="1" applyBorder="1"/>
    <xf numFmtId="0" fontId="8" fillId="5" borderId="7" xfId="11" applyFont="1" applyFill="1" applyBorder="1" applyAlignment="1">
      <alignment horizontal="right" vertical="center" wrapText="1"/>
    </xf>
    <xf numFmtId="172" fontId="8" fillId="0" borderId="60" xfId="9" applyNumberFormat="1" applyFont="1" applyBorder="1" applyAlignment="1">
      <alignment horizontal="right" vertical="center" wrapText="1"/>
    </xf>
    <xf numFmtId="2" fontId="8" fillId="0" borderId="11" xfId="9" applyNumberFormat="1" applyFont="1" applyBorder="1" applyAlignment="1">
      <alignment horizontal="right" vertical="center" wrapText="1"/>
    </xf>
    <xf numFmtId="167" fontId="8" fillId="0" borderId="11" xfId="9" applyNumberFormat="1" applyFont="1" applyBorder="1" applyAlignment="1">
      <alignment horizontal="right" vertical="center" wrapText="1"/>
    </xf>
    <xf numFmtId="0" fontId="35" fillId="0" borderId="0" xfId="11" applyFont="1" applyAlignment="1">
      <alignment vertical="top" wrapText="1"/>
    </xf>
    <xf numFmtId="0" fontId="5" fillId="6" borderId="1" xfId="3" applyFont="1" applyFill="1" applyBorder="1" applyAlignment="1">
      <alignment vertical="center" wrapText="1"/>
    </xf>
    <xf numFmtId="0" fontId="8" fillId="5" borderId="5" xfId="11" applyFont="1" applyFill="1" applyBorder="1" applyAlignment="1">
      <alignment horizontal="right" vertical="center" wrapText="1"/>
    </xf>
    <xf numFmtId="0" fontId="11" fillId="2" borderId="60" xfId="11" applyFont="1" applyFill="1" applyBorder="1" applyAlignment="1">
      <alignment horizontal="left" vertical="top" wrapText="1"/>
    </xf>
    <xf numFmtId="0" fontId="11" fillId="2" borderId="0" xfId="11" applyFont="1" applyFill="1" applyAlignment="1">
      <alignment horizontal="left" vertical="top" wrapText="1"/>
    </xf>
    <xf numFmtId="0" fontId="11" fillId="2" borderId="11" xfId="11" applyFont="1" applyFill="1" applyBorder="1" applyAlignment="1">
      <alignment horizontal="left" vertical="top" wrapText="1"/>
    </xf>
    <xf numFmtId="167" fontId="8" fillId="0" borderId="0" xfId="11" applyNumberFormat="1" applyFont="1" applyAlignment="1">
      <alignment horizontal="right" vertical="center" wrapText="1"/>
    </xf>
    <xf numFmtId="2" fontId="8" fillId="0" borderId="60" xfId="11" applyNumberFormat="1" applyFont="1" applyBorder="1" applyAlignment="1">
      <alignment horizontal="right" vertical="center" wrapText="1"/>
    </xf>
    <xf numFmtId="167" fontId="8" fillId="0" borderId="60" xfId="11" applyNumberFormat="1" applyFont="1" applyBorder="1" applyAlignment="1">
      <alignment horizontal="right" vertical="center" wrapText="1"/>
    </xf>
    <xf numFmtId="0" fontId="7" fillId="5" borderId="0" xfId="11" applyFont="1" applyFill="1" applyAlignment="1">
      <alignment vertical="center" wrapText="1"/>
    </xf>
    <xf numFmtId="0" fontId="7" fillId="5" borderId="39" xfId="11" applyFont="1" applyFill="1" applyBorder="1" applyAlignment="1">
      <alignment vertical="center" wrapText="1"/>
    </xf>
    <xf numFmtId="0" fontId="7" fillId="5" borderId="11" xfId="11" applyFont="1" applyFill="1" applyBorder="1" applyAlignment="1">
      <alignment vertical="center" wrapText="1"/>
    </xf>
    <xf numFmtId="0" fontId="7" fillId="5" borderId="61" xfId="11" applyFont="1" applyFill="1" applyBorder="1" applyAlignment="1">
      <alignment vertical="center" wrapText="1"/>
    </xf>
    <xf numFmtId="0" fontId="8" fillId="6" borderId="13" xfId="3" applyFont="1" applyFill="1" applyBorder="1" applyAlignment="1">
      <alignment horizontal="right" vertical="center" wrapText="1"/>
    </xf>
    <xf numFmtId="0" fontId="8" fillId="6" borderId="7" xfId="3" applyFont="1" applyFill="1" applyBorder="1" applyAlignment="1">
      <alignment horizontal="right" vertical="center" wrapText="1"/>
    </xf>
    <xf numFmtId="2" fontId="8" fillId="0" borderId="38" xfId="9" applyNumberFormat="1" applyFont="1" applyBorder="1" applyAlignment="1">
      <alignment horizontal="right" vertical="center" wrapText="1"/>
    </xf>
    <xf numFmtId="166" fontId="8" fillId="0" borderId="18" xfId="9" applyNumberFormat="1" applyFont="1" applyBorder="1" applyAlignment="1">
      <alignment horizontal="right" vertical="center" wrapText="1"/>
    </xf>
    <xf numFmtId="2" fontId="8" fillId="0" borderId="18" xfId="9" applyNumberFormat="1" applyFont="1" applyBorder="1" applyAlignment="1">
      <alignment horizontal="right" vertical="center" wrapText="1"/>
    </xf>
    <xf numFmtId="2" fontId="8" fillId="0" borderId="61" xfId="9" applyNumberFormat="1" applyFont="1" applyBorder="1" applyAlignment="1">
      <alignment horizontal="right" vertical="center" wrapText="1"/>
    </xf>
    <xf numFmtId="173" fontId="8" fillId="0" borderId="11" xfId="9" applyNumberFormat="1" applyFont="1" applyBorder="1" applyAlignment="1">
      <alignment horizontal="right" vertical="center" wrapText="1"/>
    </xf>
    <xf numFmtId="0" fontId="22" fillId="5" borderId="0" xfId="0" applyFont="1" applyFill="1" applyBorder="1" applyAlignment="1">
      <alignment horizontal="left" vertical="center" wrapText="1"/>
    </xf>
    <xf numFmtId="0" fontId="22" fillId="5" borderId="0" xfId="0" applyFont="1" applyFill="1" applyBorder="1" applyAlignment="1">
      <alignment horizontal="left" vertical="center" wrapText="1"/>
    </xf>
    <xf numFmtId="16" fontId="32" fillId="0" borderId="0" xfId="11" applyNumberFormat="1"/>
    <xf numFmtId="166" fontId="8" fillId="0" borderId="12" xfId="11" applyNumberFormat="1" applyFont="1" applyBorder="1" applyAlignment="1">
      <alignment horizontal="right" vertical="center" wrapText="1"/>
    </xf>
    <xf numFmtId="2" fontId="8" fillId="0" borderId="12" xfId="11" applyNumberFormat="1" applyFont="1" applyBorder="1" applyAlignment="1">
      <alignment horizontal="right" vertical="center" wrapText="1"/>
    </xf>
    <xf numFmtId="1" fontId="8" fillId="0" borderId="12" xfId="11" applyNumberFormat="1" applyFont="1" applyBorder="1" applyAlignment="1">
      <alignment horizontal="right" vertical="center" wrapText="1"/>
    </xf>
    <xf numFmtId="173" fontId="8" fillId="0" borderId="21" xfId="9" applyNumberFormat="1" applyFont="1" applyBorder="1" applyAlignment="1">
      <alignment horizontal="right" vertical="center" wrapText="1"/>
    </xf>
    <xf numFmtId="0" fontId="5" fillId="6" borderId="29" xfId="3" applyFont="1" applyFill="1" applyBorder="1" applyAlignment="1">
      <alignment vertical="center" wrapText="1"/>
    </xf>
    <xf numFmtId="0" fontId="47" fillId="3" borderId="0" xfId="2" applyFont="1" applyFill="1" applyAlignment="1">
      <alignment horizontal="left" vertical="center"/>
    </xf>
    <xf numFmtId="0" fontId="17" fillId="0" borderId="0" xfId="11" applyFont="1"/>
    <xf numFmtId="0" fontId="8" fillId="5" borderId="5" xfId="11" applyFont="1" applyFill="1" applyBorder="1" applyAlignment="1">
      <alignment horizontal="right" wrapText="1"/>
    </xf>
    <xf numFmtId="0" fontId="8" fillId="0" borderId="12" xfId="11" applyFont="1" applyBorder="1" applyAlignment="1">
      <alignment horizontal="left" vertical="center" wrapText="1"/>
    </xf>
    <xf numFmtId="0" fontId="8" fillId="0" borderId="9" xfId="11" applyFont="1" applyBorder="1" applyAlignment="1">
      <alignment horizontal="left" vertical="center" wrapText="1"/>
    </xf>
    <xf numFmtId="0" fontId="8" fillId="0" borderId="21" xfId="11" applyFont="1" applyBorder="1" applyAlignment="1">
      <alignment horizontal="left" vertical="center" wrapText="1"/>
    </xf>
    <xf numFmtId="166" fontId="8" fillId="0" borderId="21" xfId="9" applyNumberFormat="1" applyFont="1" applyBorder="1" applyAlignment="1">
      <alignment horizontal="right" vertical="center" wrapText="1"/>
    </xf>
    <xf numFmtId="1" fontId="8" fillId="0" borderId="21" xfId="11" applyNumberFormat="1" applyFont="1" applyBorder="1" applyAlignment="1">
      <alignment horizontal="right" vertical="center" wrapText="1"/>
    </xf>
    <xf numFmtId="0" fontId="8" fillId="0" borderId="21" xfId="11" applyFont="1" applyBorder="1" applyAlignment="1">
      <alignment horizontal="right" vertical="center" wrapText="1"/>
    </xf>
    <xf numFmtId="0" fontId="48" fillId="0" borderId="20" xfId="11" applyFont="1" applyBorder="1"/>
    <xf numFmtId="166" fontId="8" fillId="0" borderId="20" xfId="9" applyNumberFormat="1" applyFont="1" applyBorder="1" applyAlignment="1">
      <alignment horizontal="right" vertical="center" wrapText="1"/>
    </xf>
    <xf numFmtId="1" fontId="32" fillId="0" borderId="0" xfId="11" applyNumberFormat="1"/>
    <xf numFmtId="0" fontId="5" fillId="8" borderId="68" xfId="11" applyFont="1" applyFill="1" applyBorder="1" applyAlignment="1">
      <alignment horizontal="right" vertical="center" wrapText="1"/>
    </xf>
    <xf numFmtId="0" fontId="5" fillId="4" borderId="69" xfId="11" applyFont="1" applyFill="1" applyBorder="1" applyAlignment="1">
      <alignment horizontal="right" vertical="center" wrapText="1"/>
    </xf>
    <xf numFmtId="0" fontId="5" fillId="4" borderId="55" xfId="11" applyFont="1" applyFill="1" applyBorder="1" applyAlignment="1">
      <alignment horizontal="right" vertical="center" wrapText="1"/>
    </xf>
    <xf numFmtId="2" fontId="5" fillId="3" borderId="9" xfId="11" applyNumberFormat="1" applyFont="1" applyFill="1" applyBorder="1" applyAlignment="1">
      <alignment horizontal="right" vertical="center" wrapText="1"/>
    </xf>
    <xf numFmtId="2" fontId="5" fillId="3" borderId="41" xfId="11" applyNumberFormat="1" applyFont="1" applyFill="1" applyBorder="1" applyAlignment="1">
      <alignment horizontal="right" vertical="center" wrapText="1"/>
    </xf>
    <xf numFmtId="2" fontId="5" fillId="3" borderId="79" xfId="11" applyNumberFormat="1" applyFont="1" applyFill="1" applyBorder="1" applyAlignment="1">
      <alignment horizontal="right" vertical="center" wrapText="1"/>
    </xf>
    <xf numFmtId="2" fontId="5" fillId="3" borderId="80" xfId="11" applyNumberFormat="1" applyFont="1" applyFill="1" applyBorder="1" applyAlignment="1">
      <alignment horizontal="right" vertical="center" wrapText="1"/>
    </xf>
    <xf numFmtId="166" fontId="5" fillId="3" borderId="18" xfId="9" applyNumberFormat="1" applyFont="1" applyFill="1" applyBorder="1" applyAlignment="1">
      <alignment horizontal="right" vertical="center" wrapText="1"/>
    </xf>
    <xf numFmtId="166" fontId="5" fillId="3" borderId="33" xfId="9" applyNumberFormat="1" applyFont="1" applyFill="1" applyBorder="1" applyAlignment="1">
      <alignment horizontal="right" vertical="center" wrapText="1"/>
    </xf>
    <xf numFmtId="166" fontId="5" fillId="3" borderId="9" xfId="9" applyNumberFormat="1" applyFont="1" applyFill="1" applyBorder="1" applyAlignment="1">
      <alignment horizontal="right" vertical="center" wrapText="1"/>
    </xf>
    <xf numFmtId="2" fontId="5" fillId="3" borderId="81" xfId="11" applyNumberFormat="1" applyFont="1" applyFill="1" applyBorder="1" applyAlignment="1">
      <alignment horizontal="right" vertical="center" wrapText="1"/>
    </xf>
    <xf numFmtId="0" fontId="5" fillId="3" borderId="18" xfId="11" applyFont="1" applyFill="1" applyBorder="1" applyAlignment="1">
      <alignment horizontal="right" vertical="center" wrapText="1"/>
    </xf>
    <xf numFmtId="0" fontId="5" fillId="3" borderId="32" xfId="11" applyFont="1" applyFill="1" applyBorder="1" applyAlignment="1">
      <alignment horizontal="right" vertical="center" wrapText="1"/>
    </xf>
    <xf numFmtId="0" fontId="5" fillId="3" borderId="33" xfId="11" applyFont="1" applyFill="1" applyBorder="1" applyAlignment="1">
      <alignment horizontal="right" vertical="center" wrapText="1"/>
    </xf>
    <xf numFmtId="0" fontId="5" fillId="3" borderId="9" xfId="11" applyFont="1" applyFill="1" applyBorder="1" applyAlignment="1">
      <alignment horizontal="right" vertical="center" wrapText="1"/>
    </xf>
    <xf numFmtId="2" fontId="5" fillId="3" borderId="72" xfId="11" applyNumberFormat="1" applyFont="1" applyFill="1" applyBorder="1" applyAlignment="1">
      <alignment horizontal="right" vertical="center" wrapText="1"/>
    </xf>
    <xf numFmtId="2" fontId="5" fillId="3" borderId="82" xfId="11" applyNumberFormat="1" applyFont="1" applyFill="1" applyBorder="1" applyAlignment="1">
      <alignment horizontal="right" vertical="center" wrapText="1"/>
    </xf>
    <xf numFmtId="2" fontId="5" fillId="3" borderId="35" xfId="12" applyNumberFormat="1" applyFont="1" applyFill="1" applyBorder="1" applyAlignment="1">
      <alignment horizontal="right" vertical="center" wrapText="1"/>
    </xf>
    <xf numFmtId="2" fontId="5" fillId="3" borderId="59" xfId="12" applyNumberFormat="1" applyFont="1" applyFill="1" applyBorder="1" applyAlignment="1">
      <alignment horizontal="right" vertical="center" wrapText="1"/>
    </xf>
    <xf numFmtId="1" fontId="5" fillId="3" borderId="34" xfId="11" applyNumberFormat="1" applyFont="1" applyFill="1" applyBorder="1" applyAlignment="1">
      <alignment horizontal="right" vertical="center" wrapText="1"/>
    </xf>
    <xf numFmtId="1" fontId="5" fillId="3" borderId="83" xfId="11" applyNumberFormat="1" applyFont="1" applyFill="1" applyBorder="1" applyAlignment="1">
      <alignment horizontal="right" vertical="center" wrapText="1"/>
    </xf>
    <xf numFmtId="1" fontId="5" fillId="3" borderId="84" xfId="11" applyNumberFormat="1" applyFont="1" applyFill="1" applyBorder="1" applyAlignment="1">
      <alignment horizontal="right" vertical="center" wrapText="1"/>
    </xf>
    <xf numFmtId="0" fontId="5" fillId="6" borderId="13" xfId="11" applyFont="1" applyFill="1" applyBorder="1" applyAlignment="1">
      <alignment vertical="center" wrapText="1"/>
    </xf>
    <xf numFmtId="0" fontId="5" fillId="6" borderId="67" xfId="11" applyFont="1" applyFill="1" applyBorder="1" applyAlignment="1">
      <alignment vertical="center" wrapText="1"/>
    </xf>
    <xf numFmtId="0" fontId="5" fillId="6" borderId="4" xfId="11" applyFont="1" applyFill="1" applyBorder="1" applyAlignment="1">
      <alignment vertical="center" wrapText="1"/>
    </xf>
    <xf numFmtId="2" fontId="5" fillId="3" borderId="59" xfId="11" applyNumberFormat="1" applyFont="1" applyFill="1" applyBorder="1" applyAlignment="1">
      <alignment horizontal="right" vertical="center" wrapText="1"/>
    </xf>
    <xf numFmtId="2" fontId="5" fillId="3" borderId="38" xfId="11" applyNumberFormat="1" applyFont="1" applyFill="1" applyBorder="1" applyAlignment="1">
      <alignment horizontal="right" vertical="center" wrapText="1"/>
    </xf>
    <xf numFmtId="2" fontId="5" fillId="3" borderId="12" xfId="11" applyNumberFormat="1" applyFont="1" applyFill="1" applyBorder="1" applyAlignment="1">
      <alignment horizontal="right" vertical="center" wrapText="1"/>
    </xf>
    <xf numFmtId="164" fontId="5" fillId="3" borderId="9" xfId="9" applyNumberFormat="1" applyFont="1" applyFill="1" applyBorder="1" applyAlignment="1">
      <alignment horizontal="right" vertical="center" wrapText="1"/>
    </xf>
    <xf numFmtId="1" fontId="5" fillId="3" borderId="9" xfId="11" applyNumberFormat="1" applyFont="1" applyFill="1" applyBorder="1" applyAlignment="1">
      <alignment horizontal="right" vertical="center" wrapText="1"/>
    </xf>
    <xf numFmtId="2" fontId="5" fillId="3" borderId="76" xfId="11" applyNumberFormat="1" applyFont="1" applyFill="1" applyBorder="1" applyAlignment="1">
      <alignment horizontal="left" vertical="center" wrapText="1"/>
    </xf>
    <xf numFmtId="2" fontId="5" fillId="3" borderId="43" xfId="12" applyNumberFormat="1" applyFont="1" applyFill="1" applyBorder="1" applyAlignment="1">
      <alignment horizontal="right" vertical="center" wrapText="1"/>
    </xf>
    <xf numFmtId="2" fontId="5" fillId="3" borderId="39" xfId="12" applyNumberFormat="1" applyFont="1" applyFill="1" applyBorder="1" applyAlignment="1">
      <alignment horizontal="right" vertical="center" wrapText="1"/>
    </xf>
    <xf numFmtId="2" fontId="5" fillId="3" borderId="85" xfId="11" applyNumberFormat="1" applyFont="1" applyFill="1" applyBorder="1" applyAlignment="1">
      <alignment horizontal="right" vertical="center" wrapText="1"/>
    </xf>
    <xf numFmtId="2" fontId="5" fillId="3" borderId="39" xfId="11" applyNumberFormat="1" applyFont="1" applyFill="1" applyBorder="1" applyAlignment="1">
      <alignment horizontal="right" vertical="center" wrapText="1"/>
    </xf>
    <xf numFmtId="2" fontId="5" fillId="3" borderId="0" xfId="11" applyNumberFormat="1" applyFont="1" applyFill="1" applyAlignment="1">
      <alignment horizontal="right" vertical="center" wrapText="1"/>
    </xf>
    <xf numFmtId="167" fontId="5" fillId="3" borderId="18" xfId="11" applyNumberFormat="1" applyFont="1" applyFill="1" applyBorder="1" applyAlignment="1">
      <alignment horizontal="right" vertical="center" wrapText="1"/>
    </xf>
    <xf numFmtId="168" fontId="5" fillId="3" borderId="18" xfId="9" applyNumberFormat="1" applyFont="1" applyFill="1" applyBorder="1" applyAlignment="1">
      <alignment horizontal="right" vertical="center" wrapText="1"/>
    </xf>
    <xf numFmtId="168" fontId="5" fillId="3" borderId="18" xfId="11" applyNumberFormat="1" applyFont="1" applyFill="1" applyBorder="1" applyAlignment="1">
      <alignment horizontal="right" vertical="center" wrapText="1"/>
    </xf>
    <xf numFmtId="167" fontId="5" fillId="3" borderId="63" xfId="11" applyNumberFormat="1" applyFont="1" applyFill="1" applyBorder="1" applyAlignment="1">
      <alignment horizontal="right" vertical="center" wrapText="1"/>
    </xf>
    <xf numFmtId="167" fontId="5" fillId="3" borderId="61" xfId="12" applyNumberFormat="1" applyFont="1" applyFill="1" applyBorder="1" applyAlignment="1">
      <alignment horizontal="right" vertical="center" wrapText="1"/>
    </xf>
    <xf numFmtId="167" fontId="5" fillId="3" borderId="61" xfId="11" applyNumberFormat="1" applyFont="1" applyFill="1" applyBorder="1" applyAlignment="1">
      <alignment horizontal="right" vertical="center" wrapText="1"/>
    </xf>
    <xf numFmtId="167" fontId="5" fillId="3" borderId="9" xfId="11" applyNumberFormat="1" applyFont="1" applyFill="1" applyBorder="1" applyAlignment="1">
      <alignment horizontal="right" vertical="center" wrapText="1"/>
    </xf>
    <xf numFmtId="168" fontId="5" fillId="3" borderId="9" xfId="9" applyNumberFormat="1" applyFont="1" applyFill="1" applyBorder="1" applyAlignment="1">
      <alignment horizontal="right" vertical="center" wrapText="1"/>
    </xf>
    <xf numFmtId="168" fontId="5" fillId="3" borderId="9" xfId="11" applyNumberFormat="1" applyFont="1" applyFill="1" applyBorder="1" applyAlignment="1">
      <alignment horizontal="right" vertical="center" wrapText="1"/>
    </xf>
    <xf numFmtId="167" fontId="5" fillId="3" borderId="72" xfId="11" applyNumberFormat="1" applyFont="1" applyFill="1" applyBorder="1" applyAlignment="1">
      <alignment horizontal="right" vertical="center" wrapText="1"/>
    </xf>
    <xf numFmtId="167" fontId="5" fillId="3" borderId="59" xfId="11" applyNumberFormat="1" applyFont="1" applyFill="1" applyBorder="1" applyAlignment="1">
      <alignment horizontal="right" vertical="center" wrapText="1"/>
    </xf>
    <xf numFmtId="167" fontId="5" fillId="3" borderId="32" xfId="11" applyNumberFormat="1" applyFont="1" applyFill="1" applyBorder="1" applyAlignment="1">
      <alignment horizontal="right" vertical="center" wrapText="1"/>
    </xf>
    <xf numFmtId="167" fontId="5" fillId="3" borderId="33" xfId="11" applyNumberFormat="1" applyFont="1" applyFill="1" applyBorder="1" applyAlignment="1">
      <alignment horizontal="right" vertical="center" wrapText="1"/>
    </xf>
    <xf numFmtId="168" fontId="5" fillId="3" borderId="32" xfId="9" applyNumberFormat="1" applyFont="1" applyFill="1" applyBorder="1" applyAlignment="1">
      <alignment horizontal="right" vertical="center" wrapText="1"/>
    </xf>
    <xf numFmtId="168" fontId="5" fillId="3" borderId="33" xfId="9" applyNumberFormat="1" applyFont="1" applyFill="1" applyBorder="1" applyAlignment="1">
      <alignment horizontal="right" vertical="center" wrapText="1"/>
    </xf>
    <xf numFmtId="168" fontId="5" fillId="3" borderId="32" xfId="11" applyNumberFormat="1" applyFont="1" applyFill="1" applyBorder="1" applyAlignment="1">
      <alignment horizontal="right" vertical="center" wrapText="1"/>
    </xf>
    <xf numFmtId="168" fontId="5" fillId="3" borderId="33" xfId="11" applyNumberFormat="1" applyFont="1" applyFill="1" applyBorder="1" applyAlignment="1">
      <alignment horizontal="right" vertical="center" wrapText="1"/>
    </xf>
    <xf numFmtId="167" fontId="5" fillId="3" borderId="44" xfId="11" applyNumberFormat="1" applyFont="1" applyFill="1" applyBorder="1" applyAlignment="1">
      <alignment horizontal="right" vertical="center" wrapText="1"/>
    </xf>
    <xf numFmtId="167" fontId="5" fillId="3" borderId="64" xfId="11" applyNumberFormat="1" applyFont="1" applyFill="1" applyBorder="1" applyAlignment="1">
      <alignment horizontal="right" vertical="center" wrapText="1"/>
    </xf>
    <xf numFmtId="167" fontId="5" fillId="3" borderId="34" xfId="12" applyNumberFormat="1" applyFont="1" applyFill="1" applyBorder="1" applyAlignment="1">
      <alignment horizontal="right" vertical="center" wrapText="1"/>
    </xf>
    <xf numFmtId="167" fontId="5" fillId="3" borderId="35" xfId="11" applyNumberFormat="1" applyFont="1" applyFill="1" applyBorder="1" applyAlignment="1">
      <alignment horizontal="right" vertical="center" wrapText="1"/>
    </xf>
    <xf numFmtId="2" fontId="8" fillId="0" borderId="59" xfId="9" applyNumberFormat="1" applyFont="1" applyBorder="1" applyAlignment="1">
      <alignment horizontal="right" vertical="center" wrapText="1"/>
    </xf>
    <xf numFmtId="0" fontId="8" fillId="5" borderId="37" xfId="11" applyFont="1" applyFill="1" applyBorder="1" applyAlignment="1">
      <alignment horizontal="right" wrapText="1"/>
    </xf>
    <xf numFmtId="0" fontId="5" fillId="4" borderId="20" xfId="11" applyFont="1" applyFill="1" applyBorder="1" applyAlignment="1">
      <alignment horizontal="right" vertical="center" wrapText="1"/>
    </xf>
    <xf numFmtId="0" fontId="5" fillId="6" borderId="13" xfId="3" applyFont="1" applyFill="1" applyBorder="1" applyAlignment="1">
      <alignment horizontal="right" vertical="center" wrapText="1"/>
    </xf>
    <xf numFmtId="0" fontId="5" fillId="6" borderId="8" xfId="3" applyFont="1" applyFill="1" applyBorder="1" applyAlignment="1">
      <alignment vertical="center" wrapText="1"/>
    </xf>
    <xf numFmtId="0" fontId="8" fillId="5" borderId="15" xfId="11" applyFont="1" applyFill="1" applyBorder="1" applyAlignment="1">
      <alignment horizontal="center" wrapText="1"/>
    </xf>
    <xf numFmtId="171" fontId="8" fillId="0" borderId="0" xfId="9" applyNumberFormat="1" applyFont="1" applyBorder="1" applyAlignment="1">
      <alignment vertical="center" wrapText="1"/>
    </xf>
    <xf numFmtId="0" fontId="8" fillId="5" borderId="61" xfId="11" applyFont="1" applyFill="1" applyBorder="1" applyAlignment="1">
      <alignment horizontal="center" wrapText="1"/>
    </xf>
    <xf numFmtId="0" fontId="8" fillId="5" borderId="7" xfId="11" applyFont="1" applyFill="1" applyBorder="1" applyAlignment="1">
      <alignment horizontal="center" wrapText="1"/>
    </xf>
    <xf numFmtId="0" fontId="8" fillId="5" borderId="1" xfId="11" applyFont="1" applyFill="1" applyBorder="1" applyAlignment="1">
      <alignment horizontal="center" wrapText="1"/>
    </xf>
    <xf numFmtId="0" fontId="8" fillId="0" borderId="12" xfId="11" applyFont="1" applyBorder="1" applyAlignment="1">
      <alignment horizontal="right" vertical="center" wrapText="1"/>
    </xf>
    <xf numFmtId="166" fontId="8" fillId="0" borderId="12" xfId="9" applyNumberFormat="1" applyFont="1" applyBorder="1" applyAlignment="1">
      <alignment horizontal="right" vertical="center" wrapText="1"/>
    </xf>
    <xf numFmtId="166" fontId="8" fillId="0" borderId="38" xfId="11" applyNumberFormat="1" applyFont="1" applyBorder="1" applyAlignment="1">
      <alignment horizontal="right" vertical="center" wrapText="1"/>
    </xf>
    <xf numFmtId="166" fontId="8" fillId="0" borderId="18" xfId="11" applyNumberFormat="1" applyFont="1" applyBorder="1" applyAlignment="1">
      <alignment horizontal="right" vertical="center" wrapText="1"/>
    </xf>
    <xf numFmtId="2" fontId="8" fillId="0" borderId="61" xfId="11" applyNumberFormat="1" applyFont="1" applyBorder="1" applyAlignment="1">
      <alignment horizontal="right" vertical="center" wrapText="1"/>
    </xf>
    <xf numFmtId="0" fontId="8" fillId="0" borderId="38" xfId="11" applyFont="1" applyBorder="1" applyAlignment="1">
      <alignment horizontal="right" vertical="center" wrapText="1"/>
    </xf>
    <xf numFmtId="168" fontId="8" fillId="0" borderId="12" xfId="11" applyNumberFormat="1" applyFont="1" applyBorder="1" applyAlignment="1">
      <alignment horizontal="right" vertical="center" wrapText="1"/>
    </xf>
    <xf numFmtId="172" fontId="8" fillId="0" borderId="12" xfId="11" applyNumberFormat="1" applyFont="1" applyBorder="1" applyAlignment="1">
      <alignment horizontal="right" vertical="center" wrapText="1"/>
    </xf>
    <xf numFmtId="173" fontId="8" fillId="0" borderId="59" xfId="11" applyNumberFormat="1" applyFont="1" applyBorder="1" applyAlignment="1">
      <alignment horizontal="right" vertical="center" wrapText="1"/>
    </xf>
    <xf numFmtId="0" fontId="8" fillId="5" borderId="7" xfId="11" applyFont="1" applyFill="1" applyBorder="1" applyAlignment="1">
      <alignment horizontal="right" wrapText="1"/>
    </xf>
    <xf numFmtId="0" fontId="8" fillId="5" borderId="1" xfId="11" applyFont="1" applyFill="1" applyBorder="1" applyAlignment="1">
      <alignment horizontal="right" wrapText="1"/>
    </xf>
    <xf numFmtId="0" fontId="5" fillId="6" borderId="25" xfId="3" applyFont="1" applyFill="1" applyBorder="1" applyAlignment="1">
      <alignment horizontal="left" vertical="top" wrapText="1"/>
    </xf>
    <xf numFmtId="2" fontId="8" fillId="0" borderId="38" xfId="11" applyNumberFormat="1" applyFont="1" applyBorder="1" applyAlignment="1">
      <alignment horizontal="right" vertical="center" wrapText="1"/>
    </xf>
    <xf numFmtId="0" fontId="5" fillId="6" borderId="26" xfId="3" applyFont="1" applyFill="1" applyBorder="1" applyAlignment="1">
      <alignment horizontal="left" vertical="top" wrapText="1"/>
    </xf>
    <xf numFmtId="0" fontId="5" fillId="6" borderId="0" xfId="3" applyFont="1" applyFill="1" applyAlignment="1">
      <alignment horizontal="left" vertical="top" wrapText="1"/>
    </xf>
    <xf numFmtId="1" fontId="8" fillId="0" borderId="0" xfId="11" applyNumberFormat="1" applyFont="1" applyAlignment="1">
      <alignment horizontal="right" vertical="center" wrapText="1"/>
    </xf>
    <xf numFmtId="166" fontId="8" fillId="0" borderId="0" xfId="11" applyNumberFormat="1" applyFont="1" applyAlignment="1">
      <alignment horizontal="right" vertical="center" wrapText="1"/>
    </xf>
    <xf numFmtId="0" fontId="8" fillId="0" borderId="0" xfId="11" applyFont="1" applyAlignment="1">
      <alignment horizontal="right" vertical="center" wrapText="1"/>
    </xf>
    <xf numFmtId="2" fontId="8" fillId="0" borderId="39" xfId="11" applyNumberFormat="1" applyFont="1" applyBorder="1" applyAlignment="1">
      <alignment horizontal="right" vertical="center" wrapText="1"/>
    </xf>
    <xf numFmtId="0" fontId="8" fillId="7" borderId="7" xfId="11" applyFont="1" applyFill="1" applyBorder="1" applyAlignment="1">
      <alignment horizontal="left" vertical="center" wrapText="1"/>
    </xf>
    <xf numFmtId="0" fontId="8" fillId="7" borderId="0" xfId="11" applyFont="1" applyFill="1" applyAlignment="1">
      <alignment horizontal="right" vertical="center" wrapText="1"/>
    </xf>
    <xf numFmtId="0" fontId="11" fillId="8" borderId="7" xfId="11" applyFont="1" applyFill="1" applyBorder="1" applyAlignment="1">
      <alignment horizontal="left" vertical="center" wrapText="1"/>
    </xf>
    <xf numFmtId="0" fontId="5" fillId="8" borderId="25" xfId="3" applyFont="1" applyFill="1" applyBorder="1" applyAlignment="1">
      <alignment vertical="center" wrapText="1"/>
    </xf>
    <xf numFmtId="0" fontId="5" fillId="8" borderId="26" xfId="3" applyFont="1" applyFill="1" applyBorder="1" applyAlignment="1">
      <alignment vertical="center" wrapText="1"/>
    </xf>
    <xf numFmtId="0" fontId="32" fillId="0" borderId="59" xfId="11" applyBorder="1"/>
    <xf numFmtId="0" fontId="8" fillId="7" borderId="59" xfId="11" applyFont="1" applyFill="1" applyBorder="1" applyAlignment="1">
      <alignment horizontal="left" vertical="center" wrapText="1"/>
    </xf>
    <xf numFmtId="0" fontId="8" fillId="9" borderId="59" xfId="11" applyFont="1" applyFill="1" applyBorder="1" applyAlignment="1">
      <alignment horizontal="left" vertical="center" wrapText="1"/>
    </xf>
    <xf numFmtId="0" fontId="11" fillId="8" borderId="59" xfId="11" applyFont="1" applyFill="1" applyBorder="1" applyAlignment="1">
      <alignment horizontal="left" vertical="center" wrapText="1"/>
    </xf>
    <xf numFmtId="0" fontId="11" fillId="7" borderId="59" xfId="11" applyFont="1" applyFill="1" applyBorder="1" applyAlignment="1">
      <alignment horizontal="left" vertical="center" wrapText="1"/>
    </xf>
    <xf numFmtId="1" fontId="8" fillId="0" borderId="59" xfId="11" applyNumberFormat="1" applyFont="1" applyBorder="1" applyAlignment="1">
      <alignment horizontal="right" vertical="center" wrapText="1"/>
    </xf>
    <xf numFmtId="0" fontId="11" fillId="9" borderId="59" xfId="11" applyFont="1" applyFill="1" applyBorder="1" applyAlignment="1">
      <alignment horizontal="left" vertical="center" wrapText="1"/>
    </xf>
    <xf numFmtId="4" fontId="8" fillId="0" borderId="21" xfId="11" applyNumberFormat="1" applyFont="1" applyBorder="1" applyAlignment="1">
      <alignment horizontal="right" vertical="center" wrapText="1"/>
    </xf>
    <xf numFmtId="0" fontId="11" fillId="6" borderId="59" xfId="11" applyFont="1" applyFill="1" applyBorder="1" applyAlignment="1">
      <alignment horizontal="left" vertical="center" wrapText="1"/>
    </xf>
    <xf numFmtId="0" fontId="11" fillId="6" borderId="59" xfId="11" applyFont="1" applyFill="1" applyBorder="1" applyAlignment="1">
      <alignment horizontal="right" vertical="center" wrapText="1"/>
    </xf>
    <xf numFmtId="1" fontId="8" fillId="0" borderId="59" xfId="9" applyNumberFormat="1" applyFont="1" applyBorder="1" applyAlignment="1">
      <alignment horizontal="right" vertical="center" wrapText="1"/>
    </xf>
    <xf numFmtId="1" fontId="8" fillId="0" borderId="21" xfId="9" applyNumberFormat="1" applyFont="1" applyBorder="1" applyAlignment="1">
      <alignment horizontal="right" vertical="center" wrapText="1"/>
    </xf>
    <xf numFmtId="166" fontId="8" fillId="7" borderId="0" xfId="11" applyNumberFormat="1" applyFont="1" applyFill="1" applyAlignment="1">
      <alignment horizontal="left" vertical="center" wrapText="1"/>
    </xf>
    <xf numFmtId="166" fontId="11" fillId="4" borderId="7" xfId="11" applyNumberFormat="1" applyFont="1" applyFill="1" applyBorder="1" applyAlignment="1">
      <alignment horizontal="left" vertical="center" wrapText="1"/>
    </xf>
    <xf numFmtId="0" fontId="8" fillId="9" borderId="12" xfId="11" applyFont="1" applyFill="1" applyBorder="1" applyAlignment="1">
      <alignment horizontal="left" vertical="center" wrapText="1"/>
    </xf>
    <xf numFmtId="166" fontId="8" fillId="9" borderId="12" xfId="11" applyNumberFormat="1" applyFont="1" applyFill="1" applyBorder="1" applyAlignment="1">
      <alignment horizontal="left" vertical="center" wrapText="1"/>
    </xf>
    <xf numFmtId="166" fontId="8" fillId="9" borderId="9" xfId="11" applyNumberFormat="1" applyFont="1" applyFill="1" applyBorder="1" applyAlignment="1">
      <alignment horizontal="left" vertical="center" wrapText="1"/>
    </xf>
    <xf numFmtId="166" fontId="8" fillId="9" borderId="59" xfId="11" applyNumberFormat="1" applyFont="1" applyFill="1" applyBorder="1" applyAlignment="1">
      <alignment horizontal="left" vertical="center" wrapText="1"/>
    </xf>
    <xf numFmtId="166" fontId="11" fillId="6" borderId="59" xfId="11" applyNumberFormat="1" applyFont="1" applyFill="1" applyBorder="1" applyAlignment="1">
      <alignment horizontal="left" vertical="center" wrapText="1"/>
    </xf>
    <xf numFmtId="172" fontId="8" fillId="0" borderId="59" xfId="9" applyNumberFormat="1" applyFont="1" applyBorder="1" applyAlignment="1">
      <alignment horizontal="right" vertical="center" wrapText="1"/>
    </xf>
    <xf numFmtId="173" fontId="8" fillId="0" borderId="59" xfId="9" applyNumberFormat="1" applyFont="1" applyBorder="1" applyAlignment="1">
      <alignment horizontal="right" vertical="center" wrapText="1"/>
    </xf>
    <xf numFmtId="167" fontId="8" fillId="0" borderId="59" xfId="9" applyNumberFormat="1" applyFont="1" applyBorder="1" applyAlignment="1">
      <alignment horizontal="right" vertical="center" wrapText="1"/>
    </xf>
    <xf numFmtId="0" fontId="8" fillId="0" borderId="59" xfId="9" applyNumberFormat="1" applyFont="1" applyBorder="1" applyAlignment="1">
      <alignment horizontal="right" vertical="center" wrapText="1"/>
    </xf>
    <xf numFmtId="166" fontId="11" fillId="6" borderId="7" xfId="11" applyNumberFormat="1" applyFont="1" applyFill="1" applyBorder="1" applyAlignment="1">
      <alignment horizontal="left" vertical="center" wrapText="1"/>
    </xf>
    <xf numFmtId="2" fontId="8" fillId="0" borderId="8" xfId="11" applyNumberFormat="1" applyFont="1" applyBorder="1" applyAlignment="1">
      <alignment horizontal="right" vertical="center" wrapText="1"/>
    </xf>
    <xf numFmtId="172" fontId="8" fillId="0" borderId="8" xfId="11" applyNumberFormat="1" applyFont="1" applyBorder="1" applyAlignment="1">
      <alignment horizontal="right" vertical="center" wrapText="1"/>
    </xf>
    <xf numFmtId="172" fontId="8" fillId="0" borderId="0" xfId="11" applyNumberFormat="1" applyFont="1" applyAlignment="1">
      <alignment horizontal="right" vertical="center" wrapText="1"/>
    </xf>
    <xf numFmtId="172" fontId="8" fillId="0" borderId="59" xfId="11" applyNumberFormat="1" applyFont="1" applyBorder="1" applyAlignment="1">
      <alignment horizontal="right" vertical="center" wrapText="1"/>
    </xf>
    <xf numFmtId="2" fontId="5" fillId="3" borderId="46" xfId="11" applyNumberFormat="1" applyFont="1" applyFill="1" applyBorder="1" applyAlignment="1">
      <alignment horizontal="right" vertical="center" wrapText="1"/>
    </xf>
    <xf numFmtId="166" fontId="5" fillId="3" borderId="12" xfId="9" applyNumberFormat="1" applyFont="1" applyFill="1" applyBorder="1" applyAlignment="1">
      <alignment horizontal="right" vertical="center" wrapText="1"/>
    </xf>
    <xf numFmtId="166" fontId="5" fillId="3" borderId="59" xfId="9" applyNumberFormat="1" applyFont="1" applyFill="1" applyBorder="1" applyAlignment="1">
      <alignment horizontal="right" vertical="center" wrapText="1"/>
    </xf>
    <xf numFmtId="0" fontId="28" fillId="0" borderId="0" xfId="11" applyFont="1"/>
    <xf numFmtId="166" fontId="8" fillId="0" borderId="7" xfId="9" applyNumberFormat="1" applyFont="1" applyBorder="1" applyAlignment="1">
      <alignment horizontal="right" vertical="center" wrapText="1"/>
    </xf>
    <xf numFmtId="0" fontId="46" fillId="0" borderId="0" xfId="13"/>
    <xf numFmtId="0" fontId="3" fillId="0" borderId="0" xfId="11" applyFont="1"/>
    <xf numFmtId="0" fontId="14" fillId="0" borderId="0" xfId="11" applyFont="1"/>
    <xf numFmtId="0" fontId="32" fillId="0" borderId="0" xfId="11" applyAlignment="1">
      <alignment wrapText="1"/>
    </xf>
    <xf numFmtId="0" fontId="8" fillId="5" borderId="8" xfId="11" applyFont="1" applyFill="1" applyBorder="1" applyAlignment="1">
      <alignment horizontal="center" vertical="center" wrapText="1"/>
    </xf>
    <xf numFmtId="0" fontId="8" fillId="5" borderId="7" xfId="11" applyFont="1" applyFill="1" applyBorder="1" applyAlignment="1">
      <alignment horizontal="center" vertical="center" wrapText="1"/>
    </xf>
    <xf numFmtId="164" fontId="8" fillId="0" borderId="21" xfId="9" applyNumberFormat="1" applyFont="1" applyBorder="1" applyAlignment="1">
      <alignment horizontal="right" vertical="center" wrapText="1"/>
    </xf>
    <xf numFmtId="166" fontId="32" fillId="0" borderId="0" xfId="11" applyNumberFormat="1"/>
    <xf numFmtId="164" fontId="8" fillId="0" borderId="59" xfId="9" applyNumberFormat="1" applyFont="1" applyBorder="1" applyAlignment="1">
      <alignment horizontal="right" vertical="center" wrapText="1"/>
    </xf>
    <xf numFmtId="0" fontId="28" fillId="0" borderId="0" xfId="11" applyFont="1" applyAlignment="1">
      <alignment horizontal="left" vertical="center"/>
    </xf>
    <xf numFmtId="0" fontId="28" fillId="0" borderId="0" xfId="11" applyFont="1" applyAlignment="1">
      <alignment wrapText="1"/>
    </xf>
    <xf numFmtId="177" fontId="46" fillId="0" borderId="0" xfId="13" applyNumberFormat="1"/>
    <xf numFmtId="0" fontId="5" fillId="6" borderId="31" xfId="3" applyFont="1" applyFill="1" applyBorder="1" applyAlignment="1">
      <alignment vertical="center" wrapText="1"/>
    </xf>
    <xf numFmtId="0" fontId="8" fillId="0" borderId="72" xfId="11" applyFont="1" applyBorder="1" applyAlignment="1">
      <alignment horizontal="right" vertical="center" wrapText="1"/>
    </xf>
    <xf numFmtId="2" fontId="8" fillId="0" borderId="72" xfId="11" applyNumberFormat="1" applyFont="1" applyBorder="1" applyAlignment="1">
      <alignment horizontal="right" vertical="center" wrapText="1"/>
    </xf>
    <xf numFmtId="2" fontId="8" fillId="0" borderId="63" xfId="11" applyNumberFormat="1" applyFont="1" applyBorder="1" applyAlignment="1">
      <alignment horizontal="right" vertical="center" wrapText="1"/>
    </xf>
    <xf numFmtId="168" fontId="8" fillId="0" borderId="72" xfId="11" applyNumberFormat="1" applyFont="1" applyBorder="1" applyAlignment="1">
      <alignment horizontal="right" vertical="center" wrapText="1"/>
    </xf>
    <xf numFmtId="167" fontId="8" fillId="0" borderId="72" xfId="11" applyNumberFormat="1" applyFont="1" applyBorder="1" applyAlignment="1">
      <alignment horizontal="right" vertical="center" wrapText="1"/>
    </xf>
    <xf numFmtId="2" fontId="8" fillId="0" borderId="40" xfId="11" applyNumberFormat="1" applyFont="1" applyBorder="1" applyAlignment="1">
      <alignment horizontal="right" vertical="center" wrapText="1"/>
    </xf>
    <xf numFmtId="167" fontId="8" fillId="0" borderId="21" xfId="11" applyNumberFormat="1" applyFont="1" applyBorder="1" applyAlignment="1">
      <alignment horizontal="right" vertical="center" wrapText="1"/>
    </xf>
    <xf numFmtId="168" fontId="8" fillId="0" borderId="21" xfId="11" applyNumberFormat="1" applyFont="1" applyBorder="1" applyAlignment="1">
      <alignment horizontal="right" vertical="center" wrapText="1"/>
    </xf>
    <xf numFmtId="166" fontId="8" fillId="0" borderId="59" xfId="11" applyNumberFormat="1" applyFont="1" applyBorder="1" applyAlignment="1">
      <alignment horizontal="right" vertical="center" wrapText="1"/>
    </xf>
    <xf numFmtId="0" fontId="8" fillId="0" borderId="59" xfId="11" applyFont="1" applyBorder="1" applyAlignment="1">
      <alignment horizontal="right" vertical="center" wrapText="1"/>
    </xf>
    <xf numFmtId="167" fontId="8" fillId="0" borderId="18" xfId="11" applyNumberFormat="1" applyFont="1" applyBorder="1" applyAlignment="1">
      <alignment horizontal="right" vertical="center" wrapText="1"/>
    </xf>
    <xf numFmtId="167" fontId="8" fillId="0" borderId="40" xfId="11" applyNumberFormat="1" applyFont="1" applyBorder="1" applyAlignment="1">
      <alignment horizontal="right" vertical="center" wrapText="1"/>
    </xf>
    <xf numFmtId="173" fontId="8" fillId="0" borderId="21" xfId="11" applyNumberFormat="1" applyFont="1" applyBorder="1" applyAlignment="1">
      <alignment horizontal="right" vertical="center" wrapText="1"/>
    </xf>
    <xf numFmtId="172" fontId="8" fillId="0" borderId="21" xfId="11" applyNumberFormat="1" applyFont="1" applyBorder="1" applyAlignment="1">
      <alignment horizontal="right" vertical="center" wrapText="1"/>
    </xf>
    <xf numFmtId="167" fontId="8" fillId="0" borderId="63" xfId="11" applyNumberFormat="1" applyFont="1" applyBorder="1" applyAlignment="1">
      <alignment horizontal="right" vertical="center" wrapText="1"/>
    </xf>
    <xf numFmtId="172" fontId="8" fillId="0" borderId="72" xfId="11" applyNumberFormat="1" applyFont="1" applyBorder="1" applyAlignment="1">
      <alignment horizontal="right" vertical="center" wrapText="1"/>
    </xf>
    <xf numFmtId="173" fontId="8" fillId="0" borderId="72" xfId="11" applyNumberFormat="1" applyFont="1" applyBorder="1" applyAlignment="1">
      <alignment horizontal="right" vertical="center" wrapText="1"/>
    </xf>
    <xf numFmtId="167" fontId="8" fillId="0" borderId="12" xfId="11" applyNumberFormat="1" applyFont="1" applyBorder="1" applyAlignment="1">
      <alignment horizontal="right" vertical="center" wrapText="1"/>
    </xf>
    <xf numFmtId="166" fontId="8" fillId="0" borderId="21" xfId="11" applyNumberFormat="1" applyFont="1" applyBorder="1" applyAlignment="1">
      <alignment horizontal="right" vertical="center" wrapText="1"/>
    </xf>
    <xf numFmtId="166" fontId="8" fillId="0" borderId="72" xfId="11" applyNumberFormat="1" applyFont="1" applyBorder="1" applyAlignment="1">
      <alignment horizontal="right" vertical="center" wrapText="1"/>
    </xf>
    <xf numFmtId="0" fontId="8" fillId="5" borderId="87" xfId="11" applyFont="1" applyFill="1" applyBorder="1" applyAlignment="1">
      <alignment horizontal="center" wrapText="1"/>
    </xf>
    <xf numFmtId="172" fontId="8" fillId="0" borderId="38" xfId="9" applyNumberFormat="1" applyFont="1" applyBorder="1" applyAlignment="1">
      <alignment horizontal="right" vertical="center" wrapText="1"/>
    </xf>
    <xf numFmtId="172" fontId="8" fillId="0" borderId="18" xfId="9" applyNumberFormat="1" applyFont="1" applyBorder="1" applyAlignment="1">
      <alignment horizontal="right" vertical="center" wrapText="1"/>
    </xf>
    <xf numFmtId="173" fontId="8" fillId="0" borderId="63" xfId="11" applyNumberFormat="1" applyFont="1" applyBorder="1" applyAlignment="1">
      <alignment horizontal="right" vertical="center" wrapText="1"/>
    </xf>
    <xf numFmtId="172" fontId="8" fillId="0" borderId="63" xfId="11" applyNumberFormat="1" applyFont="1" applyBorder="1" applyAlignment="1">
      <alignment horizontal="right" vertical="center" wrapText="1"/>
    </xf>
    <xf numFmtId="173" fontId="8" fillId="0" borderId="61" xfId="11" applyNumberFormat="1" applyFont="1" applyBorder="1" applyAlignment="1">
      <alignment horizontal="right" vertical="center" wrapText="1"/>
    </xf>
    <xf numFmtId="172" fontId="8" fillId="0" borderId="61" xfId="11" applyNumberFormat="1" applyFont="1" applyBorder="1" applyAlignment="1">
      <alignment horizontal="right" vertical="center" wrapText="1"/>
    </xf>
    <xf numFmtId="0" fontId="8" fillId="0" borderId="61" xfId="9" applyNumberFormat="1" applyFont="1" applyBorder="1" applyAlignment="1">
      <alignment horizontal="right" vertical="center" wrapText="1"/>
    </xf>
    <xf numFmtId="173" fontId="8" fillId="0" borderId="18" xfId="9" applyNumberFormat="1" applyFont="1" applyBorder="1" applyAlignment="1">
      <alignment horizontal="right" vertical="center" wrapText="1"/>
    </xf>
    <xf numFmtId="173" fontId="8" fillId="0" borderId="61" xfId="9" applyNumberFormat="1" applyFont="1" applyBorder="1" applyAlignment="1">
      <alignment horizontal="right" vertical="center" wrapText="1"/>
    </xf>
    <xf numFmtId="166" fontId="8" fillId="0" borderId="38" xfId="9" applyNumberFormat="1" applyFont="1" applyBorder="1" applyAlignment="1">
      <alignment horizontal="right" vertical="center" wrapText="1"/>
    </xf>
    <xf numFmtId="172" fontId="8" fillId="0" borderId="61" xfId="9" applyNumberFormat="1" applyFont="1" applyBorder="1" applyAlignment="1">
      <alignment horizontal="right" vertical="center" wrapText="1"/>
    </xf>
    <xf numFmtId="172" fontId="5" fillId="6" borderId="7" xfId="3" applyNumberFormat="1" applyFont="1" applyFill="1" applyBorder="1" applyAlignment="1">
      <alignment vertical="center" wrapText="1"/>
    </xf>
    <xf numFmtId="168" fontId="8" fillId="0" borderId="38" xfId="9" applyNumberFormat="1" applyFont="1" applyBorder="1" applyAlignment="1">
      <alignment horizontal="right" vertical="center" wrapText="1"/>
    </xf>
    <xf numFmtId="168" fontId="8" fillId="0" borderId="18" xfId="9" applyNumberFormat="1" applyFont="1" applyBorder="1" applyAlignment="1">
      <alignment horizontal="right" vertical="center" wrapText="1"/>
    </xf>
    <xf numFmtId="167" fontId="8" fillId="0" borderId="18" xfId="9" applyNumberFormat="1" applyFont="1" applyBorder="1" applyAlignment="1">
      <alignment horizontal="right" vertical="center" wrapText="1"/>
    </xf>
    <xf numFmtId="167" fontId="8" fillId="0" borderId="61" xfId="9" applyNumberFormat="1" applyFont="1" applyBorder="1" applyAlignment="1">
      <alignment horizontal="right" vertical="center" wrapText="1"/>
    </xf>
    <xf numFmtId="172" fontId="5" fillId="6" borderId="0" xfId="3" applyNumberFormat="1" applyFont="1" applyFill="1" applyAlignment="1">
      <alignment vertical="center" wrapText="1"/>
    </xf>
    <xf numFmtId="0" fontId="8" fillId="5" borderId="24" xfId="11" applyFont="1" applyFill="1" applyBorder="1" applyAlignment="1">
      <alignment wrapText="1"/>
    </xf>
    <xf numFmtId="0" fontId="8" fillId="5" borderId="61" xfId="11" applyFont="1" applyFill="1" applyBorder="1" applyAlignment="1">
      <alignment wrapText="1"/>
    </xf>
    <xf numFmtId="0" fontId="8" fillId="5" borderId="6" xfId="11" applyFont="1" applyFill="1" applyBorder="1" applyAlignment="1">
      <alignment horizontal="right" vertical="center" wrapText="1"/>
    </xf>
    <xf numFmtId="172" fontId="11" fillId="6" borderId="7" xfId="11" applyNumberFormat="1" applyFont="1" applyFill="1" applyBorder="1" applyAlignment="1">
      <alignment horizontal="right" vertical="center" wrapText="1"/>
    </xf>
    <xf numFmtId="173" fontId="8" fillId="0" borderId="0" xfId="11" applyNumberFormat="1" applyFont="1" applyAlignment="1">
      <alignment horizontal="right" vertical="center" wrapText="1"/>
    </xf>
    <xf numFmtId="173" fontId="8" fillId="0" borderId="12" xfId="11" applyNumberFormat="1" applyFont="1" applyBorder="1" applyAlignment="1">
      <alignment horizontal="right" vertical="center" wrapText="1"/>
    </xf>
    <xf numFmtId="2" fontId="8" fillId="0" borderId="7" xfId="11" applyNumberFormat="1" applyFont="1" applyBorder="1" applyAlignment="1">
      <alignment horizontal="right" vertical="center" wrapText="1"/>
    </xf>
    <xf numFmtId="0" fontId="8" fillId="5" borderId="91" xfId="11" applyFont="1" applyFill="1" applyBorder="1" applyAlignment="1">
      <alignment horizontal="right" wrapText="1"/>
    </xf>
    <xf numFmtId="0" fontId="8" fillId="5" borderId="20" xfId="11" applyFont="1" applyFill="1" applyBorder="1" applyAlignment="1">
      <alignment horizontal="right" wrapText="1"/>
    </xf>
    <xf numFmtId="0" fontId="8" fillId="0" borderId="38" xfId="11" applyFont="1" applyBorder="1" applyAlignment="1">
      <alignment horizontal="left" vertical="center" wrapText="1"/>
    </xf>
    <xf numFmtId="0" fontId="8" fillId="0" borderId="18" xfId="11" applyFont="1" applyBorder="1" applyAlignment="1">
      <alignment horizontal="left" vertical="center" wrapText="1"/>
    </xf>
    <xf numFmtId="0" fontId="8" fillId="0" borderId="40" xfId="11" applyFont="1" applyBorder="1" applyAlignment="1">
      <alignment horizontal="left" vertical="center" wrapText="1"/>
    </xf>
    <xf numFmtId="0" fontId="8" fillId="0" borderId="1" xfId="11" applyFont="1" applyBorder="1" applyAlignment="1">
      <alignment horizontal="left" vertical="center" wrapText="1"/>
    </xf>
    <xf numFmtId="2" fontId="8" fillId="0" borderId="13" xfId="11" applyNumberFormat="1" applyFont="1" applyBorder="1" applyAlignment="1">
      <alignment horizontal="right" vertical="center" wrapText="1"/>
    </xf>
    <xf numFmtId="1" fontId="8" fillId="0" borderId="1" xfId="9" applyNumberFormat="1" applyFont="1" applyBorder="1" applyAlignment="1">
      <alignment horizontal="right" vertical="center" wrapText="1"/>
    </xf>
    <xf numFmtId="1" fontId="8" fillId="0" borderId="7" xfId="9" applyNumberFormat="1" applyFont="1" applyBorder="1" applyAlignment="1">
      <alignment horizontal="right" vertical="center" wrapText="1"/>
    </xf>
    <xf numFmtId="0" fontId="8" fillId="0" borderId="61" xfId="11" applyFont="1" applyBorder="1" applyAlignment="1">
      <alignment horizontal="left" vertical="center" wrapText="1"/>
    </xf>
    <xf numFmtId="0" fontId="8" fillId="0" borderId="7" xfId="11" applyFont="1" applyBorder="1" applyAlignment="1">
      <alignment horizontal="left" vertical="center" wrapText="1"/>
    </xf>
    <xf numFmtId="0" fontId="8" fillId="5" borderId="13" xfId="11" applyFont="1" applyFill="1" applyBorder="1" applyAlignment="1">
      <alignment horizontal="right" wrapText="1"/>
    </xf>
    <xf numFmtId="2" fontId="8" fillId="0" borderId="7" xfId="9" applyNumberFormat="1" applyFont="1" applyBorder="1" applyAlignment="1">
      <alignment horizontal="right" vertical="center" wrapText="1"/>
    </xf>
    <xf numFmtId="1" fontId="8" fillId="0" borderId="7" xfId="11" applyNumberFormat="1" applyFont="1" applyBorder="1" applyAlignment="1">
      <alignment horizontal="right" vertical="center" wrapText="1"/>
    </xf>
    <xf numFmtId="0" fontId="32" fillId="0" borderId="0" xfId="11" applyAlignment="1">
      <alignment vertical="top" wrapText="1"/>
    </xf>
    <xf numFmtId="0" fontId="8" fillId="5" borderId="20" xfId="11" applyFont="1" applyFill="1" applyBorder="1" applyAlignment="1">
      <alignment horizontal="right" vertical="center" wrapText="1"/>
    </xf>
    <xf numFmtId="164" fontId="8" fillId="0" borderId="72" xfId="9" applyNumberFormat="1" applyFont="1" applyBorder="1" applyAlignment="1">
      <alignment horizontal="right" vertical="center" wrapText="1"/>
    </xf>
    <xf numFmtId="178" fontId="8" fillId="0" borderId="9" xfId="9" applyNumberFormat="1" applyFont="1" applyBorder="1" applyAlignment="1">
      <alignment horizontal="right" vertical="center" wrapText="1"/>
    </xf>
    <xf numFmtId="2" fontId="11" fillId="0" borderId="8" xfId="3" applyNumberFormat="1" applyFont="1" applyBorder="1" applyAlignment="1">
      <alignment horizontal="right" vertical="top"/>
    </xf>
    <xf numFmtId="168" fontId="8" fillId="0" borderId="59" xfId="11" applyNumberFormat="1" applyFont="1" applyBorder="1" applyAlignment="1">
      <alignment horizontal="right" vertical="center" wrapText="1"/>
    </xf>
    <xf numFmtId="167" fontId="24" fillId="0" borderId="9" xfId="11" applyNumberFormat="1" applyFont="1" applyBorder="1" applyAlignment="1">
      <alignment horizontal="right" vertical="center" wrapText="1"/>
    </xf>
    <xf numFmtId="167" fontId="24" fillId="0" borderId="59" xfId="11" applyNumberFormat="1" applyFont="1" applyBorder="1" applyAlignment="1">
      <alignment horizontal="right" vertical="center" wrapText="1"/>
    </xf>
    <xf numFmtId="0" fontId="47" fillId="4" borderId="0" xfId="2" applyFont="1" applyFill="1" applyBorder="1" applyAlignment="1">
      <alignment horizontal="left" vertical="center" wrapText="1"/>
    </xf>
    <xf numFmtId="0" fontId="47" fillId="10" borderId="0" xfId="2" applyFont="1" applyFill="1" applyAlignment="1">
      <alignment horizontal="left" vertical="center"/>
    </xf>
    <xf numFmtId="0" fontId="8" fillId="5" borderId="28" xfId="0" applyFont="1" applyFill="1" applyBorder="1" applyAlignment="1">
      <alignment horizontal="right" wrapText="1"/>
    </xf>
    <xf numFmtId="0" fontId="8" fillId="0" borderId="12" xfId="0" applyFont="1" applyBorder="1" applyAlignment="1">
      <alignment horizontal="left" vertical="center" wrapText="1"/>
    </xf>
    <xf numFmtId="2" fontId="8" fillId="0" borderId="12" xfId="0" applyNumberFormat="1" applyFont="1" applyBorder="1" applyAlignment="1">
      <alignment horizontal="right" vertical="center" wrapText="1"/>
    </xf>
    <xf numFmtId="166" fontId="8" fillId="0" borderId="12" xfId="1" applyNumberFormat="1" applyFont="1" applyBorder="1" applyAlignment="1">
      <alignment horizontal="right" vertical="center" wrapText="1"/>
    </xf>
    <xf numFmtId="0" fontId="8" fillId="0" borderId="12" xfId="0" applyFont="1" applyBorder="1" applyAlignment="1">
      <alignment horizontal="right" vertical="center" wrapText="1"/>
    </xf>
    <xf numFmtId="0" fontId="8" fillId="5" borderId="87" xfId="0" applyFont="1" applyFill="1" applyBorder="1" applyAlignment="1">
      <alignment horizontal="right" wrapText="1"/>
    </xf>
    <xf numFmtId="0" fontId="8" fillId="0" borderId="9" xfId="0" applyFont="1" applyBorder="1" applyAlignment="1">
      <alignment horizontal="right" vertical="center" wrapText="1"/>
    </xf>
    <xf numFmtId="2" fontId="8" fillId="0" borderId="92" xfId="0" applyNumberFormat="1" applyFont="1" applyBorder="1" applyAlignment="1">
      <alignment horizontal="right" vertical="center" wrapText="1"/>
    </xf>
    <xf numFmtId="2" fontId="8" fillId="0" borderId="38" xfId="0" applyNumberFormat="1" applyFont="1" applyBorder="1" applyAlignment="1">
      <alignment horizontal="right" vertical="center" wrapText="1"/>
    </xf>
    <xf numFmtId="2" fontId="8" fillId="0" borderId="93" xfId="0" applyNumberFormat="1" applyFont="1" applyBorder="1" applyAlignment="1">
      <alignment horizontal="right" vertical="center" wrapText="1"/>
    </xf>
    <xf numFmtId="2" fontId="8" fillId="0" borderId="18" xfId="0" applyNumberFormat="1" applyFont="1" applyBorder="1" applyAlignment="1">
      <alignment horizontal="right" vertical="center" wrapText="1"/>
    </xf>
    <xf numFmtId="0" fontId="8" fillId="0" borderId="59" xfId="0" applyFont="1" applyBorder="1" applyAlignment="1">
      <alignment horizontal="left" vertical="center" wrapText="1"/>
    </xf>
    <xf numFmtId="2" fontId="8" fillId="0" borderId="59" xfId="0" applyNumberFormat="1" applyFont="1" applyBorder="1" applyAlignment="1">
      <alignment horizontal="right" vertical="center" wrapText="1"/>
    </xf>
    <xf numFmtId="166" fontId="8" fillId="0" borderId="59" xfId="1" applyNumberFormat="1" applyFont="1" applyBorder="1" applyAlignment="1">
      <alignment horizontal="right" vertical="center" wrapText="1"/>
    </xf>
    <xf numFmtId="1" fontId="8" fillId="0" borderId="59" xfId="0" applyNumberFormat="1" applyFont="1" applyBorder="1" applyAlignment="1">
      <alignment horizontal="right" vertical="center" wrapText="1"/>
    </xf>
    <xf numFmtId="0" fontId="8" fillId="0" borderId="21" xfId="0" applyFont="1" applyBorder="1" applyAlignment="1">
      <alignment horizontal="left" vertical="center" wrapText="1"/>
    </xf>
    <xf numFmtId="1" fontId="8" fillId="0" borderId="94" xfId="0" applyNumberFormat="1" applyFont="1" applyBorder="1" applyAlignment="1">
      <alignment horizontal="right" vertical="center" wrapText="1"/>
    </xf>
    <xf numFmtId="1" fontId="8" fillId="0" borderId="40" xfId="0" applyNumberFormat="1" applyFont="1" applyBorder="1" applyAlignment="1">
      <alignment horizontal="right" vertical="center" wrapText="1"/>
    </xf>
    <xf numFmtId="0" fontId="8" fillId="0" borderId="59" xfId="0" applyFont="1" applyBorder="1" applyAlignment="1">
      <alignment horizontal="right" vertical="center" wrapText="1"/>
    </xf>
    <xf numFmtId="0" fontId="35" fillId="0" borderId="0" xfId="3" applyFont="1"/>
    <xf numFmtId="0" fontId="17" fillId="0" borderId="0" xfId="0" applyFont="1"/>
    <xf numFmtId="0" fontId="8" fillId="5" borderId="7" xfId="0" applyFont="1" applyFill="1" applyBorder="1" applyAlignment="1">
      <alignment horizontal="right" wrapText="1"/>
    </xf>
    <xf numFmtId="0" fontId="8" fillId="5" borderId="1" xfId="0" applyFont="1" applyFill="1" applyBorder="1" applyAlignment="1">
      <alignment horizontal="right" wrapText="1"/>
    </xf>
    <xf numFmtId="166" fontId="8" fillId="0" borderId="12" xfId="0" applyNumberFormat="1" applyFont="1" applyBorder="1" applyAlignment="1">
      <alignment horizontal="right" vertical="center" wrapText="1"/>
    </xf>
    <xf numFmtId="2" fontId="0" fillId="0" borderId="0" xfId="0" applyNumberFormat="1"/>
    <xf numFmtId="166" fontId="8" fillId="0" borderId="9" xfId="0" applyNumberFormat="1" applyFont="1" applyBorder="1" applyAlignment="1">
      <alignment horizontal="right" vertical="center" wrapText="1"/>
    </xf>
    <xf numFmtId="167" fontId="8" fillId="0" borderId="9" xfId="0" applyNumberFormat="1" applyFont="1" applyBorder="1" applyAlignment="1">
      <alignment horizontal="right" vertical="center" wrapText="1"/>
    </xf>
    <xf numFmtId="168" fontId="8" fillId="0" borderId="9" xfId="0" applyNumberFormat="1" applyFont="1" applyBorder="1" applyAlignment="1">
      <alignment horizontal="right" vertical="center" wrapText="1"/>
    </xf>
    <xf numFmtId="167" fontId="8" fillId="0" borderId="59" xfId="0" applyNumberFormat="1" applyFont="1" applyBorder="1" applyAlignment="1">
      <alignment horizontal="right" vertical="center" wrapText="1"/>
    </xf>
    <xf numFmtId="168" fontId="8" fillId="0" borderId="59" xfId="0" applyNumberFormat="1" applyFont="1" applyBorder="1" applyAlignment="1">
      <alignment horizontal="right" vertical="center" wrapText="1"/>
    </xf>
    <xf numFmtId="167" fontId="8" fillId="0" borderId="61" xfId="0" applyNumberFormat="1" applyFont="1" applyBorder="1" applyAlignment="1">
      <alignment horizontal="right" vertical="center" wrapText="1"/>
    </xf>
    <xf numFmtId="2" fontId="8" fillId="0" borderId="61" xfId="0" applyNumberFormat="1" applyFont="1" applyBorder="1" applyAlignment="1">
      <alignment horizontal="right" vertical="center" wrapText="1"/>
    </xf>
    <xf numFmtId="0" fontId="11" fillId="8" borderId="59" xfId="0" applyFont="1" applyFill="1" applyBorder="1" applyAlignment="1">
      <alignment horizontal="left" vertical="center" wrapText="1"/>
    </xf>
    <xf numFmtId="0" fontId="8" fillId="7" borderId="59" xfId="0" applyFont="1" applyFill="1" applyBorder="1" applyAlignment="1">
      <alignment horizontal="left" vertical="center" wrapText="1"/>
    </xf>
    <xf numFmtId="0" fontId="8" fillId="7" borderId="20" xfId="0" applyFont="1" applyFill="1" applyBorder="1" applyAlignment="1">
      <alignment horizontal="left" vertical="center" wrapText="1"/>
    </xf>
    <xf numFmtId="0" fontId="8" fillId="7" borderId="0" xfId="0" applyFont="1" applyFill="1" applyAlignment="1">
      <alignment horizontal="left" vertical="center" wrapText="1"/>
    </xf>
    <xf numFmtId="4" fontId="8" fillId="0" borderId="9" xfId="0" applyNumberFormat="1" applyFont="1" applyBorder="1" applyAlignment="1">
      <alignment horizontal="right" vertical="center" wrapText="1"/>
    </xf>
    <xf numFmtId="3" fontId="8" fillId="0" borderId="9" xfId="0" applyNumberFormat="1" applyFont="1" applyBorder="1" applyAlignment="1">
      <alignment horizontal="right" vertical="center" wrapText="1"/>
    </xf>
    <xf numFmtId="0" fontId="11" fillId="7" borderId="59" xfId="0" applyFont="1" applyFill="1" applyBorder="1" applyAlignment="1">
      <alignment horizontal="left" vertical="center" wrapText="1"/>
    </xf>
    <xf numFmtId="0" fontId="8" fillId="9" borderId="9" xfId="0" applyFont="1" applyFill="1" applyBorder="1" applyAlignment="1">
      <alignment horizontal="left" vertical="center" wrapText="1"/>
    </xf>
    <xf numFmtId="1" fontId="8" fillId="0" borderId="9" xfId="1" applyNumberFormat="1" applyFont="1" applyBorder="1" applyAlignment="1">
      <alignment horizontal="right" vertical="center" wrapText="1"/>
    </xf>
    <xf numFmtId="0" fontId="11" fillId="9" borderId="59" xfId="0" applyFont="1" applyFill="1" applyBorder="1" applyAlignment="1">
      <alignment horizontal="left" vertical="center" wrapText="1"/>
    </xf>
    <xf numFmtId="4" fontId="8" fillId="0" borderId="21" xfId="0" applyNumberFormat="1" applyFont="1" applyBorder="1" applyAlignment="1">
      <alignment horizontal="right" vertical="center" wrapText="1"/>
    </xf>
    <xf numFmtId="0" fontId="11" fillId="6" borderId="59" xfId="0" applyFont="1" applyFill="1" applyBorder="1" applyAlignment="1">
      <alignment horizontal="left" vertical="center" wrapText="1"/>
    </xf>
    <xf numFmtId="0" fontId="11" fillId="6" borderId="59" xfId="0" applyFont="1" applyFill="1" applyBorder="1" applyAlignment="1">
      <alignment horizontal="right" vertical="center" wrapText="1"/>
    </xf>
    <xf numFmtId="2" fontId="8" fillId="0" borderId="9" xfId="1" applyNumberFormat="1" applyFont="1" applyBorder="1" applyAlignment="1">
      <alignment horizontal="right" vertical="center" wrapText="1"/>
    </xf>
    <xf numFmtId="167" fontId="8" fillId="0" borderId="9" xfId="1" applyNumberFormat="1" applyFont="1" applyBorder="1" applyAlignment="1">
      <alignment horizontal="right" vertical="center" wrapText="1"/>
    </xf>
    <xf numFmtId="168" fontId="8" fillId="0" borderId="9" xfId="1" applyNumberFormat="1" applyFont="1" applyBorder="1" applyAlignment="1">
      <alignment horizontal="right" vertical="center" wrapText="1"/>
    </xf>
    <xf numFmtId="0" fontId="11" fillId="6" borderId="7" xfId="0" applyFont="1" applyFill="1" applyBorder="1" applyAlignment="1">
      <alignment horizontal="left" vertical="center" wrapText="1"/>
    </xf>
    <xf numFmtId="0" fontId="11" fillId="6" borderId="7" xfId="0" applyFont="1" applyFill="1" applyBorder="1" applyAlignment="1">
      <alignment horizontal="right" vertical="center" wrapText="1"/>
    </xf>
    <xf numFmtId="2" fontId="8" fillId="0" borderId="12" xfId="1" applyNumberFormat="1" applyFont="1" applyBorder="1" applyAlignment="1">
      <alignment horizontal="right" vertical="center" wrapText="1"/>
    </xf>
    <xf numFmtId="167" fontId="8" fillId="0" borderId="12" xfId="1" applyNumberFormat="1" applyFont="1" applyBorder="1" applyAlignment="1">
      <alignment horizontal="right" vertical="center" wrapText="1"/>
    </xf>
    <xf numFmtId="0" fontId="5" fillId="6" borderId="1" xfId="3" applyFont="1" applyFill="1" applyBorder="1" applyAlignment="1">
      <alignment horizontal="right" vertical="center" wrapText="1"/>
    </xf>
    <xf numFmtId="0" fontId="8" fillId="7" borderId="1" xfId="0" applyFont="1" applyFill="1" applyBorder="1" applyAlignment="1">
      <alignment horizontal="left" vertical="center" wrapText="1"/>
    </xf>
    <xf numFmtId="4" fontId="8" fillId="0" borderId="18" xfId="0" applyNumberFormat="1" applyFont="1" applyBorder="1" applyAlignment="1">
      <alignment horizontal="right" vertical="center" wrapText="1"/>
    </xf>
    <xf numFmtId="3" fontId="8" fillId="0" borderId="18" xfId="0" applyNumberFormat="1" applyFont="1" applyBorder="1" applyAlignment="1">
      <alignment horizontal="right" vertical="center" wrapText="1"/>
    </xf>
    <xf numFmtId="164" fontId="8" fillId="0" borderId="18" xfId="1" applyNumberFormat="1" applyFont="1" applyBorder="1" applyAlignment="1">
      <alignment horizontal="right" vertical="center" wrapText="1"/>
    </xf>
    <xf numFmtId="1" fontId="8" fillId="0" borderId="18" xfId="0" applyNumberFormat="1" applyFont="1" applyBorder="1" applyAlignment="1">
      <alignment horizontal="right" vertical="center" wrapText="1"/>
    </xf>
    <xf numFmtId="165" fontId="11" fillId="4" borderId="1" xfId="0" applyNumberFormat="1" applyFont="1" applyFill="1" applyBorder="1" applyAlignment="1">
      <alignment horizontal="right" vertical="center"/>
    </xf>
    <xf numFmtId="166" fontId="8" fillId="0" borderId="18" xfId="0" applyNumberFormat="1" applyFont="1" applyBorder="1" applyAlignment="1">
      <alignment horizontal="right" vertical="center" wrapText="1"/>
    </xf>
    <xf numFmtId="1" fontId="8" fillId="0" borderId="18" xfId="1" applyNumberFormat="1" applyFont="1" applyBorder="1" applyAlignment="1">
      <alignment horizontal="right" vertical="center" wrapText="1"/>
    </xf>
    <xf numFmtId="2" fontId="8" fillId="0" borderId="18" xfId="1" applyNumberFormat="1" applyFont="1" applyBorder="1" applyAlignment="1">
      <alignment horizontal="right" vertical="center" wrapText="1"/>
    </xf>
    <xf numFmtId="0" fontId="11" fillId="6" borderId="61" xfId="0" applyFont="1" applyFill="1" applyBorder="1" applyAlignment="1">
      <alignment horizontal="right" vertical="center" wrapText="1"/>
    </xf>
    <xf numFmtId="2" fontId="8" fillId="0" borderId="38" xfId="1" applyNumberFormat="1" applyFont="1" applyBorder="1" applyAlignment="1">
      <alignment horizontal="right" vertical="center" wrapText="1"/>
    </xf>
    <xf numFmtId="0" fontId="8" fillId="0" borderId="18" xfId="0" applyFont="1" applyBorder="1" applyAlignment="1">
      <alignment horizontal="right" vertical="center" wrapText="1"/>
    </xf>
    <xf numFmtId="2" fontId="8" fillId="0" borderId="39" xfId="1" applyNumberFormat="1" applyFont="1" applyBorder="1" applyAlignment="1">
      <alignment horizontal="right" vertical="center" wrapText="1"/>
    </xf>
    <xf numFmtId="0" fontId="8" fillId="0" borderId="18" xfId="1" applyNumberFormat="1" applyFont="1" applyBorder="1" applyAlignment="1">
      <alignment horizontal="right" vertical="center" wrapText="1"/>
    </xf>
    <xf numFmtId="0" fontId="11" fillId="6" borderId="1" xfId="0" applyFont="1" applyFill="1" applyBorder="1" applyAlignment="1">
      <alignment horizontal="right" vertical="center" wrapText="1"/>
    </xf>
    <xf numFmtId="166" fontId="8" fillId="0" borderId="18" xfId="1" applyNumberFormat="1" applyFont="1" applyBorder="1" applyAlignment="1">
      <alignment horizontal="right" vertical="center" wrapText="1"/>
    </xf>
    <xf numFmtId="166" fontId="0" fillId="0" borderId="0" xfId="0" applyNumberFormat="1"/>
    <xf numFmtId="2" fontId="8" fillId="0" borderId="39" xfId="0" applyNumberFormat="1" applyFont="1" applyBorder="1" applyAlignment="1">
      <alignment horizontal="right" vertical="center" wrapText="1"/>
    </xf>
    <xf numFmtId="43" fontId="8" fillId="0" borderId="18" xfId="1" applyFont="1" applyBorder="1" applyAlignment="1">
      <alignment horizontal="right" vertical="center" wrapText="1"/>
    </xf>
    <xf numFmtId="43" fontId="8" fillId="0" borderId="38" xfId="1" applyFont="1" applyBorder="1" applyAlignment="1">
      <alignment horizontal="right" vertical="center" wrapText="1"/>
    </xf>
    <xf numFmtId="171" fontId="8" fillId="0" borderId="18" xfId="1" applyNumberFormat="1" applyFont="1" applyBorder="1" applyAlignment="1">
      <alignment horizontal="right" vertical="center" wrapText="1"/>
    </xf>
    <xf numFmtId="0" fontId="8" fillId="5" borderId="59" xfId="0" applyFont="1" applyFill="1" applyBorder="1" applyAlignment="1">
      <alignment horizontal="right" vertical="center" wrapText="1"/>
    </xf>
    <xf numFmtId="0" fontId="8" fillId="5" borderId="20" xfId="0" applyFont="1" applyFill="1" applyBorder="1" applyAlignment="1">
      <alignment horizontal="right" vertical="center" wrapText="1"/>
    </xf>
    <xf numFmtId="0" fontId="8" fillId="5" borderId="37" xfId="0" applyFont="1" applyFill="1" applyBorder="1" applyAlignment="1">
      <alignment horizontal="right" vertical="center" wrapText="1"/>
    </xf>
    <xf numFmtId="0" fontId="8" fillId="7" borderId="61" xfId="0" applyFont="1" applyFill="1" applyBorder="1" applyAlignment="1">
      <alignment horizontal="left" vertical="center" wrapText="1"/>
    </xf>
    <xf numFmtId="43" fontId="8" fillId="0" borderId="9" xfId="1" applyFont="1" applyBorder="1" applyAlignment="1">
      <alignment horizontal="right" vertical="center" wrapText="1"/>
    </xf>
    <xf numFmtId="4" fontId="8" fillId="0" borderId="9" xfId="1" applyNumberFormat="1" applyFont="1" applyBorder="1" applyAlignment="1">
      <alignment horizontal="right" vertical="center" wrapText="1"/>
    </xf>
    <xf numFmtId="4" fontId="8" fillId="0" borderId="18" xfId="1" applyNumberFormat="1" applyFont="1" applyBorder="1" applyAlignment="1">
      <alignment horizontal="right" vertical="center" wrapText="1"/>
    </xf>
    <xf numFmtId="0" fontId="8" fillId="9" borderId="12" xfId="0" applyFont="1" applyFill="1" applyBorder="1" applyAlignment="1">
      <alignment horizontal="left" vertical="center" wrapText="1"/>
    </xf>
    <xf numFmtId="0" fontId="8" fillId="9" borderId="21" xfId="0" applyFont="1" applyFill="1" applyBorder="1" applyAlignment="1">
      <alignment horizontal="left" vertical="center" wrapText="1"/>
    </xf>
    <xf numFmtId="164" fontId="8" fillId="0" borderId="21" xfId="1" applyNumberFormat="1" applyFont="1" applyBorder="1" applyAlignment="1">
      <alignment horizontal="right" vertical="center" wrapText="1"/>
    </xf>
    <xf numFmtId="3" fontId="8" fillId="0" borderId="21" xfId="0" applyNumberFormat="1" applyFont="1" applyBorder="1" applyAlignment="1">
      <alignment horizontal="right" vertical="center" wrapText="1"/>
    </xf>
    <xf numFmtId="3" fontId="8" fillId="0" borderId="40" xfId="0" applyNumberFormat="1" applyFont="1" applyBorder="1" applyAlignment="1">
      <alignment horizontal="right" vertical="center" wrapText="1"/>
    </xf>
    <xf numFmtId="172" fontId="8" fillId="0" borderId="9" xfId="1" applyNumberFormat="1" applyFont="1" applyBorder="1" applyAlignment="1">
      <alignment horizontal="right" vertical="center" wrapText="1"/>
    </xf>
    <xf numFmtId="173" fontId="8" fillId="0" borderId="9" xfId="1" applyNumberFormat="1" applyFont="1" applyBorder="1" applyAlignment="1">
      <alignment horizontal="right" vertical="center" wrapText="1"/>
    </xf>
    <xf numFmtId="173" fontId="8" fillId="0" borderId="18" xfId="1" applyNumberFormat="1" applyFont="1" applyBorder="1" applyAlignment="1">
      <alignment horizontal="right" vertical="center" wrapText="1"/>
    </xf>
    <xf numFmtId="172" fontId="8" fillId="0" borderId="18" xfId="1" applyNumberFormat="1" applyFont="1" applyBorder="1" applyAlignment="1">
      <alignment horizontal="right" vertical="center" wrapText="1"/>
    </xf>
    <xf numFmtId="2" fontId="8" fillId="0" borderId="61" xfId="1" applyNumberFormat="1" applyFont="1" applyBorder="1" applyAlignment="1">
      <alignment horizontal="right" vertical="center" wrapText="1"/>
    </xf>
    <xf numFmtId="0" fontId="8" fillId="0" borderId="12" xfId="1" applyNumberFormat="1" applyFont="1" applyBorder="1" applyAlignment="1">
      <alignment horizontal="right" vertical="center" wrapText="1"/>
    </xf>
    <xf numFmtId="164" fontId="8" fillId="0" borderId="12" xfId="1" applyNumberFormat="1" applyFont="1" applyBorder="1" applyAlignment="1">
      <alignment horizontal="right" vertical="center" wrapText="1"/>
    </xf>
    <xf numFmtId="167" fontId="8" fillId="0" borderId="18" xfId="1" applyNumberFormat="1" applyFont="1" applyBorder="1" applyAlignment="1">
      <alignment horizontal="right" vertical="center" wrapText="1"/>
    </xf>
    <xf numFmtId="166" fontId="8" fillId="0" borderId="21" xfId="1" applyNumberFormat="1" applyFont="1" applyBorder="1" applyAlignment="1">
      <alignment horizontal="right" vertical="center" wrapText="1"/>
    </xf>
    <xf numFmtId="0" fontId="8" fillId="0" borderId="21" xfId="1" applyNumberFormat="1" applyFont="1" applyBorder="1" applyAlignment="1">
      <alignment horizontal="right" vertical="center" wrapText="1"/>
    </xf>
    <xf numFmtId="2" fontId="8" fillId="0" borderId="40" xfId="1" applyNumberFormat="1" applyFont="1" applyBorder="1" applyAlignment="1">
      <alignment horizontal="right" vertical="center" wrapText="1"/>
    </xf>
    <xf numFmtId="2" fontId="8" fillId="0" borderId="21" xfId="1" applyNumberFormat="1" applyFont="1" applyBorder="1" applyAlignment="1">
      <alignment horizontal="right" vertical="center" wrapText="1"/>
    </xf>
    <xf numFmtId="0" fontId="8" fillId="5" borderId="59" xfId="0" applyFont="1" applyFill="1" applyBorder="1" applyAlignment="1">
      <alignment vertical="center" wrapText="1"/>
    </xf>
    <xf numFmtId="0" fontId="8" fillId="5" borderId="61" xfId="0" applyFont="1" applyFill="1" applyBorder="1" applyAlignment="1">
      <alignment vertical="center" wrapText="1"/>
    </xf>
    <xf numFmtId="168" fontId="8" fillId="0" borderId="12" xfId="1" applyNumberFormat="1" applyFont="1" applyBorder="1" applyAlignment="1">
      <alignment horizontal="right" vertical="center" wrapText="1"/>
    </xf>
    <xf numFmtId="167" fontId="8" fillId="0" borderId="38" xfId="1" applyNumberFormat="1" applyFont="1" applyBorder="1" applyAlignment="1">
      <alignment horizontal="right" vertical="center" wrapText="1"/>
    </xf>
    <xf numFmtId="1" fontId="8" fillId="0" borderId="21" xfId="1" applyNumberFormat="1" applyFont="1" applyBorder="1" applyAlignment="1">
      <alignment horizontal="right" vertical="center" wrapText="1"/>
    </xf>
    <xf numFmtId="0" fontId="11" fillId="8" borderId="13" xfId="0" applyFont="1" applyFill="1" applyBorder="1" applyAlignment="1">
      <alignment horizontal="right" vertical="center" wrapText="1"/>
    </xf>
    <xf numFmtId="0" fontId="11" fillId="8" borderId="7" xfId="0" applyFont="1" applyFill="1" applyBorder="1" applyAlignment="1">
      <alignment horizontal="right" vertical="center" wrapText="1"/>
    </xf>
    <xf numFmtId="0" fontId="11" fillId="8" borderId="1" xfId="0" applyFont="1" applyFill="1" applyBorder="1" applyAlignment="1">
      <alignment horizontal="right" vertical="center" wrapText="1"/>
    </xf>
    <xf numFmtId="0" fontId="11" fillId="4" borderId="7" xfId="0" applyFont="1" applyFill="1" applyBorder="1" applyAlignment="1">
      <alignment horizontal="right" vertical="center" wrapText="1"/>
    </xf>
    <xf numFmtId="0" fontId="8" fillId="5" borderId="7" xfId="0" applyFont="1" applyFill="1" applyBorder="1" applyAlignment="1">
      <alignment vertical="center" wrapText="1"/>
    </xf>
    <xf numFmtId="0" fontId="5" fillId="6" borderId="59" xfId="3" applyFont="1" applyFill="1" applyBorder="1" applyAlignment="1">
      <alignment horizontal="right" vertical="center" wrapText="1"/>
    </xf>
    <xf numFmtId="0" fontId="5" fillId="6" borderId="61" xfId="3" applyFont="1" applyFill="1" applyBorder="1" applyAlignment="1">
      <alignment horizontal="right" vertical="center" wrapText="1"/>
    </xf>
    <xf numFmtId="167" fontId="8" fillId="0" borderId="12" xfId="0" applyNumberFormat="1" applyFont="1" applyBorder="1" applyAlignment="1">
      <alignment horizontal="right" vertical="center" wrapText="1"/>
    </xf>
    <xf numFmtId="0" fontId="11" fillId="8" borderId="59" xfId="0" applyFont="1" applyFill="1" applyBorder="1" applyAlignment="1">
      <alignment horizontal="right" vertical="center" wrapText="1"/>
    </xf>
    <xf numFmtId="0" fontId="11" fillId="8" borderId="61" xfId="0" applyFont="1" applyFill="1" applyBorder="1" applyAlignment="1">
      <alignment horizontal="right" vertical="center" wrapText="1"/>
    </xf>
    <xf numFmtId="0" fontId="11" fillId="4" borderId="59" xfId="0" applyFont="1" applyFill="1" applyBorder="1" applyAlignment="1">
      <alignment horizontal="right" vertical="center" wrapText="1"/>
    </xf>
    <xf numFmtId="0" fontId="11" fillId="4" borderId="61" xfId="0" applyFont="1" applyFill="1" applyBorder="1" applyAlignment="1">
      <alignment horizontal="right" vertical="center" wrapText="1"/>
    </xf>
    <xf numFmtId="0" fontId="8" fillId="0" borderId="51" xfId="0" applyFont="1" applyBorder="1" applyAlignment="1">
      <alignment horizontal="right" vertical="center" wrapText="1"/>
    </xf>
    <xf numFmtId="0" fontId="8" fillId="0" borderId="50" xfId="0" applyFont="1" applyBorder="1" applyAlignment="1">
      <alignment horizontal="right" vertical="center" wrapText="1"/>
    </xf>
    <xf numFmtId="0" fontId="8" fillId="0" borderId="50" xfId="1" applyNumberFormat="1" applyFont="1" applyBorder="1" applyAlignment="1">
      <alignment horizontal="right" vertical="center" wrapText="1"/>
    </xf>
    <xf numFmtId="172" fontId="8" fillId="0" borderId="9" xfId="0" applyNumberFormat="1" applyFont="1" applyBorder="1" applyAlignment="1">
      <alignment horizontal="right" vertical="center" wrapText="1"/>
    </xf>
    <xf numFmtId="173" fontId="8" fillId="0" borderId="9" xfId="0" applyNumberFormat="1" applyFont="1" applyBorder="1" applyAlignment="1">
      <alignment horizontal="right" vertical="center" wrapText="1"/>
    </xf>
    <xf numFmtId="168" fontId="8" fillId="0" borderId="50" xfId="0" applyNumberFormat="1" applyFont="1" applyBorder="1" applyAlignment="1">
      <alignment horizontal="right" vertical="center" wrapText="1"/>
    </xf>
    <xf numFmtId="167" fontId="8" fillId="0" borderId="18" xfId="0" applyNumberFormat="1" applyFont="1" applyBorder="1" applyAlignment="1">
      <alignment horizontal="right" vertical="center" wrapText="1"/>
    </xf>
    <xf numFmtId="168" fontId="8" fillId="0" borderId="50" xfId="1" applyNumberFormat="1" applyFont="1" applyBorder="1" applyAlignment="1">
      <alignment horizontal="right" vertical="center" wrapText="1"/>
    </xf>
    <xf numFmtId="172" fontId="8" fillId="0" borderId="50" xfId="0" applyNumberFormat="1" applyFont="1" applyBorder="1" applyAlignment="1">
      <alignment horizontal="right" vertical="center" wrapText="1"/>
    </xf>
    <xf numFmtId="173" fontId="8" fillId="0" borderId="18" xfId="0" applyNumberFormat="1" applyFont="1" applyBorder="1" applyAlignment="1">
      <alignment horizontal="right" vertical="center" wrapText="1"/>
    </xf>
    <xf numFmtId="172" fontId="8" fillId="0" borderId="50" xfId="1" applyNumberFormat="1" applyFont="1" applyBorder="1" applyAlignment="1">
      <alignment horizontal="right" vertical="center" wrapText="1"/>
    </xf>
    <xf numFmtId="172" fontId="8" fillId="0" borderId="18" xfId="0" applyNumberFormat="1" applyFont="1" applyBorder="1" applyAlignment="1">
      <alignment horizontal="right" vertical="center" wrapText="1"/>
    </xf>
    <xf numFmtId="172" fontId="8" fillId="0" borderId="59" xfId="1" applyNumberFormat="1" applyFont="1" applyBorder="1" applyAlignment="1">
      <alignment horizontal="right" vertical="center" wrapText="1"/>
    </xf>
    <xf numFmtId="173" fontId="8" fillId="0" borderId="59" xfId="1" applyNumberFormat="1" applyFont="1" applyBorder="1" applyAlignment="1">
      <alignment horizontal="right" vertical="center" wrapText="1"/>
    </xf>
    <xf numFmtId="173" fontId="8" fillId="0" borderId="61" xfId="1" applyNumberFormat="1" applyFont="1" applyBorder="1" applyAlignment="1">
      <alignment horizontal="right" vertical="center" wrapText="1"/>
    </xf>
    <xf numFmtId="172" fontId="8" fillId="0" borderId="0" xfId="1" applyNumberFormat="1" applyFont="1" applyBorder="1" applyAlignment="1">
      <alignment horizontal="right" vertical="center" wrapText="1"/>
    </xf>
    <xf numFmtId="172" fontId="8" fillId="0" borderId="39" xfId="1" applyNumberFormat="1" applyFont="1" applyBorder="1" applyAlignment="1">
      <alignment horizontal="right" vertical="center" wrapText="1"/>
    </xf>
    <xf numFmtId="172" fontId="8" fillId="0" borderId="49" xfId="1" applyNumberFormat="1" applyFont="1" applyBorder="1" applyAlignment="1">
      <alignment horizontal="right" vertical="center" wrapText="1"/>
    </xf>
    <xf numFmtId="166"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2" fontId="8" fillId="0" borderId="1" xfId="0" applyNumberFormat="1" applyFont="1" applyBorder="1" applyAlignment="1">
      <alignment horizontal="right" vertical="center" wrapText="1"/>
    </xf>
    <xf numFmtId="166" fontId="8" fillId="0" borderId="13" xfId="0" applyNumberFormat="1" applyFont="1" applyBorder="1" applyAlignment="1">
      <alignment horizontal="right" vertical="center" wrapText="1"/>
    </xf>
    <xf numFmtId="0" fontId="8" fillId="0" borderId="13" xfId="0" applyFont="1" applyBorder="1" applyAlignment="1">
      <alignment horizontal="right" vertical="center" wrapText="1"/>
    </xf>
    <xf numFmtId="168" fontId="8" fillId="0" borderId="7" xfId="0" applyNumberFormat="1" applyFont="1" applyBorder="1" applyAlignment="1">
      <alignment horizontal="right" vertical="center" wrapText="1"/>
    </xf>
    <xf numFmtId="167" fontId="8" fillId="0" borderId="7" xfId="0" applyNumberFormat="1" applyFont="1" applyBorder="1" applyAlignment="1">
      <alignment horizontal="right" vertical="center" wrapText="1"/>
    </xf>
    <xf numFmtId="0" fontId="41" fillId="0" borderId="0" xfId="11" applyFont="1"/>
    <xf numFmtId="0" fontId="5" fillId="6" borderId="49" xfId="3" applyFont="1" applyFill="1" applyBorder="1" applyAlignment="1">
      <alignment horizontal="center" vertical="center" wrapText="1"/>
    </xf>
    <xf numFmtId="172" fontId="8" fillId="0" borderId="12" xfId="0" applyNumberFormat="1" applyFont="1" applyBorder="1" applyAlignment="1">
      <alignment horizontal="right" vertical="center" wrapText="1"/>
    </xf>
    <xf numFmtId="0" fontId="8" fillId="0" borderId="38" xfId="0" applyFont="1" applyBorder="1" applyAlignment="1">
      <alignment horizontal="right" vertical="center" wrapText="1"/>
    </xf>
    <xf numFmtId="168" fontId="8" fillId="0" borderId="12" xfId="0" applyNumberFormat="1" applyFont="1" applyBorder="1" applyAlignment="1">
      <alignment horizontal="right" vertical="center" wrapText="1"/>
    </xf>
    <xf numFmtId="1" fontId="8" fillId="0" borderId="38" xfId="0" applyNumberFormat="1" applyFont="1" applyBorder="1" applyAlignment="1">
      <alignment horizontal="right" vertical="center" wrapText="1"/>
    </xf>
    <xf numFmtId="173" fontId="8" fillId="0" borderId="59" xfId="0" applyNumberFormat="1" applyFont="1" applyBorder="1" applyAlignment="1">
      <alignment horizontal="right" vertical="center" wrapText="1"/>
    </xf>
    <xf numFmtId="172" fontId="8" fillId="0" borderId="59" xfId="0" applyNumberFormat="1" applyFont="1" applyBorder="1" applyAlignment="1">
      <alignment horizontal="right" vertical="center" wrapText="1"/>
    </xf>
    <xf numFmtId="168" fontId="8" fillId="0" borderId="38" xfId="0" applyNumberFormat="1" applyFont="1" applyBorder="1" applyAlignment="1">
      <alignment horizontal="right" vertical="center" wrapText="1"/>
    </xf>
    <xf numFmtId="168" fontId="8" fillId="0" borderId="18" xfId="0" applyNumberFormat="1" applyFont="1" applyBorder="1" applyAlignment="1">
      <alignment horizontal="right" vertical="center" wrapText="1"/>
    </xf>
    <xf numFmtId="168" fontId="8" fillId="0" borderId="18" xfId="1" applyNumberFormat="1" applyFont="1" applyBorder="1" applyAlignment="1">
      <alignment horizontal="right" vertical="center" wrapText="1"/>
    </xf>
    <xf numFmtId="172" fontId="8" fillId="0" borderId="38" xfId="0" applyNumberFormat="1" applyFont="1" applyBorder="1" applyAlignment="1">
      <alignment horizontal="right" vertical="center" wrapText="1"/>
    </xf>
    <xf numFmtId="172" fontId="8" fillId="0" borderId="61" xfId="0" applyNumberFormat="1" applyFont="1" applyBorder="1" applyAlignment="1">
      <alignment horizontal="right" vertical="center" wrapText="1"/>
    </xf>
    <xf numFmtId="0" fontId="8" fillId="0" borderId="61" xfId="0" applyFont="1" applyBorder="1" applyAlignment="1">
      <alignment horizontal="right" vertical="center" wrapText="1"/>
    </xf>
    <xf numFmtId="173" fontId="8" fillId="0" borderId="61" xfId="0" applyNumberFormat="1" applyFont="1" applyBorder="1" applyAlignment="1">
      <alignment horizontal="right" vertical="center" wrapText="1"/>
    </xf>
    <xf numFmtId="166" fontId="8" fillId="0" borderId="38" xfId="0" applyNumberFormat="1" applyFont="1" applyBorder="1" applyAlignment="1">
      <alignment horizontal="right" vertical="center" wrapText="1"/>
    </xf>
    <xf numFmtId="0" fontId="8" fillId="5" borderId="59" xfId="11" applyFont="1" applyFill="1" applyBorder="1" applyAlignment="1">
      <alignment horizontal="right" vertical="center" wrapText="1"/>
    </xf>
    <xf numFmtId="0" fontId="8" fillId="5" borderId="61" xfId="11" applyFont="1" applyFill="1" applyBorder="1" applyAlignment="1">
      <alignment horizontal="right" vertical="center" wrapText="1"/>
    </xf>
    <xf numFmtId="0" fontId="8" fillId="5" borderId="24" xfId="11" applyFont="1" applyFill="1" applyBorder="1" applyAlignment="1">
      <alignment horizontal="right" vertical="center" wrapText="1"/>
    </xf>
    <xf numFmtId="0" fontId="8" fillId="7" borderId="59" xfId="11" applyFont="1" applyFill="1" applyBorder="1" applyAlignment="1">
      <alignment horizontal="right" vertical="center" wrapText="1"/>
    </xf>
    <xf numFmtId="0" fontId="8" fillId="7" borderId="61" xfId="11" applyFont="1" applyFill="1" applyBorder="1" applyAlignment="1">
      <alignment horizontal="right" vertical="center" wrapText="1"/>
    </xf>
    <xf numFmtId="0" fontId="8" fillId="7" borderId="24" xfId="11" applyFont="1" applyFill="1" applyBorder="1" applyAlignment="1">
      <alignment horizontal="right" vertical="center" wrapText="1"/>
    </xf>
    <xf numFmtId="4" fontId="8" fillId="0" borderId="18" xfId="11" applyNumberFormat="1" applyFont="1" applyBorder="1" applyAlignment="1">
      <alignment horizontal="right" vertical="center" wrapText="1"/>
    </xf>
    <xf numFmtId="4" fontId="8" fillId="0" borderId="50" xfId="11" applyNumberFormat="1" applyFont="1" applyBorder="1" applyAlignment="1">
      <alignment horizontal="right" vertical="center" wrapText="1"/>
    </xf>
    <xf numFmtId="3" fontId="8" fillId="0" borderId="18" xfId="11" applyNumberFormat="1" applyFont="1" applyBorder="1" applyAlignment="1">
      <alignment horizontal="right" vertical="center" wrapText="1"/>
    </xf>
    <xf numFmtId="3" fontId="8" fillId="0" borderId="50" xfId="11" applyNumberFormat="1" applyFont="1" applyBorder="1" applyAlignment="1">
      <alignment horizontal="right" vertical="center" wrapText="1"/>
    </xf>
    <xf numFmtId="165" fontId="11" fillId="4" borderId="1" xfId="11" applyNumberFormat="1" applyFont="1" applyFill="1" applyBorder="1" applyAlignment="1">
      <alignment horizontal="right" vertical="center"/>
    </xf>
    <xf numFmtId="165" fontId="11" fillId="4" borderId="13" xfId="11" applyNumberFormat="1" applyFont="1" applyFill="1" applyBorder="1" applyAlignment="1">
      <alignment horizontal="right" vertical="center"/>
    </xf>
    <xf numFmtId="0" fontId="11" fillId="6" borderId="1" xfId="11" applyFont="1" applyFill="1" applyBorder="1" applyAlignment="1">
      <alignment horizontal="right" vertical="center" wrapText="1"/>
    </xf>
    <xf numFmtId="0" fontId="11" fillId="6" borderId="13" xfId="11" applyFont="1" applyFill="1" applyBorder="1" applyAlignment="1">
      <alignment horizontal="right" vertical="center" wrapText="1"/>
    </xf>
    <xf numFmtId="2" fontId="8" fillId="0" borderId="50" xfId="9" applyNumberFormat="1" applyFont="1" applyBorder="1" applyAlignment="1">
      <alignment horizontal="right" vertical="center" wrapText="1"/>
    </xf>
    <xf numFmtId="0" fontId="8" fillId="0" borderId="50" xfId="11" applyFont="1" applyBorder="1" applyAlignment="1">
      <alignment horizontal="right" vertical="center" wrapText="1"/>
    </xf>
    <xf numFmtId="1" fontId="8" fillId="0" borderId="18" xfId="9" applyNumberFormat="1" applyFont="1" applyBorder="1" applyAlignment="1">
      <alignment horizontal="right" vertical="center" wrapText="1"/>
    </xf>
    <xf numFmtId="2" fontId="8" fillId="0" borderId="39" xfId="9" applyNumberFormat="1" applyFont="1" applyBorder="1" applyAlignment="1">
      <alignment horizontal="right" vertical="center" wrapText="1"/>
    </xf>
    <xf numFmtId="2" fontId="8" fillId="0" borderId="49" xfId="9" applyNumberFormat="1" applyFont="1" applyBorder="1" applyAlignment="1">
      <alignment horizontal="right" vertical="center" wrapText="1"/>
    </xf>
    <xf numFmtId="2" fontId="8" fillId="0" borderId="51" xfId="9" applyNumberFormat="1" applyFont="1" applyBorder="1" applyAlignment="1">
      <alignment horizontal="right" vertical="center" wrapText="1"/>
    </xf>
    <xf numFmtId="166" fontId="8" fillId="0" borderId="50" xfId="9" applyNumberFormat="1" applyFont="1" applyBorder="1" applyAlignment="1">
      <alignment horizontal="right" vertical="center" wrapText="1"/>
    </xf>
    <xf numFmtId="2" fontId="8" fillId="0" borderId="49" xfId="11" applyNumberFormat="1" applyFont="1" applyBorder="1" applyAlignment="1">
      <alignment horizontal="right" vertical="center" wrapText="1"/>
    </xf>
    <xf numFmtId="0" fontId="8" fillId="5" borderId="0" xfId="11" applyFont="1" applyFill="1" applyAlignment="1">
      <alignment vertical="center" wrapText="1"/>
    </xf>
    <xf numFmtId="0" fontId="8" fillId="5" borderId="39" xfId="11" applyFont="1" applyFill="1" applyBorder="1" applyAlignment="1">
      <alignment vertical="center" wrapText="1"/>
    </xf>
    <xf numFmtId="0" fontId="8" fillId="5" borderId="59" xfId="11" applyFont="1" applyFill="1" applyBorder="1" applyAlignment="1">
      <alignment vertical="center" wrapText="1"/>
    </xf>
    <xf numFmtId="0" fontId="8" fillId="5" borderId="61" xfId="11" applyFont="1" applyFill="1" applyBorder="1" applyAlignment="1">
      <alignment vertical="center" wrapText="1"/>
    </xf>
    <xf numFmtId="0" fontId="8" fillId="7" borderId="1" xfId="11" applyFont="1" applyFill="1" applyBorder="1" applyAlignment="1">
      <alignment horizontal="left" vertical="center" wrapText="1"/>
    </xf>
    <xf numFmtId="0" fontId="11" fillId="6" borderId="61" xfId="11" applyFont="1" applyFill="1" applyBorder="1" applyAlignment="1">
      <alignment horizontal="right" vertical="center" wrapText="1"/>
    </xf>
    <xf numFmtId="2" fontId="8" fillId="0" borderId="52" xfId="9" applyNumberFormat="1" applyFont="1" applyBorder="1" applyAlignment="1">
      <alignment horizontal="right" vertical="center" wrapText="1"/>
    </xf>
    <xf numFmtId="167" fontId="8" fillId="0" borderId="21" xfId="9" applyNumberFormat="1" applyFont="1" applyBorder="1" applyAlignment="1">
      <alignment horizontal="right" vertical="center" wrapText="1"/>
    </xf>
    <xf numFmtId="43" fontId="8" fillId="0" borderId="18" xfId="9" applyFont="1" applyBorder="1" applyAlignment="1">
      <alignment horizontal="right" vertical="center" wrapText="1"/>
    </xf>
    <xf numFmtId="43" fontId="8" fillId="0" borderId="38" xfId="9" applyFont="1" applyBorder="1" applyAlignment="1">
      <alignment horizontal="right" vertical="center" wrapText="1"/>
    </xf>
    <xf numFmtId="171" fontId="8" fillId="0" borderId="18" xfId="9" applyNumberFormat="1" applyFont="1" applyBorder="1" applyAlignment="1">
      <alignment horizontal="right" vertical="center" wrapText="1"/>
    </xf>
    <xf numFmtId="0" fontId="11" fillId="0" borderId="7" xfId="3" applyFont="1" applyBorder="1" applyAlignment="1">
      <alignment vertical="top" wrapText="1"/>
    </xf>
    <xf numFmtId="172" fontId="8" fillId="0" borderId="21" xfId="9" applyNumberFormat="1" applyFont="1" applyBorder="1" applyAlignment="1">
      <alignment horizontal="right" vertical="center" wrapText="1"/>
    </xf>
    <xf numFmtId="167" fontId="8" fillId="0" borderId="38" xfId="9" applyNumberFormat="1" applyFont="1" applyBorder="1" applyAlignment="1">
      <alignment horizontal="right" vertical="center" wrapText="1"/>
    </xf>
    <xf numFmtId="173" fontId="8" fillId="0" borderId="38" xfId="9" applyNumberFormat="1" applyFont="1" applyBorder="1" applyAlignment="1">
      <alignment horizontal="right" vertical="center" wrapText="1"/>
    </xf>
    <xf numFmtId="0" fontId="17" fillId="3" borderId="59" xfId="0" applyFont="1" applyFill="1" applyBorder="1" applyAlignment="1">
      <alignment horizontal="left" vertical="center"/>
    </xf>
    <xf numFmtId="166" fontId="8" fillId="0" borderId="59" xfId="9" applyNumberFormat="1" applyFont="1" applyBorder="1" applyAlignment="1">
      <alignment horizontal="right" vertical="center" wrapText="1"/>
    </xf>
    <xf numFmtId="0" fontId="8" fillId="0" borderId="24" xfId="9" applyNumberFormat="1" applyFont="1" applyBorder="1" applyAlignment="1">
      <alignment horizontal="right" vertical="center" wrapText="1"/>
    </xf>
    <xf numFmtId="168" fontId="8" fillId="0" borderId="50" xfId="9" applyNumberFormat="1" applyFont="1" applyBorder="1" applyAlignment="1">
      <alignment horizontal="right" vertical="center" wrapText="1"/>
    </xf>
    <xf numFmtId="168" fontId="8" fillId="0" borderId="51" xfId="9" applyNumberFormat="1" applyFont="1" applyBorder="1" applyAlignment="1">
      <alignment horizontal="right" vertical="center" wrapText="1"/>
    </xf>
    <xf numFmtId="172" fontId="8" fillId="0" borderId="50" xfId="9" applyNumberFormat="1" applyFont="1" applyBorder="1" applyAlignment="1">
      <alignment horizontal="right" vertical="center" wrapText="1"/>
    </xf>
    <xf numFmtId="0" fontId="47" fillId="3" borderId="59" xfId="2" applyFont="1" applyFill="1" applyBorder="1" applyAlignment="1">
      <alignment horizontal="left" vertical="center"/>
    </xf>
    <xf numFmtId="0" fontId="47" fillId="4" borderId="0" xfId="2" applyFont="1" applyFill="1" applyAlignment="1">
      <alignment horizontal="left" vertical="center"/>
    </xf>
    <xf numFmtId="0" fontId="7" fillId="5" borderId="0" xfId="0" applyFont="1" applyFill="1" applyAlignment="1">
      <alignment horizontal="left" vertical="center" wrapText="1"/>
    </xf>
    <xf numFmtId="166" fontId="8" fillId="0" borderId="38" xfId="5" applyNumberFormat="1" applyFont="1" applyBorder="1" applyAlignment="1">
      <alignment horizontal="right" vertical="center" wrapText="1"/>
    </xf>
    <xf numFmtId="166" fontId="8" fillId="0" borderId="51" xfId="5" applyNumberFormat="1" applyFont="1" applyBorder="1" applyAlignment="1">
      <alignment horizontal="right" vertical="center" wrapText="1"/>
    </xf>
    <xf numFmtId="2" fontId="8" fillId="0" borderId="50" xfId="4" applyNumberFormat="1" applyFont="1" applyBorder="1" applyAlignment="1">
      <alignment horizontal="right" vertical="center" wrapText="1"/>
    </xf>
    <xf numFmtId="166" fontId="8" fillId="0" borderId="50" xfId="4" applyNumberFormat="1" applyFont="1" applyBorder="1" applyAlignment="1">
      <alignment horizontal="right" vertical="center" wrapText="1"/>
    </xf>
    <xf numFmtId="168" fontId="8" fillId="0" borderId="38" xfId="5" applyNumberFormat="1" applyFont="1" applyBorder="1" applyAlignment="1">
      <alignment horizontal="right" vertical="center" wrapText="1"/>
    </xf>
    <xf numFmtId="168" fontId="8" fillId="0" borderId="18" xfId="4" applyNumberFormat="1" applyFont="1" applyBorder="1" applyAlignment="1">
      <alignment horizontal="right" vertical="center" wrapText="1"/>
    </xf>
    <xf numFmtId="2" fontId="8" fillId="0" borderId="59" xfId="4" applyNumberFormat="1" applyFont="1" applyBorder="1" applyAlignment="1">
      <alignment horizontal="right" vertical="center" wrapText="1"/>
    </xf>
    <xf numFmtId="2" fontId="8" fillId="0" borderId="61" xfId="4" applyNumberFormat="1" applyFont="1" applyBorder="1" applyAlignment="1">
      <alignment horizontal="right" vertical="center" wrapText="1"/>
    </xf>
    <xf numFmtId="2" fontId="8" fillId="0" borderId="24" xfId="4" applyNumberFormat="1" applyFont="1" applyBorder="1" applyAlignment="1">
      <alignment horizontal="right" vertical="center" wrapText="1"/>
    </xf>
    <xf numFmtId="173" fontId="8" fillId="0" borderId="59" xfId="4" applyNumberFormat="1" applyFont="1" applyBorder="1" applyAlignment="1">
      <alignment horizontal="right" vertical="center" wrapText="1"/>
    </xf>
    <xf numFmtId="167" fontId="8" fillId="0" borderId="61" xfId="4" applyNumberFormat="1" applyFont="1" applyBorder="1" applyAlignment="1">
      <alignment horizontal="right" vertical="center" wrapText="1"/>
    </xf>
    <xf numFmtId="166" fontId="5" fillId="3" borderId="32" xfId="5" applyNumberFormat="1" applyFont="1" applyFill="1" applyBorder="1" applyAlignment="1">
      <alignment horizontal="right" vertical="center" wrapText="1"/>
    </xf>
    <xf numFmtId="173" fontId="5" fillId="3" borderId="32" xfId="9" applyNumberFormat="1" applyFont="1" applyFill="1" applyBorder="1" applyAlignment="1">
      <alignment horizontal="right" vertical="center" wrapText="1"/>
    </xf>
    <xf numFmtId="172" fontId="5" fillId="3" borderId="32" xfId="9" applyNumberFormat="1" applyFont="1" applyFill="1" applyBorder="1" applyAlignment="1">
      <alignment horizontal="right" vertical="center" wrapText="1"/>
    </xf>
    <xf numFmtId="166" fontId="5" fillId="3" borderId="46" xfId="5" applyNumberFormat="1" applyFont="1" applyFill="1" applyBorder="1" applyAlignment="1">
      <alignment horizontal="right" vertical="center" wrapText="1"/>
    </xf>
    <xf numFmtId="166" fontId="5" fillId="3" borderId="46" xfId="9" applyNumberFormat="1" applyFont="1" applyFill="1" applyBorder="1" applyAlignment="1">
      <alignment horizontal="right" vertical="center" wrapText="1"/>
    </xf>
    <xf numFmtId="167" fontId="5" fillId="3" borderId="32" xfId="9" applyNumberFormat="1" applyFont="1" applyFill="1" applyBorder="1" applyAlignment="1">
      <alignment horizontal="right" vertical="center" wrapText="1"/>
    </xf>
    <xf numFmtId="167" fontId="5" fillId="3" borderId="32" xfId="10" applyNumberFormat="1" applyFont="1" applyFill="1" applyBorder="1" applyAlignment="1">
      <alignment horizontal="right" vertical="center" wrapText="1"/>
    </xf>
    <xf numFmtId="172" fontId="5" fillId="3" borderId="32" xfId="10" applyNumberFormat="1" applyFont="1" applyFill="1" applyBorder="1" applyAlignment="1">
      <alignment horizontal="right" vertical="center" wrapText="1"/>
    </xf>
    <xf numFmtId="2" fontId="5" fillId="3" borderId="46" xfId="5" applyNumberFormat="1" applyFont="1" applyFill="1" applyBorder="1" applyAlignment="1">
      <alignment horizontal="right" vertical="center" wrapText="1"/>
    </xf>
    <xf numFmtId="2" fontId="5" fillId="3" borderId="32" xfId="5" applyNumberFormat="1" applyFont="1" applyFill="1" applyBorder="1" applyAlignment="1">
      <alignment horizontal="right" vertical="center" wrapText="1"/>
    </xf>
    <xf numFmtId="0" fontId="8" fillId="5" borderId="6" xfId="0" applyFont="1" applyFill="1" applyBorder="1" applyAlignment="1">
      <alignment horizontal="left" wrapText="1"/>
    </xf>
    <xf numFmtId="0" fontId="32" fillId="0" borderId="0" xfId="11"/>
    <xf numFmtId="0" fontId="24" fillId="0" borderId="0" xfId="3" applyFont="1" applyAlignment="1">
      <alignment horizontal="left" vertical="top" wrapText="1"/>
    </xf>
    <xf numFmtId="0" fontId="32" fillId="0" borderId="0" xfId="11"/>
    <xf numFmtId="0" fontId="0" fillId="0" borderId="0" xfId="0" applyAlignment="1">
      <alignment horizontal="left"/>
    </xf>
    <xf numFmtId="2" fontId="8" fillId="0" borderId="0" xfId="11" applyNumberFormat="1" applyFont="1" applyBorder="1" applyAlignment="1">
      <alignment horizontal="right" vertical="center" wrapText="1"/>
    </xf>
    <xf numFmtId="164" fontId="32" fillId="0" borderId="0" xfId="1" applyNumberFormat="1" applyFont="1"/>
    <xf numFmtId="0" fontId="11" fillId="2" borderId="8" xfId="11" applyFont="1" applyFill="1" applyBorder="1" applyAlignment="1">
      <alignment vertical="top" wrapText="1"/>
    </xf>
    <xf numFmtId="0" fontId="11" fillId="2" borderId="59" xfId="11" applyFont="1" applyFill="1" applyBorder="1" applyAlignment="1">
      <alignment vertical="top" wrapText="1"/>
    </xf>
    <xf numFmtId="43" fontId="8" fillId="0" borderId="9" xfId="1" applyNumberFormat="1" applyFont="1" applyBorder="1" applyAlignment="1">
      <alignment horizontal="right" vertical="center" wrapText="1"/>
    </xf>
    <xf numFmtId="43" fontId="8" fillId="0" borderId="59" xfId="1" applyNumberFormat="1" applyFont="1" applyBorder="1" applyAlignment="1">
      <alignment horizontal="right" vertical="center" wrapText="1"/>
    </xf>
    <xf numFmtId="1" fontId="8" fillId="0" borderId="72" xfId="1" applyNumberFormat="1" applyFont="1" applyBorder="1" applyAlignment="1">
      <alignment horizontal="right" vertical="center" wrapText="1"/>
    </xf>
    <xf numFmtId="179" fontId="0" fillId="0" borderId="0" xfId="0" applyNumberFormat="1"/>
    <xf numFmtId="1" fontId="8" fillId="0" borderId="9" xfId="14" applyNumberFormat="1" applyFont="1" applyBorder="1" applyAlignment="1">
      <alignment horizontal="right" vertical="center" wrapText="1"/>
    </xf>
    <xf numFmtId="43" fontId="8" fillId="0" borderId="0" xfId="1" applyNumberFormat="1" applyFont="1" applyBorder="1" applyAlignment="1">
      <alignment horizontal="right" vertical="center" wrapText="1"/>
    </xf>
    <xf numFmtId="0" fontId="11" fillId="0" borderId="0" xfId="3" applyFont="1" applyBorder="1" applyAlignment="1">
      <alignment vertical="top" wrapText="1"/>
    </xf>
    <xf numFmtId="0" fontId="11" fillId="2" borderId="0" xfId="11" applyFont="1" applyFill="1" applyBorder="1" applyAlignment="1">
      <alignment vertical="top" wrapText="1"/>
    </xf>
    <xf numFmtId="0" fontId="22" fillId="5" borderId="0" xfId="0" applyFont="1" applyFill="1" applyBorder="1" applyAlignment="1">
      <alignment horizontal="left" vertical="center" wrapText="1"/>
    </xf>
    <xf numFmtId="0" fontId="22" fillId="5" borderId="8" xfId="0" applyFont="1" applyFill="1" applyBorder="1" applyAlignment="1">
      <alignment horizontal="left" vertical="center" wrapText="1"/>
    </xf>
    <xf numFmtId="49" fontId="18" fillId="2" borderId="0" xfId="0" applyNumberFormat="1" applyFont="1" applyFill="1" applyAlignment="1">
      <alignment horizontal="left" vertical="center"/>
    </xf>
    <xf numFmtId="49" fontId="20" fillId="2" borderId="0" xfId="0" applyNumberFormat="1" applyFont="1" applyFill="1" applyAlignment="1">
      <alignment horizontal="left" vertical="top"/>
    </xf>
    <xf numFmtId="49" fontId="7" fillId="3" borderId="59" xfId="0" applyNumberFormat="1" applyFont="1" applyFill="1" applyBorder="1" applyAlignment="1">
      <alignment horizontal="left" vertical="top"/>
    </xf>
    <xf numFmtId="0" fontId="49" fillId="0" borderId="0" xfId="0" applyFont="1" applyAlignment="1">
      <alignment horizontal="left" vertical="center" wrapText="1"/>
    </xf>
    <xf numFmtId="0" fontId="11" fillId="6" borderId="53" xfId="0" applyFont="1" applyFill="1" applyBorder="1" applyAlignment="1">
      <alignment horizontal="right" vertical="center" wrapText="1"/>
    </xf>
    <xf numFmtId="0" fontId="11" fillId="0" borderId="13" xfId="0" applyFont="1" applyBorder="1" applyAlignment="1">
      <alignment horizontal="left" vertical="top" wrapText="1"/>
    </xf>
    <xf numFmtId="0" fontId="11" fillId="0" borderId="7" xfId="0" applyFont="1" applyBorder="1" applyAlignment="1">
      <alignment horizontal="left" vertical="top" wrapText="1"/>
    </xf>
    <xf numFmtId="0" fontId="11" fillId="6" borderId="4" xfId="0" applyFont="1" applyFill="1" applyBorder="1" applyAlignment="1">
      <alignment horizontal="center" vertical="center" wrapText="1"/>
    </xf>
    <xf numFmtId="164" fontId="11" fillId="0" borderId="19" xfId="1" applyNumberFormat="1" applyFont="1" applyBorder="1" applyAlignment="1">
      <alignment horizontal="center" vertical="center"/>
    </xf>
    <xf numFmtId="164" fontId="11" fillId="0" borderId="9" xfId="1" applyNumberFormat="1" applyFont="1" applyBorder="1" applyAlignment="1">
      <alignment horizontal="center" vertical="center"/>
    </xf>
    <xf numFmtId="164" fontId="11" fillId="0" borderId="8" xfId="1" applyNumberFormat="1" applyFont="1" applyBorder="1" applyAlignment="1">
      <alignment horizontal="center" vertical="center"/>
    </xf>
    <xf numFmtId="0" fontId="15" fillId="6" borderId="11" xfId="0" applyFont="1" applyFill="1" applyBorder="1" applyAlignment="1">
      <alignment horizontal="center" vertical="center"/>
    </xf>
    <xf numFmtId="0" fontId="11" fillId="6" borderId="15"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6" xfId="0" applyFont="1" applyFill="1" applyBorder="1" applyAlignment="1">
      <alignment horizontal="center" vertical="center" wrapText="1"/>
    </xf>
    <xf numFmtId="0" fontId="8" fillId="0" borderId="7" xfId="0" applyFont="1" applyBorder="1" applyAlignment="1">
      <alignment horizontal="left" vertical="top" wrapText="1"/>
    </xf>
    <xf numFmtId="0" fontId="7" fillId="5" borderId="0" xfId="0" applyFont="1" applyFill="1" applyAlignment="1">
      <alignment horizontal="center" vertical="center" wrapText="1"/>
    </xf>
    <xf numFmtId="0" fontId="12" fillId="0" borderId="7" xfId="0" applyFont="1" applyBorder="1" applyAlignment="1">
      <alignment horizontal="center" vertical="center" wrapText="1"/>
    </xf>
    <xf numFmtId="0" fontId="11" fillId="6" borderId="4" xfId="0" applyFont="1" applyFill="1" applyBorder="1" applyAlignment="1">
      <alignment horizontal="right" vertical="center" wrapText="1"/>
    </xf>
    <xf numFmtId="0" fontId="11" fillId="6" borderId="10" xfId="0" applyFont="1" applyFill="1" applyBorder="1" applyAlignment="1">
      <alignment horizontal="right" vertical="center" wrapText="1"/>
    </xf>
    <xf numFmtId="0" fontId="7" fillId="5" borderId="6" xfId="0" applyFont="1" applyFill="1" applyBorder="1" applyAlignment="1">
      <alignment horizontal="center" vertical="center" wrapText="1"/>
    </xf>
    <xf numFmtId="0" fontId="12" fillId="0" borderId="20" xfId="0" applyFont="1" applyBorder="1" applyAlignment="1">
      <alignment horizontal="center" vertical="center" wrapText="1"/>
    </xf>
    <xf numFmtId="0" fontId="10" fillId="0" borderId="2" xfId="3" applyFont="1" applyBorder="1" applyAlignment="1">
      <alignment horizontal="center"/>
    </xf>
    <xf numFmtId="0" fontId="6" fillId="0" borderId="0" xfId="2" applyAlignment="1">
      <alignment horizontal="left" vertical="center"/>
    </xf>
    <xf numFmtId="0" fontId="7" fillId="5" borderId="2" xfId="0" applyFont="1" applyFill="1" applyBorder="1" applyAlignment="1">
      <alignment horizontal="center" vertical="center" wrapText="1"/>
    </xf>
    <xf numFmtId="0" fontId="7" fillId="0" borderId="0" xfId="0" applyFont="1" applyAlignment="1">
      <alignment horizontal="center" vertical="center" wrapText="1"/>
    </xf>
    <xf numFmtId="0" fontId="8" fillId="5" borderId="3" xfId="0" applyFont="1" applyFill="1" applyBorder="1" applyAlignment="1">
      <alignment horizontal="right" vertical="center" wrapText="1"/>
    </xf>
    <xf numFmtId="0" fontId="8" fillId="5" borderId="5" xfId="0" applyFont="1" applyFill="1" applyBorder="1" applyAlignment="1">
      <alignment horizontal="right" vertical="center" wrapText="1"/>
    </xf>
    <xf numFmtId="0" fontId="8" fillId="0" borderId="5" xfId="0" applyFont="1" applyBorder="1" applyAlignment="1">
      <alignment horizontal="left" vertical="top" wrapText="1"/>
    </xf>
    <xf numFmtId="0" fontId="10" fillId="0" borderId="11" xfId="3" applyFont="1" applyBorder="1" applyAlignment="1">
      <alignment horizontal="center"/>
    </xf>
    <xf numFmtId="0" fontId="7" fillId="5" borderId="5" xfId="0" applyFont="1" applyFill="1" applyBorder="1" applyAlignment="1">
      <alignment horizontal="center" vertical="center" wrapText="1"/>
    </xf>
    <xf numFmtId="0" fontId="8" fillId="5" borderId="5" xfId="0" applyFont="1" applyFill="1" applyBorder="1" applyAlignment="1">
      <alignment horizontal="right" wrapText="1"/>
    </xf>
    <xf numFmtId="0" fontId="17" fillId="0" borderId="5" xfId="0" applyFont="1" applyBorder="1" applyAlignment="1">
      <alignment horizontal="left" vertical="center" wrapText="1"/>
    </xf>
    <xf numFmtId="0" fontId="8" fillId="0" borderId="5" xfId="4" applyFont="1" applyBorder="1" applyAlignment="1">
      <alignment horizontal="left" vertical="center" wrapText="1"/>
    </xf>
    <xf numFmtId="0" fontId="7" fillId="5" borderId="6" xfId="4" applyFont="1" applyFill="1" applyBorder="1" applyAlignment="1">
      <alignment horizontal="center" vertical="center" wrapText="1"/>
    </xf>
    <xf numFmtId="0" fontId="23" fillId="0" borderId="0" xfId="4"/>
    <xf numFmtId="0" fontId="10" fillId="0" borderId="59" xfId="3" applyFont="1" applyBorder="1" applyAlignment="1">
      <alignment horizontal="center" vertical="center"/>
    </xf>
    <xf numFmtId="0" fontId="11" fillId="0" borderId="7" xfId="3" applyFont="1" applyBorder="1" applyAlignment="1">
      <alignment horizontal="left" vertical="top" wrapText="1"/>
    </xf>
    <xf numFmtId="0" fontId="10" fillId="0" borderId="22" xfId="3" applyFont="1" applyBorder="1" applyAlignment="1">
      <alignment horizontal="center" vertical="center"/>
    </xf>
    <xf numFmtId="4" fontId="8" fillId="0" borderId="8" xfId="4" applyNumberFormat="1" applyFont="1" applyBorder="1" applyAlignment="1">
      <alignment horizontal="right" vertical="center" wrapText="1"/>
    </xf>
    <xf numFmtId="4" fontId="8" fillId="0" borderId="9" xfId="4" applyNumberFormat="1" applyFont="1" applyBorder="1" applyAlignment="1">
      <alignment horizontal="right" vertical="center" wrapText="1"/>
    </xf>
    <xf numFmtId="4" fontId="8" fillId="0" borderId="19" xfId="5" applyNumberFormat="1" applyFont="1" applyBorder="1" applyAlignment="1">
      <alignment horizontal="right" vertical="center" wrapText="1"/>
    </xf>
    <xf numFmtId="4" fontId="8" fillId="0" borderId="9" xfId="5" applyNumberFormat="1" applyFont="1" applyBorder="1" applyAlignment="1">
      <alignment horizontal="right" vertical="center" wrapText="1"/>
    </xf>
    <xf numFmtId="0" fontId="24" fillId="0" borderId="0" xfId="3" applyFont="1" applyAlignment="1">
      <alignment horizontal="left" vertical="top" wrapText="1"/>
    </xf>
    <xf numFmtId="0" fontId="11" fillId="2" borderId="8" xfId="4" applyFont="1" applyFill="1" applyBorder="1" applyAlignment="1">
      <alignment horizontal="left" vertical="top" wrapText="1"/>
    </xf>
    <xf numFmtId="0" fontId="11" fillId="2" borderId="0" xfId="4" applyFont="1" applyFill="1" applyAlignment="1">
      <alignment horizontal="left" vertical="top" wrapText="1"/>
    </xf>
    <xf numFmtId="0" fontId="11" fillId="2" borderId="11" xfId="4" applyFont="1" applyFill="1" applyBorder="1" applyAlignment="1">
      <alignment horizontal="left" vertical="top" wrapText="1"/>
    </xf>
    <xf numFmtId="0" fontId="8" fillId="0" borderId="7" xfId="4" applyFont="1" applyBorder="1" applyAlignment="1">
      <alignment horizontal="left" vertical="top" wrapText="1"/>
    </xf>
    <xf numFmtId="0" fontId="7" fillId="5" borderId="0" xfId="4" applyFont="1" applyFill="1" applyAlignment="1">
      <alignment horizontal="center" vertical="center" wrapText="1"/>
    </xf>
    <xf numFmtId="0" fontId="23" fillId="0" borderId="8" xfId="4" applyBorder="1" applyAlignment="1">
      <alignment horizontal="center"/>
    </xf>
    <xf numFmtId="0" fontId="23" fillId="0" borderId="0" xfId="4" applyAlignment="1">
      <alignment horizontal="center"/>
    </xf>
    <xf numFmtId="0" fontId="23" fillId="0" borderId="11" xfId="4" applyBorder="1" applyAlignment="1">
      <alignment horizontal="center"/>
    </xf>
    <xf numFmtId="0" fontId="8" fillId="5" borderId="28" xfId="4" applyFont="1" applyFill="1" applyBorder="1" applyAlignment="1">
      <alignment horizontal="left" vertical="top" wrapText="1"/>
    </xf>
    <xf numFmtId="0" fontId="8" fillId="5" borderId="0" xfId="4" applyFont="1" applyFill="1" applyAlignment="1">
      <alignment horizontal="left" vertical="top" wrapText="1"/>
    </xf>
    <xf numFmtId="0" fontId="5" fillId="0" borderId="8" xfId="6" applyFont="1" applyBorder="1" applyAlignment="1">
      <alignment horizontal="left" vertical="top" wrapText="1"/>
    </xf>
    <xf numFmtId="0" fontId="5" fillId="0" borderId="0" xfId="6" applyFont="1" applyAlignment="1">
      <alignment horizontal="left" vertical="top" wrapText="1"/>
    </xf>
    <xf numFmtId="0" fontId="5" fillId="0" borderId="11" xfId="6" applyFont="1" applyBorder="1" applyAlignment="1">
      <alignment horizontal="left" vertical="top"/>
    </xf>
    <xf numFmtId="0" fontId="7" fillId="5" borderId="11" xfId="4" applyFont="1" applyFill="1" applyBorder="1" applyAlignment="1">
      <alignment horizontal="left" vertical="top" wrapText="1"/>
    </xf>
    <xf numFmtId="0" fontId="7" fillId="5" borderId="6" xfId="4" applyFont="1" applyFill="1" applyBorder="1" applyAlignment="1">
      <alignment horizontal="left" vertical="top" wrapText="1"/>
    </xf>
    <xf numFmtId="0" fontId="8" fillId="5" borderId="28" xfId="4" applyFont="1" applyFill="1" applyBorder="1" applyAlignment="1">
      <alignment horizontal="left" vertical="center" wrapText="1"/>
    </xf>
    <xf numFmtId="0" fontId="8" fillId="5" borderId="0" xfId="4" applyFont="1" applyFill="1" applyAlignment="1">
      <alignment horizontal="left" vertical="center" wrapText="1"/>
    </xf>
    <xf numFmtId="0" fontId="11" fillId="8" borderId="8" xfId="4" applyFont="1" applyFill="1" applyBorder="1" applyAlignment="1">
      <alignment horizontal="left" vertical="top" wrapText="1"/>
    </xf>
    <xf numFmtId="0" fontId="11" fillId="8" borderId="11" xfId="4" applyFont="1" applyFill="1" applyBorder="1" applyAlignment="1">
      <alignment horizontal="left" vertical="top" wrapText="1"/>
    </xf>
    <xf numFmtId="0" fontId="7" fillId="5" borderId="0" xfId="4" applyFont="1" applyFill="1" applyAlignment="1">
      <alignment horizontal="left" vertical="top" wrapText="1"/>
    </xf>
    <xf numFmtId="0" fontId="1" fillId="0" borderId="0" xfId="6" applyAlignment="1">
      <alignment horizontal="center"/>
    </xf>
    <xf numFmtId="0" fontId="1" fillId="0" borderId="11" xfId="6" applyBorder="1" applyAlignment="1">
      <alignment horizontal="center"/>
    </xf>
    <xf numFmtId="0" fontId="11" fillId="4" borderId="8" xfId="4" applyFont="1" applyFill="1" applyBorder="1" applyAlignment="1">
      <alignment horizontal="left" vertical="top" wrapText="1"/>
    </xf>
    <xf numFmtId="0" fontId="11" fillId="4" borderId="11" xfId="4" applyFont="1" applyFill="1" applyBorder="1" applyAlignment="1">
      <alignment horizontal="left" vertical="top" wrapText="1"/>
    </xf>
    <xf numFmtId="0" fontId="5" fillId="0" borderId="0" xfId="6" applyFont="1" applyAlignment="1">
      <alignment horizontal="left" vertical="center" wrapText="1"/>
    </xf>
    <xf numFmtId="0" fontId="5" fillId="0" borderId="0" xfId="6" applyFont="1" applyAlignment="1">
      <alignment horizontal="left" vertical="center"/>
    </xf>
    <xf numFmtId="0" fontId="11" fillId="6" borderId="8" xfId="4" applyFont="1" applyFill="1" applyBorder="1" applyAlignment="1">
      <alignment horizontal="left" vertical="top" wrapText="1"/>
    </xf>
    <xf numFmtId="0" fontId="11" fillId="6" borderId="0" xfId="4" applyFont="1" applyFill="1" applyAlignment="1">
      <alignment horizontal="left" vertical="top" wrapText="1"/>
    </xf>
    <xf numFmtId="0" fontId="11" fillId="6" borderId="11" xfId="4" applyFont="1" applyFill="1" applyBorder="1" applyAlignment="1">
      <alignment horizontal="left" vertical="top" wrapText="1"/>
    </xf>
    <xf numFmtId="0" fontId="5" fillId="6" borderId="7" xfId="6" applyFont="1" applyFill="1" applyBorder="1" applyAlignment="1">
      <alignment horizontal="left" vertical="center" wrapText="1"/>
    </xf>
    <xf numFmtId="0" fontId="5" fillId="0" borderId="7" xfId="6" applyFont="1" applyBorder="1" applyAlignment="1">
      <alignment horizontal="left" vertical="top" wrapText="1"/>
    </xf>
    <xf numFmtId="0" fontId="11" fillId="4" borderId="0" xfId="4" applyFont="1" applyFill="1" applyAlignment="1">
      <alignment horizontal="left" vertical="top" wrapText="1"/>
    </xf>
    <xf numFmtId="0" fontId="5" fillId="2" borderId="8" xfId="6" applyFont="1" applyFill="1" applyBorder="1" applyAlignment="1">
      <alignment horizontal="left" vertical="top" wrapText="1"/>
    </xf>
    <xf numFmtId="0" fontId="5" fillId="2" borderId="0" xfId="6" applyFont="1" applyFill="1" applyAlignment="1">
      <alignment horizontal="left" vertical="top" wrapText="1"/>
    </xf>
    <xf numFmtId="0" fontId="5" fillId="2" borderId="11" xfId="6" applyFont="1" applyFill="1" applyBorder="1" applyAlignment="1">
      <alignment horizontal="left" vertical="top" wrapText="1"/>
    </xf>
    <xf numFmtId="0" fontId="7" fillId="5" borderId="11" xfId="4" applyFont="1" applyFill="1" applyBorder="1" applyAlignment="1">
      <alignment horizontal="center" vertical="top" wrapText="1"/>
    </xf>
    <xf numFmtId="0" fontId="11" fillId="6" borderId="7" xfId="4" applyFont="1" applyFill="1" applyBorder="1" applyAlignment="1">
      <alignment horizontal="left" vertical="top" wrapText="1"/>
    </xf>
    <xf numFmtId="0" fontId="5" fillId="6" borderId="30" xfId="6" applyFont="1" applyFill="1" applyBorder="1" applyAlignment="1">
      <alignment horizontal="left" vertical="top" wrapText="1"/>
    </xf>
    <xf numFmtId="0" fontId="5" fillId="6" borderId="31" xfId="6" applyFont="1" applyFill="1" applyBorder="1" applyAlignment="1">
      <alignment horizontal="left" vertical="top" wrapText="1"/>
    </xf>
    <xf numFmtId="0" fontId="5" fillId="6" borderId="27" xfId="6" applyFont="1" applyFill="1" applyBorder="1" applyAlignment="1">
      <alignment horizontal="left" vertical="top" wrapText="1"/>
    </xf>
    <xf numFmtId="0" fontId="7" fillId="5" borderId="11" xfId="4" applyFont="1" applyFill="1" applyBorder="1" applyAlignment="1">
      <alignment horizontal="center" vertical="center" wrapText="1"/>
    </xf>
    <xf numFmtId="0" fontId="5" fillId="6" borderId="0" xfId="6" applyFont="1" applyFill="1" applyAlignment="1">
      <alignment vertical="center" wrapText="1"/>
    </xf>
    <xf numFmtId="0" fontId="5" fillId="6" borderId="11" xfId="6" applyFont="1" applyFill="1" applyBorder="1" applyAlignment="1">
      <alignment vertical="center" wrapText="1"/>
    </xf>
    <xf numFmtId="0" fontId="5" fillId="6" borderId="8" xfId="6" applyFont="1" applyFill="1" applyBorder="1" applyAlignment="1">
      <alignment horizontal="center" vertical="center" wrapText="1"/>
    </xf>
    <xf numFmtId="0" fontId="5" fillId="6" borderId="15" xfId="6" applyFont="1" applyFill="1" applyBorder="1" applyAlignment="1">
      <alignment horizontal="center" vertical="center" wrapText="1"/>
    </xf>
    <xf numFmtId="0" fontId="5" fillId="6" borderId="23" xfId="6" applyFont="1" applyFill="1" applyBorder="1" applyAlignment="1">
      <alignment horizontal="center" vertical="center" wrapText="1"/>
    </xf>
    <xf numFmtId="0" fontId="5" fillId="6" borderId="0" xfId="6" applyFont="1" applyFill="1" applyAlignment="1">
      <alignment horizontal="center" vertical="center" wrapText="1"/>
    </xf>
    <xf numFmtId="0" fontId="5" fillId="8" borderId="7" xfId="6" applyFont="1" applyFill="1" applyBorder="1" applyAlignment="1">
      <alignment horizontal="left" vertical="center" wrapText="1"/>
    </xf>
    <xf numFmtId="0" fontId="11" fillId="4" borderId="7" xfId="4" applyFont="1" applyFill="1" applyBorder="1" applyAlignment="1">
      <alignment horizontal="left" vertical="center" wrapText="1"/>
    </xf>
    <xf numFmtId="0" fontId="10" fillId="0" borderId="11" xfId="3" applyFont="1" applyBorder="1" applyAlignment="1">
      <alignment horizontal="center" vertical="center"/>
    </xf>
    <xf numFmtId="0" fontId="24" fillId="0" borderId="7" xfId="4" applyFont="1" applyBorder="1" applyAlignment="1">
      <alignment horizontal="left" vertical="top" wrapText="1"/>
    </xf>
    <xf numFmtId="0" fontId="24" fillId="0" borderId="11" xfId="4" applyFont="1" applyBorder="1" applyAlignment="1">
      <alignment horizontal="left" vertical="top" wrapText="1"/>
    </xf>
    <xf numFmtId="0" fontId="24" fillId="0" borderId="7" xfId="3" applyFont="1" applyBorder="1" applyAlignment="1">
      <alignment horizontal="left" vertical="top" wrapText="1"/>
    </xf>
    <xf numFmtId="0" fontId="8" fillId="5" borderId="6" xfId="4" applyFont="1" applyFill="1" applyBorder="1" applyAlignment="1">
      <alignment horizontal="right" wrapText="1"/>
    </xf>
    <xf numFmtId="0" fontId="8" fillId="5" borderId="3" xfId="4" applyFont="1" applyFill="1" applyBorder="1" applyAlignment="1">
      <alignment horizontal="right" wrapText="1"/>
    </xf>
    <xf numFmtId="0" fontId="8" fillId="5" borderId="36" xfId="4" applyFont="1" applyFill="1" applyBorder="1" applyAlignment="1">
      <alignment horizontal="right" wrapText="1"/>
    </xf>
    <xf numFmtId="0" fontId="24" fillId="0" borderId="11" xfId="3" applyFont="1" applyBorder="1" applyAlignment="1">
      <alignment horizontal="left" vertical="top" wrapText="1"/>
    </xf>
    <xf numFmtId="0" fontId="36" fillId="0" borderId="7" xfId="3" applyFont="1" applyBorder="1" applyAlignment="1">
      <alignment horizontal="left" vertical="top" wrapText="1"/>
    </xf>
    <xf numFmtId="0" fontId="36" fillId="0" borderId="0" xfId="3" applyFont="1" applyAlignment="1">
      <alignment horizontal="left" vertical="top" wrapText="1"/>
    </xf>
    <xf numFmtId="0" fontId="37" fillId="6" borderId="11" xfId="4" applyFont="1" applyFill="1" applyBorder="1" applyAlignment="1">
      <alignment horizontal="center" vertical="center" wrapText="1"/>
    </xf>
    <xf numFmtId="0" fontId="37" fillId="6" borderId="17" xfId="4" applyFont="1" applyFill="1" applyBorder="1" applyAlignment="1">
      <alignment horizontal="center" vertical="center" wrapText="1"/>
    </xf>
    <xf numFmtId="0" fontId="8" fillId="6" borderId="11" xfId="4" applyFont="1" applyFill="1" applyBorder="1" applyAlignment="1">
      <alignment horizontal="center" vertical="center" wrapText="1"/>
    </xf>
    <xf numFmtId="0" fontId="11" fillId="8" borderId="7" xfId="4" applyFont="1" applyFill="1" applyBorder="1" applyAlignment="1">
      <alignment horizontal="left" vertical="center" wrapText="1"/>
    </xf>
    <xf numFmtId="0" fontId="5" fillId="0" borderId="11" xfId="6" applyFont="1" applyBorder="1" applyAlignment="1">
      <alignment horizontal="left" vertical="top" wrapText="1"/>
    </xf>
    <xf numFmtId="0" fontId="10" fillId="0" borderId="11" xfId="3" applyFont="1" applyFill="1" applyBorder="1" applyAlignment="1">
      <alignment horizontal="center"/>
    </xf>
    <xf numFmtId="0" fontId="11" fillId="0" borderId="8" xfId="3" applyFont="1" applyBorder="1" applyAlignment="1">
      <alignment horizontal="left" vertical="top" wrapText="1"/>
    </xf>
    <xf numFmtId="0" fontId="11" fillId="0" borderId="0" xfId="3" applyFont="1" applyAlignment="1">
      <alignment horizontal="left" vertical="top" wrapText="1"/>
    </xf>
    <xf numFmtId="0" fontId="11" fillId="0" borderId="11" xfId="3" applyFont="1" applyBorder="1" applyAlignment="1">
      <alignment horizontal="left" vertical="top" wrapText="1"/>
    </xf>
    <xf numFmtId="0" fontId="5" fillId="6" borderId="8" xfId="4" applyFont="1" applyFill="1" applyBorder="1" applyAlignment="1">
      <alignment horizontal="left" vertical="center" wrapText="1"/>
    </xf>
    <xf numFmtId="0" fontId="5" fillId="6" borderId="0" xfId="4" applyFont="1" applyFill="1" applyAlignment="1">
      <alignment horizontal="left" vertical="center" wrapText="1"/>
    </xf>
    <xf numFmtId="0" fontId="5" fillId="6" borderId="11" xfId="4" applyFont="1" applyFill="1" applyBorder="1" applyAlignment="1">
      <alignment horizontal="left" vertical="center" wrapText="1"/>
    </xf>
    <xf numFmtId="2" fontId="5" fillId="3" borderId="42" xfId="4" applyNumberFormat="1" applyFont="1" applyFill="1" applyBorder="1" applyAlignment="1">
      <alignment horizontal="center" vertical="center" wrapText="1"/>
    </xf>
    <xf numFmtId="2" fontId="5" fillId="3" borderId="43" xfId="4" applyNumberFormat="1" applyFont="1" applyFill="1" applyBorder="1" applyAlignment="1">
      <alignment horizontal="center" vertical="center" wrapText="1"/>
    </xf>
    <xf numFmtId="2" fontId="5" fillId="3" borderId="34" xfId="4" applyNumberFormat="1" applyFont="1" applyFill="1" applyBorder="1" applyAlignment="1">
      <alignment horizontal="center" vertical="center" wrapText="1"/>
    </xf>
    <xf numFmtId="2" fontId="5" fillId="3" borderId="42" xfId="4" applyNumberFormat="1" applyFont="1" applyFill="1" applyBorder="1" applyAlignment="1">
      <alignment horizontal="left" vertical="top" wrapText="1"/>
    </xf>
    <xf numFmtId="2" fontId="5" fillId="3" borderId="43" xfId="4" applyNumberFormat="1" applyFont="1" applyFill="1" applyBorder="1" applyAlignment="1">
      <alignment horizontal="left" vertical="top" wrapText="1"/>
    </xf>
    <xf numFmtId="2" fontId="5" fillId="3" borderId="34" xfId="4" applyNumberFormat="1" applyFont="1" applyFill="1" applyBorder="1" applyAlignment="1">
      <alignment horizontal="left" vertical="top" wrapText="1"/>
    </xf>
    <xf numFmtId="2" fontId="5" fillId="3" borderId="8" xfId="4" applyNumberFormat="1" applyFont="1" applyFill="1" applyBorder="1" applyAlignment="1">
      <alignment horizontal="left" vertical="top" wrapText="1"/>
    </xf>
    <xf numFmtId="2" fontId="5" fillId="3" borderId="0" xfId="4" applyNumberFormat="1" applyFont="1" applyFill="1" applyAlignment="1">
      <alignment horizontal="left" vertical="top" wrapText="1"/>
    </xf>
    <xf numFmtId="2" fontId="5" fillId="3" borderId="11" xfId="4" applyNumberFormat="1" applyFont="1" applyFill="1" applyBorder="1" applyAlignment="1">
      <alignment horizontal="left" vertical="top" wrapText="1"/>
    </xf>
    <xf numFmtId="0" fontId="5" fillId="6" borderId="11" xfId="4" applyFont="1" applyFill="1" applyBorder="1" applyAlignment="1">
      <alignment horizontal="right" vertical="center" wrapText="1"/>
    </xf>
    <xf numFmtId="0" fontId="5" fillId="6" borderId="0" xfId="4" applyFont="1" applyFill="1" applyAlignment="1">
      <alignment horizontal="right" vertical="center" wrapText="1"/>
    </xf>
    <xf numFmtId="0" fontId="11" fillId="6" borderId="7" xfId="4" applyFont="1" applyFill="1" applyBorder="1" applyAlignment="1">
      <alignment horizontal="left" vertical="center" wrapText="1"/>
    </xf>
    <xf numFmtId="0" fontId="11" fillId="0" borderId="59" xfId="3" applyFont="1" applyBorder="1" applyAlignment="1">
      <alignment horizontal="left" vertical="top" wrapText="1"/>
    </xf>
    <xf numFmtId="0" fontId="5" fillId="6" borderId="26" xfId="4" applyFont="1" applyFill="1" applyBorder="1" applyAlignment="1">
      <alignment horizontal="left" vertical="center" wrapText="1"/>
    </xf>
    <xf numFmtId="0" fontId="5" fillId="6" borderId="29" xfId="4" applyFont="1" applyFill="1" applyBorder="1" applyAlignment="1">
      <alignment horizontal="left" vertical="center" wrapText="1"/>
    </xf>
    <xf numFmtId="0" fontId="5" fillId="6" borderId="11" xfId="4" applyFont="1" applyFill="1" applyBorder="1" applyAlignment="1">
      <alignment horizontal="center" vertical="center" wrapText="1"/>
    </xf>
    <xf numFmtId="0" fontId="5" fillId="6" borderId="0" xfId="4" applyFont="1" applyFill="1" applyAlignment="1">
      <alignment horizontal="center" vertical="center" wrapText="1"/>
    </xf>
    <xf numFmtId="0" fontId="10" fillId="0" borderId="59" xfId="3" applyFont="1" applyBorder="1" applyAlignment="1">
      <alignment horizontal="center"/>
    </xf>
    <xf numFmtId="0" fontId="7" fillId="5" borderId="59" xfId="4" applyFont="1" applyFill="1" applyBorder="1" applyAlignment="1">
      <alignment horizontal="center" vertical="center" wrapText="1"/>
    </xf>
    <xf numFmtId="0" fontId="11" fillId="6" borderId="13" xfId="4" applyFont="1" applyFill="1" applyBorder="1" applyAlignment="1">
      <alignment horizontal="center" vertical="center" wrapText="1"/>
    </xf>
    <xf numFmtId="0" fontId="11" fillId="6" borderId="7" xfId="4" applyFont="1" applyFill="1" applyBorder="1" applyAlignment="1">
      <alignment horizontal="center" vertical="center" wrapText="1"/>
    </xf>
    <xf numFmtId="0" fontId="11" fillId="6" borderId="1" xfId="4" applyFont="1" applyFill="1" applyBorder="1" applyAlignment="1">
      <alignment horizontal="left" vertical="center" wrapText="1"/>
    </xf>
    <xf numFmtId="0" fontId="11" fillId="6" borderId="13" xfId="4" applyFont="1" applyFill="1" applyBorder="1" applyAlignment="1">
      <alignment horizontal="left" vertical="center" wrapText="1"/>
    </xf>
    <xf numFmtId="0" fontId="11" fillId="4" borderId="1" xfId="4" applyFont="1" applyFill="1" applyBorder="1" applyAlignment="1">
      <alignment horizontal="left" vertical="center" wrapText="1"/>
    </xf>
    <xf numFmtId="165" fontId="11" fillId="4" borderId="13" xfId="4" applyNumberFormat="1" applyFont="1" applyFill="1" applyBorder="1" applyAlignment="1">
      <alignment horizontal="left" vertical="center"/>
    </xf>
    <xf numFmtId="165" fontId="11" fillId="4" borderId="7" xfId="4" applyNumberFormat="1" applyFont="1" applyFill="1" applyBorder="1" applyAlignment="1">
      <alignment horizontal="left" vertical="center"/>
    </xf>
    <xf numFmtId="0" fontId="11" fillId="8" borderId="1" xfId="4" applyFont="1" applyFill="1" applyBorder="1" applyAlignment="1">
      <alignment horizontal="left" vertical="center" wrapText="1"/>
    </xf>
    <xf numFmtId="0" fontId="11" fillId="8" borderId="13" xfId="4" applyFont="1" applyFill="1" applyBorder="1" applyAlignment="1">
      <alignment horizontal="left" vertical="center" wrapText="1"/>
    </xf>
    <xf numFmtId="0" fontId="7" fillId="2" borderId="0" xfId="4" applyFont="1" applyFill="1" applyAlignment="1">
      <alignment horizontal="center" vertical="center" wrapText="1"/>
    </xf>
    <xf numFmtId="0" fontId="7" fillId="2" borderId="11" xfId="4" applyFont="1" applyFill="1" applyBorder="1" applyAlignment="1">
      <alignment horizontal="center" vertical="center" wrapText="1"/>
    </xf>
    <xf numFmtId="0" fontId="37" fillId="6" borderId="0" xfId="4" applyFont="1" applyFill="1" applyAlignment="1">
      <alignment horizontal="center" vertical="center" wrapText="1"/>
    </xf>
    <xf numFmtId="0" fontId="37" fillId="6" borderId="39" xfId="4" applyFont="1" applyFill="1" applyBorder="1" applyAlignment="1">
      <alignment horizontal="center" vertical="center" wrapText="1"/>
    </xf>
    <xf numFmtId="0" fontId="37" fillId="6" borderId="49" xfId="4" applyFont="1" applyFill="1" applyBorder="1" applyAlignment="1">
      <alignment horizontal="center" vertical="center" wrapText="1"/>
    </xf>
    <xf numFmtId="0" fontId="35" fillId="0" borderId="7" xfId="4" applyFont="1" applyBorder="1" applyAlignment="1">
      <alignment horizontal="left" vertical="top" wrapText="1"/>
    </xf>
    <xf numFmtId="0" fontId="13" fillId="6" borderId="8" xfId="4" applyFont="1" applyFill="1" applyBorder="1" applyAlignment="1">
      <alignment horizontal="left" vertical="top" wrapText="1"/>
    </xf>
    <xf numFmtId="0" fontId="13" fillId="6" borderId="0" xfId="4" applyFont="1" applyFill="1" applyAlignment="1">
      <alignment horizontal="left" vertical="top" wrapText="1"/>
    </xf>
    <xf numFmtId="0" fontId="13" fillId="6" borderId="11" xfId="4" applyFont="1" applyFill="1" applyBorder="1" applyAlignment="1">
      <alignment horizontal="left" vertical="top" wrapText="1"/>
    </xf>
    <xf numFmtId="0" fontId="11" fillId="0" borderId="8" xfId="4" applyFont="1" applyBorder="1" applyAlignment="1">
      <alignment horizontal="left" vertical="top" wrapText="1"/>
    </xf>
    <xf numFmtId="0" fontId="11" fillId="0" borderId="0" xfId="4" applyFont="1" applyAlignment="1">
      <alignment horizontal="left" vertical="top" wrapText="1"/>
    </xf>
    <xf numFmtId="0" fontId="11" fillId="0" borderId="11" xfId="4" applyFont="1" applyBorder="1" applyAlignment="1">
      <alignment horizontal="left" vertical="top" wrapText="1"/>
    </xf>
    <xf numFmtId="0" fontId="11" fillId="0" borderId="0" xfId="4" applyFont="1" applyAlignment="1">
      <alignment horizontal="center" vertical="center"/>
    </xf>
    <xf numFmtId="0" fontId="11" fillId="0" borderId="11" xfId="4" applyFont="1" applyBorder="1" applyAlignment="1">
      <alignment horizontal="center" vertical="center"/>
    </xf>
    <xf numFmtId="0" fontId="7" fillId="5" borderId="8" xfId="4" applyFont="1" applyFill="1" applyBorder="1" applyAlignment="1">
      <alignment horizontal="center" vertical="center" wrapText="1"/>
    </xf>
    <xf numFmtId="0" fontId="7" fillId="5" borderId="15" xfId="4" applyFont="1" applyFill="1" applyBorder="1" applyAlignment="1">
      <alignment horizontal="center" vertical="center" wrapText="1"/>
    </xf>
    <xf numFmtId="0" fontId="7" fillId="5" borderId="17" xfId="4" applyFont="1" applyFill="1" applyBorder="1" applyAlignment="1">
      <alignment horizontal="center" vertical="center" wrapText="1"/>
    </xf>
    <xf numFmtId="0" fontId="37" fillId="6" borderId="11" xfId="4" applyFont="1" applyFill="1" applyBorder="1" applyAlignment="1">
      <alignment horizontal="right" vertical="center" wrapText="1"/>
    </xf>
    <xf numFmtId="0" fontId="37" fillId="6" borderId="17" xfId="4" applyFont="1" applyFill="1" applyBorder="1" applyAlignment="1">
      <alignment horizontal="right" vertical="center" wrapText="1"/>
    </xf>
    <xf numFmtId="0" fontId="37" fillId="6" borderId="24" xfId="4" applyFont="1" applyFill="1" applyBorder="1" applyAlignment="1">
      <alignment horizontal="right" vertical="center" wrapText="1"/>
    </xf>
    <xf numFmtId="0" fontId="36" fillId="0" borderId="7" xfId="4" applyFont="1" applyBorder="1" applyAlignment="1">
      <alignment horizontal="left" vertical="top" wrapText="1"/>
    </xf>
    <xf numFmtId="0" fontId="13" fillId="6" borderId="60" xfId="4" applyFont="1" applyFill="1" applyBorder="1" applyAlignment="1">
      <alignment horizontal="left" vertical="top" wrapText="1"/>
    </xf>
    <xf numFmtId="0" fontId="13" fillId="6" borderId="59" xfId="4" applyFont="1" applyFill="1" applyBorder="1" applyAlignment="1">
      <alignment horizontal="left" vertical="top" wrapText="1"/>
    </xf>
    <xf numFmtId="0" fontId="11" fillId="0" borderId="60" xfId="4" applyFont="1" applyBorder="1" applyAlignment="1">
      <alignment horizontal="left" vertical="top" wrapText="1"/>
    </xf>
    <xf numFmtId="0" fontId="11" fillId="0" borderId="59" xfId="4" applyFont="1" applyBorder="1" applyAlignment="1">
      <alignment horizontal="left" vertical="top" wrapText="1"/>
    </xf>
    <xf numFmtId="0" fontId="26" fillId="0" borderId="14" xfId="4" applyFont="1" applyBorder="1" applyAlignment="1">
      <alignment horizontal="center" vertical="center" wrapText="1"/>
    </xf>
    <xf numFmtId="0" fontId="26" fillId="0" borderId="0" xfId="4" applyFont="1" applyAlignment="1">
      <alignment horizontal="center" vertical="center"/>
    </xf>
    <xf numFmtId="0" fontId="26" fillId="0" borderId="59" xfId="4" applyFont="1" applyBorder="1" applyAlignment="1">
      <alignment horizontal="center" vertical="center"/>
    </xf>
    <xf numFmtId="0" fontId="5" fillId="6" borderId="53" xfId="4" applyFont="1" applyFill="1" applyBorder="1" applyAlignment="1">
      <alignment horizontal="center" vertical="center" wrapText="1"/>
    </xf>
    <xf numFmtId="0" fontId="5" fillId="6" borderId="54" xfId="4" applyFont="1" applyFill="1" applyBorder="1" applyAlignment="1">
      <alignment horizontal="center" vertical="center" wrapText="1"/>
    </xf>
    <xf numFmtId="0" fontId="11" fillId="4" borderId="55" xfId="4" applyFont="1" applyFill="1" applyBorder="1" applyAlignment="1">
      <alignment horizontal="left" vertical="center" wrapText="1"/>
    </xf>
    <xf numFmtId="0" fontId="11" fillId="4" borderId="56" xfId="4" applyFont="1" applyFill="1" applyBorder="1" applyAlignment="1">
      <alignment horizontal="left" vertical="center" wrapText="1"/>
    </xf>
    <xf numFmtId="0" fontId="21" fillId="0" borderId="59" xfId="6" applyFont="1" applyBorder="1" applyAlignment="1">
      <alignment horizontal="left" vertical="top" wrapText="1"/>
    </xf>
    <xf numFmtId="0" fontId="5" fillId="0" borderId="59" xfId="11" applyFont="1" applyBorder="1" applyAlignment="1">
      <alignment horizontal="left" vertical="top" wrapText="1"/>
    </xf>
    <xf numFmtId="0" fontId="45" fillId="6" borderId="8" xfId="11" applyFont="1" applyFill="1" applyBorder="1" applyAlignment="1">
      <alignment horizontal="left" vertical="center" wrapText="1"/>
    </xf>
    <xf numFmtId="0" fontId="45" fillId="6" borderId="0" xfId="11" applyFont="1" applyFill="1" applyAlignment="1">
      <alignment horizontal="left" vertical="center" wrapText="1"/>
    </xf>
    <xf numFmtId="0" fontId="45" fillId="6" borderId="59" xfId="11" applyFont="1" applyFill="1" applyBorder="1" applyAlignment="1">
      <alignment horizontal="left" vertical="center" wrapText="1"/>
    </xf>
    <xf numFmtId="0" fontId="45" fillId="6" borderId="60" xfId="11" applyFont="1" applyFill="1" applyBorder="1" applyAlignment="1">
      <alignment horizontal="left" vertical="center" wrapText="1"/>
    </xf>
    <xf numFmtId="0" fontId="5" fillId="0" borderId="0" xfId="11" applyFont="1" applyAlignment="1">
      <alignment horizontal="left" vertical="top" wrapText="1"/>
    </xf>
    <xf numFmtId="0" fontId="15" fillId="6" borderId="7" xfId="11" applyFont="1" applyFill="1" applyBorder="1" applyAlignment="1">
      <alignment horizontal="center" vertical="center" wrapText="1"/>
    </xf>
    <xf numFmtId="0" fontId="5" fillId="6" borderId="13" xfId="11" applyFont="1" applyFill="1" applyBorder="1" applyAlignment="1">
      <alignment horizontal="center" vertical="center" wrapText="1"/>
    </xf>
    <xf numFmtId="0" fontId="5" fillId="6" borderId="1" xfId="11" applyFont="1" applyFill="1" applyBorder="1" applyAlignment="1">
      <alignment horizontal="center" vertical="center" wrapText="1"/>
    </xf>
    <xf numFmtId="0" fontId="5" fillId="6" borderId="7" xfId="11" applyFont="1" applyFill="1" applyBorder="1" applyAlignment="1">
      <alignment horizontal="center" vertical="center" wrapText="1"/>
    </xf>
    <xf numFmtId="0" fontId="15" fillId="6" borderId="11" xfId="11" applyFont="1" applyFill="1" applyBorder="1" applyAlignment="1">
      <alignment horizontal="center" vertical="center" wrapText="1"/>
    </xf>
    <xf numFmtId="0" fontId="15" fillId="6" borderId="59" xfId="11" applyFont="1" applyFill="1" applyBorder="1" applyAlignment="1">
      <alignment horizontal="center" vertical="center" wrapText="1"/>
    </xf>
    <xf numFmtId="0" fontId="11" fillId="2" borderId="8" xfId="11" applyFont="1" applyFill="1" applyBorder="1" applyAlignment="1">
      <alignment horizontal="left" vertical="top" wrapText="1"/>
    </xf>
    <xf numFmtId="0" fontId="11" fillId="2" borderId="0" xfId="11" applyFont="1" applyFill="1" applyAlignment="1">
      <alignment horizontal="left" vertical="top" wrapText="1"/>
    </xf>
    <xf numFmtId="0" fontId="11" fillId="2" borderId="11" xfId="11" applyFont="1" applyFill="1" applyBorder="1" applyAlignment="1">
      <alignment horizontal="left" vertical="top" wrapText="1"/>
    </xf>
    <xf numFmtId="0" fontId="7" fillId="5" borderId="11" xfId="11" applyFont="1" applyFill="1" applyBorder="1" applyAlignment="1">
      <alignment horizontal="center" vertical="center" wrapText="1"/>
    </xf>
    <xf numFmtId="0" fontId="32" fillId="0" borderId="8" xfId="11" applyBorder="1" applyAlignment="1">
      <alignment horizontal="center"/>
    </xf>
    <xf numFmtId="0" fontId="32" fillId="0" borderId="0" xfId="11" applyAlignment="1">
      <alignment horizontal="center"/>
    </xf>
    <xf numFmtId="0" fontId="32" fillId="0" borderId="11" xfId="11" applyBorder="1" applyAlignment="1">
      <alignment horizontal="center"/>
    </xf>
    <xf numFmtId="0" fontId="13" fillId="6" borderId="60" xfId="11" applyFont="1" applyFill="1" applyBorder="1" applyAlignment="1">
      <alignment horizontal="left" vertical="top" wrapText="1"/>
    </xf>
    <xf numFmtId="0" fontId="13" fillId="6" borderId="0" xfId="11" applyFont="1" applyFill="1" applyAlignment="1">
      <alignment horizontal="left" vertical="top" wrapText="1"/>
    </xf>
    <xf numFmtId="0" fontId="13" fillId="6" borderId="59" xfId="11" applyFont="1" applyFill="1" applyBorder="1" applyAlignment="1">
      <alignment horizontal="left" vertical="top" wrapText="1"/>
    </xf>
    <xf numFmtId="0" fontId="24" fillId="0" borderId="7" xfId="11" applyFont="1" applyBorder="1" applyAlignment="1">
      <alignment horizontal="left" vertical="top" wrapText="1"/>
    </xf>
    <xf numFmtId="0" fontId="24" fillId="0" borderId="60" xfId="3" applyFont="1" applyBorder="1" applyAlignment="1">
      <alignment horizontal="left" vertical="top" wrapText="1"/>
    </xf>
    <xf numFmtId="0" fontId="11" fillId="0" borderId="60" xfId="11" applyFont="1" applyBorder="1" applyAlignment="1">
      <alignment horizontal="left" vertical="top" wrapText="1"/>
    </xf>
    <xf numFmtId="0" fontId="11" fillId="0" borderId="0" xfId="11" applyFont="1" applyAlignment="1">
      <alignment horizontal="left" vertical="top" wrapText="1"/>
    </xf>
    <xf numFmtId="0" fontId="11" fillId="0" borderId="59" xfId="11" applyFont="1" applyBorder="1" applyAlignment="1">
      <alignment horizontal="left" vertical="top" wrapText="1"/>
    </xf>
    <xf numFmtId="0" fontId="13" fillId="6" borderId="70" xfId="11" applyFont="1" applyFill="1" applyBorder="1" applyAlignment="1">
      <alignment horizontal="left" vertical="top" wrapText="1"/>
    </xf>
    <xf numFmtId="0" fontId="11" fillId="0" borderId="70" xfId="11" applyFont="1" applyBorder="1" applyAlignment="1">
      <alignment horizontal="left" vertical="top" wrapText="1"/>
    </xf>
    <xf numFmtId="0" fontId="5" fillId="6" borderId="8" xfId="11" applyFont="1" applyFill="1" applyBorder="1" applyAlignment="1">
      <alignment horizontal="center" vertical="center" wrapText="1"/>
    </xf>
    <xf numFmtId="0" fontId="5" fillId="6" borderId="15" xfId="11" applyFont="1" applyFill="1" applyBorder="1" applyAlignment="1">
      <alignment horizontal="center" vertical="center" wrapText="1"/>
    </xf>
    <xf numFmtId="0" fontId="5" fillId="6" borderId="0" xfId="11" applyFont="1" applyFill="1" applyAlignment="1">
      <alignment horizontal="center" vertical="center" wrapText="1"/>
    </xf>
    <xf numFmtId="0" fontId="5" fillId="6" borderId="39" xfId="11" applyFont="1" applyFill="1" applyBorder="1" applyAlignment="1">
      <alignment horizontal="center" vertical="center" wrapText="1"/>
    </xf>
    <xf numFmtId="0" fontId="5" fillId="6" borderId="53" xfId="11" applyFont="1" applyFill="1" applyBorder="1" applyAlignment="1">
      <alignment horizontal="center" vertical="center" wrapText="1"/>
    </xf>
    <xf numFmtId="0" fontId="5" fillId="6" borderId="54" xfId="11" applyFont="1" applyFill="1" applyBorder="1" applyAlignment="1">
      <alignment horizontal="center" vertical="center" wrapText="1"/>
    </xf>
    <xf numFmtId="0" fontId="5" fillId="6" borderId="67" xfId="11" applyFont="1" applyFill="1" applyBorder="1" applyAlignment="1">
      <alignment horizontal="center" vertical="center" wrapText="1"/>
    </xf>
    <xf numFmtId="0" fontId="5" fillId="6" borderId="4" xfId="11" applyFont="1" applyFill="1" applyBorder="1" applyAlignment="1">
      <alignment horizontal="center" vertical="center" wrapText="1"/>
    </xf>
    <xf numFmtId="0" fontId="11" fillId="8" borderId="68" xfId="11" applyFont="1" applyFill="1" applyBorder="1" applyAlignment="1">
      <alignment horizontal="center" vertical="center" wrapText="1"/>
    </xf>
    <xf numFmtId="0" fontId="11" fillId="8" borderId="55" xfId="11" applyFont="1" applyFill="1" applyBorder="1" applyAlignment="1">
      <alignment horizontal="center" vertical="center" wrapText="1"/>
    </xf>
    <xf numFmtId="0" fontId="11" fillId="8" borderId="69" xfId="11" applyFont="1" applyFill="1" applyBorder="1" applyAlignment="1">
      <alignment horizontal="center" vertical="center" wrapText="1"/>
    </xf>
    <xf numFmtId="0" fontId="11" fillId="4" borderId="55" xfId="11" applyFont="1" applyFill="1" applyBorder="1" applyAlignment="1">
      <alignment horizontal="center" vertical="center" wrapText="1"/>
    </xf>
    <xf numFmtId="0" fontId="11" fillId="4" borderId="70" xfId="11" applyFont="1" applyFill="1" applyBorder="1" applyAlignment="1">
      <alignment horizontal="center" vertical="center" wrapText="1"/>
    </xf>
    <xf numFmtId="0" fontId="7" fillId="5" borderId="11" xfId="11" applyFont="1" applyFill="1" applyBorder="1" applyAlignment="1">
      <alignment horizontal="left" vertical="center" wrapText="1"/>
    </xf>
    <xf numFmtId="0" fontId="5" fillId="6" borderId="49" xfId="11" applyFont="1" applyFill="1" applyBorder="1" applyAlignment="1">
      <alignment horizontal="center" vertical="center" wrapText="1"/>
    </xf>
    <xf numFmtId="0" fontId="5" fillId="6" borderId="39" xfId="3" applyFont="1" applyFill="1" applyBorder="1" applyAlignment="1">
      <alignment horizontal="center" vertical="center" wrapText="1"/>
    </xf>
    <xf numFmtId="0" fontId="5" fillId="6" borderId="61" xfId="3" applyFont="1" applyFill="1" applyBorder="1" applyAlignment="1">
      <alignment horizontal="center" vertical="center" wrapText="1"/>
    </xf>
    <xf numFmtId="0" fontId="7" fillId="5" borderId="59" xfId="11" applyFont="1" applyFill="1" applyBorder="1" applyAlignment="1">
      <alignment horizontal="left" vertical="center" wrapText="1"/>
    </xf>
    <xf numFmtId="0" fontId="32" fillId="0" borderId="7" xfId="11" applyBorder="1" applyAlignment="1">
      <alignment horizontal="left" vertical="top"/>
    </xf>
    <xf numFmtId="0" fontId="5" fillId="6" borderId="15" xfId="3" applyFont="1" applyFill="1" applyBorder="1" applyAlignment="1">
      <alignment horizontal="center" vertical="center" wrapText="1"/>
    </xf>
    <xf numFmtId="0" fontId="5" fillId="6" borderId="23" xfId="11" applyFont="1" applyFill="1" applyBorder="1" applyAlignment="1">
      <alignment horizontal="center" vertical="center" wrapText="1"/>
    </xf>
    <xf numFmtId="0" fontId="5" fillId="6" borderId="60" xfId="11" applyFont="1" applyFill="1" applyBorder="1" applyAlignment="1">
      <alignment horizontal="center" vertical="center" wrapText="1"/>
    </xf>
    <xf numFmtId="0" fontId="32" fillId="0" borderId="60" xfId="11" applyBorder="1" applyAlignment="1">
      <alignment horizontal="left" vertical="top"/>
    </xf>
    <xf numFmtId="0" fontId="32" fillId="0" borderId="0" xfId="11" applyAlignment="1">
      <alignment horizontal="left" vertical="top"/>
    </xf>
    <xf numFmtId="0" fontId="32" fillId="0" borderId="11" xfId="11" applyBorder="1" applyAlignment="1">
      <alignment horizontal="left" vertical="top"/>
    </xf>
    <xf numFmtId="0" fontId="24" fillId="0" borderId="7" xfId="3" applyFont="1" applyBorder="1" applyAlignment="1">
      <alignment vertical="center" wrapText="1"/>
    </xf>
    <xf numFmtId="0" fontId="24" fillId="0" borderId="7" xfId="3" applyFont="1" applyBorder="1" applyAlignment="1">
      <alignment vertical="center"/>
    </xf>
    <xf numFmtId="0" fontId="15" fillId="6" borderId="11" xfId="3" applyFont="1" applyFill="1" applyBorder="1" applyAlignment="1">
      <alignment horizontal="center" vertical="center" wrapText="1"/>
    </xf>
    <xf numFmtId="0" fontId="11" fillId="2" borderId="60" xfId="11" applyFont="1" applyFill="1" applyBorder="1" applyAlignment="1">
      <alignment horizontal="left" vertical="top" wrapText="1"/>
    </xf>
    <xf numFmtId="0" fontId="32" fillId="0" borderId="60" xfId="11" applyBorder="1" applyAlignment="1">
      <alignment horizontal="center"/>
    </xf>
    <xf numFmtId="0" fontId="7" fillId="5" borderId="0" xfId="11" applyFont="1" applyFill="1" applyAlignment="1">
      <alignment horizontal="center" vertical="center" wrapText="1"/>
    </xf>
    <xf numFmtId="0" fontId="11" fillId="0" borderId="78" xfId="3" applyFont="1" applyBorder="1" applyAlignment="1">
      <alignment horizontal="left" vertical="top" wrapText="1"/>
    </xf>
    <xf numFmtId="0" fontId="8" fillId="0" borderId="7" xfId="11" applyFont="1" applyBorder="1" applyAlignment="1">
      <alignment horizontal="left" vertical="top" wrapText="1"/>
    </xf>
    <xf numFmtId="0" fontId="5" fillId="8" borderId="49" xfId="11" applyFont="1" applyFill="1" applyBorder="1" applyAlignment="1">
      <alignment horizontal="center" vertical="center" wrapText="1"/>
    </xf>
    <xf numFmtId="0" fontId="5" fillId="8" borderId="0" xfId="11" applyFont="1" applyFill="1" applyAlignment="1">
      <alignment horizontal="center" vertical="center" wrapText="1"/>
    </xf>
    <xf numFmtId="0" fontId="5" fillId="8" borderId="39" xfId="11" applyFont="1" applyFill="1" applyBorder="1" applyAlignment="1">
      <alignment horizontal="center" vertical="center" wrapText="1"/>
    </xf>
    <xf numFmtId="0" fontId="5" fillId="4" borderId="24" xfId="11" applyFont="1" applyFill="1" applyBorder="1" applyAlignment="1">
      <alignment horizontal="center" vertical="center" wrapText="1"/>
    </xf>
    <xf numFmtId="0" fontId="5" fillId="4" borderId="11" xfId="11" applyFont="1" applyFill="1" applyBorder="1" applyAlignment="1">
      <alignment horizontal="center" vertical="center" wrapText="1"/>
    </xf>
    <xf numFmtId="0" fontId="11" fillId="0" borderId="11" xfId="11" applyFont="1" applyBorder="1" applyAlignment="1">
      <alignment horizontal="left" vertical="top" wrapText="1"/>
    </xf>
    <xf numFmtId="0" fontId="8" fillId="0" borderId="60" xfId="11" applyFont="1" applyBorder="1" applyAlignment="1">
      <alignment horizontal="left" vertical="top" wrapText="1"/>
    </xf>
    <xf numFmtId="0" fontId="7" fillId="5" borderId="59" xfId="11" applyFont="1" applyFill="1" applyBorder="1" applyAlignment="1">
      <alignment horizontal="center" vertical="center" wrapText="1"/>
    </xf>
    <xf numFmtId="0" fontId="11" fillId="2" borderId="59" xfId="11" applyFont="1" applyFill="1" applyBorder="1" applyAlignment="1">
      <alignment horizontal="left" vertical="top" wrapText="1"/>
    </xf>
    <xf numFmtId="0" fontId="11" fillId="0" borderId="7" xfId="3" applyFont="1" applyBorder="1" applyAlignment="1">
      <alignment vertical="center" wrapText="1"/>
    </xf>
    <xf numFmtId="0" fontId="7" fillId="5" borderId="6" xfId="11" applyFont="1" applyFill="1" applyBorder="1" applyAlignment="1">
      <alignment horizontal="center" vertical="center" wrapText="1"/>
    </xf>
    <xf numFmtId="0" fontId="32" fillId="0" borderId="0" xfId="11"/>
    <xf numFmtId="0" fontId="24" fillId="0" borderId="7" xfId="3" applyFont="1" applyBorder="1" applyAlignment="1">
      <alignment horizontal="center" vertical="center"/>
    </xf>
    <xf numFmtId="0" fontId="5" fillId="6" borderId="8" xfId="11" applyFont="1" applyFill="1" applyBorder="1" applyAlignment="1">
      <alignment horizontal="left" vertical="center" wrapText="1"/>
    </xf>
    <xf numFmtId="0" fontId="5" fillId="6" borderId="0" xfId="11" applyFont="1" applyFill="1" applyAlignment="1">
      <alignment horizontal="left" vertical="center" wrapText="1"/>
    </xf>
    <xf numFmtId="0" fontId="5" fillId="6" borderId="59" xfId="11" applyFont="1" applyFill="1" applyBorder="1" applyAlignment="1">
      <alignment horizontal="left" vertical="center" wrapText="1"/>
    </xf>
    <xf numFmtId="0" fontId="5" fillId="6" borderId="59" xfId="11" applyFont="1" applyFill="1" applyBorder="1" applyAlignment="1">
      <alignment horizontal="center" vertical="center" wrapText="1"/>
    </xf>
    <xf numFmtId="0" fontId="5" fillId="6" borderId="61" xfId="11" applyFont="1" applyFill="1" applyBorder="1" applyAlignment="1">
      <alignment horizontal="center" vertical="center" wrapText="1"/>
    </xf>
    <xf numFmtId="0" fontId="5" fillId="6" borderId="60" xfId="11" applyFont="1" applyFill="1" applyBorder="1" applyAlignment="1">
      <alignment horizontal="left" vertical="center" wrapText="1"/>
    </xf>
    <xf numFmtId="0" fontId="5" fillId="6" borderId="16" xfId="11" applyFont="1" applyFill="1" applyBorder="1" applyAlignment="1">
      <alignment horizontal="center" vertical="center" wrapText="1"/>
    </xf>
    <xf numFmtId="0" fontId="8" fillId="5" borderId="86" xfId="11" applyFont="1" applyFill="1" applyBorder="1" applyAlignment="1">
      <alignment horizontal="center" wrapText="1"/>
    </xf>
    <xf numFmtId="0" fontId="8" fillId="5" borderId="39" xfId="11" applyFont="1" applyFill="1" applyBorder="1" applyAlignment="1">
      <alignment horizontal="center" wrapText="1"/>
    </xf>
    <xf numFmtId="0" fontId="8" fillId="5" borderId="87" xfId="11" applyFont="1" applyFill="1" applyBorder="1" applyAlignment="1">
      <alignment horizontal="center" vertical="center" wrapText="1"/>
    </xf>
    <xf numFmtId="0" fontId="24" fillId="0" borderId="59" xfId="3" applyFont="1" applyBorder="1" applyAlignment="1">
      <alignment horizontal="left" vertical="top" wrapText="1"/>
    </xf>
    <xf numFmtId="0" fontId="8" fillId="5" borderId="88" xfId="11" applyFont="1" applyFill="1" applyBorder="1" applyAlignment="1">
      <alignment horizontal="center" wrapText="1"/>
    </xf>
    <xf numFmtId="0" fontId="8" fillId="5" borderId="20" xfId="11" applyFont="1" applyFill="1" applyBorder="1" applyAlignment="1">
      <alignment horizontal="center" wrapText="1"/>
    </xf>
    <xf numFmtId="171" fontId="8" fillId="0" borderId="8" xfId="9" applyNumberFormat="1" applyFont="1" applyBorder="1" applyAlignment="1">
      <alignment horizontal="left" vertical="top" wrapText="1"/>
    </xf>
    <xf numFmtId="171" fontId="8" fillId="0" borderId="0" xfId="9" applyNumberFormat="1" applyFont="1" applyBorder="1" applyAlignment="1">
      <alignment horizontal="left" vertical="top" wrapText="1"/>
    </xf>
    <xf numFmtId="171" fontId="8" fillId="0" borderId="59" xfId="9" applyNumberFormat="1" applyFont="1" applyBorder="1" applyAlignment="1">
      <alignment horizontal="left" vertical="top" wrapText="1"/>
    </xf>
    <xf numFmtId="0" fontId="8" fillId="5" borderId="0" xfId="11" applyFont="1" applyFill="1" applyAlignment="1">
      <alignment horizontal="center" wrapText="1"/>
    </xf>
    <xf numFmtId="0" fontId="5" fillId="8" borderId="13" xfId="11" applyFont="1" applyFill="1" applyBorder="1" applyAlignment="1">
      <alignment horizontal="center" vertical="center" wrapText="1"/>
    </xf>
    <xf numFmtId="0" fontId="5" fillId="8" borderId="7" xfId="11" applyFont="1" applyFill="1" applyBorder="1" applyAlignment="1">
      <alignment horizontal="center" vertical="center" wrapText="1"/>
    </xf>
    <xf numFmtId="0" fontId="5" fillId="8" borderId="1" xfId="11" applyFont="1" applyFill="1" applyBorder="1" applyAlignment="1">
      <alignment horizontal="center" vertical="center" wrapText="1"/>
    </xf>
    <xf numFmtId="0" fontId="5" fillId="4" borderId="0" xfId="11" applyFont="1" applyFill="1" applyAlignment="1">
      <alignment horizontal="center" vertical="center" wrapText="1"/>
    </xf>
    <xf numFmtId="0" fontId="8" fillId="5" borderId="15" xfId="11" applyFont="1" applyFill="1" applyBorder="1" applyAlignment="1">
      <alignment horizontal="center" wrapText="1"/>
    </xf>
    <xf numFmtId="0" fontId="8" fillId="5" borderId="61" xfId="11" applyFont="1" applyFill="1" applyBorder="1" applyAlignment="1">
      <alignment horizontal="center" wrapText="1"/>
    </xf>
    <xf numFmtId="0" fontId="5" fillId="4" borderId="7" xfId="11" applyFont="1" applyFill="1" applyBorder="1" applyAlignment="1">
      <alignment horizontal="center" vertical="center" wrapText="1"/>
    </xf>
    <xf numFmtId="0" fontId="32" fillId="0" borderId="59" xfId="11" applyBorder="1" applyAlignment="1">
      <alignment horizontal="center"/>
    </xf>
    <xf numFmtId="0" fontId="11" fillId="2" borderId="8" xfId="11" applyFont="1" applyFill="1" applyBorder="1" applyAlignment="1">
      <alignment horizontal="center" vertical="top" wrapText="1"/>
    </xf>
    <xf numFmtId="0" fontId="11" fillId="2" borderId="0" xfId="11" applyFont="1" applyFill="1" applyAlignment="1">
      <alignment horizontal="center" vertical="top" wrapText="1"/>
    </xf>
    <xf numFmtId="0" fontId="11" fillId="2" borderId="59" xfId="11" applyFont="1" applyFill="1" applyBorder="1" applyAlignment="1">
      <alignment horizontal="center" vertical="top" wrapText="1"/>
    </xf>
    <xf numFmtId="166" fontId="11" fillId="2" borderId="8" xfId="11" applyNumberFormat="1" applyFont="1" applyFill="1" applyBorder="1" applyAlignment="1">
      <alignment horizontal="left" vertical="top" wrapText="1"/>
    </xf>
    <xf numFmtId="0" fontId="11" fillId="0" borderId="0" xfId="11" applyFont="1" applyAlignment="1">
      <alignment horizontal="left" vertical="center" wrapText="1"/>
    </xf>
    <xf numFmtId="0" fontId="11" fillId="0" borderId="59" xfId="11" applyFont="1" applyBorder="1" applyAlignment="1">
      <alignment horizontal="left" vertical="center" wrapText="1"/>
    </xf>
    <xf numFmtId="0" fontId="8" fillId="5" borderId="8" xfId="11" applyFont="1" applyFill="1" applyBorder="1" applyAlignment="1">
      <alignment horizontal="center" vertical="center" wrapText="1"/>
    </xf>
    <xf numFmtId="0" fontId="8" fillId="5" borderId="0" xfId="11" applyFont="1" applyFill="1" applyAlignment="1">
      <alignment horizontal="center" vertical="center" wrapText="1"/>
    </xf>
    <xf numFmtId="0" fontId="8" fillId="5" borderId="59" xfId="11" applyFont="1" applyFill="1" applyBorder="1" applyAlignment="1">
      <alignment horizontal="center" vertical="center" wrapText="1"/>
    </xf>
    <xf numFmtId="0" fontId="5" fillId="0" borderId="8" xfId="11" applyFont="1" applyBorder="1" applyAlignment="1">
      <alignment horizontal="left" vertical="top" wrapText="1"/>
    </xf>
    <xf numFmtId="0" fontId="8" fillId="5" borderId="8" xfId="11" applyFont="1" applyFill="1" applyBorder="1" applyAlignment="1">
      <alignment horizontal="center" wrapText="1"/>
    </xf>
    <xf numFmtId="0" fontId="8" fillId="5" borderId="59" xfId="11" applyFont="1" applyFill="1" applyBorder="1" applyAlignment="1">
      <alignment horizontal="center" wrapText="1"/>
    </xf>
    <xf numFmtId="0" fontId="8" fillId="5" borderId="23" xfId="11" applyFont="1" applyFill="1" applyBorder="1" applyAlignment="1">
      <alignment horizontal="center" wrapText="1"/>
    </xf>
    <xf numFmtId="0" fontId="8" fillId="5" borderId="24" xfId="11" applyFont="1" applyFill="1" applyBorder="1" applyAlignment="1">
      <alignment horizontal="center" wrapText="1"/>
    </xf>
    <xf numFmtId="0" fontId="5" fillId="4" borderId="59" xfId="11" applyFont="1" applyFill="1" applyBorder="1" applyAlignment="1">
      <alignment horizontal="center" vertical="center" wrapText="1"/>
    </xf>
    <xf numFmtId="0" fontId="8" fillId="5" borderId="13" xfId="11" applyFont="1" applyFill="1" applyBorder="1" applyAlignment="1">
      <alignment horizontal="center" wrapText="1"/>
    </xf>
    <xf numFmtId="0" fontId="8" fillId="5" borderId="1" xfId="11" applyFont="1" applyFill="1" applyBorder="1" applyAlignment="1">
      <alignment horizontal="center" wrapText="1"/>
    </xf>
    <xf numFmtId="0" fontId="8" fillId="5" borderId="7" xfId="11" applyFont="1" applyFill="1" applyBorder="1" applyAlignment="1">
      <alignment horizontal="center" wrapText="1"/>
    </xf>
    <xf numFmtId="0" fontId="5" fillId="0" borderId="7" xfId="11" applyFont="1" applyBorder="1" applyAlignment="1">
      <alignment horizontal="left" vertical="top" wrapText="1"/>
    </xf>
    <xf numFmtId="0" fontId="8" fillId="5" borderId="89" xfId="11" applyFont="1" applyFill="1" applyBorder="1" applyAlignment="1">
      <alignment horizontal="center" wrapText="1"/>
    </xf>
    <xf numFmtId="0" fontId="8" fillId="5" borderId="90" xfId="11" applyFont="1" applyFill="1" applyBorder="1" applyAlignment="1">
      <alignment horizontal="center" wrapText="1"/>
    </xf>
    <xf numFmtId="0" fontId="5" fillId="4" borderId="13" xfId="11" applyFont="1" applyFill="1" applyBorder="1" applyAlignment="1">
      <alignment horizontal="center" vertical="center" wrapText="1"/>
    </xf>
    <xf numFmtId="0" fontId="14" fillId="0" borderId="8" xfId="3" applyFont="1" applyBorder="1" applyAlignment="1">
      <alignment horizontal="left" vertical="top" wrapText="1"/>
    </xf>
    <xf numFmtId="0" fontId="11" fillId="2" borderId="28" xfId="11" applyFont="1" applyFill="1" applyBorder="1" applyAlignment="1">
      <alignment horizontal="left" vertical="top" wrapText="1"/>
    </xf>
    <xf numFmtId="0" fontId="11" fillId="2" borderId="0" xfId="11" applyFont="1" applyFill="1" applyBorder="1" applyAlignment="1">
      <alignment horizontal="left" vertical="top" wrapText="1"/>
    </xf>
    <xf numFmtId="0" fontId="14" fillId="0" borderId="0" xfId="3" applyFont="1" applyAlignment="1">
      <alignment horizontal="left" vertical="top" wrapText="1"/>
    </xf>
    <xf numFmtId="0" fontId="9" fillId="0" borderId="0" xfId="3" applyAlignment="1">
      <alignment horizontal="center" vertical="center"/>
    </xf>
    <xf numFmtId="0" fontId="8" fillId="5" borderId="59" xfId="11" applyFont="1" applyFill="1" applyBorder="1" applyAlignment="1">
      <alignment horizontal="left" vertical="center" wrapText="1"/>
    </xf>
    <xf numFmtId="0" fontId="7" fillId="5" borderId="5" xfId="11" applyFont="1" applyFill="1" applyBorder="1" applyAlignment="1">
      <alignment horizontal="center" vertical="center" wrapText="1"/>
    </xf>
    <xf numFmtId="0" fontId="7" fillId="5" borderId="7" xfId="11" applyFont="1" applyFill="1" applyBorder="1" applyAlignment="1">
      <alignment horizontal="center" vertical="center" wrapText="1"/>
    </xf>
    <xf numFmtId="0" fontId="8" fillId="5" borderId="13" xfId="11" applyFont="1" applyFill="1" applyBorder="1" applyAlignment="1">
      <alignment horizontal="center" vertical="center" wrapText="1"/>
    </xf>
    <xf numFmtId="0" fontId="8" fillId="5" borderId="1" xfId="11" applyFont="1" applyFill="1" applyBorder="1" applyAlignment="1">
      <alignment horizontal="center" vertical="center" wrapText="1"/>
    </xf>
    <xf numFmtId="0" fontId="8" fillId="5" borderId="7" xfId="11" applyFont="1" applyFill="1" applyBorder="1" applyAlignment="1">
      <alignment horizontal="center" vertical="center" wrapText="1"/>
    </xf>
    <xf numFmtId="0" fontId="8" fillId="5" borderId="49" xfId="11" applyFont="1" applyFill="1" applyBorder="1" applyAlignment="1">
      <alignment horizontal="center" vertical="center" wrapText="1"/>
    </xf>
    <xf numFmtId="0" fontId="8" fillId="5" borderId="39" xfId="11" applyFont="1" applyFill="1" applyBorder="1" applyAlignment="1">
      <alignment horizontal="center" vertical="center" wrapText="1"/>
    </xf>
    <xf numFmtId="0" fontId="8" fillId="5" borderId="23" xfId="11" applyFont="1" applyFill="1" applyBorder="1" applyAlignment="1">
      <alignment horizontal="center" vertical="center" wrapText="1"/>
    </xf>
    <xf numFmtId="0" fontId="8" fillId="5" borderId="20" xfId="11" applyFont="1" applyFill="1" applyBorder="1" applyAlignment="1">
      <alignment horizontal="center" vertical="center" wrapText="1"/>
    </xf>
    <xf numFmtId="0" fontId="8" fillId="5" borderId="8" xfId="0" applyFont="1" applyFill="1" applyBorder="1" applyAlignment="1">
      <alignment horizontal="left" vertical="top" wrapText="1"/>
    </xf>
    <xf numFmtId="0" fontId="8" fillId="5" borderId="0" xfId="0" applyFont="1" applyFill="1" applyAlignment="1">
      <alignment horizontal="left" vertical="top" wrapText="1"/>
    </xf>
    <xf numFmtId="0" fontId="8" fillId="5" borderId="59" xfId="0" applyFont="1" applyFill="1" applyBorder="1" applyAlignment="1">
      <alignment horizontal="left" vertical="top" wrapText="1"/>
    </xf>
    <xf numFmtId="0" fontId="15" fillId="6" borderId="59" xfId="0" applyFont="1" applyFill="1" applyBorder="1" applyAlignment="1">
      <alignment horizontal="center" vertical="center" wrapText="1"/>
    </xf>
    <xf numFmtId="0" fontId="8" fillId="5" borderId="86" xfId="0" applyFont="1" applyFill="1" applyBorder="1" applyAlignment="1">
      <alignment horizontal="center" wrapText="1"/>
    </xf>
    <xf numFmtId="0" fontId="8" fillId="5" borderId="61" xfId="0" applyFont="1" applyFill="1" applyBorder="1" applyAlignment="1">
      <alignment horizontal="center" wrapText="1"/>
    </xf>
    <xf numFmtId="0" fontId="8" fillId="5" borderId="87" xfId="0" applyFont="1" applyFill="1" applyBorder="1" applyAlignment="1">
      <alignment horizontal="center" wrapText="1"/>
    </xf>
    <xf numFmtId="0" fontId="11" fillId="0" borderId="7" xfId="3" applyFont="1" applyBorder="1" applyAlignment="1">
      <alignment horizontal="left" vertical="top"/>
    </xf>
    <xf numFmtId="0" fontId="7" fillId="5" borderId="59" xfId="0" applyFont="1" applyFill="1" applyBorder="1" applyAlignment="1">
      <alignment horizontal="center" vertical="center" wrapText="1"/>
    </xf>
    <xf numFmtId="0" fontId="8" fillId="5" borderId="15" xfId="0" applyFont="1" applyFill="1" applyBorder="1" applyAlignment="1">
      <alignment horizontal="left" vertical="top" wrapText="1"/>
    </xf>
    <xf numFmtId="0" fontId="8" fillId="5" borderId="61" xfId="0" applyFont="1" applyFill="1" applyBorder="1" applyAlignment="1">
      <alignment horizontal="left" vertical="top" wrapText="1"/>
    </xf>
    <xf numFmtId="0" fontId="5" fillId="8" borderId="13"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8" xfId="0" applyFont="1" applyBorder="1" applyAlignment="1">
      <alignment horizontal="left" vertical="top" wrapText="1"/>
    </xf>
    <xf numFmtId="0" fontId="5" fillId="0" borderId="0" xfId="0" applyFont="1" applyAlignment="1">
      <alignment horizontal="left" vertical="top" wrapText="1"/>
    </xf>
    <xf numFmtId="0" fontId="5" fillId="0" borderId="59" xfId="0" applyFont="1" applyBorder="1" applyAlignment="1">
      <alignment horizontal="left" vertical="top" wrapText="1"/>
    </xf>
    <xf numFmtId="0" fontId="11" fillId="2" borderId="8" xfId="0" applyFont="1" applyFill="1" applyBorder="1" applyAlignment="1">
      <alignment horizontal="left" vertical="top" wrapText="1"/>
    </xf>
    <xf numFmtId="0" fontId="11" fillId="2" borderId="0" xfId="0" applyFont="1" applyFill="1" applyAlignment="1">
      <alignment horizontal="left" vertical="top" wrapText="1"/>
    </xf>
    <xf numFmtId="0" fontId="11" fillId="2" borderId="59" xfId="0" applyFont="1" applyFill="1" applyBorder="1" applyAlignment="1">
      <alignment horizontal="left" vertical="top" wrapText="1"/>
    </xf>
    <xf numFmtId="0" fontId="8" fillId="5" borderId="5" xfId="0" applyFont="1" applyFill="1" applyBorder="1" applyAlignment="1">
      <alignment horizontal="center" vertical="center" wrapText="1"/>
    </xf>
    <xf numFmtId="0" fontId="0" fillId="0" borderId="8" xfId="0" applyBorder="1" applyAlignment="1">
      <alignment horizontal="center"/>
    </xf>
    <xf numFmtId="0" fontId="0" fillId="0" borderId="0" xfId="0" applyAlignment="1">
      <alignment horizontal="center"/>
    </xf>
    <xf numFmtId="0" fontId="0" fillId="0" borderId="59" xfId="0" applyBorder="1" applyAlignment="1">
      <alignment horizontal="center"/>
    </xf>
    <xf numFmtId="0" fontId="11" fillId="2" borderId="8" xfId="0" applyFont="1" applyFill="1" applyBorder="1" applyAlignment="1">
      <alignment horizontal="center" vertical="top" wrapText="1"/>
    </xf>
    <xf numFmtId="0" fontId="11" fillId="2" borderId="0" xfId="0" applyFont="1" applyFill="1" applyAlignment="1">
      <alignment horizontal="center" vertical="top" wrapText="1"/>
    </xf>
    <xf numFmtId="0" fontId="11" fillId="2" borderId="59" xfId="0" applyFont="1" applyFill="1" applyBorder="1" applyAlignment="1">
      <alignment horizontal="center" vertical="top" wrapText="1"/>
    </xf>
    <xf numFmtId="0" fontId="8" fillId="5" borderId="8"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59" xfId="0" applyFont="1" applyFill="1" applyBorder="1" applyAlignment="1">
      <alignment horizontal="center" vertical="center" wrapText="1"/>
    </xf>
    <xf numFmtId="0" fontId="8" fillId="5" borderId="61" xfId="0" applyFont="1" applyFill="1" applyBorder="1" applyAlignment="1">
      <alignment horizontal="center" vertical="center" wrapText="1"/>
    </xf>
    <xf numFmtId="0" fontId="5" fillId="0" borderId="8" xfId="0" applyFont="1" applyBorder="1" applyAlignment="1">
      <alignment horizontal="center"/>
    </xf>
    <xf numFmtId="0" fontId="5" fillId="0" borderId="0" xfId="0" applyFont="1" applyAlignment="1">
      <alignment horizontal="center"/>
    </xf>
    <xf numFmtId="0" fontId="5" fillId="0" borderId="59" xfId="0" applyFont="1" applyBorder="1" applyAlignment="1">
      <alignment horizontal="center"/>
    </xf>
    <xf numFmtId="0" fontId="5" fillId="0" borderId="7" xfId="0" applyFont="1" applyBorder="1" applyAlignment="1">
      <alignment horizontal="left" vertical="top" wrapText="1"/>
    </xf>
    <xf numFmtId="0" fontId="8" fillId="5" borderId="23" xfId="0" applyFont="1" applyFill="1" applyBorder="1" applyAlignment="1">
      <alignment horizontal="center" vertical="center" wrapText="1"/>
    </xf>
    <xf numFmtId="0" fontId="8" fillId="5" borderId="24" xfId="0" applyFont="1" applyFill="1" applyBorder="1" applyAlignment="1">
      <alignment horizontal="center" vertical="center" wrapText="1"/>
    </xf>
    <xf numFmtId="0" fontId="8" fillId="5" borderId="95" xfId="0" applyFont="1" applyFill="1" applyBorder="1" applyAlignment="1">
      <alignment horizontal="center" vertical="center" wrapText="1"/>
    </xf>
    <xf numFmtId="0" fontId="8" fillId="5" borderId="96" xfId="0" applyFont="1" applyFill="1" applyBorder="1" applyAlignment="1">
      <alignment horizontal="center" vertical="center" wrapText="1"/>
    </xf>
    <xf numFmtId="0" fontId="7" fillId="6" borderId="24" xfId="3" applyFont="1" applyFill="1" applyBorder="1" applyAlignment="1">
      <alignment horizontal="center" vertical="center" wrapText="1"/>
    </xf>
    <xf numFmtId="0" fontId="7" fillId="6" borderId="59" xfId="3" applyFont="1" applyFill="1" applyBorder="1" applyAlignment="1">
      <alignment horizontal="center" vertical="center" wrapText="1"/>
    </xf>
    <xf numFmtId="0" fontId="48" fillId="6" borderId="13" xfId="3" applyFont="1" applyFill="1" applyBorder="1" applyAlignment="1">
      <alignment horizontal="center" vertical="center" wrapText="1"/>
    </xf>
    <xf numFmtId="0" fontId="48" fillId="6" borderId="7" xfId="3" applyFont="1" applyFill="1" applyBorder="1" applyAlignment="1">
      <alignment horizontal="center" vertical="center" wrapText="1"/>
    </xf>
    <xf numFmtId="0" fontId="48" fillId="6" borderId="1" xfId="3"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5" fillId="6" borderId="8" xfId="3" applyFont="1" applyFill="1" applyBorder="1" applyAlignment="1">
      <alignment horizontal="center" vertical="center" wrapText="1"/>
    </xf>
    <xf numFmtId="0" fontId="5" fillId="6" borderId="59" xfId="3" applyFont="1" applyFill="1" applyBorder="1" applyAlignment="1">
      <alignment horizontal="center" vertical="center" wrapText="1"/>
    </xf>
    <xf numFmtId="0" fontId="7" fillId="5" borderId="59" xfId="0" applyFont="1" applyFill="1" applyBorder="1" applyAlignment="1">
      <alignment horizontal="left" vertical="center" wrapText="1"/>
    </xf>
    <xf numFmtId="0" fontId="5" fillId="6" borderId="39" xfId="3" applyFont="1" applyFill="1" applyBorder="1" applyAlignment="1">
      <alignment horizontal="left" vertical="center" wrapText="1"/>
    </xf>
    <xf numFmtId="0" fontId="5" fillId="6" borderId="61" xfId="3" applyFont="1" applyFill="1" applyBorder="1" applyAlignment="1">
      <alignment horizontal="left" vertical="center" wrapText="1"/>
    </xf>
    <xf numFmtId="0" fontId="11" fillId="8" borderId="24" xfId="0" applyFont="1" applyFill="1" applyBorder="1" applyAlignment="1">
      <alignment horizontal="center" vertical="center" wrapText="1"/>
    </xf>
    <xf numFmtId="0" fontId="11" fillId="8" borderId="59" xfId="0" applyFont="1" applyFill="1" applyBorder="1" applyAlignment="1">
      <alignment horizontal="center" vertical="center" wrapText="1"/>
    </xf>
    <xf numFmtId="0" fontId="11" fillId="8" borderId="61" xfId="0" applyFont="1" applyFill="1" applyBorder="1" applyAlignment="1">
      <alignment horizontal="center" vertical="center" wrapText="1"/>
    </xf>
    <xf numFmtId="0" fontId="11" fillId="4" borderId="24"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11" fillId="4" borderId="61"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5" fillId="6" borderId="23" xfId="3" applyFont="1" applyFill="1" applyBorder="1" applyAlignment="1">
      <alignment horizontal="center" vertical="center" wrapText="1"/>
    </xf>
    <xf numFmtId="0" fontId="5" fillId="6" borderId="24" xfId="3" applyFont="1" applyFill="1" applyBorder="1" applyAlignment="1">
      <alignment horizontal="center" vertical="center" wrapText="1"/>
    </xf>
    <xf numFmtId="0" fontId="7" fillId="5" borderId="8" xfId="11" applyFont="1" applyFill="1" applyBorder="1" applyAlignment="1">
      <alignment horizontal="center" vertical="center" wrapText="1"/>
    </xf>
    <xf numFmtId="0" fontId="7" fillId="5" borderId="15" xfId="11" applyFont="1" applyFill="1" applyBorder="1" applyAlignment="1">
      <alignment horizontal="center" vertical="center" wrapText="1"/>
    </xf>
    <xf numFmtId="0" fontId="7" fillId="5" borderId="61" xfId="11" applyFont="1" applyFill="1" applyBorder="1" applyAlignment="1">
      <alignment horizontal="center" vertical="center" wrapText="1"/>
    </xf>
    <xf numFmtId="0" fontId="11" fillId="0" borderId="7" xfId="3" applyFont="1" applyBorder="1" applyAlignment="1">
      <alignment horizontal="center" vertical="top" wrapText="1"/>
    </xf>
    <xf numFmtId="0" fontId="8" fillId="5" borderId="61" xfId="11" applyFont="1" applyFill="1" applyBorder="1" applyAlignment="1">
      <alignment horizontal="center" vertical="center" wrapText="1"/>
    </xf>
    <xf numFmtId="0" fontId="5" fillId="6" borderId="8" xfId="3" applyFont="1" applyFill="1" applyBorder="1" applyAlignment="1">
      <alignment horizontal="left" vertical="top" wrapText="1"/>
    </xf>
    <xf numFmtId="0" fontId="5" fillId="6" borderId="0" xfId="3" applyFont="1" applyFill="1" applyAlignment="1">
      <alignment horizontal="left" vertical="top" wrapText="1"/>
    </xf>
    <xf numFmtId="0" fontId="5" fillId="6" borderId="59" xfId="3" applyFont="1" applyFill="1" applyBorder="1" applyAlignment="1">
      <alignment horizontal="left" vertical="top" wrapText="1"/>
    </xf>
    <xf numFmtId="0" fontId="8" fillId="0" borderId="8" xfId="11" applyFont="1" applyBorder="1" applyAlignment="1">
      <alignment horizontal="left" vertical="top" wrapText="1"/>
    </xf>
    <xf numFmtId="0" fontId="8" fillId="0" borderId="0" xfId="11" applyFont="1" applyAlignment="1">
      <alignment horizontal="left" vertical="top" wrapText="1"/>
    </xf>
    <xf numFmtId="0" fontId="8" fillId="0" borderId="59" xfId="11" applyFont="1" applyBorder="1" applyAlignment="1">
      <alignment horizontal="left" vertical="top" wrapText="1"/>
    </xf>
    <xf numFmtId="0" fontId="13" fillId="6" borderId="8" xfId="11" applyFont="1" applyFill="1" applyBorder="1" applyAlignment="1">
      <alignment horizontal="left" vertical="top" wrapText="1"/>
    </xf>
    <xf numFmtId="0" fontId="11" fillId="0" borderId="8" xfId="11" applyFont="1" applyBorder="1" applyAlignment="1">
      <alignment horizontal="left" vertical="top" wrapText="1"/>
    </xf>
    <xf numFmtId="0" fontId="11" fillId="0" borderId="0" xfId="11" applyFont="1" applyAlignment="1">
      <alignment horizontal="center" vertical="center"/>
    </xf>
    <xf numFmtId="0" fontId="11" fillId="0" borderId="59" xfId="11" applyFont="1" applyBorder="1" applyAlignment="1">
      <alignment horizontal="center" vertical="center"/>
    </xf>
    <xf numFmtId="0" fontId="35" fillId="0" borderId="7" xfId="11" applyFont="1" applyBorder="1" applyAlignment="1">
      <alignment horizontal="left" vertical="top" wrapText="1"/>
    </xf>
    <xf numFmtId="0" fontId="8" fillId="6" borderId="13" xfId="3" applyFont="1" applyFill="1" applyBorder="1" applyAlignment="1">
      <alignment horizontal="center" vertical="center" wrapText="1"/>
    </xf>
    <xf numFmtId="0" fontId="8" fillId="6" borderId="7" xfId="3" applyFont="1" applyFill="1" applyBorder="1" applyAlignment="1">
      <alignment horizontal="center" vertical="center" wrapText="1"/>
    </xf>
    <xf numFmtId="0" fontId="8" fillId="6" borderId="1" xfId="3" applyFont="1" applyFill="1" applyBorder="1" applyAlignment="1">
      <alignment horizontal="center" vertical="center" wrapText="1"/>
    </xf>
    <xf numFmtId="2" fontId="8" fillId="2" borderId="7" xfId="9" applyNumberFormat="1" applyFont="1" applyFill="1" applyBorder="1" applyAlignment="1">
      <alignment horizontal="left" vertical="top" wrapText="1"/>
    </xf>
    <xf numFmtId="0" fontId="11" fillId="8" borderId="13" xfId="11" applyFont="1" applyFill="1" applyBorder="1" applyAlignment="1">
      <alignment horizontal="center" vertical="center" wrapText="1"/>
    </xf>
    <xf numFmtId="0" fontId="11" fillId="8" borderId="7" xfId="11" applyFont="1" applyFill="1" applyBorder="1" applyAlignment="1">
      <alignment horizontal="center" vertical="center" wrapText="1"/>
    </xf>
    <xf numFmtId="0" fontId="11" fillId="8" borderId="1" xfId="11" applyFont="1" applyFill="1" applyBorder="1" applyAlignment="1">
      <alignment horizontal="center" vertical="center" wrapText="1"/>
    </xf>
    <xf numFmtId="0" fontId="11" fillId="4" borderId="7" xfId="11" applyFont="1" applyFill="1" applyBorder="1" applyAlignment="1">
      <alignment horizontal="center" vertical="center" wrapText="1"/>
    </xf>
  </cellXfs>
  <cellStyles count="15">
    <cellStyle name="Komma" xfId="1" builtinId="3"/>
    <cellStyle name="Komma 2" xfId="5"/>
    <cellStyle name="Komma 2 2" xfId="9"/>
    <cellStyle name="Link" xfId="2" builtinId="8"/>
    <cellStyle name="Link 2" xfId="8"/>
    <cellStyle name="Link 3" xfId="13"/>
    <cellStyle name="Prozent" xfId="14" builtinId="5"/>
    <cellStyle name="Prozent 2" xfId="7"/>
    <cellStyle name="Prozent 3" xfId="10"/>
    <cellStyle name="Prozent 4" xfId="12"/>
    <cellStyle name="Standard" xfId="0" builtinId="0"/>
    <cellStyle name="Standard 2" xfId="4"/>
    <cellStyle name="Standard 2 2" xfId="3"/>
    <cellStyle name="Standard 2 3" xfId="6"/>
    <cellStyle name="Standard 3"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microsoft.com/office/2017/10/relationships/person" Target="persons/perso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persons/person.xml><?xml version="1.0" encoding="utf-8"?>
<personList xmlns="http://schemas.microsoft.com/office/spreadsheetml/2018/threadedcomments" xmlns:x="http://schemas.openxmlformats.org/spreadsheetml/2006/main">
  <person displayName="Liechti Tobias, PRD AUSTA" id="{CDD02A58-9C17-4DB5-B455-A5CC1EFF70A1}" userId="S::Tobias.Liechti@BERN.CH::98f5e072-fbad-49a8-9623-915721aa4355"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70" dT="2023-06-05T12:48:31.91" personId="{CDD02A58-9C17-4DB5-B455-A5CC1EFF70A1}" id="{21C0DB65-EB60-407A-B0F6-0DD091A18C2A}">
    <text>Jetzt hier plötzlich Wegzweck3 nach Mgr?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3"/>
  <sheetViews>
    <sheetView tabSelected="1" topLeftCell="A93" zoomScaleNormal="100" workbookViewId="0">
      <selection activeCell="D121" sqref="D121"/>
    </sheetView>
  </sheetViews>
  <sheetFormatPr baseColWidth="10" defaultRowHeight="13.2" x14ac:dyDescent="0.25"/>
  <cols>
    <col min="1" max="1" width="12.88671875" customWidth="1"/>
    <col min="2" max="2" width="25.6640625" customWidth="1"/>
    <col min="3" max="3" width="35.6640625" customWidth="1"/>
    <col min="4" max="4" width="105.6640625" customWidth="1"/>
    <col min="5" max="5" width="25" customWidth="1"/>
    <col min="6" max="6" width="18.5546875" customWidth="1"/>
    <col min="7" max="7" width="16.88671875" customWidth="1"/>
    <col min="8" max="8" width="14.109375" customWidth="1"/>
  </cols>
  <sheetData>
    <row r="1" spans="1:16384" s="433" customFormat="1" ht="24.6" x14ac:dyDescent="0.25">
      <c r="A1" s="1172" t="s">
        <v>1669</v>
      </c>
      <c r="B1" s="1172"/>
      <c r="C1" s="1172"/>
      <c r="D1" s="1172"/>
      <c r="E1" s="1172"/>
      <c r="F1" s="1172"/>
      <c r="G1" s="1172"/>
    </row>
    <row r="2" spans="1:16384" s="432" customFormat="1" ht="15.75" customHeight="1" x14ac:dyDescent="0.25">
      <c r="A2" s="1173" t="s">
        <v>0</v>
      </c>
      <c r="B2" s="1173"/>
      <c r="C2" s="1173"/>
      <c r="D2" s="1173"/>
      <c r="E2" s="1173"/>
      <c r="F2" s="1173"/>
      <c r="G2" s="1173"/>
    </row>
    <row r="3" spans="1:16384" s="432" customFormat="1" ht="12.75" customHeight="1" x14ac:dyDescent="0.25">
      <c r="A3" s="1173"/>
      <c r="B3" s="1173"/>
      <c r="C3" s="1173"/>
      <c r="D3" s="1173"/>
      <c r="E3" s="1173"/>
      <c r="F3" s="1173"/>
      <c r="G3" s="1173"/>
    </row>
    <row r="4" spans="1:16384" ht="22.5" customHeight="1" x14ac:dyDescent="0.25">
      <c r="A4" s="89"/>
      <c r="B4" s="90" t="s">
        <v>177</v>
      </c>
      <c r="C4" s="90" t="s">
        <v>178</v>
      </c>
      <c r="D4" s="90" t="s">
        <v>179</v>
      </c>
      <c r="E4" s="90" t="s">
        <v>237</v>
      </c>
      <c r="F4" s="90" t="s">
        <v>180</v>
      </c>
      <c r="G4" s="1174" t="s">
        <v>231</v>
      </c>
      <c r="H4" s="1174"/>
      <c r="I4" s="1174"/>
      <c r="J4" s="1174"/>
      <c r="K4" s="90"/>
      <c r="L4" s="90"/>
      <c r="M4" s="89"/>
      <c r="N4" s="90"/>
      <c r="O4" s="90"/>
      <c r="P4" s="89"/>
      <c r="Q4" s="90"/>
      <c r="R4" s="90"/>
      <c r="S4" s="89"/>
      <c r="T4" s="90"/>
      <c r="U4" s="90"/>
      <c r="V4" s="89"/>
      <c r="W4" s="90"/>
      <c r="X4" s="90"/>
      <c r="Y4" s="89"/>
      <c r="Z4" s="90"/>
      <c r="AA4" s="90"/>
      <c r="AB4" s="89"/>
      <c r="AC4" s="90"/>
      <c r="AD4" s="90"/>
      <c r="AE4" s="89"/>
      <c r="AF4" s="90"/>
      <c r="AG4" s="90"/>
      <c r="AH4" s="89"/>
      <c r="AI4" s="90"/>
      <c r="AJ4" s="90"/>
      <c r="AK4" s="89"/>
      <c r="AL4" s="90"/>
      <c r="AM4" s="90"/>
      <c r="AN4" s="89"/>
      <c r="AO4" s="90"/>
      <c r="AP4" s="90"/>
      <c r="AQ4" s="89"/>
      <c r="AR4" s="90"/>
      <c r="AS4" s="90"/>
      <c r="AT4" s="89"/>
      <c r="AU4" s="90"/>
      <c r="AV4" s="90"/>
      <c r="AW4" s="89"/>
      <c r="AX4" s="90"/>
      <c r="AY4" s="90"/>
      <c r="AZ4" s="89"/>
      <c r="BA4" s="90"/>
      <c r="BB4" s="90"/>
      <c r="BC4" s="89"/>
      <c r="BD4" s="90"/>
      <c r="BE4" s="90"/>
      <c r="BF4" s="89"/>
      <c r="BG4" s="90"/>
      <c r="BH4" s="90"/>
      <c r="BI4" s="89"/>
      <c r="BJ4" s="90"/>
      <c r="BK4" s="90"/>
      <c r="BL4" s="89"/>
      <c r="BM4" s="90"/>
      <c r="BN4" s="90"/>
      <c r="BO4" s="89"/>
      <c r="BP4" s="90"/>
      <c r="BQ4" s="90"/>
      <c r="BR4" s="89"/>
      <c r="BS4" s="90"/>
      <c r="BT4" s="90"/>
      <c r="BU4" s="89"/>
      <c r="BV4" s="90"/>
      <c r="BW4" s="90"/>
      <c r="BX4" s="89"/>
      <c r="BY4" s="90"/>
      <c r="BZ4" s="90"/>
      <c r="CA4" s="89"/>
      <c r="CB4" s="90"/>
      <c r="CC4" s="90"/>
      <c r="CD4" s="89"/>
      <c r="CE4" s="90"/>
      <c r="CF4" s="90"/>
      <c r="CG4" s="89"/>
      <c r="CH4" s="90"/>
      <c r="CI4" s="90"/>
      <c r="CJ4" s="89"/>
      <c r="CK4" s="90"/>
      <c r="CL4" s="90"/>
      <c r="CM4" s="89"/>
      <c r="CN4" s="90"/>
      <c r="CO4" s="90"/>
      <c r="CP4" s="89"/>
      <c r="CQ4" s="90"/>
      <c r="CR4" s="90"/>
      <c r="CS4" s="89"/>
      <c r="CT4" s="90"/>
      <c r="CU4" s="90"/>
      <c r="CV4" s="89"/>
      <c r="CW4" s="90"/>
      <c r="CX4" s="90"/>
      <c r="CY4" s="89"/>
      <c r="CZ4" s="90"/>
      <c r="DA4" s="90"/>
      <c r="DB4" s="89"/>
      <c r="DC4" s="90"/>
      <c r="DD4" s="90"/>
      <c r="DE4" s="89"/>
      <c r="DF4" s="90"/>
      <c r="DG4" s="90"/>
      <c r="DH4" s="89"/>
      <c r="DI4" s="90"/>
      <c r="DJ4" s="90"/>
      <c r="DK4" s="89"/>
      <c r="DL4" s="90"/>
      <c r="DM4" s="90"/>
      <c r="DN4" s="89"/>
      <c r="DO4" s="90"/>
      <c r="DP4" s="90"/>
      <c r="DQ4" s="89"/>
      <c r="DR4" s="90"/>
      <c r="DS4" s="90"/>
      <c r="DT4" s="89"/>
      <c r="DU4" s="90"/>
      <c r="DV4" s="90"/>
      <c r="DW4" s="89"/>
      <c r="DX4" s="90"/>
      <c r="DY4" s="90"/>
      <c r="DZ4" s="89"/>
      <c r="EA4" s="90"/>
      <c r="EB4" s="90"/>
      <c r="EC4" s="89"/>
      <c r="ED4" s="90"/>
      <c r="EE4" s="90"/>
      <c r="EF4" s="89"/>
      <c r="EG4" s="90"/>
      <c r="EH4" s="90"/>
      <c r="EI4" s="89"/>
      <c r="EJ4" s="90"/>
      <c r="EK4" s="90"/>
      <c r="EL4" s="89"/>
      <c r="EM4" s="90"/>
      <c r="EN4" s="90"/>
      <c r="EO4" s="89"/>
      <c r="EP4" s="90"/>
      <c r="EQ4" s="90"/>
      <c r="ER4" s="89"/>
      <c r="ES4" s="90"/>
      <c r="ET4" s="90"/>
      <c r="EU4" s="89"/>
      <c r="EV4" s="90"/>
      <c r="EW4" s="90"/>
      <c r="EX4" s="89"/>
      <c r="EY4" s="90"/>
      <c r="EZ4" s="90"/>
      <c r="FA4" s="89"/>
      <c r="FB4" s="90"/>
      <c r="FC4" s="90"/>
      <c r="FD4" s="89"/>
      <c r="FE4" s="90"/>
      <c r="FF4" s="90"/>
      <c r="FG4" s="89"/>
      <c r="FH4" s="90"/>
      <c r="FI4" s="90"/>
      <c r="FJ4" s="89"/>
      <c r="FK4" s="90"/>
      <c r="FL4" s="90"/>
      <c r="FM4" s="89"/>
      <c r="FN4" s="90"/>
      <c r="FO4" s="90"/>
      <c r="FP4" s="89"/>
      <c r="FQ4" s="90"/>
      <c r="FR4" s="90"/>
      <c r="FS4" s="89"/>
      <c r="FT4" s="90"/>
      <c r="FU4" s="90"/>
      <c r="FV4" s="89"/>
      <c r="FW4" s="90"/>
      <c r="FX4" s="90"/>
      <c r="FY4" s="89"/>
      <c r="FZ4" s="90"/>
      <c r="GA4" s="90"/>
      <c r="GB4" s="89"/>
      <c r="GC4" s="90"/>
      <c r="GD4" s="90"/>
      <c r="GE4" s="89"/>
      <c r="GF4" s="90"/>
      <c r="GG4" s="90"/>
      <c r="GH4" s="89"/>
      <c r="GI4" s="90"/>
      <c r="GJ4" s="90"/>
      <c r="GK4" s="89"/>
      <c r="GL4" s="90"/>
      <c r="GM4" s="90"/>
      <c r="GN4" s="89"/>
      <c r="GO4" s="90"/>
      <c r="GP4" s="90"/>
      <c r="GQ4" s="89"/>
      <c r="GR4" s="90"/>
      <c r="GS4" s="90"/>
      <c r="GT4" s="89"/>
      <c r="GU4" s="90"/>
      <c r="GV4" s="90"/>
      <c r="GW4" s="89"/>
      <c r="GX4" s="90"/>
      <c r="GY4" s="90"/>
      <c r="GZ4" s="89"/>
      <c r="HA4" s="90"/>
      <c r="HB4" s="90"/>
      <c r="HC4" s="89"/>
      <c r="HD4" s="90"/>
      <c r="HE4" s="90"/>
      <c r="HF4" s="89"/>
      <c r="HG4" s="90"/>
      <c r="HH4" s="90"/>
      <c r="HI4" s="89"/>
      <c r="HJ4" s="90"/>
      <c r="HK4" s="90"/>
      <c r="HL4" s="89"/>
      <c r="HM4" s="90"/>
      <c r="HN4" s="90"/>
      <c r="HO4" s="89"/>
      <c r="HP4" s="90"/>
      <c r="HQ4" s="90"/>
      <c r="HR4" s="89"/>
      <c r="HS4" s="90"/>
      <c r="HT4" s="90"/>
      <c r="HU4" s="89"/>
      <c r="HV4" s="90"/>
      <c r="HW4" s="90"/>
      <c r="HX4" s="89"/>
      <c r="HY4" s="90"/>
      <c r="HZ4" s="90"/>
      <c r="IA4" s="89"/>
      <c r="IB4" s="90"/>
      <c r="IC4" s="90"/>
      <c r="ID4" s="89"/>
      <c r="IE4" s="90"/>
      <c r="IF4" s="90"/>
      <c r="IG4" s="89"/>
      <c r="IH4" s="90"/>
      <c r="II4" s="90"/>
      <c r="IJ4" s="89"/>
      <c r="IK4" s="90"/>
      <c r="IL4" s="90"/>
      <c r="IM4" s="89"/>
      <c r="IN4" s="90"/>
      <c r="IO4" s="90"/>
      <c r="IP4" s="89"/>
      <c r="IQ4" s="90"/>
      <c r="IR4" s="90"/>
      <c r="IS4" s="89"/>
      <c r="IT4" s="90"/>
      <c r="IU4" s="90"/>
      <c r="IV4" s="89"/>
      <c r="IW4" s="90"/>
      <c r="IX4" s="90"/>
      <c r="IY4" s="89"/>
      <c r="IZ4" s="90"/>
      <c r="JA4" s="90"/>
      <c r="JB4" s="89"/>
      <c r="JC4" s="90"/>
      <c r="JD4" s="90"/>
      <c r="JE4" s="89"/>
      <c r="JF4" s="90"/>
      <c r="JG4" s="90"/>
      <c r="JH4" s="89"/>
      <c r="JI4" s="90"/>
      <c r="JJ4" s="90"/>
      <c r="JK4" s="89"/>
      <c r="JL4" s="90"/>
      <c r="JM4" s="90"/>
      <c r="JN4" s="89"/>
      <c r="JO4" s="90"/>
      <c r="JP4" s="90"/>
      <c r="JQ4" s="89"/>
      <c r="JR4" s="90"/>
      <c r="JS4" s="90"/>
      <c r="JT4" s="89"/>
      <c r="JU4" s="90"/>
      <c r="JV4" s="90"/>
      <c r="JW4" s="89"/>
      <c r="JX4" s="90"/>
      <c r="JY4" s="90"/>
      <c r="JZ4" s="89"/>
      <c r="KA4" s="90"/>
      <c r="KB4" s="90"/>
      <c r="KC4" s="89"/>
      <c r="KD4" s="90"/>
      <c r="KE4" s="90"/>
      <c r="KF4" s="89"/>
      <c r="KG4" s="90"/>
      <c r="KH4" s="90"/>
      <c r="KI4" s="89"/>
      <c r="KJ4" s="90"/>
      <c r="KK4" s="90"/>
      <c r="KL4" s="89"/>
      <c r="KM4" s="90"/>
      <c r="KN4" s="90"/>
      <c r="KO4" s="89"/>
      <c r="KP4" s="90"/>
      <c r="KQ4" s="90"/>
      <c r="KR4" s="89"/>
      <c r="KS4" s="90"/>
      <c r="KT4" s="90"/>
      <c r="KU4" s="89"/>
      <c r="KV4" s="90"/>
      <c r="KW4" s="90"/>
      <c r="KX4" s="89"/>
      <c r="KY4" s="90"/>
      <c r="KZ4" s="90"/>
      <c r="LA4" s="89"/>
      <c r="LB4" s="90"/>
      <c r="LC4" s="90"/>
      <c r="LD4" s="89"/>
      <c r="LE4" s="90"/>
      <c r="LF4" s="90"/>
      <c r="LG4" s="89"/>
      <c r="LH4" s="90"/>
      <c r="LI4" s="90"/>
      <c r="LJ4" s="89"/>
      <c r="LK4" s="90"/>
      <c r="LL4" s="90"/>
      <c r="LM4" s="89"/>
      <c r="LN4" s="90"/>
      <c r="LO4" s="90"/>
      <c r="LP4" s="89"/>
      <c r="LQ4" s="90"/>
      <c r="LR4" s="90"/>
      <c r="LS4" s="89"/>
      <c r="LT4" s="90"/>
      <c r="LU4" s="90"/>
      <c r="LV4" s="89"/>
      <c r="LW4" s="90"/>
      <c r="LX4" s="90"/>
      <c r="LY4" s="89"/>
      <c r="LZ4" s="90"/>
      <c r="MA4" s="90"/>
      <c r="MB4" s="89"/>
      <c r="MC4" s="90"/>
      <c r="MD4" s="90"/>
      <c r="ME4" s="89"/>
      <c r="MF4" s="90"/>
      <c r="MG4" s="90"/>
      <c r="MH4" s="89"/>
      <c r="MI4" s="90"/>
      <c r="MJ4" s="90"/>
      <c r="MK4" s="89"/>
      <c r="ML4" s="90"/>
      <c r="MM4" s="90"/>
      <c r="MN4" s="89"/>
      <c r="MO4" s="90"/>
      <c r="MP4" s="90"/>
      <c r="MQ4" s="89"/>
      <c r="MR4" s="90"/>
      <c r="MS4" s="90"/>
      <c r="MT4" s="89"/>
      <c r="MU4" s="90"/>
      <c r="MV4" s="90"/>
      <c r="MW4" s="89"/>
      <c r="MX4" s="90"/>
      <c r="MY4" s="90"/>
      <c r="MZ4" s="89"/>
      <c r="NA4" s="90"/>
      <c r="NB4" s="90"/>
      <c r="NC4" s="89"/>
      <c r="ND4" s="90"/>
      <c r="NE4" s="90"/>
      <c r="NF4" s="89"/>
      <c r="NG4" s="90"/>
      <c r="NH4" s="90"/>
      <c r="NI4" s="89"/>
      <c r="NJ4" s="90"/>
      <c r="NK4" s="90"/>
      <c r="NL4" s="89"/>
      <c r="NM4" s="90"/>
      <c r="NN4" s="90"/>
      <c r="NO4" s="89"/>
      <c r="NP4" s="90"/>
      <c r="NQ4" s="90"/>
      <c r="NR4" s="89"/>
      <c r="NS4" s="90"/>
      <c r="NT4" s="90"/>
      <c r="NU4" s="89"/>
      <c r="NV4" s="90"/>
      <c r="NW4" s="90"/>
      <c r="NX4" s="89"/>
      <c r="NY4" s="90"/>
      <c r="NZ4" s="90"/>
      <c r="OA4" s="89"/>
      <c r="OB4" s="90"/>
      <c r="OC4" s="90"/>
      <c r="OD4" s="89"/>
      <c r="OE4" s="90"/>
      <c r="OF4" s="90"/>
      <c r="OG4" s="89"/>
      <c r="OH4" s="90"/>
      <c r="OI4" s="90"/>
      <c r="OJ4" s="89"/>
      <c r="OK4" s="90"/>
      <c r="OL4" s="90"/>
      <c r="OM4" s="89"/>
      <c r="ON4" s="90"/>
      <c r="OO4" s="90"/>
      <c r="OP4" s="89"/>
      <c r="OQ4" s="90"/>
      <c r="OR4" s="90"/>
      <c r="OS4" s="89"/>
      <c r="OT4" s="90"/>
      <c r="OU4" s="90"/>
      <c r="OV4" s="89"/>
      <c r="OW4" s="90"/>
      <c r="OX4" s="90"/>
      <c r="OY4" s="89"/>
      <c r="OZ4" s="90"/>
      <c r="PA4" s="90"/>
      <c r="PB4" s="89"/>
      <c r="PC4" s="90"/>
      <c r="PD4" s="90"/>
      <c r="PE4" s="89"/>
      <c r="PF4" s="90"/>
      <c r="PG4" s="90"/>
      <c r="PH4" s="89"/>
      <c r="PI4" s="90"/>
      <c r="PJ4" s="90"/>
      <c r="PK4" s="89"/>
      <c r="PL4" s="90"/>
      <c r="PM4" s="90"/>
      <c r="PN4" s="89"/>
      <c r="PO4" s="90"/>
      <c r="PP4" s="90"/>
      <c r="PQ4" s="89"/>
      <c r="PR4" s="90"/>
      <c r="PS4" s="90"/>
      <c r="PT4" s="89"/>
      <c r="PU4" s="90"/>
      <c r="PV4" s="90"/>
      <c r="PW4" s="89"/>
      <c r="PX4" s="90"/>
      <c r="PY4" s="90"/>
      <c r="PZ4" s="89"/>
      <c r="QA4" s="90"/>
      <c r="QB4" s="90"/>
      <c r="QC4" s="89"/>
      <c r="QD4" s="90"/>
      <c r="QE4" s="90"/>
      <c r="QF4" s="89"/>
      <c r="QG4" s="90"/>
      <c r="QH4" s="90"/>
      <c r="QI4" s="89"/>
      <c r="QJ4" s="90"/>
      <c r="QK4" s="90"/>
      <c r="QL4" s="89"/>
      <c r="QM4" s="90"/>
      <c r="QN4" s="90"/>
      <c r="QO4" s="89"/>
      <c r="QP4" s="90"/>
      <c r="QQ4" s="90"/>
      <c r="QR4" s="89"/>
      <c r="QS4" s="90"/>
      <c r="QT4" s="90"/>
      <c r="QU4" s="89"/>
      <c r="QV4" s="90"/>
      <c r="QW4" s="90"/>
      <c r="QX4" s="89"/>
      <c r="QY4" s="90"/>
      <c r="QZ4" s="90"/>
      <c r="RA4" s="89"/>
      <c r="RB4" s="90"/>
      <c r="RC4" s="90"/>
      <c r="RD4" s="89"/>
      <c r="RE4" s="90"/>
      <c r="RF4" s="90"/>
      <c r="RG4" s="89"/>
      <c r="RH4" s="90"/>
      <c r="RI4" s="90"/>
      <c r="RJ4" s="89"/>
      <c r="RK4" s="90"/>
      <c r="RL4" s="90"/>
      <c r="RM4" s="89"/>
      <c r="RN4" s="90"/>
      <c r="RO4" s="90"/>
      <c r="RP4" s="89"/>
      <c r="RQ4" s="90"/>
      <c r="RR4" s="90"/>
      <c r="RS4" s="89"/>
      <c r="RT4" s="90"/>
      <c r="RU4" s="90"/>
      <c r="RV4" s="89"/>
      <c r="RW4" s="90"/>
      <c r="RX4" s="90"/>
      <c r="RY4" s="89"/>
      <c r="RZ4" s="90"/>
      <c r="SA4" s="90"/>
      <c r="SB4" s="89"/>
      <c r="SC4" s="90"/>
      <c r="SD4" s="90"/>
      <c r="SE4" s="89"/>
      <c r="SF4" s="90"/>
      <c r="SG4" s="90"/>
      <c r="SH4" s="89"/>
      <c r="SI4" s="90"/>
      <c r="SJ4" s="90"/>
      <c r="SK4" s="89"/>
      <c r="SL4" s="90"/>
      <c r="SM4" s="90"/>
      <c r="SN4" s="89"/>
      <c r="SO4" s="90"/>
      <c r="SP4" s="90"/>
      <c r="SQ4" s="89"/>
      <c r="SR4" s="90"/>
      <c r="SS4" s="90"/>
      <c r="ST4" s="89"/>
      <c r="SU4" s="90"/>
      <c r="SV4" s="90"/>
      <c r="SW4" s="89"/>
      <c r="SX4" s="90"/>
      <c r="SY4" s="90"/>
      <c r="SZ4" s="89"/>
      <c r="TA4" s="90"/>
      <c r="TB4" s="90"/>
      <c r="TC4" s="89"/>
      <c r="TD4" s="90"/>
      <c r="TE4" s="90"/>
      <c r="TF4" s="89"/>
      <c r="TG4" s="90"/>
      <c r="TH4" s="90"/>
      <c r="TI4" s="89"/>
      <c r="TJ4" s="90"/>
      <c r="TK4" s="90"/>
      <c r="TL4" s="89"/>
      <c r="TM4" s="90"/>
      <c r="TN4" s="90"/>
      <c r="TO4" s="89"/>
      <c r="TP4" s="90"/>
      <c r="TQ4" s="90"/>
      <c r="TR4" s="89"/>
      <c r="TS4" s="90"/>
      <c r="TT4" s="90"/>
      <c r="TU4" s="89"/>
      <c r="TV4" s="90"/>
      <c r="TW4" s="90"/>
      <c r="TX4" s="89"/>
      <c r="TY4" s="90"/>
      <c r="TZ4" s="90"/>
      <c r="UA4" s="89"/>
      <c r="UB4" s="90"/>
      <c r="UC4" s="90"/>
      <c r="UD4" s="89"/>
      <c r="UE4" s="90"/>
      <c r="UF4" s="90"/>
      <c r="UG4" s="89"/>
      <c r="UH4" s="90"/>
      <c r="UI4" s="90"/>
      <c r="UJ4" s="89"/>
      <c r="UK4" s="90"/>
      <c r="UL4" s="90"/>
      <c r="UM4" s="89"/>
      <c r="UN4" s="90"/>
      <c r="UO4" s="90"/>
      <c r="UP4" s="89"/>
      <c r="UQ4" s="90"/>
      <c r="UR4" s="90"/>
      <c r="US4" s="89"/>
      <c r="UT4" s="90"/>
      <c r="UU4" s="90"/>
      <c r="UV4" s="89"/>
      <c r="UW4" s="90"/>
      <c r="UX4" s="90"/>
      <c r="UY4" s="89"/>
      <c r="UZ4" s="90"/>
      <c r="VA4" s="90"/>
      <c r="VB4" s="89"/>
      <c r="VC4" s="90"/>
      <c r="VD4" s="90"/>
      <c r="VE4" s="89"/>
      <c r="VF4" s="90"/>
      <c r="VG4" s="90"/>
      <c r="VH4" s="89"/>
      <c r="VI4" s="90"/>
      <c r="VJ4" s="90"/>
      <c r="VK4" s="89"/>
      <c r="VL4" s="90"/>
      <c r="VM4" s="90"/>
      <c r="VN4" s="89"/>
      <c r="VO4" s="90"/>
      <c r="VP4" s="90"/>
      <c r="VQ4" s="89"/>
      <c r="VR4" s="90"/>
      <c r="VS4" s="90"/>
      <c r="VT4" s="89"/>
      <c r="VU4" s="90"/>
      <c r="VV4" s="90"/>
      <c r="VW4" s="89"/>
      <c r="VX4" s="90"/>
      <c r="VY4" s="90"/>
      <c r="VZ4" s="89"/>
      <c r="WA4" s="90"/>
      <c r="WB4" s="90"/>
      <c r="WC4" s="89"/>
      <c r="WD4" s="90"/>
      <c r="WE4" s="90"/>
      <c r="WF4" s="89"/>
      <c r="WG4" s="90"/>
      <c r="WH4" s="90"/>
      <c r="WI4" s="89"/>
      <c r="WJ4" s="90"/>
      <c r="WK4" s="90"/>
      <c r="WL4" s="89"/>
      <c r="WM4" s="90"/>
      <c r="WN4" s="90"/>
      <c r="WO4" s="89"/>
      <c r="WP4" s="90"/>
      <c r="WQ4" s="90"/>
      <c r="WR4" s="89"/>
      <c r="WS4" s="90"/>
      <c r="WT4" s="90"/>
      <c r="WU4" s="89"/>
      <c r="WV4" s="90"/>
      <c r="WW4" s="90"/>
      <c r="WX4" s="89"/>
      <c r="WY4" s="90"/>
      <c r="WZ4" s="90"/>
      <c r="XA4" s="89"/>
      <c r="XB4" s="90"/>
      <c r="XC4" s="90"/>
      <c r="XD4" s="89"/>
      <c r="XE4" s="90"/>
      <c r="XF4" s="90"/>
      <c r="XG4" s="89"/>
      <c r="XH4" s="90"/>
      <c r="XI4" s="90"/>
      <c r="XJ4" s="89"/>
      <c r="XK4" s="90"/>
      <c r="XL4" s="90"/>
      <c r="XM4" s="89"/>
      <c r="XN4" s="90"/>
      <c r="XO4" s="90"/>
      <c r="XP4" s="89"/>
      <c r="XQ4" s="90"/>
      <c r="XR4" s="90"/>
      <c r="XS4" s="89"/>
      <c r="XT4" s="90"/>
      <c r="XU4" s="90"/>
      <c r="XV4" s="89"/>
      <c r="XW4" s="90"/>
      <c r="XX4" s="90"/>
      <c r="XY4" s="89"/>
      <c r="XZ4" s="90"/>
      <c r="YA4" s="90"/>
      <c r="YB4" s="89"/>
      <c r="YC4" s="90"/>
      <c r="YD4" s="90"/>
      <c r="YE4" s="89"/>
      <c r="YF4" s="90"/>
      <c r="YG4" s="90"/>
      <c r="YH4" s="89"/>
      <c r="YI4" s="90"/>
      <c r="YJ4" s="90"/>
      <c r="YK4" s="89"/>
      <c r="YL4" s="90"/>
      <c r="YM4" s="90"/>
      <c r="YN4" s="89"/>
      <c r="YO4" s="90"/>
      <c r="YP4" s="90"/>
      <c r="YQ4" s="89"/>
      <c r="YR4" s="90"/>
      <c r="YS4" s="90"/>
      <c r="YT4" s="89"/>
      <c r="YU4" s="90"/>
      <c r="YV4" s="90"/>
      <c r="YW4" s="89"/>
      <c r="YX4" s="90"/>
      <c r="YY4" s="90"/>
      <c r="YZ4" s="89"/>
      <c r="ZA4" s="90"/>
      <c r="ZB4" s="90"/>
      <c r="ZC4" s="89"/>
      <c r="ZD4" s="90"/>
      <c r="ZE4" s="90"/>
      <c r="ZF4" s="89"/>
      <c r="ZG4" s="90"/>
      <c r="ZH4" s="90"/>
      <c r="ZI4" s="89"/>
      <c r="ZJ4" s="90"/>
      <c r="ZK4" s="90"/>
      <c r="ZL4" s="89"/>
      <c r="ZM4" s="90"/>
      <c r="ZN4" s="90"/>
      <c r="ZO4" s="89"/>
      <c r="ZP4" s="90"/>
      <c r="ZQ4" s="90"/>
      <c r="ZR4" s="89"/>
      <c r="ZS4" s="90"/>
      <c r="ZT4" s="90"/>
      <c r="ZU4" s="89"/>
      <c r="ZV4" s="90"/>
      <c r="ZW4" s="90"/>
      <c r="ZX4" s="89"/>
      <c r="ZY4" s="90"/>
      <c r="ZZ4" s="90"/>
      <c r="AAA4" s="89"/>
      <c r="AAB4" s="90"/>
      <c r="AAC4" s="90"/>
      <c r="AAD4" s="89"/>
      <c r="AAE4" s="90"/>
      <c r="AAF4" s="90"/>
      <c r="AAG4" s="89"/>
      <c r="AAH4" s="90"/>
      <c r="AAI4" s="90"/>
      <c r="AAJ4" s="89"/>
      <c r="AAK4" s="90"/>
      <c r="AAL4" s="90"/>
      <c r="AAM4" s="89"/>
      <c r="AAN4" s="90"/>
      <c r="AAO4" s="90"/>
      <c r="AAP4" s="89"/>
      <c r="AAQ4" s="90"/>
      <c r="AAR4" s="90"/>
      <c r="AAS4" s="89"/>
      <c r="AAT4" s="90"/>
      <c r="AAU4" s="90"/>
      <c r="AAV4" s="89"/>
      <c r="AAW4" s="90"/>
      <c r="AAX4" s="90"/>
      <c r="AAY4" s="89"/>
      <c r="AAZ4" s="90"/>
      <c r="ABA4" s="90"/>
      <c r="ABB4" s="89"/>
      <c r="ABC4" s="90"/>
      <c r="ABD4" s="90"/>
      <c r="ABE4" s="89"/>
      <c r="ABF4" s="90"/>
      <c r="ABG4" s="90"/>
      <c r="ABH4" s="89"/>
      <c r="ABI4" s="90"/>
      <c r="ABJ4" s="90"/>
      <c r="ABK4" s="89"/>
      <c r="ABL4" s="90"/>
      <c r="ABM4" s="90"/>
      <c r="ABN4" s="89"/>
      <c r="ABO4" s="90"/>
      <c r="ABP4" s="90"/>
      <c r="ABQ4" s="89"/>
      <c r="ABR4" s="90"/>
      <c r="ABS4" s="90"/>
      <c r="ABT4" s="89"/>
      <c r="ABU4" s="90"/>
      <c r="ABV4" s="90"/>
      <c r="ABW4" s="89"/>
      <c r="ABX4" s="90"/>
      <c r="ABY4" s="90"/>
      <c r="ABZ4" s="89"/>
      <c r="ACA4" s="90"/>
      <c r="ACB4" s="90"/>
      <c r="ACC4" s="89"/>
      <c r="ACD4" s="90"/>
      <c r="ACE4" s="90"/>
      <c r="ACF4" s="89"/>
      <c r="ACG4" s="90"/>
      <c r="ACH4" s="90"/>
      <c r="ACI4" s="89"/>
      <c r="ACJ4" s="90"/>
      <c r="ACK4" s="90"/>
      <c r="ACL4" s="89"/>
      <c r="ACM4" s="90"/>
      <c r="ACN4" s="90"/>
      <c r="ACO4" s="89"/>
      <c r="ACP4" s="90"/>
      <c r="ACQ4" s="90"/>
      <c r="ACR4" s="89"/>
      <c r="ACS4" s="90"/>
      <c r="ACT4" s="90"/>
      <c r="ACU4" s="89"/>
      <c r="ACV4" s="90"/>
      <c r="ACW4" s="90"/>
      <c r="ACX4" s="89"/>
      <c r="ACY4" s="90"/>
      <c r="ACZ4" s="90"/>
      <c r="ADA4" s="89"/>
      <c r="ADB4" s="90"/>
      <c r="ADC4" s="90"/>
      <c r="ADD4" s="89"/>
      <c r="ADE4" s="90"/>
      <c r="ADF4" s="90"/>
      <c r="ADG4" s="89"/>
      <c r="ADH4" s="90"/>
      <c r="ADI4" s="90"/>
      <c r="ADJ4" s="89"/>
      <c r="ADK4" s="90"/>
      <c r="ADL4" s="90"/>
      <c r="ADM4" s="89"/>
      <c r="ADN4" s="90"/>
      <c r="ADO4" s="90"/>
      <c r="ADP4" s="89"/>
      <c r="ADQ4" s="90"/>
      <c r="ADR4" s="90"/>
      <c r="ADS4" s="89"/>
      <c r="ADT4" s="90"/>
      <c r="ADU4" s="90"/>
      <c r="ADV4" s="89"/>
      <c r="ADW4" s="90"/>
      <c r="ADX4" s="90"/>
      <c r="ADY4" s="89"/>
      <c r="ADZ4" s="90"/>
      <c r="AEA4" s="90"/>
      <c r="AEB4" s="89"/>
      <c r="AEC4" s="90"/>
      <c r="AED4" s="90"/>
      <c r="AEE4" s="89"/>
      <c r="AEF4" s="90"/>
      <c r="AEG4" s="90"/>
      <c r="AEH4" s="89"/>
      <c r="AEI4" s="90"/>
      <c r="AEJ4" s="90"/>
      <c r="AEK4" s="89"/>
      <c r="AEL4" s="90"/>
      <c r="AEM4" s="90"/>
      <c r="AEN4" s="89"/>
      <c r="AEO4" s="90"/>
      <c r="AEP4" s="90"/>
      <c r="AEQ4" s="89"/>
      <c r="AER4" s="90"/>
      <c r="AES4" s="90"/>
      <c r="AET4" s="89"/>
      <c r="AEU4" s="90"/>
      <c r="AEV4" s="90"/>
      <c r="AEW4" s="89"/>
      <c r="AEX4" s="90"/>
      <c r="AEY4" s="90"/>
      <c r="AEZ4" s="89"/>
      <c r="AFA4" s="90"/>
      <c r="AFB4" s="90"/>
      <c r="AFC4" s="89"/>
      <c r="AFD4" s="90"/>
      <c r="AFE4" s="90"/>
      <c r="AFF4" s="89"/>
      <c r="AFG4" s="90"/>
      <c r="AFH4" s="90"/>
      <c r="AFI4" s="89"/>
      <c r="AFJ4" s="90"/>
      <c r="AFK4" s="90"/>
      <c r="AFL4" s="89"/>
      <c r="AFM4" s="90"/>
      <c r="AFN4" s="90"/>
      <c r="AFO4" s="89"/>
      <c r="AFP4" s="90"/>
      <c r="AFQ4" s="90"/>
      <c r="AFR4" s="89"/>
      <c r="AFS4" s="90"/>
      <c r="AFT4" s="90"/>
      <c r="AFU4" s="89"/>
      <c r="AFV4" s="90"/>
      <c r="AFW4" s="90"/>
      <c r="AFX4" s="89"/>
      <c r="AFY4" s="90"/>
      <c r="AFZ4" s="90"/>
      <c r="AGA4" s="89"/>
      <c r="AGB4" s="90"/>
      <c r="AGC4" s="90"/>
      <c r="AGD4" s="89"/>
      <c r="AGE4" s="90"/>
      <c r="AGF4" s="90"/>
      <c r="AGG4" s="89"/>
      <c r="AGH4" s="90"/>
      <c r="AGI4" s="90"/>
      <c r="AGJ4" s="89"/>
      <c r="AGK4" s="90"/>
      <c r="AGL4" s="90"/>
      <c r="AGM4" s="89"/>
      <c r="AGN4" s="90"/>
      <c r="AGO4" s="90"/>
      <c r="AGP4" s="89"/>
      <c r="AGQ4" s="90"/>
      <c r="AGR4" s="90"/>
      <c r="AGS4" s="89"/>
      <c r="AGT4" s="90"/>
      <c r="AGU4" s="90"/>
      <c r="AGV4" s="89"/>
      <c r="AGW4" s="90"/>
      <c r="AGX4" s="90"/>
      <c r="AGY4" s="89"/>
      <c r="AGZ4" s="90"/>
      <c r="AHA4" s="90"/>
      <c r="AHB4" s="89"/>
      <c r="AHC4" s="90"/>
      <c r="AHD4" s="90"/>
      <c r="AHE4" s="89"/>
      <c r="AHF4" s="90"/>
      <c r="AHG4" s="90"/>
      <c r="AHH4" s="89"/>
      <c r="AHI4" s="90"/>
      <c r="AHJ4" s="90"/>
      <c r="AHK4" s="89"/>
      <c r="AHL4" s="90"/>
      <c r="AHM4" s="90"/>
      <c r="AHN4" s="89"/>
      <c r="AHO4" s="90"/>
      <c r="AHP4" s="90"/>
      <c r="AHQ4" s="89"/>
      <c r="AHR4" s="90"/>
      <c r="AHS4" s="90"/>
      <c r="AHT4" s="89"/>
      <c r="AHU4" s="90"/>
      <c r="AHV4" s="90"/>
      <c r="AHW4" s="89"/>
      <c r="AHX4" s="90"/>
      <c r="AHY4" s="90"/>
      <c r="AHZ4" s="89"/>
      <c r="AIA4" s="90"/>
      <c r="AIB4" s="90"/>
      <c r="AIC4" s="89"/>
      <c r="AID4" s="90"/>
      <c r="AIE4" s="90"/>
      <c r="AIF4" s="89"/>
      <c r="AIG4" s="90"/>
      <c r="AIH4" s="90"/>
      <c r="AII4" s="89"/>
      <c r="AIJ4" s="90"/>
      <c r="AIK4" s="90"/>
      <c r="AIL4" s="89"/>
      <c r="AIM4" s="90"/>
      <c r="AIN4" s="90"/>
      <c r="AIO4" s="89"/>
      <c r="AIP4" s="90"/>
      <c r="AIQ4" s="90"/>
      <c r="AIR4" s="89"/>
      <c r="AIS4" s="90"/>
      <c r="AIT4" s="90"/>
      <c r="AIU4" s="89"/>
      <c r="AIV4" s="90"/>
      <c r="AIW4" s="90"/>
      <c r="AIX4" s="89"/>
      <c r="AIY4" s="90"/>
      <c r="AIZ4" s="90"/>
      <c r="AJA4" s="89"/>
      <c r="AJB4" s="90"/>
      <c r="AJC4" s="90"/>
      <c r="AJD4" s="89"/>
      <c r="AJE4" s="90"/>
      <c r="AJF4" s="90"/>
      <c r="AJG4" s="89"/>
      <c r="AJH4" s="90"/>
      <c r="AJI4" s="90"/>
      <c r="AJJ4" s="89"/>
      <c r="AJK4" s="90"/>
      <c r="AJL4" s="90"/>
      <c r="AJM4" s="89"/>
      <c r="AJN4" s="90"/>
      <c r="AJO4" s="90"/>
      <c r="AJP4" s="89"/>
      <c r="AJQ4" s="90"/>
      <c r="AJR4" s="90"/>
      <c r="AJS4" s="89"/>
      <c r="AJT4" s="90"/>
      <c r="AJU4" s="90"/>
      <c r="AJV4" s="89"/>
      <c r="AJW4" s="90"/>
      <c r="AJX4" s="90"/>
      <c r="AJY4" s="89"/>
      <c r="AJZ4" s="90"/>
      <c r="AKA4" s="90"/>
      <c r="AKB4" s="89"/>
      <c r="AKC4" s="90"/>
      <c r="AKD4" s="90"/>
      <c r="AKE4" s="89"/>
      <c r="AKF4" s="90"/>
      <c r="AKG4" s="90"/>
      <c r="AKH4" s="89"/>
      <c r="AKI4" s="90"/>
      <c r="AKJ4" s="90"/>
      <c r="AKK4" s="89"/>
      <c r="AKL4" s="90"/>
      <c r="AKM4" s="90"/>
      <c r="AKN4" s="89"/>
      <c r="AKO4" s="90"/>
      <c r="AKP4" s="90"/>
      <c r="AKQ4" s="89"/>
      <c r="AKR4" s="90"/>
      <c r="AKS4" s="90"/>
      <c r="AKT4" s="89"/>
      <c r="AKU4" s="90"/>
      <c r="AKV4" s="90"/>
      <c r="AKW4" s="89"/>
      <c r="AKX4" s="90"/>
      <c r="AKY4" s="90"/>
      <c r="AKZ4" s="89"/>
      <c r="ALA4" s="90"/>
      <c r="ALB4" s="90"/>
      <c r="ALC4" s="89"/>
      <c r="ALD4" s="90"/>
      <c r="ALE4" s="90"/>
      <c r="ALF4" s="89"/>
      <c r="ALG4" s="90"/>
      <c r="ALH4" s="90"/>
      <c r="ALI4" s="89"/>
      <c r="ALJ4" s="90"/>
      <c r="ALK4" s="90"/>
      <c r="ALL4" s="89"/>
      <c r="ALM4" s="90"/>
      <c r="ALN4" s="90"/>
      <c r="ALO4" s="89"/>
      <c r="ALP4" s="90"/>
      <c r="ALQ4" s="90"/>
      <c r="ALR4" s="89"/>
      <c r="ALS4" s="90"/>
      <c r="ALT4" s="90"/>
      <c r="ALU4" s="89"/>
      <c r="ALV4" s="90"/>
      <c r="ALW4" s="90"/>
      <c r="ALX4" s="89"/>
      <c r="ALY4" s="90"/>
      <c r="ALZ4" s="90"/>
      <c r="AMA4" s="89"/>
      <c r="AMB4" s="90"/>
      <c r="AMC4" s="90"/>
      <c r="AMD4" s="89"/>
      <c r="AME4" s="90"/>
      <c r="AMF4" s="90"/>
      <c r="AMG4" s="89"/>
      <c r="AMH4" s="90"/>
      <c r="AMI4" s="90"/>
      <c r="AMJ4" s="89"/>
      <c r="AMK4" s="90"/>
      <c r="AML4" s="90"/>
      <c r="AMM4" s="89"/>
      <c r="AMN4" s="90"/>
      <c r="AMO4" s="90"/>
      <c r="AMP4" s="89"/>
      <c r="AMQ4" s="90"/>
      <c r="AMR4" s="90"/>
      <c r="AMS4" s="89"/>
      <c r="AMT4" s="90"/>
      <c r="AMU4" s="90"/>
      <c r="AMV4" s="89"/>
      <c r="AMW4" s="90"/>
      <c r="AMX4" s="90"/>
      <c r="AMY4" s="89"/>
      <c r="AMZ4" s="90"/>
      <c r="ANA4" s="90"/>
      <c r="ANB4" s="89"/>
      <c r="ANC4" s="90"/>
      <c r="AND4" s="90"/>
      <c r="ANE4" s="89"/>
      <c r="ANF4" s="90"/>
      <c r="ANG4" s="90"/>
      <c r="ANH4" s="89"/>
      <c r="ANI4" s="90"/>
      <c r="ANJ4" s="90"/>
      <c r="ANK4" s="89"/>
      <c r="ANL4" s="90"/>
      <c r="ANM4" s="90"/>
      <c r="ANN4" s="89"/>
      <c r="ANO4" s="90"/>
      <c r="ANP4" s="90"/>
      <c r="ANQ4" s="89"/>
      <c r="ANR4" s="90"/>
      <c r="ANS4" s="90"/>
      <c r="ANT4" s="89"/>
      <c r="ANU4" s="90"/>
      <c r="ANV4" s="90"/>
      <c r="ANW4" s="89"/>
      <c r="ANX4" s="90"/>
      <c r="ANY4" s="90"/>
      <c r="ANZ4" s="89"/>
      <c r="AOA4" s="90"/>
      <c r="AOB4" s="90"/>
      <c r="AOC4" s="89"/>
      <c r="AOD4" s="90"/>
      <c r="AOE4" s="90"/>
      <c r="AOF4" s="89"/>
      <c r="AOG4" s="90"/>
      <c r="AOH4" s="90"/>
      <c r="AOI4" s="89"/>
      <c r="AOJ4" s="90"/>
      <c r="AOK4" s="90"/>
      <c r="AOL4" s="89"/>
      <c r="AOM4" s="90"/>
      <c r="AON4" s="90"/>
      <c r="AOO4" s="89"/>
      <c r="AOP4" s="90"/>
      <c r="AOQ4" s="90"/>
      <c r="AOR4" s="89"/>
      <c r="AOS4" s="90"/>
      <c r="AOT4" s="90"/>
      <c r="AOU4" s="89"/>
      <c r="AOV4" s="90"/>
      <c r="AOW4" s="90"/>
      <c r="AOX4" s="89"/>
      <c r="AOY4" s="90"/>
      <c r="AOZ4" s="90"/>
      <c r="APA4" s="89"/>
      <c r="APB4" s="90"/>
      <c r="APC4" s="90"/>
      <c r="APD4" s="89"/>
      <c r="APE4" s="90"/>
      <c r="APF4" s="90"/>
      <c r="APG4" s="89"/>
      <c r="APH4" s="90"/>
      <c r="API4" s="90"/>
      <c r="APJ4" s="89"/>
      <c r="APK4" s="90"/>
      <c r="APL4" s="90"/>
      <c r="APM4" s="89"/>
      <c r="APN4" s="90"/>
      <c r="APO4" s="90"/>
      <c r="APP4" s="89"/>
      <c r="APQ4" s="90"/>
      <c r="APR4" s="90"/>
      <c r="APS4" s="89"/>
      <c r="APT4" s="90"/>
      <c r="APU4" s="90"/>
      <c r="APV4" s="89"/>
      <c r="APW4" s="90"/>
      <c r="APX4" s="90"/>
      <c r="APY4" s="89"/>
      <c r="APZ4" s="90"/>
      <c r="AQA4" s="90"/>
      <c r="AQB4" s="89"/>
      <c r="AQC4" s="90"/>
      <c r="AQD4" s="90"/>
      <c r="AQE4" s="89"/>
      <c r="AQF4" s="90"/>
      <c r="AQG4" s="90"/>
      <c r="AQH4" s="89"/>
      <c r="AQI4" s="90"/>
      <c r="AQJ4" s="90"/>
      <c r="AQK4" s="89"/>
      <c r="AQL4" s="90"/>
      <c r="AQM4" s="90"/>
      <c r="AQN4" s="89"/>
      <c r="AQO4" s="90"/>
      <c r="AQP4" s="90"/>
      <c r="AQQ4" s="89"/>
      <c r="AQR4" s="90"/>
      <c r="AQS4" s="90"/>
      <c r="AQT4" s="89"/>
      <c r="AQU4" s="90"/>
      <c r="AQV4" s="90"/>
      <c r="AQW4" s="89"/>
      <c r="AQX4" s="90"/>
      <c r="AQY4" s="90"/>
      <c r="AQZ4" s="89"/>
      <c r="ARA4" s="90"/>
      <c r="ARB4" s="90"/>
      <c r="ARC4" s="89"/>
      <c r="ARD4" s="90"/>
      <c r="ARE4" s="90"/>
      <c r="ARF4" s="89"/>
      <c r="ARG4" s="90"/>
      <c r="ARH4" s="90"/>
      <c r="ARI4" s="89"/>
      <c r="ARJ4" s="90"/>
      <c r="ARK4" s="90"/>
      <c r="ARL4" s="89"/>
      <c r="ARM4" s="90"/>
      <c r="ARN4" s="90"/>
      <c r="ARO4" s="89"/>
      <c r="ARP4" s="90"/>
      <c r="ARQ4" s="90"/>
      <c r="ARR4" s="89"/>
      <c r="ARS4" s="90"/>
      <c r="ART4" s="90"/>
      <c r="ARU4" s="89"/>
      <c r="ARV4" s="90"/>
      <c r="ARW4" s="90"/>
      <c r="ARX4" s="89"/>
      <c r="ARY4" s="90"/>
      <c r="ARZ4" s="90"/>
      <c r="ASA4" s="89"/>
      <c r="ASB4" s="90"/>
      <c r="ASC4" s="90"/>
      <c r="ASD4" s="89"/>
      <c r="ASE4" s="90"/>
      <c r="ASF4" s="90"/>
      <c r="ASG4" s="89"/>
      <c r="ASH4" s="90"/>
      <c r="ASI4" s="90"/>
      <c r="ASJ4" s="89"/>
      <c r="ASK4" s="90"/>
      <c r="ASL4" s="90"/>
      <c r="ASM4" s="89"/>
      <c r="ASN4" s="90"/>
      <c r="ASO4" s="90"/>
      <c r="ASP4" s="89"/>
      <c r="ASQ4" s="90"/>
      <c r="ASR4" s="90"/>
      <c r="ASS4" s="89"/>
      <c r="AST4" s="90"/>
      <c r="ASU4" s="90"/>
      <c r="ASV4" s="89"/>
      <c r="ASW4" s="90"/>
      <c r="ASX4" s="90"/>
      <c r="ASY4" s="89"/>
      <c r="ASZ4" s="90"/>
      <c r="ATA4" s="90"/>
      <c r="ATB4" s="89"/>
      <c r="ATC4" s="90"/>
      <c r="ATD4" s="90"/>
      <c r="ATE4" s="89"/>
      <c r="ATF4" s="90"/>
      <c r="ATG4" s="90"/>
      <c r="ATH4" s="89"/>
      <c r="ATI4" s="90"/>
      <c r="ATJ4" s="90"/>
      <c r="ATK4" s="89"/>
      <c r="ATL4" s="90"/>
      <c r="ATM4" s="90"/>
      <c r="ATN4" s="89"/>
      <c r="ATO4" s="90"/>
      <c r="ATP4" s="90"/>
      <c r="ATQ4" s="89"/>
      <c r="ATR4" s="90"/>
      <c r="ATS4" s="90"/>
      <c r="ATT4" s="89"/>
      <c r="ATU4" s="90"/>
      <c r="ATV4" s="90"/>
      <c r="ATW4" s="89"/>
      <c r="ATX4" s="90"/>
      <c r="ATY4" s="90"/>
      <c r="ATZ4" s="89"/>
      <c r="AUA4" s="90"/>
      <c r="AUB4" s="90"/>
      <c r="AUC4" s="89"/>
      <c r="AUD4" s="90"/>
      <c r="AUE4" s="90"/>
      <c r="AUF4" s="89"/>
      <c r="AUG4" s="90"/>
      <c r="AUH4" s="90"/>
      <c r="AUI4" s="89"/>
      <c r="AUJ4" s="90"/>
      <c r="AUK4" s="90"/>
      <c r="AUL4" s="89"/>
      <c r="AUM4" s="90"/>
      <c r="AUN4" s="90"/>
      <c r="AUO4" s="89"/>
      <c r="AUP4" s="90"/>
      <c r="AUQ4" s="90"/>
      <c r="AUR4" s="89"/>
      <c r="AUS4" s="90"/>
      <c r="AUT4" s="90"/>
      <c r="AUU4" s="89"/>
      <c r="AUV4" s="90"/>
      <c r="AUW4" s="90"/>
      <c r="AUX4" s="89"/>
      <c r="AUY4" s="90"/>
      <c r="AUZ4" s="90"/>
      <c r="AVA4" s="89"/>
      <c r="AVB4" s="90"/>
      <c r="AVC4" s="90"/>
      <c r="AVD4" s="89"/>
      <c r="AVE4" s="90"/>
      <c r="AVF4" s="90"/>
      <c r="AVG4" s="89"/>
      <c r="AVH4" s="90"/>
      <c r="AVI4" s="90"/>
      <c r="AVJ4" s="89"/>
      <c r="AVK4" s="90"/>
      <c r="AVL4" s="90"/>
      <c r="AVM4" s="89"/>
      <c r="AVN4" s="90"/>
      <c r="AVO4" s="90"/>
      <c r="AVP4" s="89"/>
      <c r="AVQ4" s="90"/>
      <c r="AVR4" s="90"/>
      <c r="AVS4" s="89"/>
      <c r="AVT4" s="90"/>
      <c r="AVU4" s="90"/>
      <c r="AVV4" s="89"/>
      <c r="AVW4" s="90"/>
      <c r="AVX4" s="90"/>
      <c r="AVY4" s="89"/>
      <c r="AVZ4" s="90"/>
      <c r="AWA4" s="90"/>
      <c r="AWB4" s="89"/>
      <c r="AWC4" s="90"/>
      <c r="AWD4" s="90"/>
      <c r="AWE4" s="89"/>
      <c r="AWF4" s="90"/>
      <c r="AWG4" s="90"/>
      <c r="AWH4" s="89"/>
      <c r="AWI4" s="90"/>
      <c r="AWJ4" s="90"/>
      <c r="AWK4" s="89"/>
      <c r="AWL4" s="90"/>
      <c r="AWM4" s="90"/>
      <c r="AWN4" s="89"/>
      <c r="AWO4" s="90"/>
      <c r="AWP4" s="90"/>
      <c r="AWQ4" s="89"/>
      <c r="AWR4" s="90"/>
      <c r="AWS4" s="90"/>
      <c r="AWT4" s="89"/>
      <c r="AWU4" s="90"/>
      <c r="AWV4" s="90"/>
      <c r="AWW4" s="89"/>
      <c r="AWX4" s="90"/>
      <c r="AWY4" s="90"/>
      <c r="AWZ4" s="89"/>
      <c r="AXA4" s="90"/>
      <c r="AXB4" s="90"/>
      <c r="AXC4" s="89"/>
      <c r="AXD4" s="90"/>
      <c r="AXE4" s="90"/>
      <c r="AXF4" s="89"/>
      <c r="AXG4" s="90"/>
      <c r="AXH4" s="90"/>
      <c r="AXI4" s="89"/>
      <c r="AXJ4" s="90"/>
      <c r="AXK4" s="90"/>
      <c r="AXL4" s="89"/>
      <c r="AXM4" s="90"/>
      <c r="AXN4" s="90"/>
      <c r="AXO4" s="89"/>
      <c r="AXP4" s="90"/>
      <c r="AXQ4" s="90"/>
      <c r="AXR4" s="89"/>
      <c r="AXS4" s="90"/>
      <c r="AXT4" s="90"/>
      <c r="AXU4" s="89"/>
      <c r="AXV4" s="90"/>
      <c r="AXW4" s="90"/>
      <c r="AXX4" s="89"/>
      <c r="AXY4" s="90"/>
      <c r="AXZ4" s="90"/>
      <c r="AYA4" s="89"/>
      <c r="AYB4" s="90"/>
      <c r="AYC4" s="90"/>
      <c r="AYD4" s="89"/>
      <c r="AYE4" s="90"/>
      <c r="AYF4" s="90"/>
      <c r="AYG4" s="89"/>
      <c r="AYH4" s="90"/>
      <c r="AYI4" s="90"/>
      <c r="AYJ4" s="89"/>
      <c r="AYK4" s="90"/>
      <c r="AYL4" s="90"/>
      <c r="AYM4" s="89"/>
      <c r="AYN4" s="90"/>
      <c r="AYO4" s="90"/>
      <c r="AYP4" s="89"/>
      <c r="AYQ4" s="90"/>
      <c r="AYR4" s="90"/>
      <c r="AYS4" s="89"/>
      <c r="AYT4" s="90"/>
      <c r="AYU4" s="90"/>
      <c r="AYV4" s="89"/>
      <c r="AYW4" s="90"/>
      <c r="AYX4" s="90"/>
      <c r="AYY4" s="89"/>
      <c r="AYZ4" s="90"/>
      <c r="AZA4" s="90"/>
      <c r="AZB4" s="89"/>
      <c r="AZC4" s="90"/>
      <c r="AZD4" s="90"/>
      <c r="AZE4" s="89"/>
      <c r="AZF4" s="90"/>
      <c r="AZG4" s="90"/>
      <c r="AZH4" s="89"/>
      <c r="AZI4" s="90"/>
      <c r="AZJ4" s="90"/>
      <c r="AZK4" s="89"/>
      <c r="AZL4" s="90"/>
      <c r="AZM4" s="90"/>
      <c r="AZN4" s="89"/>
      <c r="AZO4" s="90"/>
      <c r="AZP4" s="90"/>
      <c r="AZQ4" s="89"/>
      <c r="AZR4" s="90"/>
      <c r="AZS4" s="90"/>
      <c r="AZT4" s="89"/>
      <c r="AZU4" s="90"/>
      <c r="AZV4" s="90"/>
      <c r="AZW4" s="89"/>
      <c r="AZX4" s="90"/>
      <c r="AZY4" s="90"/>
      <c r="AZZ4" s="89"/>
      <c r="BAA4" s="90"/>
      <c r="BAB4" s="90"/>
      <c r="BAC4" s="89"/>
      <c r="BAD4" s="90"/>
      <c r="BAE4" s="90"/>
      <c r="BAF4" s="89"/>
      <c r="BAG4" s="90"/>
      <c r="BAH4" s="90"/>
      <c r="BAI4" s="89"/>
      <c r="BAJ4" s="90"/>
      <c r="BAK4" s="90"/>
      <c r="BAL4" s="89"/>
      <c r="BAM4" s="90"/>
      <c r="BAN4" s="90"/>
      <c r="BAO4" s="89"/>
      <c r="BAP4" s="90"/>
      <c r="BAQ4" s="90"/>
      <c r="BAR4" s="89"/>
      <c r="BAS4" s="90"/>
      <c r="BAT4" s="90"/>
      <c r="BAU4" s="89"/>
      <c r="BAV4" s="90"/>
      <c r="BAW4" s="90"/>
      <c r="BAX4" s="89"/>
      <c r="BAY4" s="90"/>
      <c r="BAZ4" s="90"/>
      <c r="BBA4" s="89"/>
      <c r="BBB4" s="90"/>
      <c r="BBC4" s="90"/>
      <c r="BBD4" s="89"/>
      <c r="BBE4" s="90"/>
      <c r="BBF4" s="90"/>
      <c r="BBG4" s="89"/>
      <c r="BBH4" s="90"/>
      <c r="BBI4" s="90"/>
      <c r="BBJ4" s="89"/>
      <c r="BBK4" s="90"/>
      <c r="BBL4" s="90"/>
      <c r="BBM4" s="89"/>
      <c r="BBN4" s="90"/>
      <c r="BBO4" s="90"/>
      <c r="BBP4" s="89"/>
      <c r="BBQ4" s="90"/>
      <c r="BBR4" s="90"/>
      <c r="BBS4" s="89"/>
      <c r="BBT4" s="90"/>
      <c r="BBU4" s="90"/>
      <c r="BBV4" s="89"/>
      <c r="BBW4" s="90"/>
      <c r="BBX4" s="90"/>
      <c r="BBY4" s="89"/>
      <c r="BBZ4" s="90"/>
      <c r="BCA4" s="90"/>
      <c r="BCB4" s="89"/>
      <c r="BCC4" s="90"/>
      <c r="BCD4" s="90"/>
      <c r="BCE4" s="89"/>
      <c r="BCF4" s="90"/>
      <c r="BCG4" s="90"/>
      <c r="BCH4" s="89"/>
      <c r="BCI4" s="90"/>
      <c r="BCJ4" s="90"/>
      <c r="BCK4" s="89"/>
      <c r="BCL4" s="90"/>
      <c r="BCM4" s="90"/>
      <c r="BCN4" s="89"/>
      <c r="BCO4" s="90"/>
      <c r="BCP4" s="90"/>
      <c r="BCQ4" s="89"/>
      <c r="BCR4" s="90"/>
      <c r="BCS4" s="90"/>
      <c r="BCT4" s="89"/>
      <c r="BCU4" s="90"/>
      <c r="BCV4" s="90"/>
      <c r="BCW4" s="89"/>
      <c r="BCX4" s="90"/>
      <c r="BCY4" s="90"/>
      <c r="BCZ4" s="89"/>
      <c r="BDA4" s="90"/>
      <c r="BDB4" s="90"/>
      <c r="BDC4" s="89"/>
      <c r="BDD4" s="90"/>
      <c r="BDE4" s="90"/>
      <c r="BDF4" s="89"/>
      <c r="BDG4" s="90"/>
      <c r="BDH4" s="90"/>
      <c r="BDI4" s="89"/>
      <c r="BDJ4" s="90"/>
      <c r="BDK4" s="90"/>
      <c r="BDL4" s="89"/>
      <c r="BDM4" s="90"/>
      <c r="BDN4" s="90"/>
      <c r="BDO4" s="89"/>
      <c r="BDP4" s="90"/>
      <c r="BDQ4" s="90"/>
      <c r="BDR4" s="89"/>
      <c r="BDS4" s="90"/>
      <c r="BDT4" s="90"/>
      <c r="BDU4" s="89"/>
      <c r="BDV4" s="90"/>
      <c r="BDW4" s="90"/>
      <c r="BDX4" s="89"/>
      <c r="BDY4" s="90"/>
      <c r="BDZ4" s="90"/>
      <c r="BEA4" s="89"/>
      <c r="BEB4" s="90"/>
      <c r="BEC4" s="90"/>
      <c r="BED4" s="89"/>
      <c r="BEE4" s="90"/>
      <c r="BEF4" s="90"/>
      <c r="BEG4" s="89"/>
      <c r="BEH4" s="90"/>
      <c r="BEI4" s="90"/>
      <c r="BEJ4" s="89"/>
      <c r="BEK4" s="90"/>
      <c r="BEL4" s="90"/>
      <c r="BEM4" s="89"/>
      <c r="BEN4" s="90"/>
      <c r="BEO4" s="90"/>
      <c r="BEP4" s="89"/>
      <c r="BEQ4" s="90"/>
      <c r="BER4" s="90"/>
      <c r="BES4" s="89"/>
      <c r="BET4" s="90"/>
      <c r="BEU4" s="90"/>
      <c r="BEV4" s="89"/>
      <c r="BEW4" s="90"/>
      <c r="BEX4" s="90"/>
      <c r="BEY4" s="89"/>
      <c r="BEZ4" s="90"/>
      <c r="BFA4" s="90"/>
      <c r="BFB4" s="89"/>
      <c r="BFC4" s="90"/>
      <c r="BFD4" s="90"/>
      <c r="BFE4" s="89"/>
      <c r="BFF4" s="90"/>
      <c r="BFG4" s="90"/>
      <c r="BFH4" s="89"/>
      <c r="BFI4" s="90"/>
      <c r="BFJ4" s="90"/>
      <c r="BFK4" s="89"/>
      <c r="BFL4" s="90"/>
      <c r="BFM4" s="90"/>
      <c r="BFN4" s="89"/>
      <c r="BFO4" s="90"/>
      <c r="BFP4" s="90"/>
      <c r="BFQ4" s="89"/>
      <c r="BFR4" s="90"/>
      <c r="BFS4" s="90"/>
      <c r="BFT4" s="89"/>
      <c r="BFU4" s="90"/>
      <c r="BFV4" s="90"/>
      <c r="BFW4" s="89"/>
      <c r="BFX4" s="90"/>
      <c r="BFY4" s="90"/>
      <c r="BFZ4" s="89"/>
      <c r="BGA4" s="90"/>
      <c r="BGB4" s="90"/>
      <c r="BGC4" s="89"/>
      <c r="BGD4" s="90"/>
      <c r="BGE4" s="90"/>
      <c r="BGF4" s="89"/>
      <c r="BGG4" s="90"/>
      <c r="BGH4" s="90"/>
      <c r="BGI4" s="89"/>
      <c r="BGJ4" s="90"/>
      <c r="BGK4" s="90"/>
      <c r="BGL4" s="89"/>
      <c r="BGM4" s="90"/>
      <c r="BGN4" s="90"/>
      <c r="BGO4" s="89"/>
      <c r="BGP4" s="90"/>
      <c r="BGQ4" s="90"/>
      <c r="BGR4" s="89"/>
      <c r="BGS4" s="90"/>
      <c r="BGT4" s="90"/>
      <c r="BGU4" s="89"/>
      <c r="BGV4" s="90"/>
      <c r="BGW4" s="90"/>
      <c r="BGX4" s="89"/>
      <c r="BGY4" s="90"/>
      <c r="BGZ4" s="90"/>
      <c r="BHA4" s="89"/>
      <c r="BHB4" s="90"/>
      <c r="BHC4" s="90"/>
      <c r="BHD4" s="89"/>
      <c r="BHE4" s="90"/>
      <c r="BHF4" s="90"/>
      <c r="BHG4" s="89"/>
      <c r="BHH4" s="90"/>
      <c r="BHI4" s="90"/>
      <c r="BHJ4" s="89"/>
      <c r="BHK4" s="90"/>
      <c r="BHL4" s="90"/>
      <c r="BHM4" s="89"/>
      <c r="BHN4" s="90"/>
      <c r="BHO4" s="90"/>
      <c r="BHP4" s="89"/>
      <c r="BHQ4" s="90"/>
      <c r="BHR4" s="90"/>
      <c r="BHS4" s="89"/>
      <c r="BHT4" s="90"/>
      <c r="BHU4" s="90"/>
      <c r="BHV4" s="89"/>
      <c r="BHW4" s="90"/>
      <c r="BHX4" s="90"/>
      <c r="BHY4" s="89"/>
      <c r="BHZ4" s="90"/>
      <c r="BIA4" s="90"/>
      <c r="BIB4" s="89"/>
      <c r="BIC4" s="90"/>
      <c r="BID4" s="90"/>
      <c r="BIE4" s="89"/>
      <c r="BIF4" s="90"/>
      <c r="BIG4" s="90"/>
      <c r="BIH4" s="89"/>
      <c r="BII4" s="90"/>
      <c r="BIJ4" s="90"/>
      <c r="BIK4" s="89"/>
      <c r="BIL4" s="90"/>
      <c r="BIM4" s="90"/>
      <c r="BIN4" s="89"/>
      <c r="BIO4" s="90"/>
      <c r="BIP4" s="90"/>
      <c r="BIQ4" s="89"/>
      <c r="BIR4" s="90"/>
      <c r="BIS4" s="90"/>
      <c r="BIT4" s="89"/>
      <c r="BIU4" s="90"/>
      <c r="BIV4" s="90"/>
      <c r="BIW4" s="89"/>
      <c r="BIX4" s="90"/>
      <c r="BIY4" s="90"/>
      <c r="BIZ4" s="89"/>
      <c r="BJA4" s="90"/>
      <c r="BJB4" s="90"/>
      <c r="BJC4" s="89"/>
      <c r="BJD4" s="90"/>
      <c r="BJE4" s="90"/>
      <c r="BJF4" s="89"/>
      <c r="BJG4" s="90"/>
      <c r="BJH4" s="90"/>
      <c r="BJI4" s="89"/>
      <c r="BJJ4" s="90"/>
      <c r="BJK4" s="90"/>
      <c r="BJL4" s="89"/>
      <c r="BJM4" s="90"/>
      <c r="BJN4" s="90"/>
      <c r="BJO4" s="89"/>
      <c r="BJP4" s="90"/>
      <c r="BJQ4" s="90"/>
      <c r="BJR4" s="89"/>
      <c r="BJS4" s="90"/>
      <c r="BJT4" s="90"/>
      <c r="BJU4" s="89"/>
      <c r="BJV4" s="90"/>
      <c r="BJW4" s="90"/>
      <c r="BJX4" s="89"/>
      <c r="BJY4" s="90"/>
      <c r="BJZ4" s="90"/>
      <c r="BKA4" s="89"/>
      <c r="BKB4" s="90"/>
      <c r="BKC4" s="90"/>
      <c r="BKD4" s="89"/>
      <c r="BKE4" s="90"/>
      <c r="BKF4" s="90"/>
      <c r="BKG4" s="89"/>
      <c r="BKH4" s="90"/>
      <c r="BKI4" s="90"/>
      <c r="BKJ4" s="89"/>
      <c r="BKK4" s="90"/>
      <c r="BKL4" s="90"/>
      <c r="BKM4" s="89"/>
      <c r="BKN4" s="90"/>
      <c r="BKO4" s="90"/>
      <c r="BKP4" s="89"/>
      <c r="BKQ4" s="90"/>
      <c r="BKR4" s="90"/>
      <c r="BKS4" s="89"/>
      <c r="BKT4" s="90"/>
      <c r="BKU4" s="90"/>
      <c r="BKV4" s="89"/>
      <c r="BKW4" s="90"/>
      <c r="BKX4" s="90"/>
      <c r="BKY4" s="89"/>
      <c r="BKZ4" s="90"/>
      <c r="BLA4" s="90"/>
      <c r="BLB4" s="89"/>
      <c r="BLC4" s="90"/>
      <c r="BLD4" s="90"/>
      <c r="BLE4" s="89"/>
      <c r="BLF4" s="90"/>
      <c r="BLG4" s="90"/>
      <c r="BLH4" s="89"/>
      <c r="BLI4" s="90"/>
      <c r="BLJ4" s="90"/>
      <c r="BLK4" s="89"/>
      <c r="BLL4" s="90"/>
      <c r="BLM4" s="90"/>
      <c r="BLN4" s="89"/>
      <c r="BLO4" s="90"/>
      <c r="BLP4" s="90"/>
      <c r="BLQ4" s="89"/>
      <c r="BLR4" s="90"/>
      <c r="BLS4" s="90"/>
      <c r="BLT4" s="89"/>
      <c r="BLU4" s="90"/>
      <c r="BLV4" s="90"/>
      <c r="BLW4" s="89"/>
      <c r="BLX4" s="90"/>
      <c r="BLY4" s="90"/>
      <c r="BLZ4" s="89"/>
      <c r="BMA4" s="90"/>
      <c r="BMB4" s="90"/>
      <c r="BMC4" s="89"/>
      <c r="BMD4" s="90"/>
      <c r="BME4" s="90"/>
      <c r="BMF4" s="89"/>
      <c r="BMG4" s="90"/>
      <c r="BMH4" s="90"/>
      <c r="BMI4" s="89"/>
      <c r="BMJ4" s="90"/>
      <c r="BMK4" s="90"/>
      <c r="BML4" s="89"/>
      <c r="BMM4" s="90"/>
      <c r="BMN4" s="90"/>
      <c r="BMO4" s="89"/>
      <c r="BMP4" s="90"/>
      <c r="BMQ4" s="90"/>
      <c r="BMR4" s="89"/>
      <c r="BMS4" s="90"/>
      <c r="BMT4" s="90"/>
      <c r="BMU4" s="89"/>
      <c r="BMV4" s="90"/>
      <c r="BMW4" s="90"/>
      <c r="BMX4" s="89"/>
      <c r="BMY4" s="90"/>
      <c r="BMZ4" s="90"/>
      <c r="BNA4" s="89"/>
      <c r="BNB4" s="90"/>
      <c r="BNC4" s="90"/>
      <c r="BND4" s="89"/>
      <c r="BNE4" s="90"/>
      <c r="BNF4" s="90"/>
      <c r="BNG4" s="89"/>
      <c r="BNH4" s="90"/>
      <c r="BNI4" s="90"/>
      <c r="BNJ4" s="89"/>
      <c r="BNK4" s="90"/>
      <c r="BNL4" s="90"/>
      <c r="BNM4" s="89"/>
      <c r="BNN4" s="90"/>
      <c r="BNO4" s="90"/>
      <c r="BNP4" s="89"/>
      <c r="BNQ4" s="90"/>
      <c r="BNR4" s="90"/>
      <c r="BNS4" s="89"/>
      <c r="BNT4" s="90"/>
      <c r="BNU4" s="90"/>
      <c r="BNV4" s="89"/>
      <c r="BNW4" s="90"/>
      <c r="BNX4" s="90"/>
      <c r="BNY4" s="89"/>
      <c r="BNZ4" s="90"/>
      <c r="BOA4" s="90"/>
      <c r="BOB4" s="89"/>
      <c r="BOC4" s="90"/>
      <c r="BOD4" s="90"/>
      <c r="BOE4" s="89"/>
      <c r="BOF4" s="90"/>
      <c r="BOG4" s="90"/>
      <c r="BOH4" s="89"/>
      <c r="BOI4" s="90"/>
      <c r="BOJ4" s="90"/>
      <c r="BOK4" s="89"/>
      <c r="BOL4" s="90"/>
      <c r="BOM4" s="90"/>
      <c r="BON4" s="89"/>
      <c r="BOO4" s="90"/>
      <c r="BOP4" s="90"/>
      <c r="BOQ4" s="89"/>
      <c r="BOR4" s="90"/>
      <c r="BOS4" s="90"/>
      <c r="BOT4" s="89"/>
      <c r="BOU4" s="90"/>
      <c r="BOV4" s="90"/>
      <c r="BOW4" s="89"/>
      <c r="BOX4" s="90"/>
      <c r="BOY4" s="90"/>
      <c r="BOZ4" s="89"/>
      <c r="BPA4" s="90"/>
      <c r="BPB4" s="90"/>
      <c r="BPC4" s="89"/>
      <c r="BPD4" s="90"/>
      <c r="BPE4" s="90"/>
      <c r="BPF4" s="89"/>
      <c r="BPG4" s="90"/>
      <c r="BPH4" s="90"/>
      <c r="BPI4" s="89"/>
      <c r="BPJ4" s="90"/>
      <c r="BPK4" s="90"/>
      <c r="BPL4" s="89"/>
      <c r="BPM4" s="90"/>
      <c r="BPN4" s="90"/>
      <c r="BPO4" s="89"/>
      <c r="BPP4" s="90"/>
      <c r="BPQ4" s="90"/>
      <c r="BPR4" s="89"/>
      <c r="BPS4" s="90"/>
      <c r="BPT4" s="90"/>
      <c r="BPU4" s="89"/>
      <c r="BPV4" s="90"/>
      <c r="BPW4" s="90"/>
      <c r="BPX4" s="89"/>
      <c r="BPY4" s="90"/>
      <c r="BPZ4" s="90"/>
      <c r="BQA4" s="89"/>
      <c r="BQB4" s="90"/>
      <c r="BQC4" s="90"/>
      <c r="BQD4" s="89"/>
      <c r="BQE4" s="90"/>
      <c r="BQF4" s="90"/>
      <c r="BQG4" s="89"/>
      <c r="BQH4" s="90"/>
      <c r="BQI4" s="90"/>
      <c r="BQJ4" s="89"/>
      <c r="BQK4" s="90"/>
      <c r="BQL4" s="90"/>
      <c r="BQM4" s="89"/>
      <c r="BQN4" s="90"/>
      <c r="BQO4" s="90"/>
      <c r="BQP4" s="89"/>
      <c r="BQQ4" s="90"/>
      <c r="BQR4" s="90"/>
      <c r="BQS4" s="89"/>
      <c r="BQT4" s="90"/>
      <c r="BQU4" s="90"/>
      <c r="BQV4" s="89"/>
      <c r="BQW4" s="90"/>
      <c r="BQX4" s="90"/>
      <c r="BQY4" s="89"/>
      <c r="BQZ4" s="90"/>
      <c r="BRA4" s="90"/>
      <c r="BRB4" s="89"/>
      <c r="BRC4" s="90"/>
      <c r="BRD4" s="90"/>
      <c r="BRE4" s="89"/>
      <c r="BRF4" s="90"/>
      <c r="BRG4" s="90"/>
      <c r="BRH4" s="89"/>
      <c r="BRI4" s="90"/>
      <c r="BRJ4" s="90"/>
      <c r="BRK4" s="89"/>
      <c r="BRL4" s="90"/>
      <c r="BRM4" s="90"/>
      <c r="BRN4" s="89"/>
      <c r="BRO4" s="90"/>
      <c r="BRP4" s="90"/>
      <c r="BRQ4" s="89"/>
      <c r="BRR4" s="90"/>
      <c r="BRS4" s="90"/>
      <c r="BRT4" s="89"/>
      <c r="BRU4" s="90"/>
      <c r="BRV4" s="90"/>
      <c r="BRW4" s="89"/>
      <c r="BRX4" s="90"/>
      <c r="BRY4" s="90"/>
      <c r="BRZ4" s="89"/>
      <c r="BSA4" s="90"/>
      <c r="BSB4" s="90"/>
      <c r="BSC4" s="89"/>
      <c r="BSD4" s="90"/>
      <c r="BSE4" s="90"/>
      <c r="BSF4" s="89"/>
      <c r="BSG4" s="90"/>
      <c r="BSH4" s="90"/>
      <c r="BSI4" s="89"/>
      <c r="BSJ4" s="90"/>
      <c r="BSK4" s="90"/>
      <c r="BSL4" s="89"/>
      <c r="BSM4" s="90"/>
      <c r="BSN4" s="90"/>
      <c r="BSO4" s="89"/>
      <c r="BSP4" s="90"/>
      <c r="BSQ4" s="90"/>
      <c r="BSR4" s="89"/>
      <c r="BSS4" s="90"/>
      <c r="BST4" s="90"/>
      <c r="BSU4" s="89"/>
      <c r="BSV4" s="90"/>
      <c r="BSW4" s="90"/>
      <c r="BSX4" s="89"/>
      <c r="BSY4" s="90"/>
      <c r="BSZ4" s="90"/>
      <c r="BTA4" s="89"/>
      <c r="BTB4" s="90"/>
      <c r="BTC4" s="90"/>
      <c r="BTD4" s="89"/>
      <c r="BTE4" s="90"/>
      <c r="BTF4" s="90"/>
      <c r="BTG4" s="89"/>
      <c r="BTH4" s="90"/>
      <c r="BTI4" s="90"/>
      <c r="BTJ4" s="89"/>
      <c r="BTK4" s="90"/>
      <c r="BTL4" s="90"/>
      <c r="BTM4" s="89"/>
      <c r="BTN4" s="90"/>
      <c r="BTO4" s="90"/>
      <c r="BTP4" s="89"/>
      <c r="BTQ4" s="90"/>
      <c r="BTR4" s="90"/>
      <c r="BTS4" s="89"/>
      <c r="BTT4" s="90"/>
      <c r="BTU4" s="90"/>
      <c r="BTV4" s="89"/>
      <c r="BTW4" s="90"/>
      <c r="BTX4" s="90"/>
      <c r="BTY4" s="89"/>
      <c r="BTZ4" s="90"/>
      <c r="BUA4" s="90"/>
      <c r="BUB4" s="89"/>
      <c r="BUC4" s="90"/>
      <c r="BUD4" s="90"/>
      <c r="BUE4" s="89"/>
      <c r="BUF4" s="90"/>
      <c r="BUG4" s="90"/>
      <c r="BUH4" s="89"/>
      <c r="BUI4" s="90"/>
      <c r="BUJ4" s="90"/>
      <c r="BUK4" s="89"/>
      <c r="BUL4" s="90"/>
      <c r="BUM4" s="90"/>
      <c r="BUN4" s="89"/>
      <c r="BUO4" s="90"/>
      <c r="BUP4" s="90"/>
      <c r="BUQ4" s="89"/>
      <c r="BUR4" s="90"/>
      <c r="BUS4" s="90"/>
      <c r="BUT4" s="89"/>
      <c r="BUU4" s="90"/>
      <c r="BUV4" s="90"/>
      <c r="BUW4" s="89"/>
      <c r="BUX4" s="90"/>
      <c r="BUY4" s="90"/>
      <c r="BUZ4" s="89"/>
      <c r="BVA4" s="90"/>
      <c r="BVB4" s="90"/>
      <c r="BVC4" s="89"/>
      <c r="BVD4" s="90"/>
      <c r="BVE4" s="90"/>
      <c r="BVF4" s="89"/>
      <c r="BVG4" s="90"/>
      <c r="BVH4" s="90"/>
      <c r="BVI4" s="89"/>
      <c r="BVJ4" s="90"/>
      <c r="BVK4" s="90"/>
      <c r="BVL4" s="89"/>
      <c r="BVM4" s="90"/>
      <c r="BVN4" s="90"/>
      <c r="BVO4" s="89"/>
      <c r="BVP4" s="90"/>
      <c r="BVQ4" s="90"/>
      <c r="BVR4" s="89"/>
      <c r="BVS4" s="90"/>
      <c r="BVT4" s="90"/>
      <c r="BVU4" s="89"/>
      <c r="BVV4" s="90"/>
      <c r="BVW4" s="90"/>
      <c r="BVX4" s="89"/>
      <c r="BVY4" s="90"/>
      <c r="BVZ4" s="90"/>
      <c r="BWA4" s="89"/>
      <c r="BWB4" s="90"/>
      <c r="BWC4" s="90"/>
      <c r="BWD4" s="89"/>
      <c r="BWE4" s="90"/>
      <c r="BWF4" s="90"/>
      <c r="BWG4" s="89"/>
      <c r="BWH4" s="90"/>
      <c r="BWI4" s="90"/>
      <c r="BWJ4" s="89"/>
      <c r="BWK4" s="90"/>
      <c r="BWL4" s="90"/>
      <c r="BWM4" s="89"/>
      <c r="BWN4" s="90"/>
      <c r="BWO4" s="90"/>
      <c r="BWP4" s="89"/>
      <c r="BWQ4" s="90"/>
      <c r="BWR4" s="90"/>
      <c r="BWS4" s="89"/>
      <c r="BWT4" s="90"/>
      <c r="BWU4" s="90"/>
      <c r="BWV4" s="89"/>
      <c r="BWW4" s="90"/>
      <c r="BWX4" s="90"/>
      <c r="BWY4" s="89"/>
      <c r="BWZ4" s="90"/>
      <c r="BXA4" s="90"/>
      <c r="BXB4" s="89"/>
      <c r="BXC4" s="90"/>
      <c r="BXD4" s="90"/>
      <c r="BXE4" s="89"/>
      <c r="BXF4" s="90"/>
      <c r="BXG4" s="90"/>
      <c r="BXH4" s="89"/>
      <c r="BXI4" s="90"/>
      <c r="BXJ4" s="90"/>
      <c r="BXK4" s="89"/>
      <c r="BXL4" s="90"/>
      <c r="BXM4" s="90"/>
      <c r="BXN4" s="89"/>
      <c r="BXO4" s="90"/>
      <c r="BXP4" s="90"/>
      <c r="BXQ4" s="89"/>
      <c r="BXR4" s="90"/>
      <c r="BXS4" s="90"/>
      <c r="BXT4" s="89"/>
      <c r="BXU4" s="90"/>
      <c r="BXV4" s="90"/>
      <c r="BXW4" s="89"/>
      <c r="BXX4" s="90"/>
      <c r="BXY4" s="90"/>
      <c r="BXZ4" s="89"/>
      <c r="BYA4" s="90"/>
      <c r="BYB4" s="90"/>
      <c r="BYC4" s="89"/>
      <c r="BYD4" s="90"/>
      <c r="BYE4" s="90"/>
      <c r="BYF4" s="89"/>
      <c r="BYG4" s="90"/>
      <c r="BYH4" s="90"/>
      <c r="BYI4" s="89"/>
      <c r="BYJ4" s="90"/>
      <c r="BYK4" s="90"/>
      <c r="BYL4" s="89"/>
      <c r="BYM4" s="90"/>
      <c r="BYN4" s="90"/>
      <c r="BYO4" s="89"/>
      <c r="BYP4" s="90"/>
      <c r="BYQ4" s="90"/>
      <c r="BYR4" s="89"/>
      <c r="BYS4" s="90"/>
      <c r="BYT4" s="90"/>
      <c r="BYU4" s="89"/>
      <c r="BYV4" s="90"/>
      <c r="BYW4" s="90"/>
      <c r="BYX4" s="89"/>
      <c r="BYY4" s="90"/>
      <c r="BYZ4" s="90"/>
      <c r="BZA4" s="89"/>
      <c r="BZB4" s="90"/>
      <c r="BZC4" s="90"/>
      <c r="BZD4" s="89"/>
      <c r="BZE4" s="90"/>
      <c r="BZF4" s="90"/>
      <c r="BZG4" s="89"/>
      <c r="BZH4" s="90"/>
      <c r="BZI4" s="90"/>
      <c r="BZJ4" s="89"/>
      <c r="BZK4" s="90"/>
      <c r="BZL4" s="90"/>
      <c r="BZM4" s="89"/>
      <c r="BZN4" s="90"/>
      <c r="BZO4" s="90"/>
      <c r="BZP4" s="89"/>
      <c r="BZQ4" s="90"/>
      <c r="BZR4" s="90"/>
      <c r="BZS4" s="89"/>
      <c r="BZT4" s="90"/>
      <c r="BZU4" s="90"/>
      <c r="BZV4" s="89"/>
      <c r="BZW4" s="90"/>
      <c r="BZX4" s="90"/>
      <c r="BZY4" s="89"/>
      <c r="BZZ4" s="90"/>
      <c r="CAA4" s="90"/>
      <c r="CAB4" s="89"/>
      <c r="CAC4" s="90"/>
      <c r="CAD4" s="90"/>
      <c r="CAE4" s="89"/>
      <c r="CAF4" s="90"/>
      <c r="CAG4" s="90"/>
      <c r="CAH4" s="89"/>
      <c r="CAI4" s="90"/>
      <c r="CAJ4" s="90"/>
      <c r="CAK4" s="89"/>
      <c r="CAL4" s="90"/>
      <c r="CAM4" s="90"/>
      <c r="CAN4" s="89"/>
      <c r="CAO4" s="90"/>
      <c r="CAP4" s="90"/>
      <c r="CAQ4" s="89"/>
      <c r="CAR4" s="90"/>
      <c r="CAS4" s="90"/>
      <c r="CAT4" s="89"/>
      <c r="CAU4" s="90"/>
      <c r="CAV4" s="90"/>
      <c r="CAW4" s="89"/>
      <c r="CAX4" s="90"/>
      <c r="CAY4" s="90"/>
      <c r="CAZ4" s="89"/>
      <c r="CBA4" s="90"/>
      <c r="CBB4" s="90"/>
      <c r="CBC4" s="89"/>
      <c r="CBD4" s="90"/>
      <c r="CBE4" s="90"/>
      <c r="CBF4" s="89"/>
      <c r="CBG4" s="90"/>
      <c r="CBH4" s="90"/>
      <c r="CBI4" s="89"/>
      <c r="CBJ4" s="90"/>
      <c r="CBK4" s="90"/>
      <c r="CBL4" s="89"/>
      <c r="CBM4" s="90"/>
      <c r="CBN4" s="90"/>
      <c r="CBO4" s="89"/>
      <c r="CBP4" s="90"/>
      <c r="CBQ4" s="90"/>
      <c r="CBR4" s="89"/>
      <c r="CBS4" s="90"/>
      <c r="CBT4" s="90"/>
      <c r="CBU4" s="89"/>
      <c r="CBV4" s="90"/>
      <c r="CBW4" s="90"/>
      <c r="CBX4" s="89"/>
      <c r="CBY4" s="90"/>
      <c r="CBZ4" s="90"/>
      <c r="CCA4" s="89"/>
      <c r="CCB4" s="90"/>
      <c r="CCC4" s="90"/>
      <c r="CCD4" s="89"/>
      <c r="CCE4" s="90"/>
      <c r="CCF4" s="90"/>
      <c r="CCG4" s="89"/>
      <c r="CCH4" s="90"/>
      <c r="CCI4" s="90"/>
      <c r="CCJ4" s="89"/>
      <c r="CCK4" s="90"/>
      <c r="CCL4" s="90"/>
      <c r="CCM4" s="89"/>
      <c r="CCN4" s="90"/>
      <c r="CCO4" s="90"/>
      <c r="CCP4" s="89"/>
      <c r="CCQ4" s="90"/>
      <c r="CCR4" s="90"/>
      <c r="CCS4" s="89"/>
      <c r="CCT4" s="90"/>
      <c r="CCU4" s="90"/>
      <c r="CCV4" s="89"/>
      <c r="CCW4" s="90"/>
      <c r="CCX4" s="90"/>
      <c r="CCY4" s="89"/>
      <c r="CCZ4" s="90"/>
      <c r="CDA4" s="90"/>
      <c r="CDB4" s="89"/>
      <c r="CDC4" s="90"/>
      <c r="CDD4" s="90"/>
      <c r="CDE4" s="89"/>
      <c r="CDF4" s="90"/>
      <c r="CDG4" s="90"/>
      <c r="CDH4" s="89"/>
      <c r="CDI4" s="90"/>
      <c r="CDJ4" s="90"/>
      <c r="CDK4" s="89"/>
      <c r="CDL4" s="90"/>
      <c r="CDM4" s="90"/>
      <c r="CDN4" s="89"/>
      <c r="CDO4" s="90"/>
      <c r="CDP4" s="90"/>
      <c r="CDQ4" s="89"/>
      <c r="CDR4" s="90"/>
      <c r="CDS4" s="90"/>
      <c r="CDT4" s="89"/>
      <c r="CDU4" s="90"/>
      <c r="CDV4" s="90"/>
      <c r="CDW4" s="89"/>
      <c r="CDX4" s="90"/>
      <c r="CDY4" s="90"/>
      <c r="CDZ4" s="89"/>
      <c r="CEA4" s="90"/>
      <c r="CEB4" s="90"/>
      <c r="CEC4" s="89"/>
      <c r="CED4" s="90"/>
      <c r="CEE4" s="90"/>
      <c r="CEF4" s="89"/>
      <c r="CEG4" s="90"/>
      <c r="CEH4" s="90"/>
      <c r="CEI4" s="89"/>
      <c r="CEJ4" s="90"/>
      <c r="CEK4" s="90"/>
      <c r="CEL4" s="89"/>
      <c r="CEM4" s="90"/>
      <c r="CEN4" s="90"/>
      <c r="CEO4" s="89"/>
      <c r="CEP4" s="90"/>
      <c r="CEQ4" s="90"/>
      <c r="CER4" s="89"/>
      <c r="CES4" s="90"/>
      <c r="CET4" s="90"/>
      <c r="CEU4" s="89"/>
      <c r="CEV4" s="90"/>
      <c r="CEW4" s="90"/>
      <c r="CEX4" s="89"/>
      <c r="CEY4" s="90"/>
      <c r="CEZ4" s="90"/>
      <c r="CFA4" s="89"/>
      <c r="CFB4" s="90"/>
      <c r="CFC4" s="90"/>
      <c r="CFD4" s="89"/>
      <c r="CFE4" s="90"/>
      <c r="CFF4" s="90"/>
      <c r="CFG4" s="89"/>
      <c r="CFH4" s="90"/>
      <c r="CFI4" s="90"/>
      <c r="CFJ4" s="89"/>
      <c r="CFK4" s="90"/>
      <c r="CFL4" s="90"/>
      <c r="CFM4" s="89"/>
      <c r="CFN4" s="90"/>
      <c r="CFO4" s="90"/>
      <c r="CFP4" s="89"/>
      <c r="CFQ4" s="90"/>
      <c r="CFR4" s="90"/>
      <c r="CFS4" s="89"/>
      <c r="CFT4" s="90"/>
      <c r="CFU4" s="90"/>
      <c r="CFV4" s="89"/>
      <c r="CFW4" s="90"/>
      <c r="CFX4" s="90"/>
      <c r="CFY4" s="89"/>
      <c r="CFZ4" s="90"/>
      <c r="CGA4" s="90"/>
      <c r="CGB4" s="89"/>
      <c r="CGC4" s="90"/>
      <c r="CGD4" s="90"/>
      <c r="CGE4" s="89"/>
      <c r="CGF4" s="90"/>
      <c r="CGG4" s="90"/>
      <c r="CGH4" s="89"/>
      <c r="CGI4" s="90"/>
      <c r="CGJ4" s="90"/>
      <c r="CGK4" s="89"/>
      <c r="CGL4" s="90"/>
      <c r="CGM4" s="90"/>
      <c r="CGN4" s="89"/>
      <c r="CGO4" s="90"/>
      <c r="CGP4" s="90"/>
      <c r="CGQ4" s="89"/>
      <c r="CGR4" s="90"/>
      <c r="CGS4" s="90"/>
      <c r="CGT4" s="89"/>
      <c r="CGU4" s="90"/>
      <c r="CGV4" s="90"/>
      <c r="CGW4" s="89"/>
      <c r="CGX4" s="90"/>
      <c r="CGY4" s="90"/>
      <c r="CGZ4" s="89"/>
      <c r="CHA4" s="90"/>
      <c r="CHB4" s="90"/>
      <c r="CHC4" s="89"/>
      <c r="CHD4" s="90"/>
      <c r="CHE4" s="90"/>
      <c r="CHF4" s="89"/>
      <c r="CHG4" s="90"/>
      <c r="CHH4" s="90"/>
      <c r="CHI4" s="89"/>
      <c r="CHJ4" s="90"/>
      <c r="CHK4" s="90"/>
      <c r="CHL4" s="89"/>
      <c r="CHM4" s="90"/>
      <c r="CHN4" s="90"/>
      <c r="CHO4" s="89"/>
      <c r="CHP4" s="90"/>
      <c r="CHQ4" s="90"/>
      <c r="CHR4" s="89"/>
      <c r="CHS4" s="90"/>
      <c r="CHT4" s="90"/>
      <c r="CHU4" s="89"/>
      <c r="CHV4" s="90"/>
      <c r="CHW4" s="90"/>
      <c r="CHX4" s="89"/>
      <c r="CHY4" s="90"/>
      <c r="CHZ4" s="90"/>
      <c r="CIA4" s="89"/>
      <c r="CIB4" s="90"/>
      <c r="CIC4" s="90"/>
      <c r="CID4" s="89"/>
      <c r="CIE4" s="90"/>
      <c r="CIF4" s="90"/>
      <c r="CIG4" s="89"/>
      <c r="CIH4" s="90"/>
      <c r="CII4" s="90"/>
      <c r="CIJ4" s="89"/>
      <c r="CIK4" s="90"/>
      <c r="CIL4" s="90"/>
      <c r="CIM4" s="89"/>
      <c r="CIN4" s="90"/>
      <c r="CIO4" s="90"/>
      <c r="CIP4" s="89"/>
      <c r="CIQ4" s="90"/>
      <c r="CIR4" s="90"/>
      <c r="CIS4" s="89"/>
      <c r="CIT4" s="90"/>
      <c r="CIU4" s="90"/>
      <c r="CIV4" s="89"/>
      <c r="CIW4" s="90"/>
      <c r="CIX4" s="90"/>
      <c r="CIY4" s="89"/>
      <c r="CIZ4" s="90"/>
      <c r="CJA4" s="90"/>
      <c r="CJB4" s="89"/>
      <c r="CJC4" s="90"/>
      <c r="CJD4" s="90"/>
      <c r="CJE4" s="89"/>
      <c r="CJF4" s="90"/>
      <c r="CJG4" s="90"/>
      <c r="CJH4" s="89"/>
      <c r="CJI4" s="90"/>
      <c r="CJJ4" s="90"/>
      <c r="CJK4" s="89"/>
      <c r="CJL4" s="90"/>
      <c r="CJM4" s="90"/>
      <c r="CJN4" s="89"/>
      <c r="CJO4" s="90"/>
      <c r="CJP4" s="90"/>
      <c r="CJQ4" s="89"/>
      <c r="CJR4" s="90"/>
      <c r="CJS4" s="90"/>
      <c r="CJT4" s="89"/>
      <c r="CJU4" s="90"/>
      <c r="CJV4" s="90"/>
      <c r="CJW4" s="89"/>
      <c r="CJX4" s="90"/>
      <c r="CJY4" s="90"/>
      <c r="CJZ4" s="89"/>
      <c r="CKA4" s="90"/>
      <c r="CKB4" s="90"/>
      <c r="CKC4" s="89"/>
      <c r="CKD4" s="90"/>
      <c r="CKE4" s="90"/>
      <c r="CKF4" s="89"/>
      <c r="CKG4" s="90"/>
      <c r="CKH4" s="90"/>
      <c r="CKI4" s="89"/>
      <c r="CKJ4" s="90"/>
      <c r="CKK4" s="90"/>
      <c r="CKL4" s="89"/>
      <c r="CKM4" s="90"/>
      <c r="CKN4" s="90"/>
      <c r="CKO4" s="89"/>
      <c r="CKP4" s="90"/>
      <c r="CKQ4" s="90"/>
      <c r="CKR4" s="89"/>
      <c r="CKS4" s="90"/>
      <c r="CKT4" s="90"/>
      <c r="CKU4" s="89"/>
      <c r="CKV4" s="90"/>
      <c r="CKW4" s="90"/>
      <c r="CKX4" s="89"/>
      <c r="CKY4" s="90"/>
      <c r="CKZ4" s="90"/>
      <c r="CLA4" s="89"/>
      <c r="CLB4" s="90"/>
      <c r="CLC4" s="90"/>
      <c r="CLD4" s="89"/>
      <c r="CLE4" s="90"/>
      <c r="CLF4" s="90"/>
      <c r="CLG4" s="89"/>
      <c r="CLH4" s="90"/>
      <c r="CLI4" s="90"/>
      <c r="CLJ4" s="89"/>
      <c r="CLK4" s="90"/>
      <c r="CLL4" s="90"/>
      <c r="CLM4" s="89"/>
      <c r="CLN4" s="90"/>
      <c r="CLO4" s="90"/>
      <c r="CLP4" s="89"/>
      <c r="CLQ4" s="90"/>
      <c r="CLR4" s="90"/>
      <c r="CLS4" s="89"/>
      <c r="CLT4" s="90"/>
      <c r="CLU4" s="90"/>
      <c r="CLV4" s="89"/>
      <c r="CLW4" s="90"/>
      <c r="CLX4" s="90"/>
      <c r="CLY4" s="89"/>
      <c r="CLZ4" s="90"/>
      <c r="CMA4" s="90"/>
      <c r="CMB4" s="89"/>
      <c r="CMC4" s="90"/>
      <c r="CMD4" s="90"/>
      <c r="CME4" s="89"/>
      <c r="CMF4" s="90"/>
      <c r="CMG4" s="90"/>
      <c r="CMH4" s="89"/>
      <c r="CMI4" s="90"/>
      <c r="CMJ4" s="90"/>
      <c r="CMK4" s="89"/>
      <c r="CML4" s="90"/>
      <c r="CMM4" s="90"/>
      <c r="CMN4" s="89"/>
      <c r="CMO4" s="90"/>
      <c r="CMP4" s="90"/>
      <c r="CMQ4" s="89"/>
      <c r="CMR4" s="90"/>
      <c r="CMS4" s="90"/>
      <c r="CMT4" s="89"/>
      <c r="CMU4" s="90"/>
      <c r="CMV4" s="90"/>
      <c r="CMW4" s="89"/>
      <c r="CMX4" s="90"/>
      <c r="CMY4" s="90"/>
      <c r="CMZ4" s="89"/>
      <c r="CNA4" s="90"/>
      <c r="CNB4" s="90"/>
      <c r="CNC4" s="89"/>
      <c r="CND4" s="90"/>
      <c r="CNE4" s="90"/>
      <c r="CNF4" s="89"/>
      <c r="CNG4" s="90"/>
      <c r="CNH4" s="90"/>
      <c r="CNI4" s="89"/>
      <c r="CNJ4" s="90"/>
      <c r="CNK4" s="90"/>
      <c r="CNL4" s="89"/>
      <c r="CNM4" s="90"/>
      <c r="CNN4" s="90"/>
      <c r="CNO4" s="89"/>
      <c r="CNP4" s="90"/>
      <c r="CNQ4" s="90"/>
      <c r="CNR4" s="89"/>
      <c r="CNS4" s="90"/>
      <c r="CNT4" s="90"/>
      <c r="CNU4" s="89"/>
      <c r="CNV4" s="90"/>
      <c r="CNW4" s="90"/>
      <c r="CNX4" s="89"/>
      <c r="CNY4" s="90"/>
      <c r="CNZ4" s="90"/>
      <c r="COA4" s="89"/>
      <c r="COB4" s="90"/>
      <c r="COC4" s="90"/>
      <c r="COD4" s="89"/>
      <c r="COE4" s="90"/>
      <c r="COF4" s="90"/>
      <c r="COG4" s="89"/>
      <c r="COH4" s="90"/>
      <c r="COI4" s="90"/>
      <c r="COJ4" s="89"/>
      <c r="COK4" s="90"/>
      <c r="COL4" s="90"/>
      <c r="COM4" s="89"/>
      <c r="CON4" s="90"/>
      <c r="COO4" s="90"/>
      <c r="COP4" s="89"/>
      <c r="COQ4" s="90"/>
      <c r="COR4" s="90"/>
      <c r="COS4" s="89"/>
      <c r="COT4" s="90"/>
      <c r="COU4" s="90"/>
      <c r="COV4" s="89"/>
      <c r="COW4" s="90"/>
      <c r="COX4" s="90"/>
      <c r="COY4" s="89"/>
      <c r="COZ4" s="90"/>
      <c r="CPA4" s="90"/>
      <c r="CPB4" s="89"/>
      <c r="CPC4" s="90"/>
      <c r="CPD4" s="90"/>
      <c r="CPE4" s="89"/>
      <c r="CPF4" s="90"/>
      <c r="CPG4" s="90"/>
      <c r="CPH4" s="89"/>
      <c r="CPI4" s="90"/>
      <c r="CPJ4" s="90"/>
      <c r="CPK4" s="89"/>
      <c r="CPL4" s="90"/>
      <c r="CPM4" s="90"/>
      <c r="CPN4" s="89"/>
      <c r="CPO4" s="90"/>
      <c r="CPP4" s="90"/>
      <c r="CPQ4" s="89"/>
      <c r="CPR4" s="90"/>
      <c r="CPS4" s="90"/>
      <c r="CPT4" s="89"/>
      <c r="CPU4" s="90"/>
      <c r="CPV4" s="90"/>
      <c r="CPW4" s="89"/>
      <c r="CPX4" s="90"/>
      <c r="CPY4" s="90"/>
      <c r="CPZ4" s="89"/>
      <c r="CQA4" s="90"/>
      <c r="CQB4" s="90"/>
      <c r="CQC4" s="89"/>
      <c r="CQD4" s="90"/>
      <c r="CQE4" s="90"/>
      <c r="CQF4" s="89"/>
      <c r="CQG4" s="90"/>
      <c r="CQH4" s="90"/>
      <c r="CQI4" s="89"/>
      <c r="CQJ4" s="90"/>
      <c r="CQK4" s="90"/>
      <c r="CQL4" s="89"/>
      <c r="CQM4" s="90"/>
      <c r="CQN4" s="90"/>
      <c r="CQO4" s="89"/>
      <c r="CQP4" s="90"/>
      <c r="CQQ4" s="90"/>
      <c r="CQR4" s="89"/>
      <c r="CQS4" s="90"/>
      <c r="CQT4" s="90"/>
      <c r="CQU4" s="89"/>
      <c r="CQV4" s="90"/>
      <c r="CQW4" s="90"/>
      <c r="CQX4" s="89"/>
      <c r="CQY4" s="90"/>
      <c r="CQZ4" s="90"/>
      <c r="CRA4" s="89"/>
      <c r="CRB4" s="90"/>
      <c r="CRC4" s="90"/>
      <c r="CRD4" s="89"/>
      <c r="CRE4" s="90"/>
      <c r="CRF4" s="90"/>
      <c r="CRG4" s="89"/>
      <c r="CRH4" s="90"/>
      <c r="CRI4" s="90"/>
      <c r="CRJ4" s="89"/>
      <c r="CRK4" s="90"/>
      <c r="CRL4" s="90"/>
      <c r="CRM4" s="89"/>
      <c r="CRN4" s="90"/>
      <c r="CRO4" s="90"/>
      <c r="CRP4" s="89"/>
      <c r="CRQ4" s="90"/>
      <c r="CRR4" s="90"/>
      <c r="CRS4" s="89"/>
      <c r="CRT4" s="90"/>
      <c r="CRU4" s="90"/>
      <c r="CRV4" s="89"/>
      <c r="CRW4" s="90"/>
      <c r="CRX4" s="90"/>
      <c r="CRY4" s="89"/>
      <c r="CRZ4" s="90"/>
      <c r="CSA4" s="90"/>
      <c r="CSB4" s="89"/>
      <c r="CSC4" s="90"/>
      <c r="CSD4" s="90"/>
      <c r="CSE4" s="89"/>
      <c r="CSF4" s="90"/>
      <c r="CSG4" s="90"/>
      <c r="CSH4" s="89"/>
      <c r="CSI4" s="90"/>
      <c r="CSJ4" s="90"/>
      <c r="CSK4" s="89"/>
      <c r="CSL4" s="90"/>
      <c r="CSM4" s="90"/>
      <c r="CSN4" s="89"/>
      <c r="CSO4" s="90"/>
      <c r="CSP4" s="90"/>
      <c r="CSQ4" s="89"/>
      <c r="CSR4" s="90"/>
      <c r="CSS4" s="90"/>
      <c r="CST4" s="89"/>
      <c r="CSU4" s="90"/>
      <c r="CSV4" s="90"/>
      <c r="CSW4" s="89"/>
      <c r="CSX4" s="90"/>
      <c r="CSY4" s="90"/>
      <c r="CSZ4" s="89"/>
      <c r="CTA4" s="90"/>
      <c r="CTB4" s="90"/>
      <c r="CTC4" s="89"/>
      <c r="CTD4" s="90"/>
      <c r="CTE4" s="90"/>
      <c r="CTF4" s="89"/>
      <c r="CTG4" s="90"/>
      <c r="CTH4" s="90"/>
      <c r="CTI4" s="89"/>
      <c r="CTJ4" s="90"/>
      <c r="CTK4" s="90"/>
      <c r="CTL4" s="89"/>
      <c r="CTM4" s="90"/>
      <c r="CTN4" s="90"/>
      <c r="CTO4" s="89"/>
      <c r="CTP4" s="90"/>
      <c r="CTQ4" s="90"/>
      <c r="CTR4" s="89"/>
      <c r="CTS4" s="90"/>
      <c r="CTT4" s="90"/>
      <c r="CTU4" s="89"/>
      <c r="CTV4" s="90"/>
      <c r="CTW4" s="90"/>
      <c r="CTX4" s="89"/>
      <c r="CTY4" s="90"/>
      <c r="CTZ4" s="90"/>
      <c r="CUA4" s="89"/>
      <c r="CUB4" s="90"/>
      <c r="CUC4" s="90"/>
      <c r="CUD4" s="89"/>
      <c r="CUE4" s="90"/>
      <c r="CUF4" s="90"/>
      <c r="CUG4" s="89"/>
      <c r="CUH4" s="90"/>
      <c r="CUI4" s="90"/>
      <c r="CUJ4" s="89"/>
      <c r="CUK4" s="90"/>
      <c r="CUL4" s="90"/>
      <c r="CUM4" s="89"/>
      <c r="CUN4" s="90"/>
      <c r="CUO4" s="90"/>
      <c r="CUP4" s="89"/>
      <c r="CUQ4" s="90"/>
      <c r="CUR4" s="90"/>
      <c r="CUS4" s="89"/>
      <c r="CUT4" s="90"/>
      <c r="CUU4" s="90"/>
      <c r="CUV4" s="89"/>
      <c r="CUW4" s="90"/>
      <c r="CUX4" s="90"/>
      <c r="CUY4" s="89"/>
      <c r="CUZ4" s="90"/>
      <c r="CVA4" s="90"/>
      <c r="CVB4" s="89"/>
      <c r="CVC4" s="90"/>
      <c r="CVD4" s="90"/>
      <c r="CVE4" s="89"/>
      <c r="CVF4" s="90"/>
      <c r="CVG4" s="90"/>
      <c r="CVH4" s="89"/>
      <c r="CVI4" s="90"/>
      <c r="CVJ4" s="90"/>
      <c r="CVK4" s="89"/>
      <c r="CVL4" s="90"/>
      <c r="CVM4" s="90"/>
      <c r="CVN4" s="89"/>
      <c r="CVO4" s="90"/>
      <c r="CVP4" s="90"/>
      <c r="CVQ4" s="89"/>
      <c r="CVR4" s="90"/>
      <c r="CVS4" s="90"/>
      <c r="CVT4" s="89"/>
      <c r="CVU4" s="90"/>
      <c r="CVV4" s="90"/>
      <c r="CVW4" s="89"/>
      <c r="CVX4" s="90"/>
      <c r="CVY4" s="90"/>
      <c r="CVZ4" s="89"/>
      <c r="CWA4" s="90"/>
      <c r="CWB4" s="90"/>
      <c r="CWC4" s="89"/>
      <c r="CWD4" s="90"/>
      <c r="CWE4" s="90"/>
      <c r="CWF4" s="89"/>
      <c r="CWG4" s="90"/>
      <c r="CWH4" s="90"/>
      <c r="CWI4" s="89"/>
      <c r="CWJ4" s="90"/>
      <c r="CWK4" s="90"/>
      <c r="CWL4" s="89"/>
      <c r="CWM4" s="90"/>
      <c r="CWN4" s="90"/>
      <c r="CWO4" s="89"/>
      <c r="CWP4" s="90"/>
      <c r="CWQ4" s="90"/>
      <c r="CWR4" s="89"/>
      <c r="CWS4" s="90"/>
      <c r="CWT4" s="90"/>
      <c r="CWU4" s="89"/>
      <c r="CWV4" s="90"/>
      <c r="CWW4" s="90"/>
      <c r="CWX4" s="89"/>
      <c r="CWY4" s="90"/>
      <c r="CWZ4" s="90"/>
      <c r="CXA4" s="89"/>
      <c r="CXB4" s="90"/>
      <c r="CXC4" s="90"/>
      <c r="CXD4" s="89"/>
      <c r="CXE4" s="90"/>
      <c r="CXF4" s="90"/>
      <c r="CXG4" s="89"/>
      <c r="CXH4" s="90"/>
      <c r="CXI4" s="90"/>
      <c r="CXJ4" s="89"/>
      <c r="CXK4" s="90"/>
      <c r="CXL4" s="90"/>
      <c r="CXM4" s="89"/>
      <c r="CXN4" s="90"/>
      <c r="CXO4" s="90"/>
      <c r="CXP4" s="89"/>
      <c r="CXQ4" s="90"/>
      <c r="CXR4" s="90"/>
      <c r="CXS4" s="89"/>
      <c r="CXT4" s="90"/>
      <c r="CXU4" s="90"/>
      <c r="CXV4" s="89"/>
      <c r="CXW4" s="90"/>
      <c r="CXX4" s="90"/>
      <c r="CXY4" s="89"/>
      <c r="CXZ4" s="90"/>
      <c r="CYA4" s="90"/>
      <c r="CYB4" s="89"/>
      <c r="CYC4" s="90"/>
      <c r="CYD4" s="90"/>
      <c r="CYE4" s="89"/>
      <c r="CYF4" s="90"/>
      <c r="CYG4" s="90"/>
      <c r="CYH4" s="89"/>
      <c r="CYI4" s="90"/>
      <c r="CYJ4" s="90"/>
      <c r="CYK4" s="89"/>
      <c r="CYL4" s="90"/>
      <c r="CYM4" s="90"/>
      <c r="CYN4" s="89"/>
      <c r="CYO4" s="90"/>
      <c r="CYP4" s="90"/>
      <c r="CYQ4" s="89"/>
      <c r="CYR4" s="90"/>
      <c r="CYS4" s="90"/>
      <c r="CYT4" s="89"/>
      <c r="CYU4" s="90"/>
      <c r="CYV4" s="90"/>
      <c r="CYW4" s="89"/>
      <c r="CYX4" s="90"/>
      <c r="CYY4" s="90"/>
      <c r="CYZ4" s="89"/>
      <c r="CZA4" s="90"/>
      <c r="CZB4" s="90"/>
      <c r="CZC4" s="89"/>
      <c r="CZD4" s="90"/>
      <c r="CZE4" s="90"/>
      <c r="CZF4" s="89"/>
      <c r="CZG4" s="90"/>
      <c r="CZH4" s="90"/>
      <c r="CZI4" s="89"/>
      <c r="CZJ4" s="90"/>
      <c r="CZK4" s="90"/>
      <c r="CZL4" s="89"/>
      <c r="CZM4" s="90"/>
      <c r="CZN4" s="90"/>
      <c r="CZO4" s="89"/>
      <c r="CZP4" s="90"/>
      <c r="CZQ4" s="90"/>
      <c r="CZR4" s="89"/>
      <c r="CZS4" s="90"/>
      <c r="CZT4" s="90"/>
      <c r="CZU4" s="89"/>
      <c r="CZV4" s="90"/>
      <c r="CZW4" s="90"/>
      <c r="CZX4" s="89"/>
      <c r="CZY4" s="90"/>
      <c r="CZZ4" s="90"/>
      <c r="DAA4" s="89"/>
      <c r="DAB4" s="90"/>
      <c r="DAC4" s="90"/>
      <c r="DAD4" s="89"/>
      <c r="DAE4" s="90"/>
      <c r="DAF4" s="90"/>
      <c r="DAG4" s="89"/>
      <c r="DAH4" s="90"/>
      <c r="DAI4" s="90"/>
      <c r="DAJ4" s="89"/>
      <c r="DAK4" s="90"/>
      <c r="DAL4" s="90"/>
      <c r="DAM4" s="89"/>
      <c r="DAN4" s="90"/>
      <c r="DAO4" s="90"/>
      <c r="DAP4" s="89"/>
      <c r="DAQ4" s="90"/>
      <c r="DAR4" s="90"/>
      <c r="DAS4" s="89"/>
      <c r="DAT4" s="90"/>
      <c r="DAU4" s="90"/>
      <c r="DAV4" s="89"/>
      <c r="DAW4" s="90"/>
      <c r="DAX4" s="90"/>
      <c r="DAY4" s="89"/>
      <c r="DAZ4" s="90"/>
      <c r="DBA4" s="90"/>
      <c r="DBB4" s="89"/>
      <c r="DBC4" s="90"/>
      <c r="DBD4" s="90"/>
      <c r="DBE4" s="89"/>
      <c r="DBF4" s="90"/>
      <c r="DBG4" s="90"/>
      <c r="DBH4" s="89"/>
      <c r="DBI4" s="90"/>
      <c r="DBJ4" s="90"/>
      <c r="DBK4" s="89"/>
      <c r="DBL4" s="90"/>
      <c r="DBM4" s="90"/>
      <c r="DBN4" s="89"/>
      <c r="DBO4" s="90"/>
      <c r="DBP4" s="90"/>
      <c r="DBQ4" s="89"/>
      <c r="DBR4" s="90"/>
      <c r="DBS4" s="90"/>
      <c r="DBT4" s="89"/>
      <c r="DBU4" s="90"/>
      <c r="DBV4" s="90"/>
      <c r="DBW4" s="89"/>
      <c r="DBX4" s="90"/>
      <c r="DBY4" s="90"/>
      <c r="DBZ4" s="89"/>
      <c r="DCA4" s="90"/>
      <c r="DCB4" s="90"/>
      <c r="DCC4" s="89"/>
      <c r="DCD4" s="90"/>
      <c r="DCE4" s="90"/>
      <c r="DCF4" s="89"/>
      <c r="DCG4" s="90"/>
      <c r="DCH4" s="90"/>
      <c r="DCI4" s="89"/>
      <c r="DCJ4" s="90"/>
      <c r="DCK4" s="90"/>
      <c r="DCL4" s="89"/>
      <c r="DCM4" s="90"/>
      <c r="DCN4" s="90"/>
      <c r="DCO4" s="89"/>
      <c r="DCP4" s="90"/>
      <c r="DCQ4" s="90"/>
      <c r="DCR4" s="89"/>
      <c r="DCS4" s="90"/>
      <c r="DCT4" s="90"/>
      <c r="DCU4" s="89"/>
      <c r="DCV4" s="90"/>
      <c r="DCW4" s="90"/>
      <c r="DCX4" s="89"/>
      <c r="DCY4" s="90"/>
      <c r="DCZ4" s="90"/>
      <c r="DDA4" s="89"/>
      <c r="DDB4" s="90"/>
      <c r="DDC4" s="90"/>
      <c r="DDD4" s="89"/>
      <c r="DDE4" s="90"/>
      <c r="DDF4" s="90"/>
      <c r="DDG4" s="89"/>
      <c r="DDH4" s="90"/>
      <c r="DDI4" s="90"/>
      <c r="DDJ4" s="89"/>
      <c r="DDK4" s="90"/>
      <c r="DDL4" s="90"/>
      <c r="DDM4" s="89"/>
      <c r="DDN4" s="90"/>
      <c r="DDO4" s="90"/>
      <c r="DDP4" s="89"/>
      <c r="DDQ4" s="90"/>
      <c r="DDR4" s="90"/>
      <c r="DDS4" s="89"/>
      <c r="DDT4" s="90"/>
      <c r="DDU4" s="90"/>
      <c r="DDV4" s="89"/>
      <c r="DDW4" s="90"/>
      <c r="DDX4" s="90"/>
      <c r="DDY4" s="89"/>
      <c r="DDZ4" s="90"/>
      <c r="DEA4" s="90"/>
      <c r="DEB4" s="89"/>
      <c r="DEC4" s="90"/>
      <c r="DED4" s="90"/>
      <c r="DEE4" s="89"/>
      <c r="DEF4" s="90"/>
      <c r="DEG4" s="90"/>
      <c r="DEH4" s="89"/>
      <c r="DEI4" s="90"/>
      <c r="DEJ4" s="90"/>
      <c r="DEK4" s="89"/>
      <c r="DEL4" s="90"/>
      <c r="DEM4" s="90"/>
      <c r="DEN4" s="89"/>
      <c r="DEO4" s="90"/>
      <c r="DEP4" s="90"/>
      <c r="DEQ4" s="89"/>
      <c r="DER4" s="90"/>
      <c r="DES4" s="90"/>
      <c r="DET4" s="89"/>
      <c r="DEU4" s="90"/>
      <c r="DEV4" s="90"/>
      <c r="DEW4" s="89"/>
      <c r="DEX4" s="90"/>
      <c r="DEY4" s="90"/>
      <c r="DEZ4" s="89"/>
      <c r="DFA4" s="90"/>
      <c r="DFB4" s="90"/>
      <c r="DFC4" s="89"/>
      <c r="DFD4" s="90"/>
      <c r="DFE4" s="90"/>
      <c r="DFF4" s="89"/>
      <c r="DFG4" s="90"/>
      <c r="DFH4" s="90"/>
      <c r="DFI4" s="89"/>
      <c r="DFJ4" s="90"/>
      <c r="DFK4" s="90"/>
      <c r="DFL4" s="89"/>
      <c r="DFM4" s="90"/>
      <c r="DFN4" s="90"/>
      <c r="DFO4" s="89"/>
      <c r="DFP4" s="90"/>
      <c r="DFQ4" s="90"/>
      <c r="DFR4" s="89"/>
      <c r="DFS4" s="90"/>
      <c r="DFT4" s="90"/>
      <c r="DFU4" s="89"/>
      <c r="DFV4" s="90"/>
      <c r="DFW4" s="90"/>
      <c r="DFX4" s="89"/>
      <c r="DFY4" s="90"/>
      <c r="DFZ4" s="90"/>
      <c r="DGA4" s="89"/>
      <c r="DGB4" s="90"/>
      <c r="DGC4" s="90"/>
      <c r="DGD4" s="89"/>
      <c r="DGE4" s="90"/>
      <c r="DGF4" s="90"/>
      <c r="DGG4" s="89"/>
      <c r="DGH4" s="90"/>
      <c r="DGI4" s="90"/>
      <c r="DGJ4" s="89"/>
      <c r="DGK4" s="90"/>
      <c r="DGL4" s="90"/>
      <c r="DGM4" s="89"/>
      <c r="DGN4" s="90"/>
      <c r="DGO4" s="90"/>
      <c r="DGP4" s="89"/>
      <c r="DGQ4" s="90"/>
      <c r="DGR4" s="90"/>
      <c r="DGS4" s="89"/>
      <c r="DGT4" s="90"/>
      <c r="DGU4" s="90"/>
      <c r="DGV4" s="89"/>
      <c r="DGW4" s="90"/>
      <c r="DGX4" s="90"/>
      <c r="DGY4" s="89"/>
      <c r="DGZ4" s="90"/>
      <c r="DHA4" s="90"/>
      <c r="DHB4" s="89"/>
      <c r="DHC4" s="90"/>
      <c r="DHD4" s="90"/>
      <c r="DHE4" s="89"/>
      <c r="DHF4" s="90"/>
      <c r="DHG4" s="90"/>
      <c r="DHH4" s="89"/>
      <c r="DHI4" s="90"/>
      <c r="DHJ4" s="90"/>
      <c r="DHK4" s="89"/>
      <c r="DHL4" s="90"/>
      <c r="DHM4" s="90"/>
      <c r="DHN4" s="89"/>
      <c r="DHO4" s="90"/>
      <c r="DHP4" s="90"/>
      <c r="DHQ4" s="89"/>
      <c r="DHR4" s="90"/>
      <c r="DHS4" s="90"/>
      <c r="DHT4" s="89"/>
      <c r="DHU4" s="90"/>
      <c r="DHV4" s="90"/>
      <c r="DHW4" s="89"/>
      <c r="DHX4" s="90"/>
      <c r="DHY4" s="90"/>
      <c r="DHZ4" s="89"/>
      <c r="DIA4" s="90"/>
      <c r="DIB4" s="90"/>
      <c r="DIC4" s="89"/>
      <c r="DID4" s="90"/>
      <c r="DIE4" s="90"/>
      <c r="DIF4" s="89"/>
      <c r="DIG4" s="90"/>
      <c r="DIH4" s="90"/>
      <c r="DII4" s="89"/>
      <c r="DIJ4" s="90"/>
      <c r="DIK4" s="90"/>
      <c r="DIL4" s="89"/>
      <c r="DIM4" s="90"/>
      <c r="DIN4" s="90"/>
      <c r="DIO4" s="89"/>
      <c r="DIP4" s="90"/>
      <c r="DIQ4" s="90"/>
      <c r="DIR4" s="89"/>
      <c r="DIS4" s="90"/>
      <c r="DIT4" s="90"/>
      <c r="DIU4" s="89"/>
      <c r="DIV4" s="90"/>
      <c r="DIW4" s="90"/>
      <c r="DIX4" s="89"/>
      <c r="DIY4" s="90"/>
      <c r="DIZ4" s="90"/>
      <c r="DJA4" s="89"/>
      <c r="DJB4" s="90"/>
      <c r="DJC4" s="90"/>
      <c r="DJD4" s="89"/>
      <c r="DJE4" s="90"/>
      <c r="DJF4" s="90"/>
      <c r="DJG4" s="89"/>
      <c r="DJH4" s="90"/>
      <c r="DJI4" s="90"/>
      <c r="DJJ4" s="89"/>
      <c r="DJK4" s="90"/>
      <c r="DJL4" s="90"/>
      <c r="DJM4" s="89"/>
      <c r="DJN4" s="90"/>
      <c r="DJO4" s="90"/>
      <c r="DJP4" s="89"/>
      <c r="DJQ4" s="90"/>
      <c r="DJR4" s="90"/>
      <c r="DJS4" s="89"/>
      <c r="DJT4" s="90"/>
      <c r="DJU4" s="90"/>
      <c r="DJV4" s="89"/>
      <c r="DJW4" s="90"/>
      <c r="DJX4" s="90"/>
      <c r="DJY4" s="89"/>
      <c r="DJZ4" s="90"/>
      <c r="DKA4" s="90"/>
      <c r="DKB4" s="89"/>
      <c r="DKC4" s="90"/>
      <c r="DKD4" s="90"/>
      <c r="DKE4" s="89"/>
      <c r="DKF4" s="90"/>
      <c r="DKG4" s="90"/>
      <c r="DKH4" s="89"/>
      <c r="DKI4" s="90"/>
      <c r="DKJ4" s="90"/>
      <c r="DKK4" s="89"/>
      <c r="DKL4" s="90"/>
      <c r="DKM4" s="90"/>
      <c r="DKN4" s="89"/>
      <c r="DKO4" s="90"/>
      <c r="DKP4" s="90"/>
      <c r="DKQ4" s="89"/>
      <c r="DKR4" s="90"/>
      <c r="DKS4" s="90"/>
      <c r="DKT4" s="89"/>
      <c r="DKU4" s="90"/>
      <c r="DKV4" s="90"/>
      <c r="DKW4" s="89"/>
      <c r="DKX4" s="90"/>
      <c r="DKY4" s="90"/>
      <c r="DKZ4" s="89"/>
      <c r="DLA4" s="90"/>
      <c r="DLB4" s="90"/>
      <c r="DLC4" s="89"/>
      <c r="DLD4" s="90"/>
      <c r="DLE4" s="90"/>
      <c r="DLF4" s="89"/>
      <c r="DLG4" s="90"/>
      <c r="DLH4" s="90"/>
      <c r="DLI4" s="89"/>
      <c r="DLJ4" s="90"/>
      <c r="DLK4" s="90"/>
      <c r="DLL4" s="89"/>
      <c r="DLM4" s="90"/>
      <c r="DLN4" s="90"/>
      <c r="DLO4" s="89"/>
      <c r="DLP4" s="90"/>
      <c r="DLQ4" s="90"/>
      <c r="DLR4" s="89"/>
      <c r="DLS4" s="90"/>
      <c r="DLT4" s="90"/>
      <c r="DLU4" s="89"/>
      <c r="DLV4" s="90"/>
      <c r="DLW4" s="90"/>
      <c r="DLX4" s="89"/>
      <c r="DLY4" s="90"/>
      <c r="DLZ4" s="90"/>
      <c r="DMA4" s="89"/>
      <c r="DMB4" s="90"/>
      <c r="DMC4" s="90"/>
      <c r="DMD4" s="89"/>
      <c r="DME4" s="90"/>
      <c r="DMF4" s="90"/>
      <c r="DMG4" s="89"/>
      <c r="DMH4" s="90"/>
      <c r="DMI4" s="90"/>
      <c r="DMJ4" s="89"/>
      <c r="DMK4" s="90"/>
      <c r="DML4" s="90"/>
      <c r="DMM4" s="89"/>
      <c r="DMN4" s="90"/>
      <c r="DMO4" s="90"/>
      <c r="DMP4" s="89"/>
      <c r="DMQ4" s="90"/>
      <c r="DMR4" s="90"/>
      <c r="DMS4" s="89"/>
      <c r="DMT4" s="90"/>
      <c r="DMU4" s="90"/>
      <c r="DMV4" s="89"/>
      <c r="DMW4" s="90"/>
      <c r="DMX4" s="90"/>
      <c r="DMY4" s="89"/>
      <c r="DMZ4" s="90"/>
      <c r="DNA4" s="90"/>
      <c r="DNB4" s="89"/>
      <c r="DNC4" s="90"/>
      <c r="DND4" s="90"/>
      <c r="DNE4" s="89"/>
      <c r="DNF4" s="90"/>
      <c r="DNG4" s="90"/>
      <c r="DNH4" s="89"/>
      <c r="DNI4" s="90"/>
      <c r="DNJ4" s="90"/>
      <c r="DNK4" s="89"/>
      <c r="DNL4" s="90"/>
      <c r="DNM4" s="90"/>
      <c r="DNN4" s="89"/>
      <c r="DNO4" s="90"/>
      <c r="DNP4" s="90"/>
      <c r="DNQ4" s="89"/>
      <c r="DNR4" s="90"/>
      <c r="DNS4" s="90"/>
      <c r="DNT4" s="89"/>
      <c r="DNU4" s="90"/>
      <c r="DNV4" s="90"/>
      <c r="DNW4" s="89"/>
      <c r="DNX4" s="90"/>
      <c r="DNY4" s="90"/>
      <c r="DNZ4" s="89"/>
      <c r="DOA4" s="90"/>
      <c r="DOB4" s="90"/>
      <c r="DOC4" s="89"/>
      <c r="DOD4" s="90"/>
      <c r="DOE4" s="90"/>
      <c r="DOF4" s="89"/>
      <c r="DOG4" s="90"/>
      <c r="DOH4" s="90"/>
      <c r="DOI4" s="89"/>
      <c r="DOJ4" s="90"/>
      <c r="DOK4" s="90"/>
      <c r="DOL4" s="89"/>
      <c r="DOM4" s="90"/>
      <c r="DON4" s="90"/>
      <c r="DOO4" s="89"/>
      <c r="DOP4" s="90"/>
      <c r="DOQ4" s="90"/>
      <c r="DOR4" s="89"/>
      <c r="DOS4" s="90"/>
      <c r="DOT4" s="90"/>
      <c r="DOU4" s="89"/>
      <c r="DOV4" s="90"/>
      <c r="DOW4" s="90"/>
      <c r="DOX4" s="89"/>
      <c r="DOY4" s="90"/>
      <c r="DOZ4" s="90"/>
      <c r="DPA4" s="89"/>
      <c r="DPB4" s="90"/>
      <c r="DPC4" s="90"/>
      <c r="DPD4" s="89"/>
      <c r="DPE4" s="90"/>
      <c r="DPF4" s="90"/>
      <c r="DPG4" s="89"/>
      <c r="DPH4" s="90"/>
      <c r="DPI4" s="90"/>
      <c r="DPJ4" s="89"/>
      <c r="DPK4" s="90"/>
      <c r="DPL4" s="90"/>
      <c r="DPM4" s="89"/>
      <c r="DPN4" s="90"/>
      <c r="DPO4" s="90"/>
      <c r="DPP4" s="89"/>
      <c r="DPQ4" s="90"/>
      <c r="DPR4" s="90"/>
      <c r="DPS4" s="89"/>
      <c r="DPT4" s="90"/>
      <c r="DPU4" s="90"/>
      <c r="DPV4" s="89"/>
      <c r="DPW4" s="90"/>
      <c r="DPX4" s="90"/>
      <c r="DPY4" s="89"/>
      <c r="DPZ4" s="90"/>
      <c r="DQA4" s="90"/>
      <c r="DQB4" s="89"/>
      <c r="DQC4" s="90"/>
      <c r="DQD4" s="90"/>
      <c r="DQE4" s="89"/>
      <c r="DQF4" s="90"/>
      <c r="DQG4" s="90"/>
      <c r="DQH4" s="89"/>
      <c r="DQI4" s="90"/>
      <c r="DQJ4" s="90"/>
      <c r="DQK4" s="89"/>
      <c r="DQL4" s="90"/>
      <c r="DQM4" s="90"/>
      <c r="DQN4" s="89"/>
      <c r="DQO4" s="90"/>
      <c r="DQP4" s="90"/>
      <c r="DQQ4" s="89"/>
      <c r="DQR4" s="90"/>
      <c r="DQS4" s="90"/>
      <c r="DQT4" s="89"/>
      <c r="DQU4" s="90"/>
      <c r="DQV4" s="90"/>
      <c r="DQW4" s="89"/>
      <c r="DQX4" s="90"/>
      <c r="DQY4" s="90"/>
      <c r="DQZ4" s="89"/>
      <c r="DRA4" s="90"/>
      <c r="DRB4" s="90"/>
      <c r="DRC4" s="89"/>
      <c r="DRD4" s="90"/>
      <c r="DRE4" s="90"/>
      <c r="DRF4" s="89"/>
      <c r="DRG4" s="90"/>
      <c r="DRH4" s="90"/>
      <c r="DRI4" s="89"/>
      <c r="DRJ4" s="90"/>
      <c r="DRK4" s="90"/>
      <c r="DRL4" s="89"/>
      <c r="DRM4" s="90"/>
      <c r="DRN4" s="90"/>
      <c r="DRO4" s="89"/>
      <c r="DRP4" s="90"/>
      <c r="DRQ4" s="90"/>
      <c r="DRR4" s="89"/>
      <c r="DRS4" s="90"/>
      <c r="DRT4" s="90"/>
      <c r="DRU4" s="89"/>
      <c r="DRV4" s="90"/>
      <c r="DRW4" s="90"/>
      <c r="DRX4" s="89"/>
      <c r="DRY4" s="90"/>
      <c r="DRZ4" s="90"/>
      <c r="DSA4" s="89"/>
      <c r="DSB4" s="90"/>
      <c r="DSC4" s="90"/>
      <c r="DSD4" s="89"/>
      <c r="DSE4" s="90"/>
      <c r="DSF4" s="90"/>
      <c r="DSG4" s="89"/>
      <c r="DSH4" s="90"/>
      <c r="DSI4" s="90"/>
      <c r="DSJ4" s="89"/>
      <c r="DSK4" s="90"/>
      <c r="DSL4" s="90"/>
      <c r="DSM4" s="89"/>
      <c r="DSN4" s="90"/>
      <c r="DSO4" s="90"/>
      <c r="DSP4" s="89"/>
      <c r="DSQ4" s="90"/>
      <c r="DSR4" s="90"/>
      <c r="DSS4" s="89"/>
      <c r="DST4" s="90"/>
      <c r="DSU4" s="90"/>
      <c r="DSV4" s="89"/>
      <c r="DSW4" s="90"/>
      <c r="DSX4" s="90"/>
      <c r="DSY4" s="89"/>
      <c r="DSZ4" s="90"/>
      <c r="DTA4" s="90"/>
      <c r="DTB4" s="89"/>
      <c r="DTC4" s="90"/>
      <c r="DTD4" s="90"/>
      <c r="DTE4" s="89"/>
      <c r="DTF4" s="90"/>
      <c r="DTG4" s="90"/>
      <c r="DTH4" s="89"/>
      <c r="DTI4" s="90"/>
      <c r="DTJ4" s="90"/>
      <c r="DTK4" s="89"/>
      <c r="DTL4" s="90"/>
      <c r="DTM4" s="90"/>
      <c r="DTN4" s="89"/>
      <c r="DTO4" s="90"/>
      <c r="DTP4" s="90"/>
      <c r="DTQ4" s="89"/>
      <c r="DTR4" s="90"/>
      <c r="DTS4" s="90"/>
      <c r="DTT4" s="89"/>
      <c r="DTU4" s="90"/>
      <c r="DTV4" s="90"/>
      <c r="DTW4" s="89"/>
      <c r="DTX4" s="90"/>
      <c r="DTY4" s="90"/>
      <c r="DTZ4" s="89"/>
      <c r="DUA4" s="90"/>
      <c r="DUB4" s="90"/>
      <c r="DUC4" s="89"/>
      <c r="DUD4" s="90"/>
      <c r="DUE4" s="90"/>
      <c r="DUF4" s="89"/>
      <c r="DUG4" s="90"/>
      <c r="DUH4" s="90"/>
      <c r="DUI4" s="89"/>
      <c r="DUJ4" s="90"/>
      <c r="DUK4" s="90"/>
      <c r="DUL4" s="89"/>
      <c r="DUM4" s="90"/>
      <c r="DUN4" s="90"/>
      <c r="DUO4" s="89"/>
      <c r="DUP4" s="90"/>
      <c r="DUQ4" s="90"/>
      <c r="DUR4" s="89"/>
      <c r="DUS4" s="90"/>
      <c r="DUT4" s="90"/>
      <c r="DUU4" s="89"/>
      <c r="DUV4" s="90"/>
      <c r="DUW4" s="90"/>
      <c r="DUX4" s="89"/>
      <c r="DUY4" s="90"/>
      <c r="DUZ4" s="90"/>
      <c r="DVA4" s="89"/>
      <c r="DVB4" s="90"/>
      <c r="DVC4" s="90"/>
      <c r="DVD4" s="89"/>
      <c r="DVE4" s="90"/>
      <c r="DVF4" s="90"/>
      <c r="DVG4" s="89"/>
      <c r="DVH4" s="90"/>
      <c r="DVI4" s="90"/>
      <c r="DVJ4" s="89"/>
      <c r="DVK4" s="90"/>
      <c r="DVL4" s="90"/>
      <c r="DVM4" s="89"/>
      <c r="DVN4" s="90"/>
      <c r="DVO4" s="90"/>
      <c r="DVP4" s="89"/>
      <c r="DVQ4" s="90"/>
      <c r="DVR4" s="90"/>
      <c r="DVS4" s="89"/>
      <c r="DVT4" s="90"/>
      <c r="DVU4" s="90"/>
      <c r="DVV4" s="89"/>
      <c r="DVW4" s="90"/>
      <c r="DVX4" s="90"/>
      <c r="DVY4" s="89"/>
      <c r="DVZ4" s="90"/>
      <c r="DWA4" s="90"/>
      <c r="DWB4" s="89"/>
      <c r="DWC4" s="90"/>
      <c r="DWD4" s="90"/>
      <c r="DWE4" s="89"/>
      <c r="DWF4" s="90"/>
      <c r="DWG4" s="90"/>
      <c r="DWH4" s="89"/>
      <c r="DWI4" s="90"/>
      <c r="DWJ4" s="90"/>
      <c r="DWK4" s="89"/>
      <c r="DWL4" s="90"/>
      <c r="DWM4" s="90"/>
      <c r="DWN4" s="89"/>
      <c r="DWO4" s="90"/>
      <c r="DWP4" s="90"/>
      <c r="DWQ4" s="89"/>
      <c r="DWR4" s="90"/>
      <c r="DWS4" s="90"/>
      <c r="DWT4" s="89"/>
      <c r="DWU4" s="90"/>
      <c r="DWV4" s="90"/>
      <c r="DWW4" s="89"/>
      <c r="DWX4" s="90"/>
      <c r="DWY4" s="90"/>
      <c r="DWZ4" s="89"/>
      <c r="DXA4" s="90"/>
      <c r="DXB4" s="90"/>
      <c r="DXC4" s="89"/>
      <c r="DXD4" s="90"/>
      <c r="DXE4" s="90"/>
      <c r="DXF4" s="89"/>
      <c r="DXG4" s="90"/>
      <c r="DXH4" s="90"/>
      <c r="DXI4" s="89"/>
      <c r="DXJ4" s="90"/>
      <c r="DXK4" s="90"/>
      <c r="DXL4" s="89"/>
      <c r="DXM4" s="90"/>
      <c r="DXN4" s="90"/>
      <c r="DXO4" s="89"/>
      <c r="DXP4" s="90"/>
      <c r="DXQ4" s="90"/>
      <c r="DXR4" s="89"/>
      <c r="DXS4" s="90"/>
      <c r="DXT4" s="90"/>
      <c r="DXU4" s="89"/>
      <c r="DXV4" s="90"/>
      <c r="DXW4" s="90"/>
      <c r="DXX4" s="89"/>
      <c r="DXY4" s="90"/>
      <c r="DXZ4" s="90"/>
      <c r="DYA4" s="89"/>
      <c r="DYB4" s="90"/>
      <c r="DYC4" s="90"/>
      <c r="DYD4" s="89"/>
      <c r="DYE4" s="90"/>
      <c r="DYF4" s="90"/>
      <c r="DYG4" s="89"/>
      <c r="DYH4" s="90"/>
      <c r="DYI4" s="90"/>
      <c r="DYJ4" s="89"/>
      <c r="DYK4" s="90"/>
      <c r="DYL4" s="90"/>
      <c r="DYM4" s="89"/>
      <c r="DYN4" s="90"/>
      <c r="DYO4" s="90"/>
      <c r="DYP4" s="89"/>
      <c r="DYQ4" s="90"/>
      <c r="DYR4" s="90"/>
      <c r="DYS4" s="89"/>
      <c r="DYT4" s="90"/>
      <c r="DYU4" s="90"/>
      <c r="DYV4" s="89"/>
      <c r="DYW4" s="90"/>
      <c r="DYX4" s="90"/>
      <c r="DYY4" s="89"/>
      <c r="DYZ4" s="90"/>
      <c r="DZA4" s="90"/>
      <c r="DZB4" s="89"/>
      <c r="DZC4" s="90"/>
      <c r="DZD4" s="90"/>
      <c r="DZE4" s="89"/>
      <c r="DZF4" s="90"/>
      <c r="DZG4" s="90"/>
      <c r="DZH4" s="89"/>
      <c r="DZI4" s="90"/>
      <c r="DZJ4" s="90"/>
      <c r="DZK4" s="89"/>
      <c r="DZL4" s="90"/>
      <c r="DZM4" s="90"/>
      <c r="DZN4" s="89"/>
      <c r="DZO4" s="90"/>
      <c r="DZP4" s="90"/>
      <c r="DZQ4" s="89"/>
      <c r="DZR4" s="90"/>
      <c r="DZS4" s="90"/>
      <c r="DZT4" s="89"/>
      <c r="DZU4" s="90"/>
      <c r="DZV4" s="90"/>
      <c r="DZW4" s="89"/>
      <c r="DZX4" s="90"/>
      <c r="DZY4" s="90"/>
      <c r="DZZ4" s="89"/>
      <c r="EAA4" s="90"/>
      <c r="EAB4" s="90"/>
      <c r="EAC4" s="89"/>
      <c r="EAD4" s="90"/>
      <c r="EAE4" s="90"/>
      <c r="EAF4" s="89"/>
      <c r="EAG4" s="90"/>
      <c r="EAH4" s="90"/>
      <c r="EAI4" s="89"/>
      <c r="EAJ4" s="90"/>
      <c r="EAK4" s="90"/>
      <c r="EAL4" s="89"/>
      <c r="EAM4" s="90"/>
      <c r="EAN4" s="90"/>
      <c r="EAO4" s="89"/>
      <c r="EAP4" s="90"/>
      <c r="EAQ4" s="90"/>
      <c r="EAR4" s="89"/>
      <c r="EAS4" s="90"/>
      <c r="EAT4" s="90"/>
      <c r="EAU4" s="89"/>
      <c r="EAV4" s="90"/>
      <c r="EAW4" s="90"/>
      <c r="EAX4" s="89"/>
      <c r="EAY4" s="90"/>
      <c r="EAZ4" s="90"/>
      <c r="EBA4" s="89"/>
      <c r="EBB4" s="90"/>
      <c r="EBC4" s="90"/>
      <c r="EBD4" s="89"/>
      <c r="EBE4" s="90"/>
      <c r="EBF4" s="90"/>
      <c r="EBG4" s="89"/>
      <c r="EBH4" s="90"/>
      <c r="EBI4" s="90"/>
      <c r="EBJ4" s="89"/>
      <c r="EBK4" s="90"/>
      <c r="EBL4" s="90"/>
      <c r="EBM4" s="89"/>
      <c r="EBN4" s="90"/>
      <c r="EBO4" s="90"/>
      <c r="EBP4" s="89"/>
      <c r="EBQ4" s="90"/>
      <c r="EBR4" s="90"/>
      <c r="EBS4" s="89"/>
      <c r="EBT4" s="90"/>
      <c r="EBU4" s="90"/>
      <c r="EBV4" s="89"/>
      <c r="EBW4" s="90"/>
      <c r="EBX4" s="90"/>
      <c r="EBY4" s="89"/>
      <c r="EBZ4" s="90"/>
      <c r="ECA4" s="90"/>
      <c r="ECB4" s="89"/>
      <c r="ECC4" s="90"/>
      <c r="ECD4" s="90"/>
      <c r="ECE4" s="89"/>
      <c r="ECF4" s="90"/>
      <c r="ECG4" s="90"/>
      <c r="ECH4" s="89"/>
      <c r="ECI4" s="90"/>
      <c r="ECJ4" s="90"/>
      <c r="ECK4" s="89"/>
      <c r="ECL4" s="90"/>
      <c r="ECM4" s="90"/>
      <c r="ECN4" s="89"/>
      <c r="ECO4" s="90"/>
      <c r="ECP4" s="90"/>
      <c r="ECQ4" s="89"/>
      <c r="ECR4" s="90"/>
      <c r="ECS4" s="90"/>
      <c r="ECT4" s="89"/>
      <c r="ECU4" s="90"/>
      <c r="ECV4" s="90"/>
      <c r="ECW4" s="89"/>
      <c r="ECX4" s="90"/>
      <c r="ECY4" s="90"/>
      <c r="ECZ4" s="89"/>
      <c r="EDA4" s="90"/>
      <c r="EDB4" s="90"/>
      <c r="EDC4" s="89"/>
      <c r="EDD4" s="90"/>
      <c r="EDE4" s="90"/>
      <c r="EDF4" s="89"/>
      <c r="EDG4" s="90"/>
      <c r="EDH4" s="90"/>
      <c r="EDI4" s="89"/>
      <c r="EDJ4" s="90"/>
      <c r="EDK4" s="90"/>
      <c r="EDL4" s="89"/>
      <c r="EDM4" s="90"/>
      <c r="EDN4" s="90"/>
      <c r="EDO4" s="89"/>
      <c r="EDP4" s="90"/>
      <c r="EDQ4" s="90"/>
      <c r="EDR4" s="89"/>
      <c r="EDS4" s="90"/>
      <c r="EDT4" s="90"/>
      <c r="EDU4" s="89"/>
      <c r="EDV4" s="90"/>
      <c r="EDW4" s="90"/>
      <c r="EDX4" s="89"/>
      <c r="EDY4" s="90"/>
      <c r="EDZ4" s="90"/>
      <c r="EEA4" s="89"/>
      <c r="EEB4" s="90"/>
      <c r="EEC4" s="90"/>
      <c r="EED4" s="89"/>
      <c r="EEE4" s="90"/>
      <c r="EEF4" s="90"/>
      <c r="EEG4" s="89"/>
      <c r="EEH4" s="90"/>
      <c r="EEI4" s="90"/>
      <c r="EEJ4" s="89"/>
      <c r="EEK4" s="90"/>
      <c r="EEL4" s="90"/>
      <c r="EEM4" s="89"/>
      <c r="EEN4" s="90"/>
      <c r="EEO4" s="90"/>
      <c r="EEP4" s="89"/>
      <c r="EEQ4" s="90"/>
      <c r="EER4" s="90"/>
      <c r="EES4" s="89"/>
      <c r="EET4" s="90"/>
      <c r="EEU4" s="90"/>
      <c r="EEV4" s="89"/>
      <c r="EEW4" s="90"/>
      <c r="EEX4" s="90"/>
      <c r="EEY4" s="89"/>
      <c r="EEZ4" s="90"/>
      <c r="EFA4" s="90"/>
      <c r="EFB4" s="89"/>
      <c r="EFC4" s="90"/>
      <c r="EFD4" s="90"/>
      <c r="EFE4" s="89"/>
      <c r="EFF4" s="90"/>
      <c r="EFG4" s="90"/>
      <c r="EFH4" s="89"/>
      <c r="EFI4" s="90"/>
      <c r="EFJ4" s="90"/>
      <c r="EFK4" s="89"/>
      <c r="EFL4" s="90"/>
      <c r="EFM4" s="90"/>
      <c r="EFN4" s="89"/>
      <c r="EFO4" s="90"/>
      <c r="EFP4" s="90"/>
      <c r="EFQ4" s="89"/>
      <c r="EFR4" s="90"/>
      <c r="EFS4" s="90"/>
      <c r="EFT4" s="89"/>
      <c r="EFU4" s="90"/>
      <c r="EFV4" s="90"/>
      <c r="EFW4" s="89"/>
      <c r="EFX4" s="90"/>
      <c r="EFY4" s="90"/>
      <c r="EFZ4" s="89"/>
      <c r="EGA4" s="90"/>
      <c r="EGB4" s="90"/>
      <c r="EGC4" s="89"/>
      <c r="EGD4" s="90"/>
      <c r="EGE4" s="90"/>
      <c r="EGF4" s="89"/>
      <c r="EGG4" s="90"/>
      <c r="EGH4" s="90"/>
      <c r="EGI4" s="89"/>
      <c r="EGJ4" s="90"/>
      <c r="EGK4" s="90"/>
      <c r="EGL4" s="89"/>
      <c r="EGM4" s="90"/>
      <c r="EGN4" s="90"/>
      <c r="EGO4" s="89"/>
      <c r="EGP4" s="90"/>
      <c r="EGQ4" s="90"/>
      <c r="EGR4" s="89"/>
      <c r="EGS4" s="90"/>
      <c r="EGT4" s="90"/>
      <c r="EGU4" s="89"/>
      <c r="EGV4" s="90"/>
      <c r="EGW4" s="90"/>
      <c r="EGX4" s="89"/>
      <c r="EGY4" s="90"/>
      <c r="EGZ4" s="90"/>
      <c r="EHA4" s="89"/>
      <c r="EHB4" s="90"/>
      <c r="EHC4" s="90"/>
      <c r="EHD4" s="89"/>
      <c r="EHE4" s="90"/>
      <c r="EHF4" s="90"/>
      <c r="EHG4" s="89"/>
      <c r="EHH4" s="90"/>
      <c r="EHI4" s="90"/>
      <c r="EHJ4" s="89"/>
      <c r="EHK4" s="90"/>
      <c r="EHL4" s="90"/>
      <c r="EHM4" s="89"/>
      <c r="EHN4" s="90"/>
      <c r="EHO4" s="90"/>
      <c r="EHP4" s="89"/>
      <c r="EHQ4" s="90"/>
      <c r="EHR4" s="90"/>
      <c r="EHS4" s="89"/>
      <c r="EHT4" s="90"/>
      <c r="EHU4" s="90"/>
      <c r="EHV4" s="89"/>
      <c r="EHW4" s="90"/>
      <c r="EHX4" s="90"/>
      <c r="EHY4" s="89"/>
      <c r="EHZ4" s="90"/>
      <c r="EIA4" s="90"/>
      <c r="EIB4" s="89"/>
      <c r="EIC4" s="90"/>
      <c r="EID4" s="90"/>
      <c r="EIE4" s="89"/>
      <c r="EIF4" s="90"/>
      <c r="EIG4" s="90"/>
      <c r="EIH4" s="89"/>
      <c r="EII4" s="90"/>
      <c r="EIJ4" s="90"/>
      <c r="EIK4" s="89"/>
      <c r="EIL4" s="90"/>
      <c r="EIM4" s="90"/>
      <c r="EIN4" s="89"/>
      <c r="EIO4" s="90"/>
      <c r="EIP4" s="90"/>
      <c r="EIQ4" s="89"/>
      <c r="EIR4" s="90"/>
      <c r="EIS4" s="90"/>
      <c r="EIT4" s="89"/>
      <c r="EIU4" s="90"/>
      <c r="EIV4" s="90"/>
      <c r="EIW4" s="89"/>
      <c r="EIX4" s="90"/>
      <c r="EIY4" s="90"/>
      <c r="EIZ4" s="89"/>
      <c r="EJA4" s="90"/>
      <c r="EJB4" s="90"/>
      <c r="EJC4" s="89"/>
      <c r="EJD4" s="90"/>
      <c r="EJE4" s="90"/>
      <c r="EJF4" s="89"/>
      <c r="EJG4" s="90"/>
      <c r="EJH4" s="90"/>
      <c r="EJI4" s="89"/>
      <c r="EJJ4" s="90"/>
      <c r="EJK4" s="90"/>
      <c r="EJL4" s="89"/>
      <c r="EJM4" s="90"/>
      <c r="EJN4" s="90"/>
      <c r="EJO4" s="89"/>
      <c r="EJP4" s="90"/>
      <c r="EJQ4" s="90"/>
      <c r="EJR4" s="89"/>
      <c r="EJS4" s="90"/>
      <c r="EJT4" s="90"/>
      <c r="EJU4" s="89"/>
      <c r="EJV4" s="90"/>
      <c r="EJW4" s="90"/>
      <c r="EJX4" s="89"/>
      <c r="EJY4" s="90"/>
      <c r="EJZ4" s="90"/>
      <c r="EKA4" s="89"/>
      <c r="EKB4" s="90"/>
      <c r="EKC4" s="90"/>
      <c r="EKD4" s="89"/>
      <c r="EKE4" s="90"/>
      <c r="EKF4" s="90"/>
      <c r="EKG4" s="89"/>
      <c r="EKH4" s="90"/>
      <c r="EKI4" s="90"/>
      <c r="EKJ4" s="89"/>
      <c r="EKK4" s="90"/>
      <c r="EKL4" s="90"/>
      <c r="EKM4" s="89"/>
      <c r="EKN4" s="90"/>
      <c r="EKO4" s="90"/>
      <c r="EKP4" s="89"/>
      <c r="EKQ4" s="90"/>
      <c r="EKR4" s="90"/>
      <c r="EKS4" s="89"/>
      <c r="EKT4" s="90"/>
      <c r="EKU4" s="90"/>
      <c r="EKV4" s="89"/>
      <c r="EKW4" s="90"/>
      <c r="EKX4" s="90"/>
      <c r="EKY4" s="89"/>
      <c r="EKZ4" s="90"/>
      <c r="ELA4" s="90"/>
      <c r="ELB4" s="89"/>
      <c r="ELC4" s="90"/>
      <c r="ELD4" s="90"/>
      <c r="ELE4" s="89"/>
      <c r="ELF4" s="90"/>
      <c r="ELG4" s="90"/>
      <c r="ELH4" s="89"/>
      <c r="ELI4" s="90"/>
      <c r="ELJ4" s="90"/>
      <c r="ELK4" s="89"/>
      <c r="ELL4" s="90"/>
      <c r="ELM4" s="90"/>
      <c r="ELN4" s="89"/>
      <c r="ELO4" s="90"/>
      <c r="ELP4" s="90"/>
      <c r="ELQ4" s="89"/>
      <c r="ELR4" s="90"/>
      <c r="ELS4" s="90"/>
      <c r="ELT4" s="89"/>
      <c r="ELU4" s="90"/>
      <c r="ELV4" s="90"/>
      <c r="ELW4" s="89"/>
      <c r="ELX4" s="90"/>
      <c r="ELY4" s="90"/>
      <c r="ELZ4" s="89"/>
      <c r="EMA4" s="90"/>
      <c r="EMB4" s="90"/>
      <c r="EMC4" s="89"/>
      <c r="EMD4" s="90"/>
      <c r="EME4" s="90"/>
      <c r="EMF4" s="89"/>
      <c r="EMG4" s="90"/>
      <c r="EMH4" s="90"/>
      <c r="EMI4" s="89"/>
      <c r="EMJ4" s="90"/>
      <c r="EMK4" s="90"/>
      <c r="EML4" s="89"/>
      <c r="EMM4" s="90"/>
      <c r="EMN4" s="90"/>
      <c r="EMO4" s="89"/>
      <c r="EMP4" s="90"/>
      <c r="EMQ4" s="90"/>
      <c r="EMR4" s="89"/>
      <c r="EMS4" s="90"/>
      <c r="EMT4" s="90"/>
      <c r="EMU4" s="89"/>
      <c r="EMV4" s="90"/>
      <c r="EMW4" s="90"/>
      <c r="EMX4" s="89"/>
      <c r="EMY4" s="90"/>
      <c r="EMZ4" s="90"/>
      <c r="ENA4" s="89"/>
      <c r="ENB4" s="90"/>
      <c r="ENC4" s="90"/>
      <c r="END4" s="89"/>
      <c r="ENE4" s="90"/>
      <c r="ENF4" s="90"/>
      <c r="ENG4" s="89"/>
      <c r="ENH4" s="90"/>
      <c r="ENI4" s="90"/>
      <c r="ENJ4" s="89"/>
      <c r="ENK4" s="90"/>
      <c r="ENL4" s="90"/>
      <c r="ENM4" s="89"/>
      <c r="ENN4" s="90"/>
      <c r="ENO4" s="90"/>
      <c r="ENP4" s="89"/>
      <c r="ENQ4" s="90"/>
      <c r="ENR4" s="90"/>
      <c r="ENS4" s="89"/>
      <c r="ENT4" s="90"/>
      <c r="ENU4" s="90"/>
      <c r="ENV4" s="89"/>
      <c r="ENW4" s="90"/>
      <c r="ENX4" s="90"/>
      <c r="ENY4" s="89"/>
      <c r="ENZ4" s="90"/>
      <c r="EOA4" s="90"/>
      <c r="EOB4" s="89"/>
      <c r="EOC4" s="90"/>
      <c r="EOD4" s="90"/>
      <c r="EOE4" s="89"/>
      <c r="EOF4" s="90"/>
      <c r="EOG4" s="90"/>
      <c r="EOH4" s="89"/>
      <c r="EOI4" s="90"/>
      <c r="EOJ4" s="90"/>
      <c r="EOK4" s="89"/>
      <c r="EOL4" s="90"/>
      <c r="EOM4" s="90"/>
      <c r="EON4" s="89"/>
      <c r="EOO4" s="90"/>
      <c r="EOP4" s="90"/>
      <c r="EOQ4" s="89"/>
      <c r="EOR4" s="90"/>
      <c r="EOS4" s="90"/>
      <c r="EOT4" s="89"/>
      <c r="EOU4" s="90"/>
      <c r="EOV4" s="90"/>
      <c r="EOW4" s="89"/>
      <c r="EOX4" s="90"/>
      <c r="EOY4" s="90"/>
      <c r="EOZ4" s="89"/>
      <c r="EPA4" s="90"/>
      <c r="EPB4" s="90"/>
      <c r="EPC4" s="89"/>
      <c r="EPD4" s="90"/>
      <c r="EPE4" s="90"/>
      <c r="EPF4" s="89"/>
      <c r="EPG4" s="90"/>
      <c r="EPH4" s="90"/>
      <c r="EPI4" s="89"/>
      <c r="EPJ4" s="90"/>
      <c r="EPK4" s="90"/>
      <c r="EPL4" s="89"/>
      <c r="EPM4" s="90"/>
      <c r="EPN4" s="90"/>
      <c r="EPO4" s="89"/>
      <c r="EPP4" s="90"/>
      <c r="EPQ4" s="90"/>
      <c r="EPR4" s="89"/>
      <c r="EPS4" s="90"/>
      <c r="EPT4" s="90"/>
      <c r="EPU4" s="89"/>
      <c r="EPV4" s="90"/>
      <c r="EPW4" s="90"/>
      <c r="EPX4" s="89"/>
      <c r="EPY4" s="90"/>
      <c r="EPZ4" s="90"/>
      <c r="EQA4" s="89"/>
      <c r="EQB4" s="90"/>
      <c r="EQC4" s="90"/>
      <c r="EQD4" s="89"/>
      <c r="EQE4" s="90"/>
      <c r="EQF4" s="90"/>
      <c r="EQG4" s="89"/>
      <c r="EQH4" s="90"/>
      <c r="EQI4" s="90"/>
      <c r="EQJ4" s="89"/>
      <c r="EQK4" s="90"/>
      <c r="EQL4" s="90"/>
      <c r="EQM4" s="89"/>
      <c r="EQN4" s="90"/>
      <c r="EQO4" s="90"/>
      <c r="EQP4" s="89"/>
      <c r="EQQ4" s="90"/>
      <c r="EQR4" s="90"/>
      <c r="EQS4" s="89"/>
      <c r="EQT4" s="90"/>
      <c r="EQU4" s="90"/>
      <c r="EQV4" s="89"/>
      <c r="EQW4" s="90"/>
      <c r="EQX4" s="90"/>
      <c r="EQY4" s="89"/>
      <c r="EQZ4" s="90"/>
      <c r="ERA4" s="90"/>
      <c r="ERB4" s="89"/>
      <c r="ERC4" s="90"/>
      <c r="ERD4" s="90"/>
      <c r="ERE4" s="89"/>
      <c r="ERF4" s="90"/>
      <c r="ERG4" s="90"/>
      <c r="ERH4" s="89"/>
      <c r="ERI4" s="90"/>
      <c r="ERJ4" s="90"/>
      <c r="ERK4" s="89"/>
      <c r="ERL4" s="90"/>
      <c r="ERM4" s="90"/>
      <c r="ERN4" s="89"/>
      <c r="ERO4" s="90"/>
      <c r="ERP4" s="90"/>
      <c r="ERQ4" s="89"/>
      <c r="ERR4" s="90"/>
      <c r="ERS4" s="90"/>
      <c r="ERT4" s="89"/>
      <c r="ERU4" s="90"/>
      <c r="ERV4" s="90"/>
      <c r="ERW4" s="89"/>
      <c r="ERX4" s="90"/>
      <c r="ERY4" s="90"/>
      <c r="ERZ4" s="89"/>
      <c r="ESA4" s="90"/>
      <c r="ESB4" s="90"/>
      <c r="ESC4" s="89"/>
      <c r="ESD4" s="90"/>
      <c r="ESE4" s="90"/>
      <c r="ESF4" s="89"/>
      <c r="ESG4" s="90"/>
      <c r="ESH4" s="90"/>
      <c r="ESI4" s="89"/>
      <c r="ESJ4" s="90"/>
      <c r="ESK4" s="90"/>
      <c r="ESL4" s="89"/>
      <c r="ESM4" s="90"/>
      <c r="ESN4" s="90"/>
      <c r="ESO4" s="89"/>
      <c r="ESP4" s="90"/>
      <c r="ESQ4" s="90"/>
      <c r="ESR4" s="89"/>
      <c r="ESS4" s="90"/>
      <c r="EST4" s="90"/>
      <c r="ESU4" s="89"/>
      <c r="ESV4" s="90"/>
      <c r="ESW4" s="90"/>
      <c r="ESX4" s="89"/>
      <c r="ESY4" s="90"/>
      <c r="ESZ4" s="90"/>
      <c r="ETA4" s="89"/>
      <c r="ETB4" s="90"/>
      <c r="ETC4" s="90"/>
      <c r="ETD4" s="89"/>
      <c r="ETE4" s="90"/>
      <c r="ETF4" s="90"/>
      <c r="ETG4" s="89"/>
      <c r="ETH4" s="90"/>
      <c r="ETI4" s="90"/>
      <c r="ETJ4" s="89"/>
      <c r="ETK4" s="90"/>
      <c r="ETL4" s="90"/>
      <c r="ETM4" s="89"/>
      <c r="ETN4" s="90"/>
      <c r="ETO4" s="90"/>
      <c r="ETP4" s="89"/>
      <c r="ETQ4" s="90"/>
      <c r="ETR4" s="90"/>
      <c r="ETS4" s="89"/>
      <c r="ETT4" s="90"/>
      <c r="ETU4" s="90"/>
      <c r="ETV4" s="89"/>
      <c r="ETW4" s="90"/>
      <c r="ETX4" s="90"/>
      <c r="ETY4" s="89"/>
      <c r="ETZ4" s="90"/>
      <c r="EUA4" s="90"/>
      <c r="EUB4" s="89"/>
      <c r="EUC4" s="90"/>
      <c r="EUD4" s="90"/>
      <c r="EUE4" s="89"/>
      <c r="EUF4" s="90"/>
      <c r="EUG4" s="90"/>
      <c r="EUH4" s="89"/>
      <c r="EUI4" s="90"/>
      <c r="EUJ4" s="90"/>
      <c r="EUK4" s="89"/>
      <c r="EUL4" s="90"/>
      <c r="EUM4" s="90"/>
      <c r="EUN4" s="89"/>
      <c r="EUO4" s="90"/>
      <c r="EUP4" s="90"/>
      <c r="EUQ4" s="89"/>
      <c r="EUR4" s="90"/>
      <c r="EUS4" s="90"/>
      <c r="EUT4" s="89"/>
      <c r="EUU4" s="90"/>
      <c r="EUV4" s="90"/>
      <c r="EUW4" s="89"/>
      <c r="EUX4" s="90"/>
      <c r="EUY4" s="90"/>
      <c r="EUZ4" s="89"/>
      <c r="EVA4" s="90"/>
      <c r="EVB4" s="90"/>
      <c r="EVC4" s="89"/>
      <c r="EVD4" s="90"/>
      <c r="EVE4" s="90"/>
      <c r="EVF4" s="89"/>
      <c r="EVG4" s="90"/>
      <c r="EVH4" s="90"/>
      <c r="EVI4" s="89"/>
      <c r="EVJ4" s="90"/>
      <c r="EVK4" s="90"/>
      <c r="EVL4" s="89"/>
      <c r="EVM4" s="90"/>
      <c r="EVN4" s="90"/>
      <c r="EVO4" s="89"/>
      <c r="EVP4" s="90"/>
      <c r="EVQ4" s="90"/>
      <c r="EVR4" s="89"/>
      <c r="EVS4" s="90"/>
      <c r="EVT4" s="90"/>
      <c r="EVU4" s="89"/>
      <c r="EVV4" s="90"/>
      <c r="EVW4" s="90"/>
      <c r="EVX4" s="89"/>
      <c r="EVY4" s="90"/>
      <c r="EVZ4" s="90"/>
      <c r="EWA4" s="89"/>
      <c r="EWB4" s="90"/>
      <c r="EWC4" s="90"/>
      <c r="EWD4" s="89"/>
      <c r="EWE4" s="90"/>
      <c r="EWF4" s="90"/>
      <c r="EWG4" s="89"/>
      <c r="EWH4" s="90"/>
      <c r="EWI4" s="90"/>
      <c r="EWJ4" s="89"/>
      <c r="EWK4" s="90"/>
      <c r="EWL4" s="90"/>
      <c r="EWM4" s="89"/>
      <c r="EWN4" s="90"/>
      <c r="EWO4" s="90"/>
      <c r="EWP4" s="89"/>
      <c r="EWQ4" s="90"/>
      <c r="EWR4" s="90"/>
      <c r="EWS4" s="89"/>
      <c r="EWT4" s="90"/>
      <c r="EWU4" s="90"/>
      <c r="EWV4" s="89"/>
      <c r="EWW4" s="90"/>
      <c r="EWX4" s="90"/>
      <c r="EWY4" s="89"/>
      <c r="EWZ4" s="90"/>
      <c r="EXA4" s="90"/>
      <c r="EXB4" s="89"/>
      <c r="EXC4" s="90"/>
      <c r="EXD4" s="90"/>
      <c r="EXE4" s="89"/>
      <c r="EXF4" s="90"/>
      <c r="EXG4" s="90"/>
      <c r="EXH4" s="89"/>
      <c r="EXI4" s="90"/>
      <c r="EXJ4" s="90"/>
      <c r="EXK4" s="89"/>
      <c r="EXL4" s="90"/>
      <c r="EXM4" s="90"/>
      <c r="EXN4" s="89"/>
      <c r="EXO4" s="90"/>
      <c r="EXP4" s="90"/>
      <c r="EXQ4" s="89"/>
      <c r="EXR4" s="90"/>
      <c r="EXS4" s="90"/>
      <c r="EXT4" s="89"/>
      <c r="EXU4" s="90"/>
      <c r="EXV4" s="90"/>
      <c r="EXW4" s="89"/>
      <c r="EXX4" s="90"/>
      <c r="EXY4" s="90"/>
      <c r="EXZ4" s="89"/>
      <c r="EYA4" s="90"/>
      <c r="EYB4" s="90"/>
      <c r="EYC4" s="89"/>
      <c r="EYD4" s="90"/>
      <c r="EYE4" s="90"/>
      <c r="EYF4" s="89"/>
      <c r="EYG4" s="90"/>
      <c r="EYH4" s="90"/>
      <c r="EYI4" s="89"/>
      <c r="EYJ4" s="90"/>
      <c r="EYK4" s="90"/>
      <c r="EYL4" s="89"/>
      <c r="EYM4" s="90"/>
      <c r="EYN4" s="90"/>
      <c r="EYO4" s="89"/>
      <c r="EYP4" s="90"/>
      <c r="EYQ4" s="90"/>
      <c r="EYR4" s="89"/>
      <c r="EYS4" s="90"/>
      <c r="EYT4" s="90"/>
      <c r="EYU4" s="89"/>
      <c r="EYV4" s="90"/>
      <c r="EYW4" s="90"/>
      <c r="EYX4" s="89"/>
      <c r="EYY4" s="90"/>
      <c r="EYZ4" s="90"/>
      <c r="EZA4" s="89"/>
      <c r="EZB4" s="90"/>
      <c r="EZC4" s="90"/>
      <c r="EZD4" s="89"/>
      <c r="EZE4" s="90"/>
      <c r="EZF4" s="90"/>
      <c r="EZG4" s="89"/>
      <c r="EZH4" s="90"/>
      <c r="EZI4" s="90"/>
      <c r="EZJ4" s="89"/>
      <c r="EZK4" s="90"/>
      <c r="EZL4" s="90"/>
      <c r="EZM4" s="89"/>
      <c r="EZN4" s="90"/>
      <c r="EZO4" s="90"/>
      <c r="EZP4" s="89"/>
      <c r="EZQ4" s="90"/>
      <c r="EZR4" s="90"/>
      <c r="EZS4" s="89"/>
      <c r="EZT4" s="90"/>
      <c r="EZU4" s="90"/>
      <c r="EZV4" s="89"/>
      <c r="EZW4" s="90"/>
      <c r="EZX4" s="90"/>
      <c r="EZY4" s="89"/>
      <c r="EZZ4" s="90"/>
      <c r="FAA4" s="90"/>
      <c r="FAB4" s="89"/>
      <c r="FAC4" s="90"/>
      <c r="FAD4" s="90"/>
      <c r="FAE4" s="89"/>
      <c r="FAF4" s="90"/>
      <c r="FAG4" s="90"/>
      <c r="FAH4" s="89"/>
      <c r="FAI4" s="90"/>
      <c r="FAJ4" s="90"/>
      <c r="FAK4" s="89"/>
      <c r="FAL4" s="90"/>
      <c r="FAM4" s="90"/>
      <c r="FAN4" s="89"/>
      <c r="FAO4" s="90"/>
      <c r="FAP4" s="90"/>
      <c r="FAQ4" s="89"/>
      <c r="FAR4" s="90"/>
      <c r="FAS4" s="90"/>
      <c r="FAT4" s="89"/>
      <c r="FAU4" s="90"/>
      <c r="FAV4" s="90"/>
      <c r="FAW4" s="89"/>
      <c r="FAX4" s="90"/>
      <c r="FAY4" s="90"/>
      <c r="FAZ4" s="89"/>
      <c r="FBA4" s="90"/>
      <c r="FBB4" s="90"/>
      <c r="FBC4" s="89"/>
      <c r="FBD4" s="90"/>
      <c r="FBE4" s="90"/>
      <c r="FBF4" s="89"/>
      <c r="FBG4" s="90"/>
      <c r="FBH4" s="90"/>
      <c r="FBI4" s="89"/>
      <c r="FBJ4" s="90"/>
      <c r="FBK4" s="90"/>
      <c r="FBL4" s="89"/>
      <c r="FBM4" s="90"/>
      <c r="FBN4" s="90"/>
      <c r="FBO4" s="89"/>
      <c r="FBP4" s="90"/>
      <c r="FBQ4" s="90"/>
      <c r="FBR4" s="89"/>
      <c r="FBS4" s="90"/>
      <c r="FBT4" s="90"/>
      <c r="FBU4" s="89"/>
      <c r="FBV4" s="90"/>
      <c r="FBW4" s="90"/>
      <c r="FBX4" s="89"/>
      <c r="FBY4" s="90"/>
      <c r="FBZ4" s="90"/>
      <c r="FCA4" s="89"/>
      <c r="FCB4" s="90"/>
      <c r="FCC4" s="90"/>
      <c r="FCD4" s="89"/>
      <c r="FCE4" s="90"/>
      <c r="FCF4" s="90"/>
      <c r="FCG4" s="89"/>
      <c r="FCH4" s="90"/>
      <c r="FCI4" s="90"/>
      <c r="FCJ4" s="89"/>
      <c r="FCK4" s="90"/>
      <c r="FCL4" s="90"/>
      <c r="FCM4" s="89"/>
      <c r="FCN4" s="90"/>
      <c r="FCO4" s="90"/>
      <c r="FCP4" s="89"/>
      <c r="FCQ4" s="90"/>
      <c r="FCR4" s="90"/>
      <c r="FCS4" s="89"/>
      <c r="FCT4" s="90"/>
      <c r="FCU4" s="90"/>
      <c r="FCV4" s="89"/>
      <c r="FCW4" s="90"/>
      <c r="FCX4" s="90"/>
      <c r="FCY4" s="89"/>
      <c r="FCZ4" s="90"/>
      <c r="FDA4" s="90"/>
      <c r="FDB4" s="89"/>
      <c r="FDC4" s="90"/>
      <c r="FDD4" s="90"/>
      <c r="FDE4" s="89"/>
      <c r="FDF4" s="90"/>
      <c r="FDG4" s="90"/>
      <c r="FDH4" s="89"/>
      <c r="FDI4" s="90"/>
      <c r="FDJ4" s="90"/>
      <c r="FDK4" s="89"/>
      <c r="FDL4" s="90"/>
      <c r="FDM4" s="90"/>
      <c r="FDN4" s="89"/>
      <c r="FDO4" s="90"/>
      <c r="FDP4" s="90"/>
      <c r="FDQ4" s="89"/>
      <c r="FDR4" s="90"/>
      <c r="FDS4" s="90"/>
      <c r="FDT4" s="89"/>
      <c r="FDU4" s="90"/>
      <c r="FDV4" s="90"/>
      <c r="FDW4" s="89"/>
      <c r="FDX4" s="90"/>
      <c r="FDY4" s="90"/>
      <c r="FDZ4" s="89"/>
      <c r="FEA4" s="90"/>
      <c r="FEB4" s="90"/>
      <c r="FEC4" s="89"/>
      <c r="FED4" s="90"/>
      <c r="FEE4" s="90"/>
      <c r="FEF4" s="89"/>
      <c r="FEG4" s="90"/>
      <c r="FEH4" s="90"/>
      <c r="FEI4" s="89"/>
      <c r="FEJ4" s="90"/>
      <c r="FEK4" s="90"/>
      <c r="FEL4" s="89"/>
      <c r="FEM4" s="90"/>
      <c r="FEN4" s="90"/>
      <c r="FEO4" s="89"/>
      <c r="FEP4" s="90"/>
      <c r="FEQ4" s="90"/>
      <c r="FER4" s="89"/>
      <c r="FES4" s="90"/>
      <c r="FET4" s="90"/>
      <c r="FEU4" s="89"/>
      <c r="FEV4" s="90"/>
      <c r="FEW4" s="90"/>
      <c r="FEX4" s="89"/>
      <c r="FEY4" s="90"/>
      <c r="FEZ4" s="90"/>
      <c r="FFA4" s="89"/>
      <c r="FFB4" s="90"/>
      <c r="FFC4" s="90"/>
      <c r="FFD4" s="89"/>
      <c r="FFE4" s="90"/>
      <c r="FFF4" s="90"/>
      <c r="FFG4" s="89"/>
      <c r="FFH4" s="90"/>
      <c r="FFI4" s="90"/>
      <c r="FFJ4" s="89"/>
      <c r="FFK4" s="90"/>
      <c r="FFL4" s="90"/>
      <c r="FFM4" s="89"/>
      <c r="FFN4" s="90"/>
      <c r="FFO4" s="90"/>
      <c r="FFP4" s="89"/>
      <c r="FFQ4" s="90"/>
      <c r="FFR4" s="90"/>
      <c r="FFS4" s="89"/>
      <c r="FFT4" s="90"/>
      <c r="FFU4" s="90"/>
      <c r="FFV4" s="89"/>
      <c r="FFW4" s="90"/>
      <c r="FFX4" s="90"/>
      <c r="FFY4" s="89"/>
      <c r="FFZ4" s="90"/>
      <c r="FGA4" s="90"/>
      <c r="FGB4" s="89"/>
      <c r="FGC4" s="90"/>
      <c r="FGD4" s="90"/>
      <c r="FGE4" s="89"/>
      <c r="FGF4" s="90"/>
      <c r="FGG4" s="90"/>
      <c r="FGH4" s="89"/>
      <c r="FGI4" s="90"/>
      <c r="FGJ4" s="90"/>
      <c r="FGK4" s="89"/>
      <c r="FGL4" s="90"/>
      <c r="FGM4" s="90"/>
      <c r="FGN4" s="89"/>
      <c r="FGO4" s="90"/>
      <c r="FGP4" s="90"/>
      <c r="FGQ4" s="89"/>
      <c r="FGR4" s="90"/>
      <c r="FGS4" s="90"/>
      <c r="FGT4" s="89"/>
      <c r="FGU4" s="90"/>
      <c r="FGV4" s="90"/>
      <c r="FGW4" s="89"/>
      <c r="FGX4" s="90"/>
      <c r="FGY4" s="90"/>
      <c r="FGZ4" s="89"/>
      <c r="FHA4" s="90"/>
      <c r="FHB4" s="90"/>
      <c r="FHC4" s="89"/>
      <c r="FHD4" s="90"/>
      <c r="FHE4" s="90"/>
      <c r="FHF4" s="89"/>
      <c r="FHG4" s="90"/>
      <c r="FHH4" s="90"/>
      <c r="FHI4" s="89"/>
      <c r="FHJ4" s="90"/>
      <c r="FHK4" s="90"/>
      <c r="FHL4" s="89"/>
      <c r="FHM4" s="90"/>
      <c r="FHN4" s="90"/>
      <c r="FHO4" s="89"/>
      <c r="FHP4" s="90"/>
      <c r="FHQ4" s="90"/>
      <c r="FHR4" s="89"/>
      <c r="FHS4" s="90"/>
      <c r="FHT4" s="90"/>
      <c r="FHU4" s="89"/>
      <c r="FHV4" s="90"/>
      <c r="FHW4" s="90"/>
      <c r="FHX4" s="89"/>
      <c r="FHY4" s="90"/>
      <c r="FHZ4" s="90"/>
      <c r="FIA4" s="89"/>
      <c r="FIB4" s="90"/>
      <c r="FIC4" s="90"/>
      <c r="FID4" s="89"/>
      <c r="FIE4" s="90"/>
      <c r="FIF4" s="90"/>
      <c r="FIG4" s="89"/>
      <c r="FIH4" s="90"/>
      <c r="FII4" s="90"/>
      <c r="FIJ4" s="89"/>
      <c r="FIK4" s="90"/>
      <c r="FIL4" s="90"/>
      <c r="FIM4" s="89"/>
      <c r="FIN4" s="90"/>
      <c r="FIO4" s="90"/>
      <c r="FIP4" s="89"/>
      <c r="FIQ4" s="90"/>
      <c r="FIR4" s="90"/>
      <c r="FIS4" s="89"/>
      <c r="FIT4" s="90"/>
      <c r="FIU4" s="90"/>
      <c r="FIV4" s="89"/>
      <c r="FIW4" s="90"/>
      <c r="FIX4" s="90"/>
      <c r="FIY4" s="89"/>
      <c r="FIZ4" s="90"/>
      <c r="FJA4" s="90"/>
      <c r="FJB4" s="89"/>
      <c r="FJC4" s="90"/>
      <c r="FJD4" s="90"/>
      <c r="FJE4" s="89"/>
      <c r="FJF4" s="90"/>
      <c r="FJG4" s="90"/>
      <c r="FJH4" s="89"/>
      <c r="FJI4" s="90"/>
      <c r="FJJ4" s="90"/>
      <c r="FJK4" s="89"/>
      <c r="FJL4" s="90"/>
      <c r="FJM4" s="90"/>
      <c r="FJN4" s="89"/>
      <c r="FJO4" s="90"/>
      <c r="FJP4" s="90"/>
      <c r="FJQ4" s="89"/>
      <c r="FJR4" s="90"/>
      <c r="FJS4" s="90"/>
      <c r="FJT4" s="89"/>
      <c r="FJU4" s="90"/>
      <c r="FJV4" s="90"/>
      <c r="FJW4" s="89"/>
      <c r="FJX4" s="90"/>
      <c r="FJY4" s="90"/>
      <c r="FJZ4" s="89"/>
      <c r="FKA4" s="90"/>
      <c r="FKB4" s="90"/>
      <c r="FKC4" s="89"/>
      <c r="FKD4" s="90"/>
      <c r="FKE4" s="90"/>
      <c r="FKF4" s="89"/>
      <c r="FKG4" s="90"/>
      <c r="FKH4" s="90"/>
      <c r="FKI4" s="89"/>
      <c r="FKJ4" s="90"/>
      <c r="FKK4" s="90"/>
      <c r="FKL4" s="89"/>
      <c r="FKM4" s="90"/>
      <c r="FKN4" s="90"/>
      <c r="FKO4" s="89"/>
      <c r="FKP4" s="90"/>
      <c r="FKQ4" s="90"/>
      <c r="FKR4" s="89"/>
      <c r="FKS4" s="90"/>
      <c r="FKT4" s="90"/>
      <c r="FKU4" s="89"/>
      <c r="FKV4" s="90"/>
      <c r="FKW4" s="90"/>
      <c r="FKX4" s="89"/>
      <c r="FKY4" s="90"/>
      <c r="FKZ4" s="90"/>
      <c r="FLA4" s="89"/>
      <c r="FLB4" s="90"/>
      <c r="FLC4" s="90"/>
      <c r="FLD4" s="89"/>
      <c r="FLE4" s="90"/>
      <c r="FLF4" s="90"/>
      <c r="FLG4" s="89"/>
      <c r="FLH4" s="90"/>
      <c r="FLI4" s="90"/>
      <c r="FLJ4" s="89"/>
      <c r="FLK4" s="90"/>
      <c r="FLL4" s="90"/>
      <c r="FLM4" s="89"/>
      <c r="FLN4" s="90"/>
      <c r="FLO4" s="90"/>
      <c r="FLP4" s="89"/>
      <c r="FLQ4" s="90"/>
      <c r="FLR4" s="90"/>
      <c r="FLS4" s="89"/>
      <c r="FLT4" s="90"/>
      <c r="FLU4" s="90"/>
      <c r="FLV4" s="89"/>
      <c r="FLW4" s="90"/>
      <c r="FLX4" s="90"/>
      <c r="FLY4" s="89"/>
      <c r="FLZ4" s="90"/>
      <c r="FMA4" s="90"/>
      <c r="FMB4" s="89"/>
      <c r="FMC4" s="90"/>
      <c r="FMD4" s="90"/>
      <c r="FME4" s="89"/>
      <c r="FMF4" s="90"/>
      <c r="FMG4" s="90"/>
      <c r="FMH4" s="89"/>
      <c r="FMI4" s="90"/>
      <c r="FMJ4" s="90"/>
      <c r="FMK4" s="89"/>
      <c r="FML4" s="90"/>
      <c r="FMM4" s="90"/>
      <c r="FMN4" s="89"/>
      <c r="FMO4" s="90"/>
      <c r="FMP4" s="90"/>
      <c r="FMQ4" s="89"/>
      <c r="FMR4" s="90"/>
      <c r="FMS4" s="90"/>
      <c r="FMT4" s="89"/>
      <c r="FMU4" s="90"/>
      <c r="FMV4" s="90"/>
      <c r="FMW4" s="89"/>
      <c r="FMX4" s="90"/>
      <c r="FMY4" s="90"/>
      <c r="FMZ4" s="89"/>
      <c r="FNA4" s="90"/>
      <c r="FNB4" s="90"/>
      <c r="FNC4" s="89"/>
      <c r="FND4" s="90"/>
      <c r="FNE4" s="90"/>
      <c r="FNF4" s="89"/>
      <c r="FNG4" s="90"/>
      <c r="FNH4" s="90"/>
      <c r="FNI4" s="89"/>
      <c r="FNJ4" s="90"/>
      <c r="FNK4" s="90"/>
      <c r="FNL4" s="89"/>
      <c r="FNM4" s="90"/>
      <c r="FNN4" s="90"/>
      <c r="FNO4" s="89"/>
      <c r="FNP4" s="90"/>
      <c r="FNQ4" s="90"/>
      <c r="FNR4" s="89"/>
      <c r="FNS4" s="90"/>
      <c r="FNT4" s="90"/>
      <c r="FNU4" s="89"/>
      <c r="FNV4" s="90"/>
      <c r="FNW4" s="90"/>
      <c r="FNX4" s="89"/>
      <c r="FNY4" s="90"/>
      <c r="FNZ4" s="90"/>
      <c r="FOA4" s="89"/>
      <c r="FOB4" s="90"/>
      <c r="FOC4" s="90"/>
      <c r="FOD4" s="89"/>
      <c r="FOE4" s="90"/>
      <c r="FOF4" s="90"/>
      <c r="FOG4" s="89"/>
      <c r="FOH4" s="90"/>
      <c r="FOI4" s="90"/>
      <c r="FOJ4" s="89"/>
      <c r="FOK4" s="90"/>
      <c r="FOL4" s="90"/>
      <c r="FOM4" s="89"/>
      <c r="FON4" s="90"/>
      <c r="FOO4" s="90"/>
      <c r="FOP4" s="89"/>
      <c r="FOQ4" s="90"/>
      <c r="FOR4" s="90"/>
      <c r="FOS4" s="89"/>
      <c r="FOT4" s="90"/>
      <c r="FOU4" s="90"/>
      <c r="FOV4" s="89"/>
      <c r="FOW4" s="90"/>
      <c r="FOX4" s="90"/>
      <c r="FOY4" s="89"/>
      <c r="FOZ4" s="90"/>
      <c r="FPA4" s="90"/>
      <c r="FPB4" s="89"/>
      <c r="FPC4" s="90"/>
      <c r="FPD4" s="90"/>
      <c r="FPE4" s="89"/>
      <c r="FPF4" s="90"/>
      <c r="FPG4" s="90"/>
      <c r="FPH4" s="89"/>
      <c r="FPI4" s="90"/>
      <c r="FPJ4" s="90"/>
      <c r="FPK4" s="89"/>
      <c r="FPL4" s="90"/>
      <c r="FPM4" s="90"/>
      <c r="FPN4" s="89"/>
      <c r="FPO4" s="90"/>
      <c r="FPP4" s="90"/>
      <c r="FPQ4" s="89"/>
      <c r="FPR4" s="90"/>
      <c r="FPS4" s="90"/>
      <c r="FPT4" s="89"/>
      <c r="FPU4" s="90"/>
      <c r="FPV4" s="90"/>
      <c r="FPW4" s="89"/>
      <c r="FPX4" s="90"/>
      <c r="FPY4" s="90"/>
      <c r="FPZ4" s="89"/>
      <c r="FQA4" s="90"/>
      <c r="FQB4" s="90"/>
      <c r="FQC4" s="89"/>
      <c r="FQD4" s="90"/>
      <c r="FQE4" s="90"/>
      <c r="FQF4" s="89"/>
      <c r="FQG4" s="90"/>
      <c r="FQH4" s="90"/>
      <c r="FQI4" s="89"/>
      <c r="FQJ4" s="90"/>
      <c r="FQK4" s="90"/>
      <c r="FQL4" s="89"/>
      <c r="FQM4" s="90"/>
      <c r="FQN4" s="90"/>
      <c r="FQO4" s="89"/>
      <c r="FQP4" s="90"/>
      <c r="FQQ4" s="90"/>
      <c r="FQR4" s="89"/>
      <c r="FQS4" s="90"/>
      <c r="FQT4" s="90"/>
      <c r="FQU4" s="89"/>
      <c r="FQV4" s="90"/>
      <c r="FQW4" s="90"/>
      <c r="FQX4" s="89"/>
      <c r="FQY4" s="90"/>
      <c r="FQZ4" s="90"/>
      <c r="FRA4" s="89"/>
      <c r="FRB4" s="90"/>
      <c r="FRC4" s="90"/>
      <c r="FRD4" s="89"/>
      <c r="FRE4" s="90"/>
      <c r="FRF4" s="90"/>
      <c r="FRG4" s="89"/>
      <c r="FRH4" s="90"/>
      <c r="FRI4" s="90"/>
      <c r="FRJ4" s="89"/>
      <c r="FRK4" s="90"/>
      <c r="FRL4" s="90"/>
      <c r="FRM4" s="89"/>
      <c r="FRN4" s="90"/>
      <c r="FRO4" s="90"/>
      <c r="FRP4" s="89"/>
      <c r="FRQ4" s="90"/>
      <c r="FRR4" s="90"/>
      <c r="FRS4" s="89"/>
      <c r="FRT4" s="90"/>
      <c r="FRU4" s="90"/>
      <c r="FRV4" s="89"/>
      <c r="FRW4" s="90"/>
      <c r="FRX4" s="90"/>
      <c r="FRY4" s="89"/>
      <c r="FRZ4" s="90"/>
      <c r="FSA4" s="90"/>
      <c r="FSB4" s="89"/>
      <c r="FSC4" s="90"/>
      <c r="FSD4" s="90"/>
      <c r="FSE4" s="89"/>
      <c r="FSF4" s="90"/>
      <c r="FSG4" s="90"/>
      <c r="FSH4" s="89"/>
      <c r="FSI4" s="90"/>
      <c r="FSJ4" s="90"/>
      <c r="FSK4" s="89"/>
      <c r="FSL4" s="90"/>
      <c r="FSM4" s="90"/>
      <c r="FSN4" s="89"/>
      <c r="FSO4" s="90"/>
      <c r="FSP4" s="90"/>
      <c r="FSQ4" s="89"/>
      <c r="FSR4" s="90"/>
      <c r="FSS4" s="90"/>
      <c r="FST4" s="89"/>
      <c r="FSU4" s="90"/>
      <c r="FSV4" s="90"/>
      <c r="FSW4" s="89"/>
      <c r="FSX4" s="90"/>
      <c r="FSY4" s="90"/>
      <c r="FSZ4" s="89"/>
      <c r="FTA4" s="90"/>
      <c r="FTB4" s="90"/>
      <c r="FTC4" s="89"/>
      <c r="FTD4" s="90"/>
      <c r="FTE4" s="90"/>
      <c r="FTF4" s="89"/>
      <c r="FTG4" s="90"/>
      <c r="FTH4" s="90"/>
      <c r="FTI4" s="89"/>
      <c r="FTJ4" s="90"/>
      <c r="FTK4" s="90"/>
      <c r="FTL4" s="89"/>
      <c r="FTM4" s="90"/>
      <c r="FTN4" s="90"/>
      <c r="FTO4" s="89"/>
      <c r="FTP4" s="90"/>
      <c r="FTQ4" s="90"/>
      <c r="FTR4" s="89"/>
      <c r="FTS4" s="90"/>
      <c r="FTT4" s="90"/>
      <c r="FTU4" s="89"/>
      <c r="FTV4" s="90"/>
      <c r="FTW4" s="90"/>
      <c r="FTX4" s="89"/>
      <c r="FTY4" s="90"/>
      <c r="FTZ4" s="90"/>
      <c r="FUA4" s="89"/>
      <c r="FUB4" s="90"/>
      <c r="FUC4" s="90"/>
      <c r="FUD4" s="89"/>
      <c r="FUE4" s="90"/>
      <c r="FUF4" s="90"/>
      <c r="FUG4" s="89"/>
      <c r="FUH4" s="90"/>
      <c r="FUI4" s="90"/>
      <c r="FUJ4" s="89"/>
      <c r="FUK4" s="90"/>
      <c r="FUL4" s="90"/>
      <c r="FUM4" s="89"/>
      <c r="FUN4" s="90"/>
      <c r="FUO4" s="90"/>
      <c r="FUP4" s="89"/>
      <c r="FUQ4" s="90"/>
      <c r="FUR4" s="90"/>
      <c r="FUS4" s="89"/>
      <c r="FUT4" s="90"/>
      <c r="FUU4" s="90"/>
      <c r="FUV4" s="89"/>
      <c r="FUW4" s="90"/>
      <c r="FUX4" s="90"/>
      <c r="FUY4" s="89"/>
      <c r="FUZ4" s="90"/>
      <c r="FVA4" s="90"/>
      <c r="FVB4" s="89"/>
      <c r="FVC4" s="90"/>
      <c r="FVD4" s="90"/>
      <c r="FVE4" s="89"/>
      <c r="FVF4" s="90"/>
      <c r="FVG4" s="90"/>
      <c r="FVH4" s="89"/>
      <c r="FVI4" s="90"/>
      <c r="FVJ4" s="90"/>
      <c r="FVK4" s="89"/>
      <c r="FVL4" s="90"/>
      <c r="FVM4" s="90"/>
      <c r="FVN4" s="89"/>
      <c r="FVO4" s="90"/>
      <c r="FVP4" s="90"/>
      <c r="FVQ4" s="89"/>
      <c r="FVR4" s="90"/>
      <c r="FVS4" s="90"/>
      <c r="FVT4" s="89"/>
      <c r="FVU4" s="90"/>
      <c r="FVV4" s="90"/>
      <c r="FVW4" s="89"/>
      <c r="FVX4" s="90"/>
      <c r="FVY4" s="90"/>
      <c r="FVZ4" s="89"/>
      <c r="FWA4" s="90"/>
      <c r="FWB4" s="90"/>
      <c r="FWC4" s="89"/>
      <c r="FWD4" s="90"/>
      <c r="FWE4" s="90"/>
      <c r="FWF4" s="89"/>
      <c r="FWG4" s="90"/>
      <c r="FWH4" s="90"/>
      <c r="FWI4" s="89"/>
      <c r="FWJ4" s="90"/>
      <c r="FWK4" s="90"/>
      <c r="FWL4" s="89"/>
      <c r="FWM4" s="90"/>
      <c r="FWN4" s="90"/>
      <c r="FWO4" s="89"/>
      <c r="FWP4" s="90"/>
      <c r="FWQ4" s="90"/>
      <c r="FWR4" s="89"/>
      <c r="FWS4" s="90"/>
      <c r="FWT4" s="90"/>
      <c r="FWU4" s="89"/>
      <c r="FWV4" s="90"/>
      <c r="FWW4" s="90"/>
      <c r="FWX4" s="89"/>
      <c r="FWY4" s="90"/>
      <c r="FWZ4" s="90"/>
      <c r="FXA4" s="89"/>
      <c r="FXB4" s="90"/>
      <c r="FXC4" s="90"/>
      <c r="FXD4" s="89"/>
      <c r="FXE4" s="90"/>
      <c r="FXF4" s="90"/>
      <c r="FXG4" s="89"/>
      <c r="FXH4" s="90"/>
      <c r="FXI4" s="90"/>
      <c r="FXJ4" s="89"/>
      <c r="FXK4" s="90"/>
      <c r="FXL4" s="90"/>
      <c r="FXM4" s="89"/>
      <c r="FXN4" s="90"/>
      <c r="FXO4" s="90"/>
      <c r="FXP4" s="89"/>
      <c r="FXQ4" s="90"/>
      <c r="FXR4" s="90"/>
      <c r="FXS4" s="89"/>
      <c r="FXT4" s="90"/>
      <c r="FXU4" s="90"/>
      <c r="FXV4" s="89"/>
      <c r="FXW4" s="90"/>
      <c r="FXX4" s="90"/>
      <c r="FXY4" s="89"/>
      <c r="FXZ4" s="90"/>
      <c r="FYA4" s="90"/>
      <c r="FYB4" s="89"/>
      <c r="FYC4" s="90"/>
      <c r="FYD4" s="90"/>
      <c r="FYE4" s="89"/>
      <c r="FYF4" s="90"/>
      <c r="FYG4" s="90"/>
      <c r="FYH4" s="89"/>
      <c r="FYI4" s="90"/>
      <c r="FYJ4" s="90"/>
      <c r="FYK4" s="89"/>
      <c r="FYL4" s="90"/>
      <c r="FYM4" s="90"/>
      <c r="FYN4" s="89"/>
      <c r="FYO4" s="90"/>
      <c r="FYP4" s="90"/>
      <c r="FYQ4" s="89"/>
      <c r="FYR4" s="90"/>
      <c r="FYS4" s="90"/>
      <c r="FYT4" s="89"/>
      <c r="FYU4" s="90"/>
      <c r="FYV4" s="90"/>
      <c r="FYW4" s="89"/>
      <c r="FYX4" s="90"/>
      <c r="FYY4" s="90"/>
      <c r="FYZ4" s="89"/>
      <c r="FZA4" s="90"/>
      <c r="FZB4" s="90"/>
      <c r="FZC4" s="89"/>
      <c r="FZD4" s="90"/>
      <c r="FZE4" s="90"/>
      <c r="FZF4" s="89"/>
      <c r="FZG4" s="90"/>
      <c r="FZH4" s="90"/>
      <c r="FZI4" s="89"/>
      <c r="FZJ4" s="90"/>
      <c r="FZK4" s="90"/>
      <c r="FZL4" s="89"/>
      <c r="FZM4" s="90"/>
      <c r="FZN4" s="90"/>
      <c r="FZO4" s="89"/>
      <c r="FZP4" s="90"/>
      <c r="FZQ4" s="90"/>
      <c r="FZR4" s="89"/>
      <c r="FZS4" s="90"/>
      <c r="FZT4" s="90"/>
      <c r="FZU4" s="89"/>
      <c r="FZV4" s="90"/>
      <c r="FZW4" s="90"/>
      <c r="FZX4" s="89"/>
      <c r="FZY4" s="90"/>
      <c r="FZZ4" s="90"/>
      <c r="GAA4" s="89"/>
      <c r="GAB4" s="90"/>
      <c r="GAC4" s="90"/>
      <c r="GAD4" s="89"/>
      <c r="GAE4" s="90"/>
      <c r="GAF4" s="90"/>
      <c r="GAG4" s="89"/>
      <c r="GAH4" s="90"/>
      <c r="GAI4" s="90"/>
      <c r="GAJ4" s="89"/>
      <c r="GAK4" s="90"/>
      <c r="GAL4" s="90"/>
      <c r="GAM4" s="89"/>
      <c r="GAN4" s="90"/>
      <c r="GAO4" s="90"/>
      <c r="GAP4" s="89"/>
      <c r="GAQ4" s="90"/>
      <c r="GAR4" s="90"/>
      <c r="GAS4" s="89"/>
      <c r="GAT4" s="90"/>
      <c r="GAU4" s="90"/>
      <c r="GAV4" s="89"/>
      <c r="GAW4" s="90"/>
      <c r="GAX4" s="90"/>
      <c r="GAY4" s="89"/>
      <c r="GAZ4" s="90"/>
      <c r="GBA4" s="90"/>
      <c r="GBB4" s="89"/>
      <c r="GBC4" s="90"/>
      <c r="GBD4" s="90"/>
      <c r="GBE4" s="89"/>
      <c r="GBF4" s="90"/>
      <c r="GBG4" s="90"/>
      <c r="GBH4" s="89"/>
      <c r="GBI4" s="90"/>
      <c r="GBJ4" s="90"/>
      <c r="GBK4" s="89"/>
      <c r="GBL4" s="90"/>
      <c r="GBM4" s="90"/>
      <c r="GBN4" s="89"/>
      <c r="GBO4" s="90"/>
      <c r="GBP4" s="90"/>
      <c r="GBQ4" s="89"/>
      <c r="GBR4" s="90"/>
      <c r="GBS4" s="90"/>
      <c r="GBT4" s="89"/>
      <c r="GBU4" s="90"/>
      <c r="GBV4" s="90"/>
      <c r="GBW4" s="89"/>
      <c r="GBX4" s="90"/>
      <c r="GBY4" s="90"/>
      <c r="GBZ4" s="89"/>
      <c r="GCA4" s="90"/>
      <c r="GCB4" s="90"/>
      <c r="GCC4" s="89"/>
      <c r="GCD4" s="90"/>
      <c r="GCE4" s="90"/>
      <c r="GCF4" s="89"/>
      <c r="GCG4" s="90"/>
      <c r="GCH4" s="90"/>
      <c r="GCI4" s="89"/>
      <c r="GCJ4" s="90"/>
      <c r="GCK4" s="90"/>
      <c r="GCL4" s="89"/>
      <c r="GCM4" s="90"/>
      <c r="GCN4" s="90"/>
      <c r="GCO4" s="89"/>
      <c r="GCP4" s="90"/>
      <c r="GCQ4" s="90"/>
      <c r="GCR4" s="89"/>
      <c r="GCS4" s="90"/>
      <c r="GCT4" s="90"/>
      <c r="GCU4" s="89"/>
      <c r="GCV4" s="90"/>
      <c r="GCW4" s="90"/>
      <c r="GCX4" s="89"/>
      <c r="GCY4" s="90"/>
      <c r="GCZ4" s="90"/>
      <c r="GDA4" s="89"/>
      <c r="GDB4" s="90"/>
      <c r="GDC4" s="90"/>
      <c r="GDD4" s="89"/>
      <c r="GDE4" s="90"/>
      <c r="GDF4" s="90"/>
      <c r="GDG4" s="89"/>
      <c r="GDH4" s="90"/>
      <c r="GDI4" s="90"/>
      <c r="GDJ4" s="89"/>
      <c r="GDK4" s="90"/>
      <c r="GDL4" s="90"/>
      <c r="GDM4" s="89"/>
      <c r="GDN4" s="90"/>
      <c r="GDO4" s="90"/>
      <c r="GDP4" s="89"/>
      <c r="GDQ4" s="90"/>
      <c r="GDR4" s="90"/>
      <c r="GDS4" s="89"/>
      <c r="GDT4" s="90"/>
      <c r="GDU4" s="90"/>
      <c r="GDV4" s="89"/>
      <c r="GDW4" s="90"/>
      <c r="GDX4" s="90"/>
      <c r="GDY4" s="89"/>
      <c r="GDZ4" s="90"/>
      <c r="GEA4" s="90"/>
      <c r="GEB4" s="89"/>
      <c r="GEC4" s="90"/>
      <c r="GED4" s="90"/>
      <c r="GEE4" s="89"/>
      <c r="GEF4" s="90"/>
      <c r="GEG4" s="90"/>
      <c r="GEH4" s="89"/>
      <c r="GEI4" s="90"/>
      <c r="GEJ4" s="90"/>
      <c r="GEK4" s="89"/>
      <c r="GEL4" s="90"/>
      <c r="GEM4" s="90"/>
      <c r="GEN4" s="89"/>
      <c r="GEO4" s="90"/>
      <c r="GEP4" s="90"/>
      <c r="GEQ4" s="89"/>
      <c r="GER4" s="90"/>
      <c r="GES4" s="90"/>
      <c r="GET4" s="89"/>
      <c r="GEU4" s="90"/>
      <c r="GEV4" s="90"/>
      <c r="GEW4" s="89"/>
      <c r="GEX4" s="90"/>
      <c r="GEY4" s="90"/>
      <c r="GEZ4" s="89"/>
      <c r="GFA4" s="90"/>
      <c r="GFB4" s="90"/>
      <c r="GFC4" s="89"/>
      <c r="GFD4" s="90"/>
      <c r="GFE4" s="90"/>
      <c r="GFF4" s="89"/>
      <c r="GFG4" s="90"/>
      <c r="GFH4" s="90"/>
      <c r="GFI4" s="89"/>
      <c r="GFJ4" s="90"/>
      <c r="GFK4" s="90"/>
      <c r="GFL4" s="89"/>
      <c r="GFM4" s="90"/>
      <c r="GFN4" s="90"/>
      <c r="GFO4" s="89"/>
      <c r="GFP4" s="90"/>
      <c r="GFQ4" s="90"/>
      <c r="GFR4" s="89"/>
      <c r="GFS4" s="90"/>
      <c r="GFT4" s="90"/>
      <c r="GFU4" s="89"/>
      <c r="GFV4" s="90"/>
      <c r="GFW4" s="90"/>
      <c r="GFX4" s="89"/>
      <c r="GFY4" s="90"/>
      <c r="GFZ4" s="90"/>
      <c r="GGA4" s="89"/>
      <c r="GGB4" s="90"/>
      <c r="GGC4" s="90"/>
      <c r="GGD4" s="89"/>
      <c r="GGE4" s="90"/>
      <c r="GGF4" s="90"/>
      <c r="GGG4" s="89"/>
      <c r="GGH4" s="90"/>
      <c r="GGI4" s="90"/>
      <c r="GGJ4" s="89"/>
      <c r="GGK4" s="90"/>
      <c r="GGL4" s="90"/>
      <c r="GGM4" s="89"/>
      <c r="GGN4" s="90"/>
      <c r="GGO4" s="90"/>
      <c r="GGP4" s="89"/>
      <c r="GGQ4" s="90"/>
      <c r="GGR4" s="90"/>
      <c r="GGS4" s="89"/>
      <c r="GGT4" s="90"/>
      <c r="GGU4" s="90"/>
      <c r="GGV4" s="89"/>
      <c r="GGW4" s="90"/>
      <c r="GGX4" s="90"/>
      <c r="GGY4" s="89"/>
      <c r="GGZ4" s="90"/>
      <c r="GHA4" s="90"/>
      <c r="GHB4" s="89"/>
      <c r="GHC4" s="90"/>
      <c r="GHD4" s="90"/>
      <c r="GHE4" s="89"/>
      <c r="GHF4" s="90"/>
      <c r="GHG4" s="90"/>
      <c r="GHH4" s="89"/>
      <c r="GHI4" s="90"/>
      <c r="GHJ4" s="90"/>
      <c r="GHK4" s="89"/>
      <c r="GHL4" s="90"/>
      <c r="GHM4" s="90"/>
      <c r="GHN4" s="89"/>
      <c r="GHO4" s="90"/>
      <c r="GHP4" s="90"/>
      <c r="GHQ4" s="89"/>
      <c r="GHR4" s="90"/>
      <c r="GHS4" s="90"/>
      <c r="GHT4" s="89"/>
      <c r="GHU4" s="90"/>
      <c r="GHV4" s="90"/>
      <c r="GHW4" s="89"/>
      <c r="GHX4" s="90"/>
      <c r="GHY4" s="90"/>
      <c r="GHZ4" s="89"/>
      <c r="GIA4" s="90"/>
      <c r="GIB4" s="90"/>
      <c r="GIC4" s="89"/>
      <c r="GID4" s="90"/>
      <c r="GIE4" s="90"/>
      <c r="GIF4" s="89"/>
      <c r="GIG4" s="90"/>
      <c r="GIH4" s="90"/>
      <c r="GII4" s="89"/>
      <c r="GIJ4" s="90"/>
      <c r="GIK4" s="90"/>
      <c r="GIL4" s="89"/>
      <c r="GIM4" s="90"/>
      <c r="GIN4" s="90"/>
      <c r="GIO4" s="89"/>
      <c r="GIP4" s="90"/>
      <c r="GIQ4" s="90"/>
      <c r="GIR4" s="89"/>
      <c r="GIS4" s="90"/>
      <c r="GIT4" s="90"/>
      <c r="GIU4" s="89"/>
      <c r="GIV4" s="90"/>
      <c r="GIW4" s="90"/>
      <c r="GIX4" s="89"/>
      <c r="GIY4" s="90"/>
      <c r="GIZ4" s="90"/>
      <c r="GJA4" s="89"/>
      <c r="GJB4" s="90"/>
      <c r="GJC4" s="90"/>
      <c r="GJD4" s="89"/>
      <c r="GJE4" s="90"/>
      <c r="GJF4" s="90"/>
      <c r="GJG4" s="89"/>
      <c r="GJH4" s="90"/>
      <c r="GJI4" s="90"/>
      <c r="GJJ4" s="89"/>
      <c r="GJK4" s="90"/>
      <c r="GJL4" s="90"/>
      <c r="GJM4" s="89"/>
      <c r="GJN4" s="90"/>
      <c r="GJO4" s="90"/>
      <c r="GJP4" s="89"/>
      <c r="GJQ4" s="90"/>
      <c r="GJR4" s="90"/>
      <c r="GJS4" s="89"/>
      <c r="GJT4" s="90"/>
      <c r="GJU4" s="90"/>
      <c r="GJV4" s="89"/>
      <c r="GJW4" s="90"/>
      <c r="GJX4" s="90"/>
      <c r="GJY4" s="89"/>
      <c r="GJZ4" s="90"/>
      <c r="GKA4" s="90"/>
      <c r="GKB4" s="89"/>
      <c r="GKC4" s="90"/>
      <c r="GKD4" s="90"/>
      <c r="GKE4" s="89"/>
      <c r="GKF4" s="90"/>
      <c r="GKG4" s="90"/>
      <c r="GKH4" s="89"/>
      <c r="GKI4" s="90"/>
      <c r="GKJ4" s="90"/>
      <c r="GKK4" s="89"/>
      <c r="GKL4" s="90"/>
      <c r="GKM4" s="90"/>
      <c r="GKN4" s="89"/>
      <c r="GKO4" s="90"/>
      <c r="GKP4" s="90"/>
      <c r="GKQ4" s="89"/>
      <c r="GKR4" s="90"/>
      <c r="GKS4" s="90"/>
      <c r="GKT4" s="89"/>
      <c r="GKU4" s="90"/>
      <c r="GKV4" s="90"/>
      <c r="GKW4" s="89"/>
      <c r="GKX4" s="90"/>
      <c r="GKY4" s="90"/>
      <c r="GKZ4" s="89"/>
      <c r="GLA4" s="90"/>
      <c r="GLB4" s="90"/>
      <c r="GLC4" s="89"/>
      <c r="GLD4" s="90"/>
      <c r="GLE4" s="90"/>
      <c r="GLF4" s="89"/>
      <c r="GLG4" s="90"/>
      <c r="GLH4" s="90"/>
      <c r="GLI4" s="89"/>
      <c r="GLJ4" s="90"/>
      <c r="GLK4" s="90"/>
      <c r="GLL4" s="89"/>
      <c r="GLM4" s="90"/>
      <c r="GLN4" s="90"/>
      <c r="GLO4" s="89"/>
      <c r="GLP4" s="90"/>
      <c r="GLQ4" s="90"/>
      <c r="GLR4" s="89"/>
      <c r="GLS4" s="90"/>
      <c r="GLT4" s="90"/>
      <c r="GLU4" s="89"/>
      <c r="GLV4" s="90"/>
      <c r="GLW4" s="90"/>
      <c r="GLX4" s="89"/>
      <c r="GLY4" s="90"/>
      <c r="GLZ4" s="90"/>
      <c r="GMA4" s="89"/>
      <c r="GMB4" s="90"/>
      <c r="GMC4" s="90"/>
      <c r="GMD4" s="89"/>
      <c r="GME4" s="90"/>
      <c r="GMF4" s="90"/>
      <c r="GMG4" s="89"/>
      <c r="GMH4" s="90"/>
      <c r="GMI4" s="90"/>
      <c r="GMJ4" s="89"/>
      <c r="GMK4" s="90"/>
      <c r="GML4" s="90"/>
      <c r="GMM4" s="89"/>
      <c r="GMN4" s="90"/>
      <c r="GMO4" s="90"/>
      <c r="GMP4" s="89"/>
      <c r="GMQ4" s="90"/>
      <c r="GMR4" s="90"/>
      <c r="GMS4" s="89"/>
      <c r="GMT4" s="90"/>
      <c r="GMU4" s="90"/>
      <c r="GMV4" s="89"/>
      <c r="GMW4" s="90"/>
      <c r="GMX4" s="90"/>
      <c r="GMY4" s="89"/>
      <c r="GMZ4" s="90"/>
      <c r="GNA4" s="90"/>
      <c r="GNB4" s="89"/>
      <c r="GNC4" s="90"/>
      <c r="GND4" s="90"/>
      <c r="GNE4" s="89"/>
      <c r="GNF4" s="90"/>
      <c r="GNG4" s="90"/>
      <c r="GNH4" s="89"/>
      <c r="GNI4" s="90"/>
      <c r="GNJ4" s="90"/>
      <c r="GNK4" s="89"/>
      <c r="GNL4" s="90"/>
      <c r="GNM4" s="90"/>
      <c r="GNN4" s="89"/>
      <c r="GNO4" s="90"/>
      <c r="GNP4" s="90"/>
      <c r="GNQ4" s="89"/>
      <c r="GNR4" s="90"/>
      <c r="GNS4" s="90"/>
      <c r="GNT4" s="89"/>
      <c r="GNU4" s="90"/>
      <c r="GNV4" s="90"/>
      <c r="GNW4" s="89"/>
      <c r="GNX4" s="90"/>
      <c r="GNY4" s="90"/>
      <c r="GNZ4" s="89"/>
      <c r="GOA4" s="90"/>
      <c r="GOB4" s="90"/>
      <c r="GOC4" s="89"/>
      <c r="GOD4" s="90"/>
      <c r="GOE4" s="90"/>
      <c r="GOF4" s="89"/>
      <c r="GOG4" s="90"/>
      <c r="GOH4" s="90"/>
      <c r="GOI4" s="89"/>
      <c r="GOJ4" s="90"/>
      <c r="GOK4" s="90"/>
      <c r="GOL4" s="89"/>
      <c r="GOM4" s="90"/>
      <c r="GON4" s="90"/>
      <c r="GOO4" s="89"/>
      <c r="GOP4" s="90"/>
      <c r="GOQ4" s="90"/>
      <c r="GOR4" s="89"/>
      <c r="GOS4" s="90"/>
      <c r="GOT4" s="90"/>
      <c r="GOU4" s="89"/>
      <c r="GOV4" s="90"/>
      <c r="GOW4" s="90"/>
      <c r="GOX4" s="89"/>
      <c r="GOY4" s="90"/>
      <c r="GOZ4" s="90"/>
      <c r="GPA4" s="89"/>
      <c r="GPB4" s="90"/>
      <c r="GPC4" s="90"/>
      <c r="GPD4" s="89"/>
      <c r="GPE4" s="90"/>
      <c r="GPF4" s="90"/>
      <c r="GPG4" s="89"/>
      <c r="GPH4" s="90"/>
      <c r="GPI4" s="90"/>
      <c r="GPJ4" s="89"/>
      <c r="GPK4" s="90"/>
      <c r="GPL4" s="90"/>
      <c r="GPM4" s="89"/>
      <c r="GPN4" s="90"/>
      <c r="GPO4" s="90"/>
      <c r="GPP4" s="89"/>
      <c r="GPQ4" s="90"/>
      <c r="GPR4" s="90"/>
      <c r="GPS4" s="89"/>
      <c r="GPT4" s="90"/>
      <c r="GPU4" s="90"/>
      <c r="GPV4" s="89"/>
      <c r="GPW4" s="90"/>
      <c r="GPX4" s="90"/>
      <c r="GPY4" s="89"/>
      <c r="GPZ4" s="90"/>
      <c r="GQA4" s="90"/>
      <c r="GQB4" s="89"/>
      <c r="GQC4" s="90"/>
      <c r="GQD4" s="90"/>
      <c r="GQE4" s="89"/>
      <c r="GQF4" s="90"/>
      <c r="GQG4" s="90"/>
      <c r="GQH4" s="89"/>
      <c r="GQI4" s="90"/>
      <c r="GQJ4" s="90"/>
      <c r="GQK4" s="89"/>
      <c r="GQL4" s="90"/>
      <c r="GQM4" s="90"/>
      <c r="GQN4" s="89"/>
      <c r="GQO4" s="90"/>
      <c r="GQP4" s="90"/>
      <c r="GQQ4" s="89"/>
      <c r="GQR4" s="90"/>
      <c r="GQS4" s="90"/>
      <c r="GQT4" s="89"/>
      <c r="GQU4" s="90"/>
      <c r="GQV4" s="90"/>
      <c r="GQW4" s="89"/>
      <c r="GQX4" s="90"/>
      <c r="GQY4" s="90"/>
      <c r="GQZ4" s="89"/>
      <c r="GRA4" s="90"/>
      <c r="GRB4" s="90"/>
      <c r="GRC4" s="89"/>
      <c r="GRD4" s="90"/>
      <c r="GRE4" s="90"/>
      <c r="GRF4" s="89"/>
      <c r="GRG4" s="90"/>
      <c r="GRH4" s="90"/>
      <c r="GRI4" s="89"/>
      <c r="GRJ4" s="90"/>
      <c r="GRK4" s="90"/>
      <c r="GRL4" s="89"/>
      <c r="GRM4" s="90"/>
      <c r="GRN4" s="90"/>
      <c r="GRO4" s="89"/>
      <c r="GRP4" s="90"/>
      <c r="GRQ4" s="90"/>
      <c r="GRR4" s="89"/>
      <c r="GRS4" s="90"/>
      <c r="GRT4" s="90"/>
      <c r="GRU4" s="89"/>
      <c r="GRV4" s="90"/>
      <c r="GRW4" s="90"/>
      <c r="GRX4" s="89"/>
      <c r="GRY4" s="90"/>
      <c r="GRZ4" s="90"/>
      <c r="GSA4" s="89"/>
      <c r="GSB4" s="90"/>
      <c r="GSC4" s="90"/>
      <c r="GSD4" s="89"/>
      <c r="GSE4" s="90"/>
      <c r="GSF4" s="90"/>
      <c r="GSG4" s="89"/>
      <c r="GSH4" s="90"/>
      <c r="GSI4" s="90"/>
      <c r="GSJ4" s="89"/>
      <c r="GSK4" s="90"/>
      <c r="GSL4" s="90"/>
      <c r="GSM4" s="89"/>
      <c r="GSN4" s="90"/>
      <c r="GSO4" s="90"/>
      <c r="GSP4" s="89"/>
      <c r="GSQ4" s="90"/>
      <c r="GSR4" s="90"/>
      <c r="GSS4" s="89"/>
      <c r="GST4" s="90"/>
      <c r="GSU4" s="90"/>
      <c r="GSV4" s="89"/>
      <c r="GSW4" s="90"/>
      <c r="GSX4" s="90"/>
      <c r="GSY4" s="89"/>
      <c r="GSZ4" s="90"/>
      <c r="GTA4" s="90"/>
      <c r="GTB4" s="89"/>
      <c r="GTC4" s="90"/>
      <c r="GTD4" s="90"/>
      <c r="GTE4" s="89"/>
      <c r="GTF4" s="90"/>
      <c r="GTG4" s="90"/>
      <c r="GTH4" s="89"/>
      <c r="GTI4" s="90"/>
      <c r="GTJ4" s="90"/>
      <c r="GTK4" s="89"/>
      <c r="GTL4" s="90"/>
      <c r="GTM4" s="90"/>
      <c r="GTN4" s="89"/>
      <c r="GTO4" s="90"/>
      <c r="GTP4" s="90"/>
      <c r="GTQ4" s="89"/>
      <c r="GTR4" s="90"/>
      <c r="GTS4" s="90"/>
      <c r="GTT4" s="89"/>
      <c r="GTU4" s="90"/>
      <c r="GTV4" s="90"/>
      <c r="GTW4" s="89"/>
      <c r="GTX4" s="90"/>
      <c r="GTY4" s="90"/>
      <c r="GTZ4" s="89"/>
      <c r="GUA4" s="90"/>
      <c r="GUB4" s="90"/>
      <c r="GUC4" s="89"/>
      <c r="GUD4" s="90"/>
      <c r="GUE4" s="90"/>
      <c r="GUF4" s="89"/>
      <c r="GUG4" s="90"/>
      <c r="GUH4" s="90"/>
      <c r="GUI4" s="89"/>
      <c r="GUJ4" s="90"/>
      <c r="GUK4" s="90"/>
      <c r="GUL4" s="89"/>
      <c r="GUM4" s="90"/>
      <c r="GUN4" s="90"/>
      <c r="GUO4" s="89"/>
      <c r="GUP4" s="90"/>
      <c r="GUQ4" s="90"/>
      <c r="GUR4" s="89"/>
      <c r="GUS4" s="90"/>
      <c r="GUT4" s="90"/>
      <c r="GUU4" s="89"/>
      <c r="GUV4" s="90"/>
      <c r="GUW4" s="90"/>
      <c r="GUX4" s="89"/>
      <c r="GUY4" s="90"/>
      <c r="GUZ4" s="90"/>
      <c r="GVA4" s="89"/>
      <c r="GVB4" s="90"/>
      <c r="GVC4" s="90"/>
      <c r="GVD4" s="89"/>
      <c r="GVE4" s="90"/>
      <c r="GVF4" s="90"/>
      <c r="GVG4" s="89"/>
      <c r="GVH4" s="90"/>
      <c r="GVI4" s="90"/>
      <c r="GVJ4" s="89"/>
      <c r="GVK4" s="90"/>
      <c r="GVL4" s="90"/>
      <c r="GVM4" s="89"/>
      <c r="GVN4" s="90"/>
      <c r="GVO4" s="90"/>
      <c r="GVP4" s="89"/>
      <c r="GVQ4" s="90"/>
      <c r="GVR4" s="90"/>
      <c r="GVS4" s="89"/>
      <c r="GVT4" s="90"/>
      <c r="GVU4" s="90"/>
      <c r="GVV4" s="89"/>
      <c r="GVW4" s="90"/>
      <c r="GVX4" s="90"/>
      <c r="GVY4" s="89"/>
      <c r="GVZ4" s="90"/>
      <c r="GWA4" s="90"/>
      <c r="GWB4" s="89"/>
      <c r="GWC4" s="90"/>
      <c r="GWD4" s="90"/>
      <c r="GWE4" s="89"/>
      <c r="GWF4" s="90"/>
      <c r="GWG4" s="90"/>
      <c r="GWH4" s="89"/>
      <c r="GWI4" s="90"/>
      <c r="GWJ4" s="90"/>
      <c r="GWK4" s="89"/>
      <c r="GWL4" s="90"/>
      <c r="GWM4" s="90"/>
      <c r="GWN4" s="89"/>
      <c r="GWO4" s="90"/>
      <c r="GWP4" s="90"/>
      <c r="GWQ4" s="89"/>
      <c r="GWR4" s="90"/>
      <c r="GWS4" s="90"/>
      <c r="GWT4" s="89"/>
      <c r="GWU4" s="90"/>
      <c r="GWV4" s="90"/>
      <c r="GWW4" s="89"/>
      <c r="GWX4" s="90"/>
      <c r="GWY4" s="90"/>
      <c r="GWZ4" s="89"/>
      <c r="GXA4" s="90"/>
      <c r="GXB4" s="90"/>
      <c r="GXC4" s="89"/>
      <c r="GXD4" s="90"/>
      <c r="GXE4" s="90"/>
      <c r="GXF4" s="89"/>
      <c r="GXG4" s="90"/>
      <c r="GXH4" s="90"/>
      <c r="GXI4" s="89"/>
      <c r="GXJ4" s="90"/>
      <c r="GXK4" s="90"/>
      <c r="GXL4" s="89"/>
      <c r="GXM4" s="90"/>
      <c r="GXN4" s="90"/>
      <c r="GXO4" s="89"/>
      <c r="GXP4" s="90"/>
      <c r="GXQ4" s="90"/>
      <c r="GXR4" s="89"/>
      <c r="GXS4" s="90"/>
      <c r="GXT4" s="90"/>
      <c r="GXU4" s="89"/>
      <c r="GXV4" s="90"/>
      <c r="GXW4" s="90"/>
      <c r="GXX4" s="89"/>
      <c r="GXY4" s="90"/>
      <c r="GXZ4" s="90"/>
      <c r="GYA4" s="89"/>
      <c r="GYB4" s="90"/>
      <c r="GYC4" s="90"/>
      <c r="GYD4" s="89"/>
      <c r="GYE4" s="90"/>
      <c r="GYF4" s="90"/>
      <c r="GYG4" s="89"/>
      <c r="GYH4" s="90"/>
      <c r="GYI4" s="90"/>
      <c r="GYJ4" s="89"/>
      <c r="GYK4" s="90"/>
      <c r="GYL4" s="90"/>
      <c r="GYM4" s="89"/>
      <c r="GYN4" s="90"/>
      <c r="GYO4" s="90"/>
      <c r="GYP4" s="89"/>
      <c r="GYQ4" s="90"/>
      <c r="GYR4" s="90"/>
      <c r="GYS4" s="89"/>
      <c r="GYT4" s="90"/>
      <c r="GYU4" s="90"/>
      <c r="GYV4" s="89"/>
      <c r="GYW4" s="90"/>
      <c r="GYX4" s="90"/>
      <c r="GYY4" s="89"/>
      <c r="GYZ4" s="90"/>
      <c r="GZA4" s="90"/>
      <c r="GZB4" s="89"/>
      <c r="GZC4" s="90"/>
      <c r="GZD4" s="90"/>
      <c r="GZE4" s="89"/>
      <c r="GZF4" s="90"/>
      <c r="GZG4" s="90"/>
      <c r="GZH4" s="89"/>
      <c r="GZI4" s="90"/>
      <c r="GZJ4" s="90"/>
      <c r="GZK4" s="89"/>
      <c r="GZL4" s="90"/>
      <c r="GZM4" s="90"/>
      <c r="GZN4" s="89"/>
      <c r="GZO4" s="90"/>
      <c r="GZP4" s="90"/>
      <c r="GZQ4" s="89"/>
      <c r="GZR4" s="90"/>
      <c r="GZS4" s="90"/>
      <c r="GZT4" s="89"/>
      <c r="GZU4" s="90"/>
      <c r="GZV4" s="90"/>
      <c r="GZW4" s="89"/>
      <c r="GZX4" s="90"/>
      <c r="GZY4" s="90"/>
      <c r="GZZ4" s="89"/>
      <c r="HAA4" s="90"/>
      <c r="HAB4" s="90"/>
      <c r="HAC4" s="89"/>
      <c r="HAD4" s="90"/>
      <c r="HAE4" s="90"/>
      <c r="HAF4" s="89"/>
      <c r="HAG4" s="90"/>
      <c r="HAH4" s="90"/>
      <c r="HAI4" s="89"/>
      <c r="HAJ4" s="90"/>
      <c r="HAK4" s="90"/>
      <c r="HAL4" s="89"/>
      <c r="HAM4" s="90"/>
      <c r="HAN4" s="90"/>
      <c r="HAO4" s="89"/>
      <c r="HAP4" s="90"/>
      <c r="HAQ4" s="90"/>
      <c r="HAR4" s="89"/>
      <c r="HAS4" s="90"/>
      <c r="HAT4" s="90"/>
      <c r="HAU4" s="89"/>
      <c r="HAV4" s="90"/>
      <c r="HAW4" s="90"/>
      <c r="HAX4" s="89"/>
      <c r="HAY4" s="90"/>
      <c r="HAZ4" s="90"/>
      <c r="HBA4" s="89"/>
      <c r="HBB4" s="90"/>
      <c r="HBC4" s="90"/>
      <c r="HBD4" s="89"/>
      <c r="HBE4" s="90"/>
      <c r="HBF4" s="90"/>
      <c r="HBG4" s="89"/>
      <c r="HBH4" s="90"/>
      <c r="HBI4" s="90"/>
      <c r="HBJ4" s="89"/>
      <c r="HBK4" s="90"/>
      <c r="HBL4" s="90"/>
      <c r="HBM4" s="89"/>
      <c r="HBN4" s="90"/>
      <c r="HBO4" s="90"/>
      <c r="HBP4" s="89"/>
      <c r="HBQ4" s="90"/>
      <c r="HBR4" s="90"/>
      <c r="HBS4" s="89"/>
      <c r="HBT4" s="90"/>
      <c r="HBU4" s="90"/>
      <c r="HBV4" s="89"/>
      <c r="HBW4" s="90"/>
      <c r="HBX4" s="90"/>
      <c r="HBY4" s="89"/>
      <c r="HBZ4" s="90"/>
      <c r="HCA4" s="90"/>
      <c r="HCB4" s="89"/>
      <c r="HCC4" s="90"/>
      <c r="HCD4" s="90"/>
      <c r="HCE4" s="89"/>
      <c r="HCF4" s="90"/>
      <c r="HCG4" s="90"/>
      <c r="HCH4" s="89"/>
      <c r="HCI4" s="90"/>
      <c r="HCJ4" s="90"/>
      <c r="HCK4" s="89"/>
      <c r="HCL4" s="90"/>
      <c r="HCM4" s="90"/>
      <c r="HCN4" s="89"/>
      <c r="HCO4" s="90"/>
      <c r="HCP4" s="90"/>
      <c r="HCQ4" s="89"/>
      <c r="HCR4" s="90"/>
      <c r="HCS4" s="90"/>
      <c r="HCT4" s="89"/>
      <c r="HCU4" s="90"/>
      <c r="HCV4" s="90"/>
      <c r="HCW4" s="89"/>
      <c r="HCX4" s="90"/>
      <c r="HCY4" s="90"/>
      <c r="HCZ4" s="89"/>
      <c r="HDA4" s="90"/>
      <c r="HDB4" s="90"/>
      <c r="HDC4" s="89"/>
      <c r="HDD4" s="90"/>
      <c r="HDE4" s="90"/>
      <c r="HDF4" s="89"/>
      <c r="HDG4" s="90"/>
      <c r="HDH4" s="90"/>
      <c r="HDI4" s="89"/>
      <c r="HDJ4" s="90"/>
      <c r="HDK4" s="90"/>
      <c r="HDL4" s="89"/>
      <c r="HDM4" s="90"/>
      <c r="HDN4" s="90"/>
      <c r="HDO4" s="89"/>
      <c r="HDP4" s="90"/>
      <c r="HDQ4" s="90"/>
      <c r="HDR4" s="89"/>
      <c r="HDS4" s="90"/>
      <c r="HDT4" s="90"/>
      <c r="HDU4" s="89"/>
      <c r="HDV4" s="90"/>
      <c r="HDW4" s="90"/>
      <c r="HDX4" s="89"/>
      <c r="HDY4" s="90"/>
      <c r="HDZ4" s="90"/>
      <c r="HEA4" s="89"/>
      <c r="HEB4" s="90"/>
      <c r="HEC4" s="90"/>
      <c r="HED4" s="89"/>
      <c r="HEE4" s="90"/>
      <c r="HEF4" s="90"/>
      <c r="HEG4" s="89"/>
      <c r="HEH4" s="90"/>
      <c r="HEI4" s="90"/>
      <c r="HEJ4" s="89"/>
      <c r="HEK4" s="90"/>
      <c r="HEL4" s="90"/>
      <c r="HEM4" s="89"/>
      <c r="HEN4" s="90"/>
      <c r="HEO4" s="90"/>
      <c r="HEP4" s="89"/>
      <c r="HEQ4" s="90"/>
      <c r="HER4" s="90"/>
      <c r="HES4" s="89"/>
      <c r="HET4" s="90"/>
      <c r="HEU4" s="90"/>
      <c r="HEV4" s="89"/>
      <c r="HEW4" s="90"/>
      <c r="HEX4" s="90"/>
      <c r="HEY4" s="89"/>
      <c r="HEZ4" s="90"/>
      <c r="HFA4" s="90"/>
      <c r="HFB4" s="89"/>
      <c r="HFC4" s="90"/>
      <c r="HFD4" s="90"/>
      <c r="HFE4" s="89"/>
      <c r="HFF4" s="90"/>
      <c r="HFG4" s="90"/>
      <c r="HFH4" s="89"/>
      <c r="HFI4" s="90"/>
      <c r="HFJ4" s="90"/>
      <c r="HFK4" s="89"/>
      <c r="HFL4" s="90"/>
      <c r="HFM4" s="90"/>
      <c r="HFN4" s="89"/>
      <c r="HFO4" s="90"/>
      <c r="HFP4" s="90"/>
      <c r="HFQ4" s="89"/>
      <c r="HFR4" s="90"/>
      <c r="HFS4" s="90"/>
      <c r="HFT4" s="89"/>
      <c r="HFU4" s="90"/>
      <c r="HFV4" s="90"/>
      <c r="HFW4" s="89"/>
      <c r="HFX4" s="90"/>
      <c r="HFY4" s="90"/>
      <c r="HFZ4" s="89"/>
      <c r="HGA4" s="90"/>
      <c r="HGB4" s="90"/>
      <c r="HGC4" s="89"/>
      <c r="HGD4" s="90"/>
      <c r="HGE4" s="90"/>
      <c r="HGF4" s="89"/>
      <c r="HGG4" s="90"/>
      <c r="HGH4" s="90"/>
      <c r="HGI4" s="89"/>
      <c r="HGJ4" s="90"/>
      <c r="HGK4" s="90"/>
      <c r="HGL4" s="89"/>
      <c r="HGM4" s="90"/>
      <c r="HGN4" s="90"/>
      <c r="HGO4" s="89"/>
      <c r="HGP4" s="90"/>
      <c r="HGQ4" s="90"/>
      <c r="HGR4" s="89"/>
      <c r="HGS4" s="90"/>
      <c r="HGT4" s="90"/>
      <c r="HGU4" s="89"/>
      <c r="HGV4" s="90"/>
      <c r="HGW4" s="90"/>
      <c r="HGX4" s="89"/>
      <c r="HGY4" s="90"/>
      <c r="HGZ4" s="90"/>
      <c r="HHA4" s="89"/>
      <c r="HHB4" s="90"/>
      <c r="HHC4" s="90"/>
      <c r="HHD4" s="89"/>
      <c r="HHE4" s="90"/>
      <c r="HHF4" s="90"/>
      <c r="HHG4" s="89"/>
      <c r="HHH4" s="90"/>
      <c r="HHI4" s="90"/>
      <c r="HHJ4" s="89"/>
      <c r="HHK4" s="90"/>
      <c r="HHL4" s="90"/>
      <c r="HHM4" s="89"/>
      <c r="HHN4" s="90"/>
      <c r="HHO4" s="90"/>
      <c r="HHP4" s="89"/>
      <c r="HHQ4" s="90"/>
      <c r="HHR4" s="90"/>
      <c r="HHS4" s="89"/>
      <c r="HHT4" s="90"/>
      <c r="HHU4" s="90"/>
      <c r="HHV4" s="89"/>
      <c r="HHW4" s="90"/>
      <c r="HHX4" s="90"/>
      <c r="HHY4" s="89"/>
      <c r="HHZ4" s="90"/>
      <c r="HIA4" s="90"/>
      <c r="HIB4" s="89"/>
      <c r="HIC4" s="90"/>
      <c r="HID4" s="90"/>
      <c r="HIE4" s="89"/>
      <c r="HIF4" s="90"/>
      <c r="HIG4" s="90"/>
      <c r="HIH4" s="89"/>
      <c r="HII4" s="90"/>
      <c r="HIJ4" s="90"/>
      <c r="HIK4" s="89"/>
      <c r="HIL4" s="90"/>
      <c r="HIM4" s="90"/>
      <c r="HIN4" s="89"/>
      <c r="HIO4" s="90"/>
      <c r="HIP4" s="90"/>
      <c r="HIQ4" s="89"/>
      <c r="HIR4" s="90"/>
      <c r="HIS4" s="90"/>
      <c r="HIT4" s="89"/>
      <c r="HIU4" s="90"/>
      <c r="HIV4" s="90"/>
      <c r="HIW4" s="89"/>
      <c r="HIX4" s="90"/>
      <c r="HIY4" s="90"/>
      <c r="HIZ4" s="89"/>
      <c r="HJA4" s="90"/>
      <c r="HJB4" s="90"/>
      <c r="HJC4" s="89"/>
      <c r="HJD4" s="90"/>
      <c r="HJE4" s="90"/>
      <c r="HJF4" s="89"/>
      <c r="HJG4" s="90"/>
      <c r="HJH4" s="90"/>
      <c r="HJI4" s="89"/>
      <c r="HJJ4" s="90"/>
      <c r="HJK4" s="90"/>
      <c r="HJL4" s="89"/>
      <c r="HJM4" s="90"/>
      <c r="HJN4" s="90"/>
      <c r="HJO4" s="89"/>
      <c r="HJP4" s="90"/>
      <c r="HJQ4" s="90"/>
      <c r="HJR4" s="89"/>
      <c r="HJS4" s="90"/>
      <c r="HJT4" s="90"/>
      <c r="HJU4" s="89"/>
      <c r="HJV4" s="90"/>
      <c r="HJW4" s="90"/>
      <c r="HJX4" s="89"/>
      <c r="HJY4" s="90"/>
      <c r="HJZ4" s="90"/>
      <c r="HKA4" s="89"/>
      <c r="HKB4" s="90"/>
      <c r="HKC4" s="90"/>
      <c r="HKD4" s="89"/>
      <c r="HKE4" s="90"/>
      <c r="HKF4" s="90"/>
      <c r="HKG4" s="89"/>
      <c r="HKH4" s="90"/>
      <c r="HKI4" s="90"/>
      <c r="HKJ4" s="89"/>
      <c r="HKK4" s="90"/>
      <c r="HKL4" s="90"/>
      <c r="HKM4" s="89"/>
      <c r="HKN4" s="90"/>
      <c r="HKO4" s="90"/>
      <c r="HKP4" s="89"/>
      <c r="HKQ4" s="90"/>
      <c r="HKR4" s="90"/>
      <c r="HKS4" s="89"/>
      <c r="HKT4" s="90"/>
      <c r="HKU4" s="90"/>
      <c r="HKV4" s="89"/>
      <c r="HKW4" s="90"/>
      <c r="HKX4" s="90"/>
      <c r="HKY4" s="89"/>
      <c r="HKZ4" s="90"/>
      <c r="HLA4" s="90"/>
      <c r="HLB4" s="89"/>
      <c r="HLC4" s="90"/>
      <c r="HLD4" s="90"/>
      <c r="HLE4" s="89"/>
      <c r="HLF4" s="90"/>
      <c r="HLG4" s="90"/>
      <c r="HLH4" s="89"/>
      <c r="HLI4" s="90"/>
      <c r="HLJ4" s="90"/>
      <c r="HLK4" s="89"/>
      <c r="HLL4" s="90"/>
      <c r="HLM4" s="90"/>
      <c r="HLN4" s="89"/>
      <c r="HLO4" s="90"/>
      <c r="HLP4" s="90"/>
      <c r="HLQ4" s="89"/>
      <c r="HLR4" s="90"/>
      <c r="HLS4" s="90"/>
      <c r="HLT4" s="89"/>
      <c r="HLU4" s="90"/>
      <c r="HLV4" s="90"/>
      <c r="HLW4" s="89"/>
      <c r="HLX4" s="90"/>
      <c r="HLY4" s="90"/>
      <c r="HLZ4" s="89"/>
      <c r="HMA4" s="90"/>
      <c r="HMB4" s="90"/>
      <c r="HMC4" s="89"/>
      <c r="HMD4" s="90"/>
      <c r="HME4" s="90"/>
      <c r="HMF4" s="89"/>
      <c r="HMG4" s="90"/>
      <c r="HMH4" s="90"/>
      <c r="HMI4" s="89"/>
      <c r="HMJ4" s="90"/>
      <c r="HMK4" s="90"/>
      <c r="HML4" s="89"/>
      <c r="HMM4" s="90"/>
      <c r="HMN4" s="90"/>
      <c r="HMO4" s="89"/>
      <c r="HMP4" s="90"/>
      <c r="HMQ4" s="90"/>
      <c r="HMR4" s="89"/>
      <c r="HMS4" s="90"/>
      <c r="HMT4" s="90"/>
      <c r="HMU4" s="89"/>
      <c r="HMV4" s="90"/>
      <c r="HMW4" s="90"/>
      <c r="HMX4" s="89"/>
      <c r="HMY4" s="90"/>
      <c r="HMZ4" s="90"/>
      <c r="HNA4" s="89"/>
      <c r="HNB4" s="90"/>
      <c r="HNC4" s="90"/>
      <c r="HND4" s="89"/>
      <c r="HNE4" s="90"/>
      <c r="HNF4" s="90"/>
      <c r="HNG4" s="89"/>
      <c r="HNH4" s="90"/>
      <c r="HNI4" s="90"/>
      <c r="HNJ4" s="89"/>
      <c r="HNK4" s="90"/>
      <c r="HNL4" s="90"/>
      <c r="HNM4" s="89"/>
      <c r="HNN4" s="90"/>
      <c r="HNO4" s="90"/>
      <c r="HNP4" s="89"/>
      <c r="HNQ4" s="90"/>
      <c r="HNR4" s="90"/>
      <c r="HNS4" s="89"/>
      <c r="HNT4" s="90"/>
      <c r="HNU4" s="90"/>
      <c r="HNV4" s="89"/>
      <c r="HNW4" s="90"/>
      <c r="HNX4" s="90"/>
      <c r="HNY4" s="89"/>
      <c r="HNZ4" s="90"/>
      <c r="HOA4" s="90"/>
      <c r="HOB4" s="89"/>
      <c r="HOC4" s="90"/>
      <c r="HOD4" s="90"/>
      <c r="HOE4" s="89"/>
      <c r="HOF4" s="90"/>
      <c r="HOG4" s="90"/>
      <c r="HOH4" s="89"/>
      <c r="HOI4" s="90"/>
      <c r="HOJ4" s="90"/>
      <c r="HOK4" s="89"/>
      <c r="HOL4" s="90"/>
      <c r="HOM4" s="90"/>
      <c r="HON4" s="89"/>
      <c r="HOO4" s="90"/>
      <c r="HOP4" s="90"/>
      <c r="HOQ4" s="89"/>
      <c r="HOR4" s="90"/>
      <c r="HOS4" s="90"/>
      <c r="HOT4" s="89"/>
      <c r="HOU4" s="90"/>
      <c r="HOV4" s="90"/>
      <c r="HOW4" s="89"/>
      <c r="HOX4" s="90"/>
      <c r="HOY4" s="90"/>
      <c r="HOZ4" s="89"/>
      <c r="HPA4" s="90"/>
      <c r="HPB4" s="90"/>
      <c r="HPC4" s="89"/>
      <c r="HPD4" s="90"/>
      <c r="HPE4" s="90"/>
      <c r="HPF4" s="89"/>
      <c r="HPG4" s="90"/>
      <c r="HPH4" s="90"/>
      <c r="HPI4" s="89"/>
      <c r="HPJ4" s="90"/>
      <c r="HPK4" s="90"/>
      <c r="HPL4" s="89"/>
      <c r="HPM4" s="90"/>
      <c r="HPN4" s="90"/>
      <c r="HPO4" s="89"/>
      <c r="HPP4" s="90"/>
      <c r="HPQ4" s="90"/>
      <c r="HPR4" s="89"/>
      <c r="HPS4" s="90"/>
      <c r="HPT4" s="90"/>
      <c r="HPU4" s="89"/>
      <c r="HPV4" s="90"/>
      <c r="HPW4" s="90"/>
      <c r="HPX4" s="89"/>
      <c r="HPY4" s="90"/>
      <c r="HPZ4" s="90"/>
      <c r="HQA4" s="89"/>
      <c r="HQB4" s="90"/>
      <c r="HQC4" s="90"/>
      <c r="HQD4" s="89"/>
      <c r="HQE4" s="90"/>
      <c r="HQF4" s="90"/>
      <c r="HQG4" s="89"/>
      <c r="HQH4" s="90"/>
      <c r="HQI4" s="90"/>
      <c r="HQJ4" s="89"/>
      <c r="HQK4" s="90"/>
      <c r="HQL4" s="90"/>
      <c r="HQM4" s="89"/>
      <c r="HQN4" s="90"/>
      <c r="HQO4" s="90"/>
      <c r="HQP4" s="89"/>
      <c r="HQQ4" s="90"/>
      <c r="HQR4" s="90"/>
      <c r="HQS4" s="89"/>
      <c r="HQT4" s="90"/>
      <c r="HQU4" s="90"/>
      <c r="HQV4" s="89"/>
      <c r="HQW4" s="90"/>
      <c r="HQX4" s="90"/>
      <c r="HQY4" s="89"/>
      <c r="HQZ4" s="90"/>
      <c r="HRA4" s="90"/>
      <c r="HRB4" s="89"/>
      <c r="HRC4" s="90"/>
      <c r="HRD4" s="90"/>
      <c r="HRE4" s="89"/>
      <c r="HRF4" s="90"/>
      <c r="HRG4" s="90"/>
      <c r="HRH4" s="89"/>
      <c r="HRI4" s="90"/>
      <c r="HRJ4" s="90"/>
      <c r="HRK4" s="89"/>
      <c r="HRL4" s="90"/>
      <c r="HRM4" s="90"/>
      <c r="HRN4" s="89"/>
      <c r="HRO4" s="90"/>
      <c r="HRP4" s="90"/>
      <c r="HRQ4" s="89"/>
      <c r="HRR4" s="90"/>
      <c r="HRS4" s="90"/>
      <c r="HRT4" s="89"/>
      <c r="HRU4" s="90"/>
      <c r="HRV4" s="90"/>
      <c r="HRW4" s="89"/>
      <c r="HRX4" s="90"/>
      <c r="HRY4" s="90"/>
      <c r="HRZ4" s="89"/>
      <c r="HSA4" s="90"/>
      <c r="HSB4" s="90"/>
      <c r="HSC4" s="89"/>
      <c r="HSD4" s="90"/>
      <c r="HSE4" s="90"/>
      <c r="HSF4" s="89"/>
      <c r="HSG4" s="90"/>
      <c r="HSH4" s="90"/>
      <c r="HSI4" s="89"/>
      <c r="HSJ4" s="90"/>
      <c r="HSK4" s="90"/>
      <c r="HSL4" s="89"/>
      <c r="HSM4" s="90"/>
      <c r="HSN4" s="90"/>
      <c r="HSO4" s="89"/>
      <c r="HSP4" s="90"/>
      <c r="HSQ4" s="90"/>
      <c r="HSR4" s="89"/>
      <c r="HSS4" s="90"/>
      <c r="HST4" s="90"/>
      <c r="HSU4" s="89"/>
      <c r="HSV4" s="90"/>
      <c r="HSW4" s="90"/>
      <c r="HSX4" s="89"/>
      <c r="HSY4" s="90"/>
      <c r="HSZ4" s="90"/>
      <c r="HTA4" s="89"/>
      <c r="HTB4" s="90"/>
      <c r="HTC4" s="90"/>
      <c r="HTD4" s="89"/>
      <c r="HTE4" s="90"/>
      <c r="HTF4" s="90"/>
      <c r="HTG4" s="89"/>
      <c r="HTH4" s="90"/>
      <c r="HTI4" s="90"/>
      <c r="HTJ4" s="89"/>
      <c r="HTK4" s="90"/>
      <c r="HTL4" s="90"/>
      <c r="HTM4" s="89"/>
      <c r="HTN4" s="90"/>
      <c r="HTO4" s="90"/>
      <c r="HTP4" s="89"/>
      <c r="HTQ4" s="90"/>
      <c r="HTR4" s="90"/>
      <c r="HTS4" s="89"/>
      <c r="HTT4" s="90"/>
      <c r="HTU4" s="90"/>
      <c r="HTV4" s="89"/>
      <c r="HTW4" s="90"/>
      <c r="HTX4" s="90"/>
      <c r="HTY4" s="89"/>
      <c r="HTZ4" s="90"/>
      <c r="HUA4" s="90"/>
      <c r="HUB4" s="89"/>
      <c r="HUC4" s="90"/>
      <c r="HUD4" s="90"/>
      <c r="HUE4" s="89"/>
      <c r="HUF4" s="90"/>
      <c r="HUG4" s="90"/>
      <c r="HUH4" s="89"/>
      <c r="HUI4" s="90"/>
      <c r="HUJ4" s="90"/>
      <c r="HUK4" s="89"/>
      <c r="HUL4" s="90"/>
      <c r="HUM4" s="90"/>
      <c r="HUN4" s="89"/>
      <c r="HUO4" s="90"/>
      <c r="HUP4" s="90"/>
      <c r="HUQ4" s="89"/>
      <c r="HUR4" s="90"/>
      <c r="HUS4" s="90"/>
      <c r="HUT4" s="89"/>
      <c r="HUU4" s="90"/>
      <c r="HUV4" s="90"/>
      <c r="HUW4" s="89"/>
      <c r="HUX4" s="90"/>
      <c r="HUY4" s="90"/>
      <c r="HUZ4" s="89"/>
      <c r="HVA4" s="90"/>
      <c r="HVB4" s="90"/>
      <c r="HVC4" s="89"/>
      <c r="HVD4" s="90"/>
      <c r="HVE4" s="90"/>
      <c r="HVF4" s="89"/>
      <c r="HVG4" s="90"/>
      <c r="HVH4" s="90"/>
      <c r="HVI4" s="89"/>
      <c r="HVJ4" s="90"/>
      <c r="HVK4" s="90"/>
      <c r="HVL4" s="89"/>
      <c r="HVM4" s="90"/>
      <c r="HVN4" s="90"/>
      <c r="HVO4" s="89"/>
      <c r="HVP4" s="90"/>
      <c r="HVQ4" s="90"/>
      <c r="HVR4" s="89"/>
      <c r="HVS4" s="90"/>
      <c r="HVT4" s="90"/>
      <c r="HVU4" s="89"/>
      <c r="HVV4" s="90"/>
      <c r="HVW4" s="90"/>
      <c r="HVX4" s="89"/>
      <c r="HVY4" s="90"/>
      <c r="HVZ4" s="90"/>
      <c r="HWA4" s="89"/>
      <c r="HWB4" s="90"/>
      <c r="HWC4" s="90"/>
      <c r="HWD4" s="89"/>
      <c r="HWE4" s="90"/>
      <c r="HWF4" s="90"/>
      <c r="HWG4" s="89"/>
      <c r="HWH4" s="90"/>
      <c r="HWI4" s="90"/>
      <c r="HWJ4" s="89"/>
      <c r="HWK4" s="90"/>
      <c r="HWL4" s="90"/>
      <c r="HWM4" s="89"/>
      <c r="HWN4" s="90"/>
      <c r="HWO4" s="90"/>
      <c r="HWP4" s="89"/>
      <c r="HWQ4" s="90"/>
      <c r="HWR4" s="90"/>
      <c r="HWS4" s="89"/>
      <c r="HWT4" s="90"/>
      <c r="HWU4" s="90"/>
      <c r="HWV4" s="89"/>
      <c r="HWW4" s="90"/>
      <c r="HWX4" s="90"/>
      <c r="HWY4" s="89"/>
      <c r="HWZ4" s="90"/>
      <c r="HXA4" s="90"/>
      <c r="HXB4" s="89"/>
      <c r="HXC4" s="90"/>
      <c r="HXD4" s="90"/>
      <c r="HXE4" s="89"/>
      <c r="HXF4" s="90"/>
      <c r="HXG4" s="90"/>
      <c r="HXH4" s="89"/>
      <c r="HXI4" s="90"/>
      <c r="HXJ4" s="90"/>
      <c r="HXK4" s="89"/>
      <c r="HXL4" s="90"/>
      <c r="HXM4" s="90"/>
      <c r="HXN4" s="89"/>
      <c r="HXO4" s="90"/>
      <c r="HXP4" s="90"/>
      <c r="HXQ4" s="89"/>
      <c r="HXR4" s="90"/>
      <c r="HXS4" s="90"/>
      <c r="HXT4" s="89"/>
      <c r="HXU4" s="90"/>
      <c r="HXV4" s="90"/>
      <c r="HXW4" s="89"/>
      <c r="HXX4" s="90"/>
      <c r="HXY4" s="90"/>
      <c r="HXZ4" s="89"/>
      <c r="HYA4" s="90"/>
      <c r="HYB4" s="90"/>
      <c r="HYC4" s="89"/>
      <c r="HYD4" s="90"/>
      <c r="HYE4" s="90"/>
      <c r="HYF4" s="89"/>
      <c r="HYG4" s="90"/>
      <c r="HYH4" s="90"/>
      <c r="HYI4" s="89"/>
      <c r="HYJ4" s="90"/>
      <c r="HYK4" s="90"/>
      <c r="HYL4" s="89"/>
      <c r="HYM4" s="90"/>
      <c r="HYN4" s="90"/>
      <c r="HYO4" s="89"/>
      <c r="HYP4" s="90"/>
      <c r="HYQ4" s="90"/>
      <c r="HYR4" s="89"/>
      <c r="HYS4" s="90"/>
      <c r="HYT4" s="90"/>
      <c r="HYU4" s="89"/>
      <c r="HYV4" s="90"/>
      <c r="HYW4" s="90"/>
      <c r="HYX4" s="89"/>
      <c r="HYY4" s="90"/>
      <c r="HYZ4" s="90"/>
      <c r="HZA4" s="89"/>
      <c r="HZB4" s="90"/>
      <c r="HZC4" s="90"/>
      <c r="HZD4" s="89"/>
      <c r="HZE4" s="90"/>
      <c r="HZF4" s="90"/>
      <c r="HZG4" s="89"/>
      <c r="HZH4" s="90"/>
      <c r="HZI4" s="90"/>
      <c r="HZJ4" s="89"/>
      <c r="HZK4" s="90"/>
      <c r="HZL4" s="90"/>
      <c r="HZM4" s="89"/>
      <c r="HZN4" s="90"/>
      <c r="HZO4" s="90"/>
      <c r="HZP4" s="89"/>
      <c r="HZQ4" s="90"/>
      <c r="HZR4" s="90"/>
      <c r="HZS4" s="89"/>
      <c r="HZT4" s="90"/>
      <c r="HZU4" s="90"/>
      <c r="HZV4" s="89"/>
      <c r="HZW4" s="90"/>
      <c r="HZX4" s="90"/>
      <c r="HZY4" s="89"/>
      <c r="HZZ4" s="90"/>
      <c r="IAA4" s="90"/>
      <c r="IAB4" s="89"/>
      <c r="IAC4" s="90"/>
      <c r="IAD4" s="90"/>
      <c r="IAE4" s="89"/>
      <c r="IAF4" s="90"/>
      <c r="IAG4" s="90"/>
      <c r="IAH4" s="89"/>
      <c r="IAI4" s="90"/>
      <c r="IAJ4" s="90"/>
      <c r="IAK4" s="89"/>
      <c r="IAL4" s="90"/>
      <c r="IAM4" s="90"/>
      <c r="IAN4" s="89"/>
      <c r="IAO4" s="90"/>
      <c r="IAP4" s="90"/>
      <c r="IAQ4" s="89"/>
      <c r="IAR4" s="90"/>
      <c r="IAS4" s="90"/>
      <c r="IAT4" s="89"/>
      <c r="IAU4" s="90"/>
      <c r="IAV4" s="90"/>
      <c r="IAW4" s="89"/>
      <c r="IAX4" s="90"/>
      <c r="IAY4" s="90"/>
      <c r="IAZ4" s="89"/>
      <c r="IBA4" s="90"/>
      <c r="IBB4" s="90"/>
      <c r="IBC4" s="89"/>
      <c r="IBD4" s="90"/>
      <c r="IBE4" s="90"/>
      <c r="IBF4" s="89"/>
      <c r="IBG4" s="90"/>
      <c r="IBH4" s="90"/>
      <c r="IBI4" s="89"/>
      <c r="IBJ4" s="90"/>
      <c r="IBK4" s="90"/>
      <c r="IBL4" s="89"/>
      <c r="IBM4" s="90"/>
      <c r="IBN4" s="90"/>
      <c r="IBO4" s="89"/>
      <c r="IBP4" s="90"/>
      <c r="IBQ4" s="90"/>
      <c r="IBR4" s="89"/>
      <c r="IBS4" s="90"/>
      <c r="IBT4" s="90"/>
      <c r="IBU4" s="89"/>
      <c r="IBV4" s="90"/>
      <c r="IBW4" s="90"/>
      <c r="IBX4" s="89"/>
      <c r="IBY4" s="90"/>
      <c r="IBZ4" s="90"/>
      <c r="ICA4" s="89"/>
      <c r="ICB4" s="90"/>
      <c r="ICC4" s="90"/>
      <c r="ICD4" s="89"/>
      <c r="ICE4" s="90"/>
      <c r="ICF4" s="90"/>
      <c r="ICG4" s="89"/>
      <c r="ICH4" s="90"/>
      <c r="ICI4" s="90"/>
      <c r="ICJ4" s="89"/>
      <c r="ICK4" s="90"/>
      <c r="ICL4" s="90"/>
      <c r="ICM4" s="89"/>
      <c r="ICN4" s="90"/>
      <c r="ICO4" s="90"/>
      <c r="ICP4" s="89"/>
      <c r="ICQ4" s="90"/>
      <c r="ICR4" s="90"/>
      <c r="ICS4" s="89"/>
      <c r="ICT4" s="90"/>
      <c r="ICU4" s="90"/>
      <c r="ICV4" s="89"/>
      <c r="ICW4" s="90"/>
      <c r="ICX4" s="90"/>
      <c r="ICY4" s="89"/>
      <c r="ICZ4" s="90"/>
      <c r="IDA4" s="90"/>
      <c r="IDB4" s="89"/>
      <c r="IDC4" s="90"/>
      <c r="IDD4" s="90"/>
      <c r="IDE4" s="89"/>
      <c r="IDF4" s="90"/>
      <c r="IDG4" s="90"/>
      <c r="IDH4" s="89"/>
      <c r="IDI4" s="90"/>
      <c r="IDJ4" s="90"/>
      <c r="IDK4" s="89"/>
      <c r="IDL4" s="90"/>
      <c r="IDM4" s="90"/>
      <c r="IDN4" s="89"/>
      <c r="IDO4" s="90"/>
      <c r="IDP4" s="90"/>
      <c r="IDQ4" s="89"/>
      <c r="IDR4" s="90"/>
      <c r="IDS4" s="90"/>
      <c r="IDT4" s="89"/>
      <c r="IDU4" s="90"/>
      <c r="IDV4" s="90"/>
      <c r="IDW4" s="89"/>
      <c r="IDX4" s="90"/>
      <c r="IDY4" s="90"/>
      <c r="IDZ4" s="89"/>
      <c r="IEA4" s="90"/>
      <c r="IEB4" s="90"/>
      <c r="IEC4" s="89"/>
      <c r="IED4" s="90"/>
      <c r="IEE4" s="90"/>
      <c r="IEF4" s="89"/>
      <c r="IEG4" s="90"/>
      <c r="IEH4" s="90"/>
      <c r="IEI4" s="89"/>
      <c r="IEJ4" s="90"/>
      <c r="IEK4" s="90"/>
      <c r="IEL4" s="89"/>
      <c r="IEM4" s="90"/>
      <c r="IEN4" s="90"/>
      <c r="IEO4" s="89"/>
      <c r="IEP4" s="90"/>
      <c r="IEQ4" s="90"/>
      <c r="IER4" s="89"/>
      <c r="IES4" s="90"/>
      <c r="IET4" s="90"/>
      <c r="IEU4" s="89"/>
      <c r="IEV4" s="90"/>
      <c r="IEW4" s="90"/>
      <c r="IEX4" s="89"/>
      <c r="IEY4" s="90"/>
      <c r="IEZ4" s="90"/>
      <c r="IFA4" s="89"/>
      <c r="IFB4" s="90"/>
      <c r="IFC4" s="90"/>
      <c r="IFD4" s="89"/>
      <c r="IFE4" s="90"/>
      <c r="IFF4" s="90"/>
      <c r="IFG4" s="89"/>
      <c r="IFH4" s="90"/>
      <c r="IFI4" s="90"/>
      <c r="IFJ4" s="89"/>
      <c r="IFK4" s="90"/>
      <c r="IFL4" s="90"/>
      <c r="IFM4" s="89"/>
      <c r="IFN4" s="90"/>
      <c r="IFO4" s="90"/>
      <c r="IFP4" s="89"/>
      <c r="IFQ4" s="90"/>
      <c r="IFR4" s="90"/>
      <c r="IFS4" s="89"/>
      <c r="IFT4" s="90"/>
      <c r="IFU4" s="90"/>
      <c r="IFV4" s="89"/>
      <c r="IFW4" s="90"/>
      <c r="IFX4" s="90"/>
      <c r="IFY4" s="89"/>
      <c r="IFZ4" s="90"/>
      <c r="IGA4" s="90"/>
      <c r="IGB4" s="89"/>
      <c r="IGC4" s="90"/>
      <c r="IGD4" s="90"/>
      <c r="IGE4" s="89"/>
      <c r="IGF4" s="90"/>
      <c r="IGG4" s="90"/>
      <c r="IGH4" s="89"/>
      <c r="IGI4" s="90"/>
      <c r="IGJ4" s="90"/>
      <c r="IGK4" s="89"/>
      <c r="IGL4" s="90"/>
      <c r="IGM4" s="90"/>
      <c r="IGN4" s="89"/>
      <c r="IGO4" s="90"/>
      <c r="IGP4" s="90"/>
      <c r="IGQ4" s="89"/>
      <c r="IGR4" s="90"/>
      <c r="IGS4" s="90"/>
      <c r="IGT4" s="89"/>
      <c r="IGU4" s="90"/>
      <c r="IGV4" s="90"/>
      <c r="IGW4" s="89"/>
      <c r="IGX4" s="90"/>
      <c r="IGY4" s="90"/>
      <c r="IGZ4" s="89"/>
      <c r="IHA4" s="90"/>
      <c r="IHB4" s="90"/>
      <c r="IHC4" s="89"/>
      <c r="IHD4" s="90"/>
      <c r="IHE4" s="90"/>
      <c r="IHF4" s="89"/>
      <c r="IHG4" s="90"/>
      <c r="IHH4" s="90"/>
      <c r="IHI4" s="89"/>
      <c r="IHJ4" s="90"/>
      <c r="IHK4" s="90"/>
      <c r="IHL4" s="89"/>
      <c r="IHM4" s="90"/>
      <c r="IHN4" s="90"/>
      <c r="IHO4" s="89"/>
      <c r="IHP4" s="90"/>
      <c r="IHQ4" s="90"/>
      <c r="IHR4" s="89"/>
      <c r="IHS4" s="90"/>
      <c r="IHT4" s="90"/>
      <c r="IHU4" s="89"/>
      <c r="IHV4" s="90"/>
      <c r="IHW4" s="90"/>
      <c r="IHX4" s="89"/>
      <c r="IHY4" s="90"/>
      <c r="IHZ4" s="90"/>
      <c r="IIA4" s="89"/>
      <c r="IIB4" s="90"/>
      <c r="IIC4" s="90"/>
      <c r="IID4" s="89"/>
      <c r="IIE4" s="90"/>
      <c r="IIF4" s="90"/>
      <c r="IIG4" s="89"/>
      <c r="IIH4" s="90"/>
      <c r="III4" s="90"/>
      <c r="IIJ4" s="89"/>
      <c r="IIK4" s="90"/>
      <c r="IIL4" s="90"/>
      <c r="IIM4" s="89"/>
      <c r="IIN4" s="90"/>
      <c r="IIO4" s="90"/>
      <c r="IIP4" s="89"/>
      <c r="IIQ4" s="90"/>
      <c r="IIR4" s="90"/>
      <c r="IIS4" s="89"/>
      <c r="IIT4" s="90"/>
      <c r="IIU4" s="90"/>
      <c r="IIV4" s="89"/>
      <c r="IIW4" s="90"/>
      <c r="IIX4" s="90"/>
      <c r="IIY4" s="89"/>
      <c r="IIZ4" s="90"/>
      <c r="IJA4" s="90"/>
      <c r="IJB4" s="89"/>
      <c r="IJC4" s="90"/>
      <c r="IJD4" s="90"/>
      <c r="IJE4" s="89"/>
      <c r="IJF4" s="90"/>
      <c r="IJG4" s="90"/>
      <c r="IJH4" s="89"/>
      <c r="IJI4" s="90"/>
      <c r="IJJ4" s="90"/>
      <c r="IJK4" s="89"/>
      <c r="IJL4" s="90"/>
      <c r="IJM4" s="90"/>
      <c r="IJN4" s="89"/>
      <c r="IJO4" s="90"/>
      <c r="IJP4" s="90"/>
      <c r="IJQ4" s="89"/>
      <c r="IJR4" s="90"/>
      <c r="IJS4" s="90"/>
      <c r="IJT4" s="89"/>
      <c r="IJU4" s="90"/>
      <c r="IJV4" s="90"/>
      <c r="IJW4" s="89"/>
      <c r="IJX4" s="90"/>
      <c r="IJY4" s="90"/>
      <c r="IJZ4" s="89"/>
      <c r="IKA4" s="90"/>
      <c r="IKB4" s="90"/>
      <c r="IKC4" s="89"/>
      <c r="IKD4" s="90"/>
      <c r="IKE4" s="90"/>
      <c r="IKF4" s="89"/>
      <c r="IKG4" s="90"/>
      <c r="IKH4" s="90"/>
      <c r="IKI4" s="89"/>
      <c r="IKJ4" s="90"/>
      <c r="IKK4" s="90"/>
      <c r="IKL4" s="89"/>
      <c r="IKM4" s="90"/>
      <c r="IKN4" s="90"/>
      <c r="IKO4" s="89"/>
      <c r="IKP4" s="90"/>
      <c r="IKQ4" s="90"/>
      <c r="IKR4" s="89"/>
      <c r="IKS4" s="90"/>
      <c r="IKT4" s="90"/>
      <c r="IKU4" s="89"/>
      <c r="IKV4" s="90"/>
      <c r="IKW4" s="90"/>
      <c r="IKX4" s="89"/>
      <c r="IKY4" s="90"/>
      <c r="IKZ4" s="90"/>
      <c r="ILA4" s="89"/>
      <c r="ILB4" s="90"/>
      <c r="ILC4" s="90"/>
      <c r="ILD4" s="89"/>
      <c r="ILE4" s="90"/>
      <c r="ILF4" s="90"/>
      <c r="ILG4" s="89"/>
      <c r="ILH4" s="90"/>
      <c r="ILI4" s="90"/>
      <c r="ILJ4" s="89"/>
      <c r="ILK4" s="90"/>
      <c r="ILL4" s="90"/>
      <c r="ILM4" s="89"/>
      <c r="ILN4" s="90"/>
      <c r="ILO4" s="90"/>
      <c r="ILP4" s="89"/>
      <c r="ILQ4" s="90"/>
      <c r="ILR4" s="90"/>
      <c r="ILS4" s="89"/>
      <c r="ILT4" s="90"/>
      <c r="ILU4" s="90"/>
      <c r="ILV4" s="89"/>
      <c r="ILW4" s="90"/>
      <c r="ILX4" s="90"/>
      <c r="ILY4" s="89"/>
      <c r="ILZ4" s="90"/>
      <c r="IMA4" s="90"/>
      <c r="IMB4" s="89"/>
      <c r="IMC4" s="90"/>
      <c r="IMD4" s="90"/>
      <c r="IME4" s="89"/>
      <c r="IMF4" s="90"/>
      <c r="IMG4" s="90"/>
      <c r="IMH4" s="89"/>
      <c r="IMI4" s="90"/>
      <c r="IMJ4" s="90"/>
      <c r="IMK4" s="89"/>
      <c r="IML4" s="90"/>
      <c r="IMM4" s="90"/>
      <c r="IMN4" s="89"/>
      <c r="IMO4" s="90"/>
      <c r="IMP4" s="90"/>
      <c r="IMQ4" s="89"/>
      <c r="IMR4" s="90"/>
      <c r="IMS4" s="90"/>
      <c r="IMT4" s="89"/>
      <c r="IMU4" s="90"/>
      <c r="IMV4" s="90"/>
      <c r="IMW4" s="89"/>
      <c r="IMX4" s="90"/>
      <c r="IMY4" s="90"/>
      <c r="IMZ4" s="89"/>
      <c r="INA4" s="90"/>
      <c r="INB4" s="90"/>
      <c r="INC4" s="89"/>
      <c r="IND4" s="90"/>
      <c r="INE4" s="90"/>
      <c r="INF4" s="89"/>
      <c r="ING4" s="90"/>
      <c r="INH4" s="90"/>
      <c r="INI4" s="89"/>
      <c r="INJ4" s="90"/>
      <c r="INK4" s="90"/>
      <c r="INL4" s="89"/>
      <c r="INM4" s="90"/>
      <c r="INN4" s="90"/>
      <c r="INO4" s="89"/>
      <c r="INP4" s="90"/>
      <c r="INQ4" s="90"/>
      <c r="INR4" s="89"/>
      <c r="INS4" s="90"/>
      <c r="INT4" s="90"/>
      <c r="INU4" s="89"/>
      <c r="INV4" s="90"/>
      <c r="INW4" s="90"/>
      <c r="INX4" s="89"/>
      <c r="INY4" s="90"/>
      <c r="INZ4" s="90"/>
      <c r="IOA4" s="89"/>
      <c r="IOB4" s="90"/>
      <c r="IOC4" s="90"/>
      <c r="IOD4" s="89"/>
      <c r="IOE4" s="90"/>
      <c r="IOF4" s="90"/>
      <c r="IOG4" s="89"/>
      <c r="IOH4" s="90"/>
      <c r="IOI4" s="90"/>
      <c r="IOJ4" s="89"/>
      <c r="IOK4" s="90"/>
      <c r="IOL4" s="90"/>
      <c r="IOM4" s="89"/>
      <c r="ION4" s="90"/>
      <c r="IOO4" s="90"/>
      <c r="IOP4" s="89"/>
      <c r="IOQ4" s="90"/>
      <c r="IOR4" s="90"/>
      <c r="IOS4" s="89"/>
      <c r="IOT4" s="90"/>
      <c r="IOU4" s="90"/>
      <c r="IOV4" s="89"/>
      <c r="IOW4" s="90"/>
      <c r="IOX4" s="90"/>
      <c r="IOY4" s="89"/>
      <c r="IOZ4" s="90"/>
      <c r="IPA4" s="90"/>
      <c r="IPB4" s="89"/>
      <c r="IPC4" s="90"/>
      <c r="IPD4" s="90"/>
      <c r="IPE4" s="89"/>
      <c r="IPF4" s="90"/>
      <c r="IPG4" s="90"/>
      <c r="IPH4" s="89"/>
      <c r="IPI4" s="90"/>
      <c r="IPJ4" s="90"/>
      <c r="IPK4" s="89"/>
      <c r="IPL4" s="90"/>
      <c r="IPM4" s="90"/>
      <c r="IPN4" s="89"/>
      <c r="IPO4" s="90"/>
      <c r="IPP4" s="90"/>
      <c r="IPQ4" s="89"/>
      <c r="IPR4" s="90"/>
      <c r="IPS4" s="90"/>
      <c r="IPT4" s="89"/>
      <c r="IPU4" s="90"/>
      <c r="IPV4" s="90"/>
      <c r="IPW4" s="89"/>
      <c r="IPX4" s="90"/>
      <c r="IPY4" s="90"/>
      <c r="IPZ4" s="89"/>
      <c r="IQA4" s="90"/>
      <c r="IQB4" s="90"/>
      <c r="IQC4" s="89"/>
      <c r="IQD4" s="90"/>
      <c r="IQE4" s="90"/>
      <c r="IQF4" s="89"/>
      <c r="IQG4" s="90"/>
      <c r="IQH4" s="90"/>
      <c r="IQI4" s="89"/>
      <c r="IQJ4" s="90"/>
      <c r="IQK4" s="90"/>
      <c r="IQL4" s="89"/>
      <c r="IQM4" s="90"/>
      <c r="IQN4" s="90"/>
      <c r="IQO4" s="89"/>
      <c r="IQP4" s="90"/>
      <c r="IQQ4" s="90"/>
      <c r="IQR4" s="89"/>
      <c r="IQS4" s="90"/>
      <c r="IQT4" s="90"/>
      <c r="IQU4" s="89"/>
      <c r="IQV4" s="90"/>
      <c r="IQW4" s="90"/>
      <c r="IQX4" s="89"/>
      <c r="IQY4" s="90"/>
      <c r="IQZ4" s="90"/>
      <c r="IRA4" s="89"/>
      <c r="IRB4" s="90"/>
      <c r="IRC4" s="90"/>
      <c r="IRD4" s="89"/>
      <c r="IRE4" s="90"/>
      <c r="IRF4" s="90"/>
      <c r="IRG4" s="89"/>
      <c r="IRH4" s="90"/>
      <c r="IRI4" s="90"/>
      <c r="IRJ4" s="89"/>
      <c r="IRK4" s="90"/>
      <c r="IRL4" s="90"/>
      <c r="IRM4" s="89"/>
      <c r="IRN4" s="90"/>
      <c r="IRO4" s="90"/>
      <c r="IRP4" s="89"/>
      <c r="IRQ4" s="90"/>
      <c r="IRR4" s="90"/>
      <c r="IRS4" s="89"/>
      <c r="IRT4" s="90"/>
      <c r="IRU4" s="90"/>
      <c r="IRV4" s="89"/>
      <c r="IRW4" s="90"/>
      <c r="IRX4" s="90"/>
      <c r="IRY4" s="89"/>
      <c r="IRZ4" s="90"/>
      <c r="ISA4" s="90"/>
      <c r="ISB4" s="89"/>
      <c r="ISC4" s="90"/>
      <c r="ISD4" s="90"/>
      <c r="ISE4" s="89"/>
      <c r="ISF4" s="90"/>
      <c r="ISG4" s="90"/>
      <c r="ISH4" s="89"/>
      <c r="ISI4" s="90"/>
      <c r="ISJ4" s="90"/>
      <c r="ISK4" s="89"/>
      <c r="ISL4" s="90"/>
      <c r="ISM4" s="90"/>
      <c r="ISN4" s="89"/>
      <c r="ISO4" s="90"/>
      <c r="ISP4" s="90"/>
      <c r="ISQ4" s="89"/>
      <c r="ISR4" s="90"/>
      <c r="ISS4" s="90"/>
      <c r="IST4" s="89"/>
      <c r="ISU4" s="90"/>
      <c r="ISV4" s="90"/>
      <c r="ISW4" s="89"/>
      <c r="ISX4" s="90"/>
      <c r="ISY4" s="90"/>
      <c r="ISZ4" s="89"/>
      <c r="ITA4" s="90"/>
      <c r="ITB4" s="90"/>
      <c r="ITC4" s="89"/>
      <c r="ITD4" s="90"/>
      <c r="ITE4" s="90"/>
      <c r="ITF4" s="89"/>
      <c r="ITG4" s="90"/>
      <c r="ITH4" s="90"/>
      <c r="ITI4" s="89"/>
      <c r="ITJ4" s="90"/>
      <c r="ITK4" s="90"/>
      <c r="ITL4" s="89"/>
      <c r="ITM4" s="90"/>
      <c r="ITN4" s="90"/>
      <c r="ITO4" s="89"/>
      <c r="ITP4" s="90"/>
      <c r="ITQ4" s="90"/>
      <c r="ITR4" s="89"/>
      <c r="ITS4" s="90"/>
      <c r="ITT4" s="90"/>
      <c r="ITU4" s="89"/>
      <c r="ITV4" s="90"/>
      <c r="ITW4" s="90"/>
      <c r="ITX4" s="89"/>
      <c r="ITY4" s="90"/>
      <c r="ITZ4" s="90"/>
      <c r="IUA4" s="89"/>
      <c r="IUB4" s="90"/>
      <c r="IUC4" s="90"/>
      <c r="IUD4" s="89"/>
      <c r="IUE4" s="90"/>
      <c r="IUF4" s="90"/>
      <c r="IUG4" s="89"/>
      <c r="IUH4" s="90"/>
      <c r="IUI4" s="90"/>
      <c r="IUJ4" s="89"/>
      <c r="IUK4" s="90"/>
      <c r="IUL4" s="90"/>
      <c r="IUM4" s="89"/>
      <c r="IUN4" s="90"/>
      <c r="IUO4" s="90"/>
      <c r="IUP4" s="89"/>
      <c r="IUQ4" s="90"/>
      <c r="IUR4" s="90"/>
      <c r="IUS4" s="89"/>
      <c r="IUT4" s="90"/>
      <c r="IUU4" s="90"/>
      <c r="IUV4" s="89"/>
      <c r="IUW4" s="90"/>
      <c r="IUX4" s="90"/>
      <c r="IUY4" s="89"/>
      <c r="IUZ4" s="90"/>
      <c r="IVA4" s="90"/>
      <c r="IVB4" s="89"/>
      <c r="IVC4" s="90"/>
      <c r="IVD4" s="90"/>
      <c r="IVE4" s="89"/>
      <c r="IVF4" s="90"/>
      <c r="IVG4" s="90"/>
      <c r="IVH4" s="89"/>
      <c r="IVI4" s="90"/>
      <c r="IVJ4" s="90"/>
      <c r="IVK4" s="89"/>
      <c r="IVL4" s="90"/>
      <c r="IVM4" s="90"/>
      <c r="IVN4" s="89"/>
      <c r="IVO4" s="90"/>
      <c r="IVP4" s="90"/>
      <c r="IVQ4" s="89"/>
      <c r="IVR4" s="90"/>
      <c r="IVS4" s="90"/>
      <c r="IVT4" s="89"/>
      <c r="IVU4" s="90"/>
      <c r="IVV4" s="90"/>
      <c r="IVW4" s="89"/>
      <c r="IVX4" s="90"/>
      <c r="IVY4" s="90"/>
      <c r="IVZ4" s="89"/>
      <c r="IWA4" s="90"/>
      <c r="IWB4" s="90"/>
      <c r="IWC4" s="89"/>
      <c r="IWD4" s="90"/>
      <c r="IWE4" s="90"/>
      <c r="IWF4" s="89"/>
      <c r="IWG4" s="90"/>
      <c r="IWH4" s="90"/>
      <c r="IWI4" s="89"/>
      <c r="IWJ4" s="90"/>
      <c r="IWK4" s="90"/>
      <c r="IWL4" s="89"/>
      <c r="IWM4" s="90"/>
      <c r="IWN4" s="90"/>
      <c r="IWO4" s="89"/>
      <c r="IWP4" s="90"/>
      <c r="IWQ4" s="90"/>
      <c r="IWR4" s="89"/>
      <c r="IWS4" s="90"/>
      <c r="IWT4" s="90"/>
      <c r="IWU4" s="89"/>
      <c r="IWV4" s="90"/>
      <c r="IWW4" s="90"/>
      <c r="IWX4" s="89"/>
      <c r="IWY4" s="90"/>
      <c r="IWZ4" s="90"/>
      <c r="IXA4" s="89"/>
      <c r="IXB4" s="90"/>
      <c r="IXC4" s="90"/>
      <c r="IXD4" s="89"/>
      <c r="IXE4" s="90"/>
      <c r="IXF4" s="90"/>
      <c r="IXG4" s="89"/>
      <c r="IXH4" s="90"/>
      <c r="IXI4" s="90"/>
      <c r="IXJ4" s="89"/>
      <c r="IXK4" s="90"/>
      <c r="IXL4" s="90"/>
      <c r="IXM4" s="89"/>
      <c r="IXN4" s="90"/>
      <c r="IXO4" s="90"/>
      <c r="IXP4" s="89"/>
      <c r="IXQ4" s="90"/>
      <c r="IXR4" s="90"/>
      <c r="IXS4" s="89"/>
      <c r="IXT4" s="90"/>
      <c r="IXU4" s="90"/>
      <c r="IXV4" s="89"/>
      <c r="IXW4" s="90"/>
      <c r="IXX4" s="90"/>
      <c r="IXY4" s="89"/>
      <c r="IXZ4" s="90"/>
      <c r="IYA4" s="90"/>
      <c r="IYB4" s="89"/>
      <c r="IYC4" s="90"/>
      <c r="IYD4" s="90"/>
      <c r="IYE4" s="89"/>
      <c r="IYF4" s="90"/>
      <c r="IYG4" s="90"/>
      <c r="IYH4" s="89"/>
      <c r="IYI4" s="90"/>
      <c r="IYJ4" s="90"/>
      <c r="IYK4" s="89"/>
      <c r="IYL4" s="90"/>
      <c r="IYM4" s="90"/>
      <c r="IYN4" s="89"/>
      <c r="IYO4" s="90"/>
      <c r="IYP4" s="90"/>
      <c r="IYQ4" s="89"/>
      <c r="IYR4" s="90"/>
      <c r="IYS4" s="90"/>
      <c r="IYT4" s="89"/>
      <c r="IYU4" s="90"/>
      <c r="IYV4" s="90"/>
      <c r="IYW4" s="89"/>
      <c r="IYX4" s="90"/>
      <c r="IYY4" s="90"/>
      <c r="IYZ4" s="89"/>
      <c r="IZA4" s="90"/>
      <c r="IZB4" s="90"/>
      <c r="IZC4" s="89"/>
      <c r="IZD4" s="90"/>
      <c r="IZE4" s="90"/>
      <c r="IZF4" s="89"/>
      <c r="IZG4" s="90"/>
      <c r="IZH4" s="90"/>
      <c r="IZI4" s="89"/>
      <c r="IZJ4" s="90"/>
      <c r="IZK4" s="90"/>
      <c r="IZL4" s="89"/>
      <c r="IZM4" s="90"/>
      <c r="IZN4" s="90"/>
      <c r="IZO4" s="89"/>
      <c r="IZP4" s="90"/>
      <c r="IZQ4" s="90"/>
      <c r="IZR4" s="89"/>
      <c r="IZS4" s="90"/>
      <c r="IZT4" s="90"/>
      <c r="IZU4" s="89"/>
      <c r="IZV4" s="90"/>
      <c r="IZW4" s="90"/>
      <c r="IZX4" s="89"/>
      <c r="IZY4" s="90"/>
      <c r="IZZ4" s="90"/>
      <c r="JAA4" s="89"/>
      <c r="JAB4" s="90"/>
      <c r="JAC4" s="90"/>
      <c r="JAD4" s="89"/>
      <c r="JAE4" s="90"/>
      <c r="JAF4" s="90"/>
      <c r="JAG4" s="89"/>
      <c r="JAH4" s="90"/>
      <c r="JAI4" s="90"/>
      <c r="JAJ4" s="89"/>
      <c r="JAK4" s="90"/>
      <c r="JAL4" s="90"/>
      <c r="JAM4" s="89"/>
      <c r="JAN4" s="90"/>
      <c r="JAO4" s="90"/>
      <c r="JAP4" s="89"/>
      <c r="JAQ4" s="90"/>
      <c r="JAR4" s="90"/>
      <c r="JAS4" s="89"/>
      <c r="JAT4" s="90"/>
      <c r="JAU4" s="90"/>
      <c r="JAV4" s="89"/>
      <c r="JAW4" s="90"/>
      <c r="JAX4" s="90"/>
      <c r="JAY4" s="89"/>
      <c r="JAZ4" s="90"/>
      <c r="JBA4" s="90"/>
      <c r="JBB4" s="89"/>
      <c r="JBC4" s="90"/>
      <c r="JBD4" s="90"/>
      <c r="JBE4" s="89"/>
      <c r="JBF4" s="90"/>
      <c r="JBG4" s="90"/>
      <c r="JBH4" s="89"/>
      <c r="JBI4" s="90"/>
      <c r="JBJ4" s="90"/>
      <c r="JBK4" s="89"/>
      <c r="JBL4" s="90"/>
      <c r="JBM4" s="90"/>
      <c r="JBN4" s="89"/>
      <c r="JBO4" s="90"/>
      <c r="JBP4" s="90"/>
      <c r="JBQ4" s="89"/>
      <c r="JBR4" s="90"/>
      <c r="JBS4" s="90"/>
      <c r="JBT4" s="89"/>
      <c r="JBU4" s="90"/>
      <c r="JBV4" s="90"/>
      <c r="JBW4" s="89"/>
      <c r="JBX4" s="90"/>
      <c r="JBY4" s="90"/>
      <c r="JBZ4" s="89"/>
      <c r="JCA4" s="90"/>
      <c r="JCB4" s="90"/>
      <c r="JCC4" s="89"/>
      <c r="JCD4" s="90"/>
      <c r="JCE4" s="90"/>
      <c r="JCF4" s="89"/>
      <c r="JCG4" s="90"/>
      <c r="JCH4" s="90"/>
      <c r="JCI4" s="89"/>
      <c r="JCJ4" s="90"/>
      <c r="JCK4" s="90"/>
      <c r="JCL4" s="89"/>
      <c r="JCM4" s="90"/>
      <c r="JCN4" s="90"/>
      <c r="JCO4" s="89"/>
      <c r="JCP4" s="90"/>
      <c r="JCQ4" s="90"/>
      <c r="JCR4" s="89"/>
      <c r="JCS4" s="90"/>
      <c r="JCT4" s="90"/>
      <c r="JCU4" s="89"/>
      <c r="JCV4" s="90"/>
      <c r="JCW4" s="90"/>
      <c r="JCX4" s="89"/>
      <c r="JCY4" s="90"/>
      <c r="JCZ4" s="90"/>
      <c r="JDA4" s="89"/>
      <c r="JDB4" s="90"/>
      <c r="JDC4" s="90"/>
      <c r="JDD4" s="89"/>
      <c r="JDE4" s="90"/>
      <c r="JDF4" s="90"/>
      <c r="JDG4" s="89"/>
      <c r="JDH4" s="90"/>
      <c r="JDI4" s="90"/>
      <c r="JDJ4" s="89"/>
      <c r="JDK4" s="90"/>
      <c r="JDL4" s="90"/>
      <c r="JDM4" s="89"/>
      <c r="JDN4" s="90"/>
      <c r="JDO4" s="90"/>
      <c r="JDP4" s="89"/>
      <c r="JDQ4" s="90"/>
      <c r="JDR4" s="90"/>
      <c r="JDS4" s="89"/>
      <c r="JDT4" s="90"/>
      <c r="JDU4" s="90"/>
      <c r="JDV4" s="89"/>
      <c r="JDW4" s="90"/>
      <c r="JDX4" s="90"/>
      <c r="JDY4" s="89"/>
      <c r="JDZ4" s="90"/>
      <c r="JEA4" s="90"/>
      <c r="JEB4" s="89"/>
      <c r="JEC4" s="90"/>
      <c r="JED4" s="90"/>
      <c r="JEE4" s="89"/>
      <c r="JEF4" s="90"/>
      <c r="JEG4" s="90"/>
      <c r="JEH4" s="89"/>
      <c r="JEI4" s="90"/>
      <c r="JEJ4" s="90"/>
      <c r="JEK4" s="89"/>
      <c r="JEL4" s="90"/>
      <c r="JEM4" s="90"/>
      <c r="JEN4" s="89"/>
      <c r="JEO4" s="90"/>
      <c r="JEP4" s="90"/>
      <c r="JEQ4" s="89"/>
      <c r="JER4" s="90"/>
      <c r="JES4" s="90"/>
      <c r="JET4" s="89"/>
      <c r="JEU4" s="90"/>
      <c r="JEV4" s="90"/>
      <c r="JEW4" s="89"/>
      <c r="JEX4" s="90"/>
      <c r="JEY4" s="90"/>
      <c r="JEZ4" s="89"/>
      <c r="JFA4" s="90"/>
      <c r="JFB4" s="90"/>
      <c r="JFC4" s="89"/>
      <c r="JFD4" s="90"/>
      <c r="JFE4" s="90"/>
      <c r="JFF4" s="89"/>
      <c r="JFG4" s="90"/>
      <c r="JFH4" s="90"/>
      <c r="JFI4" s="89"/>
      <c r="JFJ4" s="90"/>
      <c r="JFK4" s="90"/>
      <c r="JFL4" s="89"/>
      <c r="JFM4" s="90"/>
      <c r="JFN4" s="90"/>
      <c r="JFO4" s="89"/>
      <c r="JFP4" s="90"/>
      <c r="JFQ4" s="90"/>
      <c r="JFR4" s="89"/>
      <c r="JFS4" s="90"/>
      <c r="JFT4" s="90"/>
      <c r="JFU4" s="89"/>
      <c r="JFV4" s="90"/>
      <c r="JFW4" s="90"/>
      <c r="JFX4" s="89"/>
      <c r="JFY4" s="90"/>
      <c r="JFZ4" s="90"/>
      <c r="JGA4" s="89"/>
      <c r="JGB4" s="90"/>
      <c r="JGC4" s="90"/>
      <c r="JGD4" s="89"/>
      <c r="JGE4" s="90"/>
      <c r="JGF4" s="90"/>
      <c r="JGG4" s="89"/>
      <c r="JGH4" s="90"/>
      <c r="JGI4" s="90"/>
      <c r="JGJ4" s="89"/>
      <c r="JGK4" s="90"/>
      <c r="JGL4" s="90"/>
      <c r="JGM4" s="89"/>
      <c r="JGN4" s="90"/>
      <c r="JGO4" s="90"/>
      <c r="JGP4" s="89"/>
      <c r="JGQ4" s="90"/>
      <c r="JGR4" s="90"/>
      <c r="JGS4" s="89"/>
      <c r="JGT4" s="90"/>
      <c r="JGU4" s="90"/>
      <c r="JGV4" s="89"/>
      <c r="JGW4" s="90"/>
      <c r="JGX4" s="90"/>
      <c r="JGY4" s="89"/>
      <c r="JGZ4" s="90"/>
      <c r="JHA4" s="90"/>
      <c r="JHB4" s="89"/>
      <c r="JHC4" s="90"/>
      <c r="JHD4" s="90"/>
      <c r="JHE4" s="89"/>
      <c r="JHF4" s="90"/>
      <c r="JHG4" s="90"/>
      <c r="JHH4" s="89"/>
      <c r="JHI4" s="90"/>
      <c r="JHJ4" s="90"/>
      <c r="JHK4" s="89"/>
      <c r="JHL4" s="90"/>
      <c r="JHM4" s="90"/>
      <c r="JHN4" s="89"/>
      <c r="JHO4" s="90"/>
      <c r="JHP4" s="90"/>
      <c r="JHQ4" s="89"/>
      <c r="JHR4" s="90"/>
      <c r="JHS4" s="90"/>
      <c r="JHT4" s="89"/>
      <c r="JHU4" s="90"/>
      <c r="JHV4" s="90"/>
      <c r="JHW4" s="89"/>
      <c r="JHX4" s="90"/>
      <c r="JHY4" s="90"/>
      <c r="JHZ4" s="89"/>
      <c r="JIA4" s="90"/>
      <c r="JIB4" s="90"/>
      <c r="JIC4" s="89"/>
      <c r="JID4" s="90"/>
      <c r="JIE4" s="90"/>
      <c r="JIF4" s="89"/>
      <c r="JIG4" s="90"/>
      <c r="JIH4" s="90"/>
      <c r="JII4" s="89"/>
      <c r="JIJ4" s="90"/>
      <c r="JIK4" s="90"/>
      <c r="JIL4" s="89"/>
      <c r="JIM4" s="90"/>
      <c r="JIN4" s="90"/>
      <c r="JIO4" s="89"/>
      <c r="JIP4" s="90"/>
      <c r="JIQ4" s="90"/>
      <c r="JIR4" s="89"/>
      <c r="JIS4" s="90"/>
      <c r="JIT4" s="90"/>
      <c r="JIU4" s="89"/>
      <c r="JIV4" s="90"/>
      <c r="JIW4" s="90"/>
      <c r="JIX4" s="89"/>
      <c r="JIY4" s="90"/>
      <c r="JIZ4" s="90"/>
      <c r="JJA4" s="89"/>
      <c r="JJB4" s="90"/>
      <c r="JJC4" s="90"/>
      <c r="JJD4" s="89"/>
      <c r="JJE4" s="90"/>
      <c r="JJF4" s="90"/>
      <c r="JJG4" s="89"/>
      <c r="JJH4" s="90"/>
      <c r="JJI4" s="90"/>
      <c r="JJJ4" s="89"/>
      <c r="JJK4" s="90"/>
      <c r="JJL4" s="90"/>
      <c r="JJM4" s="89"/>
      <c r="JJN4" s="90"/>
      <c r="JJO4" s="90"/>
      <c r="JJP4" s="89"/>
      <c r="JJQ4" s="90"/>
      <c r="JJR4" s="90"/>
      <c r="JJS4" s="89"/>
      <c r="JJT4" s="90"/>
      <c r="JJU4" s="90"/>
      <c r="JJV4" s="89"/>
      <c r="JJW4" s="90"/>
      <c r="JJX4" s="90"/>
      <c r="JJY4" s="89"/>
      <c r="JJZ4" s="90"/>
      <c r="JKA4" s="90"/>
      <c r="JKB4" s="89"/>
      <c r="JKC4" s="90"/>
      <c r="JKD4" s="90"/>
      <c r="JKE4" s="89"/>
      <c r="JKF4" s="90"/>
      <c r="JKG4" s="90"/>
      <c r="JKH4" s="89"/>
      <c r="JKI4" s="90"/>
      <c r="JKJ4" s="90"/>
      <c r="JKK4" s="89"/>
      <c r="JKL4" s="90"/>
      <c r="JKM4" s="90"/>
      <c r="JKN4" s="89"/>
      <c r="JKO4" s="90"/>
      <c r="JKP4" s="90"/>
      <c r="JKQ4" s="89"/>
      <c r="JKR4" s="90"/>
      <c r="JKS4" s="90"/>
      <c r="JKT4" s="89"/>
      <c r="JKU4" s="90"/>
      <c r="JKV4" s="90"/>
      <c r="JKW4" s="89"/>
      <c r="JKX4" s="90"/>
      <c r="JKY4" s="90"/>
      <c r="JKZ4" s="89"/>
      <c r="JLA4" s="90"/>
      <c r="JLB4" s="90"/>
      <c r="JLC4" s="89"/>
      <c r="JLD4" s="90"/>
      <c r="JLE4" s="90"/>
      <c r="JLF4" s="89"/>
      <c r="JLG4" s="90"/>
      <c r="JLH4" s="90"/>
      <c r="JLI4" s="89"/>
      <c r="JLJ4" s="90"/>
      <c r="JLK4" s="90"/>
      <c r="JLL4" s="89"/>
      <c r="JLM4" s="90"/>
      <c r="JLN4" s="90"/>
      <c r="JLO4" s="89"/>
      <c r="JLP4" s="90"/>
      <c r="JLQ4" s="90"/>
      <c r="JLR4" s="89"/>
      <c r="JLS4" s="90"/>
      <c r="JLT4" s="90"/>
      <c r="JLU4" s="89"/>
      <c r="JLV4" s="90"/>
      <c r="JLW4" s="90"/>
      <c r="JLX4" s="89"/>
      <c r="JLY4" s="90"/>
      <c r="JLZ4" s="90"/>
      <c r="JMA4" s="89"/>
      <c r="JMB4" s="90"/>
      <c r="JMC4" s="90"/>
      <c r="JMD4" s="89"/>
      <c r="JME4" s="90"/>
      <c r="JMF4" s="90"/>
      <c r="JMG4" s="89"/>
      <c r="JMH4" s="90"/>
      <c r="JMI4" s="90"/>
      <c r="JMJ4" s="89"/>
      <c r="JMK4" s="90"/>
      <c r="JML4" s="90"/>
      <c r="JMM4" s="89"/>
      <c r="JMN4" s="90"/>
      <c r="JMO4" s="90"/>
      <c r="JMP4" s="89"/>
      <c r="JMQ4" s="90"/>
      <c r="JMR4" s="90"/>
      <c r="JMS4" s="89"/>
      <c r="JMT4" s="90"/>
      <c r="JMU4" s="90"/>
      <c r="JMV4" s="89"/>
      <c r="JMW4" s="90"/>
      <c r="JMX4" s="90"/>
      <c r="JMY4" s="89"/>
      <c r="JMZ4" s="90"/>
      <c r="JNA4" s="90"/>
      <c r="JNB4" s="89"/>
      <c r="JNC4" s="90"/>
      <c r="JND4" s="90"/>
      <c r="JNE4" s="89"/>
      <c r="JNF4" s="90"/>
      <c r="JNG4" s="90"/>
      <c r="JNH4" s="89"/>
      <c r="JNI4" s="90"/>
      <c r="JNJ4" s="90"/>
      <c r="JNK4" s="89"/>
      <c r="JNL4" s="90"/>
      <c r="JNM4" s="90"/>
      <c r="JNN4" s="89"/>
      <c r="JNO4" s="90"/>
      <c r="JNP4" s="90"/>
      <c r="JNQ4" s="89"/>
      <c r="JNR4" s="90"/>
      <c r="JNS4" s="90"/>
      <c r="JNT4" s="89"/>
      <c r="JNU4" s="90"/>
      <c r="JNV4" s="90"/>
      <c r="JNW4" s="89"/>
      <c r="JNX4" s="90"/>
      <c r="JNY4" s="90"/>
      <c r="JNZ4" s="89"/>
      <c r="JOA4" s="90"/>
      <c r="JOB4" s="90"/>
      <c r="JOC4" s="89"/>
      <c r="JOD4" s="90"/>
      <c r="JOE4" s="90"/>
      <c r="JOF4" s="89"/>
      <c r="JOG4" s="90"/>
      <c r="JOH4" s="90"/>
      <c r="JOI4" s="89"/>
      <c r="JOJ4" s="90"/>
      <c r="JOK4" s="90"/>
      <c r="JOL4" s="89"/>
      <c r="JOM4" s="90"/>
      <c r="JON4" s="90"/>
      <c r="JOO4" s="89"/>
      <c r="JOP4" s="90"/>
      <c r="JOQ4" s="90"/>
      <c r="JOR4" s="89"/>
      <c r="JOS4" s="90"/>
      <c r="JOT4" s="90"/>
      <c r="JOU4" s="89"/>
      <c r="JOV4" s="90"/>
      <c r="JOW4" s="90"/>
      <c r="JOX4" s="89"/>
      <c r="JOY4" s="90"/>
      <c r="JOZ4" s="90"/>
      <c r="JPA4" s="89"/>
      <c r="JPB4" s="90"/>
      <c r="JPC4" s="90"/>
      <c r="JPD4" s="89"/>
      <c r="JPE4" s="90"/>
      <c r="JPF4" s="90"/>
      <c r="JPG4" s="89"/>
      <c r="JPH4" s="90"/>
      <c r="JPI4" s="90"/>
      <c r="JPJ4" s="89"/>
      <c r="JPK4" s="90"/>
      <c r="JPL4" s="90"/>
      <c r="JPM4" s="89"/>
      <c r="JPN4" s="90"/>
      <c r="JPO4" s="90"/>
      <c r="JPP4" s="89"/>
      <c r="JPQ4" s="90"/>
      <c r="JPR4" s="90"/>
      <c r="JPS4" s="89"/>
      <c r="JPT4" s="90"/>
      <c r="JPU4" s="90"/>
      <c r="JPV4" s="89"/>
      <c r="JPW4" s="90"/>
      <c r="JPX4" s="90"/>
      <c r="JPY4" s="89"/>
      <c r="JPZ4" s="90"/>
      <c r="JQA4" s="90"/>
      <c r="JQB4" s="89"/>
      <c r="JQC4" s="90"/>
      <c r="JQD4" s="90"/>
      <c r="JQE4" s="89"/>
      <c r="JQF4" s="90"/>
      <c r="JQG4" s="90"/>
      <c r="JQH4" s="89"/>
      <c r="JQI4" s="90"/>
      <c r="JQJ4" s="90"/>
      <c r="JQK4" s="89"/>
      <c r="JQL4" s="90"/>
      <c r="JQM4" s="90"/>
      <c r="JQN4" s="89"/>
      <c r="JQO4" s="90"/>
      <c r="JQP4" s="90"/>
      <c r="JQQ4" s="89"/>
      <c r="JQR4" s="90"/>
      <c r="JQS4" s="90"/>
      <c r="JQT4" s="89"/>
      <c r="JQU4" s="90"/>
      <c r="JQV4" s="90"/>
      <c r="JQW4" s="89"/>
      <c r="JQX4" s="90"/>
      <c r="JQY4" s="90"/>
      <c r="JQZ4" s="89"/>
      <c r="JRA4" s="90"/>
      <c r="JRB4" s="90"/>
      <c r="JRC4" s="89"/>
      <c r="JRD4" s="90"/>
      <c r="JRE4" s="90"/>
      <c r="JRF4" s="89"/>
      <c r="JRG4" s="90"/>
      <c r="JRH4" s="90"/>
      <c r="JRI4" s="89"/>
      <c r="JRJ4" s="90"/>
      <c r="JRK4" s="90"/>
      <c r="JRL4" s="89"/>
      <c r="JRM4" s="90"/>
      <c r="JRN4" s="90"/>
      <c r="JRO4" s="89"/>
      <c r="JRP4" s="90"/>
      <c r="JRQ4" s="90"/>
      <c r="JRR4" s="89"/>
      <c r="JRS4" s="90"/>
      <c r="JRT4" s="90"/>
      <c r="JRU4" s="89"/>
      <c r="JRV4" s="90"/>
      <c r="JRW4" s="90"/>
      <c r="JRX4" s="89"/>
      <c r="JRY4" s="90"/>
      <c r="JRZ4" s="90"/>
      <c r="JSA4" s="89"/>
      <c r="JSB4" s="90"/>
      <c r="JSC4" s="90"/>
      <c r="JSD4" s="89"/>
      <c r="JSE4" s="90"/>
      <c r="JSF4" s="90"/>
      <c r="JSG4" s="89"/>
      <c r="JSH4" s="90"/>
      <c r="JSI4" s="90"/>
      <c r="JSJ4" s="89"/>
      <c r="JSK4" s="90"/>
      <c r="JSL4" s="90"/>
      <c r="JSM4" s="89"/>
      <c r="JSN4" s="90"/>
      <c r="JSO4" s="90"/>
      <c r="JSP4" s="89"/>
      <c r="JSQ4" s="90"/>
      <c r="JSR4" s="90"/>
      <c r="JSS4" s="89"/>
      <c r="JST4" s="90"/>
      <c r="JSU4" s="90"/>
      <c r="JSV4" s="89"/>
      <c r="JSW4" s="90"/>
      <c r="JSX4" s="90"/>
      <c r="JSY4" s="89"/>
      <c r="JSZ4" s="90"/>
      <c r="JTA4" s="90"/>
      <c r="JTB4" s="89"/>
      <c r="JTC4" s="90"/>
      <c r="JTD4" s="90"/>
      <c r="JTE4" s="89"/>
      <c r="JTF4" s="90"/>
      <c r="JTG4" s="90"/>
      <c r="JTH4" s="89"/>
      <c r="JTI4" s="90"/>
      <c r="JTJ4" s="90"/>
      <c r="JTK4" s="89"/>
      <c r="JTL4" s="90"/>
      <c r="JTM4" s="90"/>
      <c r="JTN4" s="89"/>
      <c r="JTO4" s="90"/>
      <c r="JTP4" s="90"/>
      <c r="JTQ4" s="89"/>
      <c r="JTR4" s="90"/>
      <c r="JTS4" s="90"/>
      <c r="JTT4" s="89"/>
      <c r="JTU4" s="90"/>
      <c r="JTV4" s="90"/>
      <c r="JTW4" s="89"/>
      <c r="JTX4" s="90"/>
      <c r="JTY4" s="90"/>
      <c r="JTZ4" s="89"/>
      <c r="JUA4" s="90"/>
      <c r="JUB4" s="90"/>
      <c r="JUC4" s="89"/>
      <c r="JUD4" s="90"/>
      <c r="JUE4" s="90"/>
      <c r="JUF4" s="89"/>
      <c r="JUG4" s="90"/>
      <c r="JUH4" s="90"/>
      <c r="JUI4" s="89"/>
      <c r="JUJ4" s="90"/>
      <c r="JUK4" s="90"/>
      <c r="JUL4" s="89"/>
      <c r="JUM4" s="90"/>
      <c r="JUN4" s="90"/>
      <c r="JUO4" s="89"/>
      <c r="JUP4" s="90"/>
      <c r="JUQ4" s="90"/>
      <c r="JUR4" s="89"/>
      <c r="JUS4" s="90"/>
      <c r="JUT4" s="90"/>
      <c r="JUU4" s="89"/>
      <c r="JUV4" s="90"/>
      <c r="JUW4" s="90"/>
      <c r="JUX4" s="89"/>
      <c r="JUY4" s="90"/>
      <c r="JUZ4" s="90"/>
      <c r="JVA4" s="89"/>
      <c r="JVB4" s="90"/>
      <c r="JVC4" s="90"/>
      <c r="JVD4" s="89"/>
      <c r="JVE4" s="90"/>
      <c r="JVF4" s="90"/>
      <c r="JVG4" s="89"/>
      <c r="JVH4" s="90"/>
      <c r="JVI4" s="90"/>
      <c r="JVJ4" s="89"/>
      <c r="JVK4" s="90"/>
      <c r="JVL4" s="90"/>
      <c r="JVM4" s="89"/>
      <c r="JVN4" s="90"/>
      <c r="JVO4" s="90"/>
      <c r="JVP4" s="89"/>
      <c r="JVQ4" s="90"/>
      <c r="JVR4" s="90"/>
      <c r="JVS4" s="89"/>
      <c r="JVT4" s="90"/>
      <c r="JVU4" s="90"/>
      <c r="JVV4" s="89"/>
      <c r="JVW4" s="90"/>
      <c r="JVX4" s="90"/>
      <c r="JVY4" s="89"/>
      <c r="JVZ4" s="90"/>
      <c r="JWA4" s="90"/>
      <c r="JWB4" s="89"/>
      <c r="JWC4" s="90"/>
      <c r="JWD4" s="90"/>
      <c r="JWE4" s="89"/>
      <c r="JWF4" s="90"/>
      <c r="JWG4" s="90"/>
      <c r="JWH4" s="89"/>
      <c r="JWI4" s="90"/>
      <c r="JWJ4" s="90"/>
      <c r="JWK4" s="89"/>
      <c r="JWL4" s="90"/>
      <c r="JWM4" s="90"/>
      <c r="JWN4" s="89"/>
      <c r="JWO4" s="90"/>
      <c r="JWP4" s="90"/>
      <c r="JWQ4" s="89"/>
      <c r="JWR4" s="90"/>
      <c r="JWS4" s="90"/>
      <c r="JWT4" s="89"/>
      <c r="JWU4" s="90"/>
      <c r="JWV4" s="90"/>
      <c r="JWW4" s="89"/>
      <c r="JWX4" s="90"/>
      <c r="JWY4" s="90"/>
      <c r="JWZ4" s="89"/>
      <c r="JXA4" s="90"/>
      <c r="JXB4" s="90"/>
      <c r="JXC4" s="89"/>
      <c r="JXD4" s="90"/>
      <c r="JXE4" s="90"/>
      <c r="JXF4" s="89"/>
      <c r="JXG4" s="90"/>
      <c r="JXH4" s="90"/>
      <c r="JXI4" s="89"/>
      <c r="JXJ4" s="90"/>
      <c r="JXK4" s="90"/>
      <c r="JXL4" s="89"/>
      <c r="JXM4" s="90"/>
      <c r="JXN4" s="90"/>
      <c r="JXO4" s="89"/>
      <c r="JXP4" s="90"/>
      <c r="JXQ4" s="90"/>
      <c r="JXR4" s="89"/>
      <c r="JXS4" s="90"/>
      <c r="JXT4" s="90"/>
      <c r="JXU4" s="89"/>
      <c r="JXV4" s="90"/>
      <c r="JXW4" s="90"/>
      <c r="JXX4" s="89"/>
      <c r="JXY4" s="90"/>
      <c r="JXZ4" s="90"/>
      <c r="JYA4" s="89"/>
      <c r="JYB4" s="90"/>
      <c r="JYC4" s="90"/>
      <c r="JYD4" s="89"/>
      <c r="JYE4" s="90"/>
      <c r="JYF4" s="90"/>
      <c r="JYG4" s="89"/>
      <c r="JYH4" s="90"/>
      <c r="JYI4" s="90"/>
      <c r="JYJ4" s="89"/>
      <c r="JYK4" s="90"/>
      <c r="JYL4" s="90"/>
      <c r="JYM4" s="89"/>
      <c r="JYN4" s="90"/>
      <c r="JYO4" s="90"/>
      <c r="JYP4" s="89"/>
      <c r="JYQ4" s="90"/>
      <c r="JYR4" s="90"/>
      <c r="JYS4" s="89"/>
      <c r="JYT4" s="90"/>
      <c r="JYU4" s="90"/>
      <c r="JYV4" s="89"/>
      <c r="JYW4" s="90"/>
      <c r="JYX4" s="90"/>
      <c r="JYY4" s="89"/>
      <c r="JYZ4" s="90"/>
      <c r="JZA4" s="90"/>
      <c r="JZB4" s="89"/>
      <c r="JZC4" s="90"/>
      <c r="JZD4" s="90"/>
      <c r="JZE4" s="89"/>
      <c r="JZF4" s="90"/>
      <c r="JZG4" s="90"/>
      <c r="JZH4" s="89"/>
      <c r="JZI4" s="90"/>
      <c r="JZJ4" s="90"/>
      <c r="JZK4" s="89"/>
      <c r="JZL4" s="90"/>
      <c r="JZM4" s="90"/>
      <c r="JZN4" s="89"/>
      <c r="JZO4" s="90"/>
      <c r="JZP4" s="90"/>
      <c r="JZQ4" s="89"/>
      <c r="JZR4" s="90"/>
      <c r="JZS4" s="90"/>
      <c r="JZT4" s="89"/>
      <c r="JZU4" s="90"/>
      <c r="JZV4" s="90"/>
      <c r="JZW4" s="89"/>
      <c r="JZX4" s="90"/>
      <c r="JZY4" s="90"/>
      <c r="JZZ4" s="89"/>
      <c r="KAA4" s="90"/>
      <c r="KAB4" s="90"/>
      <c r="KAC4" s="89"/>
      <c r="KAD4" s="90"/>
      <c r="KAE4" s="90"/>
      <c r="KAF4" s="89"/>
      <c r="KAG4" s="90"/>
      <c r="KAH4" s="90"/>
      <c r="KAI4" s="89"/>
      <c r="KAJ4" s="90"/>
      <c r="KAK4" s="90"/>
      <c r="KAL4" s="89"/>
      <c r="KAM4" s="90"/>
      <c r="KAN4" s="90"/>
      <c r="KAO4" s="89"/>
      <c r="KAP4" s="90"/>
      <c r="KAQ4" s="90"/>
      <c r="KAR4" s="89"/>
      <c r="KAS4" s="90"/>
      <c r="KAT4" s="90"/>
      <c r="KAU4" s="89"/>
      <c r="KAV4" s="90"/>
      <c r="KAW4" s="90"/>
      <c r="KAX4" s="89"/>
      <c r="KAY4" s="90"/>
      <c r="KAZ4" s="90"/>
      <c r="KBA4" s="89"/>
      <c r="KBB4" s="90"/>
      <c r="KBC4" s="90"/>
      <c r="KBD4" s="89"/>
      <c r="KBE4" s="90"/>
      <c r="KBF4" s="90"/>
      <c r="KBG4" s="89"/>
      <c r="KBH4" s="90"/>
      <c r="KBI4" s="90"/>
      <c r="KBJ4" s="89"/>
      <c r="KBK4" s="90"/>
      <c r="KBL4" s="90"/>
      <c r="KBM4" s="89"/>
      <c r="KBN4" s="90"/>
      <c r="KBO4" s="90"/>
      <c r="KBP4" s="89"/>
      <c r="KBQ4" s="90"/>
      <c r="KBR4" s="90"/>
      <c r="KBS4" s="89"/>
      <c r="KBT4" s="90"/>
      <c r="KBU4" s="90"/>
      <c r="KBV4" s="89"/>
      <c r="KBW4" s="90"/>
      <c r="KBX4" s="90"/>
      <c r="KBY4" s="89"/>
      <c r="KBZ4" s="90"/>
      <c r="KCA4" s="90"/>
      <c r="KCB4" s="89"/>
      <c r="KCC4" s="90"/>
      <c r="KCD4" s="90"/>
      <c r="KCE4" s="89"/>
      <c r="KCF4" s="90"/>
      <c r="KCG4" s="90"/>
      <c r="KCH4" s="89"/>
      <c r="KCI4" s="90"/>
      <c r="KCJ4" s="90"/>
      <c r="KCK4" s="89"/>
      <c r="KCL4" s="90"/>
      <c r="KCM4" s="90"/>
      <c r="KCN4" s="89"/>
      <c r="KCO4" s="90"/>
      <c r="KCP4" s="90"/>
      <c r="KCQ4" s="89"/>
      <c r="KCR4" s="90"/>
      <c r="KCS4" s="90"/>
      <c r="KCT4" s="89"/>
      <c r="KCU4" s="90"/>
      <c r="KCV4" s="90"/>
      <c r="KCW4" s="89"/>
      <c r="KCX4" s="90"/>
      <c r="KCY4" s="90"/>
      <c r="KCZ4" s="89"/>
      <c r="KDA4" s="90"/>
      <c r="KDB4" s="90"/>
      <c r="KDC4" s="89"/>
      <c r="KDD4" s="90"/>
      <c r="KDE4" s="90"/>
      <c r="KDF4" s="89"/>
      <c r="KDG4" s="90"/>
      <c r="KDH4" s="90"/>
      <c r="KDI4" s="89"/>
      <c r="KDJ4" s="90"/>
      <c r="KDK4" s="90"/>
      <c r="KDL4" s="89"/>
      <c r="KDM4" s="90"/>
      <c r="KDN4" s="90"/>
      <c r="KDO4" s="89"/>
      <c r="KDP4" s="90"/>
      <c r="KDQ4" s="90"/>
      <c r="KDR4" s="89"/>
      <c r="KDS4" s="90"/>
      <c r="KDT4" s="90"/>
      <c r="KDU4" s="89"/>
      <c r="KDV4" s="90"/>
      <c r="KDW4" s="90"/>
      <c r="KDX4" s="89"/>
      <c r="KDY4" s="90"/>
      <c r="KDZ4" s="90"/>
      <c r="KEA4" s="89"/>
      <c r="KEB4" s="90"/>
      <c r="KEC4" s="90"/>
      <c r="KED4" s="89"/>
      <c r="KEE4" s="90"/>
      <c r="KEF4" s="90"/>
      <c r="KEG4" s="89"/>
      <c r="KEH4" s="90"/>
      <c r="KEI4" s="90"/>
      <c r="KEJ4" s="89"/>
      <c r="KEK4" s="90"/>
      <c r="KEL4" s="90"/>
      <c r="KEM4" s="89"/>
      <c r="KEN4" s="90"/>
      <c r="KEO4" s="90"/>
      <c r="KEP4" s="89"/>
      <c r="KEQ4" s="90"/>
      <c r="KER4" s="90"/>
      <c r="KES4" s="89"/>
      <c r="KET4" s="90"/>
      <c r="KEU4" s="90"/>
      <c r="KEV4" s="89"/>
      <c r="KEW4" s="90"/>
      <c r="KEX4" s="90"/>
      <c r="KEY4" s="89"/>
      <c r="KEZ4" s="90"/>
      <c r="KFA4" s="90"/>
      <c r="KFB4" s="89"/>
      <c r="KFC4" s="90"/>
      <c r="KFD4" s="90"/>
      <c r="KFE4" s="89"/>
      <c r="KFF4" s="90"/>
      <c r="KFG4" s="90"/>
      <c r="KFH4" s="89"/>
      <c r="KFI4" s="90"/>
      <c r="KFJ4" s="90"/>
      <c r="KFK4" s="89"/>
      <c r="KFL4" s="90"/>
      <c r="KFM4" s="90"/>
      <c r="KFN4" s="89"/>
      <c r="KFO4" s="90"/>
      <c r="KFP4" s="90"/>
      <c r="KFQ4" s="89"/>
      <c r="KFR4" s="90"/>
      <c r="KFS4" s="90"/>
      <c r="KFT4" s="89"/>
      <c r="KFU4" s="90"/>
      <c r="KFV4" s="90"/>
      <c r="KFW4" s="89"/>
      <c r="KFX4" s="90"/>
      <c r="KFY4" s="90"/>
      <c r="KFZ4" s="89"/>
      <c r="KGA4" s="90"/>
      <c r="KGB4" s="90"/>
      <c r="KGC4" s="89"/>
      <c r="KGD4" s="90"/>
      <c r="KGE4" s="90"/>
      <c r="KGF4" s="89"/>
      <c r="KGG4" s="90"/>
      <c r="KGH4" s="90"/>
      <c r="KGI4" s="89"/>
      <c r="KGJ4" s="90"/>
      <c r="KGK4" s="90"/>
      <c r="KGL4" s="89"/>
      <c r="KGM4" s="90"/>
      <c r="KGN4" s="90"/>
      <c r="KGO4" s="89"/>
      <c r="KGP4" s="90"/>
      <c r="KGQ4" s="90"/>
      <c r="KGR4" s="89"/>
      <c r="KGS4" s="90"/>
      <c r="KGT4" s="90"/>
      <c r="KGU4" s="89"/>
      <c r="KGV4" s="90"/>
      <c r="KGW4" s="90"/>
      <c r="KGX4" s="89"/>
      <c r="KGY4" s="90"/>
      <c r="KGZ4" s="90"/>
      <c r="KHA4" s="89"/>
      <c r="KHB4" s="90"/>
      <c r="KHC4" s="90"/>
      <c r="KHD4" s="89"/>
      <c r="KHE4" s="90"/>
      <c r="KHF4" s="90"/>
      <c r="KHG4" s="89"/>
      <c r="KHH4" s="90"/>
      <c r="KHI4" s="90"/>
      <c r="KHJ4" s="89"/>
      <c r="KHK4" s="90"/>
      <c r="KHL4" s="90"/>
      <c r="KHM4" s="89"/>
      <c r="KHN4" s="90"/>
      <c r="KHO4" s="90"/>
      <c r="KHP4" s="89"/>
      <c r="KHQ4" s="90"/>
      <c r="KHR4" s="90"/>
      <c r="KHS4" s="89"/>
      <c r="KHT4" s="90"/>
      <c r="KHU4" s="90"/>
      <c r="KHV4" s="89"/>
      <c r="KHW4" s="90"/>
      <c r="KHX4" s="90"/>
      <c r="KHY4" s="89"/>
      <c r="KHZ4" s="90"/>
      <c r="KIA4" s="90"/>
      <c r="KIB4" s="89"/>
      <c r="KIC4" s="90"/>
      <c r="KID4" s="90"/>
      <c r="KIE4" s="89"/>
      <c r="KIF4" s="90"/>
      <c r="KIG4" s="90"/>
      <c r="KIH4" s="89"/>
      <c r="KII4" s="90"/>
      <c r="KIJ4" s="90"/>
      <c r="KIK4" s="89"/>
      <c r="KIL4" s="90"/>
      <c r="KIM4" s="90"/>
      <c r="KIN4" s="89"/>
      <c r="KIO4" s="90"/>
      <c r="KIP4" s="90"/>
      <c r="KIQ4" s="89"/>
      <c r="KIR4" s="90"/>
      <c r="KIS4" s="90"/>
      <c r="KIT4" s="89"/>
      <c r="KIU4" s="90"/>
      <c r="KIV4" s="90"/>
      <c r="KIW4" s="89"/>
      <c r="KIX4" s="90"/>
      <c r="KIY4" s="90"/>
      <c r="KIZ4" s="89"/>
      <c r="KJA4" s="90"/>
      <c r="KJB4" s="90"/>
      <c r="KJC4" s="89"/>
      <c r="KJD4" s="90"/>
      <c r="KJE4" s="90"/>
      <c r="KJF4" s="89"/>
      <c r="KJG4" s="90"/>
      <c r="KJH4" s="90"/>
      <c r="KJI4" s="89"/>
      <c r="KJJ4" s="90"/>
      <c r="KJK4" s="90"/>
      <c r="KJL4" s="89"/>
      <c r="KJM4" s="90"/>
      <c r="KJN4" s="90"/>
      <c r="KJO4" s="89"/>
      <c r="KJP4" s="90"/>
      <c r="KJQ4" s="90"/>
      <c r="KJR4" s="89"/>
      <c r="KJS4" s="90"/>
      <c r="KJT4" s="90"/>
      <c r="KJU4" s="89"/>
      <c r="KJV4" s="90"/>
      <c r="KJW4" s="90"/>
      <c r="KJX4" s="89"/>
      <c r="KJY4" s="90"/>
      <c r="KJZ4" s="90"/>
      <c r="KKA4" s="89"/>
      <c r="KKB4" s="90"/>
      <c r="KKC4" s="90"/>
      <c r="KKD4" s="89"/>
      <c r="KKE4" s="90"/>
      <c r="KKF4" s="90"/>
      <c r="KKG4" s="89"/>
      <c r="KKH4" s="90"/>
      <c r="KKI4" s="90"/>
      <c r="KKJ4" s="89"/>
      <c r="KKK4" s="90"/>
      <c r="KKL4" s="90"/>
      <c r="KKM4" s="89"/>
      <c r="KKN4" s="90"/>
      <c r="KKO4" s="90"/>
      <c r="KKP4" s="89"/>
      <c r="KKQ4" s="90"/>
      <c r="KKR4" s="90"/>
      <c r="KKS4" s="89"/>
      <c r="KKT4" s="90"/>
      <c r="KKU4" s="90"/>
      <c r="KKV4" s="89"/>
      <c r="KKW4" s="90"/>
      <c r="KKX4" s="90"/>
      <c r="KKY4" s="89"/>
      <c r="KKZ4" s="90"/>
      <c r="KLA4" s="90"/>
      <c r="KLB4" s="89"/>
      <c r="KLC4" s="90"/>
      <c r="KLD4" s="90"/>
      <c r="KLE4" s="89"/>
      <c r="KLF4" s="90"/>
      <c r="KLG4" s="90"/>
      <c r="KLH4" s="89"/>
      <c r="KLI4" s="90"/>
      <c r="KLJ4" s="90"/>
      <c r="KLK4" s="89"/>
      <c r="KLL4" s="90"/>
      <c r="KLM4" s="90"/>
      <c r="KLN4" s="89"/>
      <c r="KLO4" s="90"/>
      <c r="KLP4" s="90"/>
      <c r="KLQ4" s="89"/>
      <c r="KLR4" s="90"/>
      <c r="KLS4" s="90"/>
      <c r="KLT4" s="89"/>
      <c r="KLU4" s="90"/>
      <c r="KLV4" s="90"/>
      <c r="KLW4" s="89"/>
      <c r="KLX4" s="90"/>
      <c r="KLY4" s="90"/>
      <c r="KLZ4" s="89"/>
      <c r="KMA4" s="90"/>
      <c r="KMB4" s="90"/>
      <c r="KMC4" s="89"/>
      <c r="KMD4" s="90"/>
      <c r="KME4" s="90"/>
      <c r="KMF4" s="89"/>
      <c r="KMG4" s="90"/>
      <c r="KMH4" s="90"/>
      <c r="KMI4" s="89"/>
      <c r="KMJ4" s="90"/>
      <c r="KMK4" s="90"/>
      <c r="KML4" s="89"/>
      <c r="KMM4" s="90"/>
      <c r="KMN4" s="90"/>
      <c r="KMO4" s="89"/>
      <c r="KMP4" s="90"/>
      <c r="KMQ4" s="90"/>
      <c r="KMR4" s="89"/>
      <c r="KMS4" s="90"/>
      <c r="KMT4" s="90"/>
      <c r="KMU4" s="89"/>
      <c r="KMV4" s="90"/>
      <c r="KMW4" s="90"/>
      <c r="KMX4" s="89"/>
      <c r="KMY4" s="90"/>
      <c r="KMZ4" s="90"/>
      <c r="KNA4" s="89"/>
      <c r="KNB4" s="90"/>
      <c r="KNC4" s="90"/>
      <c r="KND4" s="89"/>
      <c r="KNE4" s="90"/>
      <c r="KNF4" s="90"/>
      <c r="KNG4" s="89"/>
      <c r="KNH4" s="90"/>
      <c r="KNI4" s="90"/>
      <c r="KNJ4" s="89"/>
      <c r="KNK4" s="90"/>
      <c r="KNL4" s="90"/>
      <c r="KNM4" s="89"/>
      <c r="KNN4" s="90"/>
      <c r="KNO4" s="90"/>
      <c r="KNP4" s="89"/>
      <c r="KNQ4" s="90"/>
      <c r="KNR4" s="90"/>
      <c r="KNS4" s="89"/>
      <c r="KNT4" s="90"/>
      <c r="KNU4" s="90"/>
      <c r="KNV4" s="89"/>
      <c r="KNW4" s="90"/>
      <c r="KNX4" s="90"/>
      <c r="KNY4" s="89"/>
      <c r="KNZ4" s="90"/>
      <c r="KOA4" s="90"/>
      <c r="KOB4" s="89"/>
      <c r="KOC4" s="90"/>
      <c r="KOD4" s="90"/>
      <c r="KOE4" s="89"/>
      <c r="KOF4" s="90"/>
      <c r="KOG4" s="90"/>
      <c r="KOH4" s="89"/>
      <c r="KOI4" s="90"/>
      <c r="KOJ4" s="90"/>
      <c r="KOK4" s="89"/>
      <c r="KOL4" s="90"/>
      <c r="KOM4" s="90"/>
      <c r="KON4" s="89"/>
      <c r="KOO4" s="90"/>
      <c r="KOP4" s="90"/>
      <c r="KOQ4" s="89"/>
      <c r="KOR4" s="90"/>
      <c r="KOS4" s="90"/>
      <c r="KOT4" s="89"/>
      <c r="KOU4" s="90"/>
      <c r="KOV4" s="90"/>
      <c r="KOW4" s="89"/>
      <c r="KOX4" s="90"/>
      <c r="KOY4" s="90"/>
      <c r="KOZ4" s="89"/>
      <c r="KPA4" s="90"/>
      <c r="KPB4" s="90"/>
      <c r="KPC4" s="89"/>
      <c r="KPD4" s="90"/>
      <c r="KPE4" s="90"/>
      <c r="KPF4" s="89"/>
      <c r="KPG4" s="90"/>
      <c r="KPH4" s="90"/>
      <c r="KPI4" s="89"/>
      <c r="KPJ4" s="90"/>
      <c r="KPK4" s="90"/>
      <c r="KPL4" s="89"/>
      <c r="KPM4" s="90"/>
      <c r="KPN4" s="90"/>
      <c r="KPO4" s="89"/>
      <c r="KPP4" s="90"/>
      <c r="KPQ4" s="90"/>
      <c r="KPR4" s="89"/>
      <c r="KPS4" s="90"/>
      <c r="KPT4" s="90"/>
      <c r="KPU4" s="89"/>
      <c r="KPV4" s="90"/>
      <c r="KPW4" s="90"/>
      <c r="KPX4" s="89"/>
      <c r="KPY4" s="90"/>
      <c r="KPZ4" s="90"/>
      <c r="KQA4" s="89"/>
      <c r="KQB4" s="90"/>
      <c r="KQC4" s="90"/>
      <c r="KQD4" s="89"/>
      <c r="KQE4" s="90"/>
      <c r="KQF4" s="90"/>
      <c r="KQG4" s="89"/>
      <c r="KQH4" s="90"/>
      <c r="KQI4" s="90"/>
      <c r="KQJ4" s="89"/>
      <c r="KQK4" s="90"/>
      <c r="KQL4" s="90"/>
      <c r="KQM4" s="89"/>
      <c r="KQN4" s="90"/>
      <c r="KQO4" s="90"/>
      <c r="KQP4" s="89"/>
      <c r="KQQ4" s="90"/>
      <c r="KQR4" s="90"/>
      <c r="KQS4" s="89"/>
      <c r="KQT4" s="90"/>
      <c r="KQU4" s="90"/>
      <c r="KQV4" s="89"/>
      <c r="KQW4" s="90"/>
      <c r="KQX4" s="90"/>
      <c r="KQY4" s="89"/>
      <c r="KQZ4" s="90"/>
      <c r="KRA4" s="90"/>
      <c r="KRB4" s="89"/>
      <c r="KRC4" s="90"/>
      <c r="KRD4" s="90"/>
      <c r="KRE4" s="89"/>
      <c r="KRF4" s="90"/>
      <c r="KRG4" s="90"/>
      <c r="KRH4" s="89"/>
      <c r="KRI4" s="90"/>
      <c r="KRJ4" s="90"/>
      <c r="KRK4" s="89"/>
      <c r="KRL4" s="90"/>
      <c r="KRM4" s="90"/>
      <c r="KRN4" s="89"/>
      <c r="KRO4" s="90"/>
      <c r="KRP4" s="90"/>
      <c r="KRQ4" s="89"/>
      <c r="KRR4" s="90"/>
      <c r="KRS4" s="90"/>
      <c r="KRT4" s="89"/>
      <c r="KRU4" s="90"/>
      <c r="KRV4" s="90"/>
      <c r="KRW4" s="89"/>
      <c r="KRX4" s="90"/>
      <c r="KRY4" s="90"/>
      <c r="KRZ4" s="89"/>
      <c r="KSA4" s="90"/>
      <c r="KSB4" s="90"/>
      <c r="KSC4" s="89"/>
      <c r="KSD4" s="90"/>
      <c r="KSE4" s="90"/>
      <c r="KSF4" s="89"/>
      <c r="KSG4" s="90"/>
      <c r="KSH4" s="90"/>
      <c r="KSI4" s="89"/>
      <c r="KSJ4" s="90"/>
      <c r="KSK4" s="90"/>
      <c r="KSL4" s="89"/>
      <c r="KSM4" s="90"/>
      <c r="KSN4" s="90"/>
      <c r="KSO4" s="89"/>
      <c r="KSP4" s="90"/>
      <c r="KSQ4" s="90"/>
      <c r="KSR4" s="89"/>
      <c r="KSS4" s="90"/>
      <c r="KST4" s="90"/>
      <c r="KSU4" s="89"/>
      <c r="KSV4" s="90"/>
      <c r="KSW4" s="90"/>
      <c r="KSX4" s="89"/>
      <c r="KSY4" s="90"/>
      <c r="KSZ4" s="90"/>
      <c r="KTA4" s="89"/>
      <c r="KTB4" s="90"/>
      <c r="KTC4" s="90"/>
      <c r="KTD4" s="89"/>
      <c r="KTE4" s="90"/>
      <c r="KTF4" s="90"/>
      <c r="KTG4" s="89"/>
      <c r="KTH4" s="90"/>
      <c r="KTI4" s="90"/>
      <c r="KTJ4" s="89"/>
      <c r="KTK4" s="90"/>
      <c r="KTL4" s="90"/>
      <c r="KTM4" s="89"/>
      <c r="KTN4" s="90"/>
      <c r="KTO4" s="90"/>
      <c r="KTP4" s="89"/>
      <c r="KTQ4" s="90"/>
      <c r="KTR4" s="90"/>
      <c r="KTS4" s="89"/>
      <c r="KTT4" s="90"/>
      <c r="KTU4" s="90"/>
      <c r="KTV4" s="89"/>
      <c r="KTW4" s="90"/>
      <c r="KTX4" s="90"/>
      <c r="KTY4" s="89"/>
      <c r="KTZ4" s="90"/>
      <c r="KUA4" s="90"/>
      <c r="KUB4" s="89"/>
      <c r="KUC4" s="90"/>
      <c r="KUD4" s="90"/>
      <c r="KUE4" s="89"/>
      <c r="KUF4" s="90"/>
      <c r="KUG4" s="90"/>
      <c r="KUH4" s="89"/>
      <c r="KUI4" s="90"/>
      <c r="KUJ4" s="90"/>
      <c r="KUK4" s="89"/>
      <c r="KUL4" s="90"/>
      <c r="KUM4" s="90"/>
      <c r="KUN4" s="89"/>
      <c r="KUO4" s="90"/>
      <c r="KUP4" s="90"/>
      <c r="KUQ4" s="89"/>
      <c r="KUR4" s="90"/>
      <c r="KUS4" s="90"/>
      <c r="KUT4" s="89"/>
      <c r="KUU4" s="90"/>
      <c r="KUV4" s="90"/>
      <c r="KUW4" s="89"/>
      <c r="KUX4" s="90"/>
      <c r="KUY4" s="90"/>
      <c r="KUZ4" s="89"/>
      <c r="KVA4" s="90"/>
      <c r="KVB4" s="90"/>
      <c r="KVC4" s="89"/>
      <c r="KVD4" s="90"/>
      <c r="KVE4" s="90"/>
      <c r="KVF4" s="89"/>
      <c r="KVG4" s="90"/>
      <c r="KVH4" s="90"/>
      <c r="KVI4" s="89"/>
      <c r="KVJ4" s="90"/>
      <c r="KVK4" s="90"/>
      <c r="KVL4" s="89"/>
      <c r="KVM4" s="90"/>
      <c r="KVN4" s="90"/>
      <c r="KVO4" s="89"/>
      <c r="KVP4" s="90"/>
      <c r="KVQ4" s="90"/>
      <c r="KVR4" s="89"/>
      <c r="KVS4" s="90"/>
      <c r="KVT4" s="90"/>
      <c r="KVU4" s="89"/>
      <c r="KVV4" s="90"/>
      <c r="KVW4" s="90"/>
      <c r="KVX4" s="89"/>
      <c r="KVY4" s="90"/>
      <c r="KVZ4" s="90"/>
      <c r="KWA4" s="89"/>
      <c r="KWB4" s="90"/>
      <c r="KWC4" s="90"/>
      <c r="KWD4" s="89"/>
      <c r="KWE4" s="90"/>
      <c r="KWF4" s="90"/>
      <c r="KWG4" s="89"/>
      <c r="KWH4" s="90"/>
      <c r="KWI4" s="90"/>
      <c r="KWJ4" s="89"/>
      <c r="KWK4" s="90"/>
      <c r="KWL4" s="90"/>
      <c r="KWM4" s="89"/>
      <c r="KWN4" s="90"/>
      <c r="KWO4" s="90"/>
      <c r="KWP4" s="89"/>
      <c r="KWQ4" s="90"/>
      <c r="KWR4" s="90"/>
      <c r="KWS4" s="89"/>
      <c r="KWT4" s="90"/>
      <c r="KWU4" s="90"/>
      <c r="KWV4" s="89"/>
      <c r="KWW4" s="90"/>
      <c r="KWX4" s="90"/>
      <c r="KWY4" s="89"/>
      <c r="KWZ4" s="90"/>
      <c r="KXA4" s="90"/>
      <c r="KXB4" s="89"/>
      <c r="KXC4" s="90"/>
      <c r="KXD4" s="90"/>
      <c r="KXE4" s="89"/>
      <c r="KXF4" s="90"/>
      <c r="KXG4" s="90"/>
      <c r="KXH4" s="89"/>
      <c r="KXI4" s="90"/>
      <c r="KXJ4" s="90"/>
      <c r="KXK4" s="89"/>
      <c r="KXL4" s="90"/>
      <c r="KXM4" s="90"/>
      <c r="KXN4" s="89"/>
      <c r="KXO4" s="90"/>
      <c r="KXP4" s="90"/>
      <c r="KXQ4" s="89"/>
      <c r="KXR4" s="90"/>
      <c r="KXS4" s="90"/>
      <c r="KXT4" s="89"/>
      <c r="KXU4" s="90"/>
      <c r="KXV4" s="90"/>
      <c r="KXW4" s="89"/>
      <c r="KXX4" s="90"/>
      <c r="KXY4" s="90"/>
      <c r="KXZ4" s="89"/>
      <c r="KYA4" s="90"/>
      <c r="KYB4" s="90"/>
      <c r="KYC4" s="89"/>
      <c r="KYD4" s="90"/>
      <c r="KYE4" s="90"/>
      <c r="KYF4" s="89"/>
      <c r="KYG4" s="90"/>
      <c r="KYH4" s="90"/>
      <c r="KYI4" s="89"/>
      <c r="KYJ4" s="90"/>
      <c r="KYK4" s="90"/>
      <c r="KYL4" s="89"/>
      <c r="KYM4" s="90"/>
      <c r="KYN4" s="90"/>
      <c r="KYO4" s="89"/>
      <c r="KYP4" s="90"/>
      <c r="KYQ4" s="90"/>
      <c r="KYR4" s="89"/>
      <c r="KYS4" s="90"/>
      <c r="KYT4" s="90"/>
      <c r="KYU4" s="89"/>
      <c r="KYV4" s="90"/>
      <c r="KYW4" s="90"/>
      <c r="KYX4" s="89"/>
      <c r="KYY4" s="90"/>
      <c r="KYZ4" s="90"/>
      <c r="KZA4" s="89"/>
      <c r="KZB4" s="90"/>
      <c r="KZC4" s="90"/>
      <c r="KZD4" s="89"/>
      <c r="KZE4" s="90"/>
      <c r="KZF4" s="90"/>
      <c r="KZG4" s="89"/>
      <c r="KZH4" s="90"/>
      <c r="KZI4" s="90"/>
      <c r="KZJ4" s="89"/>
      <c r="KZK4" s="90"/>
      <c r="KZL4" s="90"/>
      <c r="KZM4" s="89"/>
      <c r="KZN4" s="90"/>
      <c r="KZO4" s="90"/>
      <c r="KZP4" s="89"/>
      <c r="KZQ4" s="90"/>
      <c r="KZR4" s="90"/>
      <c r="KZS4" s="89"/>
      <c r="KZT4" s="90"/>
      <c r="KZU4" s="90"/>
      <c r="KZV4" s="89"/>
      <c r="KZW4" s="90"/>
      <c r="KZX4" s="90"/>
      <c r="KZY4" s="89"/>
      <c r="KZZ4" s="90"/>
      <c r="LAA4" s="90"/>
      <c r="LAB4" s="89"/>
      <c r="LAC4" s="90"/>
      <c r="LAD4" s="90"/>
      <c r="LAE4" s="89"/>
      <c r="LAF4" s="90"/>
      <c r="LAG4" s="90"/>
      <c r="LAH4" s="89"/>
      <c r="LAI4" s="90"/>
      <c r="LAJ4" s="90"/>
      <c r="LAK4" s="89"/>
      <c r="LAL4" s="90"/>
      <c r="LAM4" s="90"/>
      <c r="LAN4" s="89"/>
      <c r="LAO4" s="90"/>
      <c r="LAP4" s="90"/>
      <c r="LAQ4" s="89"/>
      <c r="LAR4" s="90"/>
      <c r="LAS4" s="90"/>
      <c r="LAT4" s="89"/>
      <c r="LAU4" s="90"/>
      <c r="LAV4" s="90"/>
      <c r="LAW4" s="89"/>
      <c r="LAX4" s="90"/>
      <c r="LAY4" s="90"/>
      <c r="LAZ4" s="89"/>
      <c r="LBA4" s="90"/>
      <c r="LBB4" s="90"/>
      <c r="LBC4" s="89"/>
      <c r="LBD4" s="90"/>
      <c r="LBE4" s="90"/>
      <c r="LBF4" s="89"/>
      <c r="LBG4" s="90"/>
      <c r="LBH4" s="90"/>
      <c r="LBI4" s="89"/>
      <c r="LBJ4" s="90"/>
      <c r="LBK4" s="90"/>
      <c r="LBL4" s="89"/>
      <c r="LBM4" s="90"/>
      <c r="LBN4" s="90"/>
      <c r="LBO4" s="89"/>
      <c r="LBP4" s="90"/>
      <c r="LBQ4" s="90"/>
      <c r="LBR4" s="89"/>
      <c r="LBS4" s="90"/>
      <c r="LBT4" s="90"/>
      <c r="LBU4" s="89"/>
      <c r="LBV4" s="90"/>
      <c r="LBW4" s="90"/>
      <c r="LBX4" s="89"/>
      <c r="LBY4" s="90"/>
      <c r="LBZ4" s="90"/>
      <c r="LCA4" s="89"/>
      <c r="LCB4" s="90"/>
      <c r="LCC4" s="90"/>
      <c r="LCD4" s="89"/>
      <c r="LCE4" s="90"/>
      <c r="LCF4" s="90"/>
      <c r="LCG4" s="89"/>
      <c r="LCH4" s="90"/>
      <c r="LCI4" s="90"/>
      <c r="LCJ4" s="89"/>
      <c r="LCK4" s="90"/>
      <c r="LCL4" s="90"/>
      <c r="LCM4" s="89"/>
      <c r="LCN4" s="90"/>
      <c r="LCO4" s="90"/>
      <c r="LCP4" s="89"/>
      <c r="LCQ4" s="90"/>
      <c r="LCR4" s="90"/>
      <c r="LCS4" s="89"/>
      <c r="LCT4" s="90"/>
      <c r="LCU4" s="90"/>
      <c r="LCV4" s="89"/>
      <c r="LCW4" s="90"/>
      <c r="LCX4" s="90"/>
      <c r="LCY4" s="89"/>
      <c r="LCZ4" s="90"/>
      <c r="LDA4" s="90"/>
      <c r="LDB4" s="89"/>
      <c r="LDC4" s="90"/>
      <c r="LDD4" s="90"/>
      <c r="LDE4" s="89"/>
      <c r="LDF4" s="90"/>
      <c r="LDG4" s="90"/>
      <c r="LDH4" s="89"/>
      <c r="LDI4" s="90"/>
      <c r="LDJ4" s="90"/>
      <c r="LDK4" s="89"/>
      <c r="LDL4" s="90"/>
      <c r="LDM4" s="90"/>
      <c r="LDN4" s="89"/>
      <c r="LDO4" s="90"/>
      <c r="LDP4" s="90"/>
      <c r="LDQ4" s="89"/>
      <c r="LDR4" s="90"/>
      <c r="LDS4" s="90"/>
      <c r="LDT4" s="89"/>
      <c r="LDU4" s="90"/>
      <c r="LDV4" s="90"/>
      <c r="LDW4" s="89"/>
      <c r="LDX4" s="90"/>
      <c r="LDY4" s="90"/>
      <c r="LDZ4" s="89"/>
      <c r="LEA4" s="90"/>
      <c r="LEB4" s="90"/>
      <c r="LEC4" s="89"/>
      <c r="LED4" s="90"/>
      <c r="LEE4" s="90"/>
      <c r="LEF4" s="89"/>
      <c r="LEG4" s="90"/>
      <c r="LEH4" s="90"/>
      <c r="LEI4" s="89"/>
      <c r="LEJ4" s="90"/>
      <c r="LEK4" s="90"/>
      <c r="LEL4" s="89"/>
      <c r="LEM4" s="90"/>
      <c r="LEN4" s="90"/>
      <c r="LEO4" s="89"/>
      <c r="LEP4" s="90"/>
      <c r="LEQ4" s="90"/>
      <c r="LER4" s="89"/>
      <c r="LES4" s="90"/>
      <c r="LET4" s="90"/>
      <c r="LEU4" s="89"/>
      <c r="LEV4" s="90"/>
      <c r="LEW4" s="90"/>
      <c r="LEX4" s="89"/>
      <c r="LEY4" s="90"/>
      <c r="LEZ4" s="90"/>
      <c r="LFA4" s="89"/>
      <c r="LFB4" s="90"/>
      <c r="LFC4" s="90"/>
      <c r="LFD4" s="89"/>
      <c r="LFE4" s="90"/>
      <c r="LFF4" s="90"/>
      <c r="LFG4" s="89"/>
      <c r="LFH4" s="90"/>
      <c r="LFI4" s="90"/>
      <c r="LFJ4" s="89"/>
      <c r="LFK4" s="90"/>
      <c r="LFL4" s="90"/>
      <c r="LFM4" s="89"/>
      <c r="LFN4" s="90"/>
      <c r="LFO4" s="90"/>
      <c r="LFP4" s="89"/>
      <c r="LFQ4" s="90"/>
      <c r="LFR4" s="90"/>
      <c r="LFS4" s="89"/>
      <c r="LFT4" s="90"/>
      <c r="LFU4" s="90"/>
      <c r="LFV4" s="89"/>
      <c r="LFW4" s="90"/>
      <c r="LFX4" s="90"/>
      <c r="LFY4" s="89"/>
      <c r="LFZ4" s="90"/>
      <c r="LGA4" s="90"/>
      <c r="LGB4" s="89"/>
      <c r="LGC4" s="90"/>
      <c r="LGD4" s="90"/>
      <c r="LGE4" s="89"/>
      <c r="LGF4" s="90"/>
      <c r="LGG4" s="90"/>
      <c r="LGH4" s="89"/>
      <c r="LGI4" s="90"/>
      <c r="LGJ4" s="90"/>
      <c r="LGK4" s="89"/>
      <c r="LGL4" s="90"/>
      <c r="LGM4" s="90"/>
      <c r="LGN4" s="89"/>
      <c r="LGO4" s="90"/>
      <c r="LGP4" s="90"/>
      <c r="LGQ4" s="89"/>
      <c r="LGR4" s="90"/>
      <c r="LGS4" s="90"/>
      <c r="LGT4" s="89"/>
      <c r="LGU4" s="90"/>
      <c r="LGV4" s="90"/>
      <c r="LGW4" s="89"/>
      <c r="LGX4" s="90"/>
      <c r="LGY4" s="90"/>
      <c r="LGZ4" s="89"/>
      <c r="LHA4" s="90"/>
      <c r="LHB4" s="90"/>
      <c r="LHC4" s="89"/>
      <c r="LHD4" s="90"/>
      <c r="LHE4" s="90"/>
      <c r="LHF4" s="89"/>
      <c r="LHG4" s="90"/>
      <c r="LHH4" s="90"/>
      <c r="LHI4" s="89"/>
      <c r="LHJ4" s="90"/>
      <c r="LHK4" s="90"/>
      <c r="LHL4" s="89"/>
      <c r="LHM4" s="90"/>
      <c r="LHN4" s="90"/>
      <c r="LHO4" s="89"/>
      <c r="LHP4" s="90"/>
      <c r="LHQ4" s="90"/>
      <c r="LHR4" s="89"/>
      <c r="LHS4" s="90"/>
      <c r="LHT4" s="90"/>
      <c r="LHU4" s="89"/>
      <c r="LHV4" s="90"/>
      <c r="LHW4" s="90"/>
      <c r="LHX4" s="89"/>
      <c r="LHY4" s="90"/>
      <c r="LHZ4" s="90"/>
      <c r="LIA4" s="89"/>
      <c r="LIB4" s="90"/>
      <c r="LIC4" s="90"/>
      <c r="LID4" s="89"/>
      <c r="LIE4" s="90"/>
      <c r="LIF4" s="90"/>
      <c r="LIG4" s="89"/>
      <c r="LIH4" s="90"/>
      <c r="LII4" s="90"/>
      <c r="LIJ4" s="89"/>
      <c r="LIK4" s="90"/>
      <c r="LIL4" s="90"/>
      <c r="LIM4" s="89"/>
      <c r="LIN4" s="90"/>
      <c r="LIO4" s="90"/>
      <c r="LIP4" s="89"/>
      <c r="LIQ4" s="90"/>
      <c r="LIR4" s="90"/>
      <c r="LIS4" s="89"/>
      <c r="LIT4" s="90"/>
      <c r="LIU4" s="90"/>
      <c r="LIV4" s="89"/>
      <c r="LIW4" s="90"/>
      <c r="LIX4" s="90"/>
      <c r="LIY4" s="89"/>
      <c r="LIZ4" s="90"/>
      <c r="LJA4" s="90"/>
      <c r="LJB4" s="89"/>
      <c r="LJC4" s="90"/>
      <c r="LJD4" s="90"/>
      <c r="LJE4" s="89"/>
      <c r="LJF4" s="90"/>
      <c r="LJG4" s="90"/>
      <c r="LJH4" s="89"/>
      <c r="LJI4" s="90"/>
      <c r="LJJ4" s="90"/>
      <c r="LJK4" s="89"/>
      <c r="LJL4" s="90"/>
      <c r="LJM4" s="90"/>
      <c r="LJN4" s="89"/>
      <c r="LJO4" s="90"/>
      <c r="LJP4" s="90"/>
      <c r="LJQ4" s="89"/>
      <c r="LJR4" s="90"/>
      <c r="LJS4" s="90"/>
      <c r="LJT4" s="89"/>
      <c r="LJU4" s="90"/>
      <c r="LJV4" s="90"/>
      <c r="LJW4" s="89"/>
      <c r="LJX4" s="90"/>
      <c r="LJY4" s="90"/>
      <c r="LJZ4" s="89"/>
      <c r="LKA4" s="90"/>
      <c r="LKB4" s="90"/>
      <c r="LKC4" s="89"/>
      <c r="LKD4" s="90"/>
      <c r="LKE4" s="90"/>
      <c r="LKF4" s="89"/>
      <c r="LKG4" s="90"/>
      <c r="LKH4" s="90"/>
      <c r="LKI4" s="89"/>
      <c r="LKJ4" s="90"/>
      <c r="LKK4" s="90"/>
      <c r="LKL4" s="89"/>
      <c r="LKM4" s="90"/>
      <c r="LKN4" s="90"/>
      <c r="LKO4" s="89"/>
      <c r="LKP4" s="90"/>
      <c r="LKQ4" s="90"/>
      <c r="LKR4" s="89"/>
      <c r="LKS4" s="90"/>
      <c r="LKT4" s="90"/>
      <c r="LKU4" s="89"/>
      <c r="LKV4" s="90"/>
      <c r="LKW4" s="90"/>
      <c r="LKX4" s="89"/>
      <c r="LKY4" s="90"/>
      <c r="LKZ4" s="90"/>
      <c r="LLA4" s="89"/>
      <c r="LLB4" s="90"/>
      <c r="LLC4" s="90"/>
      <c r="LLD4" s="89"/>
      <c r="LLE4" s="90"/>
      <c r="LLF4" s="90"/>
      <c r="LLG4" s="89"/>
      <c r="LLH4" s="90"/>
      <c r="LLI4" s="90"/>
      <c r="LLJ4" s="89"/>
      <c r="LLK4" s="90"/>
      <c r="LLL4" s="90"/>
      <c r="LLM4" s="89"/>
      <c r="LLN4" s="90"/>
      <c r="LLO4" s="90"/>
      <c r="LLP4" s="89"/>
      <c r="LLQ4" s="90"/>
      <c r="LLR4" s="90"/>
      <c r="LLS4" s="89"/>
      <c r="LLT4" s="90"/>
      <c r="LLU4" s="90"/>
      <c r="LLV4" s="89"/>
      <c r="LLW4" s="90"/>
      <c r="LLX4" s="90"/>
      <c r="LLY4" s="89"/>
      <c r="LLZ4" s="90"/>
      <c r="LMA4" s="90"/>
      <c r="LMB4" s="89"/>
      <c r="LMC4" s="90"/>
      <c r="LMD4" s="90"/>
      <c r="LME4" s="89"/>
      <c r="LMF4" s="90"/>
      <c r="LMG4" s="90"/>
      <c r="LMH4" s="89"/>
      <c r="LMI4" s="90"/>
      <c r="LMJ4" s="90"/>
      <c r="LMK4" s="89"/>
      <c r="LML4" s="90"/>
      <c r="LMM4" s="90"/>
      <c r="LMN4" s="89"/>
      <c r="LMO4" s="90"/>
      <c r="LMP4" s="90"/>
      <c r="LMQ4" s="89"/>
      <c r="LMR4" s="90"/>
      <c r="LMS4" s="90"/>
      <c r="LMT4" s="89"/>
      <c r="LMU4" s="90"/>
      <c r="LMV4" s="90"/>
      <c r="LMW4" s="89"/>
      <c r="LMX4" s="90"/>
      <c r="LMY4" s="90"/>
      <c r="LMZ4" s="89"/>
      <c r="LNA4" s="90"/>
      <c r="LNB4" s="90"/>
      <c r="LNC4" s="89"/>
      <c r="LND4" s="90"/>
      <c r="LNE4" s="90"/>
      <c r="LNF4" s="89"/>
      <c r="LNG4" s="90"/>
      <c r="LNH4" s="90"/>
      <c r="LNI4" s="89"/>
      <c r="LNJ4" s="90"/>
      <c r="LNK4" s="90"/>
      <c r="LNL4" s="89"/>
      <c r="LNM4" s="90"/>
      <c r="LNN4" s="90"/>
      <c r="LNO4" s="89"/>
      <c r="LNP4" s="90"/>
      <c r="LNQ4" s="90"/>
      <c r="LNR4" s="89"/>
      <c r="LNS4" s="90"/>
      <c r="LNT4" s="90"/>
      <c r="LNU4" s="89"/>
      <c r="LNV4" s="90"/>
      <c r="LNW4" s="90"/>
      <c r="LNX4" s="89"/>
      <c r="LNY4" s="90"/>
      <c r="LNZ4" s="90"/>
      <c r="LOA4" s="89"/>
      <c r="LOB4" s="90"/>
      <c r="LOC4" s="90"/>
      <c r="LOD4" s="89"/>
      <c r="LOE4" s="90"/>
      <c r="LOF4" s="90"/>
      <c r="LOG4" s="89"/>
      <c r="LOH4" s="90"/>
      <c r="LOI4" s="90"/>
      <c r="LOJ4" s="89"/>
      <c r="LOK4" s="90"/>
      <c r="LOL4" s="90"/>
      <c r="LOM4" s="89"/>
      <c r="LON4" s="90"/>
      <c r="LOO4" s="90"/>
      <c r="LOP4" s="89"/>
      <c r="LOQ4" s="90"/>
      <c r="LOR4" s="90"/>
      <c r="LOS4" s="89"/>
      <c r="LOT4" s="90"/>
      <c r="LOU4" s="90"/>
      <c r="LOV4" s="89"/>
      <c r="LOW4" s="90"/>
      <c r="LOX4" s="90"/>
      <c r="LOY4" s="89"/>
      <c r="LOZ4" s="90"/>
      <c r="LPA4" s="90"/>
      <c r="LPB4" s="89"/>
      <c r="LPC4" s="90"/>
      <c r="LPD4" s="90"/>
      <c r="LPE4" s="89"/>
      <c r="LPF4" s="90"/>
      <c r="LPG4" s="90"/>
      <c r="LPH4" s="89"/>
      <c r="LPI4" s="90"/>
      <c r="LPJ4" s="90"/>
      <c r="LPK4" s="89"/>
      <c r="LPL4" s="90"/>
      <c r="LPM4" s="90"/>
      <c r="LPN4" s="89"/>
      <c r="LPO4" s="90"/>
      <c r="LPP4" s="90"/>
      <c r="LPQ4" s="89"/>
      <c r="LPR4" s="90"/>
      <c r="LPS4" s="90"/>
      <c r="LPT4" s="89"/>
      <c r="LPU4" s="90"/>
      <c r="LPV4" s="90"/>
      <c r="LPW4" s="89"/>
      <c r="LPX4" s="90"/>
      <c r="LPY4" s="90"/>
      <c r="LPZ4" s="89"/>
      <c r="LQA4" s="90"/>
      <c r="LQB4" s="90"/>
      <c r="LQC4" s="89"/>
      <c r="LQD4" s="90"/>
      <c r="LQE4" s="90"/>
      <c r="LQF4" s="89"/>
      <c r="LQG4" s="90"/>
      <c r="LQH4" s="90"/>
      <c r="LQI4" s="89"/>
      <c r="LQJ4" s="90"/>
      <c r="LQK4" s="90"/>
      <c r="LQL4" s="89"/>
      <c r="LQM4" s="90"/>
      <c r="LQN4" s="90"/>
      <c r="LQO4" s="89"/>
      <c r="LQP4" s="90"/>
      <c r="LQQ4" s="90"/>
      <c r="LQR4" s="89"/>
      <c r="LQS4" s="90"/>
      <c r="LQT4" s="90"/>
      <c r="LQU4" s="89"/>
      <c r="LQV4" s="90"/>
      <c r="LQW4" s="90"/>
      <c r="LQX4" s="89"/>
      <c r="LQY4" s="90"/>
      <c r="LQZ4" s="90"/>
      <c r="LRA4" s="89"/>
      <c r="LRB4" s="90"/>
      <c r="LRC4" s="90"/>
      <c r="LRD4" s="89"/>
      <c r="LRE4" s="90"/>
      <c r="LRF4" s="90"/>
      <c r="LRG4" s="89"/>
      <c r="LRH4" s="90"/>
      <c r="LRI4" s="90"/>
      <c r="LRJ4" s="89"/>
      <c r="LRK4" s="90"/>
      <c r="LRL4" s="90"/>
      <c r="LRM4" s="89"/>
      <c r="LRN4" s="90"/>
      <c r="LRO4" s="90"/>
      <c r="LRP4" s="89"/>
      <c r="LRQ4" s="90"/>
      <c r="LRR4" s="90"/>
      <c r="LRS4" s="89"/>
      <c r="LRT4" s="90"/>
      <c r="LRU4" s="90"/>
      <c r="LRV4" s="89"/>
      <c r="LRW4" s="90"/>
      <c r="LRX4" s="90"/>
      <c r="LRY4" s="89"/>
      <c r="LRZ4" s="90"/>
      <c r="LSA4" s="90"/>
      <c r="LSB4" s="89"/>
      <c r="LSC4" s="90"/>
      <c r="LSD4" s="90"/>
      <c r="LSE4" s="89"/>
      <c r="LSF4" s="90"/>
      <c r="LSG4" s="90"/>
      <c r="LSH4" s="89"/>
      <c r="LSI4" s="90"/>
      <c r="LSJ4" s="90"/>
      <c r="LSK4" s="89"/>
      <c r="LSL4" s="90"/>
      <c r="LSM4" s="90"/>
      <c r="LSN4" s="89"/>
      <c r="LSO4" s="90"/>
      <c r="LSP4" s="90"/>
      <c r="LSQ4" s="89"/>
      <c r="LSR4" s="90"/>
      <c r="LSS4" s="90"/>
      <c r="LST4" s="89"/>
      <c r="LSU4" s="90"/>
      <c r="LSV4" s="90"/>
      <c r="LSW4" s="89"/>
      <c r="LSX4" s="90"/>
      <c r="LSY4" s="90"/>
      <c r="LSZ4" s="89"/>
      <c r="LTA4" s="90"/>
      <c r="LTB4" s="90"/>
      <c r="LTC4" s="89"/>
      <c r="LTD4" s="90"/>
      <c r="LTE4" s="90"/>
      <c r="LTF4" s="89"/>
      <c r="LTG4" s="90"/>
      <c r="LTH4" s="90"/>
      <c r="LTI4" s="89"/>
      <c r="LTJ4" s="90"/>
      <c r="LTK4" s="90"/>
      <c r="LTL4" s="89"/>
      <c r="LTM4" s="90"/>
      <c r="LTN4" s="90"/>
      <c r="LTO4" s="89"/>
      <c r="LTP4" s="90"/>
      <c r="LTQ4" s="90"/>
      <c r="LTR4" s="89"/>
      <c r="LTS4" s="90"/>
      <c r="LTT4" s="90"/>
      <c r="LTU4" s="89"/>
      <c r="LTV4" s="90"/>
      <c r="LTW4" s="90"/>
      <c r="LTX4" s="89"/>
      <c r="LTY4" s="90"/>
      <c r="LTZ4" s="90"/>
      <c r="LUA4" s="89"/>
      <c r="LUB4" s="90"/>
      <c r="LUC4" s="90"/>
      <c r="LUD4" s="89"/>
      <c r="LUE4" s="90"/>
      <c r="LUF4" s="90"/>
      <c r="LUG4" s="89"/>
      <c r="LUH4" s="90"/>
      <c r="LUI4" s="90"/>
      <c r="LUJ4" s="89"/>
      <c r="LUK4" s="90"/>
      <c r="LUL4" s="90"/>
      <c r="LUM4" s="89"/>
      <c r="LUN4" s="90"/>
      <c r="LUO4" s="90"/>
      <c r="LUP4" s="89"/>
      <c r="LUQ4" s="90"/>
      <c r="LUR4" s="90"/>
      <c r="LUS4" s="89"/>
      <c r="LUT4" s="90"/>
      <c r="LUU4" s="90"/>
      <c r="LUV4" s="89"/>
      <c r="LUW4" s="90"/>
      <c r="LUX4" s="90"/>
      <c r="LUY4" s="89"/>
      <c r="LUZ4" s="90"/>
      <c r="LVA4" s="90"/>
      <c r="LVB4" s="89"/>
      <c r="LVC4" s="90"/>
      <c r="LVD4" s="90"/>
      <c r="LVE4" s="89"/>
      <c r="LVF4" s="90"/>
      <c r="LVG4" s="90"/>
      <c r="LVH4" s="89"/>
      <c r="LVI4" s="90"/>
      <c r="LVJ4" s="90"/>
      <c r="LVK4" s="89"/>
      <c r="LVL4" s="90"/>
      <c r="LVM4" s="90"/>
      <c r="LVN4" s="89"/>
      <c r="LVO4" s="90"/>
      <c r="LVP4" s="90"/>
      <c r="LVQ4" s="89"/>
      <c r="LVR4" s="90"/>
      <c r="LVS4" s="90"/>
      <c r="LVT4" s="89"/>
      <c r="LVU4" s="90"/>
      <c r="LVV4" s="90"/>
      <c r="LVW4" s="89"/>
      <c r="LVX4" s="90"/>
      <c r="LVY4" s="90"/>
      <c r="LVZ4" s="89"/>
      <c r="LWA4" s="90"/>
      <c r="LWB4" s="90"/>
      <c r="LWC4" s="89"/>
      <c r="LWD4" s="90"/>
      <c r="LWE4" s="90"/>
      <c r="LWF4" s="89"/>
      <c r="LWG4" s="90"/>
      <c r="LWH4" s="90"/>
      <c r="LWI4" s="89"/>
      <c r="LWJ4" s="90"/>
      <c r="LWK4" s="90"/>
      <c r="LWL4" s="89"/>
      <c r="LWM4" s="90"/>
      <c r="LWN4" s="90"/>
      <c r="LWO4" s="89"/>
      <c r="LWP4" s="90"/>
      <c r="LWQ4" s="90"/>
      <c r="LWR4" s="89"/>
      <c r="LWS4" s="90"/>
      <c r="LWT4" s="90"/>
      <c r="LWU4" s="89"/>
      <c r="LWV4" s="90"/>
      <c r="LWW4" s="90"/>
      <c r="LWX4" s="89"/>
      <c r="LWY4" s="90"/>
      <c r="LWZ4" s="90"/>
      <c r="LXA4" s="89"/>
      <c r="LXB4" s="90"/>
      <c r="LXC4" s="90"/>
      <c r="LXD4" s="89"/>
      <c r="LXE4" s="90"/>
      <c r="LXF4" s="90"/>
      <c r="LXG4" s="89"/>
      <c r="LXH4" s="90"/>
      <c r="LXI4" s="90"/>
      <c r="LXJ4" s="89"/>
      <c r="LXK4" s="90"/>
      <c r="LXL4" s="90"/>
      <c r="LXM4" s="89"/>
      <c r="LXN4" s="90"/>
      <c r="LXO4" s="90"/>
      <c r="LXP4" s="89"/>
      <c r="LXQ4" s="90"/>
      <c r="LXR4" s="90"/>
      <c r="LXS4" s="89"/>
      <c r="LXT4" s="90"/>
      <c r="LXU4" s="90"/>
      <c r="LXV4" s="89"/>
      <c r="LXW4" s="90"/>
      <c r="LXX4" s="90"/>
      <c r="LXY4" s="89"/>
      <c r="LXZ4" s="90"/>
      <c r="LYA4" s="90"/>
      <c r="LYB4" s="89"/>
      <c r="LYC4" s="90"/>
      <c r="LYD4" s="90"/>
      <c r="LYE4" s="89"/>
      <c r="LYF4" s="90"/>
      <c r="LYG4" s="90"/>
      <c r="LYH4" s="89"/>
      <c r="LYI4" s="90"/>
      <c r="LYJ4" s="90"/>
      <c r="LYK4" s="89"/>
      <c r="LYL4" s="90"/>
      <c r="LYM4" s="90"/>
      <c r="LYN4" s="89"/>
      <c r="LYO4" s="90"/>
      <c r="LYP4" s="90"/>
      <c r="LYQ4" s="89"/>
      <c r="LYR4" s="90"/>
      <c r="LYS4" s="90"/>
      <c r="LYT4" s="89"/>
      <c r="LYU4" s="90"/>
      <c r="LYV4" s="90"/>
      <c r="LYW4" s="89"/>
      <c r="LYX4" s="90"/>
      <c r="LYY4" s="90"/>
      <c r="LYZ4" s="89"/>
      <c r="LZA4" s="90"/>
      <c r="LZB4" s="90"/>
      <c r="LZC4" s="89"/>
      <c r="LZD4" s="90"/>
      <c r="LZE4" s="90"/>
      <c r="LZF4" s="89"/>
      <c r="LZG4" s="90"/>
      <c r="LZH4" s="90"/>
      <c r="LZI4" s="89"/>
      <c r="LZJ4" s="90"/>
      <c r="LZK4" s="90"/>
      <c r="LZL4" s="89"/>
      <c r="LZM4" s="90"/>
      <c r="LZN4" s="90"/>
      <c r="LZO4" s="89"/>
      <c r="LZP4" s="90"/>
      <c r="LZQ4" s="90"/>
      <c r="LZR4" s="89"/>
      <c r="LZS4" s="90"/>
      <c r="LZT4" s="90"/>
      <c r="LZU4" s="89"/>
      <c r="LZV4" s="90"/>
      <c r="LZW4" s="90"/>
      <c r="LZX4" s="89"/>
      <c r="LZY4" s="90"/>
      <c r="LZZ4" s="90"/>
      <c r="MAA4" s="89"/>
      <c r="MAB4" s="90"/>
      <c r="MAC4" s="90"/>
      <c r="MAD4" s="89"/>
      <c r="MAE4" s="90"/>
      <c r="MAF4" s="90"/>
      <c r="MAG4" s="89"/>
      <c r="MAH4" s="90"/>
      <c r="MAI4" s="90"/>
      <c r="MAJ4" s="89"/>
      <c r="MAK4" s="90"/>
      <c r="MAL4" s="90"/>
      <c r="MAM4" s="89"/>
      <c r="MAN4" s="90"/>
      <c r="MAO4" s="90"/>
      <c r="MAP4" s="89"/>
      <c r="MAQ4" s="90"/>
      <c r="MAR4" s="90"/>
      <c r="MAS4" s="89"/>
      <c r="MAT4" s="90"/>
      <c r="MAU4" s="90"/>
      <c r="MAV4" s="89"/>
      <c r="MAW4" s="90"/>
      <c r="MAX4" s="90"/>
      <c r="MAY4" s="89"/>
      <c r="MAZ4" s="90"/>
      <c r="MBA4" s="90"/>
      <c r="MBB4" s="89"/>
      <c r="MBC4" s="90"/>
      <c r="MBD4" s="90"/>
      <c r="MBE4" s="89"/>
      <c r="MBF4" s="90"/>
      <c r="MBG4" s="90"/>
      <c r="MBH4" s="89"/>
      <c r="MBI4" s="90"/>
      <c r="MBJ4" s="90"/>
      <c r="MBK4" s="89"/>
      <c r="MBL4" s="90"/>
      <c r="MBM4" s="90"/>
      <c r="MBN4" s="89"/>
      <c r="MBO4" s="90"/>
      <c r="MBP4" s="90"/>
      <c r="MBQ4" s="89"/>
      <c r="MBR4" s="90"/>
      <c r="MBS4" s="90"/>
      <c r="MBT4" s="89"/>
      <c r="MBU4" s="90"/>
      <c r="MBV4" s="90"/>
      <c r="MBW4" s="89"/>
      <c r="MBX4" s="90"/>
      <c r="MBY4" s="90"/>
      <c r="MBZ4" s="89"/>
      <c r="MCA4" s="90"/>
      <c r="MCB4" s="90"/>
      <c r="MCC4" s="89"/>
      <c r="MCD4" s="90"/>
      <c r="MCE4" s="90"/>
      <c r="MCF4" s="89"/>
      <c r="MCG4" s="90"/>
      <c r="MCH4" s="90"/>
      <c r="MCI4" s="89"/>
      <c r="MCJ4" s="90"/>
      <c r="MCK4" s="90"/>
      <c r="MCL4" s="89"/>
      <c r="MCM4" s="90"/>
      <c r="MCN4" s="90"/>
      <c r="MCO4" s="89"/>
      <c r="MCP4" s="90"/>
      <c r="MCQ4" s="90"/>
      <c r="MCR4" s="89"/>
      <c r="MCS4" s="90"/>
      <c r="MCT4" s="90"/>
      <c r="MCU4" s="89"/>
      <c r="MCV4" s="90"/>
      <c r="MCW4" s="90"/>
      <c r="MCX4" s="89"/>
      <c r="MCY4" s="90"/>
      <c r="MCZ4" s="90"/>
      <c r="MDA4" s="89"/>
      <c r="MDB4" s="90"/>
      <c r="MDC4" s="90"/>
      <c r="MDD4" s="89"/>
      <c r="MDE4" s="90"/>
      <c r="MDF4" s="90"/>
      <c r="MDG4" s="89"/>
      <c r="MDH4" s="90"/>
      <c r="MDI4" s="90"/>
      <c r="MDJ4" s="89"/>
      <c r="MDK4" s="90"/>
      <c r="MDL4" s="90"/>
      <c r="MDM4" s="89"/>
      <c r="MDN4" s="90"/>
      <c r="MDO4" s="90"/>
      <c r="MDP4" s="89"/>
      <c r="MDQ4" s="90"/>
      <c r="MDR4" s="90"/>
      <c r="MDS4" s="89"/>
      <c r="MDT4" s="90"/>
      <c r="MDU4" s="90"/>
      <c r="MDV4" s="89"/>
      <c r="MDW4" s="90"/>
      <c r="MDX4" s="90"/>
      <c r="MDY4" s="89"/>
      <c r="MDZ4" s="90"/>
      <c r="MEA4" s="90"/>
      <c r="MEB4" s="89"/>
      <c r="MEC4" s="90"/>
      <c r="MED4" s="90"/>
      <c r="MEE4" s="89"/>
      <c r="MEF4" s="90"/>
      <c r="MEG4" s="90"/>
      <c r="MEH4" s="89"/>
      <c r="MEI4" s="90"/>
      <c r="MEJ4" s="90"/>
      <c r="MEK4" s="89"/>
      <c r="MEL4" s="90"/>
      <c r="MEM4" s="90"/>
      <c r="MEN4" s="89"/>
      <c r="MEO4" s="90"/>
      <c r="MEP4" s="90"/>
      <c r="MEQ4" s="89"/>
      <c r="MER4" s="90"/>
      <c r="MES4" s="90"/>
      <c r="MET4" s="89"/>
      <c r="MEU4" s="90"/>
      <c r="MEV4" s="90"/>
      <c r="MEW4" s="89"/>
      <c r="MEX4" s="90"/>
      <c r="MEY4" s="90"/>
      <c r="MEZ4" s="89"/>
      <c r="MFA4" s="90"/>
      <c r="MFB4" s="90"/>
      <c r="MFC4" s="89"/>
      <c r="MFD4" s="90"/>
      <c r="MFE4" s="90"/>
      <c r="MFF4" s="89"/>
      <c r="MFG4" s="90"/>
      <c r="MFH4" s="90"/>
      <c r="MFI4" s="89"/>
      <c r="MFJ4" s="90"/>
      <c r="MFK4" s="90"/>
      <c r="MFL4" s="89"/>
      <c r="MFM4" s="90"/>
      <c r="MFN4" s="90"/>
      <c r="MFO4" s="89"/>
      <c r="MFP4" s="90"/>
      <c r="MFQ4" s="90"/>
      <c r="MFR4" s="89"/>
      <c r="MFS4" s="90"/>
      <c r="MFT4" s="90"/>
      <c r="MFU4" s="89"/>
      <c r="MFV4" s="90"/>
      <c r="MFW4" s="90"/>
      <c r="MFX4" s="89"/>
      <c r="MFY4" s="90"/>
      <c r="MFZ4" s="90"/>
      <c r="MGA4" s="89"/>
      <c r="MGB4" s="90"/>
      <c r="MGC4" s="90"/>
      <c r="MGD4" s="89"/>
      <c r="MGE4" s="90"/>
      <c r="MGF4" s="90"/>
      <c r="MGG4" s="89"/>
      <c r="MGH4" s="90"/>
      <c r="MGI4" s="90"/>
      <c r="MGJ4" s="89"/>
      <c r="MGK4" s="90"/>
      <c r="MGL4" s="90"/>
      <c r="MGM4" s="89"/>
      <c r="MGN4" s="90"/>
      <c r="MGO4" s="90"/>
      <c r="MGP4" s="89"/>
      <c r="MGQ4" s="90"/>
      <c r="MGR4" s="90"/>
      <c r="MGS4" s="89"/>
      <c r="MGT4" s="90"/>
      <c r="MGU4" s="90"/>
      <c r="MGV4" s="89"/>
      <c r="MGW4" s="90"/>
      <c r="MGX4" s="90"/>
      <c r="MGY4" s="89"/>
      <c r="MGZ4" s="90"/>
      <c r="MHA4" s="90"/>
      <c r="MHB4" s="89"/>
      <c r="MHC4" s="90"/>
      <c r="MHD4" s="90"/>
      <c r="MHE4" s="89"/>
      <c r="MHF4" s="90"/>
      <c r="MHG4" s="90"/>
      <c r="MHH4" s="89"/>
      <c r="MHI4" s="90"/>
      <c r="MHJ4" s="90"/>
      <c r="MHK4" s="89"/>
      <c r="MHL4" s="90"/>
      <c r="MHM4" s="90"/>
      <c r="MHN4" s="89"/>
      <c r="MHO4" s="90"/>
      <c r="MHP4" s="90"/>
      <c r="MHQ4" s="89"/>
      <c r="MHR4" s="90"/>
      <c r="MHS4" s="90"/>
      <c r="MHT4" s="89"/>
      <c r="MHU4" s="90"/>
      <c r="MHV4" s="90"/>
      <c r="MHW4" s="89"/>
      <c r="MHX4" s="90"/>
      <c r="MHY4" s="90"/>
      <c r="MHZ4" s="89"/>
      <c r="MIA4" s="90"/>
      <c r="MIB4" s="90"/>
      <c r="MIC4" s="89"/>
      <c r="MID4" s="90"/>
      <c r="MIE4" s="90"/>
      <c r="MIF4" s="89"/>
      <c r="MIG4" s="90"/>
      <c r="MIH4" s="90"/>
      <c r="MII4" s="89"/>
      <c r="MIJ4" s="90"/>
      <c r="MIK4" s="90"/>
      <c r="MIL4" s="89"/>
      <c r="MIM4" s="90"/>
      <c r="MIN4" s="90"/>
      <c r="MIO4" s="89"/>
      <c r="MIP4" s="90"/>
      <c r="MIQ4" s="90"/>
      <c r="MIR4" s="89"/>
      <c r="MIS4" s="90"/>
      <c r="MIT4" s="90"/>
      <c r="MIU4" s="89"/>
      <c r="MIV4" s="90"/>
      <c r="MIW4" s="90"/>
      <c r="MIX4" s="89"/>
      <c r="MIY4" s="90"/>
      <c r="MIZ4" s="90"/>
      <c r="MJA4" s="89"/>
      <c r="MJB4" s="90"/>
      <c r="MJC4" s="90"/>
      <c r="MJD4" s="89"/>
      <c r="MJE4" s="90"/>
      <c r="MJF4" s="90"/>
      <c r="MJG4" s="89"/>
      <c r="MJH4" s="90"/>
      <c r="MJI4" s="90"/>
      <c r="MJJ4" s="89"/>
      <c r="MJK4" s="90"/>
      <c r="MJL4" s="90"/>
      <c r="MJM4" s="89"/>
      <c r="MJN4" s="90"/>
      <c r="MJO4" s="90"/>
      <c r="MJP4" s="89"/>
      <c r="MJQ4" s="90"/>
      <c r="MJR4" s="90"/>
      <c r="MJS4" s="89"/>
      <c r="MJT4" s="90"/>
      <c r="MJU4" s="90"/>
      <c r="MJV4" s="89"/>
      <c r="MJW4" s="90"/>
      <c r="MJX4" s="90"/>
      <c r="MJY4" s="89"/>
      <c r="MJZ4" s="90"/>
      <c r="MKA4" s="90"/>
      <c r="MKB4" s="89"/>
      <c r="MKC4" s="90"/>
      <c r="MKD4" s="90"/>
      <c r="MKE4" s="89"/>
      <c r="MKF4" s="90"/>
      <c r="MKG4" s="90"/>
      <c r="MKH4" s="89"/>
      <c r="MKI4" s="90"/>
      <c r="MKJ4" s="90"/>
      <c r="MKK4" s="89"/>
      <c r="MKL4" s="90"/>
      <c r="MKM4" s="90"/>
      <c r="MKN4" s="89"/>
      <c r="MKO4" s="90"/>
      <c r="MKP4" s="90"/>
      <c r="MKQ4" s="89"/>
      <c r="MKR4" s="90"/>
      <c r="MKS4" s="90"/>
      <c r="MKT4" s="89"/>
      <c r="MKU4" s="90"/>
      <c r="MKV4" s="90"/>
      <c r="MKW4" s="89"/>
      <c r="MKX4" s="90"/>
      <c r="MKY4" s="90"/>
      <c r="MKZ4" s="89"/>
      <c r="MLA4" s="90"/>
      <c r="MLB4" s="90"/>
      <c r="MLC4" s="89"/>
      <c r="MLD4" s="90"/>
      <c r="MLE4" s="90"/>
      <c r="MLF4" s="89"/>
      <c r="MLG4" s="90"/>
      <c r="MLH4" s="90"/>
      <c r="MLI4" s="89"/>
      <c r="MLJ4" s="90"/>
      <c r="MLK4" s="90"/>
      <c r="MLL4" s="89"/>
      <c r="MLM4" s="90"/>
      <c r="MLN4" s="90"/>
      <c r="MLO4" s="89"/>
      <c r="MLP4" s="90"/>
      <c r="MLQ4" s="90"/>
      <c r="MLR4" s="89"/>
      <c r="MLS4" s="90"/>
      <c r="MLT4" s="90"/>
      <c r="MLU4" s="89"/>
      <c r="MLV4" s="90"/>
      <c r="MLW4" s="90"/>
      <c r="MLX4" s="89"/>
      <c r="MLY4" s="90"/>
      <c r="MLZ4" s="90"/>
      <c r="MMA4" s="89"/>
      <c r="MMB4" s="90"/>
      <c r="MMC4" s="90"/>
      <c r="MMD4" s="89"/>
      <c r="MME4" s="90"/>
      <c r="MMF4" s="90"/>
      <c r="MMG4" s="89"/>
      <c r="MMH4" s="90"/>
      <c r="MMI4" s="90"/>
      <c r="MMJ4" s="89"/>
      <c r="MMK4" s="90"/>
      <c r="MML4" s="90"/>
      <c r="MMM4" s="89"/>
      <c r="MMN4" s="90"/>
      <c r="MMO4" s="90"/>
      <c r="MMP4" s="89"/>
      <c r="MMQ4" s="90"/>
      <c r="MMR4" s="90"/>
      <c r="MMS4" s="89"/>
      <c r="MMT4" s="90"/>
      <c r="MMU4" s="90"/>
      <c r="MMV4" s="89"/>
      <c r="MMW4" s="90"/>
      <c r="MMX4" s="90"/>
      <c r="MMY4" s="89"/>
      <c r="MMZ4" s="90"/>
      <c r="MNA4" s="90"/>
      <c r="MNB4" s="89"/>
      <c r="MNC4" s="90"/>
      <c r="MND4" s="90"/>
      <c r="MNE4" s="89"/>
      <c r="MNF4" s="90"/>
      <c r="MNG4" s="90"/>
      <c r="MNH4" s="89"/>
      <c r="MNI4" s="90"/>
      <c r="MNJ4" s="90"/>
      <c r="MNK4" s="89"/>
      <c r="MNL4" s="90"/>
      <c r="MNM4" s="90"/>
      <c r="MNN4" s="89"/>
      <c r="MNO4" s="90"/>
      <c r="MNP4" s="90"/>
      <c r="MNQ4" s="89"/>
      <c r="MNR4" s="90"/>
      <c r="MNS4" s="90"/>
      <c r="MNT4" s="89"/>
      <c r="MNU4" s="90"/>
      <c r="MNV4" s="90"/>
      <c r="MNW4" s="89"/>
      <c r="MNX4" s="90"/>
      <c r="MNY4" s="90"/>
      <c r="MNZ4" s="89"/>
      <c r="MOA4" s="90"/>
      <c r="MOB4" s="90"/>
      <c r="MOC4" s="89"/>
      <c r="MOD4" s="90"/>
      <c r="MOE4" s="90"/>
      <c r="MOF4" s="89"/>
      <c r="MOG4" s="90"/>
      <c r="MOH4" s="90"/>
      <c r="MOI4" s="89"/>
      <c r="MOJ4" s="90"/>
      <c r="MOK4" s="90"/>
      <c r="MOL4" s="89"/>
      <c r="MOM4" s="90"/>
      <c r="MON4" s="90"/>
      <c r="MOO4" s="89"/>
      <c r="MOP4" s="90"/>
      <c r="MOQ4" s="90"/>
      <c r="MOR4" s="89"/>
      <c r="MOS4" s="90"/>
      <c r="MOT4" s="90"/>
      <c r="MOU4" s="89"/>
      <c r="MOV4" s="90"/>
      <c r="MOW4" s="90"/>
      <c r="MOX4" s="89"/>
      <c r="MOY4" s="90"/>
      <c r="MOZ4" s="90"/>
      <c r="MPA4" s="89"/>
      <c r="MPB4" s="90"/>
      <c r="MPC4" s="90"/>
      <c r="MPD4" s="89"/>
      <c r="MPE4" s="90"/>
      <c r="MPF4" s="90"/>
      <c r="MPG4" s="89"/>
      <c r="MPH4" s="90"/>
      <c r="MPI4" s="90"/>
      <c r="MPJ4" s="89"/>
      <c r="MPK4" s="90"/>
      <c r="MPL4" s="90"/>
      <c r="MPM4" s="89"/>
      <c r="MPN4" s="90"/>
      <c r="MPO4" s="90"/>
      <c r="MPP4" s="89"/>
      <c r="MPQ4" s="90"/>
      <c r="MPR4" s="90"/>
      <c r="MPS4" s="89"/>
      <c r="MPT4" s="90"/>
      <c r="MPU4" s="90"/>
      <c r="MPV4" s="89"/>
      <c r="MPW4" s="90"/>
      <c r="MPX4" s="90"/>
      <c r="MPY4" s="89"/>
      <c r="MPZ4" s="90"/>
      <c r="MQA4" s="90"/>
      <c r="MQB4" s="89"/>
      <c r="MQC4" s="90"/>
      <c r="MQD4" s="90"/>
      <c r="MQE4" s="89"/>
      <c r="MQF4" s="90"/>
      <c r="MQG4" s="90"/>
      <c r="MQH4" s="89"/>
      <c r="MQI4" s="90"/>
      <c r="MQJ4" s="90"/>
      <c r="MQK4" s="89"/>
      <c r="MQL4" s="90"/>
      <c r="MQM4" s="90"/>
      <c r="MQN4" s="89"/>
      <c r="MQO4" s="90"/>
      <c r="MQP4" s="90"/>
      <c r="MQQ4" s="89"/>
      <c r="MQR4" s="90"/>
      <c r="MQS4" s="90"/>
      <c r="MQT4" s="89"/>
      <c r="MQU4" s="90"/>
      <c r="MQV4" s="90"/>
      <c r="MQW4" s="89"/>
      <c r="MQX4" s="90"/>
      <c r="MQY4" s="90"/>
      <c r="MQZ4" s="89"/>
      <c r="MRA4" s="90"/>
      <c r="MRB4" s="90"/>
      <c r="MRC4" s="89"/>
      <c r="MRD4" s="90"/>
      <c r="MRE4" s="90"/>
      <c r="MRF4" s="89"/>
      <c r="MRG4" s="90"/>
      <c r="MRH4" s="90"/>
      <c r="MRI4" s="89"/>
      <c r="MRJ4" s="90"/>
      <c r="MRK4" s="90"/>
      <c r="MRL4" s="89"/>
      <c r="MRM4" s="90"/>
      <c r="MRN4" s="90"/>
      <c r="MRO4" s="89"/>
      <c r="MRP4" s="90"/>
      <c r="MRQ4" s="90"/>
      <c r="MRR4" s="89"/>
      <c r="MRS4" s="90"/>
      <c r="MRT4" s="90"/>
      <c r="MRU4" s="89"/>
      <c r="MRV4" s="90"/>
      <c r="MRW4" s="90"/>
      <c r="MRX4" s="89"/>
      <c r="MRY4" s="90"/>
      <c r="MRZ4" s="90"/>
      <c r="MSA4" s="89"/>
      <c r="MSB4" s="90"/>
      <c r="MSC4" s="90"/>
      <c r="MSD4" s="89"/>
      <c r="MSE4" s="90"/>
      <c r="MSF4" s="90"/>
      <c r="MSG4" s="89"/>
      <c r="MSH4" s="90"/>
      <c r="MSI4" s="90"/>
      <c r="MSJ4" s="89"/>
      <c r="MSK4" s="90"/>
      <c r="MSL4" s="90"/>
      <c r="MSM4" s="89"/>
      <c r="MSN4" s="90"/>
      <c r="MSO4" s="90"/>
      <c r="MSP4" s="89"/>
      <c r="MSQ4" s="90"/>
      <c r="MSR4" s="90"/>
      <c r="MSS4" s="89"/>
      <c r="MST4" s="90"/>
      <c r="MSU4" s="90"/>
      <c r="MSV4" s="89"/>
      <c r="MSW4" s="90"/>
      <c r="MSX4" s="90"/>
      <c r="MSY4" s="89"/>
      <c r="MSZ4" s="90"/>
      <c r="MTA4" s="90"/>
      <c r="MTB4" s="89"/>
      <c r="MTC4" s="90"/>
      <c r="MTD4" s="90"/>
      <c r="MTE4" s="89"/>
      <c r="MTF4" s="90"/>
      <c r="MTG4" s="90"/>
      <c r="MTH4" s="89"/>
      <c r="MTI4" s="90"/>
      <c r="MTJ4" s="90"/>
      <c r="MTK4" s="89"/>
      <c r="MTL4" s="90"/>
      <c r="MTM4" s="90"/>
      <c r="MTN4" s="89"/>
      <c r="MTO4" s="90"/>
      <c r="MTP4" s="90"/>
      <c r="MTQ4" s="89"/>
      <c r="MTR4" s="90"/>
      <c r="MTS4" s="90"/>
      <c r="MTT4" s="89"/>
      <c r="MTU4" s="90"/>
      <c r="MTV4" s="90"/>
      <c r="MTW4" s="89"/>
      <c r="MTX4" s="90"/>
      <c r="MTY4" s="90"/>
      <c r="MTZ4" s="89"/>
      <c r="MUA4" s="90"/>
      <c r="MUB4" s="90"/>
      <c r="MUC4" s="89"/>
      <c r="MUD4" s="90"/>
      <c r="MUE4" s="90"/>
      <c r="MUF4" s="89"/>
      <c r="MUG4" s="90"/>
      <c r="MUH4" s="90"/>
      <c r="MUI4" s="89"/>
      <c r="MUJ4" s="90"/>
      <c r="MUK4" s="90"/>
      <c r="MUL4" s="89"/>
      <c r="MUM4" s="90"/>
      <c r="MUN4" s="90"/>
      <c r="MUO4" s="89"/>
      <c r="MUP4" s="90"/>
      <c r="MUQ4" s="90"/>
      <c r="MUR4" s="89"/>
      <c r="MUS4" s="90"/>
      <c r="MUT4" s="90"/>
      <c r="MUU4" s="89"/>
      <c r="MUV4" s="90"/>
      <c r="MUW4" s="90"/>
      <c r="MUX4" s="89"/>
      <c r="MUY4" s="90"/>
      <c r="MUZ4" s="90"/>
      <c r="MVA4" s="89"/>
      <c r="MVB4" s="90"/>
      <c r="MVC4" s="90"/>
      <c r="MVD4" s="89"/>
      <c r="MVE4" s="90"/>
      <c r="MVF4" s="90"/>
      <c r="MVG4" s="89"/>
      <c r="MVH4" s="90"/>
      <c r="MVI4" s="90"/>
      <c r="MVJ4" s="89"/>
      <c r="MVK4" s="90"/>
      <c r="MVL4" s="90"/>
      <c r="MVM4" s="89"/>
      <c r="MVN4" s="90"/>
      <c r="MVO4" s="90"/>
      <c r="MVP4" s="89"/>
      <c r="MVQ4" s="90"/>
      <c r="MVR4" s="90"/>
      <c r="MVS4" s="89"/>
      <c r="MVT4" s="90"/>
      <c r="MVU4" s="90"/>
      <c r="MVV4" s="89"/>
      <c r="MVW4" s="90"/>
      <c r="MVX4" s="90"/>
      <c r="MVY4" s="89"/>
      <c r="MVZ4" s="90"/>
      <c r="MWA4" s="90"/>
      <c r="MWB4" s="89"/>
      <c r="MWC4" s="90"/>
      <c r="MWD4" s="90"/>
      <c r="MWE4" s="89"/>
      <c r="MWF4" s="90"/>
      <c r="MWG4" s="90"/>
      <c r="MWH4" s="89"/>
      <c r="MWI4" s="90"/>
      <c r="MWJ4" s="90"/>
      <c r="MWK4" s="89"/>
      <c r="MWL4" s="90"/>
      <c r="MWM4" s="90"/>
      <c r="MWN4" s="89"/>
      <c r="MWO4" s="90"/>
      <c r="MWP4" s="90"/>
      <c r="MWQ4" s="89"/>
      <c r="MWR4" s="90"/>
      <c r="MWS4" s="90"/>
      <c r="MWT4" s="89"/>
      <c r="MWU4" s="90"/>
      <c r="MWV4" s="90"/>
      <c r="MWW4" s="89"/>
      <c r="MWX4" s="90"/>
      <c r="MWY4" s="90"/>
      <c r="MWZ4" s="89"/>
      <c r="MXA4" s="90"/>
      <c r="MXB4" s="90"/>
      <c r="MXC4" s="89"/>
      <c r="MXD4" s="90"/>
      <c r="MXE4" s="90"/>
      <c r="MXF4" s="89"/>
      <c r="MXG4" s="90"/>
      <c r="MXH4" s="90"/>
      <c r="MXI4" s="89"/>
      <c r="MXJ4" s="90"/>
      <c r="MXK4" s="90"/>
      <c r="MXL4" s="89"/>
      <c r="MXM4" s="90"/>
      <c r="MXN4" s="90"/>
      <c r="MXO4" s="89"/>
      <c r="MXP4" s="90"/>
      <c r="MXQ4" s="90"/>
      <c r="MXR4" s="89"/>
      <c r="MXS4" s="90"/>
      <c r="MXT4" s="90"/>
      <c r="MXU4" s="89"/>
      <c r="MXV4" s="90"/>
      <c r="MXW4" s="90"/>
      <c r="MXX4" s="89"/>
      <c r="MXY4" s="90"/>
      <c r="MXZ4" s="90"/>
      <c r="MYA4" s="89"/>
      <c r="MYB4" s="90"/>
      <c r="MYC4" s="90"/>
      <c r="MYD4" s="89"/>
      <c r="MYE4" s="90"/>
      <c r="MYF4" s="90"/>
      <c r="MYG4" s="89"/>
      <c r="MYH4" s="90"/>
      <c r="MYI4" s="90"/>
      <c r="MYJ4" s="89"/>
      <c r="MYK4" s="90"/>
      <c r="MYL4" s="90"/>
      <c r="MYM4" s="89"/>
      <c r="MYN4" s="90"/>
      <c r="MYO4" s="90"/>
      <c r="MYP4" s="89"/>
      <c r="MYQ4" s="90"/>
      <c r="MYR4" s="90"/>
      <c r="MYS4" s="89"/>
      <c r="MYT4" s="90"/>
      <c r="MYU4" s="90"/>
      <c r="MYV4" s="89"/>
      <c r="MYW4" s="90"/>
      <c r="MYX4" s="90"/>
      <c r="MYY4" s="89"/>
      <c r="MYZ4" s="90"/>
      <c r="MZA4" s="90"/>
      <c r="MZB4" s="89"/>
      <c r="MZC4" s="90"/>
      <c r="MZD4" s="90"/>
      <c r="MZE4" s="89"/>
      <c r="MZF4" s="90"/>
      <c r="MZG4" s="90"/>
      <c r="MZH4" s="89"/>
      <c r="MZI4" s="90"/>
      <c r="MZJ4" s="90"/>
      <c r="MZK4" s="89"/>
      <c r="MZL4" s="90"/>
      <c r="MZM4" s="90"/>
      <c r="MZN4" s="89"/>
      <c r="MZO4" s="90"/>
      <c r="MZP4" s="90"/>
      <c r="MZQ4" s="89"/>
      <c r="MZR4" s="90"/>
      <c r="MZS4" s="90"/>
      <c r="MZT4" s="89"/>
      <c r="MZU4" s="90"/>
      <c r="MZV4" s="90"/>
      <c r="MZW4" s="89"/>
      <c r="MZX4" s="90"/>
      <c r="MZY4" s="90"/>
      <c r="MZZ4" s="89"/>
      <c r="NAA4" s="90"/>
      <c r="NAB4" s="90"/>
      <c r="NAC4" s="89"/>
      <c r="NAD4" s="90"/>
      <c r="NAE4" s="90"/>
      <c r="NAF4" s="89"/>
      <c r="NAG4" s="90"/>
      <c r="NAH4" s="90"/>
      <c r="NAI4" s="89"/>
      <c r="NAJ4" s="90"/>
      <c r="NAK4" s="90"/>
      <c r="NAL4" s="89"/>
      <c r="NAM4" s="90"/>
      <c r="NAN4" s="90"/>
      <c r="NAO4" s="89"/>
      <c r="NAP4" s="90"/>
      <c r="NAQ4" s="90"/>
      <c r="NAR4" s="89"/>
      <c r="NAS4" s="90"/>
      <c r="NAT4" s="90"/>
      <c r="NAU4" s="89"/>
      <c r="NAV4" s="90"/>
      <c r="NAW4" s="90"/>
      <c r="NAX4" s="89"/>
      <c r="NAY4" s="90"/>
      <c r="NAZ4" s="90"/>
      <c r="NBA4" s="89"/>
      <c r="NBB4" s="90"/>
      <c r="NBC4" s="90"/>
      <c r="NBD4" s="89"/>
      <c r="NBE4" s="90"/>
      <c r="NBF4" s="90"/>
      <c r="NBG4" s="89"/>
      <c r="NBH4" s="90"/>
      <c r="NBI4" s="90"/>
      <c r="NBJ4" s="89"/>
      <c r="NBK4" s="90"/>
      <c r="NBL4" s="90"/>
      <c r="NBM4" s="89"/>
      <c r="NBN4" s="90"/>
      <c r="NBO4" s="90"/>
      <c r="NBP4" s="89"/>
      <c r="NBQ4" s="90"/>
      <c r="NBR4" s="90"/>
      <c r="NBS4" s="89"/>
      <c r="NBT4" s="90"/>
      <c r="NBU4" s="90"/>
      <c r="NBV4" s="89"/>
      <c r="NBW4" s="90"/>
      <c r="NBX4" s="90"/>
      <c r="NBY4" s="89"/>
      <c r="NBZ4" s="90"/>
      <c r="NCA4" s="90"/>
      <c r="NCB4" s="89"/>
      <c r="NCC4" s="90"/>
      <c r="NCD4" s="90"/>
      <c r="NCE4" s="89"/>
      <c r="NCF4" s="90"/>
      <c r="NCG4" s="90"/>
      <c r="NCH4" s="89"/>
      <c r="NCI4" s="90"/>
      <c r="NCJ4" s="90"/>
      <c r="NCK4" s="89"/>
      <c r="NCL4" s="90"/>
      <c r="NCM4" s="90"/>
      <c r="NCN4" s="89"/>
      <c r="NCO4" s="90"/>
      <c r="NCP4" s="90"/>
      <c r="NCQ4" s="89"/>
      <c r="NCR4" s="90"/>
      <c r="NCS4" s="90"/>
      <c r="NCT4" s="89"/>
      <c r="NCU4" s="90"/>
      <c r="NCV4" s="90"/>
      <c r="NCW4" s="89"/>
      <c r="NCX4" s="90"/>
      <c r="NCY4" s="90"/>
      <c r="NCZ4" s="89"/>
      <c r="NDA4" s="90"/>
      <c r="NDB4" s="90"/>
      <c r="NDC4" s="89"/>
      <c r="NDD4" s="90"/>
      <c r="NDE4" s="90"/>
      <c r="NDF4" s="89"/>
      <c r="NDG4" s="90"/>
      <c r="NDH4" s="90"/>
      <c r="NDI4" s="89"/>
      <c r="NDJ4" s="90"/>
      <c r="NDK4" s="90"/>
      <c r="NDL4" s="89"/>
      <c r="NDM4" s="90"/>
      <c r="NDN4" s="90"/>
      <c r="NDO4" s="89"/>
      <c r="NDP4" s="90"/>
      <c r="NDQ4" s="90"/>
      <c r="NDR4" s="89"/>
      <c r="NDS4" s="90"/>
      <c r="NDT4" s="90"/>
      <c r="NDU4" s="89"/>
      <c r="NDV4" s="90"/>
      <c r="NDW4" s="90"/>
      <c r="NDX4" s="89"/>
      <c r="NDY4" s="90"/>
      <c r="NDZ4" s="90"/>
      <c r="NEA4" s="89"/>
      <c r="NEB4" s="90"/>
      <c r="NEC4" s="90"/>
      <c r="NED4" s="89"/>
      <c r="NEE4" s="90"/>
      <c r="NEF4" s="90"/>
      <c r="NEG4" s="89"/>
      <c r="NEH4" s="90"/>
      <c r="NEI4" s="90"/>
      <c r="NEJ4" s="89"/>
      <c r="NEK4" s="90"/>
      <c r="NEL4" s="90"/>
      <c r="NEM4" s="89"/>
      <c r="NEN4" s="90"/>
      <c r="NEO4" s="90"/>
      <c r="NEP4" s="89"/>
      <c r="NEQ4" s="90"/>
      <c r="NER4" s="90"/>
      <c r="NES4" s="89"/>
      <c r="NET4" s="90"/>
      <c r="NEU4" s="90"/>
      <c r="NEV4" s="89"/>
      <c r="NEW4" s="90"/>
      <c r="NEX4" s="90"/>
      <c r="NEY4" s="89"/>
      <c r="NEZ4" s="90"/>
      <c r="NFA4" s="90"/>
      <c r="NFB4" s="89"/>
      <c r="NFC4" s="90"/>
      <c r="NFD4" s="90"/>
      <c r="NFE4" s="89"/>
      <c r="NFF4" s="90"/>
      <c r="NFG4" s="90"/>
      <c r="NFH4" s="89"/>
      <c r="NFI4" s="90"/>
      <c r="NFJ4" s="90"/>
      <c r="NFK4" s="89"/>
      <c r="NFL4" s="90"/>
      <c r="NFM4" s="90"/>
      <c r="NFN4" s="89"/>
      <c r="NFO4" s="90"/>
      <c r="NFP4" s="90"/>
      <c r="NFQ4" s="89"/>
      <c r="NFR4" s="90"/>
      <c r="NFS4" s="90"/>
      <c r="NFT4" s="89"/>
      <c r="NFU4" s="90"/>
      <c r="NFV4" s="90"/>
      <c r="NFW4" s="89"/>
      <c r="NFX4" s="90"/>
      <c r="NFY4" s="90"/>
      <c r="NFZ4" s="89"/>
      <c r="NGA4" s="90"/>
      <c r="NGB4" s="90"/>
      <c r="NGC4" s="89"/>
      <c r="NGD4" s="90"/>
      <c r="NGE4" s="90"/>
      <c r="NGF4" s="89"/>
      <c r="NGG4" s="90"/>
      <c r="NGH4" s="90"/>
      <c r="NGI4" s="89"/>
      <c r="NGJ4" s="90"/>
      <c r="NGK4" s="90"/>
      <c r="NGL4" s="89"/>
      <c r="NGM4" s="90"/>
      <c r="NGN4" s="90"/>
      <c r="NGO4" s="89"/>
      <c r="NGP4" s="90"/>
      <c r="NGQ4" s="90"/>
      <c r="NGR4" s="89"/>
      <c r="NGS4" s="90"/>
      <c r="NGT4" s="90"/>
      <c r="NGU4" s="89"/>
      <c r="NGV4" s="90"/>
      <c r="NGW4" s="90"/>
      <c r="NGX4" s="89"/>
      <c r="NGY4" s="90"/>
      <c r="NGZ4" s="90"/>
      <c r="NHA4" s="89"/>
      <c r="NHB4" s="90"/>
      <c r="NHC4" s="90"/>
      <c r="NHD4" s="89"/>
      <c r="NHE4" s="90"/>
      <c r="NHF4" s="90"/>
      <c r="NHG4" s="89"/>
      <c r="NHH4" s="90"/>
      <c r="NHI4" s="90"/>
      <c r="NHJ4" s="89"/>
      <c r="NHK4" s="90"/>
      <c r="NHL4" s="90"/>
      <c r="NHM4" s="89"/>
      <c r="NHN4" s="90"/>
      <c r="NHO4" s="90"/>
      <c r="NHP4" s="89"/>
      <c r="NHQ4" s="90"/>
      <c r="NHR4" s="90"/>
      <c r="NHS4" s="89"/>
      <c r="NHT4" s="90"/>
      <c r="NHU4" s="90"/>
      <c r="NHV4" s="89"/>
      <c r="NHW4" s="90"/>
      <c r="NHX4" s="90"/>
      <c r="NHY4" s="89"/>
      <c r="NHZ4" s="90"/>
      <c r="NIA4" s="90"/>
      <c r="NIB4" s="89"/>
      <c r="NIC4" s="90"/>
      <c r="NID4" s="90"/>
      <c r="NIE4" s="89"/>
      <c r="NIF4" s="90"/>
      <c r="NIG4" s="90"/>
      <c r="NIH4" s="89"/>
      <c r="NII4" s="90"/>
      <c r="NIJ4" s="90"/>
      <c r="NIK4" s="89"/>
      <c r="NIL4" s="90"/>
      <c r="NIM4" s="90"/>
      <c r="NIN4" s="89"/>
      <c r="NIO4" s="90"/>
      <c r="NIP4" s="90"/>
      <c r="NIQ4" s="89"/>
      <c r="NIR4" s="90"/>
      <c r="NIS4" s="90"/>
      <c r="NIT4" s="89"/>
      <c r="NIU4" s="90"/>
      <c r="NIV4" s="90"/>
      <c r="NIW4" s="89"/>
      <c r="NIX4" s="90"/>
      <c r="NIY4" s="90"/>
      <c r="NIZ4" s="89"/>
      <c r="NJA4" s="90"/>
      <c r="NJB4" s="90"/>
      <c r="NJC4" s="89"/>
      <c r="NJD4" s="90"/>
      <c r="NJE4" s="90"/>
      <c r="NJF4" s="89"/>
      <c r="NJG4" s="90"/>
      <c r="NJH4" s="90"/>
      <c r="NJI4" s="89"/>
      <c r="NJJ4" s="90"/>
      <c r="NJK4" s="90"/>
      <c r="NJL4" s="89"/>
      <c r="NJM4" s="90"/>
      <c r="NJN4" s="90"/>
      <c r="NJO4" s="89"/>
      <c r="NJP4" s="90"/>
      <c r="NJQ4" s="90"/>
      <c r="NJR4" s="89"/>
      <c r="NJS4" s="90"/>
      <c r="NJT4" s="90"/>
      <c r="NJU4" s="89"/>
      <c r="NJV4" s="90"/>
      <c r="NJW4" s="90"/>
      <c r="NJX4" s="89"/>
      <c r="NJY4" s="90"/>
      <c r="NJZ4" s="90"/>
      <c r="NKA4" s="89"/>
      <c r="NKB4" s="90"/>
      <c r="NKC4" s="90"/>
      <c r="NKD4" s="89"/>
      <c r="NKE4" s="90"/>
      <c r="NKF4" s="90"/>
      <c r="NKG4" s="89"/>
      <c r="NKH4" s="90"/>
      <c r="NKI4" s="90"/>
      <c r="NKJ4" s="89"/>
      <c r="NKK4" s="90"/>
      <c r="NKL4" s="90"/>
      <c r="NKM4" s="89"/>
      <c r="NKN4" s="90"/>
      <c r="NKO4" s="90"/>
      <c r="NKP4" s="89"/>
      <c r="NKQ4" s="90"/>
      <c r="NKR4" s="90"/>
      <c r="NKS4" s="89"/>
      <c r="NKT4" s="90"/>
      <c r="NKU4" s="90"/>
      <c r="NKV4" s="89"/>
      <c r="NKW4" s="90"/>
      <c r="NKX4" s="90"/>
      <c r="NKY4" s="89"/>
      <c r="NKZ4" s="90"/>
      <c r="NLA4" s="90"/>
      <c r="NLB4" s="89"/>
      <c r="NLC4" s="90"/>
      <c r="NLD4" s="90"/>
      <c r="NLE4" s="89"/>
      <c r="NLF4" s="90"/>
      <c r="NLG4" s="90"/>
      <c r="NLH4" s="89"/>
      <c r="NLI4" s="90"/>
      <c r="NLJ4" s="90"/>
      <c r="NLK4" s="89"/>
      <c r="NLL4" s="90"/>
      <c r="NLM4" s="90"/>
      <c r="NLN4" s="89"/>
      <c r="NLO4" s="90"/>
      <c r="NLP4" s="90"/>
      <c r="NLQ4" s="89"/>
      <c r="NLR4" s="90"/>
      <c r="NLS4" s="90"/>
      <c r="NLT4" s="89"/>
      <c r="NLU4" s="90"/>
      <c r="NLV4" s="90"/>
      <c r="NLW4" s="89"/>
      <c r="NLX4" s="90"/>
      <c r="NLY4" s="90"/>
      <c r="NLZ4" s="89"/>
      <c r="NMA4" s="90"/>
      <c r="NMB4" s="90"/>
      <c r="NMC4" s="89"/>
      <c r="NMD4" s="90"/>
      <c r="NME4" s="90"/>
      <c r="NMF4" s="89"/>
      <c r="NMG4" s="90"/>
      <c r="NMH4" s="90"/>
      <c r="NMI4" s="89"/>
      <c r="NMJ4" s="90"/>
      <c r="NMK4" s="90"/>
      <c r="NML4" s="89"/>
      <c r="NMM4" s="90"/>
      <c r="NMN4" s="90"/>
      <c r="NMO4" s="89"/>
      <c r="NMP4" s="90"/>
      <c r="NMQ4" s="90"/>
      <c r="NMR4" s="89"/>
      <c r="NMS4" s="90"/>
      <c r="NMT4" s="90"/>
      <c r="NMU4" s="89"/>
      <c r="NMV4" s="90"/>
      <c r="NMW4" s="90"/>
      <c r="NMX4" s="89"/>
      <c r="NMY4" s="90"/>
      <c r="NMZ4" s="90"/>
      <c r="NNA4" s="89"/>
      <c r="NNB4" s="90"/>
      <c r="NNC4" s="90"/>
      <c r="NND4" s="89"/>
      <c r="NNE4" s="90"/>
      <c r="NNF4" s="90"/>
      <c r="NNG4" s="89"/>
      <c r="NNH4" s="90"/>
      <c r="NNI4" s="90"/>
      <c r="NNJ4" s="89"/>
      <c r="NNK4" s="90"/>
      <c r="NNL4" s="90"/>
      <c r="NNM4" s="89"/>
      <c r="NNN4" s="90"/>
      <c r="NNO4" s="90"/>
      <c r="NNP4" s="89"/>
      <c r="NNQ4" s="90"/>
      <c r="NNR4" s="90"/>
      <c r="NNS4" s="89"/>
      <c r="NNT4" s="90"/>
      <c r="NNU4" s="90"/>
      <c r="NNV4" s="89"/>
      <c r="NNW4" s="90"/>
      <c r="NNX4" s="90"/>
      <c r="NNY4" s="89"/>
      <c r="NNZ4" s="90"/>
      <c r="NOA4" s="90"/>
      <c r="NOB4" s="89"/>
      <c r="NOC4" s="90"/>
      <c r="NOD4" s="90"/>
      <c r="NOE4" s="89"/>
      <c r="NOF4" s="90"/>
      <c r="NOG4" s="90"/>
      <c r="NOH4" s="89"/>
      <c r="NOI4" s="90"/>
      <c r="NOJ4" s="90"/>
      <c r="NOK4" s="89"/>
      <c r="NOL4" s="90"/>
      <c r="NOM4" s="90"/>
      <c r="NON4" s="89"/>
      <c r="NOO4" s="90"/>
      <c r="NOP4" s="90"/>
      <c r="NOQ4" s="89"/>
      <c r="NOR4" s="90"/>
      <c r="NOS4" s="90"/>
      <c r="NOT4" s="89"/>
      <c r="NOU4" s="90"/>
      <c r="NOV4" s="90"/>
      <c r="NOW4" s="89"/>
      <c r="NOX4" s="90"/>
      <c r="NOY4" s="90"/>
      <c r="NOZ4" s="89"/>
      <c r="NPA4" s="90"/>
      <c r="NPB4" s="90"/>
      <c r="NPC4" s="89"/>
      <c r="NPD4" s="90"/>
      <c r="NPE4" s="90"/>
      <c r="NPF4" s="89"/>
      <c r="NPG4" s="90"/>
      <c r="NPH4" s="90"/>
      <c r="NPI4" s="89"/>
      <c r="NPJ4" s="90"/>
      <c r="NPK4" s="90"/>
      <c r="NPL4" s="89"/>
      <c r="NPM4" s="90"/>
      <c r="NPN4" s="90"/>
      <c r="NPO4" s="89"/>
      <c r="NPP4" s="90"/>
      <c r="NPQ4" s="90"/>
      <c r="NPR4" s="89"/>
      <c r="NPS4" s="90"/>
      <c r="NPT4" s="90"/>
      <c r="NPU4" s="89"/>
      <c r="NPV4" s="90"/>
      <c r="NPW4" s="90"/>
      <c r="NPX4" s="89"/>
      <c r="NPY4" s="90"/>
      <c r="NPZ4" s="90"/>
      <c r="NQA4" s="89"/>
      <c r="NQB4" s="90"/>
      <c r="NQC4" s="90"/>
      <c r="NQD4" s="89"/>
      <c r="NQE4" s="90"/>
      <c r="NQF4" s="90"/>
      <c r="NQG4" s="89"/>
      <c r="NQH4" s="90"/>
      <c r="NQI4" s="90"/>
      <c r="NQJ4" s="89"/>
      <c r="NQK4" s="90"/>
      <c r="NQL4" s="90"/>
      <c r="NQM4" s="89"/>
      <c r="NQN4" s="90"/>
      <c r="NQO4" s="90"/>
      <c r="NQP4" s="89"/>
      <c r="NQQ4" s="90"/>
      <c r="NQR4" s="90"/>
      <c r="NQS4" s="89"/>
      <c r="NQT4" s="90"/>
      <c r="NQU4" s="90"/>
      <c r="NQV4" s="89"/>
      <c r="NQW4" s="90"/>
      <c r="NQX4" s="90"/>
      <c r="NQY4" s="89"/>
      <c r="NQZ4" s="90"/>
      <c r="NRA4" s="90"/>
      <c r="NRB4" s="89"/>
      <c r="NRC4" s="90"/>
      <c r="NRD4" s="90"/>
      <c r="NRE4" s="89"/>
      <c r="NRF4" s="90"/>
      <c r="NRG4" s="90"/>
      <c r="NRH4" s="89"/>
      <c r="NRI4" s="90"/>
      <c r="NRJ4" s="90"/>
      <c r="NRK4" s="89"/>
      <c r="NRL4" s="90"/>
      <c r="NRM4" s="90"/>
      <c r="NRN4" s="89"/>
      <c r="NRO4" s="90"/>
      <c r="NRP4" s="90"/>
      <c r="NRQ4" s="89"/>
      <c r="NRR4" s="90"/>
      <c r="NRS4" s="90"/>
      <c r="NRT4" s="89"/>
      <c r="NRU4" s="90"/>
      <c r="NRV4" s="90"/>
      <c r="NRW4" s="89"/>
      <c r="NRX4" s="90"/>
      <c r="NRY4" s="90"/>
      <c r="NRZ4" s="89"/>
      <c r="NSA4" s="90"/>
      <c r="NSB4" s="90"/>
      <c r="NSC4" s="89"/>
      <c r="NSD4" s="90"/>
      <c r="NSE4" s="90"/>
      <c r="NSF4" s="89"/>
      <c r="NSG4" s="90"/>
      <c r="NSH4" s="90"/>
      <c r="NSI4" s="89"/>
      <c r="NSJ4" s="90"/>
      <c r="NSK4" s="90"/>
      <c r="NSL4" s="89"/>
      <c r="NSM4" s="90"/>
      <c r="NSN4" s="90"/>
      <c r="NSO4" s="89"/>
      <c r="NSP4" s="90"/>
      <c r="NSQ4" s="90"/>
      <c r="NSR4" s="89"/>
      <c r="NSS4" s="90"/>
      <c r="NST4" s="90"/>
      <c r="NSU4" s="89"/>
      <c r="NSV4" s="90"/>
      <c r="NSW4" s="90"/>
      <c r="NSX4" s="89"/>
      <c r="NSY4" s="90"/>
      <c r="NSZ4" s="90"/>
      <c r="NTA4" s="89"/>
      <c r="NTB4" s="90"/>
      <c r="NTC4" s="90"/>
      <c r="NTD4" s="89"/>
      <c r="NTE4" s="90"/>
      <c r="NTF4" s="90"/>
      <c r="NTG4" s="89"/>
      <c r="NTH4" s="90"/>
      <c r="NTI4" s="90"/>
      <c r="NTJ4" s="89"/>
      <c r="NTK4" s="90"/>
      <c r="NTL4" s="90"/>
      <c r="NTM4" s="89"/>
      <c r="NTN4" s="90"/>
      <c r="NTO4" s="90"/>
      <c r="NTP4" s="89"/>
      <c r="NTQ4" s="90"/>
      <c r="NTR4" s="90"/>
      <c r="NTS4" s="89"/>
      <c r="NTT4" s="90"/>
      <c r="NTU4" s="90"/>
      <c r="NTV4" s="89"/>
      <c r="NTW4" s="90"/>
      <c r="NTX4" s="90"/>
      <c r="NTY4" s="89"/>
      <c r="NTZ4" s="90"/>
      <c r="NUA4" s="90"/>
      <c r="NUB4" s="89"/>
      <c r="NUC4" s="90"/>
      <c r="NUD4" s="90"/>
      <c r="NUE4" s="89"/>
      <c r="NUF4" s="90"/>
      <c r="NUG4" s="90"/>
      <c r="NUH4" s="89"/>
      <c r="NUI4" s="90"/>
      <c r="NUJ4" s="90"/>
      <c r="NUK4" s="89"/>
      <c r="NUL4" s="90"/>
      <c r="NUM4" s="90"/>
      <c r="NUN4" s="89"/>
      <c r="NUO4" s="90"/>
      <c r="NUP4" s="90"/>
      <c r="NUQ4" s="89"/>
      <c r="NUR4" s="90"/>
      <c r="NUS4" s="90"/>
      <c r="NUT4" s="89"/>
      <c r="NUU4" s="90"/>
      <c r="NUV4" s="90"/>
      <c r="NUW4" s="89"/>
      <c r="NUX4" s="90"/>
      <c r="NUY4" s="90"/>
      <c r="NUZ4" s="89"/>
      <c r="NVA4" s="90"/>
      <c r="NVB4" s="90"/>
      <c r="NVC4" s="89"/>
      <c r="NVD4" s="90"/>
      <c r="NVE4" s="90"/>
      <c r="NVF4" s="89"/>
      <c r="NVG4" s="90"/>
      <c r="NVH4" s="90"/>
      <c r="NVI4" s="89"/>
      <c r="NVJ4" s="90"/>
      <c r="NVK4" s="90"/>
      <c r="NVL4" s="89"/>
      <c r="NVM4" s="90"/>
      <c r="NVN4" s="90"/>
      <c r="NVO4" s="89"/>
      <c r="NVP4" s="90"/>
      <c r="NVQ4" s="90"/>
      <c r="NVR4" s="89"/>
      <c r="NVS4" s="90"/>
      <c r="NVT4" s="90"/>
      <c r="NVU4" s="89"/>
      <c r="NVV4" s="90"/>
      <c r="NVW4" s="90"/>
      <c r="NVX4" s="89"/>
      <c r="NVY4" s="90"/>
      <c r="NVZ4" s="90"/>
      <c r="NWA4" s="89"/>
      <c r="NWB4" s="90"/>
      <c r="NWC4" s="90"/>
      <c r="NWD4" s="89"/>
      <c r="NWE4" s="90"/>
      <c r="NWF4" s="90"/>
      <c r="NWG4" s="89"/>
      <c r="NWH4" s="90"/>
      <c r="NWI4" s="90"/>
      <c r="NWJ4" s="89"/>
      <c r="NWK4" s="90"/>
      <c r="NWL4" s="90"/>
      <c r="NWM4" s="89"/>
      <c r="NWN4" s="90"/>
      <c r="NWO4" s="90"/>
      <c r="NWP4" s="89"/>
      <c r="NWQ4" s="90"/>
      <c r="NWR4" s="90"/>
      <c r="NWS4" s="89"/>
      <c r="NWT4" s="90"/>
      <c r="NWU4" s="90"/>
      <c r="NWV4" s="89"/>
      <c r="NWW4" s="90"/>
      <c r="NWX4" s="90"/>
      <c r="NWY4" s="89"/>
      <c r="NWZ4" s="90"/>
      <c r="NXA4" s="90"/>
      <c r="NXB4" s="89"/>
      <c r="NXC4" s="90"/>
      <c r="NXD4" s="90"/>
      <c r="NXE4" s="89"/>
      <c r="NXF4" s="90"/>
      <c r="NXG4" s="90"/>
      <c r="NXH4" s="89"/>
      <c r="NXI4" s="90"/>
      <c r="NXJ4" s="90"/>
      <c r="NXK4" s="89"/>
      <c r="NXL4" s="90"/>
      <c r="NXM4" s="90"/>
      <c r="NXN4" s="89"/>
      <c r="NXO4" s="90"/>
      <c r="NXP4" s="90"/>
      <c r="NXQ4" s="89"/>
      <c r="NXR4" s="90"/>
      <c r="NXS4" s="90"/>
      <c r="NXT4" s="89"/>
      <c r="NXU4" s="90"/>
      <c r="NXV4" s="90"/>
      <c r="NXW4" s="89"/>
      <c r="NXX4" s="90"/>
      <c r="NXY4" s="90"/>
      <c r="NXZ4" s="89"/>
      <c r="NYA4" s="90"/>
      <c r="NYB4" s="90"/>
      <c r="NYC4" s="89"/>
      <c r="NYD4" s="90"/>
      <c r="NYE4" s="90"/>
      <c r="NYF4" s="89"/>
      <c r="NYG4" s="90"/>
      <c r="NYH4" s="90"/>
      <c r="NYI4" s="89"/>
      <c r="NYJ4" s="90"/>
      <c r="NYK4" s="90"/>
      <c r="NYL4" s="89"/>
      <c r="NYM4" s="90"/>
      <c r="NYN4" s="90"/>
      <c r="NYO4" s="89"/>
      <c r="NYP4" s="90"/>
      <c r="NYQ4" s="90"/>
      <c r="NYR4" s="89"/>
      <c r="NYS4" s="90"/>
      <c r="NYT4" s="90"/>
      <c r="NYU4" s="89"/>
      <c r="NYV4" s="90"/>
      <c r="NYW4" s="90"/>
      <c r="NYX4" s="89"/>
      <c r="NYY4" s="90"/>
      <c r="NYZ4" s="90"/>
      <c r="NZA4" s="89"/>
      <c r="NZB4" s="90"/>
      <c r="NZC4" s="90"/>
      <c r="NZD4" s="89"/>
      <c r="NZE4" s="90"/>
      <c r="NZF4" s="90"/>
      <c r="NZG4" s="89"/>
      <c r="NZH4" s="90"/>
      <c r="NZI4" s="90"/>
      <c r="NZJ4" s="89"/>
      <c r="NZK4" s="90"/>
      <c r="NZL4" s="90"/>
      <c r="NZM4" s="89"/>
      <c r="NZN4" s="90"/>
      <c r="NZO4" s="90"/>
      <c r="NZP4" s="89"/>
      <c r="NZQ4" s="90"/>
      <c r="NZR4" s="90"/>
      <c r="NZS4" s="89"/>
      <c r="NZT4" s="90"/>
      <c r="NZU4" s="90"/>
      <c r="NZV4" s="89"/>
      <c r="NZW4" s="90"/>
      <c r="NZX4" s="90"/>
      <c r="NZY4" s="89"/>
      <c r="NZZ4" s="90"/>
      <c r="OAA4" s="90"/>
      <c r="OAB4" s="89"/>
      <c r="OAC4" s="90"/>
      <c r="OAD4" s="90"/>
      <c r="OAE4" s="89"/>
      <c r="OAF4" s="90"/>
      <c r="OAG4" s="90"/>
      <c r="OAH4" s="89"/>
      <c r="OAI4" s="90"/>
      <c r="OAJ4" s="90"/>
      <c r="OAK4" s="89"/>
      <c r="OAL4" s="90"/>
      <c r="OAM4" s="90"/>
      <c r="OAN4" s="89"/>
      <c r="OAO4" s="90"/>
      <c r="OAP4" s="90"/>
      <c r="OAQ4" s="89"/>
      <c r="OAR4" s="90"/>
      <c r="OAS4" s="90"/>
      <c r="OAT4" s="89"/>
      <c r="OAU4" s="90"/>
      <c r="OAV4" s="90"/>
      <c r="OAW4" s="89"/>
      <c r="OAX4" s="90"/>
      <c r="OAY4" s="90"/>
      <c r="OAZ4" s="89"/>
      <c r="OBA4" s="90"/>
      <c r="OBB4" s="90"/>
      <c r="OBC4" s="89"/>
      <c r="OBD4" s="90"/>
      <c r="OBE4" s="90"/>
      <c r="OBF4" s="89"/>
      <c r="OBG4" s="90"/>
      <c r="OBH4" s="90"/>
      <c r="OBI4" s="89"/>
      <c r="OBJ4" s="90"/>
      <c r="OBK4" s="90"/>
      <c r="OBL4" s="89"/>
      <c r="OBM4" s="90"/>
      <c r="OBN4" s="90"/>
      <c r="OBO4" s="89"/>
      <c r="OBP4" s="90"/>
      <c r="OBQ4" s="90"/>
      <c r="OBR4" s="89"/>
      <c r="OBS4" s="90"/>
      <c r="OBT4" s="90"/>
      <c r="OBU4" s="89"/>
      <c r="OBV4" s="90"/>
      <c r="OBW4" s="90"/>
      <c r="OBX4" s="89"/>
      <c r="OBY4" s="90"/>
      <c r="OBZ4" s="90"/>
      <c r="OCA4" s="89"/>
      <c r="OCB4" s="90"/>
      <c r="OCC4" s="90"/>
      <c r="OCD4" s="89"/>
      <c r="OCE4" s="90"/>
      <c r="OCF4" s="90"/>
      <c r="OCG4" s="89"/>
      <c r="OCH4" s="90"/>
      <c r="OCI4" s="90"/>
      <c r="OCJ4" s="89"/>
      <c r="OCK4" s="90"/>
      <c r="OCL4" s="90"/>
      <c r="OCM4" s="89"/>
      <c r="OCN4" s="90"/>
      <c r="OCO4" s="90"/>
      <c r="OCP4" s="89"/>
      <c r="OCQ4" s="90"/>
      <c r="OCR4" s="90"/>
      <c r="OCS4" s="89"/>
      <c r="OCT4" s="90"/>
      <c r="OCU4" s="90"/>
      <c r="OCV4" s="89"/>
      <c r="OCW4" s="90"/>
      <c r="OCX4" s="90"/>
      <c r="OCY4" s="89"/>
      <c r="OCZ4" s="90"/>
      <c r="ODA4" s="90"/>
      <c r="ODB4" s="89"/>
      <c r="ODC4" s="90"/>
      <c r="ODD4" s="90"/>
      <c r="ODE4" s="89"/>
      <c r="ODF4" s="90"/>
      <c r="ODG4" s="90"/>
      <c r="ODH4" s="89"/>
      <c r="ODI4" s="90"/>
      <c r="ODJ4" s="90"/>
      <c r="ODK4" s="89"/>
      <c r="ODL4" s="90"/>
      <c r="ODM4" s="90"/>
      <c r="ODN4" s="89"/>
      <c r="ODO4" s="90"/>
      <c r="ODP4" s="90"/>
      <c r="ODQ4" s="89"/>
      <c r="ODR4" s="90"/>
      <c r="ODS4" s="90"/>
      <c r="ODT4" s="89"/>
      <c r="ODU4" s="90"/>
      <c r="ODV4" s="90"/>
      <c r="ODW4" s="89"/>
      <c r="ODX4" s="90"/>
      <c r="ODY4" s="90"/>
      <c r="ODZ4" s="89"/>
      <c r="OEA4" s="90"/>
      <c r="OEB4" s="90"/>
      <c r="OEC4" s="89"/>
      <c r="OED4" s="90"/>
      <c r="OEE4" s="90"/>
      <c r="OEF4" s="89"/>
      <c r="OEG4" s="90"/>
      <c r="OEH4" s="90"/>
      <c r="OEI4" s="89"/>
      <c r="OEJ4" s="90"/>
      <c r="OEK4" s="90"/>
      <c r="OEL4" s="89"/>
      <c r="OEM4" s="90"/>
      <c r="OEN4" s="90"/>
      <c r="OEO4" s="89"/>
      <c r="OEP4" s="90"/>
      <c r="OEQ4" s="90"/>
      <c r="OER4" s="89"/>
      <c r="OES4" s="90"/>
      <c r="OET4" s="90"/>
      <c r="OEU4" s="89"/>
      <c r="OEV4" s="90"/>
      <c r="OEW4" s="90"/>
      <c r="OEX4" s="89"/>
      <c r="OEY4" s="90"/>
      <c r="OEZ4" s="90"/>
      <c r="OFA4" s="89"/>
      <c r="OFB4" s="90"/>
      <c r="OFC4" s="90"/>
      <c r="OFD4" s="89"/>
      <c r="OFE4" s="90"/>
      <c r="OFF4" s="90"/>
      <c r="OFG4" s="89"/>
      <c r="OFH4" s="90"/>
      <c r="OFI4" s="90"/>
      <c r="OFJ4" s="89"/>
      <c r="OFK4" s="90"/>
      <c r="OFL4" s="90"/>
      <c r="OFM4" s="89"/>
      <c r="OFN4" s="90"/>
      <c r="OFO4" s="90"/>
      <c r="OFP4" s="89"/>
      <c r="OFQ4" s="90"/>
      <c r="OFR4" s="90"/>
      <c r="OFS4" s="89"/>
      <c r="OFT4" s="90"/>
      <c r="OFU4" s="90"/>
      <c r="OFV4" s="89"/>
      <c r="OFW4" s="90"/>
      <c r="OFX4" s="90"/>
      <c r="OFY4" s="89"/>
      <c r="OFZ4" s="90"/>
      <c r="OGA4" s="90"/>
      <c r="OGB4" s="89"/>
      <c r="OGC4" s="90"/>
      <c r="OGD4" s="90"/>
      <c r="OGE4" s="89"/>
      <c r="OGF4" s="90"/>
      <c r="OGG4" s="90"/>
      <c r="OGH4" s="89"/>
      <c r="OGI4" s="90"/>
      <c r="OGJ4" s="90"/>
      <c r="OGK4" s="89"/>
      <c r="OGL4" s="90"/>
      <c r="OGM4" s="90"/>
      <c r="OGN4" s="89"/>
      <c r="OGO4" s="90"/>
      <c r="OGP4" s="90"/>
      <c r="OGQ4" s="89"/>
      <c r="OGR4" s="90"/>
      <c r="OGS4" s="90"/>
      <c r="OGT4" s="89"/>
      <c r="OGU4" s="90"/>
      <c r="OGV4" s="90"/>
      <c r="OGW4" s="89"/>
      <c r="OGX4" s="90"/>
      <c r="OGY4" s="90"/>
      <c r="OGZ4" s="89"/>
      <c r="OHA4" s="90"/>
      <c r="OHB4" s="90"/>
      <c r="OHC4" s="89"/>
      <c r="OHD4" s="90"/>
      <c r="OHE4" s="90"/>
      <c r="OHF4" s="89"/>
      <c r="OHG4" s="90"/>
      <c r="OHH4" s="90"/>
      <c r="OHI4" s="89"/>
      <c r="OHJ4" s="90"/>
      <c r="OHK4" s="90"/>
      <c r="OHL4" s="89"/>
      <c r="OHM4" s="90"/>
      <c r="OHN4" s="90"/>
      <c r="OHO4" s="89"/>
      <c r="OHP4" s="90"/>
      <c r="OHQ4" s="90"/>
      <c r="OHR4" s="89"/>
      <c r="OHS4" s="90"/>
      <c r="OHT4" s="90"/>
      <c r="OHU4" s="89"/>
      <c r="OHV4" s="90"/>
      <c r="OHW4" s="90"/>
      <c r="OHX4" s="89"/>
      <c r="OHY4" s="90"/>
      <c r="OHZ4" s="90"/>
      <c r="OIA4" s="89"/>
      <c r="OIB4" s="90"/>
      <c r="OIC4" s="90"/>
      <c r="OID4" s="89"/>
      <c r="OIE4" s="90"/>
      <c r="OIF4" s="90"/>
      <c r="OIG4" s="89"/>
      <c r="OIH4" s="90"/>
      <c r="OII4" s="90"/>
      <c r="OIJ4" s="89"/>
      <c r="OIK4" s="90"/>
      <c r="OIL4" s="90"/>
      <c r="OIM4" s="89"/>
      <c r="OIN4" s="90"/>
      <c r="OIO4" s="90"/>
      <c r="OIP4" s="89"/>
      <c r="OIQ4" s="90"/>
      <c r="OIR4" s="90"/>
      <c r="OIS4" s="89"/>
      <c r="OIT4" s="90"/>
      <c r="OIU4" s="90"/>
      <c r="OIV4" s="89"/>
      <c r="OIW4" s="90"/>
      <c r="OIX4" s="90"/>
      <c r="OIY4" s="89"/>
      <c r="OIZ4" s="90"/>
      <c r="OJA4" s="90"/>
      <c r="OJB4" s="89"/>
      <c r="OJC4" s="90"/>
      <c r="OJD4" s="90"/>
      <c r="OJE4" s="89"/>
      <c r="OJF4" s="90"/>
      <c r="OJG4" s="90"/>
      <c r="OJH4" s="89"/>
      <c r="OJI4" s="90"/>
      <c r="OJJ4" s="90"/>
      <c r="OJK4" s="89"/>
      <c r="OJL4" s="90"/>
      <c r="OJM4" s="90"/>
      <c r="OJN4" s="89"/>
      <c r="OJO4" s="90"/>
      <c r="OJP4" s="90"/>
      <c r="OJQ4" s="89"/>
      <c r="OJR4" s="90"/>
      <c r="OJS4" s="90"/>
      <c r="OJT4" s="89"/>
      <c r="OJU4" s="90"/>
      <c r="OJV4" s="90"/>
      <c r="OJW4" s="89"/>
      <c r="OJX4" s="90"/>
      <c r="OJY4" s="90"/>
      <c r="OJZ4" s="89"/>
      <c r="OKA4" s="90"/>
      <c r="OKB4" s="90"/>
      <c r="OKC4" s="89"/>
      <c r="OKD4" s="90"/>
      <c r="OKE4" s="90"/>
      <c r="OKF4" s="89"/>
      <c r="OKG4" s="90"/>
      <c r="OKH4" s="90"/>
      <c r="OKI4" s="89"/>
      <c r="OKJ4" s="90"/>
      <c r="OKK4" s="90"/>
      <c r="OKL4" s="89"/>
      <c r="OKM4" s="90"/>
      <c r="OKN4" s="90"/>
      <c r="OKO4" s="89"/>
      <c r="OKP4" s="90"/>
      <c r="OKQ4" s="90"/>
      <c r="OKR4" s="89"/>
      <c r="OKS4" s="90"/>
      <c r="OKT4" s="90"/>
      <c r="OKU4" s="89"/>
      <c r="OKV4" s="90"/>
      <c r="OKW4" s="90"/>
      <c r="OKX4" s="89"/>
      <c r="OKY4" s="90"/>
      <c r="OKZ4" s="90"/>
      <c r="OLA4" s="89"/>
      <c r="OLB4" s="90"/>
      <c r="OLC4" s="90"/>
      <c r="OLD4" s="89"/>
      <c r="OLE4" s="90"/>
      <c r="OLF4" s="90"/>
      <c r="OLG4" s="89"/>
      <c r="OLH4" s="90"/>
      <c r="OLI4" s="90"/>
      <c r="OLJ4" s="89"/>
      <c r="OLK4" s="90"/>
      <c r="OLL4" s="90"/>
      <c r="OLM4" s="89"/>
      <c r="OLN4" s="90"/>
      <c r="OLO4" s="90"/>
      <c r="OLP4" s="89"/>
      <c r="OLQ4" s="90"/>
      <c r="OLR4" s="90"/>
      <c r="OLS4" s="89"/>
      <c r="OLT4" s="90"/>
      <c r="OLU4" s="90"/>
      <c r="OLV4" s="89"/>
      <c r="OLW4" s="90"/>
      <c r="OLX4" s="90"/>
      <c r="OLY4" s="89"/>
      <c r="OLZ4" s="90"/>
      <c r="OMA4" s="90"/>
      <c r="OMB4" s="89"/>
      <c r="OMC4" s="90"/>
      <c r="OMD4" s="90"/>
      <c r="OME4" s="89"/>
      <c r="OMF4" s="90"/>
      <c r="OMG4" s="90"/>
      <c r="OMH4" s="89"/>
      <c r="OMI4" s="90"/>
      <c r="OMJ4" s="90"/>
      <c r="OMK4" s="89"/>
      <c r="OML4" s="90"/>
      <c r="OMM4" s="90"/>
      <c r="OMN4" s="89"/>
      <c r="OMO4" s="90"/>
      <c r="OMP4" s="90"/>
      <c r="OMQ4" s="89"/>
      <c r="OMR4" s="90"/>
      <c r="OMS4" s="90"/>
      <c r="OMT4" s="89"/>
      <c r="OMU4" s="90"/>
      <c r="OMV4" s="90"/>
      <c r="OMW4" s="89"/>
      <c r="OMX4" s="90"/>
      <c r="OMY4" s="90"/>
      <c r="OMZ4" s="89"/>
      <c r="ONA4" s="90"/>
      <c r="ONB4" s="90"/>
      <c r="ONC4" s="89"/>
      <c r="OND4" s="90"/>
      <c r="ONE4" s="90"/>
      <c r="ONF4" s="89"/>
      <c r="ONG4" s="90"/>
      <c r="ONH4" s="90"/>
      <c r="ONI4" s="89"/>
      <c r="ONJ4" s="90"/>
      <c r="ONK4" s="90"/>
      <c r="ONL4" s="89"/>
      <c r="ONM4" s="90"/>
      <c r="ONN4" s="90"/>
      <c r="ONO4" s="89"/>
      <c r="ONP4" s="90"/>
      <c r="ONQ4" s="90"/>
      <c r="ONR4" s="89"/>
      <c r="ONS4" s="90"/>
      <c r="ONT4" s="90"/>
      <c r="ONU4" s="89"/>
      <c r="ONV4" s="90"/>
      <c r="ONW4" s="90"/>
      <c r="ONX4" s="89"/>
      <c r="ONY4" s="90"/>
      <c r="ONZ4" s="90"/>
      <c r="OOA4" s="89"/>
      <c r="OOB4" s="90"/>
      <c r="OOC4" s="90"/>
      <c r="OOD4" s="89"/>
      <c r="OOE4" s="90"/>
      <c r="OOF4" s="90"/>
      <c r="OOG4" s="89"/>
      <c r="OOH4" s="90"/>
      <c r="OOI4" s="90"/>
      <c r="OOJ4" s="89"/>
      <c r="OOK4" s="90"/>
      <c r="OOL4" s="90"/>
      <c r="OOM4" s="89"/>
      <c r="OON4" s="90"/>
      <c r="OOO4" s="90"/>
      <c r="OOP4" s="89"/>
      <c r="OOQ4" s="90"/>
      <c r="OOR4" s="90"/>
      <c r="OOS4" s="89"/>
      <c r="OOT4" s="90"/>
      <c r="OOU4" s="90"/>
      <c r="OOV4" s="89"/>
      <c r="OOW4" s="90"/>
      <c r="OOX4" s="90"/>
      <c r="OOY4" s="89"/>
      <c r="OOZ4" s="90"/>
      <c r="OPA4" s="90"/>
      <c r="OPB4" s="89"/>
      <c r="OPC4" s="90"/>
      <c r="OPD4" s="90"/>
      <c r="OPE4" s="89"/>
      <c r="OPF4" s="90"/>
      <c r="OPG4" s="90"/>
      <c r="OPH4" s="89"/>
      <c r="OPI4" s="90"/>
      <c r="OPJ4" s="90"/>
      <c r="OPK4" s="89"/>
      <c r="OPL4" s="90"/>
      <c r="OPM4" s="90"/>
      <c r="OPN4" s="89"/>
      <c r="OPO4" s="90"/>
      <c r="OPP4" s="90"/>
      <c r="OPQ4" s="89"/>
      <c r="OPR4" s="90"/>
      <c r="OPS4" s="90"/>
      <c r="OPT4" s="89"/>
      <c r="OPU4" s="90"/>
      <c r="OPV4" s="90"/>
      <c r="OPW4" s="89"/>
      <c r="OPX4" s="90"/>
      <c r="OPY4" s="90"/>
      <c r="OPZ4" s="89"/>
      <c r="OQA4" s="90"/>
      <c r="OQB4" s="90"/>
      <c r="OQC4" s="89"/>
      <c r="OQD4" s="90"/>
      <c r="OQE4" s="90"/>
      <c r="OQF4" s="89"/>
      <c r="OQG4" s="90"/>
      <c r="OQH4" s="90"/>
      <c r="OQI4" s="89"/>
      <c r="OQJ4" s="90"/>
      <c r="OQK4" s="90"/>
      <c r="OQL4" s="89"/>
      <c r="OQM4" s="90"/>
      <c r="OQN4" s="90"/>
      <c r="OQO4" s="89"/>
      <c r="OQP4" s="90"/>
      <c r="OQQ4" s="90"/>
      <c r="OQR4" s="89"/>
      <c r="OQS4" s="90"/>
      <c r="OQT4" s="90"/>
      <c r="OQU4" s="89"/>
      <c r="OQV4" s="90"/>
      <c r="OQW4" s="90"/>
      <c r="OQX4" s="89"/>
      <c r="OQY4" s="90"/>
      <c r="OQZ4" s="90"/>
      <c r="ORA4" s="89"/>
      <c r="ORB4" s="90"/>
      <c r="ORC4" s="90"/>
      <c r="ORD4" s="89"/>
      <c r="ORE4" s="90"/>
      <c r="ORF4" s="90"/>
      <c r="ORG4" s="89"/>
      <c r="ORH4" s="90"/>
      <c r="ORI4" s="90"/>
      <c r="ORJ4" s="89"/>
      <c r="ORK4" s="90"/>
      <c r="ORL4" s="90"/>
      <c r="ORM4" s="89"/>
      <c r="ORN4" s="90"/>
      <c r="ORO4" s="90"/>
      <c r="ORP4" s="89"/>
      <c r="ORQ4" s="90"/>
      <c r="ORR4" s="90"/>
      <c r="ORS4" s="89"/>
      <c r="ORT4" s="90"/>
      <c r="ORU4" s="90"/>
      <c r="ORV4" s="89"/>
      <c r="ORW4" s="90"/>
      <c r="ORX4" s="90"/>
      <c r="ORY4" s="89"/>
      <c r="ORZ4" s="90"/>
      <c r="OSA4" s="90"/>
      <c r="OSB4" s="89"/>
      <c r="OSC4" s="90"/>
      <c r="OSD4" s="90"/>
      <c r="OSE4" s="89"/>
      <c r="OSF4" s="90"/>
      <c r="OSG4" s="90"/>
      <c r="OSH4" s="89"/>
      <c r="OSI4" s="90"/>
      <c r="OSJ4" s="90"/>
      <c r="OSK4" s="89"/>
      <c r="OSL4" s="90"/>
      <c r="OSM4" s="90"/>
      <c r="OSN4" s="89"/>
      <c r="OSO4" s="90"/>
      <c r="OSP4" s="90"/>
      <c r="OSQ4" s="89"/>
      <c r="OSR4" s="90"/>
      <c r="OSS4" s="90"/>
      <c r="OST4" s="89"/>
      <c r="OSU4" s="90"/>
      <c r="OSV4" s="90"/>
      <c r="OSW4" s="89"/>
      <c r="OSX4" s="90"/>
      <c r="OSY4" s="90"/>
      <c r="OSZ4" s="89"/>
      <c r="OTA4" s="90"/>
      <c r="OTB4" s="90"/>
      <c r="OTC4" s="89"/>
      <c r="OTD4" s="90"/>
      <c r="OTE4" s="90"/>
      <c r="OTF4" s="89"/>
      <c r="OTG4" s="90"/>
      <c r="OTH4" s="90"/>
      <c r="OTI4" s="89"/>
      <c r="OTJ4" s="90"/>
      <c r="OTK4" s="90"/>
      <c r="OTL4" s="89"/>
      <c r="OTM4" s="90"/>
      <c r="OTN4" s="90"/>
      <c r="OTO4" s="89"/>
      <c r="OTP4" s="90"/>
      <c r="OTQ4" s="90"/>
      <c r="OTR4" s="89"/>
      <c r="OTS4" s="90"/>
      <c r="OTT4" s="90"/>
      <c r="OTU4" s="89"/>
      <c r="OTV4" s="90"/>
      <c r="OTW4" s="90"/>
      <c r="OTX4" s="89"/>
      <c r="OTY4" s="90"/>
      <c r="OTZ4" s="90"/>
      <c r="OUA4" s="89"/>
      <c r="OUB4" s="90"/>
      <c r="OUC4" s="90"/>
      <c r="OUD4" s="89"/>
      <c r="OUE4" s="90"/>
      <c r="OUF4" s="90"/>
      <c r="OUG4" s="89"/>
      <c r="OUH4" s="90"/>
      <c r="OUI4" s="90"/>
      <c r="OUJ4" s="89"/>
      <c r="OUK4" s="90"/>
      <c r="OUL4" s="90"/>
      <c r="OUM4" s="89"/>
      <c r="OUN4" s="90"/>
      <c r="OUO4" s="90"/>
      <c r="OUP4" s="89"/>
      <c r="OUQ4" s="90"/>
      <c r="OUR4" s="90"/>
      <c r="OUS4" s="89"/>
      <c r="OUT4" s="90"/>
      <c r="OUU4" s="90"/>
      <c r="OUV4" s="89"/>
      <c r="OUW4" s="90"/>
      <c r="OUX4" s="90"/>
      <c r="OUY4" s="89"/>
      <c r="OUZ4" s="90"/>
      <c r="OVA4" s="90"/>
      <c r="OVB4" s="89"/>
      <c r="OVC4" s="90"/>
      <c r="OVD4" s="90"/>
      <c r="OVE4" s="89"/>
      <c r="OVF4" s="90"/>
      <c r="OVG4" s="90"/>
      <c r="OVH4" s="89"/>
      <c r="OVI4" s="90"/>
      <c r="OVJ4" s="90"/>
      <c r="OVK4" s="89"/>
      <c r="OVL4" s="90"/>
      <c r="OVM4" s="90"/>
      <c r="OVN4" s="89"/>
      <c r="OVO4" s="90"/>
      <c r="OVP4" s="90"/>
      <c r="OVQ4" s="89"/>
      <c r="OVR4" s="90"/>
      <c r="OVS4" s="90"/>
      <c r="OVT4" s="89"/>
      <c r="OVU4" s="90"/>
      <c r="OVV4" s="90"/>
      <c r="OVW4" s="89"/>
      <c r="OVX4" s="90"/>
      <c r="OVY4" s="90"/>
      <c r="OVZ4" s="89"/>
      <c r="OWA4" s="90"/>
      <c r="OWB4" s="90"/>
      <c r="OWC4" s="89"/>
      <c r="OWD4" s="90"/>
      <c r="OWE4" s="90"/>
      <c r="OWF4" s="89"/>
      <c r="OWG4" s="90"/>
      <c r="OWH4" s="90"/>
      <c r="OWI4" s="89"/>
      <c r="OWJ4" s="90"/>
      <c r="OWK4" s="90"/>
      <c r="OWL4" s="89"/>
      <c r="OWM4" s="90"/>
      <c r="OWN4" s="90"/>
      <c r="OWO4" s="89"/>
      <c r="OWP4" s="90"/>
      <c r="OWQ4" s="90"/>
      <c r="OWR4" s="89"/>
      <c r="OWS4" s="90"/>
      <c r="OWT4" s="90"/>
      <c r="OWU4" s="89"/>
      <c r="OWV4" s="90"/>
      <c r="OWW4" s="90"/>
      <c r="OWX4" s="89"/>
      <c r="OWY4" s="90"/>
      <c r="OWZ4" s="90"/>
      <c r="OXA4" s="89"/>
      <c r="OXB4" s="90"/>
      <c r="OXC4" s="90"/>
      <c r="OXD4" s="89"/>
      <c r="OXE4" s="90"/>
      <c r="OXF4" s="90"/>
      <c r="OXG4" s="89"/>
      <c r="OXH4" s="90"/>
      <c r="OXI4" s="90"/>
      <c r="OXJ4" s="89"/>
      <c r="OXK4" s="90"/>
      <c r="OXL4" s="90"/>
      <c r="OXM4" s="89"/>
      <c r="OXN4" s="90"/>
      <c r="OXO4" s="90"/>
      <c r="OXP4" s="89"/>
      <c r="OXQ4" s="90"/>
      <c r="OXR4" s="90"/>
      <c r="OXS4" s="89"/>
      <c r="OXT4" s="90"/>
      <c r="OXU4" s="90"/>
      <c r="OXV4" s="89"/>
      <c r="OXW4" s="90"/>
      <c r="OXX4" s="90"/>
      <c r="OXY4" s="89"/>
      <c r="OXZ4" s="90"/>
      <c r="OYA4" s="90"/>
      <c r="OYB4" s="89"/>
      <c r="OYC4" s="90"/>
      <c r="OYD4" s="90"/>
      <c r="OYE4" s="89"/>
      <c r="OYF4" s="90"/>
      <c r="OYG4" s="90"/>
      <c r="OYH4" s="89"/>
      <c r="OYI4" s="90"/>
      <c r="OYJ4" s="90"/>
      <c r="OYK4" s="89"/>
      <c r="OYL4" s="90"/>
      <c r="OYM4" s="90"/>
      <c r="OYN4" s="89"/>
      <c r="OYO4" s="90"/>
      <c r="OYP4" s="90"/>
      <c r="OYQ4" s="89"/>
      <c r="OYR4" s="90"/>
      <c r="OYS4" s="90"/>
      <c r="OYT4" s="89"/>
      <c r="OYU4" s="90"/>
      <c r="OYV4" s="90"/>
      <c r="OYW4" s="89"/>
      <c r="OYX4" s="90"/>
      <c r="OYY4" s="90"/>
      <c r="OYZ4" s="89"/>
      <c r="OZA4" s="90"/>
      <c r="OZB4" s="90"/>
      <c r="OZC4" s="89"/>
      <c r="OZD4" s="90"/>
      <c r="OZE4" s="90"/>
      <c r="OZF4" s="89"/>
      <c r="OZG4" s="90"/>
      <c r="OZH4" s="90"/>
      <c r="OZI4" s="89"/>
      <c r="OZJ4" s="90"/>
      <c r="OZK4" s="90"/>
      <c r="OZL4" s="89"/>
      <c r="OZM4" s="90"/>
      <c r="OZN4" s="90"/>
      <c r="OZO4" s="89"/>
      <c r="OZP4" s="90"/>
      <c r="OZQ4" s="90"/>
      <c r="OZR4" s="89"/>
      <c r="OZS4" s="90"/>
      <c r="OZT4" s="90"/>
      <c r="OZU4" s="89"/>
      <c r="OZV4" s="90"/>
      <c r="OZW4" s="90"/>
      <c r="OZX4" s="89"/>
      <c r="OZY4" s="90"/>
      <c r="OZZ4" s="90"/>
      <c r="PAA4" s="89"/>
      <c r="PAB4" s="90"/>
      <c r="PAC4" s="90"/>
      <c r="PAD4" s="89"/>
      <c r="PAE4" s="90"/>
      <c r="PAF4" s="90"/>
      <c r="PAG4" s="89"/>
      <c r="PAH4" s="90"/>
      <c r="PAI4" s="90"/>
      <c r="PAJ4" s="89"/>
      <c r="PAK4" s="90"/>
      <c r="PAL4" s="90"/>
      <c r="PAM4" s="89"/>
      <c r="PAN4" s="90"/>
      <c r="PAO4" s="90"/>
      <c r="PAP4" s="89"/>
      <c r="PAQ4" s="90"/>
      <c r="PAR4" s="90"/>
      <c r="PAS4" s="89"/>
      <c r="PAT4" s="90"/>
      <c r="PAU4" s="90"/>
      <c r="PAV4" s="89"/>
      <c r="PAW4" s="90"/>
      <c r="PAX4" s="90"/>
      <c r="PAY4" s="89"/>
      <c r="PAZ4" s="90"/>
      <c r="PBA4" s="90"/>
      <c r="PBB4" s="89"/>
      <c r="PBC4" s="90"/>
      <c r="PBD4" s="90"/>
      <c r="PBE4" s="89"/>
      <c r="PBF4" s="90"/>
      <c r="PBG4" s="90"/>
      <c r="PBH4" s="89"/>
      <c r="PBI4" s="90"/>
      <c r="PBJ4" s="90"/>
      <c r="PBK4" s="89"/>
      <c r="PBL4" s="90"/>
      <c r="PBM4" s="90"/>
      <c r="PBN4" s="89"/>
      <c r="PBO4" s="90"/>
      <c r="PBP4" s="90"/>
      <c r="PBQ4" s="89"/>
      <c r="PBR4" s="90"/>
      <c r="PBS4" s="90"/>
      <c r="PBT4" s="89"/>
      <c r="PBU4" s="90"/>
      <c r="PBV4" s="90"/>
      <c r="PBW4" s="89"/>
      <c r="PBX4" s="90"/>
      <c r="PBY4" s="90"/>
      <c r="PBZ4" s="89"/>
      <c r="PCA4" s="90"/>
      <c r="PCB4" s="90"/>
      <c r="PCC4" s="89"/>
      <c r="PCD4" s="90"/>
      <c r="PCE4" s="90"/>
      <c r="PCF4" s="89"/>
      <c r="PCG4" s="90"/>
      <c r="PCH4" s="90"/>
      <c r="PCI4" s="89"/>
      <c r="PCJ4" s="90"/>
      <c r="PCK4" s="90"/>
      <c r="PCL4" s="89"/>
      <c r="PCM4" s="90"/>
      <c r="PCN4" s="90"/>
      <c r="PCO4" s="89"/>
      <c r="PCP4" s="90"/>
      <c r="PCQ4" s="90"/>
      <c r="PCR4" s="89"/>
      <c r="PCS4" s="90"/>
      <c r="PCT4" s="90"/>
      <c r="PCU4" s="89"/>
      <c r="PCV4" s="90"/>
      <c r="PCW4" s="90"/>
      <c r="PCX4" s="89"/>
      <c r="PCY4" s="90"/>
      <c r="PCZ4" s="90"/>
      <c r="PDA4" s="89"/>
      <c r="PDB4" s="90"/>
      <c r="PDC4" s="90"/>
      <c r="PDD4" s="89"/>
      <c r="PDE4" s="90"/>
      <c r="PDF4" s="90"/>
      <c r="PDG4" s="89"/>
      <c r="PDH4" s="90"/>
      <c r="PDI4" s="90"/>
      <c r="PDJ4" s="89"/>
      <c r="PDK4" s="90"/>
      <c r="PDL4" s="90"/>
      <c r="PDM4" s="89"/>
      <c r="PDN4" s="90"/>
      <c r="PDO4" s="90"/>
      <c r="PDP4" s="89"/>
      <c r="PDQ4" s="90"/>
      <c r="PDR4" s="90"/>
      <c r="PDS4" s="89"/>
      <c r="PDT4" s="90"/>
      <c r="PDU4" s="90"/>
      <c r="PDV4" s="89"/>
      <c r="PDW4" s="90"/>
      <c r="PDX4" s="90"/>
      <c r="PDY4" s="89"/>
      <c r="PDZ4" s="90"/>
      <c r="PEA4" s="90"/>
      <c r="PEB4" s="89"/>
      <c r="PEC4" s="90"/>
      <c r="PED4" s="90"/>
      <c r="PEE4" s="89"/>
      <c r="PEF4" s="90"/>
      <c r="PEG4" s="90"/>
      <c r="PEH4" s="89"/>
      <c r="PEI4" s="90"/>
      <c r="PEJ4" s="90"/>
      <c r="PEK4" s="89"/>
      <c r="PEL4" s="90"/>
      <c r="PEM4" s="90"/>
      <c r="PEN4" s="89"/>
      <c r="PEO4" s="90"/>
      <c r="PEP4" s="90"/>
      <c r="PEQ4" s="89"/>
      <c r="PER4" s="90"/>
      <c r="PES4" s="90"/>
      <c r="PET4" s="89"/>
      <c r="PEU4" s="90"/>
      <c r="PEV4" s="90"/>
      <c r="PEW4" s="89"/>
      <c r="PEX4" s="90"/>
      <c r="PEY4" s="90"/>
      <c r="PEZ4" s="89"/>
      <c r="PFA4" s="90"/>
      <c r="PFB4" s="90"/>
      <c r="PFC4" s="89"/>
      <c r="PFD4" s="90"/>
      <c r="PFE4" s="90"/>
      <c r="PFF4" s="89"/>
      <c r="PFG4" s="90"/>
      <c r="PFH4" s="90"/>
      <c r="PFI4" s="89"/>
      <c r="PFJ4" s="90"/>
      <c r="PFK4" s="90"/>
      <c r="PFL4" s="89"/>
      <c r="PFM4" s="90"/>
      <c r="PFN4" s="90"/>
      <c r="PFO4" s="89"/>
      <c r="PFP4" s="90"/>
      <c r="PFQ4" s="90"/>
      <c r="PFR4" s="89"/>
      <c r="PFS4" s="90"/>
      <c r="PFT4" s="90"/>
      <c r="PFU4" s="89"/>
      <c r="PFV4" s="90"/>
      <c r="PFW4" s="90"/>
      <c r="PFX4" s="89"/>
      <c r="PFY4" s="90"/>
      <c r="PFZ4" s="90"/>
      <c r="PGA4" s="89"/>
      <c r="PGB4" s="90"/>
      <c r="PGC4" s="90"/>
      <c r="PGD4" s="89"/>
      <c r="PGE4" s="90"/>
      <c r="PGF4" s="90"/>
      <c r="PGG4" s="89"/>
      <c r="PGH4" s="90"/>
      <c r="PGI4" s="90"/>
      <c r="PGJ4" s="89"/>
      <c r="PGK4" s="90"/>
      <c r="PGL4" s="90"/>
      <c r="PGM4" s="89"/>
      <c r="PGN4" s="90"/>
      <c r="PGO4" s="90"/>
      <c r="PGP4" s="89"/>
      <c r="PGQ4" s="90"/>
      <c r="PGR4" s="90"/>
      <c r="PGS4" s="89"/>
      <c r="PGT4" s="90"/>
      <c r="PGU4" s="90"/>
      <c r="PGV4" s="89"/>
      <c r="PGW4" s="90"/>
      <c r="PGX4" s="90"/>
      <c r="PGY4" s="89"/>
      <c r="PGZ4" s="90"/>
      <c r="PHA4" s="90"/>
      <c r="PHB4" s="89"/>
      <c r="PHC4" s="90"/>
      <c r="PHD4" s="90"/>
      <c r="PHE4" s="89"/>
      <c r="PHF4" s="90"/>
      <c r="PHG4" s="90"/>
      <c r="PHH4" s="89"/>
      <c r="PHI4" s="90"/>
      <c r="PHJ4" s="90"/>
      <c r="PHK4" s="89"/>
      <c r="PHL4" s="90"/>
      <c r="PHM4" s="90"/>
      <c r="PHN4" s="89"/>
      <c r="PHO4" s="90"/>
      <c r="PHP4" s="90"/>
      <c r="PHQ4" s="89"/>
      <c r="PHR4" s="90"/>
      <c r="PHS4" s="90"/>
      <c r="PHT4" s="89"/>
      <c r="PHU4" s="90"/>
      <c r="PHV4" s="90"/>
      <c r="PHW4" s="89"/>
      <c r="PHX4" s="90"/>
      <c r="PHY4" s="90"/>
      <c r="PHZ4" s="89"/>
      <c r="PIA4" s="90"/>
      <c r="PIB4" s="90"/>
      <c r="PIC4" s="89"/>
      <c r="PID4" s="90"/>
      <c r="PIE4" s="90"/>
      <c r="PIF4" s="89"/>
      <c r="PIG4" s="90"/>
      <c r="PIH4" s="90"/>
      <c r="PII4" s="89"/>
      <c r="PIJ4" s="90"/>
      <c r="PIK4" s="90"/>
      <c r="PIL4" s="89"/>
      <c r="PIM4" s="90"/>
      <c r="PIN4" s="90"/>
      <c r="PIO4" s="89"/>
      <c r="PIP4" s="90"/>
      <c r="PIQ4" s="90"/>
      <c r="PIR4" s="89"/>
      <c r="PIS4" s="90"/>
      <c r="PIT4" s="90"/>
      <c r="PIU4" s="89"/>
      <c r="PIV4" s="90"/>
      <c r="PIW4" s="90"/>
      <c r="PIX4" s="89"/>
      <c r="PIY4" s="90"/>
      <c r="PIZ4" s="90"/>
      <c r="PJA4" s="89"/>
      <c r="PJB4" s="90"/>
      <c r="PJC4" s="90"/>
      <c r="PJD4" s="89"/>
      <c r="PJE4" s="90"/>
      <c r="PJF4" s="90"/>
      <c r="PJG4" s="89"/>
      <c r="PJH4" s="90"/>
      <c r="PJI4" s="90"/>
      <c r="PJJ4" s="89"/>
      <c r="PJK4" s="90"/>
      <c r="PJL4" s="90"/>
      <c r="PJM4" s="89"/>
      <c r="PJN4" s="90"/>
      <c r="PJO4" s="90"/>
      <c r="PJP4" s="89"/>
      <c r="PJQ4" s="90"/>
      <c r="PJR4" s="90"/>
      <c r="PJS4" s="89"/>
      <c r="PJT4" s="90"/>
      <c r="PJU4" s="90"/>
      <c r="PJV4" s="89"/>
      <c r="PJW4" s="90"/>
      <c r="PJX4" s="90"/>
      <c r="PJY4" s="89"/>
      <c r="PJZ4" s="90"/>
      <c r="PKA4" s="90"/>
      <c r="PKB4" s="89"/>
      <c r="PKC4" s="90"/>
      <c r="PKD4" s="90"/>
      <c r="PKE4" s="89"/>
      <c r="PKF4" s="90"/>
      <c r="PKG4" s="90"/>
      <c r="PKH4" s="89"/>
      <c r="PKI4" s="90"/>
      <c r="PKJ4" s="90"/>
      <c r="PKK4" s="89"/>
      <c r="PKL4" s="90"/>
      <c r="PKM4" s="90"/>
      <c r="PKN4" s="89"/>
      <c r="PKO4" s="90"/>
      <c r="PKP4" s="90"/>
      <c r="PKQ4" s="89"/>
      <c r="PKR4" s="90"/>
      <c r="PKS4" s="90"/>
      <c r="PKT4" s="89"/>
      <c r="PKU4" s="90"/>
      <c r="PKV4" s="90"/>
      <c r="PKW4" s="89"/>
      <c r="PKX4" s="90"/>
      <c r="PKY4" s="90"/>
      <c r="PKZ4" s="89"/>
      <c r="PLA4" s="90"/>
      <c r="PLB4" s="90"/>
      <c r="PLC4" s="89"/>
      <c r="PLD4" s="90"/>
      <c r="PLE4" s="90"/>
      <c r="PLF4" s="89"/>
      <c r="PLG4" s="90"/>
      <c r="PLH4" s="90"/>
      <c r="PLI4" s="89"/>
      <c r="PLJ4" s="90"/>
      <c r="PLK4" s="90"/>
      <c r="PLL4" s="89"/>
      <c r="PLM4" s="90"/>
      <c r="PLN4" s="90"/>
      <c r="PLO4" s="89"/>
      <c r="PLP4" s="90"/>
      <c r="PLQ4" s="90"/>
      <c r="PLR4" s="89"/>
      <c r="PLS4" s="90"/>
      <c r="PLT4" s="90"/>
      <c r="PLU4" s="89"/>
      <c r="PLV4" s="90"/>
      <c r="PLW4" s="90"/>
      <c r="PLX4" s="89"/>
      <c r="PLY4" s="90"/>
      <c r="PLZ4" s="90"/>
      <c r="PMA4" s="89"/>
      <c r="PMB4" s="90"/>
      <c r="PMC4" s="90"/>
      <c r="PMD4" s="89"/>
      <c r="PME4" s="90"/>
      <c r="PMF4" s="90"/>
      <c r="PMG4" s="89"/>
      <c r="PMH4" s="90"/>
      <c r="PMI4" s="90"/>
      <c r="PMJ4" s="89"/>
      <c r="PMK4" s="90"/>
      <c r="PML4" s="90"/>
      <c r="PMM4" s="89"/>
      <c r="PMN4" s="90"/>
      <c r="PMO4" s="90"/>
      <c r="PMP4" s="89"/>
      <c r="PMQ4" s="90"/>
      <c r="PMR4" s="90"/>
      <c r="PMS4" s="89"/>
      <c r="PMT4" s="90"/>
      <c r="PMU4" s="90"/>
      <c r="PMV4" s="89"/>
      <c r="PMW4" s="90"/>
      <c r="PMX4" s="90"/>
      <c r="PMY4" s="89"/>
      <c r="PMZ4" s="90"/>
      <c r="PNA4" s="90"/>
      <c r="PNB4" s="89"/>
      <c r="PNC4" s="90"/>
      <c r="PND4" s="90"/>
      <c r="PNE4" s="89"/>
      <c r="PNF4" s="90"/>
      <c r="PNG4" s="90"/>
      <c r="PNH4" s="89"/>
      <c r="PNI4" s="90"/>
      <c r="PNJ4" s="90"/>
      <c r="PNK4" s="89"/>
      <c r="PNL4" s="90"/>
      <c r="PNM4" s="90"/>
      <c r="PNN4" s="89"/>
      <c r="PNO4" s="90"/>
      <c r="PNP4" s="90"/>
      <c r="PNQ4" s="89"/>
      <c r="PNR4" s="90"/>
      <c r="PNS4" s="90"/>
      <c r="PNT4" s="89"/>
      <c r="PNU4" s="90"/>
      <c r="PNV4" s="90"/>
      <c r="PNW4" s="89"/>
      <c r="PNX4" s="90"/>
      <c r="PNY4" s="90"/>
      <c r="PNZ4" s="89"/>
      <c r="POA4" s="90"/>
      <c r="POB4" s="90"/>
      <c r="POC4" s="89"/>
      <c r="POD4" s="90"/>
      <c r="POE4" s="90"/>
      <c r="POF4" s="89"/>
      <c r="POG4" s="90"/>
      <c r="POH4" s="90"/>
      <c r="POI4" s="89"/>
      <c r="POJ4" s="90"/>
      <c r="POK4" s="90"/>
      <c r="POL4" s="89"/>
      <c r="POM4" s="90"/>
      <c r="PON4" s="90"/>
      <c r="POO4" s="89"/>
      <c r="POP4" s="90"/>
      <c r="POQ4" s="90"/>
      <c r="POR4" s="89"/>
      <c r="POS4" s="90"/>
      <c r="POT4" s="90"/>
      <c r="POU4" s="89"/>
      <c r="POV4" s="90"/>
      <c r="POW4" s="90"/>
      <c r="POX4" s="89"/>
      <c r="POY4" s="90"/>
      <c r="POZ4" s="90"/>
      <c r="PPA4" s="89"/>
      <c r="PPB4" s="90"/>
      <c r="PPC4" s="90"/>
      <c r="PPD4" s="89"/>
      <c r="PPE4" s="90"/>
      <c r="PPF4" s="90"/>
      <c r="PPG4" s="89"/>
      <c r="PPH4" s="90"/>
      <c r="PPI4" s="90"/>
      <c r="PPJ4" s="89"/>
      <c r="PPK4" s="90"/>
      <c r="PPL4" s="90"/>
      <c r="PPM4" s="89"/>
      <c r="PPN4" s="90"/>
      <c r="PPO4" s="90"/>
      <c r="PPP4" s="89"/>
      <c r="PPQ4" s="90"/>
      <c r="PPR4" s="90"/>
      <c r="PPS4" s="89"/>
      <c r="PPT4" s="90"/>
      <c r="PPU4" s="90"/>
      <c r="PPV4" s="89"/>
      <c r="PPW4" s="90"/>
      <c r="PPX4" s="90"/>
      <c r="PPY4" s="89"/>
      <c r="PPZ4" s="90"/>
      <c r="PQA4" s="90"/>
      <c r="PQB4" s="89"/>
      <c r="PQC4" s="90"/>
      <c r="PQD4" s="90"/>
      <c r="PQE4" s="89"/>
      <c r="PQF4" s="90"/>
      <c r="PQG4" s="90"/>
      <c r="PQH4" s="89"/>
      <c r="PQI4" s="90"/>
      <c r="PQJ4" s="90"/>
      <c r="PQK4" s="89"/>
      <c r="PQL4" s="90"/>
      <c r="PQM4" s="90"/>
      <c r="PQN4" s="89"/>
      <c r="PQO4" s="90"/>
      <c r="PQP4" s="90"/>
      <c r="PQQ4" s="89"/>
      <c r="PQR4" s="90"/>
      <c r="PQS4" s="90"/>
      <c r="PQT4" s="89"/>
      <c r="PQU4" s="90"/>
      <c r="PQV4" s="90"/>
      <c r="PQW4" s="89"/>
      <c r="PQX4" s="90"/>
      <c r="PQY4" s="90"/>
      <c r="PQZ4" s="89"/>
      <c r="PRA4" s="90"/>
      <c r="PRB4" s="90"/>
      <c r="PRC4" s="89"/>
      <c r="PRD4" s="90"/>
      <c r="PRE4" s="90"/>
      <c r="PRF4" s="89"/>
      <c r="PRG4" s="90"/>
      <c r="PRH4" s="90"/>
      <c r="PRI4" s="89"/>
      <c r="PRJ4" s="90"/>
      <c r="PRK4" s="90"/>
      <c r="PRL4" s="89"/>
      <c r="PRM4" s="90"/>
      <c r="PRN4" s="90"/>
      <c r="PRO4" s="89"/>
      <c r="PRP4" s="90"/>
      <c r="PRQ4" s="90"/>
      <c r="PRR4" s="89"/>
      <c r="PRS4" s="90"/>
      <c r="PRT4" s="90"/>
      <c r="PRU4" s="89"/>
      <c r="PRV4" s="90"/>
      <c r="PRW4" s="90"/>
      <c r="PRX4" s="89"/>
      <c r="PRY4" s="90"/>
      <c r="PRZ4" s="90"/>
      <c r="PSA4" s="89"/>
      <c r="PSB4" s="90"/>
      <c r="PSC4" s="90"/>
      <c r="PSD4" s="89"/>
      <c r="PSE4" s="90"/>
      <c r="PSF4" s="90"/>
      <c r="PSG4" s="89"/>
      <c r="PSH4" s="90"/>
      <c r="PSI4" s="90"/>
      <c r="PSJ4" s="89"/>
      <c r="PSK4" s="90"/>
      <c r="PSL4" s="90"/>
      <c r="PSM4" s="89"/>
      <c r="PSN4" s="90"/>
      <c r="PSO4" s="90"/>
      <c r="PSP4" s="89"/>
      <c r="PSQ4" s="90"/>
      <c r="PSR4" s="90"/>
      <c r="PSS4" s="89"/>
      <c r="PST4" s="90"/>
      <c r="PSU4" s="90"/>
      <c r="PSV4" s="89"/>
      <c r="PSW4" s="90"/>
      <c r="PSX4" s="90"/>
      <c r="PSY4" s="89"/>
      <c r="PSZ4" s="90"/>
      <c r="PTA4" s="90"/>
      <c r="PTB4" s="89"/>
      <c r="PTC4" s="90"/>
      <c r="PTD4" s="90"/>
      <c r="PTE4" s="89"/>
      <c r="PTF4" s="90"/>
      <c r="PTG4" s="90"/>
      <c r="PTH4" s="89"/>
      <c r="PTI4" s="90"/>
      <c r="PTJ4" s="90"/>
      <c r="PTK4" s="89"/>
      <c r="PTL4" s="90"/>
      <c r="PTM4" s="90"/>
      <c r="PTN4" s="89"/>
      <c r="PTO4" s="90"/>
      <c r="PTP4" s="90"/>
      <c r="PTQ4" s="89"/>
      <c r="PTR4" s="90"/>
      <c r="PTS4" s="90"/>
      <c r="PTT4" s="89"/>
      <c r="PTU4" s="90"/>
      <c r="PTV4" s="90"/>
      <c r="PTW4" s="89"/>
      <c r="PTX4" s="90"/>
      <c r="PTY4" s="90"/>
      <c r="PTZ4" s="89"/>
      <c r="PUA4" s="90"/>
      <c r="PUB4" s="90"/>
      <c r="PUC4" s="89"/>
      <c r="PUD4" s="90"/>
      <c r="PUE4" s="90"/>
      <c r="PUF4" s="89"/>
      <c r="PUG4" s="90"/>
      <c r="PUH4" s="90"/>
      <c r="PUI4" s="89"/>
      <c r="PUJ4" s="90"/>
      <c r="PUK4" s="90"/>
      <c r="PUL4" s="89"/>
      <c r="PUM4" s="90"/>
      <c r="PUN4" s="90"/>
      <c r="PUO4" s="89"/>
      <c r="PUP4" s="90"/>
      <c r="PUQ4" s="90"/>
      <c r="PUR4" s="89"/>
      <c r="PUS4" s="90"/>
      <c r="PUT4" s="90"/>
      <c r="PUU4" s="89"/>
      <c r="PUV4" s="90"/>
      <c r="PUW4" s="90"/>
      <c r="PUX4" s="89"/>
      <c r="PUY4" s="90"/>
      <c r="PUZ4" s="90"/>
      <c r="PVA4" s="89"/>
      <c r="PVB4" s="90"/>
      <c r="PVC4" s="90"/>
      <c r="PVD4" s="89"/>
      <c r="PVE4" s="90"/>
      <c r="PVF4" s="90"/>
      <c r="PVG4" s="89"/>
      <c r="PVH4" s="90"/>
      <c r="PVI4" s="90"/>
      <c r="PVJ4" s="89"/>
      <c r="PVK4" s="90"/>
      <c r="PVL4" s="90"/>
      <c r="PVM4" s="89"/>
      <c r="PVN4" s="90"/>
      <c r="PVO4" s="90"/>
      <c r="PVP4" s="89"/>
      <c r="PVQ4" s="90"/>
      <c r="PVR4" s="90"/>
      <c r="PVS4" s="89"/>
      <c r="PVT4" s="90"/>
      <c r="PVU4" s="90"/>
      <c r="PVV4" s="89"/>
      <c r="PVW4" s="90"/>
      <c r="PVX4" s="90"/>
      <c r="PVY4" s="89"/>
      <c r="PVZ4" s="90"/>
      <c r="PWA4" s="90"/>
      <c r="PWB4" s="89"/>
      <c r="PWC4" s="90"/>
      <c r="PWD4" s="90"/>
      <c r="PWE4" s="89"/>
      <c r="PWF4" s="90"/>
      <c r="PWG4" s="90"/>
      <c r="PWH4" s="89"/>
      <c r="PWI4" s="90"/>
      <c r="PWJ4" s="90"/>
      <c r="PWK4" s="89"/>
      <c r="PWL4" s="90"/>
      <c r="PWM4" s="90"/>
      <c r="PWN4" s="89"/>
      <c r="PWO4" s="90"/>
      <c r="PWP4" s="90"/>
      <c r="PWQ4" s="89"/>
      <c r="PWR4" s="90"/>
      <c r="PWS4" s="90"/>
      <c r="PWT4" s="89"/>
      <c r="PWU4" s="90"/>
      <c r="PWV4" s="90"/>
      <c r="PWW4" s="89"/>
      <c r="PWX4" s="90"/>
      <c r="PWY4" s="90"/>
      <c r="PWZ4" s="89"/>
      <c r="PXA4" s="90"/>
      <c r="PXB4" s="90"/>
      <c r="PXC4" s="89"/>
      <c r="PXD4" s="90"/>
      <c r="PXE4" s="90"/>
      <c r="PXF4" s="89"/>
      <c r="PXG4" s="90"/>
      <c r="PXH4" s="90"/>
      <c r="PXI4" s="89"/>
      <c r="PXJ4" s="90"/>
      <c r="PXK4" s="90"/>
      <c r="PXL4" s="89"/>
      <c r="PXM4" s="90"/>
      <c r="PXN4" s="90"/>
      <c r="PXO4" s="89"/>
      <c r="PXP4" s="90"/>
      <c r="PXQ4" s="90"/>
      <c r="PXR4" s="89"/>
      <c r="PXS4" s="90"/>
      <c r="PXT4" s="90"/>
      <c r="PXU4" s="89"/>
      <c r="PXV4" s="90"/>
      <c r="PXW4" s="90"/>
      <c r="PXX4" s="89"/>
      <c r="PXY4" s="90"/>
      <c r="PXZ4" s="90"/>
      <c r="PYA4" s="89"/>
      <c r="PYB4" s="90"/>
      <c r="PYC4" s="90"/>
      <c r="PYD4" s="89"/>
      <c r="PYE4" s="90"/>
      <c r="PYF4" s="90"/>
      <c r="PYG4" s="89"/>
      <c r="PYH4" s="90"/>
      <c r="PYI4" s="90"/>
      <c r="PYJ4" s="89"/>
      <c r="PYK4" s="90"/>
      <c r="PYL4" s="90"/>
      <c r="PYM4" s="89"/>
      <c r="PYN4" s="90"/>
      <c r="PYO4" s="90"/>
      <c r="PYP4" s="89"/>
      <c r="PYQ4" s="90"/>
      <c r="PYR4" s="90"/>
      <c r="PYS4" s="89"/>
      <c r="PYT4" s="90"/>
      <c r="PYU4" s="90"/>
      <c r="PYV4" s="89"/>
      <c r="PYW4" s="90"/>
      <c r="PYX4" s="90"/>
      <c r="PYY4" s="89"/>
      <c r="PYZ4" s="90"/>
      <c r="PZA4" s="90"/>
      <c r="PZB4" s="89"/>
      <c r="PZC4" s="90"/>
      <c r="PZD4" s="90"/>
      <c r="PZE4" s="89"/>
      <c r="PZF4" s="90"/>
      <c r="PZG4" s="90"/>
      <c r="PZH4" s="89"/>
      <c r="PZI4" s="90"/>
      <c r="PZJ4" s="90"/>
      <c r="PZK4" s="89"/>
      <c r="PZL4" s="90"/>
      <c r="PZM4" s="90"/>
      <c r="PZN4" s="89"/>
      <c r="PZO4" s="90"/>
      <c r="PZP4" s="90"/>
      <c r="PZQ4" s="89"/>
      <c r="PZR4" s="90"/>
      <c r="PZS4" s="90"/>
      <c r="PZT4" s="89"/>
      <c r="PZU4" s="90"/>
      <c r="PZV4" s="90"/>
      <c r="PZW4" s="89"/>
      <c r="PZX4" s="90"/>
      <c r="PZY4" s="90"/>
      <c r="PZZ4" s="89"/>
      <c r="QAA4" s="90"/>
      <c r="QAB4" s="90"/>
      <c r="QAC4" s="89"/>
      <c r="QAD4" s="90"/>
      <c r="QAE4" s="90"/>
      <c r="QAF4" s="89"/>
      <c r="QAG4" s="90"/>
      <c r="QAH4" s="90"/>
      <c r="QAI4" s="89"/>
      <c r="QAJ4" s="90"/>
      <c r="QAK4" s="90"/>
      <c r="QAL4" s="89"/>
      <c r="QAM4" s="90"/>
      <c r="QAN4" s="90"/>
      <c r="QAO4" s="89"/>
      <c r="QAP4" s="90"/>
      <c r="QAQ4" s="90"/>
      <c r="QAR4" s="89"/>
      <c r="QAS4" s="90"/>
      <c r="QAT4" s="90"/>
      <c r="QAU4" s="89"/>
      <c r="QAV4" s="90"/>
      <c r="QAW4" s="90"/>
      <c r="QAX4" s="89"/>
      <c r="QAY4" s="90"/>
      <c r="QAZ4" s="90"/>
      <c r="QBA4" s="89"/>
      <c r="QBB4" s="90"/>
      <c r="QBC4" s="90"/>
      <c r="QBD4" s="89"/>
      <c r="QBE4" s="90"/>
      <c r="QBF4" s="90"/>
      <c r="QBG4" s="89"/>
      <c r="QBH4" s="90"/>
      <c r="QBI4" s="90"/>
      <c r="QBJ4" s="89"/>
      <c r="QBK4" s="90"/>
      <c r="QBL4" s="90"/>
      <c r="QBM4" s="89"/>
      <c r="QBN4" s="90"/>
      <c r="QBO4" s="90"/>
      <c r="QBP4" s="89"/>
      <c r="QBQ4" s="90"/>
      <c r="QBR4" s="90"/>
      <c r="QBS4" s="89"/>
      <c r="QBT4" s="90"/>
      <c r="QBU4" s="90"/>
      <c r="QBV4" s="89"/>
      <c r="QBW4" s="90"/>
      <c r="QBX4" s="90"/>
      <c r="QBY4" s="89"/>
      <c r="QBZ4" s="90"/>
      <c r="QCA4" s="90"/>
      <c r="QCB4" s="89"/>
      <c r="QCC4" s="90"/>
      <c r="QCD4" s="90"/>
      <c r="QCE4" s="89"/>
      <c r="QCF4" s="90"/>
      <c r="QCG4" s="90"/>
      <c r="QCH4" s="89"/>
      <c r="QCI4" s="90"/>
      <c r="QCJ4" s="90"/>
      <c r="QCK4" s="89"/>
      <c r="QCL4" s="90"/>
      <c r="QCM4" s="90"/>
      <c r="QCN4" s="89"/>
      <c r="QCO4" s="90"/>
      <c r="QCP4" s="90"/>
      <c r="QCQ4" s="89"/>
      <c r="QCR4" s="90"/>
      <c r="QCS4" s="90"/>
      <c r="QCT4" s="89"/>
      <c r="QCU4" s="90"/>
      <c r="QCV4" s="90"/>
      <c r="QCW4" s="89"/>
      <c r="QCX4" s="90"/>
      <c r="QCY4" s="90"/>
      <c r="QCZ4" s="89"/>
      <c r="QDA4" s="90"/>
      <c r="QDB4" s="90"/>
      <c r="QDC4" s="89"/>
      <c r="QDD4" s="90"/>
      <c r="QDE4" s="90"/>
      <c r="QDF4" s="89"/>
      <c r="QDG4" s="90"/>
      <c r="QDH4" s="90"/>
      <c r="QDI4" s="89"/>
      <c r="QDJ4" s="90"/>
      <c r="QDK4" s="90"/>
      <c r="QDL4" s="89"/>
      <c r="QDM4" s="90"/>
      <c r="QDN4" s="90"/>
      <c r="QDO4" s="89"/>
      <c r="QDP4" s="90"/>
      <c r="QDQ4" s="90"/>
      <c r="QDR4" s="89"/>
      <c r="QDS4" s="90"/>
      <c r="QDT4" s="90"/>
      <c r="QDU4" s="89"/>
      <c r="QDV4" s="90"/>
      <c r="QDW4" s="90"/>
      <c r="QDX4" s="89"/>
      <c r="QDY4" s="90"/>
      <c r="QDZ4" s="90"/>
      <c r="QEA4" s="89"/>
      <c r="QEB4" s="90"/>
      <c r="QEC4" s="90"/>
      <c r="QED4" s="89"/>
      <c r="QEE4" s="90"/>
      <c r="QEF4" s="90"/>
      <c r="QEG4" s="89"/>
      <c r="QEH4" s="90"/>
      <c r="QEI4" s="90"/>
      <c r="QEJ4" s="89"/>
      <c r="QEK4" s="90"/>
      <c r="QEL4" s="90"/>
      <c r="QEM4" s="89"/>
      <c r="QEN4" s="90"/>
      <c r="QEO4" s="90"/>
      <c r="QEP4" s="89"/>
      <c r="QEQ4" s="90"/>
      <c r="QER4" s="90"/>
      <c r="QES4" s="89"/>
      <c r="QET4" s="90"/>
      <c r="QEU4" s="90"/>
      <c r="QEV4" s="89"/>
      <c r="QEW4" s="90"/>
      <c r="QEX4" s="90"/>
      <c r="QEY4" s="89"/>
      <c r="QEZ4" s="90"/>
      <c r="QFA4" s="90"/>
      <c r="QFB4" s="89"/>
      <c r="QFC4" s="90"/>
      <c r="QFD4" s="90"/>
      <c r="QFE4" s="89"/>
      <c r="QFF4" s="90"/>
      <c r="QFG4" s="90"/>
      <c r="QFH4" s="89"/>
      <c r="QFI4" s="90"/>
      <c r="QFJ4" s="90"/>
      <c r="QFK4" s="89"/>
      <c r="QFL4" s="90"/>
      <c r="QFM4" s="90"/>
      <c r="QFN4" s="89"/>
      <c r="QFO4" s="90"/>
      <c r="QFP4" s="90"/>
      <c r="QFQ4" s="89"/>
      <c r="QFR4" s="90"/>
      <c r="QFS4" s="90"/>
      <c r="QFT4" s="89"/>
      <c r="QFU4" s="90"/>
      <c r="QFV4" s="90"/>
      <c r="QFW4" s="89"/>
      <c r="QFX4" s="90"/>
      <c r="QFY4" s="90"/>
      <c r="QFZ4" s="89"/>
      <c r="QGA4" s="90"/>
      <c r="QGB4" s="90"/>
      <c r="QGC4" s="89"/>
      <c r="QGD4" s="90"/>
      <c r="QGE4" s="90"/>
      <c r="QGF4" s="89"/>
      <c r="QGG4" s="90"/>
      <c r="QGH4" s="90"/>
      <c r="QGI4" s="89"/>
      <c r="QGJ4" s="90"/>
      <c r="QGK4" s="90"/>
      <c r="QGL4" s="89"/>
      <c r="QGM4" s="90"/>
      <c r="QGN4" s="90"/>
      <c r="QGO4" s="89"/>
      <c r="QGP4" s="90"/>
      <c r="QGQ4" s="90"/>
      <c r="QGR4" s="89"/>
      <c r="QGS4" s="90"/>
      <c r="QGT4" s="90"/>
      <c r="QGU4" s="89"/>
      <c r="QGV4" s="90"/>
      <c r="QGW4" s="90"/>
      <c r="QGX4" s="89"/>
      <c r="QGY4" s="90"/>
      <c r="QGZ4" s="90"/>
      <c r="QHA4" s="89"/>
      <c r="QHB4" s="90"/>
      <c r="QHC4" s="90"/>
      <c r="QHD4" s="89"/>
      <c r="QHE4" s="90"/>
      <c r="QHF4" s="90"/>
      <c r="QHG4" s="89"/>
      <c r="QHH4" s="90"/>
      <c r="QHI4" s="90"/>
      <c r="QHJ4" s="89"/>
      <c r="QHK4" s="90"/>
      <c r="QHL4" s="90"/>
      <c r="QHM4" s="89"/>
      <c r="QHN4" s="90"/>
      <c r="QHO4" s="90"/>
      <c r="QHP4" s="89"/>
      <c r="QHQ4" s="90"/>
      <c r="QHR4" s="90"/>
      <c r="QHS4" s="89"/>
      <c r="QHT4" s="90"/>
      <c r="QHU4" s="90"/>
      <c r="QHV4" s="89"/>
      <c r="QHW4" s="90"/>
      <c r="QHX4" s="90"/>
      <c r="QHY4" s="89"/>
      <c r="QHZ4" s="90"/>
      <c r="QIA4" s="90"/>
      <c r="QIB4" s="89"/>
      <c r="QIC4" s="90"/>
      <c r="QID4" s="90"/>
      <c r="QIE4" s="89"/>
      <c r="QIF4" s="90"/>
      <c r="QIG4" s="90"/>
      <c r="QIH4" s="89"/>
      <c r="QII4" s="90"/>
      <c r="QIJ4" s="90"/>
      <c r="QIK4" s="89"/>
      <c r="QIL4" s="90"/>
      <c r="QIM4" s="90"/>
      <c r="QIN4" s="89"/>
      <c r="QIO4" s="90"/>
      <c r="QIP4" s="90"/>
      <c r="QIQ4" s="89"/>
      <c r="QIR4" s="90"/>
      <c r="QIS4" s="90"/>
      <c r="QIT4" s="89"/>
      <c r="QIU4" s="90"/>
      <c r="QIV4" s="90"/>
      <c r="QIW4" s="89"/>
      <c r="QIX4" s="90"/>
      <c r="QIY4" s="90"/>
      <c r="QIZ4" s="89"/>
      <c r="QJA4" s="90"/>
      <c r="QJB4" s="90"/>
      <c r="QJC4" s="89"/>
      <c r="QJD4" s="90"/>
      <c r="QJE4" s="90"/>
      <c r="QJF4" s="89"/>
      <c r="QJG4" s="90"/>
      <c r="QJH4" s="90"/>
      <c r="QJI4" s="89"/>
      <c r="QJJ4" s="90"/>
      <c r="QJK4" s="90"/>
      <c r="QJL4" s="89"/>
      <c r="QJM4" s="90"/>
      <c r="QJN4" s="90"/>
      <c r="QJO4" s="89"/>
      <c r="QJP4" s="90"/>
      <c r="QJQ4" s="90"/>
      <c r="QJR4" s="89"/>
      <c r="QJS4" s="90"/>
      <c r="QJT4" s="90"/>
      <c r="QJU4" s="89"/>
      <c r="QJV4" s="90"/>
      <c r="QJW4" s="90"/>
      <c r="QJX4" s="89"/>
      <c r="QJY4" s="90"/>
      <c r="QJZ4" s="90"/>
      <c r="QKA4" s="89"/>
      <c r="QKB4" s="90"/>
      <c r="QKC4" s="90"/>
      <c r="QKD4" s="89"/>
      <c r="QKE4" s="90"/>
      <c r="QKF4" s="90"/>
      <c r="QKG4" s="89"/>
      <c r="QKH4" s="90"/>
      <c r="QKI4" s="90"/>
      <c r="QKJ4" s="89"/>
      <c r="QKK4" s="90"/>
      <c r="QKL4" s="90"/>
      <c r="QKM4" s="89"/>
      <c r="QKN4" s="90"/>
      <c r="QKO4" s="90"/>
      <c r="QKP4" s="89"/>
      <c r="QKQ4" s="90"/>
      <c r="QKR4" s="90"/>
      <c r="QKS4" s="89"/>
      <c r="QKT4" s="90"/>
      <c r="QKU4" s="90"/>
      <c r="QKV4" s="89"/>
      <c r="QKW4" s="90"/>
      <c r="QKX4" s="90"/>
      <c r="QKY4" s="89"/>
      <c r="QKZ4" s="90"/>
      <c r="QLA4" s="90"/>
      <c r="QLB4" s="89"/>
      <c r="QLC4" s="90"/>
      <c r="QLD4" s="90"/>
      <c r="QLE4" s="89"/>
      <c r="QLF4" s="90"/>
      <c r="QLG4" s="90"/>
      <c r="QLH4" s="89"/>
      <c r="QLI4" s="90"/>
      <c r="QLJ4" s="90"/>
      <c r="QLK4" s="89"/>
      <c r="QLL4" s="90"/>
      <c r="QLM4" s="90"/>
      <c r="QLN4" s="89"/>
      <c r="QLO4" s="90"/>
      <c r="QLP4" s="90"/>
      <c r="QLQ4" s="89"/>
      <c r="QLR4" s="90"/>
      <c r="QLS4" s="90"/>
      <c r="QLT4" s="89"/>
      <c r="QLU4" s="90"/>
      <c r="QLV4" s="90"/>
      <c r="QLW4" s="89"/>
      <c r="QLX4" s="90"/>
      <c r="QLY4" s="90"/>
      <c r="QLZ4" s="89"/>
      <c r="QMA4" s="90"/>
      <c r="QMB4" s="90"/>
      <c r="QMC4" s="89"/>
      <c r="QMD4" s="90"/>
      <c r="QME4" s="90"/>
      <c r="QMF4" s="89"/>
      <c r="QMG4" s="90"/>
      <c r="QMH4" s="90"/>
      <c r="QMI4" s="89"/>
      <c r="QMJ4" s="90"/>
      <c r="QMK4" s="90"/>
      <c r="QML4" s="89"/>
      <c r="QMM4" s="90"/>
      <c r="QMN4" s="90"/>
      <c r="QMO4" s="89"/>
      <c r="QMP4" s="90"/>
      <c r="QMQ4" s="90"/>
      <c r="QMR4" s="89"/>
      <c r="QMS4" s="90"/>
      <c r="QMT4" s="90"/>
      <c r="QMU4" s="89"/>
      <c r="QMV4" s="90"/>
      <c r="QMW4" s="90"/>
      <c r="QMX4" s="89"/>
      <c r="QMY4" s="90"/>
      <c r="QMZ4" s="90"/>
      <c r="QNA4" s="89"/>
      <c r="QNB4" s="90"/>
      <c r="QNC4" s="90"/>
      <c r="QND4" s="89"/>
      <c r="QNE4" s="90"/>
      <c r="QNF4" s="90"/>
      <c r="QNG4" s="89"/>
      <c r="QNH4" s="90"/>
      <c r="QNI4" s="90"/>
      <c r="QNJ4" s="89"/>
      <c r="QNK4" s="90"/>
      <c r="QNL4" s="90"/>
      <c r="QNM4" s="89"/>
      <c r="QNN4" s="90"/>
      <c r="QNO4" s="90"/>
      <c r="QNP4" s="89"/>
      <c r="QNQ4" s="90"/>
      <c r="QNR4" s="90"/>
      <c r="QNS4" s="89"/>
      <c r="QNT4" s="90"/>
      <c r="QNU4" s="90"/>
      <c r="QNV4" s="89"/>
      <c r="QNW4" s="90"/>
      <c r="QNX4" s="90"/>
      <c r="QNY4" s="89"/>
      <c r="QNZ4" s="90"/>
      <c r="QOA4" s="90"/>
      <c r="QOB4" s="89"/>
      <c r="QOC4" s="90"/>
      <c r="QOD4" s="90"/>
      <c r="QOE4" s="89"/>
      <c r="QOF4" s="90"/>
      <c r="QOG4" s="90"/>
      <c r="QOH4" s="89"/>
      <c r="QOI4" s="90"/>
      <c r="QOJ4" s="90"/>
      <c r="QOK4" s="89"/>
      <c r="QOL4" s="90"/>
      <c r="QOM4" s="90"/>
      <c r="QON4" s="89"/>
      <c r="QOO4" s="90"/>
      <c r="QOP4" s="90"/>
      <c r="QOQ4" s="89"/>
      <c r="QOR4" s="90"/>
      <c r="QOS4" s="90"/>
      <c r="QOT4" s="89"/>
      <c r="QOU4" s="90"/>
      <c r="QOV4" s="90"/>
      <c r="QOW4" s="89"/>
      <c r="QOX4" s="90"/>
      <c r="QOY4" s="90"/>
      <c r="QOZ4" s="89"/>
      <c r="QPA4" s="90"/>
      <c r="QPB4" s="90"/>
      <c r="QPC4" s="89"/>
      <c r="QPD4" s="90"/>
      <c r="QPE4" s="90"/>
      <c r="QPF4" s="89"/>
      <c r="QPG4" s="90"/>
      <c r="QPH4" s="90"/>
      <c r="QPI4" s="89"/>
      <c r="QPJ4" s="90"/>
      <c r="QPK4" s="90"/>
      <c r="QPL4" s="89"/>
      <c r="QPM4" s="90"/>
      <c r="QPN4" s="90"/>
      <c r="QPO4" s="89"/>
      <c r="QPP4" s="90"/>
      <c r="QPQ4" s="90"/>
      <c r="QPR4" s="89"/>
      <c r="QPS4" s="90"/>
      <c r="QPT4" s="90"/>
      <c r="QPU4" s="89"/>
      <c r="QPV4" s="90"/>
      <c r="QPW4" s="90"/>
      <c r="QPX4" s="89"/>
      <c r="QPY4" s="90"/>
      <c r="QPZ4" s="90"/>
      <c r="QQA4" s="89"/>
      <c r="QQB4" s="90"/>
      <c r="QQC4" s="90"/>
      <c r="QQD4" s="89"/>
      <c r="QQE4" s="90"/>
      <c r="QQF4" s="90"/>
      <c r="QQG4" s="89"/>
      <c r="QQH4" s="90"/>
      <c r="QQI4" s="90"/>
      <c r="QQJ4" s="89"/>
      <c r="QQK4" s="90"/>
      <c r="QQL4" s="90"/>
      <c r="QQM4" s="89"/>
      <c r="QQN4" s="90"/>
      <c r="QQO4" s="90"/>
      <c r="QQP4" s="89"/>
      <c r="QQQ4" s="90"/>
      <c r="QQR4" s="90"/>
      <c r="QQS4" s="89"/>
      <c r="QQT4" s="90"/>
      <c r="QQU4" s="90"/>
      <c r="QQV4" s="89"/>
      <c r="QQW4" s="90"/>
      <c r="QQX4" s="90"/>
      <c r="QQY4" s="89"/>
      <c r="QQZ4" s="90"/>
      <c r="QRA4" s="90"/>
      <c r="QRB4" s="89"/>
      <c r="QRC4" s="90"/>
      <c r="QRD4" s="90"/>
      <c r="QRE4" s="89"/>
      <c r="QRF4" s="90"/>
      <c r="QRG4" s="90"/>
      <c r="QRH4" s="89"/>
      <c r="QRI4" s="90"/>
      <c r="QRJ4" s="90"/>
      <c r="QRK4" s="89"/>
      <c r="QRL4" s="90"/>
      <c r="QRM4" s="90"/>
      <c r="QRN4" s="89"/>
      <c r="QRO4" s="90"/>
      <c r="QRP4" s="90"/>
      <c r="QRQ4" s="89"/>
      <c r="QRR4" s="90"/>
      <c r="QRS4" s="90"/>
      <c r="QRT4" s="89"/>
      <c r="QRU4" s="90"/>
      <c r="QRV4" s="90"/>
      <c r="QRW4" s="89"/>
      <c r="QRX4" s="90"/>
      <c r="QRY4" s="90"/>
      <c r="QRZ4" s="89"/>
      <c r="QSA4" s="90"/>
      <c r="QSB4" s="90"/>
      <c r="QSC4" s="89"/>
      <c r="QSD4" s="90"/>
      <c r="QSE4" s="90"/>
      <c r="QSF4" s="89"/>
      <c r="QSG4" s="90"/>
      <c r="QSH4" s="90"/>
      <c r="QSI4" s="89"/>
      <c r="QSJ4" s="90"/>
      <c r="QSK4" s="90"/>
      <c r="QSL4" s="89"/>
      <c r="QSM4" s="90"/>
      <c r="QSN4" s="90"/>
      <c r="QSO4" s="89"/>
      <c r="QSP4" s="90"/>
      <c r="QSQ4" s="90"/>
      <c r="QSR4" s="89"/>
      <c r="QSS4" s="90"/>
      <c r="QST4" s="90"/>
      <c r="QSU4" s="89"/>
      <c r="QSV4" s="90"/>
      <c r="QSW4" s="90"/>
      <c r="QSX4" s="89"/>
      <c r="QSY4" s="90"/>
      <c r="QSZ4" s="90"/>
      <c r="QTA4" s="89"/>
      <c r="QTB4" s="90"/>
      <c r="QTC4" s="90"/>
      <c r="QTD4" s="89"/>
      <c r="QTE4" s="90"/>
      <c r="QTF4" s="90"/>
      <c r="QTG4" s="89"/>
      <c r="QTH4" s="90"/>
      <c r="QTI4" s="90"/>
      <c r="QTJ4" s="89"/>
      <c r="QTK4" s="90"/>
      <c r="QTL4" s="90"/>
      <c r="QTM4" s="89"/>
      <c r="QTN4" s="90"/>
      <c r="QTO4" s="90"/>
      <c r="QTP4" s="89"/>
      <c r="QTQ4" s="90"/>
      <c r="QTR4" s="90"/>
      <c r="QTS4" s="89"/>
      <c r="QTT4" s="90"/>
      <c r="QTU4" s="90"/>
      <c r="QTV4" s="89"/>
      <c r="QTW4" s="90"/>
      <c r="QTX4" s="90"/>
      <c r="QTY4" s="89"/>
      <c r="QTZ4" s="90"/>
      <c r="QUA4" s="90"/>
      <c r="QUB4" s="89"/>
      <c r="QUC4" s="90"/>
      <c r="QUD4" s="90"/>
      <c r="QUE4" s="89"/>
      <c r="QUF4" s="90"/>
      <c r="QUG4" s="90"/>
      <c r="QUH4" s="89"/>
      <c r="QUI4" s="90"/>
      <c r="QUJ4" s="90"/>
      <c r="QUK4" s="89"/>
      <c r="QUL4" s="90"/>
      <c r="QUM4" s="90"/>
      <c r="QUN4" s="89"/>
      <c r="QUO4" s="90"/>
      <c r="QUP4" s="90"/>
      <c r="QUQ4" s="89"/>
      <c r="QUR4" s="90"/>
      <c r="QUS4" s="90"/>
      <c r="QUT4" s="89"/>
      <c r="QUU4" s="90"/>
      <c r="QUV4" s="90"/>
      <c r="QUW4" s="89"/>
      <c r="QUX4" s="90"/>
      <c r="QUY4" s="90"/>
      <c r="QUZ4" s="89"/>
      <c r="QVA4" s="90"/>
      <c r="QVB4" s="90"/>
      <c r="QVC4" s="89"/>
      <c r="QVD4" s="90"/>
      <c r="QVE4" s="90"/>
      <c r="QVF4" s="89"/>
      <c r="QVG4" s="90"/>
      <c r="QVH4" s="90"/>
      <c r="QVI4" s="89"/>
      <c r="QVJ4" s="90"/>
      <c r="QVK4" s="90"/>
      <c r="QVL4" s="89"/>
      <c r="QVM4" s="90"/>
      <c r="QVN4" s="90"/>
      <c r="QVO4" s="89"/>
      <c r="QVP4" s="90"/>
      <c r="QVQ4" s="90"/>
      <c r="QVR4" s="89"/>
      <c r="QVS4" s="90"/>
      <c r="QVT4" s="90"/>
      <c r="QVU4" s="89"/>
      <c r="QVV4" s="90"/>
      <c r="QVW4" s="90"/>
      <c r="QVX4" s="89"/>
      <c r="QVY4" s="90"/>
      <c r="QVZ4" s="90"/>
      <c r="QWA4" s="89"/>
      <c r="QWB4" s="90"/>
      <c r="QWC4" s="90"/>
      <c r="QWD4" s="89"/>
      <c r="QWE4" s="90"/>
      <c r="QWF4" s="90"/>
      <c r="QWG4" s="89"/>
      <c r="QWH4" s="90"/>
      <c r="QWI4" s="90"/>
      <c r="QWJ4" s="89"/>
      <c r="QWK4" s="90"/>
      <c r="QWL4" s="90"/>
      <c r="QWM4" s="89"/>
      <c r="QWN4" s="90"/>
      <c r="QWO4" s="90"/>
      <c r="QWP4" s="89"/>
      <c r="QWQ4" s="90"/>
      <c r="QWR4" s="90"/>
      <c r="QWS4" s="89"/>
      <c r="QWT4" s="90"/>
      <c r="QWU4" s="90"/>
      <c r="QWV4" s="89"/>
      <c r="QWW4" s="90"/>
      <c r="QWX4" s="90"/>
      <c r="QWY4" s="89"/>
      <c r="QWZ4" s="90"/>
      <c r="QXA4" s="90"/>
      <c r="QXB4" s="89"/>
      <c r="QXC4" s="90"/>
      <c r="QXD4" s="90"/>
      <c r="QXE4" s="89"/>
      <c r="QXF4" s="90"/>
      <c r="QXG4" s="90"/>
      <c r="QXH4" s="89"/>
      <c r="QXI4" s="90"/>
      <c r="QXJ4" s="90"/>
      <c r="QXK4" s="89"/>
      <c r="QXL4" s="90"/>
      <c r="QXM4" s="90"/>
      <c r="QXN4" s="89"/>
      <c r="QXO4" s="90"/>
      <c r="QXP4" s="90"/>
      <c r="QXQ4" s="89"/>
      <c r="QXR4" s="90"/>
      <c r="QXS4" s="90"/>
      <c r="QXT4" s="89"/>
      <c r="QXU4" s="90"/>
      <c r="QXV4" s="90"/>
      <c r="QXW4" s="89"/>
      <c r="QXX4" s="90"/>
      <c r="QXY4" s="90"/>
      <c r="QXZ4" s="89"/>
      <c r="QYA4" s="90"/>
      <c r="QYB4" s="90"/>
      <c r="QYC4" s="89"/>
      <c r="QYD4" s="90"/>
      <c r="QYE4" s="90"/>
      <c r="QYF4" s="89"/>
      <c r="QYG4" s="90"/>
      <c r="QYH4" s="90"/>
      <c r="QYI4" s="89"/>
      <c r="QYJ4" s="90"/>
      <c r="QYK4" s="90"/>
      <c r="QYL4" s="89"/>
      <c r="QYM4" s="90"/>
      <c r="QYN4" s="90"/>
      <c r="QYO4" s="89"/>
      <c r="QYP4" s="90"/>
      <c r="QYQ4" s="90"/>
      <c r="QYR4" s="89"/>
      <c r="QYS4" s="90"/>
      <c r="QYT4" s="90"/>
      <c r="QYU4" s="89"/>
      <c r="QYV4" s="90"/>
      <c r="QYW4" s="90"/>
      <c r="QYX4" s="89"/>
      <c r="QYY4" s="90"/>
      <c r="QYZ4" s="90"/>
      <c r="QZA4" s="89"/>
      <c r="QZB4" s="90"/>
      <c r="QZC4" s="90"/>
      <c r="QZD4" s="89"/>
      <c r="QZE4" s="90"/>
      <c r="QZF4" s="90"/>
      <c r="QZG4" s="89"/>
      <c r="QZH4" s="90"/>
      <c r="QZI4" s="90"/>
      <c r="QZJ4" s="89"/>
      <c r="QZK4" s="90"/>
      <c r="QZL4" s="90"/>
      <c r="QZM4" s="89"/>
      <c r="QZN4" s="90"/>
      <c r="QZO4" s="90"/>
      <c r="QZP4" s="89"/>
      <c r="QZQ4" s="90"/>
      <c r="QZR4" s="90"/>
      <c r="QZS4" s="89"/>
      <c r="QZT4" s="90"/>
      <c r="QZU4" s="90"/>
      <c r="QZV4" s="89"/>
      <c r="QZW4" s="90"/>
      <c r="QZX4" s="90"/>
      <c r="QZY4" s="89"/>
      <c r="QZZ4" s="90"/>
      <c r="RAA4" s="90"/>
      <c r="RAB4" s="89"/>
      <c r="RAC4" s="90"/>
      <c r="RAD4" s="90"/>
      <c r="RAE4" s="89"/>
      <c r="RAF4" s="90"/>
      <c r="RAG4" s="90"/>
      <c r="RAH4" s="89"/>
      <c r="RAI4" s="90"/>
      <c r="RAJ4" s="90"/>
      <c r="RAK4" s="89"/>
      <c r="RAL4" s="90"/>
      <c r="RAM4" s="90"/>
      <c r="RAN4" s="89"/>
      <c r="RAO4" s="90"/>
      <c r="RAP4" s="90"/>
      <c r="RAQ4" s="89"/>
      <c r="RAR4" s="90"/>
      <c r="RAS4" s="90"/>
      <c r="RAT4" s="89"/>
      <c r="RAU4" s="90"/>
      <c r="RAV4" s="90"/>
      <c r="RAW4" s="89"/>
      <c r="RAX4" s="90"/>
      <c r="RAY4" s="90"/>
      <c r="RAZ4" s="89"/>
      <c r="RBA4" s="90"/>
      <c r="RBB4" s="90"/>
      <c r="RBC4" s="89"/>
      <c r="RBD4" s="90"/>
      <c r="RBE4" s="90"/>
      <c r="RBF4" s="89"/>
      <c r="RBG4" s="90"/>
      <c r="RBH4" s="90"/>
      <c r="RBI4" s="89"/>
      <c r="RBJ4" s="90"/>
      <c r="RBK4" s="90"/>
      <c r="RBL4" s="89"/>
      <c r="RBM4" s="90"/>
      <c r="RBN4" s="90"/>
      <c r="RBO4" s="89"/>
      <c r="RBP4" s="90"/>
      <c r="RBQ4" s="90"/>
      <c r="RBR4" s="89"/>
      <c r="RBS4" s="90"/>
      <c r="RBT4" s="90"/>
      <c r="RBU4" s="89"/>
      <c r="RBV4" s="90"/>
      <c r="RBW4" s="90"/>
      <c r="RBX4" s="89"/>
      <c r="RBY4" s="90"/>
      <c r="RBZ4" s="90"/>
      <c r="RCA4" s="89"/>
      <c r="RCB4" s="90"/>
      <c r="RCC4" s="90"/>
      <c r="RCD4" s="89"/>
      <c r="RCE4" s="90"/>
      <c r="RCF4" s="90"/>
      <c r="RCG4" s="89"/>
      <c r="RCH4" s="90"/>
      <c r="RCI4" s="90"/>
      <c r="RCJ4" s="89"/>
      <c r="RCK4" s="90"/>
      <c r="RCL4" s="90"/>
      <c r="RCM4" s="89"/>
      <c r="RCN4" s="90"/>
      <c r="RCO4" s="90"/>
      <c r="RCP4" s="89"/>
      <c r="RCQ4" s="90"/>
      <c r="RCR4" s="90"/>
      <c r="RCS4" s="89"/>
      <c r="RCT4" s="90"/>
      <c r="RCU4" s="90"/>
      <c r="RCV4" s="89"/>
      <c r="RCW4" s="90"/>
      <c r="RCX4" s="90"/>
      <c r="RCY4" s="89"/>
      <c r="RCZ4" s="90"/>
      <c r="RDA4" s="90"/>
      <c r="RDB4" s="89"/>
      <c r="RDC4" s="90"/>
      <c r="RDD4" s="90"/>
      <c r="RDE4" s="89"/>
      <c r="RDF4" s="90"/>
      <c r="RDG4" s="90"/>
      <c r="RDH4" s="89"/>
      <c r="RDI4" s="90"/>
      <c r="RDJ4" s="90"/>
      <c r="RDK4" s="89"/>
      <c r="RDL4" s="90"/>
      <c r="RDM4" s="90"/>
      <c r="RDN4" s="89"/>
      <c r="RDO4" s="90"/>
      <c r="RDP4" s="90"/>
      <c r="RDQ4" s="89"/>
      <c r="RDR4" s="90"/>
      <c r="RDS4" s="90"/>
      <c r="RDT4" s="89"/>
      <c r="RDU4" s="90"/>
      <c r="RDV4" s="90"/>
      <c r="RDW4" s="89"/>
      <c r="RDX4" s="90"/>
      <c r="RDY4" s="90"/>
      <c r="RDZ4" s="89"/>
      <c r="REA4" s="90"/>
      <c r="REB4" s="90"/>
      <c r="REC4" s="89"/>
      <c r="RED4" s="90"/>
      <c r="REE4" s="90"/>
      <c r="REF4" s="89"/>
      <c r="REG4" s="90"/>
      <c r="REH4" s="90"/>
      <c r="REI4" s="89"/>
      <c r="REJ4" s="90"/>
      <c r="REK4" s="90"/>
      <c r="REL4" s="89"/>
      <c r="REM4" s="90"/>
      <c r="REN4" s="90"/>
      <c r="REO4" s="89"/>
      <c r="REP4" s="90"/>
      <c r="REQ4" s="90"/>
      <c r="RER4" s="89"/>
      <c r="RES4" s="90"/>
      <c r="RET4" s="90"/>
      <c r="REU4" s="89"/>
      <c r="REV4" s="90"/>
      <c r="REW4" s="90"/>
      <c r="REX4" s="89"/>
      <c r="REY4" s="90"/>
      <c r="REZ4" s="90"/>
      <c r="RFA4" s="89"/>
      <c r="RFB4" s="90"/>
      <c r="RFC4" s="90"/>
      <c r="RFD4" s="89"/>
      <c r="RFE4" s="90"/>
      <c r="RFF4" s="90"/>
      <c r="RFG4" s="89"/>
      <c r="RFH4" s="90"/>
      <c r="RFI4" s="90"/>
      <c r="RFJ4" s="89"/>
      <c r="RFK4" s="90"/>
      <c r="RFL4" s="90"/>
      <c r="RFM4" s="89"/>
      <c r="RFN4" s="90"/>
      <c r="RFO4" s="90"/>
      <c r="RFP4" s="89"/>
      <c r="RFQ4" s="90"/>
      <c r="RFR4" s="90"/>
      <c r="RFS4" s="89"/>
      <c r="RFT4" s="90"/>
      <c r="RFU4" s="90"/>
      <c r="RFV4" s="89"/>
      <c r="RFW4" s="90"/>
      <c r="RFX4" s="90"/>
      <c r="RFY4" s="89"/>
      <c r="RFZ4" s="90"/>
      <c r="RGA4" s="90"/>
      <c r="RGB4" s="89"/>
      <c r="RGC4" s="90"/>
      <c r="RGD4" s="90"/>
      <c r="RGE4" s="89"/>
      <c r="RGF4" s="90"/>
      <c r="RGG4" s="90"/>
      <c r="RGH4" s="89"/>
      <c r="RGI4" s="90"/>
      <c r="RGJ4" s="90"/>
      <c r="RGK4" s="89"/>
      <c r="RGL4" s="90"/>
      <c r="RGM4" s="90"/>
      <c r="RGN4" s="89"/>
      <c r="RGO4" s="90"/>
      <c r="RGP4" s="90"/>
      <c r="RGQ4" s="89"/>
      <c r="RGR4" s="90"/>
      <c r="RGS4" s="90"/>
      <c r="RGT4" s="89"/>
      <c r="RGU4" s="90"/>
      <c r="RGV4" s="90"/>
      <c r="RGW4" s="89"/>
      <c r="RGX4" s="90"/>
      <c r="RGY4" s="90"/>
      <c r="RGZ4" s="89"/>
      <c r="RHA4" s="90"/>
      <c r="RHB4" s="90"/>
      <c r="RHC4" s="89"/>
      <c r="RHD4" s="90"/>
      <c r="RHE4" s="90"/>
      <c r="RHF4" s="89"/>
      <c r="RHG4" s="90"/>
      <c r="RHH4" s="90"/>
      <c r="RHI4" s="89"/>
      <c r="RHJ4" s="90"/>
      <c r="RHK4" s="90"/>
      <c r="RHL4" s="89"/>
      <c r="RHM4" s="90"/>
      <c r="RHN4" s="90"/>
      <c r="RHO4" s="89"/>
      <c r="RHP4" s="90"/>
      <c r="RHQ4" s="90"/>
      <c r="RHR4" s="89"/>
      <c r="RHS4" s="90"/>
      <c r="RHT4" s="90"/>
      <c r="RHU4" s="89"/>
      <c r="RHV4" s="90"/>
      <c r="RHW4" s="90"/>
      <c r="RHX4" s="89"/>
      <c r="RHY4" s="90"/>
      <c r="RHZ4" s="90"/>
      <c r="RIA4" s="89"/>
      <c r="RIB4" s="90"/>
      <c r="RIC4" s="90"/>
      <c r="RID4" s="89"/>
      <c r="RIE4" s="90"/>
      <c r="RIF4" s="90"/>
      <c r="RIG4" s="89"/>
      <c r="RIH4" s="90"/>
      <c r="RII4" s="90"/>
      <c r="RIJ4" s="89"/>
      <c r="RIK4" s="90"/>
      <c r="RIL4" s="90"/>
      <c r="RIM4" s="89"/>
      <c r="RIN4" s="90"/>
      <c r="RIO4" s="90"/>
      <c r="RIP4" s="89"/>
      <c r="RIQ4" s="90"/>
      <c r="RIR4" s="90"/>
      <c r="RIS4" s="89"/>
      <c r="RIT4" s="90"/>
      <c r="RIU4" s="90"/>
      <c r="RIV4" s="89"/>
      <c r="RIW4" s="90"/>
      <c r="RIX4" s="90"/>
      <c r="RIY4" s="89"/>
      <c r="RIZ4" s="90"/>
      <c r="RJA4" s="90"/>
      <c r="RJB4" s="89"/>
      <c r="RJC4" s="90"/>
      <c r="RJD4" s="90"/>
      <c r="RJE4" s="89"/>
      <c r="RJF4" s="90"/>
      <c r="RJG4" s="90"/>
      <c r="RJH4" s="89"/>
      <c r="RJI4" s="90"/>
      <c r="RJJ4" s="90"/>
      <c r="RJK4" s="89"/>
      <c r="RJL4" s="90"/>
      <c r="RJM4" s="90"/>
      <c r="RJN4" s="89"/>
      <c r="RJO4" s="90"/>
      <c r="RJP4" s="90"/>
      <c r="RJQ4" s="89"/>
      <c r="RJR4" s="90"/>
      <c r="RJS4" s="90"/>
      <c r="RJT4" s="89"/>
      <c r="RJU4" s="90"/>
      <c r="RJV4" s="90"/>
      <c r="RJW4" s="89"/>
      <c r="RJX4" s="90"/>
      <c r="RJY4" s="90"/>
      <c r="RJZ4" s="89"/>
      <c r="RKA4" s="90"/>
      <c r="RKB4" s="90"/>
      <c r="RKC4" s="89"/>
      <c r="RKD4" s="90"/>
      <c r="RKE4" s="90"/>
      <c r="RKF4" s="89"/>
      <c r="RKG4" s="90"/>
      <c r="RKH4" s="90"/>
      <c r="RKI4" s="89"/>
      <c r="RKJ4" s="90"/>
      <c r="RKK4" s="90"/>
      <c r="RKL4" s="89"/>
      <c r="RKM4" s="90"/>
      <c r="RKN4" s="90"/>
      <c r="RKO4" s="89"/>
      <c r="RKP4" s="90"/>
      <c r="RKQ4" s="90"/>
      <c r="RKR4" s="89"/>
      <c r="RKS4" s="90"/>
      <c r="RKT4" s="90"/>
      <c r="RKU4" s="89"/>
      <c r="RKV4" s="90"/>
      <c r="RKW4" s="90"/>
      <c r="RKX4" s="89"/>
      <c r="RKY4" s="90"/>
      <c r="RKZ4" s="90"/>
      <c r="RLA4" s="89"/>
      <c r="RLB4" s="90"/>
      <c r="RLC4" s="90"/>
      <c r="RLD4" s="89"/>
      <c r="RLE4" s="90"/>
      <c r="RLF4" s="90"/>
      <c r="RLG4" s="89"/>
      <c r="RLH4" s="90"/>
      <c r="RLI4" s="90"/>
      <c r="RLJ4" s="89"/>
      <c r="RLK4" s="90"/>
      <c r="RLL4" s="90"/>
      <c r="RLM4" s="89"/>
      <c r="RLN4" s="90"/>
      <c r="RLO4" s="90"/>
      <c r="RLP4" s="89"/>
      <c r="RLQ4" s="90"/>
      <c r="RLR4" s="90"/>
      <c r="RLS4" s="89"/>
      <c r="RLT4" s="90"/>
      <c r="RLU4" s="90"/>
      <c r="RLV4" s="89"/>
      <c r="RLW4" s="90"/>
      <c r="RLX4" s="90"/>
      <c r="RLY4" s="89"/>
      <c r="RLZ4" s="90"/>
      <c r="RMA4" s="90"/>
      <c r="RMB4" s="89"/>
      <c r="RMC4" s="90"/>
      <c r="RMD4" s="90"/>
      <c r="RME4" s="89"/>
      <c r="RMF4" s="90"/>
      <c r="RMG4" s="90"/>
      <c r="RMH4" s="89"/>
      <c r="RMI4" s="90"/>
      <c r="RMJ4" s="90"/>
      <c r="RMK4" s="89"/>
      <c r="RML4" s="90"/>
      <c r="RMM4" s="90"/>
      <c r="RMN4" s="89"/>
      <c r="RMO4" s="90"/>
      <c r="RMP4" s="90"/>
      <c r="RMQ4" s="89"/>
      <c r="RMR4" s="90"/>
      <c r="RMS4" s="90"/>
      <c r="RMT4" s="89"/>
      <c r="RMU4" s="90"/>
      <c r="RMV4" s="90"/>
      <c r="RMW4" s="89"/>
      <c r="RMX4" s="90"/>
      <c r="RMY4" s="90"/>
      <c r="RMZ4" s="89"/>
      <c r="RNA4" s="90"/>
      <c r="RNB4" s="90"/>
      <c r="RNC4" s="89"/>
      <c r="RND4" s="90"/>
      <c r="RNE4" s="90"/>
      <c r="RNF4" s="89"/>
      <c r="RNG4" s="90"/>
      <c r="RNH4" s="90"/>
      <c r="RNI4" s="89"/>
      <c r="RNJ4" s="90"/>
      <c r="RNK4" s="90"/>
      <c r="RNL4" s="89"/>
      <c r="RNM4" s="90"/>
      <c r="RNN4" s="90"/>
      <c r="RNO4" s="89"/>
      <c r="RNP4" s="90"/>
      <c r="RNQ4" s="90"/>
      <c r="RNR4" s="89"/>
      <c r="RNS4" s="90"/>
      <c r="RNT4" s="90"/>
      <c r="RNU4" s="89"/>
      <c r="RNV4" s="90"/>
      <c r="RNW4" s="90"/>
      <c r="RNX4" s="89"/>
      <c r="RNY4" s="90"/>
      <c r="RNZ4" s="90"/>
      <c r="ROA4" s="89"/>
      <c r="ROB4" s="90"/>
      <c r="ROC4" s="90"/>
      <c r="ROD4" s="89"/>
      <c r="ROE4" s="90"/>
      <c r="ROF4" s="90"/>
      <c r="ROG4" s="89"/>
      <c r="ROH4" s="90"/>
      <c r="ROI4" s="90"/>
      <c r="ROJ4" s="89"/>
      <c r="ROK4" s="90"/>
      <c r="ROL4" s="90"/>
      <c r="ROM4" s="89"/>
      <c r="RON4" s="90"/>
      <c r="ROO4" s="90"/>
      <c r="ROP4" s="89"/>
      <c r="ROQ4" s="90"/>
      <c r="ROR4" s="90"/>
      <c r="ROS4" s="89"/>
      <c r="ROT4" s="90"/>
      <c r="ROU4" s="90"/>
      <c r="ROV4" s="89"/>
      <c r="ROW4" s="90"/>
      <c r="ROX4" s="90"/>
      <c r="ROY4" s="89"/>
      <c r="ROZ4" s="90"/>
      <c r="RPA4" s="90"/>
      <c r="RPB4" s="89"/>
      <c r="RPC4" s="90"/>
      <c r="RPD4" s="90"/>
      <c r="RPE4" s="89"/>
      <c r="RPF4" s="90"/>
      <c r="RPG4" s="90"/>
      <c r="RPH4" s="89"/>
      <c r="RPI4" s="90"/>
      <c r="RPJ4" s="90"/>
      <c r="RPK4" s="89"/>
      <c r="RPL4" s="90"/>
      <c r="RPM4" s="90"/>
      <c r="RPN4" s="89"/>
      <c r="RPO4" s="90"/>
      <c r="RPP4" s="90"/>
      <c r="RPQ4" s="89"/>
      <c r="RPR4" s="90"/>
      <c r="RPS4" s="90"/>
      <c r="RPT4" s="89"/>
      <c r="RPU4" s="90"/>
      <c r="RPV4" s="90"/>
      <c r="RPW4" s="89"/>
      <c r="RPX4" s="90"/>
      <c r="RPY4" s="90"/>
      <c r="RPZ4" s="89"/>
      <c r="RQA4" s="90"/>
      <c r="RQB4" s="90"/>
      <c r="RQC4" s="89"/>
      <c r="RQD4" s="90"/>
      <c r="RQE4" s="90"/>
      <c r="RQF4" s="89"/>
      <c r="RQG4" s="90"/>
      <c r="RQH4" s="90"/>
      <c r="RQI4" s="89"/>
      <c r="RQJ4" s="90"/>
      <c r="RQK4" s="90"/>
      <c r="RQL4" s="89"/>
      <c r="RQM4" s="90"/>
      <c r="RQN4" s="90"/>
      <c r="RQO4" s="89"/>
      <c r="RQP4" s="90"/>
      <c r="RQQ4" s="90"/>
      <c r="RQR4" s="89"/>
      <c r="RQS4" s="90"/>
      <c r="RQT4" s="90"/>
      <c r="RQU4" s="89"/>
      <c r="RQV4" s="90"/>
      <c r="RQW4" s="90"/>
      <c r="RQX4" s="89"/>
      <c r="RQY4" s="90"/>
      <c r="RQZ4" s="90"/>
      <c r="RRA4" s="89"/>
      <c r="RRB4" s="90"/>
      <c r="RRC4" s="90"/>
      <c r="RRD4" s="89"/>
      <c r="RRE4" s="90"/>
      <c r="RRF4" s="90"/>
      <c r="RRG4" s="89"/>
      <c r="RRH4" s="90"/>
      <c r="RRI4" s="90"/>
      <c r="RRJ4" s="89"/>
      <c r="RRK4" s="90"/>
      <c r="RRL4" s="90"/>
      <c r="RRM4" s="89"/>
      <c r="RRN4" s="90"/>
      <c r="RRO4" s="90"/>
      <c r="RRP4" s="89"/>
      <c r="RRQ4" s="90"/>
      <c r="RRR4" s="90"/>
      <c r="RRS4" s="89"/>
      <c r="RRT4" s="90"/>
      <c r="RRU4" s="90"/>
      <c r="RRV4" s="89"/>
      <c r="RRW4" s="90"/>
      <c r="RRX4" s="90"/>
      <c r="RRY4" s="89"/>
      <c r="RRZ4" s="90"/>
      <c r="RSA4" s="90"/>
      <c r="RSB4" s="89"/>
      <c r="RSC4" s="90"/>
      <c r="RSD4" s="90"/>
      <c r="RSE4" s="89"/>
      <c r="RSF4" s="90"/>
      <c r="RSG4" s="90"/>
      <c r="RSH4" s="89"/>
      <c r="RSI4" s="90"/>
      <c r="RSJ4" s="90"/>
      <c r="RSK4" s="89"/>
      <c r="RSL4" s="90"/>
      <c r="RSM4" s="90"/>
      <c r="RSN4" s="89"/>
      <c r="RSO4" s="90"/>
      <c r="RSP4" s="90"/>
      <c r="RSQ4" s="89"/>
      <c r="RSR4" s="90"/>
      <c r="RSS4" s="90"/>
      <c r="RST4" s="89"/>
      <c r="RSU4" s="90"/>
      <c r="RSV4" s="90"/>
      <c r="RSW4" s="89"/>
      <c r="RSX4" s="90"/>
      <c r="RSY4" s="90"/>
      <c r="RSZ4" s="89"/>
      <c r="RTA4" s="90"/>
      <c r="RTB4" s="90"/>
      <c r="RTC4" s="89"/>
      <c r="RTD4" s="90"/>
      <c r="RTE4" s="90"/>
      <c r="RTF4" s="89"/>
      <c r="RTG4" s="90"/>
      <c r="RTH4" s="90"/>
      <c r="RTI4" s="89"/>
      <c r="RTJ4" s="90"/>
      <c r="RTK4" s="90"/>
      <c r="RTL4" s="89"/>
      <c r="RTM4" s="90"/>
      <c r="RTN4" s="90"/>
      <c r="RTO4" s="89"/>
      <c r="RTP4" s="90"/>
      <c r="RTQ4" s="90"/>
      <c r="RTR4" s="89"/>
      <c r="RTS4" s="90"/>
      <c r="RTT4" s="90"/>
      <c r="RTU4" s="89"/>
      <c r="RTV4" s="90"/>
      <c r="RTW4" s="90"/>
      <c r="RTX4" s="89"/>
      <c r="RTY4" s="90"/>
      <c r="RTZ4" s="90"/>
      <c r="RUA4" s="89"/>
      <c r="RUB4" s="90"/>
      <c r="RUC4" s="90"/>
      <c r="RUD4" s="89"/>
      <c r="RUE4" s="90"/>
      <c r="RUF4" s="90"/>
      <c r="RUG4" s="89"/>
      <c r="RUH4" s="90"/>
      <c r="RUI4" s="90"/>
      <c r="RUJ4" s="89"/>
      <c r="RUK4" s="90"/>
      <c r="RUL4" s="90"/>
      <c r="RUM4" s="89"/>
      <c r="RUN4" s="90"/>
      <c r="RUO4" s="90"/>
      <c r="RUP4" s="89"/>
      <c r="RUQ4" s="90"/>
      <c r="RUR4" s="90"/>
      <c r="RUS4" s="89"/>
      <c r="RUT4" s="90"/>
      <c r="RUU4" s="90"/>
      <c r="RUV4" s="89"/>
      <c r="RUW4" s="90"/>
      <c r="RUX4" s="90"/>
      <c r="RUY4" s="89"/>
      <c r="RUZ4" s="90"/>
      <c r="RVA4" s="90"/>
      <c r="RVB4" s="89"/>
      <c r="RVC4" s="90"/>
      <c r="RVD4" s="90"/>
      <c r="RVE4" s="89"/>
      <c r="RVF4" s="90"/>
      <c r="RVG4" s="90"/>
      <c r="RVH4" s="89"/>
      <c r="RVI4" s="90"/>
      <c r="RVJ4" s="90"/>
      <c r="RVK4" s="89"/>
      <c r="RVL4" s="90"/>
      <c r="RVM4" s="90"/>
      <c r="RVN4" s="89"/>
      <c r="RVO4" s="90"/>
      <c r="RVP4" s="90"/>
      <c r="RVQ4" s="89"/>
      <c r="RVR4" s="90"/>
      <c r="RVS4" s="90"/>
      <c r="RVT4" s="89"/>
      <c r="RVU4" s="90"/>
      <c r="RVV4" s="90"/>
      <c r="RVW4" s="89"/>
      <c r="RVX4" s="90"/>
      <c r="RVY4" s="90"/>
      <c r="RVZ4" s="89"/>
      <c r="RWA4" s="90"/>
      <c r="RWB4" s="90"/>
      <c r="RWC4" s="89"/>
      <c r="RWD4" s="90"/>
      <c r="RWE4" s="90"/>
      <c r="RWF4" s="89"/>
      <c r="RWG4" s="90"/>
      <c r="RWH4" s="90"/>
      <c r="RWI4" s="89"/>
      <c r="RWJ4" s="90"/>
      <c r="RWK4" s="90"/>
      <c r="RWL4" s="89"/>
      <c r="RWM4" s="90"/>
      <c r="RWN4" s="90"/>
      <c r="RWO4" s="89"/>
      <c r="RWP4" s="90"/>
      <c r="RWQ4" s="90"/>
      <c r="RWR4" s="89"/>
      <c r="RWS4" s="90"/>
      <c r="RWT4" s="90"/>
      <c r="RWU4" s="89"/>
      <c r="RWV4" s="90"/>
      <c r="RWW4" s="90"/>
      <c r="RWX4" s="89"/>
      <c r="RWY4" s="90"/>
      <c r="RWZ4" s="90"/>
      <c r="RXA4" s="89"/>
      <c r="RXB4" s="90"/>
      <c r="RXC4" s="90"/>
      <c r="RXD4" s="89"/>
      <c r="RXE4" s="90"/>
      <c r="RXF4" s="90"/>
      <c r="RXG4" s="89"/>
      <c r="RXH4" s="90"/>
      <c r="RXI4" s="90"/>
      <c r="RXJ4" s="89"/>
      <c r="RXK4" s="90"/>
      <c r="RXL4" s="90"/>
      <c r="RXM4" s="89"/>
      <c r="RXN4" s="90"/>
      <c r="RXO4" s="90"/>
      <c r="RXP4" s="89"/>
      <c r="RXQ4" s="90"/>
      <c r="RXR4" s="90"/>
      <c r="RXS4" s="89"/>
      <c r="RXT4" s="90"/>
      <c r="RXU4" s="90"/>
      <c r="RXV4" s="89"/>
      <c r="RXW4" s="90"/>
      <c r="RXX4" s="90"/>
      <c r="RXY4" s="89"/>
      <c r="RXZ4" s="90"/>
      <c r="RYA4" s="90"/>
      <c r="RYB4" s="89"/>
      <c r="RYC4" s="90"/>
      <c r="RYD4" s="90"/>
      <c r="RYE4" s="89"/>
      <c r="RYF4" s="90"/>
      <c r="RYG4" s="90"/>
      <c r="RYH4" s="89"/>
      <c r="RYI4" s="90"/>
      <c r="RYJ4" s="90"/>
      <c r="RYK4" s="89"/>
      <c r="RYL4" s="90"/>
      <c r="RYM4" s="90"/>
      <c r="RYN4" s="89"/>
      <c r="RYO4" s="90"/>
      <c r="RYP4" s="90"/>
      <c r="RYQ4" s="89"/>
      <c r="RYR4" s="90"/>
      <c r="RYS4" s="90"/>
      <c r="RYT4" s="89"/>
      <c r="RYU4" s="90"/>
      <c r="RYV4" s="90"/>
      <c r="RYW4" s="89"/>
      <c r="RYX4" s="90"/>
      <c r="RYY4" s="90"/>
      <c r="RYZ4" s="89"/>
      <c r="RZA4" s="90"/>
      <c r="RZB4" s="90"/>
      <c r="RZC4" s="89"/>
      <c r="RZD4" s="90"/>
      <c r="RZE4" s="90"/>
      <c r="RZF4" s="89"/>
      <c r="RZG4" s="90"/>
      <c r="RZH4" s="90"/>
      <c r="RZI4" s="89"/>
      <c r="RZJ4" s="90"/>
      <c r="RZK4" s="90"/>
      <c r="RZL4" s="89"/>
      <c r="RZM4" s="90"/>
      <c r="RZN4" s="90"/>
      <c r="RZO4" s="89"/>
      <c r="RZP4" s="90"/>
      <c r="RZQ4" s="90"/>
      <c r="RZR4" s="89"/>
      <c r="RZS4" s="90"/>
      <c r="RZT4" s="90"/>
      <c r="RZU4" s="89"/>
      <c r="RZV4" s="90"/>
      <c r="RZW4" s="90"/>
      <c r="RZX4" s="89"/>
      <c r="RZY4" s="90"/>
      <c r="RZZ4" s="90"/>
      <c r="SAA4" s="89"/>
      <c r="SAB4" s="90"/>
      <c r="SAC4" s="90"/>
      <c r="SAD4" s="89"/>
      <c r="SAE4" s="90"/>
      <c r="SAF4" s="90"/>
      <c r="SAG4" s="89"/>
      <c r="SAH4" s="90"/>
      <c r="SAI4" s="90"/>
      <c r="SAJ4" s="89"/>
      <c r="SAK4" s="90"/>
      <c r="SAL4" s="90"/>
      <c r="SAM4" s="89"/>
      <c r="SAN4" s="90"/>
      <c r="SAO4" s="90"/>
      <c r="SAP4" s="89"/>
      <c r="SAQ4" s="90"/>
      <c r="SAR4" s="90"/>
      <c r="SAS4" s="89"/>
      <c r="SAT4" s="90"/>
      <c r="SAU4" s="90"/>
      <c r="SAV4" s="89"/>
      <c r="SAW4" s="90"/>
      <c r="SAX4" s="90"/>
      <c r="SAY4" s="89"/>
      <c r="SAZ4" s="90"/>
      <c r="SBA4" s="90"/>
      <c r="SBB4" s="89"/>
      <c r="SBC4" s="90"/>
      <c r="SBD4" s="90"/>
      <c r="SBE4" s="89"/>
      <c r="SBF4" s="90"/>
      <c r="SBG4" s="90"/>
      <c r="SBH4" s="89"/>
      <c r="SBI4" s="90"/>
      <c r="SBJ4" s="90"/>
      <c r="SBK4" s="89"/>
      <c r="SBL4" s="90"/>
      <c r="SBM4" s="90"/>
      <c r="SBN4" s="89"/>
      <c r="SBO4" s="90"/>
      <c r="SBP4" s="90"/>
      <c r="SBQ4" s="89"/>
      <c r="SBR4" s="90"/>
      <c r="SBS4" s="90"/>
      <c r="SBT4" s="89"/>
      <c r="SBU4" s="90"/>
      <c r="SBV4" s="90"/>
      <c r="SBW4" s="89"/>
      <c r="SBX4" s="90"/>
      <c r="SBY4" s="90"/>
      <c r="SBZ4" s="89"/>
      <c r="SCA4" s="90"/>
      <c r="SCB4" s="90"/>
      <c r="SCC4" s="89"/>
      <c r="SCD4" s="90"/>
      <c r="SCE4" s="90"/>
      <c r="SCF4" s="89"/>
      <c r="SCG4" s="90"/>
      <c r="SCH4" s="90"/>
      <c r="SCI4" s="89"/>
      <c r="SCJ4" s="90"/>
      <c r="SCK4" s="90"/>
      <c r="SCL4" s="89"/>
      <c r="SCM4" s="90"/>
      <c r="SCN4" s="90"/>
      <c r="SCO4" s="89"/>
      <c r="SCP4" s="90"/>
      <c r="SCQ4" s="90"/>
      <c r="SCR4" s="89"/>
      <c r="SCS4" s="90"/>
      <c r="SCT4" s="90"/>
      <c r="SCU4" s="89"/>
      <c r="SCV4" s="90"/>
      <c r="SCW4" s="90"/>
      <c r="SCX4" s="89"/>
      <c r="SCY4" s="90"/>
      <c r="SCZ4" s="90"/>
      <c r="SDA4" s="89"/>
      <c r="SDB4" s="90"/>
      <c r="SDC4" s="90"/>
      <c r="SDD4" s="89"/>
      <c r="SDE4" s="90"/>
      <c r="SDF4" s="90"/>
      <c r="SDG4" s="89"/>
      <c r="SDH4" s="90"/>
      <c r="SDI4" s="90"/>
      <c r="SDJ4" s="89"/>
      <c r="SDK4" s="90"/>
      <c r="SDL4" s="90"/>
      <c r="SDM4" s="89"/>
      <c r="SDN4" s="90"/>
      <c r="SDO4" s="90"/>
      <c r="SDP4" s="89"/>
      <c r="SDQ4" s="90"/>
      <c r="SDR4" s="90"/>
      <c r="SDS4" s="89"/>
      <c r="SDT4" s="90"/>
      <c r="SDU4" s="90"/>
      <c r="SDV4" s="89"/>
      <c r="SDW4" s="90"/>
      <c r="SDX4" s="90"/>
      <c r="SDY4" s="89"/>
      <c r="SDZ4" s="90"/>
      <c r="SEA4" s="90"/>
      <c r="SEB4" s="89"/>
      <c r="SEC4" s="90"/>
      <c r="SED4" s="90"/>
      <c r="SEE4" s="89"/>
      <c r="SEF4" s="90"/>
      <c r="SEG4" s="90"/>
      <c r="SEH4" s="89"/>
      <c r="SEI4" s="90"/>
      <c r="SEJ4" s="90"/>
      <c r="SEK4" s="89"/>
      <c r="SEL4" s="90"/>
      <c r="SEM4" s="90"/>
      <c r="SEN4" s="89"/>
      <c r="SEO4" s="90"/>
      <c r="SEP4" s="90"/>
      <c r="SEQ4" s="89"/>
      <c r="SER4" s="90"/>
      <c r="SES4" s="90"/>
      <c r="SET4" s="89"/>
      <c r="SEU4" s="90"/>
      <c r="SEV4" s="90"/>
      <c r="SEW4" s="89"/>
      <c r="SEX4" s="90"/>
      <c r="SEY4" s="90"/>
      <c r="SEZ4" s="89"/>
      <c r="SFA4" s="90"/>
      <c r="SFB4" s="90"/>
      <c r="SFC4" s="89"/>
      <c r="SFD4" s="90"/>
      <c r="SFE4" s="90"/>
      <c r="SFF4" s="89"/>
      <c r="SFG4" s="90"/>
      <c r="SFH4" s="90"/>
      <c r="SFI4" s="89"/>
      <c r="SFJ4" s="90"/>
      <c r="SFK4" s="90"/>
      <c r="SFL4" s="89"/>
      <c r="SFM4" s="90"/>
      <c r="SFN4" s="90"/>
      <c r="SFO4" s="89"/>
      <c r="SFP4" s="90"/>
      <c r="SFQ4" s="90"/>
      <c r="SFR4" s="89"/>
      <c r="SFS4" s="90"/>
      <c r="SFT4" s="90"/>
      <c r="SFU4" s="89"/>
      <c r="SFV4" s="90"/>
      <c r="SFW4" s="90"/>
      <c r="SFX4" s="89"/>
      <c r="SFY4" s="90"/>
      <c r="SFZ4" s="90"/>
      <c r="SGA4" s="89"/>
      <c r="SGB4" s="90"/>
      <c r="SGC4" s="90"/>
      <c r="SGD4" s="89"/>
      <c r="SGE4" s="90"/>
      <c r="SGF4" s="90"/>
      <c r="SGG4" s="89"/>
      <c r="SGH4" s="90"/>
      <c r="SGI4" s="90"/>
      <c r="SGJ4" s="89"/>
      <c r="SGK4" s="90"/>
      <c r="SGL4" s="90"/>
      <c r="SGM4" s="89"/>
      <c r="SGN4" s="90"/>
      <c r="SGO4" s="90"/>
      <c r="SGP4" s="89"/>
      <c r="SGQ4" s="90"/>
      <c r="SGR4" s="90"/>
      <c r="SGS4" s="89"/>
      <c r="SGT4" s="90"/>
      <c r="SGU4" s="90"/>
      <c r="SGV4" s="89"/>
      <c r="SGW4" s="90"/>
      <c r="SGX4" s="90"/>
      <c r="SGY4" s="89"/>
      <c r="SGZ4" s="90"/>
      <c r="SHA4" s="90"/>
      <c r="SHB4" s="89"/>
      <c r="SHC4" s="90"/>
      <c r="SHD4" s="90"/>
      <c r="SHE4" s="89"/>
      <c r="SHF4" s="90"/>
      <c r="SHG4" s="90"/>
      <c r="SHH4" s="89"/>
      <c r="SHI4" s="90"/>
      <c r="SHJ4" s="90"/>
      <c r="SHK4" s="89"/>
      <c r="SHL4" s="90"/>
      <c r="SHM4" s="90"/>
      <c r="SHN4" s="89"/>
      <c r="SHO4" s="90"/>
      <c r="SHP4" s="90"/>
      <c r="SHQ4" s="89"/>
      <c r="SHR4" s="90"/>
      <c r="SHS4" s="90"/>
      <c r="SHT4" s="89"/>
      <c r="SHU4" s="90"/>
      <c r="SHV4" s="90"/>
      <c r="SHW4" s="89"/>
      <c r="SHX4" s="90"/>
      <c r="SHY4" s="90"/>
      <c r="SHZ4" s="89"/>
      <c r="SIA4" s="90"/>
      <c r="SIB4" s="90"/>
      <c r="SIC4" s="89"/>
      <c r="SID4" s="90"/>
      <c r="SIE4" s="90"/>
      <c r="SIF4" s="89"/>
      <c r="SIG4" s="90"/>
      <c r="SIH4" s="90"/>
      <c r="SII4" s="89"/>
      <c r="SIJ4" s="90"/>
      <c r="SIK4" s="90"/>
      <c r="SIL4" s="89"/>
      <c r="SIM4" s="90"/>
      <c r="SIN4" s="90"/>
      <c r="SIO4" s="89"/>
      <c r="SIP4" s="90"/>
      <c r="SIQ4" s="90"/>
      <c r="SIR4" s="89"/>
      <c r="SIS4" s="90"/>
      <c r="SIT4" s="90"/>
      <c r="SIU4" s="89"/>
      <c r="SIV4" s="90"/>
      <c r="SIW4" s="90"/>
      <c r="SIX4" s="89"/>
      <c r="SIY4" s="90"/>
      <c r="SIZ4" s="90"/>
      <c r="SJA4" s="89"/>
      <c r="SJB4" s="90"/>
      <c r="SJC4" s="90"/>
      <c r="SJD4" s="89"/>
      <c r="SJE4" s="90"/>
      <c r="SJF4" s="90"/>
      <c r="SJG4" s="89"/>
      <c r="SJH4" s="90"/>
      <c r="SJI4" s="90"/>
      <c r="SJJ4" s="89"/>
      <c r="SJK4" s="90"/>
      <c r="SJL4" s="90"/>
      <c r="SJM4" s="89"/>
      <c r="SJN4" s="90"/>
      <c r="SJO4" s="90"/>
      <c r="SJP4" s="89"/>
      <c r="SJQ4" s="90"/>
      <c r="SJR4" s="90"/>
      <c r="SJS4" s="89"/>
      <c r="SJT4" s="90"/>
      <c r="SJU4" s="90"/>
      <c r="SJV4" s="89"/>
      <c r="SJW4" s="90"/>
      <c r="SJX4" s="90"/>
      <c r="SJY4" s="89"/>
      <c r="SJZ4" s="90"/>
      <c r="SKA4" s="90"/>
      <c r="SKB4" s="89"/>
      <c r="SKC4" s="90"/>
      <c r="SKD4" s="90"/>
      <c r="SKE4" s="89"/>
      <c r="SKF4" s="90"/>
      <c r="SKG4" s="90"/>
      <c r="SKH4" s="89"/>
      <c r="SKI4" s="90"/>
      <c r="SKJ4" s="90"/>
      <c r="SKK4" s="89"/>
      <c r="SKL4" s="90"/>
      <c r="SKM4" s="90"/>
      <c r="SKN4" s="89"/>
      <c r="SKO4" s="90"/>
      <c r="SKP4" s="90"/>
      <c r="SKQ4" s="89"/>
      <c r="SKR4" s="90"/>
      <c r="SKS4" s="90"/>
      <c r="SKT4" s="89"/>
      <c r="SKU4" s="90"/>
      <c r="SKV4" s="90"/>
      <c r="SKW4" s="89"/>
      <c r="SKX4" s="90"/>
      <c r="SKY4" s="90"/>
      <c r="SKZ4" s="89"/>
      <c r="SLA4" s="90"/>
      <c r="SLB4" s="90"/>
      <c r="SLC4" s="89"/>
      <c r="SLD4" s="90"/>
      <c r="SLE4" s="90"/>
      <c r="SLF4" s="89"/>
      <c r="SLG4" s="90"/>
      <c r="SLH4" s="90"/>
      <c r="SLI4" s="89"/>
      <c r="SLJ4" s="90"/>
      <c r="SLK4" s="90"/>
      <c r="SLL4" s="89"/>
      <c r="SLM4" s="90"/>
      <c r="SLN4" s="90"/>
      <c r="SLO4" s="89"/>
      <c r="SLP4" s="90"/>
      <c r="SLQ4" s="90"/>
      <c r="SLR4" s="89"/>
      <c r="SLS4" s="90"/>
      <c r="SLT4" s="90"/>
      <c r="SLU4" s="89"/>
      <c r="SLV4" s="90"/>
      <c r="SLW4" s="90"/>
      <c r="SLX4" s="89"/>
      <c r="SLY4" s="90"/>
      <c r="SLZ4" s="90"/>
      <c r="SMA4" s="89"/>
      <c r="SMB4" s="90"/>
      <c r="SMC4" s="90"/>
      <c r="SMD4" s="89"/>
      <c r="SME4" s="90"/>
      <c r="SMF4" s="90"/>
      <c r="SMG4" s="89"/>
      <c r="SMH4" s="90"/>
      <c r="SMI4" s="90"/>
      <c r="SMJ4" s="89"/>
      <c r="SMK4" s="90"/>
      <c r="SML4" s="90"/>
      <c r="SMM4" s="89"/>
      <c r="SMN4" s="90"/>
      <c r="SMO4" s="90"/>
      <c r="SMP4" s="89"/>
      <c r="SMQ4" s="90"/>
      <c r="SMR4" s="90"/>
      <c r="SMS4" s="89"/>
      <c r="SMT4" s="90"/>
      <c r="SMU4" s="90"/>
      <c r="SMV4" s="89"/>
      <c r="SMW4" s="90"/>
      <c r="SMX4" s="90"/>
      <c r="SMY4" s="89"/>
      <c r="SMZ4" s="90"/>
      <c r="SNA4" s="90"/>
      <c r="SNB4" s="89"/>
      <c r="SNC4" s="90"/>
      <c r="SND4" s="90"/>
      <c r="SNE4" s="89"/>
      <c r="SNF4" s="90"/>
      <c r="SNG4" s="90"/>
      <c r="SNH4" s="89"/>
      <c r="SNI4" s="90"/>
      <c r="SNJ4" s="90"/>
      <c r="SNK4" s="89"/>
      <c r="SNL4" s="90"/>
      <c r="SNM4" s="90"/>
      <c r="SNN4" s="89"/>
      <c r="SNO4" s="90"/>
      <c r="SNP4" s="90"/>
      <c r="SNQ4" s="89"/>
      <c r="SNR4" s="90"/>
      <c r="SNS4" s="90"/>
      <c r="SNT4" s="89"/>
      <c r="SNU4" s="90"/>
      <c r="SNV4" s="90"/>
      <c r="SNW4" s="89"/>
      <c r="SNX4" s="90"/>
      <c r="SNY4" s="90"/>
      <c r="SNZ4" s="89"/>
      <c r="SOA4" s="90"/>
      <c r="SOB4" s="90"/>
      <c r="SOC4" s="89"/>
      <c r="SOD4" s="90"/>
      <c r="SOE4" s="90"/>
      <c r="SOF4" s="89"/>
      <c r="SOG4" s="90"/>
      <c r="SOH4" s="90"/>
      <c r="SOI4" s="89"/>
      <c r="SOJ4" s="90"/>
      <c r="SOK4" s="90"/>
      <c r="SOL4" s="89"/>
      <c r="SOM4" s="90"/>
      <c r="SON4" s="90"/>
      <c r="SOO4" s="89"/>
      <c r="SOP4" s="90"/>
      <c r="SOQ4" s="90"/>
      <c r="SOR4" s="89"/>
      <c r="SOS4" s="90"/>
      <c r="SOT4" s="90"/>
      <c r="SOU4" s="89"/>
      <c r="SOV4" s="90"/>
      <c r="SOW4" s="90"/>
      <c r="SOX4" s="89"/>
      <c r="SOY4" s="90"/>
      <c r="SOZ4" s="90"/>
      <c r="SPA4" s="89"/>
      <c r="SPB4" s="90"/>
      <c r="SPC4" s="90"/>
      <c r="SPD4" s="89"/>
      <c r="SPE4" s="90"/>
      <c r="SPF4" s="90"/>
      <c r="SPG4" s="89"/>
      <c r="SPH4" s="90"/>
      <c r="SPI4" s="90"/>
      <c r="SPJ4" s="89"/>
      <c r="SPK4" s="90"/>
      <c r="SPL4" s="90"/>
      <c r="SPM4" s="89"/>
      <c r="SPN4" s="90"/>
      <c r="SPO4" s="90"/>
      <c r="SPP4" s="89"/>
      <c r="SPQ4" s="90"/>
      <c r="SPR4" s="90"/>
      <c r="SPS4" s="89"/>
      <c r="SPT4" s="90"/>
      <c r="SPU4" s="90"/>
      <c r="SPV4" s="89"/>
      <c r="SPW4" s="90"/>
      <c r="SPX4" s="90"/>
      <c r="SPY4" s="89"/>
      <c r="SPZ4" s="90"/>
      <c r="SQA4" s="90"/>
      <c r="SQB4" s="89"/>
      <c r="SQC4" s="90"/>
      <c r="SQD4" s="90"/>
      <c r="SQE4" s="89"/>
      <c r="SQF4" s="90"/>
      <c r="SQG4" s="90"/>
      <c r="SQH4" s="89"/>
      <c r="SQI4" s="90"/>
      <c r="SQJ4" s="90"/>
      <c r="SQK4" s="89"/>
      <c r="SQL4" s="90"/>
      <c r="SQM4" s="90"/>
      <c r="SQN4" s="89"/>
      <c r="SQO4" s="90"/>
      <c r="SQP4" s="90"/>
      <c r="SQQ4" s="89"/>
      <c r="SQR4" s="90"/>
      <c r="SQS4" s="90"/>
      <c r="SQT4" s="89"/>
      <c r="SQU4" s="90"/>
      <c r="SQV4" s="90"/>
      <c r="SQW4" s="89"/>
      <c r="SQX4" s="90"/>
      <c r="SQY4" s="90"/>
      <c r="SQZ4" s="89"/>
      <c r="SRA4" s="90"/>
      <c r="SRB4" s="90"/>
      <c r="SRC4" s="89"/>
      <c r="SRD4" s="90"/>
      <c r="SRE4" s="90"/>
      <c r="SRF4" s="89"/>
      <c r="SRG4" s="90"/>
      <c r="SRH4" s="90"/>
      <c r="SRI4" s="89"/>
      <c r="SRJ4" s="90"/>
      <c r="SRK4" s="90"/>
      <c r="SRL4" s="89"/>
      <c r="SRM4" s="90"/>
      <c r="SRN4" s="90"/>
      <c r="SRO4" s="89"/>
      <c r="SRP4" s="90"/>
      <c r="SRQ4" s="90"/>
      <c r="SRR4" s="89"/>
      <c r="SRS4" s="90"/>
      <c r="SRT4" s="90"/>
      <c r="SRU4" s="89"/>
      <c r="SRV4" s="90"/>
      <c r="SRW4" s="90"/>
      <c r="SRX4" s="89"/>
      <c r="SRY4" s="90"/>
      <c r="SRZ4" s="90"/>
      <c r="SSA4" s="89"/>
      <c r="SSB4" s="90"/>
      <c r="SSC4" s="90"/>
      <c r="SSD4" s="89"/>
      <c r="SSE4" s="90"/>
      <c r="SSF4" s="90"/>
      <c r="SSG4" s="89"/>
      <c r="SSH4" s="90"/>
      <c r="SSI4" s="90"/>
      <c r="SSJ4" s="89"/>
      <c r="SSK4" s="90"/>
      <c r="SSL4" s="90"/>
      <c r="SSM4" s="89"/>
      <c r="SSN4" s="90"/>
      <c r="SSO4" s="90"/>
      <c r="SSP4" s="89"/>
      <c r="SSQ4" s="90"/>
      <c r="SSR4" s="90"/>
      <c r="SSS4" s="89"/>
      <c r="SST4" s="90"/>
      <c r="SSU4" s="90"/>
      <c r="SSV4" s="89"/>
      <c r="SSW4" s="90"/>
      <c r="SSX4" s="90"/>
      <c r="SSY4" s="89"/>
      <c r="SSZ4" s="90"/>
      <c r="STA4" s="90"/>
      <c r="STB4" s="89"/>
      <c r="STC4" s="90"/>
      <c r="STD4" s="90"/>
      <c r="STE4" s="89"/>
      <c r="STF4" s="90"/>
      <c r="STG4" s="90"/>
      <c r="STH4" s="89"/>
      <c r="STI4" s="90"/>
      <c r="STJ4" s="90"/>
      <c r="STK4" s="89"/>
      <c r="STL4" s="90"/>
      <c r="STM4" s="90"/>
      <c r="STN4" s="89"/>
      <c r="STO4" s="90"/>
      <c r="STP4" s="90"/>
      <c r="STQ4" s="89"/>
      <c r="STR4" s="90"/>
      <c r="STS4" s="90"/>
      <c r="STT4" s="89"/>
      <c r="STU4" s="90"/>
      <c r="STV4" s="90"/>
      <c r="STW4" s="89"/>
      <c r="STX4" s="90"/>
      <c r="STY4" s="90"/>
      <c r="STZ4" s="89"/>
      <c r="SUA4" s="90"/>
      <c r="SUB4" s="90"/>
      <c r="SUC4" s="89"/>
      <c r="SUD4" s="90"/>
      <c r="SUE4" s="90"/>
      <c r="SUF4" s="89"/>
      <c r="SUG4" s="90"/>
      <c r="SUH4" s="90"/>
      <c r="SUI4" s="89"/>
      <c r="SUJ4" s="90"/>
      <c r="SUK4" s="90"/>
      <c r="SUL4" s="89"/>
      <c r="SUM4" s="90"/>
      <c r="SUN4" s="90"/>
      <c r="SUO4" s="89"/>
      <c r="SUP4" s="90"/>
      <c r="SUQ4" s="90"/>
      <c r="SUR4" s="89"/>
      <c r="SUS4" s="90"/>
      <c r="SUT4" s="90"/>
      <c r="SUU4" s="89"/>
      <c r="SUV4" s="90"/>
      <c r="SUW4" s="90"/>
      <c r="SUX4" s="89"/>
      <c r="SUY4" s="90"/>
      <c r="SUZ4" s="90"/>
      <c r="SVA4" s="89"/>
      <c r="SVB4" s="90"/>
      <c r="SVC4" s="90"/>
      <c r="SVD4" s="89"/>
      <c r="SVE4" s="90"/>
      <c r="SVF4" s="90"/>
      <c r="SVG4" s="89"/>
      <c r="SVH4" s="90"/>
      <c r="SVI4" s="90"/>
      <c r="SVJ4" s="89"/>
      <c r="SVK4" s="90"/>
      <c r="SVL4" s="90"/>
      <c r="SVM4" s="89"/>
      <c r="SVN4" s="90"/>
      <c r="SVO4" s="90"/>
      <c r="SVP4" s="89"/>
      <c r="SVQ4" s="90"/>
      <c r="SVR4" s="90"/>
      <c r="SVS4" s="89"/>
      <c r="SVT4" s="90"/>
      <c r="SVU4" s="90"/>
      <c r="SVV4" s="89"/>
      <c r="SVW4" s="90"/>
      <c r="SVX4" s="90"/>
      <c r="SVY4" s="89"/>
      <c r="SVZ4" s="90"/>
      <c r="SWA4" s="90"/>
      <c r="SWB4" s="89"/>
      <c r="SWC4" s="90"/>
      <c r="SWD4" s="90"/>
      <c r="SWE4" s="89"/>
      <c r="SWF4" s="90"/>
      <c r="SWG4" s="90"/>
      <c r="SWH4" s="89"/>
      <c r="SWI4" s="90"/>
      <c r="SWJ4" s="90"/>
      <c r="SWK4" s="89"/>
      <c r="SWL4" s="90"/>
      <c r="SWM4" s="90"/>
      <c r="SWN4" s="89"/>
      <c r="SWO4" s="90"/>
      <c r="SWP4" s="90"/>
      <c r="SWQ4" s="89"/>
      <c r="SWR4" s="90"/>
      <c r="SWS4" s="90"/>
      <c r="SWT4" s="89"/>
      <c r="SWU4" s="90"/>
      <c r="SWV4" s="90"/>
      <c r="SWW4" s="89"/>
      <c r="SWX4" s="90"/>
      <c r="SWY4" s="90"/>
      <c r="SWZ4" s="89"/>
      <c r="SXA4" s="90"/>
      <c r="SXB4" s="90"/>
      <c r="SXC4" s="89"/>
      <c r="SXD4" s="90"/>
      <c r="SXE4" s="90"/>
      <c r="SXF4" s="89"/>
      <c r="SXG4" s="90"/>
      <c r="SXH4" s="90"/>
      <c r="SXI4" s="89"/>
      <c r="SXJ4" s="90"/>
      <c r="SXK4" s="90"/>
      <c r="SXL4" s="89"/>
      <c r="SXM4" s="90"/>
      <c r="SXN4" s="90"/>
      <c r="SXO4" s="89"/>
      <c r="SXP4" s="90"/>
      <c r="SXQ4" s="90"/>
      <c r="SXR4" s="89"/>
      <c r="SXS4" s="90"/>
      <c r="SXT4" s="90"/>
      <c r="SXU4" s="89"/>
      <c r="SXV4" s="90"/>
      <c r="SXW4" s="90"/>
      <c r="SXX4" s="89"/>
      <c r="SXY4" s="90"/>
      <c r="SXZ4" s="90"/>
      <c r="SYA4" s="89"/>
      <c r="SYB4" s="90"/>
      <c r="SYC4" s="90"/>
      <c r="SYD4" s="89"/>
      <c r="SYE4" s="90"/>
      <c r="SYF4" s="90"/>
      <c r="SYG4" s="89"/>
      <c r="SYH4" s="90"/>
      <c r="SYI4" s="90"/>
      <c r="SYJ4" s="89"/>
      <c r="SYK4" s="90"/>
      <c r="SYL4" s="90"/>
      <c r="SYM4" s="89"/>
      <c r="SYN4" s="90"/>
      <c r="SYO4" s="90"/>
      <c r="SYP4" s="89"/>
      <c r="SYQ4" s="90"/>
      <c r="SYR4" s="90"/>
      <c r="SYS4" s="89"/>
      <c r="SYT4" s="90"/>
      <c r="SYU4" s="90"/>
      <c r="SYV4" s="89"/>
      <c r="SYW4" s="90"/>
      <c r="SYX4" s="90"/>
      <c r="SYY4" s="89"/>
      <c r="SYZ4" s="90"/>
      <c r="SZA4" s="90"/>
      <c r="SZB4" s="89"/>
      <c r="SZC4" s="90"/>
      <c r="SZD4" s="90"/>
      <c r="SZE4" s="89"/>
      <c r="SZF4" s="90"/>
      <c r="SZG4" s="90"/>
      <c r="SZH4" s="89"/>
      <c r="SZI4" s="90"/>
      <c r="SZJ4" s="90"/>
      <c r="SZK4" s="89"/>
      <c r="SZL4" s="90"/>
      <c r="SZM4" s="90"/>
      <c r="SZN4" s="89"/>
      <c r="SZO4" s="90"/>
      <c r="SZP4" s="90"/>
      <c r="SZQ4" s="89"/>
      <c r="SZR4" s="90"/>
      <c r="SZS4" s="90"/>
      <c r="SZT4" s="89"/>
      <c r="SZU4" s="90"/>
      <c r="SZV4" s="90"/>
      <c r="SZW4" s="89"/>
      <c r="SZX4" s="90"/>
      <c r="SZY4" s="90"/>
      <c r="SZZ4" s="89"/>
      <c r="TAA4" s="90"/>
      <c r="TAB4" s="90"/>
      <c r="TAC4" s="89"/>
      <c r="TAD4" s="90"/>
      <c r="TAE4" s="90"/>
      <c r="TAF4" s="89"/>
      <c r="TAG4" s="90"/>
      <c r="TAH4" s="90"/>
      <c r="TAI4" s="89"/>
      <c r="TAJ4" s="90"/>
      <c r="TAK4" s="90"/>
      <c r="TAL4" s="89"/>
      <c r="TAM4" s="90"/>
      <c r="TAN4" s="90"/>
      <c r="TAO4" s="89"/>
      <c r="TAP4" s="90"/>
      <c r="TAQ4" s="90"/>
      <c r="TAR4" s="89"/>
      <c r="TAS4" s="90"/>
      <c r="TAT4" s="90"/>
      <c r="TAU4" s="89"/>
      <c r="TAV4" s="90"/>
      <c r="TAW4" s="90"/>
      <c r="TAX4" s="89"/>
      <c r="TAY4" s="90"/>
      <c r="TAZ4" s="90"/>
      <c r="TBA4" s="89"/>
      <c r="TBB4" s="90"/>
      <c r="TBC4" s="90"/>
      <c r="TBD4" s="89"/>
      <c r="TBE4" s="90"/>
      <c r="TBF4" s="90"/>
      <c r="TBG4" s="89"/>
      <c r="TBH4" s="90"/>
      <c r="TBI4" s="90"/>
      <c r="TBJ4" s="89"/>
      <c r="TBK4" s="90"/>
      <c r="TBL4" s="90"/>
      <c r="TBM4" s="89"/>
      <c r="TBN4" s="90"/>
      <c r="TBO4" s="90"/>
      <c r="TBP4" s="89"/>
      <c r="TBQ4" s="90"/>
      <c r="TBR4" s="90"/>
      <c r="TBS4" s="89"/>
      <c r="TBT4" s="90"/>
      <c r="TBU4" s="90"/>
      <c r="TBV4" s="89"/>
      <c r="TBW4" s="90"/>
      <c r="TBX4" s="90"/>
      <c r="TBY4" s="89"/>
      <c r="TBZ4" s="90"/>
      <c r="TCA4" s="90"/>
      <c r="TCB4" s="89"/>
      <c r="TCC4" s="90"/>
      <c r="TCD4" s="90"/>
      <c r="TCE4" s="89"/>
      <c r="TCF4" s="90"/>
      <c r="TCG4" s="90"/>
      <c r="TCH4" s="89"/>
      <c r="TCI4" s="90"/>
      <c r="TCJ4" s="90"/>
      <c r="TCK4" s="89"/>
      <c r="TCL4" s="90"/>
      <c r="TCM4" s="90"/>
      <c r="TCN4" s="89"/>
      <c r="TCO4" s="90"/>
      <c r="TCP4" s="90"/>
      <c r="TCQ4" s="89"/>
      <c r="TCR4" s="90"/>
      <c r="TCS4" s="90"/>
      <c r="TCT4" s="89"/>
      <c r="TCU4" s="90"/>
      <c r="TCV4" s="90"/>
      <c r="TCW4" s="89"/>
      <c r="TCX4" s="90"/>
      <c r="TCY4" s="90"/>
      <c r="TCZ4" s="89"/>
      <c r="TDA4" s="90"/>
      <c r="TDB4" s="90"/>
      <c r="TDC4" s="89"/>
      <c r="TDD4" s="90"/>
      <c r="TDE4" s="90"/>
      <c r="TDF4" s="89"/>
      <c r="TDG4" s="90"/>
      <c r="TDH4" s="90"/>
      <c r="TDI4" s="89"/>
      <c r="TDJ4" s="90"/>
      <c r="TDK4" s="90"/>
      <c r="TDL4" s="89"/>
      <c r="TDM4" s="90"/>
      <c r="TDN4" s="90"/>
      <c r="TDO4" s="89"/>
      <c r="TDP4" s="90"/>
      <c r="TDQ4" s="90"/>
      <c r="TDR4" s="89"/>
      <c r="TDS4" s="90"/>
      <c r="TDT4" s="90"/>
      <c r="TDU4" s="89"/>
      <c r="TDV4" s="90"/>
      <c r="TDW4" s="90"/>
      <c r="TDX4" s="89"/>
      <c r="TDY4" s="90"/>
      <c r="TDZ4" s="90"/>
      <c r="TEA4" s="89"/>
      <c r="TEB4" s="90"/>
      <c r="TEC4" s="90"/>
      <c r="TED4" s="89"/>
      <c r="TEE4" s="90"/>
      <c r="TEF4" s="90"/>
      <c r="TEG4" s="89"/>
      <c r="TEH4" s="90"/>
      <c r="TEI4" s="90"/>
      <c r="TEJ4" s="89"/>
      <c r="TEK4" s="90"/>
      <c r="TEL4" s="90"/>
      <c r="TEM4" s="89"/>
      <c r="TEN4" s="90"/>
      <c r="TEO4" s="90"/>
      <c r="TEP4" s="89"/>
      <c r="TEQ4" s="90"/>
      <c r="TER4" s="90"/>
      <c r="TES4" s="89"/>
      <c r="TET4" s="90"/>
      <c r="TEU4" s="90"/>
      <c r="TEV4" s="89"/>
      <c r="TEW4" s="90"/>
      <c r="TEX4" s="90"/>
      <c r="TEY4" s="89"/>
      <c r="TEZ4" s="90"/>
      <c r="TFA4" s="90"/>
      <c r="TFB4" s="89"/>
      <c r="TFC4" s="90"/>
      <c r="TFD4" s="90"/>
      <c r="TFE4" s="89"/>
      <c r="TFF4" s="90"/>
      <c r="TFG4" s="90"/>
      <c r="TFH4" s="89"/>
      <c r="TFI4" s="90"/>
      <c r="TFJ4" s="90"/>
      <c r="TFK4" s="89"/>
      <c r="TFL4" s="90"/>
      <c r="TFM4" s="90"/>
      <c r="TFN4" s="89"/>
      <c r="TFO4" s="90"/>
      <c r="TFP4" s="90"/>
      <c r="TFQ4" s="89"/>
      <c r="TFR4" s="90"/>
      <c r="TFS4" s="90"/>
      <c r="TFT4" s="89"/>
      <c r="TFU4" s="90"/>
      <c r="TFV4" s="90"/>
      <c r="TFW4" s="89"/>
      <c r="TFX4" s="90"/>
      <c r="TFY4" s="90"/>
      <c r="TFZ4" s="89"/>
      <c r="TGA4" s="90"/>
      <c r="TGB4" s="90"/>
      <c r="TGC4" s="89"/>
      <c r="TGD4" s="90"/>
      <c r="TGE4" s="90"/>
      <c r="TGF4" s="89"/>
      <c r="TGG4" s="90"/>
      <c r="TGH4" s="90"/>
      <c r="TGI4" s="89"/>
      <c r="TGJ4" s="90"/>
      <c r="TGK4" s="90"/>
      <c r="TGL4" s="89"/>
      <c r="TGM4" s="90"/>
      <c r="TGN4" s="90"/>
      <c r="TGO4" s="89"/>
      <c r="TGP4" s="90"/>
      <c r="TGQ4" s="90"/>
      <c r="TGR4" s="89"/>
      <c r="TGS4" s="90"/>
      <c r="TGT4" s="90"/>
      <c r="TGU4" s="89"/>
      <c r="TGV4" s="90"/>
      <c r="TGW4" s="90"/>
      <c r="TGX4" s="89"/>
      <c r="TGY4" s="90"/>
      <c r="TGZ4" s="90"/>
      <c r="THA4" s="89"/>
      <c r="THB4" s="90"/>
      <c r="THC4" s="90"/>
      <c r="THD4" s="89"/>
      <c r="THE4" s="90"/>
      <c r="THF4" s="90"/>
      <c r="THG4" s="89"/>
      <c r="THH4" s="90"/>
      <c r="THI4" s="90"/>
      <c r="THJ4" s="89"/>
      <c r="THK4" s="90"/>
      <c r="THL4" s="90"/>
      <c r="THM4" s="89"/>
      <c r="THN4" s="90"/>
      <c r="THO4" s="90"/>
      <c r="THP4" s="89"/>
      <c r="THQ4" s="90"/>
      <c r="THR4" s="90"/>
      <c r="THS4" s="89"/>
      <c r="THT4" s="90"/>
      <c r="THU4" s="90"/>
      <c r="THV4" s="89"/>
      <c r="THW4" s="90"/>
      <c r="THX4" s="90"/>
      <c r="THY4" s="89"/>
      <c r="THZ4" s="90"/>
      <c r="TIA4" s="90"/>
      <c r="TIB4" s="89"/>
      <c r="TIC4" s="90"/>
      <c r="TID4" s="90"/>
      <c r="TIE4" s="89"/>
      <c r="TIF4" s="90"/>
      <c r="TIG4" s="90"/>
      <c r="TIH4" s="89"/>
      <c r="TII4" s="90"/>
      <c r="TIJ4" s="90"/>
      <c r="TIK4" s="89"/>
      <c r="TIL4" s="90"/>
      <c r="TIM4" s="90"/>
      <c r="TIN4" s="89"/>
      <c r="TIO4" s="90"/>
      <c r="TIP4" s="90"/>
      <c r="TIQ4" s="89"/>
      <c r="TIR4" s="90"/>
      <c r="TIS4" s="90"/>
      <c r="TIT4" s="89"/>
      <c r="TIU4" s="90"/>
      <c r="TIV4" s="90"/>
      <c r="TIW4" s="89"/>
      <c r="TIX4" s="90"/>
      <c r="TIY4" s="90"/>
      <c r="TIZ4" s="89"/>
      <c r="TJA4" s="90"/>
      <c r="TJB4" s="90"/>
      <c r="TJC4" s="89"/>
      <c r="TJD4" s="90"/>
      <c r="TJE4" s="90"/>
      <c r="TJF4" s="89"/>
      <c r="TJG4" s="90"/>
      <c r="TJH4" s="90"/>
      <c r="TJI4" s="89"/>
      <c r="TJJ4" s="90"/>
      <c r="TJK4" s="90"/>
      <c r="TJL4" s="89"/>
      <c r="TJM4" s="90"/>
      <c r="TJN4" s="90"/>
      <c r="TJO4" s="89"/>
      <c r="TJP4" s="90"/>
      <c r="TJQ4" s="90"/>
      <c r="TJR4" s="89"/>
      <c r="TJS4" s="90"/>
      <c r="TJT4" s="90"/>
      <c r="TJU4" s="89"/>
      <c r="TJV4" s="90"/>
      <c r="TJW4" s="90"/>
      <c r="TJX4" s="89"/>
      <c r="TJY4" s="90"/>
      <c r="TJZ4" s="90"/>
      <c r="TKA4" s="89"/>
      <c r="TKB4" s="90"/>
      <c r="TKC4" s="90"/>
      <c r="TKD4" s="89"/>
      <c r="TKE4" s="90"/>
      <c r="TKF4" s="90"/>
      <c r="TKG4" s="89"/>
      <c r="TKH4" s="90"/>
      <c r="TKI4" s="90"/>
      <c r="TKJ4" s="89"/>
      <c r="TKK4" s="90"/>
      <c r="TKL4" s="90"/>
      <c r="TKM4" s="89"/>
      <c r="TKN4" s="90"/>
      <c r="TKO4" s="90"/>
      <c r="TKP4" s="89"/>
      <c r="TKQ4" s="90"/>
      <c r="TKR4" s="90"/>
      <c r="TKS4" s="89"/>
      <c r="TKT4" s="90"/>
      <c r="TKU4" s="90"/>
      <c r="TKV4" s="89"/>
      <c r="TKW4" s="90"/>
      <c r="TKX4" s="90"/>
      <c r="TKY4" s="89"/>
      <c r="TKZ4" s="90"/>
      <c r="TLA4" s="90"/>
      <c r="TLB4" s="89"/>
      <c r="TLC4" s="90"/>
      <c r="TLD4" s="90"/>
      <c r="TLE4" s="89"/>
      <c r="TLF4" s="90"/>
      <c r="TLG4" s="90"/>
      <c r="TLH4" s="89"/>
      <c r="TLI4" s="90"/>
      <c r="TLJ4" s="90"/>
      <c r="TLK4" s="89"/>
      <c r="TLL4" s="90"/>
      <c r="TLM4" s="90"/>
      <c r="TLN4" s="89"/>
      <c r="TLO4" s="90"/>
      <c r="TLP4" s="90"/>
      <c r="TLQ4" s="89"/>
      <c r="TLR4" s="90"/>
      <c r="TLS4" s="90"/>
      <c r="TLT4" s="89"/>
      <c r="TLU4" s="90"/>
      <c r="TLV4" s="90"/>
      <c r="TLW4" s="89"/>
      <c r="TLX4" s="90"/>
      <c r="TLY4" s="90"/>
      <c r="TLZ4" s="89"/>
      <c r="TMA4" s="90"/>
      <c r="TMB4" s="90"/>
      <c r="TMC4" s="89"/>
      <c r="TMD4" s="90"/>
      <c r="TME4" s="90"/>
      <c r="TMF4" s="89"/>
      <c r="TMG4" s="90"/>
      <c r="TMH4" s="90"/>
      <c r="TMI4" s="89"/>
      <c r="TMJ4" s="90"/>
      <c r="TMK4" s="90"/>
      <c r="TML4" s="89"/>
      <c r="TMM4" s="90"/>
      <c r="TMN4" s="90"/>
      <c r="TMO4" s="89"/>
      <c r="TMP4" s="90"/>
      <c r="TMQ4" s="90"/>
      <c r="TMR4" s="89"/>
      <c r="TMS4" s="90"/>
      <c r="TMT4" s="90"/>
      <c r="TMU4" s="89"/>
      <c r="TMV4" s="90"/>
      <c r="TMW4" s="90"/>
      <c r="TMX4" s="89"/>
      <c r="TMY4" s="90"/>
      <c r="TMZ4" s="90"/>
      <c r="TNA4" s="89"/>
      <c r="TNB4" s="90"/>
      <c r="TNC4" s="90"/>
      <c r="TND4" s="89"/>
      <c r="TNE4" s="90"/>
      <c r="TNF4" s="90"/>
      <c r="TNG4" s="89"/>
      <c r="TNH4" s="90"/>
      <c r="TNI4" s="90"/>
      <c r="TNJ4" s="89"/>
      <c r="TNK4" s="90"/>
      <c r="TNL4" s="90"/>
      <c r="TNM4" s="89"/>
      <c r="TNN4" s="90"/>
      <c r="TNO4" s="90"/>
      <c r="TNP4" s="89"/>
      <c r="TNQ4" s="90"/>
      <c r="TNR4" s="90"/>
      <c r="TNS4" s="89"/>
      <c r="TNT4" s="90"/>
      <c r="TNU4" s="90"/>
      <c r="TNV4" s="89"/>
      <c r="TNW4" s="90"/>
      <c r="TNX4" s="90"/>
      <c r="TNY4" s="89"/>
      <c r="TNZ4" s="90"/>
      <c r="TOA4" s="90"/>
      <c r="TOB4" s="89"/>
      <c r="TOC4" s="90"/>
      <c r="TOD4" s="90"/>
      <c r="TOE4" s="89"/>
      <c r="TOF4" s="90"/>
      <c r="TOG4" s="90"/>
      <c r="TOH4" s="89"/>
      <c r="TOI4" s="90"/>
      <c r="TOJ4" s="90"/>
      <c r="TOK4" s="89"/>
      <c r="TOL4" s="90"/>
      <c r="TOM4" s="90"/>
      <c r="TON4" s="89"/>
      <c r="TOO4" s="90"/>
      <c r="TOP4" s="90"/>
      <c r="TOQ4" s="89"/>
      <c r="TOR4" s="90"/>
      <c r="TOS4" s="90"/>
      <c r="TOT4" s="89"/>
      <c r="TOU4" s="90"/>
      <c r="TOV4" s="90"/>
      <c r="TOW4" s="89"/>
      <c r="TOX4" s="90"/>
      <c r="TOY4" s="90"/>
      <c r="TOZ4" s="89"/>
      <c r="TPA4" s="90"/>
      <c r="TPB4" s="90"/>
      <c r="TPC4" s="89"/>
      <c r="TPD4" s="90"/>
      <c r="TPE4" s="90"/>
      <c r="TPF4" s="89"/>
      <c r="TPG4" s="90"/>
      <c r="TPH4" s="90"/>
      <c r="TPI4" s="89"/>
      <c r="TPJ4" s="90"/>
      <c r="TPK4" s="90"/>
      <c r="TPL4" s="89"/>
      <c r="TPM4" s="90"/>
      <c r="TPN4" s="90"/>
      <c r="TPO4" s="89"/>
      <c r="TPP4" s="90"/>
      <c r="TPQ4" s="90"/>
      <c r="TPR4" s="89"/>
      <c r="TPS4" s="90"/>
      <c r="TPT4" s="90"/>
      <c r="TPU4" s="89"/>
      <c r="TPV4" s="90"/>
      <c r="TPW4" s="90"/>
      <c r="TPX4" s="89"/>
      <c r="TPY4" s="90"/>
      <c r="TPZ4" s="90"/>
      <c r="TQA4" s="89"/>
      <c r="TQB4" s="90"/>
      <c r="TQC4" s="90"/>
      <c r="TQD4" s="89"/>
      <c r="TQE4" s="90"/>
      <c r="TQF4" s="90"/>
      <c r="TQG4" s="89"/>
      <c r="TQH4" s="90"/>
      <c r="TQI4" s="90"/>
      <c r="TQJ4" s="89"/>
      <c r="TQK4" s="90"/>
      <c r="TQL4" s="90"/>
      <c r="TQM4" s="89"/>
      <c r="TQN4" s="90"/>
      <c r="TQO4" s="90"/>
      <c r="TQP4" s="89"/>
      <c r="TQQ4" s="90"/>
      <c r="TQR4" s="90"/>
      <c r="TQS4" s="89"/>
      <c r="TQT4" s="90"/>
      <c r="TQU4" s="90"/>
      <c r="TQV4" s="89"/>
      <c r="TQW4" s="90"/>
      <c r="TQX4" s="90"/>
      <c r="TQY4" s="89"/>
      <c r="TQZ4" s="90"/>
      <c r="TRA4" s="90"/>
      <c r="TRB4" s="89"/>
      <c r="TRC4" s="90"/>
      <c r="TRD4" s="90"/>
      <c r="TRE4" s="89"/>
      <c r="TRF4" s="90"/>
      <c r="TRG4" s="90"/>
      <c r="TRH4" s="89"/>
      <c r="TRI4" s="90"/>
      <c r="TRJ4" s="90"/>
      <c r="TRK4" s="89"/>
      <c r="TRL4" s="90"/>
      <c r="TRM4" s="90"/>
      <c r="TRN4" s="89"/>
      <c r="TRO4" s="90"/>
      <c r="TRP4" s="90"/>
      <c r="TRQ4" s="89"/>
      <c r="TRR4" s="90"/>
      <c r="TRS4" s="90"/>
      <c r="TRT4" s="89"/>
      <c r="TRU4" s="90"/>
      <c r="TRV4" s="90"/>
      <c r="TRW4" s="89"/>
      <c r="TRX4" s="90"/>
      <c r="TRY4" s="90"/>
      <c r="TRZ4" s="89"/>
      <c r="TSA4" s="90"/>
      <c r="TSB4" s="90"/>
      <c r="TSC4" s="89"/>
      <c r="TSD4" s="90"/>
      <c r="TSE4" s="90"/>
      <c r="TSF4" s="89"/>
      <c r="TSG4" s="90"/>
      <c r="TSH4" s="90"/>
      <c r="TSI4" s="89"/>
      <c r="TSJ4" s="90"/>
      <c r="TSK4" s="90"/>
      <c r="TSL4" s="89"/>
      <c r="TSM4" s="90"/>
      <c r="TSN4" s="90"/>
      <c r="TSO4" s="89"/>
      <c r="TSP4" s="90"/>
      <c r="TSQ4" s="90"/>
      <c r="TSR4" s="89"/>
      <c r="TSS4" s="90"/>
      <c r="TST4" s="90"/>
      <c r="TSU4" s="89"/>
      <c r="TSV4" s="90"/>
      <c r="TSW4" s="90"/>
      <c r="TSX4" s="89"/>
      <c r="TSY4" s="90"/>
      <c r="TSZ4" s="90"/>
      <c r="TTA4" s="89"/>
      <c r="TTB4" s="90"/>
      <c r="TTC4" s="90"/>
      <c r="TTD4" s="89"/>
      <c r="TTE4" s="90"/>
      <c r="TTF4" s="90"/>
      <c r="TTG4" s="89"/>
      <c r="TTH4" s="90"/>
      <c r="TTI4" s="90"/>
      <c r="TTJ4" s="89"/>
      <c r="TTK4" s="90"/>
      <c r="TTL4" s="90"/>
      <c r="TTM4" s="89"/>
      <c r="TTN4" s="90"/>
      <c r="TTO4" s="90"/>
      <c r="TTP4" s="89"/>
      <c r="TTQ4" s="90"/>
      <c r="TTR4" s="90"/>
      <c r="TTS4" s="89"/>
      <c r="TTT4" s="90"/>
      <c r="TTU4" s="90"/>
      <c r="TTV4" s="89"/>
      <c r="TTW4" s="90"/>
      <c r="TTX4" s="90"/>
      <c r="TTY4" s="89"/>
      <c r="TTZ4" s="90"/>
      <c r="TUA4" s="90"/>
      <c r="TUB4" s="89"/>
      <c r="TUC4" s="90"/>
      <c r="TUD4" s="90"/>
      <c r="TUE4" s="89"/>
      <c r="TUF4" s="90"/>
      <c r="TUG4" s="90"/>
      <c r="TUH4" s="89"/>
      <c r="TUI4" s="90"/>
      <c r="TUJ4" s="90"/>
      <c r="TUK4" s="89"/>
      <c r="TUL4" s="90"/>
      <c r="TUM4" s="90"/>
      <c r="TUN4" s="89"/>
      <c r="TUO4" s="90"/>
      <c r="TUP4" s="90"/>
      <c r="TUQ4" s="89"/>
      <c r="TUR4" s="90"/>
      <c r="TUS4" s="90"/>
      <c r="TUT4" s="89"/>
      <c r="TUU4" s="90"/>
      <c r="TUV4" s="90"/>
      <c r="TUW4" s="89"/>
      <c r="TUX4" s="90"/>
      <c r="TUY4" s="90"/>
      <c r="TUZ4" s="89"/>
      <c r="TVA4" s="90"/>
      <c r="TVB4" s="90"/>
      <c r="TVC4" s="89"/>
      <c r="TVD4" s="90"/>
      <c r="TVE4" s="90"/>
      <c r="TVF4" s="89"/>
      <c r="TVG4" s="90"/>
      <c r="TVH4" s="90"/>
      <c r="TVI4" s="89"/>
      <c r="TVJ4" s="90"/>
      <c r="TVK4" s="90"/>
      <c r="TVL4" s="89"/>
      <c r="TVM4" s="90"/>
      <c r="TVN4" s="90"/>
      <c r="TVO4" s="89"/>
      <c r="TVP4" s="90"/>
      <c r="TVQ4" s="90"/>
      <c r="TVR4" s="89"/>
      <c r="TVS4" s="90"/>
      <c r="TVT4" s="90"/>
      <c r="TVU4" s="89"/>
      <c r="TVV4" s="90"/>
      <c r="TVW4" s="90"/>
      <c r="TVX4" s="89"/>
      <c r="TVY4" s="90"/>
      <c r="TVZ4" s="90"/>
      <c r="TWA4" s="89"/>
      <c r="TWB4" s="90"/>
      <c r="TWC4" s="90"/>
      <c r="TWD4" s="89"/>
      <c r="TWE4" s="90"/>
      <c r="TWF4" s="90"/>
      <c r="TWG4" s="89"/>
      <c r="TWH4" s="90"/>
      <c r="TWI4" s="90"/>
      <c r="TWJ4" s="89"/>
      <c r="TWK4" s="90"/>
      <c r="TWL4" s="90"/>
      <c r="TWM4" s="89"/>
      <c r="TWN4" s="90"/>
      <c r="TWO4" s="90"/>
      <c r="TWP4" s="89"/>
      <c r="TWQ4" s="90"/>
      <c r="TWR4" s="90"/>
      <c r="TWS4" s="89"/>
      <c r="TWT4" s="90"/>
      <c r="TWU4" s="90"/>
      <c r="TWV4" s="89"/>
      <c r="TWW4" s="90"/>
      <c r="TWX4" s="90"/>
      <c r="TWY4" s="89"/>
      <c r="TWZ4" s="90"/>
      <c r="TXA4" s="90"/>
      <c r="TXB4" s="89"/>
      <c r="TXC4" s="90"/>
      <c r="TXD4" s="90"/>
      <c r="TXE4" s="89"/>
      <c r="TXF4" s="90"/>
      <c r="TXG4" s="90"/>
      <c r="TXH4" s="89"/>
      <c r="TXI4" s="90"/>
      <c r="TXJ4" s="90"/>
      <c r="TXK4" s="89"/>
      <c r="TXL4" s="90"/>
      <c r="TXM4" s="90"/>
      <c r="TXN4" s="89"/>
      <c r="TXO4" s="90"/>
      <c r="TXP4" s="90"/>
      <c r="TXQ4" s="89"/>
      <c r="TXR4" s="90"/>
      <c r="TXS4" s="90"/>
      <c r="TXT4" s="89"/>
      <c r="TXU4" s="90"/>
      <c r="TXV4" s="90"/>
      <c r="TXW4" s="89"/>
      <c r="TXX4" s="90"/>
      <c r="TXY4" s="90"/>
      <c r="TXZ4" s="89"/>
      <c r="TYA4" s="90"/>
      <c r="TYB4" s="90"/>
      <c r="TYC4" s="89"/>
      <c r="TYD4" s="90"/>
      <c r="TYE4" s="90"/>
      <c r="TYF4" s="89"/>
      <c r="TYG4" s="90"/>
      <c r="TYH4" s="90"/>
      <c r="TYI4" s="89"/>
      <c r="TYJ4" s="90"/>
      <c r="TYK4" s="90"/>
      <c r="TYL4" s="89"/>
      <c r="TYM4" s="90"/>
      <c r="TYN4" s="90"/>
      <c r="TYO4" s="89"/>
      <c r="TYP4" s="90"/>
      <c r="TYQ4" s="90"/>
      <c r="TYR4" s="89"/>
      <c r="TYS4" s="90"/>
      <c r="TYT4" s="90"/>
      <c r="TYU4" s="89"/>
      <c r="TYV4" s="90"/>
      <c r="TYW4" s="90"/>
      <c r="TYX4" s="89"/>
      <c r="TYY4" s="90"/>
      <c r="TYZ4" s="90"/>
      <c r="TZA4" s="89"/>
      <c r="TZB4" s="90"/>
      <c r="TZC4" s="90"/>
      <c r="TZD4" s="89"/>
      <c r="TZE4" s="90"/>
      <c r="TZF4" s="90"/>
      <c r="TZG4" s="89"/>
      <c r="TZH4" s="90"/>
      <c r="TZI4" s="90"/>
      <c r="TZJ4" s="89"/>
      <c r="TZK4" s="90"/>
      <c r="TZL4" s="90"/>
      <c r="TZM4" s="89"/>
      <c r="TZN4" s="90"/>
      <c r="TZO4" s="90"/>
      <c r="TZP4" s="89"/>
      <c r="TZQ4" s="90"/>
      <c r="TZR4" s="90"/>
      <c r="TZS4" s="89"/>
      <c r="TZT4" s="90"/>
      <c r="TZU4" s="90"/>
      <c r="TZV4" s="89"/>
      <c r="TZW4" s="90"/>
      <c r="TZX4" s="90"/>
      <c r="TZY4" s="89"/>
      <c r="TZZ4" s="90"/>
      <c r="UAA4" s="90"/>
      <c r="UAB4" s="89"/>
      <c r="UAC4" s="90"/>
      <c r="UAD4" s="90"/>
      <c r="UAE4" s="89"/>
      <c r="UAF4" s="90"/>
      <c r="UAG4" s="90"/>
      <c r="UAH4" s="89"/>
      <c r="UAI4" s="90"/>
      <c r="UAJ4" s="90"/>
      <c r="UAK4" s="89"/>
      <c r="UAL4" s="90"/>
      <c r="UAM4" s="90"/>
      <c r="UAN4" s="89"/>
      <c r="UAO4" s="90"/>
      <c r="UAP4" s="90"/>
      <c r="UAQ4" s="89"/>
      <c r="UAR4" s="90"/>
      <c r="UAS4" s="90"/>
      <c r="UAT4" s="89"/>
      <c r="UAU4" s="90"/>
      <c r="UAV4" s="90"/>
      <c r="UAW4" s="89"/>
      <c r="UAX4" s="90"/>
      <c r="UAY4" s="90"/>
      <c r="UAZ4" s="89"/>
      <c r="UBA4" s="90"/>
      <c r="UBB4" s="90"/>
      <c r="UBC4" s="89"/>
      <c r="UBD4" s="90"/>
      <c r="UBE4" s="90"/>
      <c r="UBF4" s="89"/>
      <c r="UBG4" s="90"/>
      <c r="UBH4" s="90"/>
      <c r="UBI4" s="89"/>
      <c r="UBJ4" s="90"/>
      <c r="UBK4" s="90"/>
      <c r="UBL4" s="89"/>
      <c r="UBM4" s="90"/>
      <c r="UBN4" s="90"/>
      <c r="UBO4" s="89"/>
      <c r="UBP4" s="90"/>
      <c r="UBQ4" s="90"/>
      <c r="UBR4" s="89"/>
      <c r="UBS4" s="90"/>
      <c r="UBT4" s="90"/>
      <c r="UBU4" s="89"/>
      <c r="UBV4" s="90"/>
      <c r="UBW4" s="90"/>
      <c r="UBX4" s="89"/>
      <c r="UBY4" s="90"/>
      <c r="UBZ4" s="90"/>
      <c r="UCA4" s="89"/>
      <c r="UCB4" s="90"/>
      <c r="UCC4" s="90"/>
      <c r="UCD4" s="89"/>
      <c r="UCE4" s="90"/>
      <c r="UCF4" s="90"/>
      <c r="UCG4" s="89"/>
      <c r="UCH4" s="90"/>
      <c r="UCI4" s="90"/>
      <c r="UCJ4" s="89"/>
      <c r="UCK4" s="90"/>
      <c r="UCL4" s="90"/>
      <c r="UCM4" s="89"/>
      <c r="UCN4" s="90"/>
      <c r="UCO4" s="90"/>
      <c r="UCP4" s="89"/>
      <c r="UCQ4" s="90"/>
      <c r="UCR4" s="90"/>
      <c r="UCS4" s="89"/>
      <c r="UCT4" s="90"/>
      <c r="UCU4" s="90"/>
      <c r="UCV4" s="89"/>
      <c r="UCW4" s="90"/>
      <c r="UCX4" s="90"/>
      <c r="UCY4" s="89"/>
      <c r="UCZ4" s="90"/>
      <c r="UDA4" s="90"/>
      <c r="UDB4" s="89"/>
      <c r="UDC4" s="90"/>
      <c r="UDD4" s="90"/>
      <c r="UDE4" s="89"/>
      <c r="UDF4" s="90"/>
      <c r="UDG4" s="90"/>
      <c r="UDH4" s="89"/>
      <c r="UDI4" s="90"/>
      <c r="UDJ4" s="90"/>
      <c r="UDK4" s="89"/>
      <c r="UDL4" s="90"/>
      <c r="UDM4" s="90"/>
      <c r="UDN4" s="89"/>
      <c r="UDO4" s="90"/>
      <c r="UDP4" s="90"/>
      <c r="UDQ4" s="89"/>
      <c r="UDR4" s="90"/>
      <c r="UDS4" s="90"/>
      <c r="UDT4" s="89"/>
      <c r="UDU4" s="90"/>
      <c r="UDV4" s="90"/>
      <c r="UDW4" s="89"/>
      <c r="UDX4" s="90"/>
      <c r="UDY4" s="90"/>
      <c r="UDZ4" s="89"/>
      <c r="UEA4" s="90"/>
      <c r="UEB4" s="90"/>
      <c r="UEC4" s="89"/>
      <c r="UED4" s="90"/>
      <c r="UEE4" s="90"/>
      <c r="UEF4" s="89"/>
      <c r="UEG4" s="90"/>
      <c r="UEH4" s="90"/>
      <c r="UEI4" s="89"/>
      <c r="UEJ4" s="90"/>
      <c r="UEK4" s="90"/>
      <c r="UEL4" s="89"/>
      <c r="UEM4" s="90"/>
      <c r="UEN4" s="90"/>
      <c r="UEO4" s="89"/>
      <c r="UEP4" s="90"/>
      <c r="UEQ4" s="90"/>
      <c r="UER4" s="89"/>
      <c r="UES4" s="90"/>
      <c r="UET4" s="90"/>
      <c r="UEU4" s="89"/>
      <c r="UEV4" s="90"/>
      <c r="UEW4" s="90"/>
      <c r="UEX4" s="89"/>
      <c r="UEY4" s="90"/>
      <c r="UEZ4" s="90"/>
      <c r="UFA4" s="89"/>
      <c r="UFB4" s="90"/>
      <c r="UFC4" s="90"/>
      <c r="UFD4" s="89"/>
      <c r="UFE4" s="90"/>
      <c r="UFF4" s="90"/>
      <c r="UFG4" s="89"/>
      <c r="UFH4" s="90"/>
      <c r="UFI4" s="90"/>
      <c r="UFJ4" s="89"/>
      <c r="UFK4" s="90"/>
      <c r="UFL4" s="90"/>
      <c r="UFM4" s="89"/>
      <c r="UFN4" s="90"/>
      <c r="UFO4" s="90"/>
      <c r="UFP4" s="89"/>
      <c r="UFQ4" s="90"/>
      <c r="UFR4" s="90"/>
      <c r="UFS4" s="89"/>
      <c r="UFT4" s="90"/>
      <c r="UFU4" s="90"/>
      <c r="UFV4" s="89"/>
      <c r="UFW4" s="90"/>
      <c r="UFX4" s="90"/>
      <c r="UFY4" s="89"/>
      <c r="UFZ4" s="90"/>
      <c r="UGA4" s="90"/>
      <c r="UGB4" s="89"/>
      <c r="UGC4" s="90"/>
      <c r="UGD4" s="90"/>
      <c r="UGE4" s="89"/>
      <c r="UGF4" s="90"/>
      <c r="UGG4" s="90"/>
      <c r="UGH4" s="89"/>
      <c r="UGI4" s="90"/>
      <c r="UGJ4" s="90"/>
      <c r="UGK4" s="89"/>
      <c r="UGL4" s="90"/>
      <c r="UGM4" s="90"/>
      <c r="UGN4" s="89"/>
      <c r="UGO4" s="90"/>
      <c r="UGP4" s="90"/>
      <c r="UGQ4" s="89"/>
      <c r="UGR4" s="90"/>
      <c r="UGS4" s="90"/>
      <c r="UGT4" s="89"/>
      <c r="UGU4" s="90"/>
      <c r="UGV4" s="90"/>
      <c r="UGW4" s="89"/>
      <c r="UGX4" s="90"/>
      <c r="UGY4" s="90"/>
      <c r="UGZ4" s="89"/>
      <c r="UHA4" s="90"/>
      <c r="UHB4" s="90"/>
      <c r="UHC4" s="89"/>
      <c r="UHD4" s="90"/>
      <c r="UHE4" s="90"/>
      <c r="UHF4" s="89"/>
      <c r="UHG4" s="90"/>
      <c r="UHH4" s="90"/>
      <c r="UHI4" s="89"/>
      <c r="UHJ4" s="90"/>
      <c r="UHK4" s="90"/>
      <c r="UHL4" s="89"/>
      <c r="UHM4" s="90"/>
      <c r="UHN4" s="90"/>
      <c r="UHO4" s="89"/>
      <c r="UHP4" s="90"/>
      <c r="UHQ4" s="90"/>
      <c r="UHR4" s="89"/>
      <c r="UHS4" s="90"/>
      <c r="UHT4" s="90"/>
      <c r="UHU4" s="89"/>
      <c r="UHV4" s="90"/>
      <c r="UHW4" s="90"/>
      <c r="UHX4" s="89"/>
      <c r="UHY4" s="90"/>
      <c r="UHZ4" s="90"/>
      <c r="UIA4" s="89"/>
      <c r="UIB4" s="90"/>
      <c r="UIC4" s="90"/>
      <c r="UID4" s="89"/>
      <c r="UIE4" s="90"/>
      <c r="UIF4" s="90"/>
      <c r="UIG4" s="89"/>
      <c r="UIH4" s="90"/>
      <c r="UII4" s="90"/>
      <c r="UIJ4" s="89"/>
      <c r="UIK4" s="90"/>
      <c r="UIL4" s="90"/>
      <c r="UIM4" s="89"/>
      <c r="UIN4" s="90"/>
      <c r="UIO4" s="90"/>
      <c r="UIP4" s="89"/>
      <c r="UIQ4" s="90"/>
      <c r="UIR4" s="90"/>
      <c r="UIS4" s="89"/>
      <c r="UIT4" s="90"/>
      <c r="UIU4" s="90"/>
      <c r="UIV4" s="89"/>
      <c r="UIW4" s="90"/>
      <c r="UIX4" s="90"/>
      <c r="UIY4" s="89"/>
      <c r="UIZ4" s="90"/>
      <c r="UJA4" s="90"/>
      <c r="UJB4" s="89"/>
      <c r="UJC4" s="90"/>
      <c r="UJD4" s="90"/>
      <c r="UJE4" s="89"/>
      <c r="UJF4" s="90"/>
      <c r="UJG4" s="90"/>
      <c r="UJH4" s="89"/>
      <c r="UJI4" s="90"/>
      <c r="UJJ4" s="90"/>
      <c r="UJK4" s="89"/>
      <c r="UJL4" s="90"/>
      <c r="UJM4" s="90"/>
      <c r="UJN4" s="89"/>
      <c r="UJO4" s="90"/>
      <c r="UJP4" s="90"/>
      <c r="UJQ4" s="89"/>
      <c r="UJR4" s="90"/>
      <c r="UJS4" s="90"/>
      <c r="UJT4" s="89"/>
      <c r="UJU4" s="90"/>
      <c r="UJV4" s="90"/>
      <c r="UJW4" s="89"/>
      <c r="UJX4" s="90"/>
      <c r="UJY4" s="90"/>
      <c r="UJZ4" s="89"/>
      <c r="UKA4" s="90"/>
      <c r="UKB4" s="90"/>
      <c r="UKC4" s="89"/>
      <c r="UKD4" s="90"/>
      <c r="UKE4" s="90"/>
      <c r="UKF4" s="89"/>
      <c r="UKG4" s="90"/>
      <c r="UKH4" s="90"/>
      <c r="UKI4" s="89"/>
      <c r="UKJ4" s="90"/>
      <c r="UKK4" s="90"/>
      <c r="UKL4" s="89"/>
      <c r="UKM4" s="90"/>
      <c r="UKN4" s="90"/>
      <c r="UKO4" s="89"/>
      <c r="UKP4" s="90"/>
      <c r="UKQ4" s="90"/>
      <c r="UKR4" s="89"/>
      <c r="UKS4" s="90"/>
      <c r="UKT4" s="90"/>
      <c r="UKU4" s="89"/>
      <c r="UKV4" s="90"/>
      <c r="UKW4" s="90"/>
      <c r="UKX4" s="89"/>
      <c r="UKY4" s="90"/>
      <c r="UKZ4" s="90"/>
      <c r="ULA4" s="89"/>
      <c r="ULB4" s="90"/>
      <c r="ULC4" s="90"/>
      <c r="ULD4" s="89"/>
      <c r="ULE4" s="90"/>
      <c r="ULF4" s="90"/>
      <c r="ULG4" s="89"/>
      <c r="ULH4" s="90"/>
      <c r="ULI4" s="90"/>
      <c r="ULJ4" s="89"/>
      <c r="ULK4" s="90"/>
      <c r="ULL4" s="90"/>
      <c r="ULM4" s="89"/>
      <c r="ULN4" s="90"/>
      <c r="ULO4" s="90"/>
      <c r="ULP4" s="89"/>
      <c r="ULQ4" s="90"/>
      <c r="ULR4" s="90"/>
      <c r="ULS4" s="89"/>
      <c r="ULT4" s="90"/>
      <c r="ULU4" s="90"/>
      <c r="ULV4" s="89"/>
      <c r="ULW4" s="90"/>
      <c r="ULX4" s="90"/>
      <c r="ULY4" s="89"/>
      <c r="ULZ4" s="90"/>
      <c r="UMA4" s="90"/>
      <c r="UMB4" s="89"/>
      <c r="UMC4" s="90"/>
      <c r="UMD4" s="90"/>
      <c r="UME4" s="89"/>
      <c r="UMF4" s="90"/>
      <c r="UMG4" s="90"/>
      <c r="UMH4" s="89"/>
      <c r="UMI4" s="90"/>
      <c r="UMJ4" s="90"/>
      <c r="UMK4" s="89"/>
      <c r="UML4" s="90"/>
      <c r="UMM4" s="90"/>
      <c r="UMN4" s="89"/>
      <c r="UMO4" s="90"/>
      <c r="UMP4" s="90"/>
      <c r="UMQ4" s="89"/>
      <c r="UMR4" s="90"/>
      <c r="UMS4" s="90"/>
      <c r="UMT4" s="89"/>
      <c r="UMU4" s="90"/>
      <c r="UMV4" s="90"/>
      <c r="UMW4" s="89"/>
      <c r="UMX4" s="90"/>
      <c r="UMY4" s="90"/>
      <c r="UMZ4" s="89"/>
      <c r="UNA4" s="90"/>
      <c r="UNB4" s="90"/>
      <c r="UNC4" s="89"/>
      <c r="UND4" s="90"/>
      <c r="UNE4" s="90"/>
      <c r="UNF4" s="89"/>
      <c r="UNG4" s="90"/>
      <c r="UNH4" s="90"/>
      <c r="UNI4" s="89"/>
      <c r="UNJ4" s="90"/>
      <c r="UNK4" s="90"/>
      <c r="UNL4" s="89"/>
      <c r="UNM4" s="90"/>
      <c r="UNN4" s="90"/>
      <c r="UNO4" s="89"/>
      <c r="UNP4" s="90"/>
      <c r="UNQ4" s="90"/>
      <c r="UNR4" s="89"/>
      <c r="UNS4" s="90"/>
      <c r="UNT4" s="90"/>
      <c r="UNU4" s="89"/>
      <c r="UNV4" s="90"/>
      <c r="UNW4" s="90"/>
      <c r="UNX4" s="89"/>
      <c r="UNY4" s="90"/>
      <c r="UNZ4" s="90"/>
      <c r="UOA4" s="89"/>
      <c r="UOB4" s="90"/>
      <c r="UOC4" s="90"/>
      <c r="UOD4" s="89"/>
      <c r="UOE4" s="90"/>
      <c r="UOF4" s="90"/>
      <c r="UOG4" s="89"/>
      <c r="UOH4" s="90"/>
      <c r="UOI4" s="90"/>
      <c r="UOJ4" s="89"/>
      <c r="UOK4" s="90"/>
      <c r="UOL4" s="90"/>
      <c r="UOM4" s="89"/>
      <c r="UON4" s="90"/>
      <c r="UOO4" s="90"/>
      <c r="UOP4" s="89"/>
      <c r="UOQ4" s="90"/>
      <c r="UOR4" s="90"/>
      <c r="UOS4" s="89"/>
      <c r="UOT4" s="90"/>
      <c r="UOU4" s="90"/>
      <c r="UOV4" s="89"/>
      <c r="UOW4" s="90"/>
      <c r="UOX4" s="90"/>
      <c r="UOY4" s="89"/>
      <c r="UOZ4" s="90"/>
      <c r="UPA4" s="90"/>
      <c r="UPB4" s="89"/>
      <c r="UPC4" s="90"/>
      <c r="UPD4" s="90"/>
      <c r="UPE4" s="89"/>
      <c r="UPF4" s="90"/>
      <c r="UPG4" s="90"/>
      <c r="UPH4" s="89"/>
      <c r="UPI4" s="90"/>
      <c r="UPJ4" s="90"/>
      <c r="UPK4" s="89"/>
      <c r="UPL4" s="90"/>
      <c r="UPM4" s="90"/>
      <c r="UPN4" s="89"/>
      <c r="UPO4" s="90"/>
      <c r="UPP4" s="90"/>
      <c r="UPQ4" s="89"/>
      <c r="UPR4" s="90"/>
      <c r="UPS4" s="90"/>
      <c r="UPT4" s="89"/>
      <c r="UPU4" s="90"/>
      <c r="UPV4" s="90"/>
      <c r="UPW4" s="89"/>
      <c r="UPX4" s="90"/>
      <c r="UPY4" s="90"/>
      <c r="UPZ4" s="89"/>
      <c r="UQA4" s="90"/>
      <c r="UQB4" s="90"/>
      <c r="UQC4" s="89"/>
      <c r="UQD4" s="90"/>
      <c r="UQE4" s="90"/>
      <c r="UQF4" s="89"/>
      <c r="UQG4" s="90"/>
      <c r="UQH4" s="90"/>
      <c r="UQI4" s="89"/>
      <c r="UQJ4" s="90"/>
      <c r="UQK4" s="90"/>
      <c r="UQL4" s="89"/>
      <c r="UQM4" s="90"/>
      <c r="UQN4" s="90"/>
      <c r="UQO4" s="89"/>
      <c r="UQP4" s="90"/>
      <c r="UQQ4" s="90"/>
      <c r="UQR4" s="89"/>
      <c r="UQS4" s="90"/>
      <c r="UQT4" s="90"/>
      <c r="UQU4" s="89"/>
      <c r="UQV4" s="90"/>
      <c r="UQW4" s="90"/>
      <c r="UQX4" s="89"/>
      <c r="UQY4" s="90"/>
      <c r="UQZ4" s="90"/>
      <c r="URA4" s="89"/>
      <c r="URB4" s="90"/>
      <c r="URC4" s="90"/>
      <c r="URD4" s="89"/>
      <c r="URE4" s="90"/>
      <c r="URF4" s="90"/>
      <c r="URG4" s="89"/>
      <c r="URH4" s="90"/>
      <c r="URI4" s="90"/>
      <c r="URJ4" s="89"/>
      <c r="URK4" s="90"/>
      <c r="URL4" s="90"/>
      <c r="URM4" s="89"/>
      <c r="URN4" s="90"/>
      <c r="URO4" s="90"/>
      <c r="URP4" s="89"/>
      <c r="URQ4" s="90"/>
      <c r="URR4" s="90"/>
      <c r="URS4" s="89"/>
      <c r="URT4" s="90"/>
      <c r="URU4" s="90"/>
      <c r="URV4" s="89"/>
      <c r="URW4" s="90"/>
      <c r="URX4" s="90"/>
      <c r="URY4" s="89"/>
      <c r="URZ4" s="90"/>
      <c r="USA4" s="90"/>
      <c r="USB4" s="89"/>
      <c r="USC4" s="90"/>
      <c r="USD4" s="90"/>
      <c r="USE4" s="89"/>
      <c r="USF4" s="90"/>
      <c r="USG4" s="90"/>
      <c r="USH4" s="89"/>
      <c r="USI4" s="90"/>
      <c r="USJ4" s="90"/>
      <c r="USK4" s="89"/>
      <c r="USL4" s="90"/>
      <c r="USM4" s="90"/>
      <c r="USN4" s="89"/>
      <c r="USO4" s="90"/>
      <c r="USP4" s="90"/>
      <c r="USQ4" s="89"/>
      <c r="USR4" s="90"/>
      <c r="USS4" s="90"/>
      <c r="UST4" s="89"/>
      <c r="USU4" s="90"/>
      <c r="USV4" s="90"/>
      <c r="USW4" s="89"/>
      <c r="USX4" s="90"/>
      <c r="USY4" s="90"/>
      <c r="USZ4" s="89"/>
      <c r="UTA4" s="90"/>
      <c r="UTB4" s="90"/>
      <c r="UTC4" s="89"/>
      <c r="UTD4" s="90"/>
      <c r="UTE4" s="90"/>
      <c r="UTF4" s="89"/>
      <c r="UTG4" s="90"/>
      <c r="UTH4" s="90"/>
      <c r="UTI4" s="89"/>
      <c r="UTJ4" s="90"/>
      <c r="UTK4" s="90"/>
      <c r="UTL4" s="89"/>
      <c r="UTM4" s="90"/>
      <c r="UTN4" s="90"/>
      <c r="UTO4" s="89"/>
      <c r="UTP4" s="90"/>
      <c r="UTQ4" s="90"/>
      <c r="UTR4" s="89"/>
      <c r="UTS4" s="90"/>
      <c r="UTT4" s="90"/>
      <c r="UTU4" s="89"/>
      <c r="UTV4" s="90"/>
      <c r="UTW4" s="90"/>
      <c r="UTX4" s="89"/>
      <c r="UTY4" s="90"/>
      <c r="UTZ4" s="90"/>
      <c r="UUA4" s="89"/>
      <c r="UUB4" s="90"/>
      <c r="UUC4" s="90"/>
      <c r="UUD4" s="89"/>
      <c r="UUE4" s="90"/>
      <c r="UUF4" s="90"/>
      <c r="UUG4" s="89"/>
      <c r="UUH4" s="90"/>
      <c r="UUI4" s="90"/>
      <c r="UUJ4" s="89"/>
      <c r="UUK4" s="90"/>
      <c r="UUL4" s="90"/>
      <c r="UUM4" s="89"/>
      <c r="UUN4" s="90"/>
      <c r="UUO4" s="90"/>
      <c r="UUP4" s="89"/>
      <c r="UUQ4" s="90"/>
      <c r="UUR4" s="90"/>
      <c r="UUS4" s="89"/>
      <c r="UUT4" s="90"/>
      <c r="UUU4" s="90"/>
      <c r="UUV4" s="89"/>
      <c r="UUW4" s="90"/>
      <c r="UUX4" s="90"/>
      <c r="UUY4" s="89"/>
      <c r="UUZ4" s="90"/>
      <c r="UVA4" s="90"/>
      <c r="UVB4" s="89"/>
      <c r="UVC4" s="90"/>
      <c r="UVD4" s="90"/>
      <c r="UVE4" s="89"/>
      <c r="UVF4" s="90"/>
      <c r="UVG4" s="90"/>
      <c r="UVH4" s="89"/>
      <c r="UVI4" s="90"/>
      <c r="UVJ4" s="90"/>
      <c r="UVK4" s="89"/>
      <c r="UVL4" s="90"/>
      <c r="UVM4" s="90"/>
      <c r="UVN4" s="89"/>
      <c r="UVO4" s="90"/>
      <c r="UVP4" s="90"/>
      <c r="UVQ4" s="89"/>
      <c r="UVR4" s="90"/>
      <c r="UVS4" s="90"/>
      <c r="UVT4" s="89"/>
      <c r="UVU4" s="90"/>
      <c r="UVV4" s="90"/>
      <c r="UVW4" s="89"/>
      <c r="UVX4" s="90"/>
      <c r="UVY4" s="90"/>
      <c r="UVZ4" s="89"/>
      <c r="UWA4" s="90"/>
      <c r="UWB4" s="90"/>
      <c r="UWC4" s="89"/>
      <c r="UWD4" s="90"/>
      <c r="UWE4" s="90"/>
      <c r="UWF4" s="89"/>
      <c r="UWG4" s="90"/>
      <c r="UWH4" s="90"/>
      <c r="UWI4" s="89"/>
      <c r="UWJ4" s="90"/>
      <c r="UWK4" s="90"/>
      <c r="UWL4" s="89"/>
      <c r="UWM4" s="90"/>
      <c r="UWN4" s="90"/>
      <c r="UWO4" s="89"/>
      <c r="UWP4" s="90"/>
      <c r="UWQ4" s="90"/>
      <c r="UWR4" s="89"/>
      <c r="UWS4" s="90"/>
      <c r="UWT4" s="90"/>
      <c r="UWU4" s="89"/>
      <c r="UWV4" s="90"/>
      <c r="UWW4" s="90"/>
      <c r="UWX4" s="89"/>
      <c r="UWY4" s="90"/>
      <c r="UWZ4" s="90"/>
      <c r="UXA4" s="89"/>
      <c r="UXB4" s="90"/>
      <c r="UXC4" s="90"/>
      <c r="UXD4" s="89"/>
      <c r="UXE4" s="90"/>
      <c r="UXF4" s="90"/>
      <c r="UXG4" s="89"/>
      <c r="UXH4" s="90"/>
      <c r="UXI4" s="90"/>
      <c r="UXJ4" s="89"/>
      <c r="UXK4" s="90"/>
      <c r="UXL4" s="90"/>
      <c r="UXM4" s="89"/>
      <c r="UXN4" s="90"/>
      <c r="UXO4" s="90"/>
      <c r="UXP4" s="89"/>
      <c r="UXQ4" s="90"/>
      <c r="UXR4" s="90"/>
      <c r="UXS4" s="89"/>
      <c r="UXT4" s="90"/>
      <c r="UXU4" s="90"/>
      <c r="UXV4" s="89"/>
      <c r="UXW4" s="90"/>
      <c r="UXX4" s="90"/>
      <c r="UXY4" s="89"/>
      <c r="UXZ4" s="90"/>
      <c r="UYA4" s="90"/>
      <c r="UYB4" s="89"/>
      <c r="UYC4" s="90"/>
      <c r="UYD4" s="90"/>
      <c r="UYE4" s="89"/>
      <c r="UYF4" s="90"/>
      <c r="UYG4" s="90"/>
      <c r="UYH4" s="89"/>
      <c r="UYI4" s="90"/>
      <c r="UYJ4" s="90"/>
      <c r="UYK4" s="89"/>
      <c r="UYL4" s="90"/>
      <c r="UYM4" s="90"/>
      <c r="UYN4" s="89"/>
      <c r="UYO4" s="90"/>
      <c r="UYP4" s="90"/>
      <c r="UYQ4" s="89"/>
      <c r="UYR4" s="90"/>
      <c r="UYS4" s="90"/>
      <c r="UYT4" s="89"/>
      <c r="UYU4" s="90"/>
      <c r="UYV4" s="90"/>
      <c r="UYW4" s="89"/>
      <c r="UYX4" s="90"/>
      <c r="UYY4" s="90"/>
      <c r="UYZ4" s="89"/>
      <c r="UZA4" s="90"/>
      <c r="UZB4" s="90"/>
      <c r="UZC4" s="89"/>
      <c r="UZD4" s="90"/>
      <c r="UZE4" s="90"/>
      <c r="UZF4" s="89"/>
      <c r="UZG4" s="90"/>
      <c r="UZH4" s="90"/>
      <c r="UZI4" s="89"/>
      <c r="UZJ4" s="90"/>
      <c r="UZK4" s="90"/>
      <c r="UZL4" s="89"/>
      <c r="UZM4" s="90"/>
      <c r="UZN4" s="90"/>
      <c r="UZO4" s="89"/>
      <c r="UZP4" s="90"/>
      <c r="UZQ4" s="90"/>
      <c r="UZR4" s="89"/>
      <c r="UZS4" s="90"/>
      <c r="UZT4" s="90"/>
      <c r="UZU4" s="89"/>
      <c r="UZV4" s="90"/>
      <c r="UZW4" s="90"/>
      <c r="UZX4" s="89"/>
      <c r="UZY4" s="90"/>
      <c r="UZZ4" s="90"/>
      <c r="VAA4" s="89"/>
      <c r="VAB4" s="90"/>
      <c r="VAC4" s="90"/>
      <c r="VAD4" s="89"/>
      <c r="VAE4" s="90"/>
      <c r="VAF4" s="90"/>
      <c r="VAG4" s="89"/>
      <c r="VAH4" s="90"/>
      <c r="VAI4" s="90"/>
      <c r="VAJ4" s="89"/>
      <c r="VAK4" s="90"/>
      <c r="VAL4" s="90"/>
      <c r="VAM4" s="89"/>
      <c r="VAN4" s="90"/>
      <c r="VAO4" s="90"/>
      <c r="VAP4" s="89"/>
      <c r="VAQ4" s="90"/>
      <c r="VAR4" s="90"/>
      <c r="VAS4" s="89"/>
      <c r="VAT4" s="90"/>
      <c r="VAU4" s="90"/>
      <c r="VAV4" s="89"/>
      <c r="VAW4" s="90"/>
      <c r="VAX4" s="90"/>
      <c r="VAY4" s="89"/>
      <c r="VAZ4" s="90"/>
      <c r="VBA4" s="90"/>
      <c r="VBB4" s="89"/>
      <c r="VBC4" s="90"/>
      <c r="VBD4" s="90"/>
      <c r="VBE4" s="89"/>
      <c r="VBF4" s="90"/>
      <c r="VBG4" s="90"/>
      <c r="VBH4" s="89"/>
      <c r="VBI4" s="90"/>
      <c r="VBJ4" s="90"/>
      <c r="VBK4" s="89"/>
      <c r="VBL4" s="90"/>
      <c r="VBM4" s="90"/>
      <c r="VBN4" s="89"/>
      <c r="VBO4" s="90"/>
      <c r="VBP4" s="90"/>
      <c r="VBQ4" s="89"/>
      <c r="VBR4" s="90"/>
      <c r="VBS4" s="90"/>
      <c r="VBT4" s="89"/>
      <c r="VBU4" s="90"/>
      <c r="VBV4" s="90"/>
      <c r="VBW4" s="89"/>
      <c r="VBX4" s="90"/>
      <c r="VBY4" s="90"/>
      <c r="VBZ4" s="89"/>
      <c r="VCA4" s="90"/>
      <c r="VCB4" s="90"/>
      <c r="VCC4" s="89"/>
      <c r="VCD4" s="90"/>
      <c r="VCE4" s="90"/>
      <c r="VCF4" s="89"/>
      <c r="VCG4" s="90"/>
      <c r="VCH4" s="90"/>
      <c r="VCI4" s="89"/>
      <c r="VCJ4" s="90"/>
      <c r="VCK4" s="90"/>
      <c r="VCL4" s="89"/>
      <c r="VCM4" s="90"/>
      <c r="VCN4" s="90"/>
      <c r="VCO4" s="89"/>
      <c r="VCP4" s="90"/>
      <c r="VCQ4" s="90"/>
      <c r="VCR4" s="89"/>
      <c r="VCS4" s="90"/>
      <c r="VCT4" s="90"/>
      <c r="VCU4" s="89"/>
      <c r="VCV4" s="90"/>
      <c r="VCW4" s="90"/>
      <c r="VCX4" s="89"/>
      <c r="VCY4" s="90"/>
      <c r="VCZ4" s="90"/>
      <c r="VDA4" s="89"/>
      <c r="VDB4" s="90"/>
      <c r="VDC4" s="90"/>
      <c r="VDD4" s="89"/>
      <c r="VDE4" s="90"/>
      <c r="VDF4" s="90"/>
      <c r="VDG4" s="89"/>
      <c r="VDH4" s="90"/>
      <c r="VDI4" s="90"/>
      <c r="VDJ4" s="89"/>
      <c r="VDK4" s="90"/>
      <c r="VDL4" s="90"/>
      <c r="VDM4" s="89"/>
      <c r="VDN4" s="90"/>
      <c r="VDO4" s="90"/>
      <c r="VDP4" s="89"/>
      <c r="VDQ4" s="90"/>
      <c r="VDR4" s="90"/>
      <c r="VDS4" s="89"/>
      <c r="VDT4" s="90"/>
      <c r="VDU4" s="90"/>
      <c r="VDV4" s="89"/>
      <c r="VDW4" s="90"/>
      <c r="VDX4" s="90"/>
      <c r="VDY4" s="89"/>
      <c r="VDZ4" s="90"/>
      <c r="VEA4" s="90"/>
      <c r="VEB4" s="89"/>
      <c r="VEC4" s="90"/>
      <c r="VED4" s="90"/>
      <c r="VEE4" s="89"/>
      <c r="VEF4" s="90"/>
      <c r="VEG4" s="90"/>
      <c r="VEH4" s="89"/>
      <c r="VEI4" s="90"/>
      <c r="VEJ4" s="90"/>
      <c r="VEK4" s="89"/>
      <c r="VEL4" s="90"/>
      <c r="VEM4" s="90"/>
      <c r="VEN4" s="89"/>
      <c r="VEO4" s="90"/>
      <c r="VEP4" s="90"/>
      <c r="VEQ4" s="89"/>
      <c r="VER4" s="90"/>
      <c r="VES4" s="90"/>
      <c r="VET4" s="89"/>
      <c r="VEU4" s="90"/>
      <c r="VEV4" s="90"/>
      <c r="VEW4" s="89"/>
      <c r="VEX4" s="90"/>
      <c r="VEY4" s="90"/>
      <c r="VEZ4" s="89"/>
      <c r="VFA4" s="90"/>
      <c r="VFB4" s="90"/>
      <c r="VFC4" s="89"/>
      <c r="VFD4" s="90"/>
      <c r="VFE4" s="90"/>
      <c r="VFF4" s="89"/>
      <c r="VFG4" s="90"/>
      <c r="VFH4" s="90"/>
      <c r="VFI4" s="89"/>
      <c r="VFJ4" s="90"/>
      <c r="VFK4" s="90"/>
      <c r="VFL4" s="89"/>
      <c r="VFM4" s="90"/>
      <c r="VFN4" s="90"/>
      <c r="VFO4" s="89"/>
      <c r="VFP4" s="90"/>
      <c r="VFQ4" s="90"/>
      <c r="VFR4" s="89"/>
      <c r="VFS4" s="90"/>
      <c r="VFT4" s="90"/>
      <c r="VFU4" s="89"/>
      <c r="VFV4" s="90"/>
      <c r="VFW4" s="90"/>
      <c r="VFX4" s="89"/>
      <c r="VFY4" s="90"/>
      <c r="VFZ4" s="90"/>
      <c r="VGA4" s="89"/>
      <c r="VGB4" s="90"/>
      <c r="VGC4" s="90"/>
      <c r="VGD4" s="89"/>
      <c r="VGE4" s="90"/>
      <c r="VGF4" s="90"/>
      <c r="VGG4" s="89"/>
      <c r="VGH4" s="90"/>
      <c r="VGI4" s="90"/>
      <c r="VGJ4" s="89"/>
      <c r="VGK4" s="90"/>
      <c r="VGL4" s="90"/>
      <c r="VGM4" s="89"/>
      <c r="VGN4" s="90"/>
      <c r="VGO4" s="90"/>
      <c r="VGP4" s="89"/>
      <c r="VGQ4" s="90"/>
      <c r="VGR4" s="90"/>
      <c r="VGS4" s="89"/>
      <c r="VGT4" s="90"/>
      <c r="VGU4" s="90"/>
      <c r="VGV4" s="89"/>
      <c r="VGW4" s="90"/>
      <c r="VGX4" s="90"/>
      <c r="VGY4" s="89"/>
      <c r="VGZ4" s="90"/>
      <c r="VHA4" s="90"/>
      <c r="VHB4" s="89"/>
      <c r="VHC4" s="90"/>
      <c r="VHD4" s="90"/>
      <c r="VHE4" s="89"/>
      <c r="VHF4" s="90"/>
      <c r="VHG4" s="90"/>
      <c r="VHH4" s="89"/>
      <c r="VHI4" s="90"/>
      <c r="VHJ4" s="90"/>
      <c r="VHK4" s="89"/>
      <c r="VHL4" s="90"/>
      <c r="VHM4" s="90"/>
      <c r="VHN4" s="89"/>
      <c r="VHO4" s="90"/>
      <c r="VHP4" s="90"/>
      <c r="VHQ4" s="89"/>
      <c r="VHR4" s="90"/>
      <c r="VHS4" s="90"/>
      <c r="VHT4" s="89"/>
      <c r="VHU4" s="90"/>
      <c r="VHV4" s="90"/>
      <c r="VHW4" s="89"/>
      <c r="VHX4" s="90"/>
      <c r="VHY4" s="90"/>
      <c r="VHZ4" s="89"/>
      <c r="VIA4" s="90"/>
      <c r="VIB4" s="90"/>
      <c r="VIC4" s="89"/>
      <c r="VID4" s="90"/>
      <c r="VIE4" s="90"/>
      <c r="VIF4" s="89"/>
      <c r="VIG4" s="90"/>
      <c r="VIH4" s="90"/>
      <c r="VII4" s="89"/>
      <c r="VIJ4" s="90"/>
      <c r="VIK4" s="90"/>
      <c r="VIL4" s="89"/>
      <c r="VIM4" s="90"/>
      <c r="VIN4" s="90"/>
      <c r="VIO4" s="89"/>
      <c r="VIP4" s="90"/>
      <c r="VIQ4" s="90"/>
      <c r="VIR4" s="89"/>
      <c r="VIS4" s="90"/>
      <c r="VIT4" s="90"/>
      <c r="VIU4" s="89"/>
      <c r="VIV4" s="90"/>
      <c r="VIW4" s="90"/>
      <c r="VIX4" s="89"/>
      <c r="VIY4" s="90"/>
      <c r="VIZ4" s="90"/>
      <c r="VJA4" s="89"/>
      <c r="VJB4" s="90"/>
      <c r="VJC4" s="90"/>
      <c r="VJD4" s="89"/>
      <c r="VJE4" s="90"/>
      <c r="VJF4" s="90"/>
      <c r="VJG4" s="89"/>
      <c r="VJH4" s="90"/>
      <c r="VJI4" s="90"/>
      <c r="VJJ4" s="89"/>
      <c r="VJK4" s="90"/>
      <c r="VJL4" s="90"/>
      <c r="VJM4" s="89"/>
      <c r="VJN4" s="90"/>
      <c r="VJO4" s="90"/>
      <c r="VJP4" s="89"/>
      <c r="VJQ4" s="90"/>
      <c r="VJR4" s="90"/>
      <c r="VJS4" s="89"/>
      <c r="VJT4" s="90"/>
      <c r="VJU4" s="90"/>
      <c r="VJV4" s="89"/>
      <c r="VJW4" s="90"/>
      <c r="VJX4" s="90"/>
      <c r="VJY4" s="89"/>
      <c r="VJZ4" s="90"/>
      <c r="VKA4" s="90"/>
      <c r="VKB4" s="89"/>
      <c r="VKC4" s="90"/>
      <c r="VKD4" s="90"/>
      <c r="VKE4" s="89"/>
      <c r="VKF4" s="90"/>
      <c r="VKG4" s="90"/>
      <c r="VKH4" s="89"/>
      <c r="VKI4" s="90"/>
      <c r="VKJ4" s="90"/>
      <c r="VKK4" s="89"/>
      <c r="VKL4" s="90"/>
      <c r="VKM4" s="90"/>
      <c r="VKN4" s="89"/>
      <c r="VKO4" s="90"/>
      <c r="VKP4" s="90"/>
      <c r="VKQ4" s="89"/>
      <c r="VKR4" s="90"/>
      <c r="VKS4" s="90"/>
      <c r="VKT4" s="89"/>
      <c r="VKU4" s="90"/>
      <c r="VKV4" s="90"/>
      <c r="VKW4" s="89"/>
      <c r="VKX4" s="90"/>
      <c r="VKY4" s="90"/>
      <c r="VKZ4" s="89"/>
      <c r="VLA4" s="90"/>
      <c r="VLB4" s="90"/>
      <c r="VLC4" s="89"/>
      <c r="VLD4" s="90"/>
      <c r="VLE4" s="90"/>
      <c r="VLF4" s="89"/>
      <c r="VLG4" s="90"/>
      <c r="VLH4" s="90"/>
      <c r="VLI4" s="89"/>
      <c r="VLJ4" s="90"/>
      <c r="VLK4" s="90"/>
      <c r="VLL4" s="89"/>
      <c r="VLM4" s="90"/>
      <c r="VLN4" s="90"/>
      <c r="VLO4" s="89"/>
      <c r="VLP4" s="90"/>
      <c r="VLQ4" s="90"/>
      <c r="VLR4" s="89"/>
      <c r="VLS4" s="90"/>
      <c r="VLT4" s="90"/>
      <c r="VLU4" s="89"/>
      <c r="VLV4" s="90"/>
      <c r="VLW4" s="90"/>
      <c r="VLX4" s="89"/>
      <c r="VLY4" s="90"/>
      <c r="VLZ4" s="90"/>
      <c r="VMA4" s="89"/>
      <c r="VMB4" s="90"/>
      <c r="VMC4" s="90"/>
      <c r="VMD4" s="89"/>
      <c r="VME4" s="90"/>
      <c r="VMF4" s="90"/>
      <c r="VMG4" s="89"/>
      <c r="VMH4" s="90"/>
      <c r="VMI4" s="90"/>
      <c r="VMJ4" s="89"/>
      <c r="VMK4" s="90"/>
      <c r="VML4" s="90"/>
      <c r="VMM4" s="89"/>
      <c r="VMN4" s="90"/>
      <c r="VMO4" s="90"/>
      <c r="VMP4" s="89"/>
      <c r="VMQ4" s="90"/>
      <c r="VMR4" s="90"/>
      <c r="VMS4" s="89"/>
      <c r="VMT4" s="90"/>
      <c r="VMU4" s="90"/>
      <c r="VMV4" s="89"/>
      <c r="VMW4" s="90"/>
      <c r="VMX4" s="90"/>
      <c r="VMY4" s="89"/>
      <c r="VMZ4" s="90"/>
      <c r="VNA4" s="90"/>
      <c r="VNB4" s="89"/>
      <c r="VNC4" s="90"/>
      <c r="VND4" s="90"/>
      <c r="VNE4" s="89"/>
      <c r="VNF4" s="90"/>
      <c r="VNG4" s="90"/>
      <c r="VNH4" s="89"/>
      <c r="VNI4" s="90"/>
      <c r="VNJ4" s="90"/>
      <c r="VNK4" s="89"/>
      <c r="VNL4" s="90"/>
      <c r="VNM4" s="90"/>
      <c r="VNN4" s="89"/>
      <c r="VNO4" s="90"/>
      <c r="VNP4" s="90"/>
      <c r="VNQ4" s="89"/>
      <c r="VNR4" s="90"/>
      <c r="VNS4" s="90"/>
      <c r="VNT4" s="89"/>
      <c r="VNU4" s="90"/>
      <c r="VNV4" s="90"/>
      <c r="VNW4" s="89"/>
      <c r="VNX4" s="90"/>
      <c r="VNY4" s="90"/>
      <c r="VNZ4" s="89"/>
      <c r="VOA4" s="90"/>
      <c r="VOB4" s="90"/>
      <c r="VOC4" s="89"/>
      <c r="VOD4" s="90"/>
      <c r="VOE4" s="90"/>
      <c r="VOF4" s="89"/>
      <c r="VOG4" s="90"/>
      <c r="VOH4" s="90"/>
      <c r="VOI4" s="89"/>
      <c r="VOJ4" s="90"/>
      <c r="VOK4" s="90"/>
      <c r="VOL4" s="89"/>
      <c r="VOM4" s="90"/>
      <c r="VON4" s="90"/>
      <c r="VOO4" s="89"/>
      <c r="VOP4" s="90"/>
      <c r="VOQ4" s="90"/>
      <c r="VOR4" s="89"/>
      <c r="VOS4" s="90"/>
      <c r="VOT4" s="90"/>
      <c r="VOU4" s="89"/>
      <c r="VOV4" s="90"/>
      <c r="VOW4" s="90"/>
      <c r="VOX4" s="89"/>
      <c r="VOY4" s="90"/>
      <c r="VOZ4" s="90"/>
      <c r="VPA4" s="89"/>
      <c r="VPB4" s="90"/>
      <c r="VPC4" s="90"/>
      <c r="VPD4" s="89"/>
      <c r="VPE4" s="90"/>
      <c r="VPF4" s="90"/>
      <c r="VPG4" s="89"/>
      <c r="VPH4" s="90"/>
      <c r="VPI4" s="90"/>
      <c r="VPJ4" s="89"/>
      <c r="VPK4" s="90"/>
      <c r="VPL4" s="90"/>
      <c r="VPM4" s="89"/>
      <c r="VPN4" s="90"/>
      <c r="VPO4" s="90"/>
      <c r="VPP4" s="89"/>
      <c r="VPQ4" s="90"/>
      <c r="VPR4" s="90"/>
      <c r="VPS4" s="89"/>
      <c r="VPT4" s="90"/>
      <c r="VPU4" s="90"/>
      <c r="VPV4" s="89"/>
      <c r="VPW4" s="90"/>
      <c r="VPX4" s="90"/>
      <c r="VPY4" s="89"/>
      <c r="VPZ4" s="90"/>
      <c r="VQA4" s="90"/>
      <c r="VQB4" s="89"/>
      <c r="VQC4" s="90"/>
      <c r="VQD4" s="90"/>
      <c r="VQE4" s="89"/>
      <c r="VQF4" s="90"/>
      <c r="VQG4" s="90"/>
      <c r="VQH4" s="89"/>
      <c r="VQI4" s="90"/>
      <c r="VQJ4" s="90"/>
      <c r="VQK4" s="89"/>
      <c r="VQL4" s="90"/>
      <c r="VQM4" s="90"/>
      <c r="VQN4" s="89"/>
      <c r="VQO4" s="90"/>
      <c r="VQP4" s="90"/>
      <c r="VQQ4" s="89"/>
      <c r="VQR4" s="90"/>
      <c r="VQS4" s="90"/>
      <c r="VQT4" s="89"/>
      <c r="VQU4" s="90"/>
      <c r="VQV4" s="90"/>
      <c r="VQW4" s="89"/>
      <c r="VQX4" s="90"/>
      <c r="VQY4" s="90"/>
      <c r="VQZ4" s="89"/>
      <c r="VRA4" s="90"/>
      <c r="VRB4" s="90"/>
      <c r="VRC4" s="89"/>
      <c r="VRD4" s="90"/>
      <c r="VRE4" s="90"/>
      <c r="VRF4" s="89"/>
      <c r="VRG4" s="90"/>
      <c r="VRH4" s="90"/>
      <c r="VRI4" s="89"/>
      <c r="VRJ4" s="90"/>
      <c r="VRK4" s="90"/>
      <c r="VRL4" s="89"/>
      <c r="VRM4" s="90"/>
      <c r="VRN4" s="90"/>
      <c r="VRO4" s="89"/>
      <c r="VRP4" s="90"/>
      <c r="VRQ4" s="90"/>
      <c r="VRR4" s="89"/>
      <c r="VRS4" s="90"/>
      <c r="VRT4" s="90"/>
      <c r="VRU4" s="89"/>
      <c r="VRV4" s="90"/>
      <c r="VRW4" s="90"/>
      <c r="VRX4" s="89"/>
      <c r="VRY4" s="90"/>
      <c r="VRZ4" s="90"/>
      <c r="VSA4" s="89"/>
      <c r="VSB4" s="90"/>
      <c r="VSC4" s="90"/>
      <c r="VSD4" s="89"/>
      <c r="VSE4" s="90"/>
      <c r="VSF4" s="90"/>
      <c r="VSG4" s="89"/>
      <c r="VSH4" s="90"/>
      <c r="VSI4" s="90"/>
      <c r="VSJ4" s="89"/>
      <c r="VSK4" s="90"/>
      <c r="VSL4" s="90"/>
      <c r="VSM4" s="89"/>
      <c r="VSN4" s="90"/>
      <c r="VSO4" s="90"/>
      <c r="VSP4" s="89"/>
      <c r="VSQ4" s="90"/>
      <c r="VSR4" s="90"/>
      <c r="VSS4" s="89"/>
      <c r="VST4" s="90"/>
      <c r="VSU4" s="90"/>
      <c r="VSV4" s="89"/>
      <c r="VSW4" s="90"/>
      <c r="VSX4" s="90"/>
      <c r="VSY4" s="89"/>
      <c r="VSZ4" s="90"/>
      <c r="VTA4" s="90"/>
      <c r="VTB4" s="89"/>
      <c r="VTC4" s="90"/>
      <c r="VTD4" s="90"/>
      <c r="VTE4" s="89"/>
      <c r="VTF4" s="90"/>
      <c r="VTG4" s="90"/>
      <c r="VTH4" s="89"/>
      <c r="VTI4" s="90"/>
      <c r="VTJ4" s="90"/>
      <c r="VTK4" s="89"/>
      <c r="VTL4" s="90"/>
      <c r="VTM4" s="90"/>
      <c r="VTN4" s="89"/>
      <c r="VTO4" s="90"/>
      <c r="VTP4" s="90"/>
      <c r="VTQ4" s="89"/>
      <c r="VTR4" s="90"/>
      <c r="VTS4" s="90"/>
      <c r="VTT4" s="89"/>
      <c r="VTU4" s="90"/>
      <c r="VTV4" s="90"/>
      <c r="VTW4" s="89"/>
      <c r="VTX4" s="90"/>
      <c r="VTY4" s="90"/>
      <c r="VTZ4" s="89"/>
      <c r="VUA4" s="90"/>
      <c r="VUB4" s="90"/>
      <c r="VUC4" s="89"/>
      <c r="VUD4" s="90"/>
      <c r="VUE4" s="90"/>
      <c r="VUF4" s="89"/>
      <c r="VUG4" s="90"/>
      <c r="VUH4" s="90"/>
      <c r="VUI4" s="89"/>
      <c r="VUJ4" s="90"/>
      <c r="VUK4" s="90"/>
      <c r="VUL4" s="89"/>
      <c r="VUM4" s="90"/>
      <c r="VUN4" s="90"/>
      <c r="VUO4" s="89"/>
      <c r="VUP4" s="90"/>
      <c r="VUQ4" s="90"/>
      <c r="VUR4" s="89"/>
      <c r="VUS4" s="90"/>
      <c r="VUT4" s="90"/>
      <c r="VUU4" s="89"/>
      <c r="VUV4" s="90"/>
      <c r="VUW4" s="90"/>
      <c r="VUX4" s="89"/>
      <c r="VUY4" s="90"/>
      <c r="VUZ4" s="90"/>
      <c r="VVA4" s="89"/>
      <c r="VVB4" s="90"/>
      <c r="VVC4" s="90"/>
      <c r="VVD4" s="89"/>
      <c r="VVE4" s="90"/>
      <c r="VVF4" s="90"/>
      <c r="VVG4" s="89"/>
      <c r="VVH4" s="90"/>
      <c r="VVI4" s="90"/>
      <c r="VVJ4" s="89"/>
      <c r="VVK4" s="90"/>
      <c r="VVL4" s="90"/>
      <c r="VVM4" s="89"/>
      <c r="VVN4" s="90"/>
      <c r="VVO4" s="90"/>
      <c r="VVP4" s="89"/>
      <c r="VVQ4" s="90"/>
      <c r="VVR4" s="90"/>
      <c r="VVS4" s="89"/>
      <c r="VVT4" s="90"/>
      <c r="VVU4" s="90"/>
      <c r="VVV4" s="89"/>
      <c r="VVW4" s="90"/>
      <c r="VVX4" s="90"/>
      <c r="VVY4" s="89"/>
      <c r="VVZ4" s="90"/>
      <c r="VWA4" s="90"/>
      <c r="VWB4" s="89"/>
      <c r="VWC4" s="90"/>
      <c r="VWD4" s="90"/>
      <c r="VWE4" s="89"/>
      <c r="VWF4" s="90"/>
      <c r="VWG4" s="90"/>
      <c r="VWH4" s="89"/>
      <c r="VWI4" s="90"/>
      <c r="VWJ4" s="90"/>
      <c r="VWK4" s="89"/>
      <c r="VWL4" s="90"/>
      <c r="VWM4" s="90"/>
      <c r="VWN4" s="89"/>
      <c r="VWO4" s="90"/>
      <c r="VWP4" s="90"/>
      <c r="VWQ4" s="89"/>
      <c r="VWR4" s="90"/>
      <c r="VWS4" s="90"/>
      <c r="VWT4" s="89"/>
      <c r="VWU4" s="90"/>
      <c r="VWV4" s="90"/>
      <c r="VWW4" s="89"/>
      <c r="VWX4" s="90"/>
      <c r="VWY4" s="90"/>
      <c r="VWZ4" s="89"/>
      <c r="VXA4" s="90"/>
      <c r="VXB4" s="90"/>
      <c r="VXC4" s="89"/>
      <c r="VXD4" s="90"/>
      <c r="VXE4" s="90"/>
      <c r="VXF4" s="89"/>
      <c r="VXG4" s="90"/>
      <c r="VXH4" s="90"/>
      <c r="VXI4" s="89"/>
      <c r="VXJ4" s="90"/>
      <c r="VXK4" s="90"/>
      <c r="VXL4" s="89"/>
      <c r="VXM4" s="90"/>
      <c r="VXN4" s="90"/>
      <c r="VXO4" s="89"/>
      <c r="VXP4" s="90"/>
      <c r="VXQ4" s="90"/>
      <c r="VXR4" s="89"/>
      <c r="VXS4" s="90"/>
      <c r="VXT4" s="90"/>
      <c r="VXU4" s="89"/>
      <c r="VXV4" s="90"/>
      <c r="VXW4" s="90"/>
      <c r="VXX4" s="89"/>
      <c r="VXY4" s="90"/>
      <c r="VXZ4" s="90"/>
      <c r="VYA4" s="89"/>
      <c r="VYB4" s="90"/>
      <c r="VYC4" s="90"/>
      <c r="VYD4" s="89"/>
      <c r="VYE4" s="90"/>
      <c r="VYF4" s="90"/>
      <c r="VYG4" s="89"/>
      <c r="VYH4" s="90"/>
      <c r="VYI4" s="90"/>
      <c r="VYJ4" s="89"/>
      <c r="VYK4" s="90"/>
      <c r="VYL4" s="90"/>
      <c r="VYM4" s="89"/>
      <c r="VYN4" s="90"/>
      <c r="VYO4" s="90"/>
      <c r="VYP4" s="89"/>
      <c r="VYQ4" s="90"/>
      <c r="VYR4" s="90"/>
      <c r="VYS4" s="89"/>
      <c r="VYT4" s="90"/>
      <c r="VYU4" s="90"/>
      <c r="VYV4" s="89"/>
      <c r="VYW4" s="90"/>
      <c r="VYX4" s="90"/>
      <c r="VYY4" s="89"/>
      <c r="VYZ4" s="90"/>
      <c r="VZA4" s="90"/>
      <c r="VZB4" s="89"/>
      <c r="VZC4" s="90"/>
      <c r="VZD4" s="90"/>
      <c r="VZE4" s="89"/>
      <c r="VZF4" s="90"/>
      <c r="VZG4" s="90"/>
      <c r="VZH4" s="89"/>
      <c r="VZI4" s="90"/>
      <c r="VZJ4" s="90"/>
      <c r="VZK4" s="89"/>
      <c r="VZL4" s="90"/>
      <c r="VZM4" s="90"/>
      <c r="VZN4" s="89"/>
      <c r="VZO4" s="90"/>
      <c r="VZP4" s="90"/>
      <c r="VZQ4" s="89"/>
      <c r="VZR4" s="90"/>
      <c r="VZS4" s="90"/>
      <c r="VZT4" s="89"/>
      <c r="VZU4" s="90"/>
      <c r="VZV4" s="90"/>
      <c r="VZW4" s="89"/>
      <c r="VZX4" s="90"/>
      <c r="VZY4" s="90"/>
      <c r="VZZ4" s="89"/>
      <c r="WAA4" s="90"/>
      <c r="WAB4" s="90"/>
      <c r="WAC4" s="89"/>
      <c r="WAD4" s="90"/>
      <c r="WAE4" s="90"/>
      <c r="WAF4" s="89"/>
      <c r="WAG4" s="90"/>
      <c r="WAH4" s="90"/>
      <c r="WAI4" s="89"/>
      <c r="WAJ4" s="90"/>
      <c r="WAK4" s="90"/>
      <c r="WAL4" s="89"/>
      <c r="WAM4" s="90"/>
      <c r="WAN4" s="90"/>
      <c r="WAO4" s="89"/>
      <c r="WAP4" s="90"/>
      <c r="WAQ4" s="90"/>
      <c r="WAR4" s="89"/>
      <c r="WAS4" s="90"/>
      <c r="WAT4" s="90"/>
      <c r="WAU4" s="89"/>
      <c r="WAV4" s="90"/>
      <c r="WAW4" s="90"/>
      <c r="WAX4" s="89"/>
      <c r="WAY4" s="90"/>
      <c r="WAZ4" s="90"/>
      <c r="WBA4" s="89"/>
      <c r="WBB4" s="90"/>
      <c r="WBC4" s="90"/>
      <c r="WBD4" s="89"/>
      <c r="WBE4" s="90"/>
      <c r="WBF4" s="90"/>
      <c r="WBG4" s="89"/>
      <c r="WBH4" s="90"/>
      <c r="WBI4" s="90"/>
      <c r="WBJ4" s="89"/>
      <c r="WBK4" s="90"/>
      <c r="WBL4" s="90"/>
      <c r="WBM4" s="89"/>
      <c r="WBN4" s="90"/>
      <c r="WBO4" s="90"/>
      <c r="WBP4" s="89"/>
      <c r="WBQ4" s="90"/>
      <c r="WBR4" s="90"/>
      <c r="WBS4" s="89"/>
      <c r="WBT4" s="90"/>
      <c r="WBU4" s="90"/>
      <c r="WBV4" s="89"/>
      <c r="WBW4" s="90"/>
      <c r="WBX4" s="90"/>
      <c r="WBY4" s="89"/>
      <c r="WBZ4" s="90"/>
      <c r="WCA4" s="90"/>
      <c r="WCB4" s="89"/>
      <c r="WCC4" s="90"/>
      <c r="WCD4" s="90"/>
      <c r="WCE4" s="89"/>
      <c r="WCF4" s="90"/>
      <c r="WCG4" s="90"/>
      <c r="WCH4" s="89"/>
      <c r="WCI4" s="90"/>
      <c r="WCJ4" s="90"/>
      <c r="WCK4" s="89"/>
      <c r="WCL4" s="90"/>
      <c r="WCM4" s="90"/>
      <c r="WCN4" s="89"/>
      <c r="WCO4" s="90"/>
      <c r="WCP4" s="90"/>
      <c r="WCQ4" s="89"/>
      <c r="WCR4" s="90"/>
      <c r="WCS4" s="90"/>
      <c r="WCT4" s="89"/>
      <c r="WCU4" s="90"/>
      <c r="WCV4" s="90"/>
      <c r="WCW4" s="89"/>
      <c r="WCX4" s="90"/>
      <c r="WCY4" s="90"/>
      <c r="WCZ4" s="89"/>
      <c r="WDA4" s="90"/>
      <c r="WDB4" s="90"/>
      <c r="WDC4" s="89"/>
      <c r="WDD4" s="90"/>
      <c r="WDE4" s="90"/>
      <c r="WDF4" s="89"/>
      <c r="WDG4" s="90"/>
      <c r="WDH4" s="90"/>
      <c r="WDI4" s="89"/>
      <c r="WDJ4" s="90"/>
      <c r="WDK4" s="90"/>
      <c r="WDL4" s="89"/>
      <c r="WDM4" s="90"/>
      <c r="WDN4" s="90"/>
      <c r="WDO4" s="89"/>
      <c r="WDP4" s="90"/>
      <c r="WDQ4" s="90"/>
      <c r="WDR4" s="89"/>
      <c r="WDS4" s="90"/>
      <c r="WDT4" s="90"/>
      <c r="WDU4" s="89"/>
      <c r="WDV4" s="90"/>
      <c r="WDW4" s="90"/>
      <c r="WDX4" s="89"/>
      <c r="WDY4" s="90"/>
      <c r="WDZ4" s="90"/>
      <c r="WEA4" s="89"/>
      <c r="WEB4" s="90"/>
      <c r="WEC4" s="90"/>
      <c r="WED4" s="89"/>
      <c r="WEE4" s="90"/>
      <c r="WEF4" s="90"/>
      <c r="WEG4" s="89"/>
      <c r="WEH4" s="90"/>
      <c r="WEI4" s="90"/>
      <c r="WEJ4" s="89"/>
      <c r="WEK4" s="90"/>
      <c r="WEL4" s="90"/>
      <c r="WEM4" s="89"/>
      <c r="WEN4" s="90"/>
      <c r="WEO4" s="90"/>
      <c r="WEP4" s="89"/>
      <c r="WEQ4" s="90"/>
      <c r="WER4" s="90"/>
      <c r="WES4" s="89"/>
      <c r="WET4" s="90"/>
      <c r="WEU4" s="90"/>
      <c r="WEV4" s="89"/>
      <c r="WEW4" s="90"/>
      <c r="WEX4" s="90"/>
      <c r="WEY4" s="89"/>
      <c r="WEZ4" s="90"/>
      <c r="WFA4" s="90"/>
      <c r="WFB4" s="89"/>
      <c r="WFC4" s="90"/>
      <c r="WFD4" s="90"/>
      <c r="WFE4" s="89"/>
      <c r="WFF4" s="90"/>
      <c r="WFG4" s="90"/>
      <c r="WFH4" s="89"/>
      <c r="WFI4" s="90"/>
      <c r="WFJ4" s="90"/>
      <c r="WFK4" s="89"/>
      <c r="WFL4" s="90"/>
      <c r="WFM4" s="90"/>
      <c r="WFN4" s="89"/>
      <c r="WFO4" s="90"/>
      <c r="WFP4" s="90"/>
      <c r="WFQ4" s="89"/>
      <c r="WFR4" s="90"/>
      <c r="WFS4" s="90"/>
      <c r="WFT4" s="89"/>
      <c r="WFU4" s="90"/>
      <c r="WFV4" s="90"/>
      <c r="WFW4" s="89"/>
      <c r="WFX4" s="90"/>
      <c r="WFY4" s="90"/>
      <c r="WFZ4" s="89"/>
      <c r="WGA4" s="90"/>
      <c r="WGB4" s="90"/>
      <c r="WGC4" s="89"/>
      <c r="WGD4" s="90"/>
      <c r="WGE4" s="90"/>
      <c r="WGF4" s="89"/>
      <c r="WGG4" s="90"/>
      <c r="WGH4" s="90"/>
      <c r="WGI4" s="89"/>
      <c r="WGJ4" s="90"/>
      <c r="WGK4" s="90"/>
      <c r="WGL4" s="89"/>
      <c r="WGM4" s="90"/>
      <c r="WGN4" s="90"/>
      <c r="WGO4" s="89"/>
      <c r="WGP4" s="90"/>
      <c r="WGQ4" s="90"/>
      <c r="WGR4" s="89"/>
      <c r="WGS4" s="90"/>
      <c r="WGT4" s="90"/>
      <c r="WGU4" s="89"/>
      <c r="WGV4" s="90"/>
      <c r="WGW4" s="90"/>
      <c r="WGX4" s="89"/>
      <c r="WGY4" s="90"/>
      <c r="WGZ4" s="90"/>
      <c r="WHA4" s="89"/>
      <c r="WHB4" s="90"/>
      <c r="WHC4" s="90"/>
      <c r="WHD4" s="89"/>
      <c r="WHE4" s="90"/>
      <c r="WHF4" s="90"/>
      <c r="WHG4" s="89"/>
      <c r="WHH4" s="90"/>
      <c r="WHI4" s="90"/>
      <c r="WHJ4" s="89"/>
      <c r="WHK4" s="90"/>
      <c r="WHL4" s="90"/>
      <c r="WHM4" s="89"/>
      <c r="WHN4" s="90"/>
      <c r="WHO4" s="90"/>
      <c r="WHP4" s="89"/>
      <c r="WHQ4" s="90"/>
      <c r="WHR4" s="90"/>
      <c r="WHS4" s="89"/>
      <c r="WHT4" s="90"/>
      <c r="WHU4" s="90"/>
      <c r="WHV4" s="89"/>
      <c r="WHW4" s="90"/>
      <c r="WHX4" s="90"/>
      <c r="WHY4" s="89"/>
      <c r="WHZ4" s="90"/>
      <c r="WIA4" s="90"/>
      <c r="WIB4" s="89"/>
      <c r="WIC4" s="90"/>
      <c r="WID4" s="90"/>
      <c r="WIE4" s="89"/>
      <c r="WIF4" s="90"/>
      <c r="WIG4" s="90"/>
      <c r="WIH4" s="89"/>
      <c r="WII4" s="90"/>
      <c r="WIJ4" s="90"/>
      <c r="WIK4" s="89"/>
      <c r="WIL4" s="90"/>
      <c r="WIM4" s="90"/>
      <c r="WIN4" s="89"/>
      <c r="WIO4" s="90"/>
      <c r="WIP4" s="90"/>
      <c r="WIQ4" s="89"/>
      <c r="WIR4" s="90"/>
      <c r="WIS4" s="90"/>
      <c r="WIT4" s="89"/>
      <c r="WIU4" s="90"/>
      <c r="WIV4" s="90"/>
      <c r="WIW4" s="89"/>
      <c r="WIX4" s="90"/>
      <c r="WIY4" s="90"/>
      <c r="WIZ4" s="89"/>
      <c r="WJA4" s="90"/>
      <c r="WJB4" s="90"/>
      <c r="WJC4" s="89"/>
      <c r="WJD4" s="90"/>
      <c r="WJE4" s="90"/>
      <c r="WJF4" s="89"/>
      <c r="WJG4" s="90"/>
      <c r="WJH4" s="90"/>
      <c r="WJI4" s="89"/>
      <c r="WJJ4" s="90"/>
      <c r="WJK4" s="90"/>
      <c r="WJL4" s="89"/>
      <c r="WJM4" s="90"/>
      <c r="WJN4" s="90"/>
      <c r="WJO4" s="89"/>
      <c r="WJP4" s="90"/>
      <c r="WJQ4" s="90"/>
      <c r="WJR4" s="89"/>
      <c r="WJS4" s="90"/>
      <c r="WJT4" s="90"/>
      <c r="WJU4" s="89"/>
      <c r="WJV4" s="90"/>
      <c r="WJW4" s="90"/>
      <c r="WJX4" s="89"/>
      <c r="WJY4" s="90"/>
      <c r="WJZ4" s="90"/>
      <c r="WKA4" s="89"/>
      <c r="WKB4" s="90"/>
      <c r="WKC4" s="90"/>
      <c r="WKD4" s="89"/>
      <c r="WKE4" s="90"/>
      <c r="WKF4" s="90"/>
      <c r="WKG4" s="89"/>
      <c r="WKH4" s="90"/>
      <c r="WKI4" s="90"/>
      <c r="WKJ4" s="89"/>
      <c r="WKK4" s="90"/>
      <c r="WKL4" s="90"/>
      <c r="WKM4" s="89"/>
      <c r="WKN4" s="90"/>
      <c r="WKO4" s="90"/>
      <c r="WKP4" s="89"/>
      <c r="WKQ4" s="90"/>
      <c r="WKR4" s="90"/>
      <c r="WKS4" s="89"/>
      <c r="WKT4" s="90"/>
      <c r="WKU4" s="90"/>
      <c r="WKV4" s="89"/>
      <c r="WKW4" s="90"/>
      <c r="WKX4" s="90"/>
      <c r="WKY4" s="89"/>
      <c r="WKZ4" s="90"/>
      <c r="WLA4" s="90"/>
      <c r="WLB4" s="89"/>
      <c r="WLC4" s="90"/>
      <c r="WLD4" s="90"/>
      <c r="WLE4" s="89"/>
      <c r="WLF4" s="90"/>
      <c r="WLG4" s="90"/>
      <c r="WLH4" s="89"/>
      <c r="WLI4" s="90"/>
      <c r="WLJ4" s="90"/>
      <c r="WLK4" s="89"/>
      <c r="WLL4" s="90"/>
      <c r="WLM4" s="90"/>
      <c r="WLN4" s="89"/>
      <c r="WLO4" s="90"/>
      <c r="WLP4" s="90"/>
      <c r="WLQ4" s="89"/>
      <c r="WLR4" s="90"/>
      <c r="WLS4" s="90"/>
      <c r="WLT4" s="89"/>
      <c r="WLU4" s="90"/>
      <c r="WLV4" s="90"/>
      <c r="WLW4" s="89"/>
      <c r="WLX4" s="90"/>
      <c r="WLY4" s="90"/>
      <c r="WLZ4" s="89"/>
      <c r="WMA4" s="90"/>
      <c r="WMB4" s="90"/>
      <c r="WMC4" s="89"/>
      <c r="WMD4" s="90"/>
      <c r="WME4" s="90"/>
      <c r="WMF4" s="89"/>
      <c r="WMG4" s="90"/>
      <c r="WMH4" s="90"/>
      <c r="WMI4" s="89"/>
      <c r="WMJ4" s="90"/>
      <c r="WMK4" s="90"/>
      <c r="WML4" s="89"/>
      <c r="WMM4" s="90"/>
      <c r="WMN4" s="90"/>
      <c r="WMO4" s="89"/>
      <c r="WMP4" s="90"/>
      <c r="WMQ4" s="90"/>
      <c r="WMR4" s="89"/>
      <c r="WMS4" s="90"/>
      <c r="WMT4" s="90"/>
      <c r="WMU4" s="89"/>
      <c r="WMV4" s="90"/>
      <c r="WMW4" s="90"/>
      <c r="WMX4" s="89"/>
      <c r="WMY4" s="90"/>
      <c r="WMZ4" s="90"/>
      <c r="WNA4" s="89"/>
      <c r="WNB4" s="90"/>
      <c r="WNC4" s="90"/>
      <c r="WND4" s="89"/>
      <c r="WNE4" s="90"/>
      <c r="WNF4" s="90"/>
      <c r="WNG4" s="89"/>
      <c r="WNH4" s="90"/>
      <c r="WNI4" s="90"/>
      <c r="WNJ4" s="89"/>
      <c r="WNK4" s="90"/>
      <c r="WNL4" s="90"/>
      <c r="WNM4" s="89"/>
      <c r="WNN4" s="90"/>
      <c r="WNO4" s="90"/>
      <c r="WNP4" s="89"/>
      <c r="WNQ4" s="90"/>
      <c r="WNR4" s="90"/>
      <c r="WNS4" s="89"/>
      <c r="WNT4" s="90"/>
      <c r="WNU4" s="90"/>
      <c r="WNV4" s="89"/>
      <c r="WNW4" s="90"/>
      <c r="WNX4" s="90"/>
      <c r="WNY4" s="89"/>
      <c r="WNZ4" s="90"/>
      <c r="WOA4" s="90"/>
      <c r="WOB4" s="89"/>
      <c r="WOC4" s="90"/>
      <c r="WOD4" s="90"/>
      <c r="WOE4" s="89"/>
      <c r="WOF4" s="90"/>
      <c r="WOG4" s="90"/>
      <c r="WOH4" s="89"/>
      <c r="WOI4" s="90"/>
      <c r="WOJ4" s="90"/>
      <c r="WOK4" s="89"/>
      <c r="WOL4" s="90"/>
      <c r="WOM4" s="90"/>
      <c r="WON4" s="89"/>
      <c r="WOO4" s="90"/>
      <c r="WOP4" s="90"/>
      <c r="WOQ4" s="89"/>
      <c r="WOR4" s="90"/>
      <c r="WOS4" s="90"/>
      <c r="WOT4" s="89"/>
      <c r="WOU4" s="90"/>
      <c r="WOV4" s="90"/>
      <c r="WOW4" s="89"/>
      <c r="WOX4" s="90"/>
      <c r="WOY4" s="90"/>
      <c r="WOZ4" s="89"/>
      <c r="WPA4" s="90"/>
      <c r="WPB4" s="90"/>
      <c r="WPC4" s="89"/>
      <c r="WPD4" s="90"/>
      <c r="WPE4" s="90"/>
      <c r="WPF4" s="89"/>
      <c r="WPG4" s="90"/>
      <c r="WPH4" s="90"/>
      <c r="WPI4" s="89"/>
      <c r="WPJ4" s="90"/>
      <c r="WPK4" s="90"/>
      <c r="WPL4" s="89"/>
      <c r="WPM4" s="90"/>
      <c r="WPN4" s="90"/>
      <c r="WPO4" s="89"/>
      <c r="WPP4" s="90"/>
      <c r="WPQ4" s="90"/>
      <c r="WPR4" s="89"/>
      <c r="WPS4" s="90"/>
      <c r="WPT4" s="90"/>
      <c r="WPU4" s="89"/>
      <c r="WPV4" s="90"/>
      <c r="WPW4" s="90"/>
      <c r="WPX4" s="89"/>
      <c r="WPY4" s="90"/>
      <c r="WPZ4" s="90"/>
      <c r="WQA4" s="89"/>
      <c r="WQB4" s="90"/>
      <c r="WQC4" s="90"/>
      <c r="WQD4" s="89"/>
      <c r="WQE4" s="90"/>
      <c r="WQF4" s="90"/>
      <c r="WQG4" s="89"/>
      <c r="WQH4" s="90"/>
      <c r="WQI4" s="90"/>
      <c r="WQJ4" s="89"/>
      <c r="WQK4" s="90"/>
      <c r="WQL4" s="90"/>
      <c r="WQM4" s="89"/>
      <c r="WQN4" s="90"/>
      <c r="WQO4" s="90"/>
      <c r="WQP4" s="89"/>
      <c r="WQQ4" s="90"/>
      <c r="WQR4" s="90"/>
      <c r="WQS4" s="89"/>
      <c r="WQT4" s="90"/>
      <c r="WQU4" s="90"/>
      <c r="WQV4" s="89"/>
      <c r="WQW4" s="90"/>
      <c r="WQX4" s="90"/>
      <c r="WQY4" s="89"/>
      <c r="WQZ4" s="90"/>
      <c r="WRA4" s="90"/>
      <c r="WRB4" s="89"/>
      <c r="WRC4" s="90"/>
      <c r="WRD4" s="90"/>
      <c r="WRE4" s="89"/>
      <c r="WRF4" s="90"/>
      <c r="WRG4" s="90"/>
      <c r="WRH4" s="89"/>
      <c r="WRI4" s="90"/>
      <c r="WRJ4" s="90"/>
      <c r="WRK4" s="89"/>
      <c r="WRL4" s="90"/>
      <c r="WRM4" s="90"/>
      <c r="WRN4" s="89"/>
      <c r="WRO4" s="90"/>
      <c r="WRP4" s="90"/>
      <c r="WRQ4" s="89"/>
      <c r="WRR4" s="90"/>
      <c r="WRS4" s="90"/>
      <c r="WRT4" s="89"/>
      <c r="WRU4" s="90"/>
      <c r="WRV4" s="90"/>
      <c r="WRW4" s="89"/>
      <c r="WRX4" s="90"/>
      <c r="WRY4" s="90"/>
      <c r="WRZ4" s="89"/>
      <c r="WSA4" s="90"/>
      <c r="WSB4" s="90"/>
      <c r="WSC4" s="89"/>
      <c r="WSD4" s="90"/>
      <c r="WSE4" s="90"/>
      <c r="WSF4" s="89"/>
      <c r="WSG4" s="90"/>
      <c r="WSH4" s="90"/>
      <c r="WSI4" s="89"/>
      <c r="WSJ4" s="90"/>
      <c r="WSK4" s="90"/>
      <c r="WSL4" s="89"/>
      <c r="WSM4" s="90"/>
      <c r="WSN4" s="90"/>
      <c r="WSO4" s="89"/>
      <c r="WSP4" s="90"/>
      <c r="WSQ4" s="90"/>
      <c r="WSR4" s="89"/>
      <c r="WSS4" s="90"/>
      <c r="WST4" s="90"/>
      <c r="WSU4" s="89"/>
      <c r="WSV4" s="90"/>
      <c r="WSW4" s="90"/>
      <c r="WSX4" s="89"/>
      <c r="WSY4" s="90"/>
      <c r="WSZ4" s="90"/>
      <c r="WTA4" s="89"/>
      <c r="WTB4" s="90"/>
      <c r="WTC4" s="90"/>
      <c r="WTD4" s="89"/>
      <c r="WTE4" s="90"/>
      <c r="WTF4" s="90"/>
      <c r="WTG4" s="89"/>
      <c r="WTH4" s="90"/>
      <c r="WTI4" s="90"/>
      <c r="WTJ4" s="89"/>
      <c r="WTK4" s="90"/>
      <c r="WTL4" s="90"/>
      <c r="WTM4" s="89"/>
      <c r="WTN4" s="90"/>
      <c r="WTO4" s="90"/>
      <c r="WTP4" s="89"/>
      <c r="WTQ4" s="90"/>
      <c r="WTR4" s="90"/>
      <c r="WTS4" s="89"/>
      <c r="WTT4" s="90"/>
      <c r="WTU4" s="90"/>
      <c r="WTV4" s="89"/>
      <c r="WTW4" s="90"/>
      <c r="WTX4" s="90"/>
      <c r="WTY4" s="89"/>
      <c r="WTZ4" s="90"/>
      <c r="WUA4" s="90"/>
      <c r="WUB4" s="89"/>
      <c r="WUC4" s="90"/>
      <c r="WUD4" s="90"/>
      <c r="WUE4" s="89"/>
      <c r="WUF4" s="90"/>
      <c r="WUG4" s="90"/>
      <c r="WUH4" s="89"/>
      <c r="WUI4" s="90"/>
      <c r="WUJ4" s="90"/>
      <c r="WUK4" s="89"/>
      <c r="WUL4" s="90"/>
      <c r="WUM4" s="90"/>
      <c r="WUN4" s="89"/>
      <c r="WUO4" s="90"/>
      <c r="WUP4" s="90"/>
      <c r="WUQ4" s="89"/>
      <c r="WUR4" s="90"/>
      <c r="WUS4" s="90"/>
      <c r="WUT4" s="89"/>
      <c r="WUU4" s="90"/>
      <c r="WUV4" s="90"/>
      <c r="WUW4" s="89"/>
      <c r="WUX4" s="90"/>
      <c r="WUY4" s="90"/>
      <c r="WUZ4" s="89"/>
      <c r="WVA4" s="90"/>
      <c r="WVB4" s="90"/>
      <c r="WVC4" s="89"/>
      <c r="WVD4" s="90"/>
      <c r="WVE4" s="90"/>
      <c r="WVF4" s="89"/>
      <c r="WVG4" s="90"/>
      <c r="WVH4" s="90"/>
      <c r="WVI4" s="89"/>
      <c r="WVJ4" s="90"/>
      <c r="WVK4" s="90"/>
      <c r="WVL4" s="89"/>
      <c r="WVM4" s="90"/>
      <c r="WVN4" s="90"/>
      <c r="WVO4" s="89"/>
      <c r="WVP4" s="90"/>
      <c r="WVQ4" s="90"/>
      <c r="WVR4" s="89"/>
      <c r="WVS4" s="90"/>
      <c r="WVT4" s="90"/>
      <c r="WVU4" s="89"/>
      <c r="WVV4" s="90"/>
      <c r="WVW4" s="90"/>
      <c r="WVX4" s="89"/>
      <c r="WVY4" s="90"/>
      <c r="WVZ4" s="90"/>
      <c r="WWA4" s="89"/>
      <c r="WWB4" s="90"/>
      <c r="WWC4" s="90"/>
      <c r="WWD4" s="89"/>
      <c r="WWE4" s="90"/>
      <c r="WWF4" s="90"/>
      <c r="WWG4" s="89"/>
      <c r="WWH4" s="90"/>
      <c r="WWI4" s="90"/>
      <c r="WWJ4" s="89"/>
      <c r="WWK4" s="90"/>
      <c r="WWL4" s="90"/>
      <c r="WWM4" s="89"/>
      <c r="WWN4" s="90"/>
      <c r="WWO4" s="90"/>
      <c r="WWP4" s="89"/>
      <c r="WWQ4" s="90"/>
      <c r="WWR4" s="90"/>
      <c r="WWS4" s="89"/>
      <c r="WWT4" s="90"/>
      <c r="WWU4" s="90"/>
      <c r="WWV4" s="89"/>
      <c r="WWW4" s="90"/>
      <c r="WWX4" s="90"/>
      <c r="WWY4" s="89"/>
      <c r="WWZ4" s="90"/>
      <c r="WXA4" s="90"/>
      <c r="WXB4" s="89"/>
      <c r="WXC4" s="90"/>
      <c r="WXD4" s="90"/>
      <c r="WXE4" s="89"/>
      <c r="WXF4" s="90"/>
      <c r="WXG4" s="90"/>
      <c r="WXH4" s="89"/>
      <c r="WXI4" s="90"/>
      <c r="WXJ4" s="90"/>
      <c r="WXK4" s="89"/>
      <c r="WXL4" s="90"/>
      <c r="WXM4" s="90"/>
      <c r="WXN4" s="89"/>
      <c r="WXO4" s="90"/>
      <c r="WXP4" s="90"/>
      <c r="WXQ4" s="89"/>
      <c r="WXR4" s="90"/>
      <c r="WXS4" s="90"/>
      <c r="WXT4" s="89"/>
      <c r="WXU4" s="90"/>
      <c r="WXV4" s="90"/>
      <c r="WXW4" s="89"/>
      <c r="WXX4" s="90"/>
      <c r="WXY4" s="90"/>
      <c r="WXZ4" s="89"/>
      <c r="WYA4" s="90"/>
      <c r="WYB4" s="90"/>
      <c r="WYC4" s="89"/>
      <c r="WYD4" s="90"/>
      <c r="WYE4" s="90"/>
      <c r="WYF4" s="89"/>
      <c r="WYG4" s="90"/>
      <c r="WYH4" s="90"/>
      <c r="WYI4" s="89"/>
      <c r="WYJ4" s="90"/>
      <c r="WYK4" s="90"/>
      <c r="WYL4" s="89"/>
      <c r="WYM4" s="90"/>
      <c r="WYN4" s="90"/>
      <c r="WYO4" s="89"/>
      <c r="WYP4" s="90"/>
      <c r="WYQ4" s="90"/>
      <c r="WYR4" s="89"/>
      <c r="WYS4" s="90"/>
      <c r="WYT4" s="90"/>
      <c r="WYU4" s="89"/>
      <c r="WYV4" s="90"/>
      <c r="WYW4" s="90"/>
      <c r="WYX4" s="89"/>
      <c r="WYY4" s="90"/>
      <c r="WYZ4" s="90"/>
      <c r="WZA4" s="89"/>
      <c r="WZB4" s="90"/>
      <c r="WZC4" s="90"/>
      <c r="WZD4" s="89"/>
      <c r="WZE4" s="90"/>
      <c r="WZF4" s="90"/>
      <c r="WZG4" s="89"/>
      <c r="WZH4" s="90"/>
      <c r="WZI4" s="90"/>
      <c r="WZJ4" s="89"/>
      <c r="WZK4" s="90"/>
      <c r="WZL4" s="90"/>
      <c r="WZM4" s="89"/>
      <c r="WZN4" s="90"/>
      <c r="WZO4" s="90"/>
      <c r="WZP4" s="89"/>
      <c r="WZQ4" s="90"/>
      <c r="WZR4" s="90"/>
      <c r="WZS4" s="89"/>
      <c r="WZT4" s="90"/>
      <c r="WZU4" s="90"/>
      <c r="WZV4" s="89"/>
      <c r="WZW4" s="90"/>
      <c r="WZX4" s="90"/>
      <c r="WZY4" s="89"/>
      <c r="WZZ4" s="90"/>
      <c r="XAA4" s="90"/>
      <c r="XAB4" s="89"/>
      <c r="XAC4" s="90"/>
      <c r="XAD4" s="90"/>
      <c r="XAE4" s="89"/>
      <c r="XAF4" s="90"/>
      <c r="XAG4" s="90"/>
      <c r="XAH4" s="89"/>
      <c r="XAI4" s="90"/>
      <c r="XAJ4" s="90"/>
      <c r="XAK4" s="89"/>
      <c r="XAL4" s="90"/>
      <c r="XAM4" s="90"/>
      <c r="XAN4" s="89"/>
      <c r="XAO4" s="90"/>
      <c r="XAP4" s="90"/>
      <c r="XAQ4" s="89"/>
      <c r="XAR4" s="90"/>
      <c r="XAS4" s="90"/>
      <c r="XAT4" s="89"/>
      <c r="XAU4" s="90"/>
      <c r="XAV4" s="90"/>
      <c r="XAW4" s="89"/>
      <c r="XAX4" s="90"/>
      <c r="XAY4" s="90"/>
      <c r="XAZ4" s="89"/>
      <c r="XBA4" s="90"/>
      <c r="XBB4" s="90"/>
      <c r="XBC4" s="89"/>
      <c r="XBD4" s="90"/>
      <c r="XBE4" s="90"/>
      <c r="XBF4" s="89"/>
      <c r="XBG4" s="90"/>
      <c r="XBH4" s="90"/>
      <c r="XBI4" s="89"/>
      <c r="XBJ4" s="90"/>
      <c r="XBK4" s="90"/>
      <c r="XBL4" s="89"/>
      <c r="XBM4" s="90"/>
      <c r="XBN4" s="90"/>
      <c r="XBO4" s="89"/>
      <c r="XBP4" s="90"/>
      <c r="XBQ4" s="90"/>
      <c r="XBR4" s="89"/>
      <c r="XBS4" s="90"/>
      <c r="XBT4" s="90"/>
      <c r="XBU4" s="89"/>
      <c r="XBV4" s="90"/>
      <c r="XBW4" s="90"/>
      <c r="XBX4" s="89"/>
      <c r="XBY4" s="90"/>
      <c r="XBZ4" s="90"/>
      <c r="XCA4" s="89"/>
      <c r="XCB4" s="90"/>
      <c r="XCC4" s="90"/>
      <c r="XCD4" s="89"/>
      <c r="XCE4" s="90"/>
      <c r="XCF4" s="90"/>
      <c r="XCG4" s="89"/>
      <c r="XCH4" s="90"/>
      <c r="XCI4" s="90"/>
      <c r="XCJ4" s="89"/>
      <c r="XCK4" s="90"/>
      <c r="XCL4" s="90"/>
      <c r="XCM4" s="89"/>
      <c r="XCN4" s="90"/>
      <c r="XCO4" s="90"/>
      <c r="XCP4" s="89"/>
      <c r="XCQ4" s="90"/>
      <c r="XCR4" s="90"/>
      <c r="XCS4" s="89"/>
      <c r="XCT4" s="90"/>
      <c r="XCU4" s="90"/>
      <c r="XCV4" s="89"/>
      <c r="XCW4" s="90"/>
      <c r="XCX4" s="90"/>
      <c r="XCY4" s="89"/>
      <c r="XCZ4" s="90"/>
      <c r="XDA4" s="90"/>
      <c r="XDB4" s="89"/>
      <c r="XDC4" s="90"/>
      <c r="XDD4" s="90"/>
      <c r="XDE4" s="89"/>
      <c r="XDF4" s="90"/>
      <c r="XDG4" s="90"/>
      <c r="XDH4" s="89"/>
      <c r="XDI4" s="90"/>
      <c r="XDJ4" s="90"/>
      <c r="XDK4" s="89"/>
      <c r="XDL4" s="90"/>
      <c r="XDM4" s="90"/>
      <c r="XDN4" s="89"/>
      <c r="XDO4" s="90"/>
      <c r="XDP4" s="90"/>
      <c r="XDQ4" s="89"/>
      <c r="XDR4" s="90"/>
      <c r="XDS4" s="90"/>
      <c r="XDT4" s="89"/>
      <c r="XDU4" s="90"/>
      <c r="XDV4" s="90"/>
      <c r="XDW4" s="89"/>
      <c r="XDX4" s="90"/>
      <c r="XDY4" s="90"/>
      <c r="XDZ4" s="89"/>
      <c r="XEA4" s="90"/>
      <c r="XEB4" s="90"/>
      <c r="XEC4" s="89"/>
      <c r="XED4" s="90"/>
      <c r="XEE4" s="90"/>
      <c r="XEF4" s="89"/>
      <c r="XEG4" s="90"/>
      <c r="XEH4" s="90"/>
      <c r="XEI4" s="89"/>
      <c r="XEJ4" s="90"/>
      <c r="XEK4" s="90"/>
      <c r="XEL4" s="89"/>
      <c r="XEM4" s="90"/>
      <c r="XEN4" s="90"/>
      <c r="XEO4" s="89"/>
      <c r="XEP4" s="90"/>
      <c r="XEQ4" s="90"/>
      <c r="XER4" s="89"/>
      <c r="XES4" s="90"/>
      <c r="XET4" s="90"/>
      <c r="XEU4" s="89"/>
      <c r="XEV4" s="90"/>
      <c r="XEW4" s="90"/>
      <c r="XEX4" s="89"/>
      <c r="XEY4" s="90"/>
      <c r="XEZ4" s="90"/>
      <c r="XFA4" s="89"/>
      <c r="XFB4" s="90"/>
      <c r="XFC4" s="90"/>
      <c r="XFD4" s="89"/>
    </row>
    <row r="5" spans="1:16384" s="91" customFormat="1" ht="18.75" customHeight="1" x14ac:dyDescent="0.25">
      <c r="A5" s="1171" t="s">
        <v>176</v>
      </c>
      <c r="B5" s="1171"/>
      <c r="C5" s="1171"/>
      <c r="D5" s="1171"/>
      <c r="E5" s="1171"/>
      <c r="F5" s="1171"/>
    </row>
    <row r="6" spans="1:16384" s="86" customFormat="1" ht="13.8" x14ac:dyDescent="0.25">
      <c r="B6" s="86" t="s">
        <v>1</v>
      </c>
      <c r="C6" s="86" t="s">
        <v>149</v>
      </c>
      <c r="D6" s="86" t="s">
        <v>238</v>
      </c>
      <c r="E6" s="86" t="s">
        <v>239</v>
      </c>
      <c r="F6" s="442" t="s">
        <v>181</v>
      </c>
    </row>
    <row r="7" spans="1:16384" s="87" customFormat="1" ht="13.8" x14ac:dyDescent="0.25">
      <c r="B7" s="87" t="s">
        <v>2</v>
      </c>
      <c r="C7" s="87" t="s">
        <v>3</v>
      </c>
      <c r="D7" s="87" t="s">
        <v>150</v>
      </c>
      <c r="F7" s="436" t="s">
        <v>183</v>
      </c>
    </row>
    <row r="8" spans="1:16384" s="86" customFormat="1" ht="13.8" x14ac:dyDescent="0.25">
      <c r="B8" s="86" t="s">
        <v>5</v>
      </c>
      <c r="C8" s="86" t="s">
        <v>6</v>
      </c>
      <c r="D8" s="86" t="s">
        <v>236</v>
      </c>
      <c r="F8" s="442" t="s">
        <v>184</v>
      </c>
    </row>
    <row r="9" spans="1:16384" s="86" customFormat="1" ht="13.8" x14ac:dyDescent="0.25"/>
    <row r="10" spans="1:16384" s="91" customFormat="1" ht="18.75" customHeight="1" x14ac:dyDescent="0.25">
      <c r="A10" s="1170" t="s">
        <v>185</v>
      </c>
      <c r="B10" s="1170"/>
      <c r="C10" s="1170"/>
      <c r="D10" s="1170"/>
      <c r="E10" s="1170"/>
      <c r="F10" s="1170"/>
      <c r="G10" s="1131"/>
      <c r="H10" s="1131"/>
    </row>
    <row r="11" spans="1:16384" s="1" customFormat="1" ht="13.8" x14ac:dyDescent="0.25">
      <c r="A11" s="92"/>
      <c r="B11" s="92" t="s">
        <v>186</v>
      </c>
      <c r="C11" s="92" t="s">
        <v>6</v>
      </c>
      <c r="D11" s="92" t="s">
        <v>229</v>
      </c>
      <c r="E11" s="92" t="s">
        <v>239</v>
      </c>
      <c r="F11" s="438" t="s">
        <v>597</v>
      </c>
      <c r="G11" s="435"/>
      <c r="H11" s="435"/>
    </row>
    <row r="12" spans="1:16384" s="2" customFormat="1" ht="13.8" x14ac:dyDescent="0.25">
      <c r="A12" s="87"/>
      <c r="B12" s="87" t="s">
        <v>187</v>
      </c>
      <c r="C12" s="87" t="s">
        <v>188</v>
      </c>
      <c r="D12" s="87" t="s">
        <v>230</v>
      </c>
      <c r="E12" s="87" t="s">
        <v>239</v>
      </c>
      <c r="F12" s="439" t="s">
        <v>598</v>
      </c>
      <c r="G12" s="436"/>
      <c r="H12" s="436"/>
    </row>
    <row r="13" spans="1:16384" s="1" customFormat="1" ht="13.8" x14ac:dyDescent="0.25">
      <c r="A13" s="92"/>
      <c r="B13" s="92" t="s">
        <v>189</v>
      </c>
      <c r="C13" s="92" t="s">
        <v>149</v>
      </c>
      <c r="D13" s="92" t="s">
        <v>190</v>
      </c>
      <c r="E13" s="92"/>
      <c r="F13" s="438" t="s">
        <v>599</v>
      </c>
      <c r="G13" s="435"/>
      <c r="H13" s="435"/>
    </row>
    <row r="14" spans="1:16384" s="88" customFormat="1" ht="13.8" x14ac:dyDescent="0.25">
      <c r="B14" s="88" t="s">
        <v>191</v>
      </c>
      <c r="C14" s="88" t="s">
        <v>196</v>
      </c>
      <c r="D14" s="88" t="s">
        <v>232</v>
      </c>
      <c r="F14" s="440" t="s">
        <v>600</v>
      </c>
      <c r="G14" s="440" t="s">
        <v>625</v>
      </c>
      <c r="H14" s="440" t="s">
        <v>627</v>
      </c>
    </row>
    <row r="15" spans="1:16384" s="1" customFormat="1" ht="13.8" x14ac:dyDescent="0.25">
      <c r="A15" s="92"/>
      <c r="B15" s="92" t="s">
        <v>193</v>
      </c>
      <c r="C15" s="92" t="s">
        <v>196</v>
      </c>
      <c r="D15" s="92" t="s">
        <v>233</v>
      </c>
      <c r="E15" s="92"/>
      <c r="F15" s="438" t="s">
        <v>601</v>
      </c>
      <c r="G15" s="441" t="s">
        <v>626</v>
      </c>
      <c r="H15" s="435"/>
    </row>
    <row r="16" spans="1:16384" s="2" customFormat="1" ht="13.8" x14ac:dyDescent="0.25">
      <c r="A16" s="87"/>
      <c r="B16" s="87" t="s">
        <v>195</v>
      </c>
      <c r="C16" s="87" t="s">
        <v>196</v>
      </c>
      <c r="D16" s="87" t="s">
        <v>234</v>
      </c>
      <c r="E16" s="87" t="s">
        <v>244</v>
      </c>
      <c r="F16" s="439" t="s">
        <v>602</v>
      </c>
      <c r="G16" s="436"/>
      <c r="H16" s="436"/>
    </row>
    <row r="17" spans="1:8" s="1" customFormat="1" ht="13.8" x14ac:dyDescent="0.25">
      <c r="A17" s="92"/>
      <c r="B17" s="92" t="s">
        <v>197</v>
      </c>
      <c r="C17" s="92" t="s">
        <v>196</v>
      </c>
      <c r="D17" s="92" t="s">
        <v>240</v>
      </c>
      <c r="E17" s="92" t="s">
        <v>239</v>
      </c>
      <c r="F17" s="438" t="s">
        <v>603</v>
      </c>
      <c r="G17" s="435"/>
      <c r="H17" s="435"/>
    </row>
    <row r="18" spans="1:8" s="88" customFormat="1" ht="13.8" x14ac:dyDescent="0.25">
      <c r="B18" s="88" t="s">
        <v>198</v>
      </c>
      <c r="C18" s="88" t="s">
        <v>196</v>
      </c>
      <c r="D18" s="88" t="s">
        <v>241</v>
      </c>
      <c r="E18" s="88" t="s">
        <v>239</v>
      </c>
      <c r="F18" s="440" t="s">
        <v>604</v>
      </c>
      <c r="G18" s="437"/>
      <c r="H18" s="437"/>
    </row>
    <row r="19" spans="1:8" s="1" customFormat="1" ht="13.8" x14ac:dyDescent="0.25">
      <c r="A19" s="92"/>
      <c r="B19" s="92" t="s">
        <v>199</v>
      </c>
      <c r="C19" s="92" t="s">
        <v>37</v>
      </c>
      <c r="D19" s="92" t="s">
        <v>235</v>
      </c>
      <c r="E19" s="92"/>
      <c r="F19" s="438" t="s">
        <v>605</v>
      </c>
      <c r="G19" s="435"/>
      <c r="H19" s="435"/>
    </row>
    <row r="20" spans="1:8" s="2" customFormat="1" ht="13.5" customHeight="1" x14ac:dyDescent="0.25">
      <c r="A20" s="87"/>
      <c r="B20" s="87" t="s">
        <v>200</v>
      </c>
      <c r="C20" s="87" t="s">
        <v>6</v>
      </c>
      <c r="D20" s="87" t="s">
        <v>242</v>
      </c>
      <c r="E20" s="87" t="s">
        <v>239</v>
      </c>
      <c r="F20" s="439" t="s">
        <v>606</v>
      </c>
      <c r="G20" s="436"/>
      <c r="H20" s="436"/>
    </row>
    <row r="21" spans="1:8" s="1" customFormat="1" ht="13.8" x14ac:dyDescent="0.25">
      <c r="A21" s="92"/>
      <c r="B21" s="92" t="s">
        <v>201</v>
      </c>
      <c r="C21" s="92" t="s">
        <v>188</v>
      </c>
      <c r="D21" s="92" t="s">
        <v>202</v>
      </c>
      <c r="E21" s="92"/>
      <c r="F21" s="438" t="s">
        <v>607</v>
      </c>
      <c r="G21" s="435"/>
      <c r="H21" s="435"/>
    </row>
    <row r="22" spans="1:8" s="88" customFormat="1" ht="13.8" x14ac:dyDescent="0.25">
      <c r="B22" s="88" t="s">
        <v>203</v>
      </c>
      <c r="C22" s="88" t="s">
        <v>192</v>
      </c>
      <c r="D22" s="88" t="s">
        <v>202</v>
      </c>
      <c r="F22" s="440" t="s">
        <v>608</v>
      </c>
      <c r="G22" s="437"/>
      <c r="H22" s="437"/>
    </row>
    <row r="23" spans="1:8" s="1" customFormat="1" ht="13.8" x14ac:dyDescent="0.25">
      <c r="A23" s="92"/>
      <c r="B23" s="92" t="s">
        <v>204</v>
      </c>
      <c r="C23" s="92" t="s">
        <v>194</v>
      </c>
      <c r="D23" s="92" t="s">
        <v>202</v>
      </c>
      <c r="E23" s="92"/>
      <c r="F23" s="438" t="s">
        <v>609</v>
      </c>
      <c r="G23" s="435"/>
      <c r="H23" s="435"/>
    </row>
    <row r="24" spans="1:8" s="2" customFormat="1" ht="13.8" x14ac:dyDescent="0.25">
      <c r="A24" s="87"/>
      <c r="B24" s="87" t="s">
        <v>205</v>
      </c>
      <c r="C24" s="87" t="s">
        <v>188</v>
      </c>
      <c r="D24" s="87" t="s">
        <v>1712</v>
      </c>
      <c r="E24" s="87"/>
      <c r="F24" s="439" t="s">
        <v>610</v>
      </c>
      <c r="G24" s="436"/>
      <c r="H24" s="436"/>
    </row>
    <row r="25" spans="1:8" s="1" customFormat="1" ht="13.8" x14ac:dyDescent="0.25">
      <c r="A25" s="92"/>
      <c r="B25" s="92" t="s">
        <v>207</v>
      </c>
      <c r="C25" s="92" t="s">
        <v>192</v>
      </c>
      <c r="D25" s="92" t="s">
        <v>1712</v>
      </c>
      <c r="E25" s="92"/>
      <c r="F25" s="438" t="s">
        <v>611</v>
      </c>
      <c r="G25" s="435"/>
      <c r="H25" s="435"/>
    </row>
    <row r="26" spans="1:8" s="88" customFormat="1" ht="13.8" x14ac:dyDescent="0.25">
      <c r="B26" s="88" t="s">
        <v>208</v>
      </c>
      <c r="C26" s="88" t="s">
        <v>194</v>
      </c>
      <c r="D26" s="88" t="s">
        <v>1712</v>
      </c>
      <c r="F26" s="440" t="s">
        <v>612</v>
      </c>
      <c r="G26" s="437"/>
      <c r="H26" s="437"/>
    </row>
    <row r="27" spans="1:8" s="1" customFormat="1" ht="13.8" x14ac:dyDescent="0.25">
      <c r="A27" s="92"/>
      <c r="B27" s="92" t="s">
        <v>209</v>
      </c>
      <c r="C27" s="92" t="s">
        <v>196</v>
      </c>
      <c r="D27" s="92" t="s">
        <v>206</v>
      </c>
      <c r="E27" s="92" t="s">
        <v>239</v>
      </c>
      <c r="F27" s="438" t="s">
        <v>613</v>
      </c>
      <c r="G27" s="435"/>
      <c r="H27" s="435"/>
    </row>
    <row r="28" spans="1:8" s="2" customFormat="1" ht="13.8" x14ac:dyDescent="0.25">
      <c r="A28" s="87"/>
      <c r="B28" s="87" t="s">
        <v>210</v>
      </c>
      <c r="C28" s="87" t="s">
        <v>188</v>
      </c>
      <c r="D28" s="87" t="s">
        <v>206</v>
      </c>
      <c r="E28" s="87"/>
      <c r="F28" s="439" t="s">
        <v>614</v>
      </c>
      <c r="G28" s="436"/>
      <c r="H28" s="436"/>
    </row>
    <row r="29" spans="1:8" s="1" customFormat="1" ht="13.8" x14ac:dyDescent="0.25">
      <c r="A29" s="92"/>
      <c r="B29" s="92" t="s">
        <v>211</v>
      </c>
      <c r="C29" s="92" t="s">
        <v>192</v>
      </c>
      <c r="D29" s="92" t="s">
        <v>206</v>
      </c>
      <c r="E29" s="92"/>
      <c r="F29" s="438" t="s">
        <v>615</v>
      </c>
      <c r="G29" s="435"/>
      <c r="H29" s="435"/>
    </row>
    <row r="30" spans="1:8" s="88" customFormat="1" ht="13.8" x14ac:dyDescent="0.25">
      <c r="B30" s="88" t="s">
        <v>213</v>
      </c>
      <c r="C30" s="88" t="s">
        <v>194</v>
      </c>
      <c r="D30" s="88" t="s">
        <v>206</v>
      </c>
      <c r="F30" s="440" t="s">
        <v>616</v>
      </c>
      <c r="G30" s="437"/>
      <c r="H30" s="437"/>
    </row>
    <row r="31" spans="1:8" s="1" customFormat="1" ht="13.8" x14ac:dyDescent="0.25">
      <c r="A31" s="92"/>
      <c r="B31" s="92" t="s">
        <v>214</v>
      </c>
      <c r="C31" s="92" t="s">
        <v>149</v>
      </c>
      <c r="D31" s="92" t="s">
        <v>243</v>
      </c>
      <c r="E31" s="92"/>
      <c r="F31" s="438" t="s">
        <v>617</v>
      </c>
      <c r="G31" s="435"/>
      <c r="H31" s="435"/>
    </row>
    <row r="32" spans="1:8" s="2" customFormat="1" ht="13.8" x14ac:dyDescent="0.25">
      <c r="A32" s="87"/>
      <c r="B32" s="87" t="s">
        <v>215</v>
      </c>
      <c r="C32" s="87" t="s">
        <v>196</v>
      </c>
      <c r="D32" s="87" t="s">
        <v>1713</v>
      </c>
      <c r="E32" s="87" t="s">
        <v>244</v>
      </c>
      <c r="F32" s="439" t="s">
        <v>618</v>
      </c>
      <c r="G32" s="439" t="s">
        <v>629</v>
      </c>
      <c r="H32" s="436"/>
    </row>
    <row r="33" spans="1:8" s="1" customFormat="1" ht="13.8" x14ac:dyDescent="0.25">
      <c r="A33" s="92"/>
      <c r="B33" s="92" t="s">
        <v>216</v>
      </c>
      <c r="C33" s="92" t="s">
        <v>188</v>
      </c>
      <c r="D33" s="92" t="s">
        <v>212</v>
      </c>
      <c r="E33" s="92"/>
      <c r="F33" s="438" t="s">
        <v>619</v>
      </c>
      <c r="G33" s="435"/>
      <c r="H33" s="435"/>
    </row>
    <row r="34" spans="1:8" s="88" customFormat="1" ht="13.8" x14ac:dyDescent="0.25">
      <c r="B34" s="88" t="s">
        <v>218</v>
      </c>
      <c r="C34" s="88" t="s">
        <v>192</v>
      </c>
      <c r="D34" s="88" t="s">
        <v>212</v>
      </c>
      <c r="F34" s="440" t="s">
        <v>620</v>
      </c>
      <c r="G34" s="437"/>
      <c r="H34" s="437"/>
    </row>
    <row r="35" spans="1:8" s="1" customFormat="1" ht="13.8" x14ac:dyDescent="0.25">
      <c r="A35" s="92"/>
      <c r="B35" s="92" t="s">
        <v>219</v>
      </c>
      <c r="C35" s="92" t="s">
        <v>194</v>
      </c>
      <c r="D35" s="92" t="s">
        <v>212</v>
      </c>
      <c r="E35" s="92"/>
      <c r="F35" s="438" t="s">
        <v>621</v>
      </c>
      <c r="G35" s="435"/>
      <c r="H35" s="435"/>
    </row>
    <row r="36" spans="1:8" s="2" customFormat="1" ht="13.8" x14ac:dyDescent="0.25">
      <c r="A36" s="87"/>
      <c r="B36" s="87" t="s">
        <v>220</v>
      </c>
      <c r="C36" s="87" t="s">
        <v>196</v>
      </c>
      <c r="D36" s="87" t="s">
        <v>245</v>
      </c>
      <c r="E36" s="87" t="s">
        <v>244</v>
      </c>
      <c r="F36" s="439" t="s">
        <v>622</v>
      </c>
      <c r="G36" s="436"/>
      <c r="H36" s="436"/>
    </row>
    <row r="37" spans="1:8" s="1" customFormat="1" ht="13.8" x14ac:dyDescent="0.25">
      <c r="A37" s="92"/>
      <c r="B37" s="92" t="s">
        <v>221</v>
      </c>
      <c r="C37" s="92" t="s">
        <v>149</v>
      </c>
      <c r="D37" s="92" t="s">
        <v>217</v>
      </c>
      <c r="E37" s="92"/>
      <c r="F37" s="438" t="s">
        <v>630</v>
      </c>
      <c r="G37" s="438" t="s">
        <v>628</v>
      </c>
      <c r="H37" s="435"/>
    </row>
    <row r="38" spans="1:8" s="88" customFormat="1" ht="13.8" x14ac:dyDescent="0.25">
      <c r="B38" s="88" t="s">
        <v>222</v>
      </c>
      <c r="C38" s="88" t="s">
        <v>196</v>
      </c>
      <c r="D38" s="88" t="s">
        <v>246</v>
      </c>
      <c r="E38" s="88" t="s">
        <v>244</v>
      </c>
      <c r="F38" s="440" t="s">
        <v>623</v>
      </c>
      <c r="G38" s="437"/>
      <c r="H38" s="437"/>
    </row>
    <row r="39" spans="1:8" s="1" customFormat="1" ht="13.8" x14ac:dyDescent="0.25">
      <c r="A39" s="92"/>
      <c r="B39" s="92" t="s">
        <v>223</v>
      </c>
      <c r="C39" s="92" t="s">
        <v>149</v>
      </c>
      <c r="D39" s="92" t="s">
        <v>247</v>
      </c>
      <c r="E39" s="92"/>
      <c r="F39" s="438" t="s">
        <v>624</v>
      </c>
      <c r="G39" s="435"/>
      <c r="H39" s="435"/>
    </row>
    <row r="40" spans="1:8" s="2" customFormat="1" ht="13.8" x14ac:dyDescent="0.25">
      <c r="A40" s="87"/>
      <c r="B40" s="87" t="s">
        <v>224</v>
      </c>
      <c r="C40" s="87" t="s">
        <v>196</v>
      </c>
      <c r="D40" s="87" t="s">
        <v>248</v>
      </c>
      <c r="E40" s="87"/>
      <c r="F40" s="439" t="s">
        <v>631</v>
      </c>
      <c r="G40" s="436"/>
      <c r="H40" s="436"/>
    </row>
    <row r="41" spans="1:8" s="1" customFormat="1" ht="13.8" x14ac:dyDescent="0.25">
      <c r="A41" s="92"/>
      <c r="B41" s="92" t="s">
        <v>225</v>
      </c>
      <c r="C41" s="92" t="s">
        <v>196</v>
      </c>
      <c r="D41" s="92" t="s">
        <v>226</v>
      </c>
      <c r="E41" s="92"/>
      <c r="F41" s="438" t="s">
        <v>632</v>
      </c>
      <c r="G41" s="435"/>
      <c r="H41" s="435"/>
    </row>
    <row r="42" spans="1:8" s="88" customFormat="1" ht="13.8" x14ac:dyDescent="0.25">
      <c r="B42" s="88" t="s">
        <v>227</v>
      </c>
      <c r="C42" s="88" t="s">
        <v>6</v>
      </c>
      <c r="D42" s="88" t="s">
        <v>228</v>
      </c>
      <c r="F42" s="440" t="s">
        <v>633</v>
      </c>
      <c r="G42" s="437"/>
      <c r="H42" s="437"/>
    </row>
    <row r="43" spans="1:8" s="86" customFormat="1" ht="13.8" x14ac:dyDescent="0.25"/>
    <row r="44" spans="1:8" s="704" customFormat="1" ht="18" customHeight="1" x14ac:dyDescent="0.25">
      <c r="A44" s="1170" t="s">
        <v>646</v>
      </c>
      <c r="B44" s="1170"/>
      <c r="C44" s="1170"/>
      <c r="D44" s="1170"/>
      <c r="E44" s="1170"/>
      <c r="F44" s="1170"/>
    </row>
    <row r="45" spans="1:8" s="92" customFormat="1" ht="13.8" x14ac:dyDescent="0.25">
      <c r="B45" s="92" t="s">
        <v>634</v>
      </c>
      <c r="C45" s="92" t="s">
        <v>196</v>
      </c>
      <c r="D45" s="92" t="s">
        <v>635</v>
      </c>
      <c r="E45" s="92" t="s">
        <v>239</v>
      </c>
      <c r="F45" s="435" t="s">
        <v>885</v>
      </c>
      <c r="G45" s="435" t="s">
        <v>903</v>
      </c>
    </row>
    <row r="46" spans="1:8" s="87" customFormat="1" ht="13.8" x14ac:dyDescent="0.25">
      <c r="B46" s="87" t="s">
        <v>636</v>
      </c>
      <c r="C46" s="87" t="s">
        <v>196</v>
      </c>
      <c r="D46" s="87" t="s">
        <v>637</v>
      </c>
      <c r="E46" s="87" t="s">
        <v>239</v>
      </c>
      <c r="F46" s="436" t="s">
        <v>886</v>
      </c>
      <c r="G46" s="436"/>
    </row>
    <row r="47" spans="1:8" s="92" customFormat="1" ht="13.8" x14ac:dyDescent="0.25">
      <c r="B47" s="92" t="s">
        <v>639</v>
      </c>
      <c r="C47" s="92" t="s">
        <v>196</v>
      </c>
      <c r="D47" s="92" t="s">
        <v>638</v>
      </c>
      <c r="E47" s="92" t="s">
        <v>239</v>
      </c>
      <c r="F47" s="435" t="s">
        <v>887</v>
      </c>
      <c r="G47" s="435"/>
    </row>
    <row r="48" spans="1:8" s="88" customFormat="1" ht="13.8" x14ac:dyDescent="0.25">
      <c r="B48" s="88" t="s">
        <v>640</v>
      </c>
      <c r="C48" s="88" t="s">
        <v>188</v>
      </c>
      <c r="D48" s="88" t="s">
        <v>641</v>
      </c>
      <c r="F48" s="437" t="s">
        <v>888</v>
      </c>
      <c r="G48" s="437"/>
    </row>
    <row r="49" spans="2:7" s="92" customFormat="1" ht="13.8" x14ac:dyDescent="0.25">
      <c r="B49" s="92" t="s">
        <v>642</v>
      </c>
      <c r="C49" s="92" t="s">
        <v>188</v>
      </c>
      <c r="D49" s="92" t="s">
        <v>643</v>
      </c>
      <c r="F49" s="435" t="s">
        <v>889</v>
      </c>
      <c r="G49" s="435"/>
    </row>
    <row r="50" spans="2:7" s="87" customFormat="1" ht="13.8" x14ac:dyDescent="0.25">
      <c r="B50" s="87" t="s">
        <v>645</v>
      </c>
      <c r="C50" s="87" t="s">
        <v>188</v>
      </c>
      <c r="D50" s="87" t="s">
        <v>644</v>
      </c>
      <c r="F50" s="436" t="s">
        <v>890</v>
      </c>
      <c r="G50" s="436"/>
    </row>
    <row r="51" spans="2:7" s="92" customFormat="1" ht="13.8" x14ac:dyDescent="0.25">
      <c r="B51" s="92" t="s">
        <v>647</v>
      </c>
      <c r="C51" s="92" t="s">
        <v>192</v>
      </c>
      <c r="D51" s="92" t="s">
        <v>648</v>
      </c>
      <c r="F51" s="435" t="s">
        <v>891</v>
      </c>
      <c r="G51" s="435"/>
    </row>
    <row r="52" spans="2:7" s="88" customFormat="1" ht="13.8" x14ac:dyDescent="0.25">
      <c r="B52" s="88" t="s">
        <v>649</v>
      </c>
      <c r="C52" s="88" t="s">
        <v>194</v>
      </c>
      <c r="D52" s="88" t="s">
        <v>648</v>
      </c>
      <c r="F52" s="437" t="s">
        <v>892</v>
      </c>
      <c r="G52" s="437"/>
    </row>
    <row r="53" spans="2:7" s="92" customFormat="1" ht="13.8" x14ac:dyDescent="0.25">
      <c r="B53" s="92" t="s">
        <v>650</v>
      </c>
      <c r="C53" s="92" t="s">
        <v>196</v>
      </c>
      <c r="D53" s="92" t="s">
        <v>651</v>
      </c>
      <c r="F53" s="435" t="s">
        <v>893</v>
      </c>
      <c r="G53" s="435"/>
    </row>
    <row r="54" spans="2:7" s="87" customFormat="1" ht="13.8" x14ac:dyDescent="0.25">
      <c r="B54" s="87" t="s">
        <v>652</v>
      </c>
      <c r="C54" s="87" t="s">
        <v>6</v>
      </c>
      <c r="D54" s="87" t="s">
        <v>1690</v>
      </c>
      <c r="F54" s="928" t="s">
        <v>894</v>
      </c>
      <c r="G54" s="928" t="s">
        <v>904</v>
      </c>
    </row>
    <row r="55" spans="2:7" s="92" customFormat="1" ht="13.8" x14ac:dyDescent="0.25">
      <c r="B55" s="92" t="s">
        <v>653</v>
      </c>
      <c r="C55" s="92" t="s">
        <v>6</v>
      </c>
      <c r="D55" s="92" t="s">
        <v>1691</v>
      </c>
      <c r="F55" s="712" t="s">
        <v>895</v>
      </c>
      <c r="G55" s="435"/>
    </row>
    <row r="56" spans="2:7" s="88" customFormat="1" ht="13.8" x14ac:dyDescent="0.25">
      <c r="B56" s="88" t="s">
        <v>654</v>
      </c>
      <c r="C56" s="88" t="s">
        <v>6</v>
      </c>
      <c r="D56" s="88" t="s">
        <v>1693</v>
      </c>
      <c r="F56" s="929" t="s">
        <v>896</v>
      </c>
      <c r="G56" s="437"/>
    </row>
    <row r="57" spans="2:7" s="92" customFormat="1" ht="13.8" x14ac:dyDescent="0.25">
      <c r="B57" s="92" t="s">
        <v>655</v>
      </c>
      <c r="C57" s="92" t="s">
        <v>6</v>
      </c>
      <c r="D57" s="92" t="s">
        <v>656</v>
      </c>
      <c r="F57" s="712" t="s">
        <v>897</v>
      </c>
      <c r="G57" s="435"/>
    </row>
    <row r="58" spans="2:7" s="87" customFormat="1" ht="13.8" x14ac:dyDescent="0.25">
      <c r="B58" s="87" t="s">
        <v>657</v>
      </c>
      <c r="C58" s="87" t="s">
        <v>6</v>
      </c>
      <c r="D58" s="87" t="s">
        <v>659</v>
      </c>
      <c r="F58" s="928" t="s">
        <v>898</v>
      </c>
      <c r="G58" s="928" t="s">
        <v>905</v>
      </c>
    </row>
    <row r="59" spans="2:7" s="92" customFormat="1" ht="13.8" x14ac:dyDescent="0.25">
      <c r="B59" s="92" t="s">
        <v>658</v>
      </c>
      <c r="C59" s="92" t="s">
        <v>6</v>
      </c>
      <c r="D59" s="92" t="s">
        <v>1692</v>
      </c>
      <c r="F59" s="712" t="s">
        <v>899</v>
      </c>
      <c r="G59" s="435"/>
    </row>
    <row r="60" spans="2:7" s="88" customFormat="1" ht="13.8" x14ac:dyDescent="0.25">
      <c r="B60" s="88" t="s">
        <v>660</v>
      </c>
      <c r="C60" s="88" t="s">
        <v>188</v>
      </c>
      <c r="D60" s="88" t="s">
        <v>661</v>
      </c>
      <c r="F60" s="929" t="s">
        <v>900</v>
      </c>
      <c r="G60" s="437"/>
    </row>
    <row r="61" spans="2:7" s="92" customFormat="1" ht="13.8" x14ac:dyDescent="0.25">
      <c r="B61" s="92" t="s">
        <v>662</v>
      </c>
      <c r="C61" s="92" t="s">
        <v>6</v>
      </c>
      <c r="D61" s="92" t="s">
        <v>663</v>
      </c>
      <c r="F61" s="712" t="s">
        <v>901</v>
      </c>
      <c r="G61" s="712" t="s">
        <v>906</v>
      </c>
    </row>
    <row r="62" spans="2:7" s="87" customFormat="1" ht="13.8" x14ac:dyDescent="0.25">
      <c r="B62" s="87" t="s">
        <v>664</v>
      </c>
      <c r="C62" s="87" t="s">
        <v>188</v>
      </c>
      <c r="D62" s="87" t="s">
        <v>1695</v>
      </c>
      <c r="F62" s="928" t="s">
        <v>902</v>
      </c>
      <c r="G62" s="928" t="s">
        <v>907</v>
      </c>
    </row>
    <row r="63" spans="2:7" s="92" customFormat="1" ht="13.8" x14ac:dyDescent="0.25">
      <c r="B63" s="92" t="s">
        <v>666</v>
      </c>
      <c r="C63" s="92" t="s">
        <v>196</v>
      </c>
      <c r="D63" s="92" t="s">
        <v>665</v>
      </c>
      <c r="E63" s="92" t="s">
        <v>239</v>
      </c>
      <c r="F63" s="712" t="s">
        <v>908</v>
      </c>
      <c r="G63" s="435"/>
    </row>
    <row r="64" spans="2:7" s="88" customFormat="1" ht="13.8" x14ac:dyDescent="0.25">
      <c r="B64" s="88" t="s">
        <v>667</v>
      </c>
      <c r="C64" s="88" t="s">
        <v>149</v>
      </c>
      <c r="D64" s="88" t="s">
        <v>671</v>
      </c>
      <c r="F64" s="929" t="s">
        <v>909</v>
      </c>
      <c r="G64" s="437"/>
    </row>
    <row r="65" spans="1:16384" s="92" customFormat="1" ht="13.8" x14ac:dyDescent="0.25">
      <c r="B65" s="92" t="s">
        <v>668</v>
      </c>
      <c r="C65" s="92" t="s">
        <v>149</v>
      </c>
      <c r="D65" s="92" t="s">
        <v>670</v>
      </c>
      <c r="F65" s="712" t="s">
        <v>910</v>
      </c>
      <c r="G65" s="435"/>
    </row>
    <row r="66" spans="1:16384" s="87" customFormat="1" ht="13.8" x14ac:dyDescent="0.25">
      <c r="B66" s="87" t="s">
        <v>669</v>
      </c>
      <c r="C66" s="87" t="s">
        <v>196</v>
      </c>
      <c r="D66" s="87" t="s">
        <v>1701</v>
      </c>
      <c r="F66" s="1130" t="s">
        <v>911</v>
      </c>
      <c r="G66" s="436"/>
    </row>
    <row r="67" spans="1:16384" s="92" customFormat="1" ht="13.8" x14ac:dyDescent="0.25">
      <c r="B67" s="92" t="s">
        <v>912</v>
      </c>
      <c r="C67" s="92" t="s">
        <v>149</v>
      </c>
      <c r="D67" s="92" t="s">
        <v>919</v>
      </c>
      <c r="E67" s="92" t="s">
        <v>920</v>
      </c>
      <c r="F67" s="712" t="s">
        <v>921</v>
      </c>
      <c r="G67" s="435"/>
    </row>
    <row r="68" spans="1:16384" s="86" customFormat="1" ht="13.8" x14ac:dyDescent="0.25"/>
    <row r="69" spans="1:16384" ht="18" customHeight="1" x14ac:dyDescent="0.25">
      <c r="A69" s="1170" t="s">
        <v>922</v>
      </c>
      <c r="B69" s="1170"/>
      <c r="C69" s="1170"/>
      <c r="D69" s="1170"/>
      <c r="E69" s="1170"/>
      <c r="F69" s="1170"/>
      <c r="G69" s="1170"/>
      <c r="H69" s="1170"/>
      <c r="I69" s="1170"/>
      <c r="J69" s="1170"/>
      <c r="K69" s="1170"/>
      <c r="L69" s="1170"/>
      <c r="M69" s="1170"/>
      <c r="N69" s="1170"/>
      <c r="O69" s="1170"/>
      <c r="P69" s="1170"/>
      <c r="Q69" s="1170"/>
      <c r="R69" s="1170"/>
      <c r="S69" s="1170"/>
      <c r="T69" s="1170"/>
      <c r="U69" s="1170"/>
      <c r="V69" s="1170"/>
      <c r="W69" s="1170"/>
      <c r="X69" s="1170"/>
      <c r="Y69" s="1170"/>
      <c r="Z69" s="1170"/>
      <c r="AA69" s="1170"/>
      <c r="AB69" s="1170"/>
      <c r="AC69" s="1170"/>
      <c r="AD69" s="1170"/>
      <c r="AE69" s="1170"/>
      <c r="AF69" s="1170"/>
      <c r="AG69" s="1170"/>
      <c r="AH69" s="1170"/>
      <c r="AI69" s="1170"/>
      <c r="AJ69" s="1170"/>
      <c r="AK69" s="1170"/>
      <c r="AL69" s="1170"/>
      <c r="AM69" s="1170"/>
      <c r="AN69" s="1170"/>
      <c r="AO69" s="1170"/>
      <c r="AP69" s="1170"/>
      <c r="AQ69" s="1170"/>
      <c r="AR69" s="1170"/>
      <c r="AS69" s="1170"/>
      <c r="AT69" s="1170"/>
      <c r="AU69" s="1170"/>
      <c r="AV69" s="1170"/>
      <c r="AW69" s="1170"/>
      <c r="AX69" s="1170"/>
      <c r="AY69" s="1170"/>
      <c r="AZ69" s="1170"/>
      <c r="BA69" s="1170"/>
      <c r="BB69" s="1170"/>
      <c r="BC69" s="1170"/>
      <c r="BD69" s="1170"/>
      <c r="BE69" s="1170"/>
      <c r="BF69" s="1170"/>
      <c r="BG69" s="1170"/>
      <c r="BH69" s="1170"/>
      <c r="BI69" s="1170"/>
      <c r="BJ69" s="1170"/>
      <c r="BK69" s="1170"/>
      <c r="BL69" s="1170"/>
      <c r="BM69" s="1170"/>
      <c r="BN69" s="1170"/>
      <c r="BO69" s="1170"/>
      <c r="BP69" s="1170"/>
      <c r="BQ69" s="1170"/>
      <c r="BR69" s="1170"/>
      <c r="BS69" s="1170"/>
      <c r="BT69" s="1170"/>
      <c r="BU69" s="1170"/>
      <c r="BV69" s="1170"/>
      <c r="BW69" s="1170"/>
      <c r="BX69" s="1170"/>
      <c r="BY69" s="1170"/>
      <c r="BZ69" s="1170"/>
      <c r="CA69" s="1170"/>
      <c r="CB69" s="1170"/>
      <c r="CC69" s="1170"/>
      <c r="CD69" s="1170"/>
      <c r="CE69" s="1170"/>
      <c r="CF69" s="1170"/>
      <c r="CG69" s="1170"/>
      <c r="CH69" s="1170"/>
      <c r="CI69" s="1170"/>
      <c r="CJ69" s="1170"/>
      <c r="CK69" s="1170"/>
      <c r="CL69" s="1170"/>
      <c r="CM69" s="1170"/>
      <c r="CN69" s="1170"/>
      <c r="CO69" s="1170"/>
      <c r="CP69" s="1170"/>
      <c r="CQ69" s="1170"/>
      <c r="CR69" s="1170"/>
      <c r="CS69" s="1170"/>
      <c r="CT69" s="1170"/>
      <c r="CU69" s="1170"/>
      <c r="CV69" s="1170"/>
      <c r="CW69" s="1170"/>
      <c r="CX69" s="1170"/>
      <c r="CY69" s="1170"/>
      <c r="CZ69" s="1170"/>
      <c r="DA69" s="1170"/>
      <c r="DB69" s="1170"/>
      <c r="DC69" s="1170"/>
      <c r="DD69" s="1170"/>
      <c r="DE69" s="1170"/>
      <c r="DF69" s="1170"/>
      <c r="DG69" s="1170"/>
      <c r="DH69" s="1170"/>
      <c r="DI69" s="1170"/>
      <c r="DJ69" s="1170"/>
      <c r="DK69" s="1170"/>
      <c r="DL69" s="1170"/>
      <c r="DM69" s="1170"/>
      <c r="DN69" s="1170"/>
      <c r="DO69" s="1170"/>
      <c r="DP69" s="1170"/>
      <c r="DQ69" s="1170"/>
      <c r="DR69" s="1170"/>
      <c r="DS69" s="1170"/>
      <c r="DT69" s="1170"/>
      <c r="DU69" s="1170"/>
      <c r="DV69" s="1170"/>
      <c r="DW69" s="1170"/>
      <c r="DX69" s="1170"/>
      <c r="DY69" s="1170"/>
      <c r="DZ69" s="1170"/>
      <c r="EA69" s="1170"/>
      <c r="EB69" s="1170"/>
      <c r="EC69" s="1170"/>
      <c r="ED69" s="1170"/>
      <c r="EE69" s="1170"/>
      <c r="EF69" s="1170"/>
      <c r="EG69" s="1170"/>
      <c r="EH69" s="1170"/>
      <c r="EI69" s="1170"/>
      <c r="EJ69" s="1170"/>
      <c r="EK69" s="1170"/>
      <c r="EL69" s="1170"/>
      <c r="EM69" s="1170"/>
      <c r="EN69" s="1170"/>
      <c r="EO69" s="1170"/>
      <c r="EP69" s="1170"/>
      <c r="EQ69" s="1170"/>
      <c r="ER69" s="1170"/>
      <c r="ES69" s="1170"/>
      <c r="ET69" s="1170"/>
      <c r="EU69" s="1170"/>
      <c r="EV69" s="1170"/>
      <c r="EW69" s="1170"/>
      <c r="EX69" s="1170"/>
      <c r="EY69" s="1170"/>
      <c r="EZ69" s="1170"/>
      <c r="FA69" s="1170"/>
      <c r="FB69" s="1170"/>
      <c r="FC69" s="1170"/>
      <c r="FD69" s="1170"/>
      <c r="FE69" s="1170"/>
      <c r="FF69" s="1170"/>
      <c r="FG69" s="1170"/>
      <c r="FH69" s="1170"/>
      <c r="FI69" s="1170"/>
      <c r="FJ69" s="1170"/>
      <c r="FK69" s="1170"/>
      <c r="FL69" s="1170"/>
      <c r="FM69" s="1170"/>
      <c r="FN69" s="1170"/>
      <c r="FO69" s="1170"/>
      <c r="FP69" s="1170"/>
      <c r="FQ69" s="1170"/>
      <c r="FR69" s="1170"/>
      <c r="FS69" s="1170"/>
      <c r="FT69" s="1170"/>
      <c r="FU69" s="1170"/>
      <c r="FV69" s="1170"/>
      <c r="FW69" s="1170"/>
      <c r="FX69" s="1170"/>
      <c r="FY69" s="1170"/>
      <c r="FZ69" s="1170"/>
      <c r="GA69" s="1170"/>
      <c r="GB69" s="1170"/>
      <c r="GC69" s="1170"/>
      <c r="GD69" s="1170"/>
      <c r="GE69" s="1170"/>
      <c r="GF69" s="1170"/>
      <c r="GG69" s="1170"/>
      <c r="GH69" s="1170"/>
      <c r="GI69" s="1170"/>
      <c r="GJ69" s="1170"/>
      <c r="GK69" s="1170"/>
      <c r="GL69" s="1170"/>
      <c r="GM69" s="1170"/>
      <c r="GN69" s="1170"/>
      <c r="GO69" s="1170"/>
      <c r="GP69" s="1170"/>
      <c r="GQ69" s="1170"/>
      <c r="GR69" s="1170"/>
      <c r="GS69" s="1170"/>
      <c r="GT69" s="1170"/>
      <c r="GU69" s="1170"/>
      <c r="GV69" s="1170"/>
      <c r="GW69" s="1170"/>
      <c r="GX69" s="1170"/>
      <c r="GY69" s="1170"/>
      <c r="GZ69" s="1170"/>
      <c r="HA69" s="1170"/>
      <c r="HB69" s="1170"/>
      <c r="HC69" s="1170"/>
      <c r="HD69" s="1170"/>
      <c r="HE69" s="1170"/>
      <c r="HF69" s="1170"/>
      <c r="HG69" s="1170"/>
      <c r="HH69" s="1170"/>
      <c r="HI69" s="1170"/>
      <c r="HJ69" s="1170"/>
      <c r="HK69" s="1170"/>
      <c r="HL69" s="1170"/>
      <c r="HM69" s="1170"/>
      <c r="HN69" s="1170"/>
      <c r="HO69" s="1170"/>
      <c r="HP69" s="1170"/>
      <c r="HQ69" s="1170"/>
      <c r="HR69" s="1170"/>
      <c r="HS69" s="1170"/>
      <c r="HT69" s="1170"/>
      <c r="HU69" s="1170"/>
      <c r="HV69" s="1170"/>
      <c r="HW69" s="1170"/>
      <c r="HX69" s="1170"/>
      <c r="HY69" s="1170"/>
      <c r="HZ69" s="1170"/>
      <c r="IA69" s="1170"/>
      <c r="IB69" s="1170"/>
      <c r="IC69" s="1170"/>
      <c r="ID69" s="1170"/>
      <c r="IE69" s="1170"/>
      <c r="IF69" s="1170"/>
      <c r="IG69" s="1170"/>
      <c r="IH69" s="1170"/>
      <c r="II69" s="1170"/>
      <c r="IJ69" s="1170"/>
      <c r="IK69" s="1170"/>
      <c r="IL69" s="1170"/>
      <c r="IM69" s="1170"/>
      <c r="IN69" s="1170"/>
      <c r="IO69" s="1170"/>
      <c r="IP69" s="1170"/>
      <c r="IQ69" s="1170"/>
      <c r="IR69" s="1170"/>
      <c r="IS69" s="1170"/>
      <c r="IT69" s="1170"/>
      <c r="IU69" s="1170"/>
      <c r="IV69" s="1170"/>
      <c r="IW69" s="1170"/>
      <c r="IX69" s="1170"/>
      <c r="IY69" s="1170"/>
      <c r="IZ69" s="1170"/>
      <c r="JA69" s="1170"/>
      <c r="JB69" s="1170"/>
      <c r="JC69" s="1170"/>
      <c r="JD69" s="1170"/>
      <c r="JE69" s="1170"/>
      <c r="JF69" s="1170"/>
      <c r="JG69" s="1170"/>
      <c r="JH69" s="1170"/>
      <c r="JI69" s="1170"/>
      <c r="JJ69" s="1170"/>
      <c r="JK69" s="1170"/>
      <c r="JL69" s="1170"/>
      <c r="JM69" s="1170"/>
      <c r="JN69" s="1170"/>
      <c r="JO69" s="1170"/>
      <c r="JP69" s="1170"/>
      <c r="JQ69" s="1170"/>
      <c r="JR69" s="1170"/>
      <c r="JS69" s="1170"/>
      <c r="JT69" s="1170"/>
      <c r="JU69" s="1170"/>
      <c r="JV69" s="1170"/>
      <c r="JW69" s="1170"/>
      <c r="JX69" s="1170"/>
      <c r="JY69" s="1170"/>
      <c r="JZ69" s="1170"/>
      <c r="KA69" s="1170"/>
      <c r="KB69" s="1170"/>
      <c r="KC69" s="1170"/>
      <c r="KD69" s="1170"/>
      <c r="KE69" s="1170"/>
      <c r="KF69" s="1170"/>
      <c r="KG69" s="1170"/>
      <c r="KH69" s="1170"/>
      <c r="KI69" s="1170"/>
      <c r="KJ69" s="1170"/>
      <c r="KK69" s="1170"/>
      <c r="KL69" s="1170"/>
      <c r="KM69" s="1170"/>
      <c r="KN69" s="1170"/>
      <c r="KO69" s="1170"/>
      <c r="KP69" s="1170"/>
      <c r="KQ69" s="1170"/>
      <c r="KR69" s="1170"/>
      <c r="KS69" s="1170"/>
      <c r="KT69" s="1170"/>
      <c r="KU69" s="1170"/>
      <c r="KV69" s="1170"/>
      <c r="KW69" s="1170"/>
      <c r="KX69" s="1170"/>
      <c r="KY69" s="1170"/>
      <c r="KZ69" s="1170"/>
      <c r="LA69" s="1170"/>
      <c r="LB69" s="1170"/>
      <c r="LC69" s="1170"/>
      <c r="LD69" s="1170"/>
      <c r="LE69" s="1170"/>
      <c r="LF69" s="1170"/>
      <c r="LG69" s="1170"/>
      <c r="LH69" s="1170"/>
      <c r="LI69" s="1170"/>
      <c r="LJ69" s="1170"/>
      <c r="LK69" s="1170"/>
      <c r="LL69" s="1170"/>
      <c r="LM69" s="1170"/>
      <c r="LN69" s="1170"/>
      <c r="LO69" s="1170"/>
      <c r="LP69" s="1170"/>
      <c r="LQ69" s="1170"/>
      <c r="LR69" s="1170"/>
      <c r="LS69" s="1170"/>
      <c r="LT69" s="1170"/>
      <c r="LU69" s="1170"/>
      <c r="LV69" s="1170"/>
      <c r="LW69" s="1170"/>
      <c r="LX69" s="1170"/>
      <c r="LY69" s="1170"/>
      <c r="LZ69" s="1170"/>
      <c r="MA69" s="1170"/>
      <c r="MB69" s="1170"/>
      <c r="MC69" s="1170"/>
      <c r="MD69" s="1170"/>
      <c r="ME69" s="1170"/>
      <c r="MF69" s="1170"/>
      <c r="MG69" s="1170"/>
      <c r="MH69" s="1170"/>
      <c r="MI69" s="1170"/>
      <c r="MJ69" s="1170"/>
      <c r="MK69" s="1170"/>
      <c r="ML69" s="1170"/>
      <c r="MM69" s="1170"/>
      <c r="MN69" s="1170"/>
      <c r="MO69" s="1170"/>
      <c r="MP69" s="1170"/>
      <c r="MQ69" s="1170"/>
      <c r="MR69" s="1170"/>
      <c r="MS69" s="1170"/>
      <c r="MT69" s="1170"/>
      <c r="MU69" s="1170"/>
      <c r="MV69" s="1170"/>
      <c r="MW69" s="1170"/>
      <c r="MX69" s="1170"/>
      <c r="MY69" s="1170"/>
      <c r="MZ69" s="1170"/>
      <c r="NA69" s="1170"/>
      <c r="NB69" s="1170"/>
      <c r="NC69" s="1170"/>
      <c r="ND69" s="1170"/>
      <c r="NE69" s="1170"/>
      <c r="NF69" s="1170"/>
      <c r="NG69" s="1170"/>
      <c r="NH69" s="1170"/>
      <c r="NI69" s="1170"/>
      <c r="NJ69" s="1170"/>
      <c r="NK69" s="1170"/>
      <c r="NL69" s="1170"/>
      <c r="NM69" s="1170"/>
      <c r="NN69" s="1170"/>
      <c r="NO69" s="1170"/>
      <c r="NP69" s="1170"/>
      <c r="NQ69" s="1170"/>
      <c r="NR69" s="1170"/>
      <c r="NS69" s="1170"/>
      <c r="NT69" s="1170"/>
      <c r="NU69" s="1170"/>
      <c r="NV69" s="1170"/>
      <c r="NW69" s="1170"/>
      <c r="NX69" s="1170"/>
      <c r="NY69" s="1170"/>
      <c r="NZ69" s="1170"/>
      <c r="OA69" s="1170"/>
      <c r="OB69" s="1170"/>
      <c r="OC69" s="1170"/>
      <c r="OD69" s="1170"/>
      <c r="OE69" s="1170"/>
      <c r="OF69" s="1170"/>
      <c r="OG69" s="1170"/>
      <c r="OH69" s="1170"/>
      <c r="OI69" s="1170"/>
      <c r="OJ69" s="1170"/>
      <c r="OK69" s="1170"/>
      <c r="OL69" s="1170"/>
      <c r="OM69" s="1170"/>
      <c r="ON69" s="1170"/>
      <c r="OO69" s="1170"/>
      <c r="OP69" s="1170"/>
      <c r="OQ69" s="1170"/>
      <c r="OR69" s="1170"/>
      <c r="OS69" s="1170"/>
      <c r="OT69" s="1170"/>
      <c r="OU69" s="1170"/>
      <c r="OV69" s="1170"/>
      <c r="OW69" s="1170"/>
      <c r="OX69" s="1170"/>
      <c r="OY69" s="1170"/>
      <c r="OZ69" s="1170"/>
      <c r="PA69" s="1170"/>
      <c r="PB69" s="1170"/>
      <c r="PC69" s="1170"/>
      <c r="PD69" s="1170"/>
      <c r="PE69" s="1170"/>
      <c r="PF69" s="1170"/>
      <c r="PG69" s="1170"/>
      <c r="PH69" s="1170"/>
      <c r="PI69" s="1170"/>
      <c r="PJ69" s="1170"/>
      <c r="PK69" s="1170"/>
      <c r="PL69" s="1170"/>
      <c r="PM69" s="1170"/>
      <c r="PN69" s="1170"/>
      <c r="PO69" s="1170"/>
      <c r="PP69" s="1170"/>
      <c r="PQ69" s="1170"/>
      <c r="PR69" s="1170"/>
      <c r="PS69" s="1170"/>
      <c r="PT69" s="1170"/>
      <c r="PU69" s="1170"/>
      <c r="PV69" s="1170"/>
      <c r="PW69" s="1170"/>
      <c r="PX69" s="1170"/>
      <c r="PY69" s="1170"/>
      <c r="PZ69" s="1170"/>
      <c r="QA69" s="1170"/>
      <c r="QB69" s="1170"/>
      <c r="QC69" s="1170"/>
      <c r="QD69" s="1170"/>
      <c r="QE69" s="1170"/>
      <c r="QF69" s="1170"/>
      <c r="QG69" s="1170"/>
      <c r="QH69" s="1170"/>
      <c r="QI69" s="1170"/>
      <c r="QJ69" s="1170"/>
      <c r="QK69" s="1170"/>
      <c r="QL69" s="1170"/>
      <c r="QM69" s="1170"/>
      <c r="QN69" s="1170"/>
      <c r="QO69" s="1170"/>
      <c r="QP69" s="1170"/>
      <c r="QQ69" s="1170"/>
      <c r="QR69" s="1170"/>
      <c r="QS69" s="1170"/>
      <c r="QT69" s="1170"/>
      <c r="QU69" s="1170"/>
      <c r="QV69" s="1170"/>
      <c r="QW69" s="1170"/>
      <c r="QX69" s="1170"/>
      <c r="QY69" s="1170"/>
      <c r="QZ69" s="1170"/>
      <c r="RA69" s="1170"/>
      <c r="RB69" s="1170"/>
      <c r="RC69" s="1170"/>
      <c r="RD69" s="1170"/>
      <c r="RE69" s="1170"/>
      <c r="RF69" s="1170"/>
      <c r="RG69" s="1170"/>
      <c r="RH69" s="1170"/>
      <c r="RI69" s="1170"/>
      <c r="RJ69" s="1170"/>
      <c r="RK69" s="1170"/>
      <c r="RL69" s="1170"/>
      <c r="RM69" s="1170"/>
      <c r="RN69" s="1170"/>
      <c r="RO69" s="1170"/>
      <c r="RP69" s="1170"/>
      <c r="RQ69" s="1170"/>
      <c r="RR69" s="1170"/>
      <c r="RS69" s="1170"/>
      <c r="RT69" s="1170"/>
      <c r="RU69" s="1170"/>
      <c r="RV69" s="1170"/>
      <c r="RW69" s="1170"/>
      <c r="RX69" s="1170"/>
      <c r="RY69" s="1170"/>
      <c r="RZ69" s="1170"/>
      <c r="SA69" s="1170"/>
      <c r="SB69" s="1170"/>
      <c r="SC69" s="1170"/>
      <c r="SD69" s="1170"/>
      <c r="SE69" s="1170"/>
      <c r="SF69" s="1170"/>
      <c r="SG69" s="1170"/>
      <c r="SH69" s="1170"/>
      <c r="SI69" s="1170"/>
      <c r="SJ69" s="1170"/>
      <c r="SK69" s="1170"/>
      <c r="SL69" s="1170"/>
      <c r="SM69" s="1170"/>
      <c r="SN69" s="1170"/>
      <c r="SO69" s="1170"/>
      <c r="SP69" s="1170"/>
      <c r="SQ69" s="1170"/>
      <c r="SR69" s="1170"/>
      <c r="SS69" s="1170"/>
      <c r="ST69" s="1170"/>
      <c r="SU69" s="1170"/>
      <c r="SV69" s="1170"/>
      <c r="SW69" s="1170"/>
      <c r="SX69" s="1170"/>
      <c r="SY69" s="1170"/>
      <c r="SZ69" s="1170"/>
      <c r="TA69" s="1170"/>
      <c r="TB69" s="1170"/>
      <c r="TC69" s="1170"/>
      <c r="TD69" s="1170"/>
      <c r="TE69" s="1170"/>
      <c r="TF69" s="1170"/>
      <c r="TG69" s="1170"/>
      <c r="TH69" s="1170"/>
      <c r="TI69" s="1170"/>
      <c r="TJ69" s="1170"/>
      <c r="TK69" s="1170"/>
      <c r="TL69" s="1170"/>
      <c r="TM69" s="1170"/>
      <c r="TN69" s="1170"/>
      <c r="TO69" s="1170"/>
      <c r="TP69" s="1170"/>
      <c r="TQ69" s="1170"/>
      <c r="TR69" s="1170"/>
      <c r="TS69" s="1170"/>
      <c r="TT69" s="1170"/>
      <c r="TU69" s="1170"/>
      <c r="TV69" s="1170"/>
      <c r="TW69" s="1170"/>
      <c r="TX69" s="1170"/>
      <c r="TY69" s="1170"/>
      <c r="TZ69" s="1170"/>
      <c r="UA69" s="1170"/>
      <c r="UB69" s="1170"/>
      <c r="UC69" s="1170"/>
      <c r="UD69" s="1170"/>
      <c r="UE69" s="1170"/>
      <c r="UF69" s="1170"/>
      <c r="UG69" s="1170"/>
      <c r="UH69" s="1170"/>
      <c r="UI69" s="1170"/>
      <c r="UJ69" s="1170"/>
      <c r="UK69" s="1170"/>
      <c r="UL69" s="1170"/>
      <c r="UM69" s="1170"/>
      <c r="UN69" s="1170"/>
      <c r="UO69" s="1170"/>
      <c r="UP69" s="1170"/>
      <c r="UQ69" s="1170"/>
      <c r="UR69" s="1170"/>
      <c r="US69" s="1170"/>
      <c r="UT69" s="1170"/>
      <c r="UU69" s="1170"/>
      <c r="UV69" s="1170"/>
      <c r="UW69" s="1170"/>
      <c r="UX69" s="1170"/>
      <c r="UY69" s="1170"/>
      <c r="UZ69" s="1170"/>
      <c r="VA69" s="1170"/>
      <c r="VB69" s="1170"/>
      <c r="VC69" s="1170"/>
      <c r="VD69" s="1170"/>
      <c r="VE69" s="1170"/>
      <c r="VF69" s="1170"/>
      <c r="VG69" s="1170"/>
      <c r="VH69" s="1170"/>
      <c r="VI69" s="1170"/>
      <c r="VJ69" s="1170"/>
      <c r="VK69" s="1170"/>
      <c r="VL69" s="1170"/>
      <c r="VM69" s="1170"/>
      <c r="VN69" s="1170"/>
      <c r="VO69" s="1170"/>
      <c r="VP69" s="1170"/>
      <c r="VQ69" s="1170"/>
      <c r="VR69" s="1170"/>
      <c r="VS69" s="1170"/>
      <c r="VT69" s="1170"/>
      <c r="VU69" s="1170"/>
      <c r="VV69" s="1170"/>
      <c r="VW69" s="1170"/>
      <c r="VX69" s="1170"/>
      <c r="VY69" s="1170"/>
      <c r="VZ69" s="1170"/>
      <c r="WA69" s="1170"/>
      <c r="WB69" s="1170"/>
      <c r="WC69" s="1170"/>
      <c r="WD69" s="1170"/>
      <c r="WE69" s="1170"/>
      <c r="WF69" s="1170"/>
      <c r="WG69" s="1170"/>
      <c r="WH69" s="1170"/>
      <c r="WI69" s="1170"/>
      <c r="WJ69" s="1170"/>
      <c r="WK69" s="1170"/>
      <c r="WL69" s="1170"/>
      <c r="WM69" s="1170"/>
      <c r="WN69" s="1170"/>
      <c r="WO69" s="1170"/>
      <c r="WP69" s="1170"/>
      <c r="WQ69" s="1170"/>
      <c r="WR69" s="1170"/>
      <c r="WS69" s="1170"/>
      <c r="WT69" s="1170"/>
      <c r="WU69" s="1170"/>
      <c r="WV69" s="1170"/>
      <c r="WW69" s="1170"/>
      <c r="WX69" s="1170"/>
      <c r="WY69" s="1170"/>
      <c r="WZ69" s="1170"/>
      <c r="XA69" s="1170"/>
      <c r="XB69" s="1170"/>
      <c r="XC69" s="1170"/>
      <c r="XD69" s="1170"/>
      <c r="XE69" s="1170"/>
      <c r="XF69" s="1170"/>
      <c r="XG69" s="1170"/>
      <c r="XH69" s="1170"/>
      <c r="XI69" s="1170"/>
      <c r="XJ69" s="1170"/>
      <c r="XK69" s="1170"/>
      <c r="XL69" s="1170"/>
      <c r="XM69" s="1170"/>
      <c r="XN69" s="1170"/>
      <c r="XO69" s="1170"/>
      <c r="XP69" s="1170"/>
      <c r="XQ69" s="1170"/>
      <c r="XR69" s="1170"/>
      <c r="XS69" s="1170"/>
      <c r="XT69" s="1170"/>
      <c r="XU69" s="1170"/>
      <c r="XV69" s="1170"/>
      <c r="XW69" s="1170"/>
      <c r="XX69" s="1170"/>
      <c r="XY69" s="1170"/>
      <c r="XZ69" s="1170"/>
      <c r="YA69" s="1170"/>
      <c r="YB69" s="1170"/>
      <c r="YC69" s="1170"/>
      <c r="YD69" s="1170"/>
      <c r="YE69" s="1170"/>
      <c r="YF69" s="1170"/>
      <c r="YG69" s="1170"/>
      <c r="YH69" s="1170"/>
      <c r="YI69" s="1170"/>
      <c r="YJ69" s="1170"/>
      <c r="YK69" s="1170"/>
      <c r="YL69" s="1170"/>
      <c r="YM69" s="1170"/>
      <c r="YN69" s="1170"/>
      <c r="YO69" s="1170"/>
      <c r="YP69" s="1170"/>
      <c r="YQ69" s="1170"/>
      <c r="YR69" s="1170"/>
      <c r="YS69" s="1170"/>
      <c r="YT69" s="1170"/>
      <c r="YU69" s="1170"/>
      <c r="YV69" s="1170"/>
      <c r="YW69" s="1170"/>
      <c r="YX69" s="1170"/>
      <c r="YY69" s="1170"/>
      <c r="YZ69" s="1170"/>
      <c r="ZA69" s="1170"/>
      <c r="ZB69" s="1170"/>
      <c r="ZC69" s="1170"/>
      <c r="ZD69" s="1170"/>
      <c r="ZE69" s="1170"/>
      <c r="ZF69" s="1170"/>
      <c r="ZG69" s="1170"/>
      <c r="ZH69" s="1170"/>
      <c r="ZI69" s="1170"/>
      <c r="ZJ69" s="1170"/>
      <c r="ZK69" s="1170"/>
      <c r="ZL69" s="1170"/>
      <c r="ZM69" s="1170"/>
      <c r="ZN69" s="1170"/>
      <c r="ZO69" s="1170"/>
      <c r="ZP69" s="1170"/>
      <c r="ZQ69" s="1170"/>
      <c r="ZR69" s="1170"/>
      <c r="ZS69" s="1170"/>
      <c r="ZT69" s="1170"/>
      <c r="ZU69" s="1170"/>
      <c r="ZV69" s="1170"/>
      <c r="ZW69" s="1170"/>
      <c r="ZX69" s="1170"/>
      <c r="ZY69" s="1170"/>
      <c r="ZZ69" s="1170"/>
      <c r="AAA69" s="1170"/>
      <c r="AAB69" s="1170"/>
      <c r="AAC69" s="1170"/>
      <c r="AAD69" s="1170"/>
      <c r="AAE69" s="1170"/>
      <c r="AAF69" s="1170"/>
      <c r="AAG69" s="1170"/>
      <c r="AAH69" s="1170"/>
      <c r="AAI69" s="1170"/>
      <c r="AAJ69" s="1170"/>
      <c r="AAK69" s="1170"/>
      <c r="AAL69" s="1170"/>
      <c r="AAM69" s="1170"/>
      <c r="AAN69" s="1170"/>
      <c r="AAO69" s="1170"/>
      <c r="AAP69" s="1170"/>
      <c r="AAQ69" s="1170"/>
      <c r="AAR69" s="1170"/>
      <c r="AAS69" s="1170"/>
      <c r="AAT69" s="1170"/>
      <c r="AAU69" s="1170"/>
      <c r="AAV69" s="1170"/>
      <c r="AAW69" s="1170"/>
      <c r="AAX69" s="1170"/>
      <c r="AAY69" s="1170"/>
      <c r="AAZ69" s="1170"/>
      <c r="ABA69" s="1170"/>
      <c r="ABB69" s="1170"/>
      <c r="ABC69" s="1170"/>
      <c r="ABD69" s="1170"/>
      <c r="ABE69" s="1170"/>
      <c r="ABF69" s="1170"/>
      <c r="ABG69" s="1170"/>
      <c r="ABH69" s="1170"/>
      <c r="ABI69" s="1170"/>
      <c r="ABJ69" s="1170"/>
      <c r="ABK69" s="1170"/>
      <c r="ABL69" s="1170"/>
      <c r="ABM69" s="1170"/>
      <c r="ABN69" s="1170"/>
      <c r="ABO69" s="1170"/>
      <c r="ABP69" s="1170"/>
      <c r="ABQ69" s="1170"/>
      <c r="ABR69" s="1170"/>
      <c r="ABS69" s="1170"/>
      <c r="ABT69" s="1170"/>
      <c r="ABU69" s="1170"/>
      <c r="ABV69" s="1170"/>
      <c r="ABW69" s="1170"/>
      <c r="ABX69" s="1170"/>
      <c r="ABY69" s="1170"/>
      <c r="ABZ69" s="1170"/>
      <c r="ACA69" s="1170"/>
      <c r="ACB69" s="1170"/>
      <c r="ACC69" s="1170"/>
      <c r="ACD69" s="1170"/>
      <c r="ACE69" s="1170"/>
      <c r="ACF69" s="1170"/>
      <c r="ACG69" s="1170"/>
      <c r="ACH69" s="1170"/>
      <c r="ACI69" s="1170"/>
      <c r="ACJ69" s="1170"/>
      <c r="ACK69" s="1170"/>
      <c r="ACL69" s="1170"/>
      <c r="ACM69" s="1170"/>
      <c r="ACN69" s="1170"/>
      <c r="ACO69" s="1170"/>
      <c r="ACP69" s="1170"/>
      <c r="ACQ69" s="1170"/>
      <c r="ACR69" s="1170"/>
      <c r="ACS69" s="1170"/>
      <c r="ACT69" s="1170"/>
      <c r="ACU69" s="1170"/>
      <c r="ACV69" s="1170"/>
      <c r="ACW69" s="1170"/>
      <c r="ACX69" s="1170"/>
      <c r="ACY69" s="1170"/>
      <c r="ACZ69" s="1170"/>
      <c r="ADA69" s="1170"/>
      <c r="ADB69" s="1170"/>
      <c r="ADC69" s="1170"/>
      <c r="ADD69" s="1170"/>
      <c r="ADE69" s="1170"/>
      <c r="ADF69" s="1170"/>
      <c r="ADG69" s="1170"/>
      <c r="ADH69" s="1170"/>
      <c r="ADI69" s="1170"/>
      <c r="ADJ69" s="1170"/>
      <c r="ADK69" s="1170"/>
      <c r="ADL69" s="1170"/>
      <c r="ADM69" s="1170"/>
      <c r="ADN69" s="1170"/>
      <c r="ADO69" s="1170"/>
      <c r="ADP69" s="1170"/>
      <c r="ADQ69" s="1170"/>
      <c r="ADR69" s="1170"/>
      <c r="ADS69" s="1170"/>
      <c r="ADT69" s="1170"/>
      <c r="ADU69" s="1170"/>
      <c r="ADV69" s="1170"/>
      <c r="ADW69" s="1170"/>
      <c r="ADX69" s="1170"/>
      <c r="ADY69" s="1170"/>
      <c r="ADZ69" s="1170"/>
      <c r="AEA69" s="1170"/>
      <c r="AEB69" s="1170"/>
      <c r="AEC69" s="1170"/>
      <c r="AED69" s="1170"/>
      <c r="AEE69" s="1170"/>
      <c r="AEF69" s="1170"/>
      <c r="AEG69" s="1170"/>
      <c r="AEH69" s="1170"/>
      <c r="AEI69" s="1170"/>
      <c r="AEJ69" s="1170"/>
      <c r="AEK69" s="1170"/>
      <c r="AEL69" s="1170"/>
      <c r="AEM69" s="1170"/>
      <c r="AEN69" s="1170"/>
      <c r="AEO69" s="1170"/>
      <c r="AEP69" s="1170"/>
      <c r="AEQ69" s="1170"/>
      <c r="AER69" s="1170"/>
      <c r="AES69" s="1170"/>
      <c r="AET69" s="1170"/>
      <c r="AEU69" s="1170"/>
      <c r="AEV69" s="1170"/>
      <c r="AEW69" s="1170"/>
      <c r="AEX69" s="1170"/>
      <c r="AEY69" s="1170"/>
      <c r="AEZ69" s="1170"/>
      <c r="AFA69" s="1170"/>
      <c r="AFB69" s="1170"/>
      <c r="AFC69" s="1170"/>
      <c r="AFD69" s="1170"/>
      <c r="AFE69" s="1170"/>
      <c r="AFF69" s="1170"/>
      <c r="AFG69" s="1170"/>
      <c r="AFH69" s="1170"/>
      <c r="AFI69" s="1170"/>
      <c r="AFJ69" s="1170"/>
      <c r="AFK69" s="1170"/>
      <c r="AFL69" s="1170"/>
      <c r="AFM69" s="1170"/>
      <c r="AFN69" s="1170"/>
      <c r="AFO69" s="1170"/>
      <c r="AFP69" s="1170"/>
      <c r="AFQ69" s="1170"/>
      <c r="AFR69" s="1170"/>
      <c r="AFS69" s="1170"/>
      <c r="AFT69" s="1170"/>
      <c r="AFU69" s="1170"/>
      <c r="AFV69" s="1170"/>
      <c r="AFW69" s="1170"/>
      <c r="AFX69" s="1170"/>
      <c r="AFY69" s="1170"/>
      <c r="AFZ69" s="1170"/>
      <c r="AGA69" s="1170"/>
      <c r="AGB69" s="1170"/>
      <c r="AGC69" s="1170"/>
      <c r="AGD69" s="1170"/>
      <c r="AGE69" s="1170"/>
      <c r="AGF69" s="1170"/>
      <c r="AGG69" s="1170"/>
      <c r="AGH69" s="1170"/>
      <c r="AGI69" s="1170"/>
      <c r="AGJ69" s="1170"/>
      <c r="AGK69" s="1170"/>
      <c r="AGL69" s="1170"/>
      <c r="AGM69" s="1170"/>
      <c r="AGN69" s="1170"/>
      <c r="AGO69" s="1170"/>
      <c r="AGP69" s="1170"/>
      <c r="AGQ69" s="1170"/>
      <c r="AGR69" s="1170"/>
      <c r="AGS69" s="1170"/>
      <c r="AGT69" s="1170"/>
      <c r="AGU69" s="1170"/>
      <c r="AGV69" s="1170"/>
      <c r="AGW69" s="1170"/>
      <c r="AGX69" s="1170"/>
      <c r="AGY69" s="1170"/>
      <c r="AGZ69" s="1170"/>
      <c r="AHA69" s="1170"/>
      <c r="AHB69" s="1170"/>
      <c r="AHC69" s="1170"/>
      <c r="AHD69" s="1170"/>
      <c r="AHE69" s="1170"/>
      <c r="AHF69" s="1170"/>
      <c r="AHG69" s="1170"/>
      <c r="AHH69" s="1170"/>
      <c r="AHI69" s="1170"/>
      <c r="AHJ69" s="1170"/>
      <c r="AHK69" s="1170"/>
      <c r="AHL69" s="1170"/>
      <c r="AHM69" s="1170"/>
      <c r="AHN69" s="1170"/>
      <c r="AHO69" s="1170"/>
      <c r="AHP69" s="1170"/>
      <c r="AHQ69" s="1170"/>
      <c r="AHR69" s="1170"/>
      <c r="AHS69" s="1170"/>
      <c r="AHT69" s="1170"/>
      <c r="AHU69" s="1170"/>
      <c r="AHV69" s="1170"/>
      <c r="AHW69" s="1170"/>
      <c r="AHX69" s="1170"/>
      <c r="AHY69" s="1170"/>
      <c r="AHZ69" s="1170"/>
      <c r="AIA69" s="1170"/>
      <c r="AIB69" s="1170"/>
      <c r="AIC69" s="1170"/>
      <c r="AID69" s="1170"/>
      <c r="AIE69" s="1170"/>
      <c r="AIF69" s="1170"/>
      <c r="AIG69" s="1170"/>
      <c r="AIH69" s="1170"/>
      <c r="AII69" s="1170"/>
      <c r="AIJ69" s="1170"/>
      <c r="AIK69" s="1170"/>
      <c r="AIL69" s="1170"/>
      <c r="AIM69" s="1170"/>
      <c r="AIN69" s="1170"/>
      <c r="AIO69" s="1170"/>
      <c r="AIP69" s="1170"/>
      <c r="AIQ69" s="1170"/>
      <c r="AIR69" s="1170"/>
      <c r="AIS69" s="1170"/>
      <c r="AIT69" s="1170"/>
      <c r="AIU69" s="1170"/>
      <c r="AIV69" s="1170"/>
      <c r="AIW69" s="1170"/>
      <c r="AIX69" s="1170"/>
      <c r="AIY69" s="1170"/>
      <c r="AIZ69" s="1170"/>
      <c r="AJA69" s="1170"/>
      <c r="AJB69" s="1170"/>
      <c r="AJC69" s="1170"/>
      <c r="AJD69" s="1170"/>
      <c r="AJE69" s="1170"/>
      <c r="AJF69" s="1170"/>
      <c r="AJG69" s="1170"/>
      <c r="AJH69" s="1170"/>
      <c r="AJI69" s="1170"/>
      <c r="AJJ69" s="1170"/>
      <c r="AJK69" s="1170"/>
      <c r="AJL69" s="1170"/>
      <c r="AJM69" s="1170"/>
      <c r="AJN69" s="1170"/>
      <c r="AJO69" s="1170"/>
      <c r="AJP69" s="1170"/>
      <c r="AJQ69" s="1170"/>
      <c r="AJR69" s="1170"/>
      <c r="AJS69" s="1170"/>
      <c r="AJT69" s="1170"/>
      <c r="AJU69" s="1170"/>
      <c r="AJV69" s="1170"/>
      <c r="AJW69" s="1170"/>
      <c r="AJX69" s="1170"/>
      <c r="AJY69" s="1170"/>
      <c r="AJZ69" s="1170"/>
      <c r="AKA69" s="1170"/>
      <c r="AKB69" s="1170"/>
      <c r="AKC69" s="1170"/>
      <c r="AKD69" s="1170"/>
      <c r="AKE69" s="1170"/>
      <c r="AKF69" s="1170"/>
      <c r="AKG69" s="1170"/>
      <c r="AKH69" s="1170"/>
      <c r="AKI69" s="1170"/>
      <c r="AKJ69" s="1170"/>
      <c r="AKK69" s="1170"/>
      <c r="AKL69" s="1170"/>
      <c r="AKM69" s="1170"/>
      <c r="AKN69" s="1170"/>
      <c r="AKO69" s="1170"/>
      <c r="AKP69" s="1170"/>
      <c r="AKQ69" s="1170"/>
      <c r="AKR69" s="1170"/>
      <c r="AKS69" s="1170"/>
      <c r="AKT69" s="1170"/>
      <c r="AKU69" s="1170"/>
      <c r="AKV69" s="1170"/>
      <c r="AKW69" s="1170"/>
      <c r="AKX69" s="1170"/>
      <c r="AKY69" s="1170"/>
      <c r="AKZ69" s="1170"/>
      <c r="ALA69" s="1170"/>
      <c r="ALB69" s="1170"/>
      <c r="ALC69" s="1170"/>
      <c r="ALD69" s="1170"/>
      <c r="ALE69" s="1170"/>
      <c r="ALF69" s="1170"/>
      <c r="ALG69" s="1170"/>
      <c r="ALH69" s="1170"/>
      <c r="ALI69" s="1170"/>
      <c r="ALJ69" s="1170"/>
      <c r="ALK69" s="1170"/>
      <c r="ALL69" s="1170"/>
      <c r="ALM69" s="1170"/>
      <c r="ALN69" s="1170"/>
      <c r="ALO69" s="1170"/>
      <c r="ALP69" s="1170"/>
      <c r="ALQ69" s="1170"/>
      <c r="ALR69" s="1170"/>
      <c r="ALS69" s="1170"/>
      <c r="ALT69" s="1170"/>
      <c r="ALU69" s="1170"/>
      <c r="ALV69" s="1170"/>
      <c r="ALW69" s="1170"/>
      <c r="ALX69" s="1170"/>
      <c r="ALY69" s="1170"/>
      <c r="ALZ69" s="1170"/>
      <c r="AMA69" s="1170"/>
      <c r="AMB69" s="1170"/>
      <c r="AMC69" s="1170"/>
      <c r="AMD69" s="1170"/>
      <c r="AME69" s="1170"/>
      <c r="AMF69" s="1170"/>
      <c r="AMG69" s="1170"/>
      <c r="AMH69" s="1170"/>
      <c r="AMI69" s="1170"/>
      <c r="AMJ69" s="1170"/>
      <c r="AMK69" s="1170"/>
      <c r="AML69" s="1170"/>
      <c r="AMM69" s="1170"/>
      <c r="AMN69" s="1170"/>
      <c r="AMO69" s="1170"/>
      <c r="AMP69" s="1170"/>
      <c r="AMQ69" s="1170"/>
      <c r="AMR69" s="1170"/>
      <c r="AMS69" s="1170"/>
      <c r="AMT69" s="1170"/>
      <c r="AMU69" s="1170"/>
      <c r="AMV69" s="1170"/>
      <c r="AMW69" s="1170"/>
      <c r="AMX69" s="1170"/>
      <c r="AMY69" s="1170"/>
      <c r="AMZ69" s="1170"/>
      <c r="ANA69" s="1170"/>
      <c r="ANB69" s="1170"/>
      <c r="ANC69" s="1170"/>
      <c r="AND69" s="1170"/>
      <c r="ANE69" s="1170"/>
      <c r="ANF69" s="1170"/>
      <c r="ANG69" s="1170"/>
      <c r="ANH69" s="1170"/>
      <c r="ANI69" s="1170"/>
      <c r="ANJ69" s="1170"/>
      <c r="ANK69" s="1170"/>
      <c r="ANL69" s="1170"/>
      <c r="ANM69" s="1170"/>
      <c r="ANN69" s="1170"/>
      <c r="ANO69" s="1170"/>
      <c r="ANP69" s="1170"/>
      <c r="ANQ69" s="1170"/>
      <c r="ANR69" s="1170"/>
      <c r="ANS69" s="1170"/>
      <c r="ANT69" s="1170"/>
      <c r="ANU69" s="1170"/>
      <c r="ANV69" s="1170"/>
      <c r="ANW69" s="1170"/>
      <c r="ANX69" s="1170"/>
      <c r="ANY69" s="1170"/>
      <c r="ANZ69" s="1170"/>
      <c r="AOA69" s="1170"/>
      <c r="AOB69" s="1170"/>
      <c r="AOC69" s="1170"/>
      <c r="AOD69" s="1170"/>
      <c r="AOE69" s="1170"/>
      <c r="AOF69" s="1170"/>
      <c r="AOG69" s="1170"/>
      <c r="AOH69" s="1170"/>
      <c r="AOI69" s="1170"/>
      <c r="AOJ69" s="1170"/>
      <c r="AOK69" s="1170"/>
      <c r="AOL69" s="1170"/>
      <c r="AOM69" s="1170"/>
      <c r="AON69" s="1170"/>
      <c r="AOO69" s="1170"/>
      <c r="AOP69" s="1170"/>
      <c r="AOQ69" s="1170"/>
      <c r="AOR69" s="1170"/>
      <c r="AOS69" s="1170"/>
      <c r="AOT69" s="1170"/>
      <c r="AOU69" s="1170"/>
      <c r="AOV69" s="1170"/>
      <c r="AOW69" s="1170"/>
      <c r="AOX69" s="1170"/>
      <c r="AOY69" s="1170"/>
      <c r="AOZ69" s="1170"/>
      <c r="APA69" s="1170"/>
      <c r="APB69" s="1170"/>
      <c r="APC69" s="1170"/>
      <c r="APD69" s="1170"/>
      <c r="APE69" s="1170"/>
      <c r="APF69" s="1170"/>
      <c r="APG69" s="1170"/>
      <c r="APH69" s="1170"/>
      <c r="API69" s="1170"/>
      <c r="APJ69" s="1170"/>
      <c r="APK69" s="1170"/>
      <c r="APL69" s="1170"/>
      <c r="APM69" s="1170"/>
      <c r="APN69" s="1170"/>
      <c r="APO69" s="1170"/>
      <c r="APP69" s="1170"/>
      <c r="APQ69" s="1170"/>
      <c r="APR69" s="1170"/>
      <c r="APS69" s="1170"/>
      <c r="APT69" s="1170"/>
      <c r="APU69" s="1170"/>
      <c r="APV69" s="1170"/>
      <c r="APW69" s="1170"/>
      <c r="APX69" s="1170"/>
      <c r="APY69" s="1170"/>
      <c r="APZ69" s="1170"/>
      <c r="AQA69" s="1170"/>
      <c r="AQB69" s="1170"/>
      <c r="AQC69" s="1170"/>
      <c r="AQD69" s="1170"/>
      <c r="AQE69" s="1170"/>
      <c r="AQF69" s="1170"/>
      <c r="AQG69" s="1170"/>
      <c r="AQH69" s="1170"/>
      <c r="AQI69" s="1170"/>
      <c r="AQJ69" s="1170"/>
      <c r="AQK69" s="1170"/>
      <c r="AQL69" s="1170"/>
      <c r="AQM69" s="1170"/>
      <c r="AQN69" s="1170"/>
      <c r="AQO69" s="1170"/>
      <c r="AQP69" s="1170"/>
      <c r="AQQ69" s="1170"/>
      <c r="AQR69" s="1170"/>
      <c r="AQS69" s="1170"/>
      <c r="AQT69" s="1170"/>
      <c r="AQU69" s="1170"/>
      <c r="AQV69" s="1170"/>
      <c r="AQW69" s="1170"/>
      <c r="AQX69" s="1170"/>
      <c r="AQY69" s="1170"/>
      <c r="AQZ69" s="1170"/>
      <c r="ARA69" s="1170"/>
      <c r="ARB69" s="1170"/>
      <c r="ARC69" s="1170"/>
      <c r="ARD69" s="1170"/>
      <c r="ARE69" s="1170"/>
      <c r="ARF69" s="1170"/>
      <c r="ARG69" s="1170"/>
      <c r="ARH69" s="1170"/>
      <c r="ARI69" s="1170"/>
      <c r="ARJ69" s="1170"/>
      <c r="ARK69" s="1170"/>
      <c r="ARL69" s="1170"/>
      <c r="ARM69" s="1170"/>
      <c r="ARN69" s="1170"/>
      <c r="ARO69" s="1170"/>
      <c r="ARP69" s="1170"/>
      <c r="ARQ69" s="1170"/>
      <c r="ARR69" s="1170"/>
      <c r="ARS69" s="1170"/>
      <c r="ART69" s="1170"/>
      <c r="ARU69" s="1170"/>
      <c r="ARV69" s="1170"/>
      <c r="ARW69" s="1170"/>
      <c r="ARX69" s="1170"/>
      <c r="ARY69" s="1170"/>
      <c r="ARZ69" s="1170"/>
      <c r="ASA69" s="1170"/>
      <c r="ASB69" s="1170"/>
      <c r="ASC69" s="1170"/>
      <c r="ASD69" s="1170"/>
      <c r="ASE69" s="1170"/>
      <c r="ASF69" s="1170"/>
      <c r="ASG69" s="1170"/>
      <c r="ASH69" s="1170"/>
      <c r="ASI69" s="1170"/>
      <c r="ASJ69" s="1170"/>
      <c r="ASK69" s="1170"/>
      <c r="ASL69" s="1170"/>
      <c r="ASM69" s="1170"/>
      <c r="ASN69" s="1170"/>
      <c r="ASO69" s="1170"/>
      <c r="ASP69" s="1170"/>
      <c r="ASQ69" s="1170"/>
      <c r="ASR69" s="1170"/>
      <c r="ASS69" s="1170"/>
      <c r="AST69" s="1170"/>
      <c r="ASU69" s="1170"/>
      <c r="ASV69" s="1170"/>
      <c r="ASW69" s="1170"/>
      <c r="ASX69" s="1170"/>
      <c r="ASY69" s="1170"/>
      <c r="ASZ69" s="1170"/>
      <c r="ATA69" s="1170"/>
      <c r="ATB69" s="1170"/>
      <c r="ATC69" s="1170"/>
      <c r="ATD69" s="1170"/>
      <c r="ATE69" s="1170"/>
      <c r="ATF69" s="1170"/>
      <c r="ATG69" s="1170"/>
      <c r="ATH69" s="1170"/>
      <c r="ATI69" s="1170"/>
      <c r="ATJ69" s="1170"/>
      <c r="ATK69" s="1170"/>
      <c r="ATL69" s="1170"/>
      <c r="ATM69" s="1170"/>
      <c r="ATN69" s="1170"/>
      <c r="ATO69" s="1170"/>
      <c r="ATP69" s="1170"/>
      <c r="ATQ69" s="1170"/>
      <c r="ATR69" s="1170"/>
      <c r="ATS69" s="1170"/>
      <c r="ATT69" s="1170"/>
      <c r="ATU69" s="1170"/>
      <c r="ATV69" s="1170"/>
      <c r="ATW69" s="1170"/>
      <c r="ATX69" s="1170"/>
      <c r="ATY69" s="1170"/>
      <c r="ATZ69" s="1170"/>
      <c r="AUA69" s="1170"/>
      <c r="AUB69" s="1170"/>
      <c r="AUC69" s="1170"/>
      <c r="AUD69" s="1170"/>
      <c r="AUE69" s="1170"/>
      <c r="AUF69" s="1170"/>
      <c r="AUG69" s="1170"/>
      <c r="AUH69" s="1170"/>
      <c r="AUI69" s="1170"/>
      <c r="AUJ69" s="1170"/>
      <c r="AUK69" s="1170"/>
      <c r="AUL69" s="1170"/>
      <c r="AUM69" s="1170"/>
      <c r="AUN69" s="1170"/>
      <c r="AUO69" s="1170"/>
      <c r="AUP69" s="1170"/>
      <c r="AUQ69" s="1170"/>
      <c r="AUR69" s="1170"/>
      <c r="AUS69" s="1170"/>
      <c r="AUT69" s="1170"/>
      <c r="AUU69" s="1170"/>
      <c r="AUV69" s="1170"/>
      <c r="AUW69" s="1170"/>
      <c r="AUX69" s="1170"/>
      <c r="AUY69" s="1170"/>
      <c r="AUZ69" s="1170"/>
      <c r="AVA69" s="1170"/>
      <c r="AVB69" s="1170"/>
      <c r="AVC69" s="1170"/>
      <c r="AVD69" s="1170"/>
      <c r="AVE69" s="1170"/>
      <c r="AVF69" s="1170"/>
      <c r="AVG69" s="1170"/>
      <c r="AVH69" s="1170"/>
      <c r="AVI69" s="1170"/>
      <c r="AVJ69" s="1170"/>
      <c r="AVK69" s="1170"/>
      <c r="AVL69" s="1170"/>
      <c r="AVM69" s="1170"/>
      <c r="AVN69" s="1170"/>
      <c r="AVO69" s="1170"/>
      <c r="AVP69" s="1170"/>
      <c r="AVQ69" s="1170"/>
      <c r="AVR69" s="1170"/>
      <c r="AVS69" s="1170"/>
      <c r="AVT69" s="1170"/>
      <c r="AVU69" s="1170"/>
      <c r="AVV69" s="1170"/>
      <c r="AVW69" s="1170"/>
      <c r="AVX69" s="1170"/>
      <c r="AVY69" s="1170"/>
      <c r="AVZ69" s="1170"/>
      <c r="AWA69" s="1170"/>
      <c r="AWB69" s="1170"/>
      <c r="AWC69" s="1170"/>
      <c r="AWD69" s="1170"/>
      <c r="AWE69" s="1170"/>
      <c r="AWF69" s="1170"/>
      <c r="AWG69" s="1170"/>
      <c r="AWH69" s="1170"/>
      <c r="AWI69" s="1170"/>
      <c r="AWJ69" s="1170"/>
      <c r="AWK69" s="1170"/>
      <c r="AWL69" s="1170"/>
      <c r="AWM69" s="1170"/>
      <c r="AWN69" s="1170"/>
      <c r="AWO69" s="1170"/>
      <c r="AWP69" s="1170"/>
      <c r="AWQ69" s="1170"/>
      <c r="AWR69" s="1170"/>
      <c r="AWS69" s="1170"/>
      <c r="AWT69" s="1170"/>
      <c r="AWU69" s="1170"/>
      <c r="AWV69" s="1170"/>
      <c r="AWW69" s="1170"/>
      <c r="AWX69" s="1170"/>
      <c r="AWY69" s="1170"/>
      <c r="AWZ69" s="1170"/>
      <c r="AXA69" s="1170"/>
      <c r="AXB69" s="1170"/>
      <c r="AXC69" s="1170"/>
      <c r="AXD69" s="1170"/>
      <c r="AXE69" s="1170"/>
      <c r="AXF69" s="1170"/>
      <c r="AXG69" s="1170"/>
      <c r="AXH69" s="1170"/>
      <c r="AXI69" s="1170"/>
      <c r="AXJ69" s="1170"/>
      <c r="AXK69" s="1170"/>
      <c r="AXL69" s="1170"/>
      <c r="AXM69" s="1170"/>
      <c r="AXN69" s="1170"/>
      <c r="AXO69" s="1170"/>
      <c r="AXP69" s="1170"/>
      <c r="AXQ69" s="1170"/>
      <c r="AXR69" s="1170"/>
      <c r="AXS69" s="1170"/>
      <c r="AXT69" s="1170"/>
      <c r="AXU69" s="1170"/>
      <c r="AXV69" s="1170"/>
      <c r="AXW69" s="1170"/>
      <c r="AXX69" s="1170"/>
      <c r="AXY69" s="1170"/>
      <c r="AXZ69" s="1170"/>
      <c r="AYA69" s="1170"/>
      <c r="AYB69" s="1170"/>
      <c r="AYC69" s="1170"/>
      <c r="AYD69" s="1170"/>
      <c r="AYE69" s="1170"/>
      <c r="AYF69" s="1170"/>
      <c r="AYG69" s="1170"/>
      <c r="AYH69" s="1170"/>
      <c r="AYI69" s="1170"/>
      <c r="AYJ69" s="1170"/>
      <c r="AYK69" s="1170"/>
      <c r="AYL69" s="1170"/>
      <c r="AYM69" s="1170"/>
      <c r="AYN69" s="1170"/>
      <c r="AYO69" s="1170"/>
      <c r="AYP69" s="1170"/>
      <c r="AYQ69" s="1170"/>
      <c r="AYR69" s="1170"/>
      <c r="AYS69" s="1170"/>
      <c r="AYT69" s="1170"/>
      <c r="AYU69" s="1170"/>
      <c r="AYV69" s="1170"/>
      <c r="AYW69" s="1170"/>
      <c r="AYX69" s="1170"/>
      <c r="AYY69" s="1170"/>
      <c r="AYZ69" s="1170"/>
      <c r="AZA69" s="1170"/>
      <c r="AZB69" s="1170"/>
      <c r="AZC69" s="1170"/>
      <c r="AZD69" s="1170"/>
      <c r="AZE69" s="1170"/>
      <c r="AZF69" s="1170"/>
      <c r="AZG69" s="1170"/>
      <c r="AZH69" s="1170"/>
      <c r="AZI69" s="1170"/>
      <c r="AZJ69" s="1170"/>
      <c r="AZK69" s="1170"/>
      <c r="AZL69" s="1170"/>
      <c r="AZM69" s="1170"/>
      <c r="AZN69" s="1170"/>
      <c r="AZO69" s="1170"/>
      <c r="AZP69" s="1170"/>
      <c r="AZQ69" s="1170"/>
      <c r="AZR69" s="1170"/>
      <c r="AZS69" s="1170"/>
      <c r="AZT69" s="1170"/>
      <c r="AZU69" s="1170"/>
      <c r="AZV69" s="1170"/>
      <c r="AZW69" s="1170"/>
      <c r="AZX69" s="1170"/>
      <c r="AZY69" s="1170"/>
      <c r="AZZ69" s="1170"/>
      <c r="BAA69" s="1170"/>
      <c r="BAB69" s="1170"/>
      <c r="BAC69" s="1170"/>
      <c r="BAD69" s="1170"/>
      <c r="BAE69" s="1170"/>
      <c r="BAF69" s="1170"/>
      <c r="BAG69" s="1170"/>
      <c r="BAH69" s="1170"/>
      <c r="BAI69" s="1170"/>
      <c r="BAJ69" s="1170"/>
      <c r="BAK69" s="1170"/>
      <c r="BAL69" s="1170"/>
      <c r="BAM69" s="1170"/>
      <c r="BAN69" s="1170"/>
      <c r="BAO69" s="1170"/>
      <c r="BAP69" s="1170"/>
      <c r="BAQ69" s="1170"/>
      <c r="BAR69" s="1170"/>
      <c r="BAS69" s="1170"/>
      <c r="BAT69" s="1170"/>
      <c r="BAU69" s="1170"/>
      <c r="BAV69" s="1170"/>
      <c r="BAW69" s="1170"/>
      <c r="BAX69" s="1170"/>
      <c r="BAY69" s="1170"/>
      <c r="BAZ69" s="1170"/>
      <c r="BBA69" s="1170"/>
      <c r="BBB69" s="1170"/>
      <c r="BBC69" s="1170"/>
      <c r="BBD69" s="1170"/>
      <c r="BBE69" s="1170"/>
      <c r="BBF69" s="1170"/>
      <c r="BBG69" s="1170"/>
      <c r="BBH69" s="1170"/>
      <c r="BBI69" s="1170"/>
      <c r="BBJ69" s="1170"/>
      <c r="BBK69" s="1170"/>
      <c r="BBL69" s="1170"/>
      <c r="BBM69" s="1170"/>
      <c r="BBN69" s="1170"/>
      <c r="BBO69" s="1170"/>
      <c r="BBP69" s="1170"/>
      <c r="BBQ69" s="1170"/>
      <c r="BBR69" s="1170"/>
      <c r="BBS69" s="1170"/>
      <c r="BBT69" s="1170"/>
      <c r="BBU69" s="1170"/>
      <c r="BBV69" s="1170"/>
      <c r="BBW69" s="1170"/>
      <c r="BBX69" s="1170"/>
      <c r="BBY69" s="1170"/>
      <c r="BBZ69" s="1170"/>
      <c r="BCA69" s="1170"/>
      <c r="BCB69" s="1170"/>
      <c r="BCC69" s="1170"/>
      <c r="BCD69" s="1170"/>
      <c r="BCE69" s="1170"/>
      <c r="BCF69" s="1170"/>
      <c r="BCG69" s="1170"/>
      <c r="BCH69" s="1170"/>
      <c r="BCI69" s="1170"/>
      <c r="BCJ69" s="1170"/>
      <c r="BCK69" s="1170"/>
      <c r="BCL69" s="1170"/>
      <c r="BCM69" s="1170"/>
      <c r="BCN69" s="1170"/>
      <c r="BCO69" s="1170"/>
      <c r="BCP69" s="1170"/>
      <c r="BCQ69" s="1170"/>
      <c r="BCR69" s="1170"/>
      <c r="BCS69" s="1170"/>
      <c r="BCT69" s="1170"/>
      <c r="BCU69" s="1170"/>
      <c r="BCV69" s="1170"/>
      <c r="BCW69" s="1170"/>
      <c r="BCX69" s="1170"/>
      <c r="BCY69" s="1170"/>
      <c r="BCZ69" s="1170"/>
      <c r="BDA69" s="1170"/>
      <c r="BDB69" s="1170"/>
      <c r="BDC69" s="1170"/>
      <c r="BDD69" s="1170"/>
      <c r="BDE69" s="1170"/>
      <c r="BDF69" s="1170"/>
      <c r="BDG69" s="1170"/>
      <c r="BDH69" s="1170"/>
      <c r="BDI69" s="1170"/>
      <c r="BDJ69" s="1170"/>
      <c r="BDK69" s="1170"/>
      <c r="BDL69" s="1170"/>
      <c r="BDM69" s="1170"/>
      <c r="BDN69" s="1170"/>
      <c r="BDO69" s="1170"/>
      <c r="BDP69" s="1170"/>
      <c r="BDQ69" s="1170"/>
      <c r="BDR69" s="1170"/>
      <c r="BDS69" s="1170"/>
      <c r="BDT69" s="1170"/>
      <c r="BDU69" s="1170"/>
      <c r="BDV69" s="1170"/>
      <c r="BDW69" s="1170"/>
      <c r="BDX69" s="1170"/>
      <c r="BDY69" s="1170"/>
      <c r="BDZ69" s="1170"/>
      <c r="BEA69" s="1170"/>
      <c r="BEB69" s="1170"/>
      <c r="BEC69" s="1170"/>
      <c r="BED69" s="1170"/>
      <c r="BEE69" s="1170"/>
      <c r="BEF69" s="1170"/>
      <c r="BEG69" s="1170"/>
      <c r="BEH69" s="1170"/>
      <c r="BEI69" s="1170"/>
      <c r="BEJ69" s="1170"/>
      <c r="BEK69" s="1170"/>
      <c r="BEL69" s="1170"/>
      <c r="BEM69" s="1170"/>
      <c r="BEN69" s="1170"/>
      <c r="BEO69" s="1170"/>
      <c r="BEP69" s="1170"/>
      <c r="BEQ69" s="1170"/>
      <c r="BER69" s="1170"/>
      <c r="BES69" s="1170"/>
      <c r="BET69" s="1170"/>
      <c r="BEU69" s="1170"/>
      <c r="BEV69" s="1170"/>
      <c r="BEW69" s="1170"/>
      <c r="BEX69" s="1170"/>
      <c r="BEY69" s="1170"/>
      <c r="BEZ69" s="1170"/>
      <c r="BFA69" s="1170"/>
      <c r="BFB69" s="1170"/>
      <c r="BFC69" s="1170"/>
      <c r="BFD69" s="1170"/>
      <c r="BFE69" s="1170"/>
      <c r="BFF69" s="1170"/>
      <c r="BFG69" s="1170"/>
      <c r="BFH69" s="1170"/>
      <c r="BFI69" s="1170"/>
      <c r="BFJ69" s="1170"/>
      <c r="BFK69" s="1170"/>
      <c r="BFL69" s="1170"/>
      <c r="BFM69" s="1170"/>
      <c r="BFN69" s="1170"/>
      <c r="BFO69" s="1170"/>
      <c r="BFP69" s="1170"/>
      <c r="BFQ69" s="1170"/>
      <c r="BFR69" s="1170"/>
      <c r="BFS69" s="1170"/>
      <c r="BFT69" s="1170"/>
      <c r="BFU69" s="1170"/>
      <c r="BFV69" s="1170"/>
      <c r="BFW69" s="1170"/>
      <c r="BFX69" s="1170"/>
      <c r="BFY69" s="1170"/>
      <c r="BFZ69" s="1170"/>
      <c r="BGA69" s="1170"/>
      <c r="BGB69" s="1170"/>
      <c r="BGC69" s="1170"/>
      <c r="BGD69" s="1170"/>
      <c r="BGE69" s="1170"/>
      <c r="BGF69" s="1170"/>
      <c r="BGG69" s="1170"/>
      <c r="BGH69" s="1170"/>
      <c r="BGI69" s="1170"/>
      <c r="BGJ69" s="1170"/>
      <c r="BGK69" s="1170"/>
      <c r="BGL69" s="1170"/>
      <c r="BGM69" s="1170"/>
      <c r="BGN69" s="1170"/>
      <c r="BGO69" s="1170"/>
      <c r="BGP69" s="1170"/>
      <c r="BGQ69" s="1170"/>
      <c r="BGR69" s="1170"/>
      <c r="BGS69" s="1170"/>
      <c r="BGT69" s="1170"/>
      <c r="BGU69" s="1170"/>
      <c r="BGV69" s="1170"/>
      <c r="BGW69" s="1170"/>
      <c r="BGX69" s="1170"/>
      <c r="BGY69" s="1170"/>
      <c r="BGZ69" s="1170"/>
      <c r="BHA69" s="1170"/>
      <c r="BHB69" s="1170"/>
      <c r="BHC69" s="1170"/>
      <c r="BHD69" s="1170"/>
      <c r="BHE69" s="1170"/>
      <c r="BHF69" s="1170"/>
      <c r="BHG69" s="1170"/>
      <c r="BHH69" s="1170"/>
      <c r="BHI69" s="1170"/>
      <c r="BHJ69" s="1170"/>
      <c r="BHK69" s="1170"/>
      <c r="BHL69" s="1170"/>
      <c r="BHM69" s="1170"/>
      <c r="BHN69" s="1170"/>
      <c r="BHO69" s="1170"/>
      <c r="BHP69" s="1170"/>
      <c r="BHQ69" s="1170"/>
      <c r="BHR69" s="1170"/>
      <c r="BHS69" s="1170"/>
      <c r="BHT69" s="1170"/>
      <c r="BHU69" s="1170"/>
      <c r="BHV69" s="1170"/>
      <c r="BHW69" s="1170"/>
      <c r="BHX69" s="1170"/>
      <c r="BHY69" s="1170"/>
      <c r="BHZ69" s="1170"/>
      <c r="BIA69" s="1170"/>
      <c r="BIB69" s="1170"/>
      <c r="BIC69" s="1170"/>
      <c r="BID69" s="1170"/>
      <c r="BIE69" s="1170"/>
      <c r="BIF69" s="1170"/>
      <c r="BIG69" s="1170"/>
      <c r="BIH69" s="1170"/>
      <c r="BII69" s="1170"/>
      <c r="BIJ69" s="1170"/>
      <c r="BIK69" s="1170"/>
      <c r="BIL69" s="1170"/>
      <c r="BIM69" s="1170"/>
      <c r="BIN69" s="1170"/>
      <c r="BIO69" s="1170"/>
      <c r="BIP69" s="1170"/>
      <c r="BIQ69" s="1170"/>
      <c r="BIR69" s="1170"/>
      <c r="BIS69" s="1170"/>
      <c r="BIT69" s="1170"/>
      <c r="BIU69" s="1170"/>
      <c r="BIV69" s="1170"/>
      <c r="BIW69" s="1170"/>
      <c r="BIX69" s="1170"/>
      <c r="BIY69" s="1170"/>
      <c r="BIZ69" s="1170"/>
      <c r="BJA69" s="1170"/>
      <c r="BJB69" s="1170"/>
      <c r="BJC69" s="1170"/>
      <c r="BJD69" s="1170"/>
      <c r="BJE69" s="1170"/>
      <c r="BJF69" s="1170"/>
      <c r="BJG69" s="1170"/>
      <c r="BJH69" s="1170"/>
      <c r="BJI69" s="1170"/>
      <c r="BJJ69" s="1170"/>
      <c r="BJK69" s="1170"/>
      <c r="BJL69" s="1170"/>
      <c r="BJM69" s="1170"/>
      <c r="BJN69" s="1170"/>
      <c r="BJO69" s="1170"/>
      <c r="BJP69" s="1170"/>
      <c r="BJQ69" s="1170"/>
      <c r="BJR69" s="1170"/>
      <c r="BJS69" s="1170"/>
      <c r="BJT69" s="1170"/>
      <c r="BJU69" s="1170"/>
      <c r="BJV69" s="1170"/>
      <c r="BJW69" s="1170"/>
      <c r="BJX69" s="1170"/>
      <c r="BJY69" s="1170"/>
      <c r="BJZ69" s="1170"/>
      <c r="BKA69" s="1170"/>
      <c r="BKB69" s="1170"/>
      <c r="BKC69" s="1170"/>
      <c r="BKD69" s="1170"/>
      <c r="BKE69" s="1170"/>
      <c r="BKF69" s="1170"/>
      <c r="BKG69" s="1170"/>
      <c r="BKH69" s="1170"/>
      <c r="BKI69" s="1170"/>
      <c r="BKJ69" s="1170"/>
      <c r="BKK69" s="1170"/>
      <c r="BKL69" s="1170"/>
      <c r="BKM69" s="1170"/>
      <c r="BKN69" s="1170"/>
      <c r="BKO69" s="1170"/>
      <c r="BKP69" s="1170"/>
      <c r="BKQ69" s="1170"/>
      <c r="BKR69" s="1170"/>
      <c r="BKS69" s="1170"/>
      <c r="BKT69" s="1170"/>
      <c r="BKU69" s="1170"/>
      <c r="BKV69" s="1170"/>
      <c r="BKW69" s="1170"/>
      <c r="BKX69" s="1170"/>
      <c r="BKY69" s="1170"/>
      <c r="BKZ69" s="1170"/>
      <c r="BLA69" s="1170"/>
      <c r="BLB69" s="1170"/>
      <c r="BLC69" s="1170"/>
      <c r="BLD69" s="1170"/>
      <c r="BLE69" s="1170"/>
      <c r="BLF69" s="1170"/>
      <c r="BLG69" s="1170"/>
      <c r="BLH69" s="1170"/>
      <c r="BLI69" s="1170"/>
      <c r="BLJ69" s="1170"/>
      <c r="BLK69" s="1170"/>
      <c r="BLL69" s="1170"/>
      <c r="BLM69" s="1170"/>
      <c r="BLN69" s="1170"/>
      <c r="BLO69" s="1170"/>
      <c r="BLP69" s="1170"/>
      <c r="BLQ69" s="1170"/>
      <c r="BLR69" s="1170"/>
      <c r="BLS69" s="1170"/>
      <c r="BLT69" s="1170"/>
      <c r="BLU69" s="1170"/>
      <c r="BLV69" s="1170"/>
      <c r="BLW69" s="1170"/>
      <c r="BLX69" s="1170"/>
      <c r="BLY69" s="1170"/>
      <c r="BLZ69" s="1170"/>
      <c r="BMA69" s="1170"/>
      <c r="BMB69" s="1170"/>
      <c r="BMC69" s="1170"/>
      <c r="BMD69" s="1170"/>
      <c r="BME69" s="1170"/>
      <c r="BMF69" s="1170"/>
      <c r="BMG69" s="1170"/>
      <c r="BMH69" s="1170"/>
      <c r="BMI69" s="1170"/>
      <c r="BMJ69" s="1170"/>
      <c r="BMK69" s="1170"/>
      <c r="BML69" s="1170"/>
      <c r="BMM69" s="1170"/>
      <c r="BMN69" s="1170"/>
      <c r="BMO69" s="1170"/>
      <c r="BMP69" s="1170"/>
      <c r="BMQ69" s="1170"/>
      <c r="BMR69" s="1170"/>
      <c r="BMS69" s="1170"/>
      <c r="BMT69" s="1170"/>
      <c r="BMU69" s="1170"/>
      <c r="BMV69" s="1170"/>
      <c r="BMW69" s="1170"/>
      <c r="BMX69" s="1170"/>
      <c r="BMY69" s="1170"/>
      <c r="BMZ69" s="1170"/>
      <c r="BNA69" s="1170"/>
      <c r="BNB69" s="1170"/>
      <c r="BNC69" s="1170"/>
      <c r="BND69" s="1170"/>
      <c r="BNE69" s="1170"/>
      <c r="BNF69" s="1170"/>
      <c r="BNG69" s="1170"/>
      <c r="BNH69" s="1170"/>
      <c r="BNI69" s="1170"/>
      <c r="BNJ69" s="1170"/>
      <c r="BNK69" s="1170"/>
      <c r="BNL69" s="1170"/>
      <c r="BNM69" s="1170"/>
      <c r="BNN69" s="1170"/>
      <c r="BNO69" s="1170"/>
      <c r="BNP69" s="1170"/>
      <c r="BNQ69" s="1170"/>
      <c r="BNR69" s="1170"/>
      <c r="BNS69" s="1170"/>
      <c r="BNT69" s="1170"/>
      <c r="BNU69" s="1170"/>
      <c r="BNV69" s="1170"/>
      <c r="BNW69" s="1170"/>
      <c r="BNX69" s="1170"/>
      <c r="BNY69" s="1170"/>
      <c r="BNZ69" s="1170"/>
      <c r="BOA69" s="1170"/>
      <c r="BOB69" s="1170"/>
      <c r="BOC69" s="1170"/>
      <c r="BOD69" s="1170"/>
      <c r="BOE69" s="1170"/>
      <c r="BOF69" s="1170"/>
      <c r="BOG69" s="1170"/>
      <c r="BOH69" s="1170"/>
      <c r="BOI69" s="1170"/>
      <c r="BOJ69" s="1170"/>
      <c r="BOK69" s="1170"/>
      <c r="BOL69" s="1170"/>
      <c r="BOM69" s="1170"/>
      <c r="BON69" s="1170"/>
      <c r="BOO69" s="1170"/>
      <c r="BOP69" s="1170"/>
      <c r="BOQ69" s="1170"/>
      <c r="BOR69" s="1170"/>
      <c r="BOS69" s="1170"/>
      <c r="BOT69" s="1170"/>
      <c r="BOU69" s="1170"/>
      <c r="BOV69" s="1170"/>
      <c r="BOW69" s="1170"/>
      <c r="BOX69" s="1170"/>
      <c r="BOY69" s="1170"/>
      <c r="BOZ69" s="1170"/>
      <c r="BPA69" s="1170"/>
      <c r="BPB69" s="1170"/>
      <c r="BPC69" s="1170"/>
      <c r="BPD69" s="1170"/>
      <c r="BPE69" s="1170"/>
      <c r="BPF69" s="1170"/>
      <c r="BPG69" s="1170"/>
      <c r="BPH69" s="1170"/>
      <c r="BPI69" s="1170"/>
      <c r="BPJ69" s="1170"/>
      <c r="BPK69" s="1170"/>
      <c r="BPL69" s="1170"/>
      <c r="BPM69" s="1170"/>
      <c r="BPN69" s="1170"/>
      <c r="BPO69" s="1170"/>
      <c r="BPP69" s="1170"/>
      <c r="BPQ69" s="1170"/>
      <c r="BPR69" s="1170"/>
      <c r="BPS69" s="1170"/>
      <c r="BPT69" s="1170"/>
      <c r="BPU69" s="1170"/>
      <c r="BPV69" s="1170"/>
      <c r="BPW69" s="1170"/>
      <c r="BPX69" s="1170"/>
      <c r="BPY69" s="1170"/>
      <c r="BPZ69" s="1170"/>
      <c r="BQA69" s="1170"/>
      <c r="BQB69" s="1170"/>
      <c r="BQC69" s="1170"/>
      <c r="BQD69" s="1170"/>
      <c r="BQE69" s="1170"/>
      <c r="BQF69" s="1170"/>
      <c r="BQG69" s="1170"/>
      <c r="BQH69" s="1170"/>
      <c r="BQI69" s="1170"/>
      <c r="BQJ69" s="1170"/>
      <c r="BQK69" s="1170"/>
      <c r="BQL69" s="1170"/>
      <c r="BQM69" s="1170"/>
      <c r="BQN69" s="1170"/>
      <c r="BQO69" s="1170"/>
      <c r="BQP69" s="1170"/>
      <c r="BQQ69" s="1170"/>
      <c r="BQR69" s="1170"/>
      <c r="BQS69" s="1170"/>
      <c r="BQT69" s="1170"/>
      <c r="BQU69" s="1170"/>
      <c r="BQV69" s="1170"/>
      <c r="BQW69" s="1170"/>
      <c r="BQX69" s="1170"/>
      <c r="BQY69" s="1170"/>
      <c r="BQZ69" s="1170"/>
      <c r="BRA69" s="1170"/>
      <c r="BRB69" s="1170"/>
      <c r="BRC69" s="1170"/>
      <c r="BRD69" s="1170"/>
      <c r="BRE69" s="1170"/>
      <c r="BRF69" s="1170"/>
      <c r="BRG69" s="1170"/>
      <c r="BRH69" s="1170"/>
      <c r="BRI69" s="1170"/>
      <c r="BRJ69" s="1170"/>
      <c r="BRK69" s="1170"/>
      <c r="BRL69" s="1170"/>
      <c r="BRM69" s="1170"/>
      <c r="BRN69" s="1170"/>
      <c r="BRO69" s="1170"/>
      <c r="BRP69" s="1170"/>
      <c r="BRQ69" s="1170"/>
      <c r="BRR69" s="1170"/>
      <c r="BRS69" s="1170"/>
      <c r="BRT69" s="1170"/>
      <c r="BRU69" s="1170"/>
      <c r="BRV69" s="1170"/>
      <c r="BRW69" s="1170"/>
      <c r="BRX69" s="1170"/>
      <c r="BRY69" s="1170"/>
      <c r="BRZ69" s="1170"/>
      <c r="BSA69" s="1170"/>
      <c r="BSB69" s="1170"/>
      <c r="BSC69" s="1170"/>
      <c r="BSD69" s="1170"/>
      <c r="BSE69" s="1170"/>
      <c r="BSF69" s="1170"/>
      <c r="BSG69" s="1170"/>
      <c r="BSH69" s="1170"/>
      <c r="BSI69" s="1170"/>
      <c r="BSJ69" s="1170"/>
      <c r="BSK69" s="1170"/>
      <c r="BSL69" s="1170"/>
      <c r="BSM69" s="1170"/>
      <c r="BSN69" s="1170"/>
      <c r="BSO69" s="1170"/>
      <c r="BSP69" s="1170"/>
      <c r="BSQ69" s="1170"/>
      <c r="BSR69" s="1170"/>
      <c r="BSS69" s="1170"/>
      <c r="BST69" s="1170"/>
      <c r="BSU69" s="1170"/>
      <c r="BSV69" s="1170"/>
      <c r="BSW69" s="1170"/>
      <c r="BSX69" s="1170"/>
      <c r="BSY69" s="1170"/>
      <c r="BSZ69" s="1170"/>
      <c r="BTA69" s="1170"/>
      <c r="BTB69" s="1170"/>
      <c r="BTC69" s="1170"/>
      <c r="BTD69" s="1170"/>
      <c r="BTE69" s="1170"/>
      <c r="BTF69" s="1170"/>
      <c r="BTG69" s="1170"/>
      <c r="BTH69" s="1170"/>
      <c r="BTI69" s="1170"/>
      <c r="BTJ69" s="1170"/>
      <c r="BTK69" s="1170"/>
      <c r="BTL69" s="1170"/>
      <c r="BTM69" s="1170"/>
      <c r="BTN69" s="1170"/>
      <c r="BTO69" s="1170"/>
      <c r="BTP69" s="1170"/>
      <c r="BTQ69" s="1170"/>
      <c r="BTR69" s="1170"/>
      <c r="BTS69" s="1170"/>
      <c r="BTT69" s="1170"/>
      <c r="BTU69" s="1170"/>
      <c r="BTV69" s="1170"/>
      <c r="BTW69" s="1170"/>
      <c r="BTX69" s="1170"/>
      <c r="BTY69" s="1170"/>
      <c r="BTZ69" s="1170"/>
      <c r="BUA69" s="1170"/>
      <c r="BUB69" s="1170"/>
      <c r="BUC69" s="1170"/>
      <c r="BUD69" s="1170"/>
      <c r="BUE69" s="1170"/>
      <c r="BUF69" s="1170"/>
      <c r="BUG69" s="1170"/>
      <c r="BUH69" s="1170"/>
      <c r="BUI69" s="1170"/>
      <c r="BUJ69" s="1170"/>
      <c r="BUK69" s="1170"/>
      <c r="BUL69" s="1170"/>
      <c r="BUM69" s="1170"/>
      <c r="BUN69" s="1170"/>
      <c r="BUO69" s="1170"/>
      <c r="BUP69" s="1170"/>
      <c r="BUQ69" s="1170"/>
      <c r="BUR69" s="1170"/>
      <c r="BUS69" s="1170"/>
      <c r="BUT69" s="1170"/>
      <c r="BUU69" s="1170"/>
      <c r="BUV69" s="1170"/>
      <c r="BUW69" s="1170"/>
      <c r="BUX69" s="1170"/>
      <c r="BUY69" s="1170"/>
      <c r="BUZ69" s="1170"/>
      <c r="BVA69" s="1170"/>
      <c r="BVB69" s="1170"/>
      <c r="BVC69" s="1170"/>
      <c r="BVD69" s="1170"/>
      <c r="BVE69" s="1170"/>
      <c r="BVF69" s="1170"/>
      <c r="BVG69" s="1170"/>
      <c r="BVH69" s="1170"/>
      <c r="BVI69" s="1170"/>
      <c r="BVJ69" s="1170"/>
      <c r="BVK69" s="1170"/>
      <c r="BVL69" s="1170"/>
      <c r="BVM69" s="1170"/>
      <c r="BVN69" s="1170"/>
      <c r="BVO69" s="1170"/>
      <c r="BVP69" s="1170"/>
      <c r="BVQ69" s="1170"/>
      <c r="BVR69" s="1170"/>
      <c r="BVS69" s="1170"/>
      <c r="BVT69" s="1170"/>
      <c r="BVU69" s="1170"/>
      <c r="BVV69" s="1170"/>
      <c r="BVW69" s="1170"/>
      <c r="BVX69" s="1170"/>
      <c r="BVY69" s="1170"/>
      <c r="BVZ69" s="1170"/>
      <c r="BWA69" s="1170"/>
      <c r="BWB69" s="1170"/>
      <c r="BWC69" s="1170"/>
      <c r="BWD69" s="1170"/>
      <c r="BWE69" s="1170"/>
      <c r="BWF69" s="1170"/>
      <c r="BWG69" s="1170"/>
      <c r="BWH69" s="1170"/>
      <c r="BWI69" s="1170"/>
      <c r="BWJ69" s="1170"/>
      <c r="BWK69" s="1170"/>
      <c r="BWL69" s="1170"/>
      <c r="BWM69" s="1170"/>
      <c r="BWN69" s="1170"/>
      <c r="BWO69" s="1170"/>
      <c r="BWP69" s="1170"/>
      <c r="BWQ69" s="1170"/>
      <c r="BWR69" s="1170"/>
      <c r="BWS69" s="1170"/>
      <c r="BWT69" s="1170"/>
      <c r="BWU69" s="1170"/>
      <c r="BWV69" s="1170"/>
      <c r="BWW69" s="1170"/>
      <c r="BWX69" s="1170"/>
      <c r="BWY69" s="1170"/>
      <c r="BWZ69" s="1170"/>
      <c r="BXA69" s="1170"/>
      <c r="BXB69" s="1170"/>
      <c r="BXC69" s="1170"/>
      <c r="BXD69" s="1170"/>
      <c r="BXE69" s="1170"/>
      <c r="BXF69" s="1170"/>
      <c r="BXG69" s="1170"/>
      <c r="BXH69" s="1170"/>
      <c r="BXI69" s="1170"/>
      <c r="BXJ69" s="1170"/>
      <c r="BXK69" s="1170"/>
      <c r="BXL69" s="1170"/>
      <c r="BXM69" s="1170"/>
      <c r="BXN69" s="1170"/>
      <c r="BXO69" s="1170"/>
      <c r="BXP69" s="1170"/>
      <c r="BXQ69" s="1170"/>
      <c r="BXR69" s="1170"/>
      <c r="BXS69" s="1170"/>
      <c r="BXT69" s="1170"/>
      <c r="BXU69" s="1170"/>
      <c r="BXV69" s="1170"/>
      <c r="BXW69" s="1170"/>
      <c r="BXX69" s="1170"/>
      <c r="BXY69" s="1170"/>
      <c r="BXZ69" s="1170"/>
      <c r="BYA69" s="1170"/>
      <c r="BYB69" s="1170"/>
      <c r="BYC69" s="1170"/>
      <c r="BYD69" s="1170"/>
      <c r="BYE69" s="1170"/>
      <c r="BYF69" s="1170"/>
      <c r="BYG69" s="1170"/>
      <c r="BYH69" s="1170"/>
      <c r="BYI69" s="1170"/>
      <c r="BYJ69" s="1170"/>
      <c r="BYK69" s="1170"/>
      <c r="BYL69" s="1170"/>
      <c r="BYM69" s="1170"/>
      <c r="BYN69" s="1170"/>
      <c r="BYO69" s="1170"/>
      <c r="BYP69" s="1170"/>
      <c r="BYQ69" s="1170"/>
      <c r="BYR69" s="1170"/>
      <c r="BYS69" s="1170"/>
      <c r="BYT69" s="1170"/>
      <c r="BYU69" s="1170"/>
      <c r="BYV69" s="1170"/>
      <c r="BYW69" s="1170"/>
      <c r="BYX69" s="1170"/>
      <c r="BYY69" s="1170"/>
      <c r="BYZ69" s="1170"/>
      <c r="BZA69" s="1170"/>
      <c r="BZB69" s="1170"/>
      <c r="BZC69" s="1170"/>
      <c r="BZD69" s="1170"/>
      <c r="BZE69" s="1170"/>
      <c r="BZF69" s="1170"/>
      <c r="BZG69" s="1170"/>
      <c r="BZH69" s="1170"/>
      <c r="BZI69" s="1170"/>
      <c r="BZJ69" s="1170"/>
      <c r="BZK69" s="1170"/>
      <c r="BZL69" s="1170"/>
      <c r="BZM69" s="1170"/>
      <c r="BZN69" s="1170"/>
      <c r="BZO69" s="1170"/>
      <c r="BZP69" s="1170"/>
      <c r="BZQ69" s="1170"/>
      <c r="BZR69" s="1170"/>
      <c r="BZS69" s="1170"/>
      <c r="BZT69" s="1170"/>
      <c r="BZU69" s="1170"/>
      <c r="BZV69" s="1170"/>
      <c r="BZW69" s="1170"/>
      <c r="BZX69" s="1170"/>
      <c r="BZY69" s="1170"/>
      <c r="BZZ69" s="1170"/>
      <c r="CAA69" s="1170"/>
      <c r="CAB69" s="1170"/>
      <c r="CAC69" s="1170"/>
      <c r="CAD69" s="1170"/>
      <c r="CAE69" s="1170"/>
      <c r="CAF69" s="1170"/>
      <c r="CAG69" s="1170"/>
      <c r="CAH69" s="1170"/>
      <c r="CAI69" s="1170"/>
      <c r="CAJ69" s="1170"/>
      <c r="CAK69" s="1170"/>
      <c r="CAL69" s="1170"/>
      <c r="CAM69" s="1170"/>
      <c r="CAN69" s="1170"/>
      <c r="CAO69" s="1170"/>
      <c r="CAP69" s="1170"/>
      <c r="CAQ69" s="1170"/>
      <c r="CAR69" s="1170"/>
      <c r="CAS69" s="1170"/>
      <c r="CAT69" s="1170"/>
      <c r="CAU69" s="1170"/>
      <c r="CAV69" s="1170"/>
      <c r="CAW69" s="1170"/>
      <c r="CAX69" s="1170"/>
      <c r="CAY69" s="1170"/>
      <c r="CAZ69" s="1170"/>
      <c r="CBA69" s="1170"/>
      <c r="CBB69" s="1170"/>
      <c r="CBC69" s="1170"/>
      <c r="CBD69" s="1170"/>
      <c r="CBE69" s="1170"/>
      <c r="CBF69" s="1170"/>
      <c r="CBG69" s="1170"/>
      <c r="CBH69" s="1170"/>
      <c r="CBI69" s="1170"/>
      <c r="CBJ69" s="1170"/>
      <c r="CBK69" s="1170"/>
      <c r="CBL69" s="1170"/>
      <c r="CBM69" s="1170"/>
      <c r="CBN69" s="1170"/>
      <c r="CBO69" s="1170"/>
      <c r="CBP69" s="1170"/>
      <c r="CBQ69" s="1170"/>
      <c r="CBR69" s="1170"/>
      <c r="CBS69" s="1170"/>
      <c r="CBT69" s="1170"/>
      <c r="CBU69" s="1170"/>
      <c r="CBV69" s="1170"/>
      <c r="CBW69" s="1170"/>
      <c r="CBX69" s="1170"/>
      <c r="CBY69" s="1170"/>
      <c r="CBZ69" s="1170"/>
      <c r="CCA69" s="1170"/>
      <c r="CCB69" s="1170"/>
      <c r="CCC69" s="1170"/>
      <c r="CCD69" s="1170"/>
      <c r="CCE69" s="1170"/>
      <c r="CCF69" s="1170"/>
      <c r="CCG69" s="1170"/>
      <c r="CCH69" s="1170"/>
      <c r="CCI69" s="1170"/>
      <c r="CCJ69" s="1170"/>
      <c r="CCK69" s="1170"/>
      <c r="CCL69" s="1170"/>
      <c r="CCM69" s="1170"/>
      <c r="CCN69" s="1170"/>
      <c r="CCO69" s="1170"/>
      <c r="CCP69" s="1170"/>
      <c r="CCQ69" s="1170"/>
      <c r="CCR69" s="1170"/>
      <c r="CCS69" s="1170"/>
      <c r="CCT69" s="1170"/>
      <c r="CCU69" s="1170"/>
      <c r="CCV69" s="1170"/>
      <c r="CCW69" s="1170"/>
      <c r="CCX69" s="1170"/>
      <c r="CCY69" s="1170"/>
      <c r="CCZ69" s="1170"/>
      <c r="CDA69" s="1170"/>
      <c r="CDB69" s="1170"/>
      <c r="CDC69" s="1170"/>
      <c r="CDD69" s="1170"/>
      <c r="CDE69" s="1170"/>
      <c r="CDF69" s="1170"/>
      <c r="CDG69" s="1170"/>
      <c r="CDH69" s="1170"/>
      <c r="CDI69" s="1170"/>
      <c r="CDJ69" s="1170"/>
      <c r="CDK69" s="1170"/>
      <c r="CDL69" s="1170"/>
      <c r="CDM69" s="1170"/>
      <c r="CDN69" s="1170"/>
      <c r="CDO69" s="1170"/>
      <c r="CDP69" s="1170"/>
      <c r="CDQ69" s="1170"/>
      <c r="CDR69" s="1170"/>
      <c r="CDS69" s="1170"/>
      <c r="CDT69" s="1170"/>
      <c r="CDU69" s="1170"/>
      <c r="CDV69" s="1170"/>
      <c r="CDW69" s="1170"/>
      <c r="CDX69" s="1170"/>
      <c r="CDY69" s="1170"/>
      <c r="CDZ69" s="1170"/>
      <c r="CEA69" s="1170"/>
      <c r="CEB69" s="1170"/>
      <c r="CEC69" s="1170"/>
      <c r="CED69" s="1170"/>
      <c r="CEE69" s="1170"/>
      <c r="CEF69" s="1170"/>
      <c r="CEG69" s="1170"/>
      <c r="CEH69" s="1170"/>
      <c r="CEI69" s="1170"/>
      <c r="CEJ69" s="1170"/>
      <c r="CEK69" s="1170"/>
      <c r="CEL69" s="1170"/>
      <c r="CEM69" s="1170"/>
      <c r="CEN69" s="1170"/>
      <c r="CEO69" s="1170"/>
      <c r="CEP69" s="1170"/>
      <c r="CEQ69" s="1170"/>
      <c r="CER69" s="1170"/>
      <c r="CES69" s="1170"/>
      <c r="CET69" s="1170"/>
      <c r="CEU69" s="1170"/>
      <c r="CEV69" s="1170"/>
      <c r="CEW69" s="1170"/>
      <c r="CEX69" s="1170"/>
      <c r="CEY69" s="1170"/>
      <c r="CEZ69" s="1170"/>
      <c r="CFA69" s="1170"/>
      <c r="CFB69" s="1170"/>
      <c r="CFC69" s="1170"/>
      <c r="CFD69" s="1170"/>
      <c r="CFE69" s="1170"/>
      <c r="CFF69" s="1170"/>
      <c r="CFG69" s="1170"/>
      <c r="CFH69" s="1170"/>
      <c r="CFI69" s="1170"/>
      <c r="CFJ69" s="1170"/>
      <c r="CFK69" s="1170"/>
      <c r="CFL69" s="1170"/>
      <c r="CFM69" s="1170"/>
      <c r="CFN69" s="1170"/>
      <c r="CFO69" s="1170"/>
      <c r="CFP69" s="1170"/>
      <c r="CFQ69" s="1170"/>
      <c r="CFR69" s="1170"/>
      <c r="CFS69" s="1170"/>
      <c r="CFT69" s="1170"/>
      <c r="CFU69" s="1170"/>
      <c r="CFV69" s="1170"/>
      <c r="CFW69" s="1170"/>
      <c r="CFX69" s="1170"/>
      <c r="CFY69" s="1170"/>
      <c r="CFZ69" s="1170"/>
      <c r="CGA69" s="1170"/>
      <c r="CGB69" s="1170"/>
      <c r="CGC69" s="1170"/>
      <c r="CGD69" s="1170"/>
      <c r="CGE69" s="1170"/>
      <c r="CGF69" s="1170"/>
      <c r="CGG69" s="1170"/>
      <c r="CGH69" s="1170"/>
      <c r="CGI69" s="1170"/>
      <c r="CGJ69" s="1170"/>
      <c r="CGK69" s="1170"/>
      <c r="CGL69" s="1170"/>
      <c r="CGM69" s="1170"/>
      <c r="CGN69" s="1170"/>
      <c r="CGO69" s="1170"/>
      <c r="CGP69" s="1170"/>
      <c r="CGQ69" s="1170"/>
      <c r="CGR69" s="1170"/>
      <c r="CGS69" s="1170"/>
      <c r="CGT69" s="1170"/>
      <c r="CGU69" s="1170"/>
      <c r="CGV69" s="1170"/>
      <c r="CGW69" s="1170"/>
      <c r="CGX69" s="1170"/>
      <c r="CGY69" s="1170"/>
      <c r="CGZ69" s="1170"/>
      <c r="CHA69" s="1170"/>
      <c r="CHB69" s="1170"/>
      <c r="CHC69" s="1170"/>
      <c r="CHD69" s="1170"/>
      <c r="CHE69" s="1170"/>
      <c r="CHF69" s="1170"/>
      <c r="CHG69" s="1170"/>
      <c r="CHH69" s="1170"/>
      <c r="CHI69" s="1170"/>
      <c r="CHJ69" s="1170"/>
      <c r="CHK69" s="1170"/>
      <c r="CHL69" s="1170"/>
      <c r="CHM69" s="1170"/>
      <c r="CHN69" s="1170"/>
      <c r="CHO69" s="1170"/>
      <c r="CHP69" s="1170"/>
      <c r="CHQ69" s="1170"/>
      <c r="CHR69" s="1170"/>
      <c r="CHS69" s="1170"/>
      <c r="CHT69" s="1170"/>
      <c r="CHU69" s="1170"/>
      <c r="CHV69" s="1170"/>
      <c r="CHW69" s="1170"/>
      <c r="CHX69" s="1170"/>
      <c r="CHY69" s="1170"/>
      <c r="CHZ69" s="1170"/>
      <c r="CIA69" s="1170"/>
      <c r="CIB69" s="1170"/>
      <c r="CIC69" s="1170"/>
      <c r="CID69" s="1170"/>
      <c r="CIE69" s="1170"/>
      <c r="CIF69" s="1170"/>
      <c r="CIG69" s="1170"/>
      <c r="CIH69" s="1170"/>
      <c r="CII69" s="1170"/>
      <c r="CIJ69" s="1170"/>
      <c r="CIK69" s="1170"/>
      <c r="CIL69" s="1170"/>
      <c r="CIM69" s="1170"/>
      <c r="CIN69" s="1170"/>
      <c r="CIO69" s="1170"/>
      <c r="CIP69" s="1170"/>
      <c r="CIQ69" s="1170"/>
      <c r="CIR69" s="1170"/>
      <c r="CIS69" s="1170"/>
      <c r="CIT69" s="1170"/>
      <c r="CIU69" s="1170"/>
      <c r="CIV69" s="1170"/>
      <c r="CIW69" s="1170"/>
      <c r="CIX69" s="1170"/>
      <c r="CIY69" s="1170"/>
      <c r="CIZ69" s="1170"/>
      <c r="CJA69" s="1170"/>
      <c r="CJB69" s="1170"/>
      <c r="CJC69" s="1170"/>
      <c r="CJD69" s="1170"/>
      <c r="CJE69" s="1170"/>
      <c r="CJF69" s="1170"/>
      <c r="CJG69" s="1170"/>
      <c r="CJH69" s="1170"/>
      <c r="CJI69" s="1170"/>
      <c r="CJJ69" s="1170"/>
      <c r="CJK69" s="1170"/>
      <c r="CJL69" s="1170"/>
      <c r="CJM69" s="1170"/>
      <c r="CJN69" s="1170"/>
      <c r="CJO69" s="1170"/>
      <c r="CJP69" s="1170"/>
      <c r="CJQ69" s="1170"/>
      <c r="CJR69" s="1170"/>
      <c r="CJS69" s="1170"/>
      <c r="CJT69" s="1170"/>
      <c r="CJU69" s="1170"/>
      <c r="CJV69" s="1170"/>
      <c r="CJW69" s="1170"/>
      <c r="CJX69" s="1170"/>
      <c r="CJY69" s="1170"/>
      <c r="CJZ69" s="1170"/>
      <c r="CKA69" s="1170"/>
      <c r="CKB69" s="1170"/>
      <c r="CKC69" s="1170"/>
      <c r="CKD69" s="1170"/>
      <c r="CKE69" s="1170"/>
      <c r="CKF69" s="1170"/>
      <c r="CKG69" s="1170"/>
      <c r="CKH69" s="1170"/>
      <c r="CKI69" s="1170"/>
      <c r="CKJ69" s="1170"/>
      <c r="CKK69" s="1170"/>
      <c r="CKL69" s="1170"/>
      <c r="CKM69" s="1170"/>
      <c r="CKN69" s="1170"/>
      <c r="CKO69" s="1170"/>
      <c r="CKP69" s="1170"/>
      <c r="CKQ69" s="1170"/>
      <c r="CKR69" s="1170"/>
      <c r="CKS69" s="1170"/>
      <c r="CKT69" s="1170"/>
      <c r="CKU69" s="1170"/>
      <c r="CKV69" s="1170"/>
      <c r="CKW69" s="1170"/>
      <c r="CKX69" s="1170"/>
      <c r="CKY69" s="1170"/>
      <c r="CKZ69" s="1170"/>
      <c r="CLA69" s="1170"/>
      <c r="CLB69" s="1170"/>
      <c r="CLC69" s="1170"/>
      <c r="CLD69" s="1170"/>
      <c r="CLE69" s="1170"/>
      <c r="CLF69" s="1170"/>
      <c r="CLG69" s="1170"/>
      <c r="CLH69" s="1170"/>
      <c r="CLI69" s="1170"/>
      <c r="CLJ69" s="1170"/>
      <c r="CLK69" s="1170"/>
      <c r="CLL69" s="1170"/>
      <c r="CLM69" s="1170"/>
      <c r="CLN69" s="1170"/>
      <c r="CLO69" s="1170"/>
      <c r="CLP69" s="1170"/>
      <c r="CLQ69" s="1170"/>
      <c r="CLR69" s="1170"/>
      <c r="CLS69" s="1170"/>
      <c r="CLT69" s="1170"/>
      <c r="CLU69" s="1170"/>
      <c r="CLV69" s="1170"/>
      <c r="CLW69" s="1170"/>
      <c r="CLX69" s="1170"/>
      <c r="CLY69" s="1170"/>
      <c r="CLZ69" s="1170"/>
      <c r="CMA69" s="1170"/>
      <c r="CMB69" s="1170"/>
      <c r="CMC69" s="1170"/>
      <c r="CMD69" s="1170"/>
      <c r="CME69" s="1170"/>
      <c r="CMF69" s="1170"/>
      <c r="CMG69" s="1170"/>
      <c r="CMH69" s="1170"/>
      <c r="CMI69" s="1170"/>
      <c r="CMJ69" s="1170"/>
      <c r="CMK69" s="1170"/>
      <c r="CML69" s="1170"/>
      <c r="CMM69" s="1170"/>
      <c r="CMN69" s="1170"/>
      <c r="CMO69" s="1170"/>
      <c r="CMP69" s="1170"/>
      <c r="CMQ69" s="1170"/>
      <c r="CMR69" s="1170"/>
      <c r="CMS69" s="1170"/>
      <c r="CMT69" s="1170"/>
      <c r="CMU69" s="1170"/>
      <c r="CMV69" s="1170"/>
      <c r="CMW69" s="1170"/>
      <c r="CMX69" s="1170"/>
      <c r="CMY69" s="1170"/>
      <c r="CMZ69" s="1170"/>
      <c r="CNA69" s="1170"/>
      <c r="CNB69" s="1170"/>
      <c r="CNC69" s="1170"/>
      <c r="CND69" s="1170"/>
      <c r="CNE69" s="1170"/>
      <c r="CNF69" s="1170"/>
      <c r="CNG69" s="1170"/>
      <c r="CNH69" s="1170"/>
      <c r="CNI69" s="1170"/>
      <c r="CNJ69" s="1170"/>
      <c r="CNK69" s="1170"/>
      <c r="CNL69" s="1170"/>
      <c r="CNM69" s="1170"/>
      <c r="CNN69" s="1170"/>
      <c r="CNO69" s="1170"/>
      <c r="CNP69" s="1170"/>
      <c r="CNQ69" s="1170"/>
      <c r="CNR69" s="1170"/>
      <c r="CNS69" s="1170"/>
      <c r="CNT69" s="1170"/>
      <c r="CNU69" s="1170"/>
      <c r="CNV69" s="1170"/>
      <c r="CNW69" s="1170"/>
      <c r="CNX69" s="1170"/>
      <c r="CNY69" s="1170"/>
      <c r="CNZ69" s="1170"/>
      <c r="COA69" s="1170"/>
      <c r="COB69" s="1170"/>
      <c r="COC69" s="1170"/>
      <c r="COD69" s="1170"/>
      <c r="COE69" s="1170"/>
      <c r="COF69" s="1170"/>
      <c r="COG69" s="1170"/>
      <c r="COH69" s="1170"/>
      <c r="COI69" s="1170"/>
      <c r="COJ69" s="1170"/>
      <c r="COK69" s="1170"/>
      <c r="COL69" s="1170"/>
      <c r="COM69" s="1170"/>
      <c r="CON69" s="1170"/>
      <c r="COO69" s="1170"/>
      <c r="COP69" s="1170"/>
      <c r="COQ69" s="1170"/>
      <c r="COR69" s="1170"/>
      <c r="COS69" s="1170"/>
      <c r="COT69" s="1170"/>
      <c r="COU69" s="1170"/>
      <c r="COV69" s="1170"/>
      <c r="COW69" s="1170"/>
      <c r="COX69" s="1170"/>
      <c r="COY69" s="1170"/>
      <c r="COZ69" s="1170"/>
      <c r="CPA69" s="1170"/>
      <c r="CPB69" s="1170"/>
      <c r="CPC69" s="1170"/>
      <c r="CPD69" s="1170"/>
      <c r="CPE69" s="1170"/>
      <c r="CPF69" s="1170"/>
      <c r="CPG69" s="1170"/>
      <c r="CPH69" s="1170"/>
      <c r="CPI69" s="1170"/>
      <c r="CPJ69" s="1170"/>
      <c r="CPK69" s="1170"/>
      <c r="CPL69" s="1170"/>
      <c r="CPM69" s="1170"/>
      <c r="CPN69" s="1170"/>
      <c r="CPO69" s="1170"/>
      <c r="CPP69" s="1170"/>
      <c r="CPQ69" s="1170"/>
      <c r="CPR69" s="1170"/>
      <c r="CPS69" s="1170"/>
      <c r="CPT69" s="1170"/>
      <c r="CPU69" s="1170"/>
      <c r="CPV69" s="1170"/>
      <c r="CPW69" s="1170"/>
      <c r="CPX69" s="1170"/>
      <c r="CPY69" s="1170"/>
      <c r="CPZ69" s="1170"/>
      <c r="CQA69" s="1170"/>
      <c r="CQB69" s="1170"/>
      <c r="CQC69" s="1170"/>
      <c r="CQD69" s="1170"/>
      <c r="CQE69" s="1170"/>
      <c r="CQF69" s="1170"/>
      <c r="CQG69" s="1170"/>
      <c r="CQH69" s="1170"/>
      <c r="CQI69" s="1170"/>
      <c r="CQJ69" s="1170"/>
      <c r="CQK69" s="1170"/>
      <c r="CQL69" s="1170"/>
      <c r="CQM69" s="1170"/>
      <c r="CQN69" s="1170"/>
      <c r="CQO69" s="1170"/>
      <c r="CQP69" s="1170"/>
      <c r="CQQ69" s="1170"/>
      <c r="CQR69" s="1170"/>
      <c r="CQS69" s="1170"/>
      <c r="CQT69" s="1170"/>
      <c r="CQU69" s="1170"/>
      <c r="CQV69" s="1170"/>
      <c r="CQW69" s="1170"/>
      <c r="CQX69" s="1170"/>
      <c r="CQY69" s="1170"/>
      <c r="CQZ69" s="1170"/>
      <c r="CRA69" s="1170"/>
      <c r="CRB69" s="1170"/>
      <c r="CRC69" s="1170"/>
      <c r="CRD69" s="1170"/>
      <c r="CRE69" s="1170"/>
      <c r="CRF69" s="1170"/>
      <c r="CRG69" s="1170"/>
      <c r="CRH69" s="1170"/>
      <c r="CRI69" s="1170"/>
      <c r="CRJ69" s="1170"/>
      <c r="CRK69" s="1170"/>
      <c r="CRL69" s="1170"/>
      <c r="CRM69" s="1170"/>
      <c r="CRN69" s="1170"/>
      <c r="CRO69" s="1170"/>
      <c r="CRP69" s="1170"/>
      <c r="CRQ69" s="1170"/>
      <c r="CRR69" s="1170"/>
      <c r="CRS69" s="1170"/>
      <c r="CRT69" s="1170"/>
      <c r="CRU69" s="1170"/>
      <c r="CRV69" s="1170"/>
      <c r="CRW69" s="1170"/>
      <c r="CRX69" s="1170"/>
      <c r="CRY69" s="1170"/>
      <c r="CRZ69" s="1170"/>
      <c r="CSA69" s="1170"/>
      <c r="CSB69" s="1170"/>
      <c r="CSC69" s="1170"/>
      <c r="CSD69" s="1170"/>
      <c r="CSE69" s="1170"/>
      <c r="CSF69" s="1170"/>
      <c r="CSG69" s="1170"/>
      <c r="CSH69" s="1170"/>
      <c r="CSI69" s="1170"/>
      <c r="CSJ69" s="1170"/>
      <c r="CSK69" s="1170"/>
      <c r="CSL69" s="1170"/>
      <c r="CSM69" s="1170"/>
      <c r="CSN69" s="1170"/>
      <c r="CSO69" s="1170"/>
      <c r="CSP69" s="1170"/>
      <c r="CSQ69" s="1170"/>
      <c r="CSR69" s="1170"/>
      <c r="CSS69" s="1170"/>
      <c r="CST69" s="1170"/>
      <c r="CSU69" s="1170"/>
      <c r="CSV69" s="1170"/>
      <c r="CSW69" s="1170"/>
      <c r="CSX69" s="1170"/>
      <c r="CSY69" s="1170"/>
      <c r="CSZ69" s="1170"/>
      <c r="CTA69" s="1170"/>
      <c r="CTB69" s="1170"/>
      <c r="CTC69" s="1170"/>
      <c r="CTD69" s="1170"/>
      <c r="CTE69" s="1170"/>
      <c r="CTF69" s="1170"/>
      <c r="CTG69" s="1170"/>
      <c r="CTH69" s="1170"/>
      <c r="CTI69" s="1170"/>
      <c r="CTJ69" s="1170"/>
      <c r="CTK69" s="1170"/>
      <c r="CTL69" s="1170"/>
      <c r="CTM69" s="1170"/>
      <c r="CTN69" s="1170"/>
      <c r="CTO69" s="1170"/>
      <c r="CTP69" s="1170"/>
      <c r="CTQ69" s="1170"/>
      <c r="CTR69" s="1170"/>
      <c r="CTS69" s="1170"/>
      <c r="CTT69" s="1170"/>
      <c r="CTU69" s="1170"/>
      <c r="CTV69" s="1170"/>
      <c r="CTW69" s="1170"/>
      <c r="CTX69" s="1170"/>
      <c r="CTY69" s="1170"/>
      <c r="CTZ69" s="1170"/>
      <c r="CUA69" s="1170"/>
      <c r="CUB69" s="1170"/>
      <c r="CUC69" s="1170"/>
      <c r="CUD69" s="1170"/>
      <c r="CUE69" s="1170"/>
      <c r="CUF69" s="1170"/>
      <c r="CUG69" s="1170"/>
      <c r="CUH69" s="1170"/>
      <c r="CUI69" s="1170"/>
      <c r="CUJ69" s="1170"/>
      <c r="CUK69" s="1170"/>
      <c r="CUL69" s="1170"/>
      <c r="CUM69" s="1170"/>
      <c r="CUN69" s="1170"/>
      <c r="CUO69" s="1170"/>
      <c r="CUP69" s="1170"/>
      <c r="CUQ69" s="1170"/>
      <c r="CUR69" s="1170"/>
      <c r="CUS69" s="1170"/>
      <c r="CUT69" s="1170"/>
      <c r="CUU69" s="1170"/>
      <c r="CUV69" s="1170"/>
      <c r="CUW69" s="1170"/>
      <c r="CUX69" s="1170"/>
      <c r="CUY69" s="1170"/>
      <c r="CUZ69" s="1170"/>
      <c r="CVA69" s="1170"/>
      <c r="CVB69" s="1170"/>
      <c r="CVC69" s="1170"/>
      <c r="CVD69" s="1170"/>
      <c r="CVE69" s="1170"/>
      <c r="CVF69" s="1170"/>
      <c r="CVG69" s="1170"/>
      <c r="CVH69" s="1170"/>
      <c r="CVI69" s="1170"/>
      <c r="CVJ69" s="1170"/>
      <c r="CVK69" s="1170"/>
      <c r="CVL69" s="1170"/>
      <c r="CVM69" s="1170"/>
      <c r="CVN69" s="1170"/>
      <c r="CVO69" s="1170"/>
      <c r="CVP69" s="1170"/>
      <c r="CVQ69" s="1170"/>
      <c r="CVR69" s="1170"/>
      <c r="CVS69" s="1170"/>
      <c r="CVT69" s="1170"/>
      <c r="CVU69" s="1170"/>
      <c r="CVV69" s="1170"/>
      <c r="CVW69" s="1170"/>
      <c r="CVX69" s="1170"/>
      <c r="CVY69" s="1170"/>
      <c r="CVZ69" s="1170"/>
      <c r="CWA69" s="1170"/>
      <c r="CWB69" s="1170"/>
      <c r="CWC69" s="1170"/>
      <c r="CWD69" s="1170"/>
      <c r="CWE69" s="1170"/>
      <c r="CWF69" s="1170"/>
      <c r="CWG69" s="1170"/>
      <c r="CWH69" s="1170"/>
      <c r="CWI69" s="1170"/>
      <c r="CWJ69" s="1170"/>
      <c r="CWK69" s="1170"/>
      <c r="CWL69" s="1170"/>
      <c r="CWM69" s="1170"/>
      <c r="CWN69" s="1170"/>
      <c r="CWO69" s="1170"/>
      <c r="CWP69" s="1170"/>
      <c r="CWQ69" s="1170"/>
      <c r="CWR69" s="1170"/>
      <c r="CWS69" s="1170"/>
      <c r="CWT69" s="1170"/>
      <c r="CWU69" s="1170"/>
      <c r="CWV69" s="1170"/>
      <c r="CWW69" s="1170"/>
      <c r="CWX69" s="1170"/>
      <c r="CWY69" s="1170"/>
      <c r="CWZ69" s="1170"/>
      <c r="CXA69" s="1170"/>
      <c r="CXB69" s="1170"/>
      <c r="CXC69" s="1170"/>
      <c r="CXD69" s="1170"/>
      <c r="CXE69" s="1170"/>
      <c r="CXF69" s="1170"/>
      <c r="CXG69" s="1170"/>
      <c r="CXH69" s="1170"/>
      <c r="CXI69" s="1170"/>
      <c r="CXJ69" s="1170"/>
      <c r="CXK69" s="1170"/>
      <c r="CXL69" s="1170"/>
      <c r="CXM69" s="1170"/>
      <c r="CXN69" s="1170"/>
      <c r="CXO69" s="1170"/>
      <c r="CXP69" s="1170"/>
      <c r="CXQ69" s="1170"/>
      <c r="CXR69" s="1170"/>
      <c r="CXS69" s="1170"/>
      <c r="CXT69" s="1170"/>
      <c r="CXU69" s="1170"/>
      <c r="CXV69" s="1170"/>
      <c r="CXW69" s="1170"/>
      <c r="CXX69" s="1170"/>
      <c r="CXY69" s="1170"/>
      <c r="CXZ69" s="1170"/>
      <c r="CYA69" s="1170"/>
      <c r="CYB69" s="1170"/>
      <c r="CYC69" s="1170"/>
      <c r="CYD69" s="1170"/>
      <c r="CYE69" s="1170"/>
      <c r="CYF69" s="1170"/>
      <c r="CYG69" s="1170"/>
      <c r="CYH69" s="1170"/>
      <c r="CYI69" s="1170"/>
      <c r="CYJ69" s="1170"/>
      <c r="CYK69" s="1170"/>
      <c r="CYL69" s="1170"/>
      <c r="CYM69" s="1170"/>
      <c r="CYN69" s="1170"/>
      <c r="CYO69" s="1170"/>
      <c r="CYP69" s="1170"/>
      <c r="CYQ69" s="1170"/>
      <c r="CYR69" s="1170"/>
      <c r="CYS69" s="1170"/>
      <c r="CYT69" s="1170"/>
      <c r="CYU69" s="1170"/>
      <c r="CYV69" s="1170"/>
      <c r="CYW69" s="1170"/>
      <c r="CYX69" s="1170"/>
      <c r="CYY69" s="1170"/>
      <c r="CYZ69" s="1170"/>
      <c r="CZA69" s="1170"/>
      <c r="CZB69" s="1170"/>
      <c r="CZC69" s="1170"/>
      <c r="CZD69" s="1170"/>
      <c r="CZE69" s="1170"/>
      <c r="CZF69" s="1170"/>
      <c r="CZG69" s="1170"/>
      <c r="CZH69" s="1170"/>
      <c r="CZI69" s="1170"/>
      <c r="CZJ69" s="1170"/>
      <c r="CZK69" s="1170"/>
      <c r="CZL69" s="1170"/>
      <c r="CZM69" s="1170"/>
      <c r="CZN69" s="1170"/>
      <c r="CZO69" s="1170"/>
      <c r="CZP69" s="1170"/>
      <c r="CZQ69" s="1170"/>
      <c r="CZR69" s="1170"/>
      <c r="CZS69" s="1170"/>
      <c r="CZT69" s="1170"/>
      <c r="CZU69" s="1170"/>
      <c r="CZV69" s="1170"/>
      <c r="CZW69" s="1170"/>
      <c r="CZX69" s="1170"/>
      <c r="CZY69" s="1170"/>
      <c r="CZZ69" s="1170"/>
      <c r="DAA69" s="1170"/>
      <c r="DAB69" s="1170"/>
      <c r="DAC69" s="1170"/>
      <c r="DAD69" s="1170"/>
      <c r="DAE69" s="1170"/>
      <c r="DAF69" s="1170"/>
      <c r="DAG69" s="1170"/>
      <c r="DAH69" s="1170"/>
      <c r="DAI69" s="1170"/>
      <c r="DAJ69" s="1170"/>
      <c r="DAK69" s="1170"/>
      <c r="DAL69" s="1170"/>
      <c r="DAM69" s="1170"/>
      <c r="DAN69" s="1170"/>
      <c r="DAO69" s="1170"/>
      <c r="DAP69" s="1170"/>
      <c r="DAQ69" s="1170"/>
      <c r="DAR69" s="1170"/>
      <c r="DAS69" s="1170"/>
      <c r="DAT69" s="1170"/>
      <c r="DAU69" s="1170"/>
      <c r="DAV69" s="1170"/>
      <c r="DAW69" s="1170"/>
      <c r="DAX69" s="1170"/>
      <c r="DAY69" s="1170"/>
      <c r="DAZ69" s="1170"/>
      <c r="DBA69" s="1170"/>
      <c r="DBB69" s="1170"/>
      <c r="DBC69" s="1170"/>
      <c r="DBD69" s="1170"/>
      <c r="DBE69" s="1170"/>
      <c r="DBF69" s="1170"/>
      <c r="DBG69" s="1170"/>
      <c r="DBH69" s="1170"/>
      <c r="DBI69" s="1170"/>
      <c r="DBJ69" s="1170"/>
      <c r="DBK69" s="1170"/>
      <c r="DBL69" s="1170"/>
      <c r="DBM69" s="1170"/>
      <c r="DBN69" s="1170"/>
      <c r="DBO69" s="1170"/>
      <c r="DBP69" s="1170"/>
      <c r="DBQ69" s="1170"/>
      <c r="DBR69" s="1170"/>
      <c r="DBS69" s="1170"/>
      <c r="DBT69" s="1170"/>
      <c r="DBU69" s="1170"/>
      <c r="DBV69" s="1170"/>
      <c r="DBW69" s="1170"/>
      <c r="DBX69" s="1170"/>
      <c r="DBY69" s="1170"/>
      <c r="DBZ69" s="1170"/>
      <c r="DCA69" s="1170"/>
      <c r="DCB69" s="1170"/>
      <c r="DCC69" s="1170"/>
      <c r="DCD69" s="1170"/>
      <c r="DCE69" s="1170"/>
      <c r="DCF69" s="1170"/>
      <c r="DCG69" s="1170"/>
      <c r="DCH69" s="1170"/>
      <c r="DCI69" s="1170"/>
      <c r="DCJ69" s="1170"/>
      <c r="DCK69" s="1170"/>
      <c r="DCL69" s="1170"/>
      <c r="DCM69" s="1170"/>
      <c r="DCN69" s="1170"/>
      <c r="DCO69" s="1170"/>
      <c r="DCP69" s="1170"/>
      <c r="DCQ69" s="1170"/>
      <c r="DCR69" s="1170"/>
      <c r="DCS69" s="1170"/>
      <c r="DCT69" s="1170"/>
      <c r="DCU69" s="1170"/>
      <c r="DCV69" s="1170"/>
      <c r="DCW69" s="1170"/>
      <c r="DCX69" s="1170"/>
      <c r="DCY69" s="1170"/>
      <c r="DCZ69" s="1170"/>
      <c r="DDA69" s="1170"/>
      <c r="DDB69" s="1170"/>
      <c r="DDC69" s="1170"/>
      <c r="DDD69" s="1170"/>
      <c r="DDE69" s="1170"/>
      <c r="DDF69" s="1170"/>
      <c r="DDG69" s="1170"/>
      <c r="DDH69" s="1170"/>
      <c r="DDI69" s="1170"/>
      <c r="DDJ69" s="1170"/>
      <c r="DDK69" s="1170"/>
      <c r="DDL69" s="1170"/>
      <c r="DDM69" s="1170"/>
      <c r="DDN69" s="1170"/>
      <c r="DDO69" s="1170"/>
      <c r="DDP69" s="1170"/>
      <c r="DDQ69" s="1170"/>
      <c r="DDR69" s="1170"/>
      <c r="DDS69" s="1170"/>
      <c r="DDT69" s="1170"/>
      <c r="DDU69" s="1170"/>
      <c r="DDV69" s="1170"/>
      <c r="DDW69" s="1170"/>
      <c r="DDX69" s="1170"/>
      <c r="DDY69" s="1170"/>
      <c r="DDZ69" s="1170"/>
      <c r="DEA69" s="1170"/>
      <c r="DEB69" s="1170"/>
      <c r="DEC69" s="1170"/>
      <c r="DED69" s="1170"/>
      <c r="DEE69" s="1170"/>
      <c r="DEF69" s="1170"/>
      <c r="DEG69" s="1170"/>
      <c r="DEH69" s="1170"/>
      <c r="DEI69" s="1170"/>
      <c r="DEJ69" s="1170"/>
      <c r="DEK69" s="1170"/>
      <c r="DEL69" s="1170"/>
      <c r="DEM69" s="1170"/>
      <c r="DEN69" s="1170"/>
      <c r="DEO69" s="1170"/>
      <c r="DEP69" s="1170"/>
      <c r="DEQ69" s="1170"/>
      <c r="DER69" s="1170"/>
      <c r="DES69" s="1170"/>
      <c r="DET69" s="1170"/>
      <c r="DEU69" s="1170"/>
      <c r="DEV69" s="1170"/>
      <c r="DEW69" s="1170"/>
      <c r="DEX69" s="1170"/>
      <c r="DEY69" s="1170"/>
      <c r="DEZ69" s="1170"/>
      <c r="DFA69" s="1170"/>
      <c r="DFB69" s="1170"/>
      <c r="DFC69" s="1170"/>
      <c r="DFD69" s="1170"/>
      <c r="DFE69" s="1170"/>
      <c r="DFF69" s="1170"/>
      <c r="DFG69" s="1170"/>
      <c r="DFH69" s="1170"/>
      <c r="DFI69" s="1170"/>
      <c r="DFJ69" s="1170"/>
      <c r="DFK69" s="1170"/>
      <c r="DFL69" s="1170"/>
      <c r="DFM69" s="1170"/>
      <c r="DFN69" s="1170"/>
      <c r="DFO69" s="1170"/>
      <c r="DFP69" s="1170"/>
      <c r="DFQ69" s="1170"/>
      <c r="DFR69" s="1170"/>
      <c r="DFS69" s="1170"/>
      <c r="DFT69" s="1170"/>
      <c r="DFU69" s="1170"/>
      <c r="DFV69" s="1170"/>
      <c r="DFW69" s="1170"/>
      <c r="DFX69" s="1170"/>
      <c r="DFY69" s="1170"/>
      <c r="DFZ69" s="1170"/>
      <c r="DGA69" s="1170"/>
      <c r="DGB69" s="1170"/>
      <c r="DGC69" s="1170"/>
      <c r="DGD69" s="1170"/>
      <c r="DGE69" s="1170"/>
      <c r="DGF69" s="1170"/>
      <c r="DGG69" s="1170"/>
      <c r="DGH69" s="1170"/>
      <c r="DGI69" s="1170"/>
      <c r="DGJ69" s="1170"/>
      <c r="DGK69" s="1170"/>
      <c r="DGL69" s="1170"/>
      <c r="DGM69" s="1170"/>
      <c r="DGN69" s="1170"/>
      <c r="DGO69" s="1170"/>
      <c r="DGP69" s="1170"/>
      <c r="DGQ69" s="1170"/>
      <c r="DGR69" s="1170"/>
      <c r="DGS69" s="1170"/>
      <c r="DGT69" s="1170"/>
      <c r="DGU69" s="1170"/>
      <c r="DGV69" s="1170"/>
      <c r="DGW69" s="1170"/>
      <c r="DGX69" s="1170"/>
      <c r="DGY69" s="1170"/>
      <c r="DGZ69" s="1170"/>
      <c r="DHA69" s="1170"/>
      <c r="DHB69" s="1170"/>
      <c r="DHC69" s="1170"/>
      <c r="DHD69" s="1170"/>
      <c r="DHE69" s="1170"/>
      <c r="DHF69" s="1170"/>
      <c r="DHG69" s="1170"/>
      <c r="DHH69" s="1170"/>
      <c r="DHI69" s="1170"/>
      <c r="DHJ69" s="1170"/>
      <c r="DHK69" s="1170"/>
      <c r="DHL69" s="1170"/>
      <c r="DHM69" s="1170"/>
      <c r="DHN69" s="1170"/>
      <c r="DHO69" s="1170"/>
      <c r="DHP69" s="1170"/>
      <c r="DHQ69" s="1170"/>
      <c r="DHR69" s="1170"/>
      <c r="DHS69" s="1170"/>
      <c r="DHT69" s="1170"/>
      <c r="DHU69" s="1170"/>
      <c r="DHV69" s="1170"/>
      <c r="DHW69" s="1170"/>
      <c r="DHX69" s="1170"/>
      <c r="DHY69" s="1170"/>
      <c r="DHZ69" s="1170"/>
      <c r="DIA69" s="1170"/>
      <c r="DIB69" s="1170"/>
      <c r="DIC69" s="1170"/>
      <c r="DID69" s="1170"/>
      <c r="DIE69" s="1170"/>
      <c r="DIF69" s="1170"/>
      <c r="DIG69" s="1170"/>
      <c r="DIH69" s="1170"/>
      <c r="DII69" s="1170"/>
      <c r="DIJ69" s="1170"/>
      <c r="DIK69" s="1170"/>
      <c r="DIL69" s="1170"/>
      <c r="DIM69" s="1170"/>
      <c r="DIN69" s="1170"/>
      <c r="DIO69" s="1170"/>
      <c r="DIP69" s="1170"/>
      <c r="DIQ69" s="1170"/>
      <c r="DIR69" s="1170"/>
      <c r="DIS69" s="1170"/>
      <c r="DIT69" s="1170"/>
      <c r="DIU69" s="1170"/>
      <c r="DIV69" s="1170"/>
      <c r="DIW69" s="1170"/>
      <c r="DIX69" s="1170"/>
      <c r="DIY69" s="1170"/>
      <c r="DIZ69" s="1170"/>
      <c r="DJA69" s="1170"/>
      <c r="DJB69" s="1170"/>
      <c r="DJC69" s="1170"/>
      <c r="DJD69" s="1170"/>
      <c r="DJE69" s="1170"/>
      <c r="DJF69" s="1170"/>
      <c r="DJG69" s="1170"/>
      <c r="DJH69" s="1170"/>
      <c r="DJI69" s="1170"/>
      <c r="DJJ69" s="1170"/>
      <c r="DJK69" s="1170"/>
      <c r="DJL69" s="1170"/>
      <c r="DJM69" s="1170"/>
      <c r="DJN69" s="1170"/>
      <c r="DJO69" s="1170"/>
      <c r="DJP69" s="1170"/>
      <c r="DJQ69" s="1170"/>
      <c r="DJR69" s="1170"/>
      <c r="DJS69" s="1170"/>
      <c r="DJT69" s="1170"/>
      <c r="DJU69" s="1170"/>
      <c r="DJV69" s="1170"/>
      <c r="DJW69" s="1170"/>
      <c r="DJX69" s="1170"/>
      <c r="DJY69" s="1170"/>
      <c r="DJZ69" s="1170"/>
      <c r="DKA69" s="1170"/>
      <c r="DKB69" s="1170"/>
      <c r="DKC69" s="1170"/>
      <c r="DKD69" s="1170"/>
      <c r="DKE69" s="1170"/>
      <c r="DKF69" s="1170"/>
      <c r="DKG69" s="1170"/>
      <c r="DKH69" s="1170"/>
      <c r="DKI69" s="1170"/>
      <c r="DKJ69" s="1170"/>
      <c r="DKK69" s="1170"/>
      <c r="DKL69" s="1170"/>
      <c r="DKM69" s="1170"/>
      <c r="DKN69" s="1170"/>
      <c r="DKO69" s="1170"/>
      <c r="DKP69" s="1170"/>
      <c r="DKQ69" s="1170"/>
      <c r="DKR69" s="1170"/>
      <c r="DKS69" s="1170"/>
      <c r="DKT69" s="1170"/>
      <c r="DKU69" s="1170"/>
      <c r="DKV69" s="1170"/>
      <c r="DKW69" s="1170"/>
      <c r="DKX69" s="1170"/>
      <c r="DKY69" s="1170"/>
      <c r="DKZ69" s="1170"/>
      <c r="DLA69" s="1170"/>
      <c r="DLB69" s="1170"/>
      <c r="DLC69" s="1170"/>
      <c r="DLD69" s="1170"/>
      <c r="DLE69" s="1170"/>
      <c r="DLF69" s="1170"/>
      <c r="DLG69" s="1170"/>
      <c r="DLH69" s="1170"/>
      <c r="DLI69" s="1170"/>
      <c r="DLJ69" s="1170"/>
      <c r="DLK69" s="1170"/>
      <c r="DLL69" s="1170"/>
      <c r="DLM69" s="1170"/>
      <c r="DLN69" s="1170"/>
      <c r="DLO69" s="1170"/>
      <c r="DLP69" s="1170"/>
      <c r="DLQ69" s="1170"/>
      <c r="DLR69" s="1170"/>
      <c r="DLS69" s="1170"/>
      <c r="DLT69" s="1170"/>
      <c r="DLU69" s="1170"/>
      <c r="DLV69" s="1170"/>
      <c r="DLW69" s="1170"/>
      <c r="DLX69" s="1170"/>
      <c r="DLY69" s="1170"/>
      <c r="DLZ69" s="1170"/>
      <c r="DMA69" s="1170"/>
      <c r="DMB69" s="1170"/>
      <c r="DMC69" s="1170"/>
      <c r="DMD69" s="1170"/>
      <c r="DME69" s="1170"/>
      <c r="DMF69" s="1170"/>
      <c r="DMG69" s="1170"/>
      <c r="DMH69" s="1170"/>
      <c r="DMI69" s="1170"/>
      <c r="DMJ69" s="1170"/>
      <c r="DMK69" s="1170"/>
      <c r="DML69" s="1170"/>
      <c r="DMM69" s="1170"/>
      <c r="DMN69" s="1170"/>
      <c r="DMO69" s="1170"/>
      <c r="DMP69" s="1170"/>
      <c r="DMQ69" s="1170"/>
      <c r="DMR69" s="1170"/>
      <c r="DMS69" s="1170"/>
      <c r="DMT69" s="1170"/>
      <c r="DMU69" s="1170"/>
      <c r="DMV69" s="1170"/>
      <c r="DMW69" s="1170"/>
      <c r="DMX69" s="1170"/>
      <c r="DMY69" s="1170"/>
      <c r="DMZ69" s="1170"/>
      <c r="DNA69" s="1170"/>
      <c r="DNB69" s="1170"/>
      <c r="DNC69" s="1170"/>
      <c r="DND69" s="1170"/>
      <c r="DNE69" s="1170"/>
      <c r="DNF69" s="1170"/>
      <c r="DNG69" s="1170"/>
      <c r="DNH69" s="1170"/>
      <c r="DNI69" s="1170"/>
      <c r="DNJ69" s="1170"/>
      <c r="DNK69" s="1170"/>
      <c r="DNL69" s="1170"/>
      <c r="DNM69" s="1170"/>
      <c r="DNN69" s="1170"/>
      <c r="DNO69" s="1170"/>
      <c r="DNP69" s="1170"/>
      <c r="DNQ69" s="1170"/>
      <c r="DNR69" s="1170"/>
      <c r="DNS69" s="1170"/>
      <c r="DNT69" s="1170"/>
      <c r="DNU69" s="1170"/>
      <c r="DNV69" s="1170"/>
      <c r="DNW69" s="1170"/>
      <c r="DNX69" s="1170"/>
      <c r="DNY69" s="1170"/>
      <c r="DNZ69" s="1170"/>
      <c r="DOA69" s="1170"/>
      <c r="DOB69" s="1170"/>
      <c r="DOC69" s="1170"/>
      <c r="DOD69" s="1170"/>
      <c r="DOE69" s="1170"/>
      <c r="DOF69" s="1170"/>
      <c r="DOG69" s="1170"/>
      <c r="DOH69" s="1170"/>
      <c r="DOI69" s="1170"/>
      <c r="DOJ69" s="1170"/>
      <c r="DOK69" s="1170"/>
      <c r="DOL69" s="1170"/>
      <c r="DOM69" s="1170"/>
      <c r="DON69" s="1170"/>
      <c r="DOO69" s="1170"/>
      <c r="DOP69" s="1170"/>
      <c r="DOQ69" s="1170"/>
      <c r="DOR69" s="1170"/>
      <c r="DOS69" s="1170"/>
      <c r="DOT69" s="1170"/>
      <c r="DOU69" s="1170"/>
      <c r="DOV69" s="1170"/>
      <c r="DOW69" s="1170"/>
      <c r="DOX69" s="1170"/>
      <c r="DOY69" s="1170"/>
      <c r="DOZ69" s="1170"/>
      <c r="DPA69" s="1170"/>
      <c r="DPB69" s="1170"/>
      <c r="DPC69" s="1170"/>
      <c r="DPD69" s="1170"/>
      <c r="DPE69" s="1170"/>
      <c r="DPF69" s="1170"/>
      <c r="DPG69" s="1170"/>
      <c r="DPH69" s="1170"/>
      <c r="DPI69" s="1170"/>
      <c r="DPJ69" s="1170"/>
      <c r="DPK69" s="1170"/>
      <c r="DPL69" s="1170"/>
      <c r="DPM69" s="1170"/>
      <c r="DPN69" s="1170"/>
      <c r="DPO69" s="1170"/>
      <c r="DPP69" s="1170"/>
      <c r="DPQ69" s="1170"/>
      <c r="DPR69" s="1170"/>
      <c r="DPS69" s="1170"/>
      <c r="DPT69" s="1170"/>
      <c r="DPU69" s="1170"/>
      <c r="DPV69" s="1170"/>
      <c r="DPW69" s="1170"/>
      <c r="DPX69" s="1170"/>
      <c r="DPY69" s="1170"/>
      <c r="DPZ69" s="1170"/>
      <c r="DQA69" s="1170"/>
      <c r="DQB69" s="1170"/>
      <c r="DQC69" s="1170"/>
      <c r="DQD69" s="1170"/>
      <c r="DQE69" s="1170"/>
      <c r="DQF69" s="1170"/>
      <c r="DQG69" s="1170"/>
      <c r="DQH69" s="1170"/>
      <c r="DQI69" s="1170"/>
      <c r="DQJ69" s="1170"/>
      <c r="DQK69" s="1170"/>
      <c r="DQL69" s="1170"/>
      <c r="DQM69" s="1170"/>
      <c r="DQN69" s="1170"/>
      <c r="DQO69" s="1170"/>
      <c r="DQP69" s="1170"/>
      <c r="DQQ69" s="1170"/>
      <c r="DQR69" s="1170"/>
      <c r="DQS69" s="1170"/>
      <c r="DQT69" s="1170"/>
      <c r="DQU69" s="1170"/>
      <c r="DQV69" s="1170"/>
      <c r="DQW69" s="1170"/>
      <c r="DQX69" s="1170"/>
      <c r="DQY69" s="1170"/>
      <c r="DQZ69" s="1170"/>
      <c r="DRA69" s="1170"/>
      <c r="DRB69" s="1170"/>
      <c r="DRC69" s="1170"/>
      <c r="DRD69" s="1170"/>
      <c r="DRE69" s="1170"/>
      <c r="DRF69" s="1170"/>
      <c r="DRG69" s="1170"/>
      <c r="DRH69" s="1170"/>
      <c r="DRI69" s="1170"/>
      <c r="DRJ69" s="1170"/>
      <c r="DRK69" s="1170"/>
      <c r="DRL69" s="1170"/>
      <c r="DRM69" s="1170"/>
      <c r="DRN69" s="1170"/>
      <c r="DRO69" s="1170"/>
      <c r="DRP69" s="1170"/>
      <c r="DRQ69" s="1170"/>
      <c r="DRR69" s="1170"/>
      <c r="DRS69" s="1170"/>
      <c r="DRT69" s="1170"/>
      <c r="DRU69" s="1170"/>
      <c r="DRV69" s="1170"/>
      <c r="DRW69" s="1170"/>
      <c r="DRX69" s="1170"/>
      <c r="DRY69" s="1170"/>
      <c r="DRZ69" s="1170"/>
      <c r="DSA69" s="1170"/>
      <c r="DSB69" s="1170"/>
      <c r="DSC69" s="1170"/>
      <c r="DSD69" s="1170"/>
      <c r="DSE69" s="1170"/>
      <c r="DSF69" s="1170"/>
      <c r="DSG69" s="1170"/>
      <c r="DSH69" s="1170"/>
      <c r="DSI69" s="1170"/>
      <c r="DSJ69" s="1170"/>
      <c r="DSK69" s="1170"/>
      <c r="DSL69" s="1170"/>
      <c r="DSM69" s="1170"/>
      <c r="DSN69" s="1170"/>
      <c r="DSO69" s="1170"/>
      <c r="DSP69" s="1170"/>
      <c r="DSQ69" s="1170"/>
      <c r="DSR69" s="1170"/>
      <c r="DSS69" s="1170"/>
      <c r="DST69" s="1170"/>
      <c r="DSU69" s="1170"/>
      <c r="DSV69" s="1170"/>
      <c r="DSW69" s="1170"/>
      <c r="DSX69" s="1170"/>
      <c r="DSY69" s="1170"/>
      <c r="DSZ69" s="1170"/>
      <c r="DTA69" s="1170"/>
      <c r="DTB69" s="1170"/>
      <c r="DTC69" s="1170"/>
      <c r="DTD69" s="1170"/>
      <c r="DTE69" s="1170"/>
      <c r="DTF69" s="1170"/>
      <c r="DTG69" s="1170"/>
      <c r="DTH69" s="1170"/>
      <c r="DTI69" s="1170"/>
      <c r="DTJ69" s="1170"/>
      <c r="DTK69" s="1170"/>
      <c r="DTL69" s="1170"/>
      <c r="DTM69" s="1170"/>
      <c r="DTN69" s="1170"/>
      <c r="DTO69" s="1170"/>
      <c r="DTP69" s="1170"/>
      <c r="DTQ69" s="1170"/>
      <c r="DTR69" s="1170"/>
      <c r="DTS69" s="1170"/>
      <c r="DTT69" s="1170"/>
      <c r="DTU69" s="1170"/>
      <c r="DTV69" s="1170"/>
      <c r="DTW69" s="1170"/>
      <c r="DTX69" s="1170"/>
      <c r="DTY69" s="1170"/>
      <c r="DTZ69" s="1170"/>
      <c r="DUA69" s="1170"/>
      <c r="DUB69" s="1170"/>
      <c r="DUC69" s="1170"/>
      <c r="DUD69" s="1170"/>
      <c r="DUE69" s="1170"/>
      <c r="DUF69" s="1170"/>
      <c r="DUG69" s="1170"/>
      <c r="DUH69" s="1170"/>
      <c r="DUI69" s="1170"/>
      <c r="DUJ69" s="1170"/>
      <c r="DUK69" s="1170"/>
      <c r="DUL69" s="1170"/>
      <c r="DUM69" s="1170"/>
      <c r="DUN69" s="1170"/>
      <c r="DUO69" s="1170"/>
      <c r="DUP69" s="1170"/>
      <c r="DUQ69" s="1170"/>
      <c r="DUR69" s="1170"/>
      <c r="DUS69" s="1170"/>
      <c r="DUT69" s="1170"/>
      <c r="DUU69" s="1170"/>
      <c r="DUV69" s="1170"/>
      <c r="DUW69" s="1170"/>
      <c r="DUX69" s="1170"/>
      <c r="DUY69" s="1170"/>
      <c r="DUZ69" s="1170"/>
      <c r="DVA69" s="1170"/>
      <c r="DVB69" s="1170"/>
      <c r="DVC69" s="1170"/>
      <c r="DVD69" s="1170"/>
      <c r="DVE69" s="1170"/>
      <c r="DVF69" s="1170"/>
      <c r="DVG69" s="1170"/>
      <c r="DVH69" s="1170"/>
      <c r="DVI69" s="1170"/>
      <c r="DVJ69" s="1170"/>
      <c r="DVK69" s="1170"/>
      <c r="DVL69" s="1170"/>
      <c r="DVM69" s="1170"/>
      <c r="DVN69" s="1170"/>
      <c r="DVO69" s="1170"/>
      <c r="DVP69" s="1170"/>
      <c r="DVQ69" s="1170"/>
      <c r="DVR69" s="1170"/>
      <c r="DVS69" s="1170"/>
      <c r="DVT69" s="1170"/>
      <c r="DVU69" s="1170"/>
      <c r="DVV69" s="1170"/>
      <c r="DVW69" s="1170"/>
      <c r="DVX69" s="1170"/>
      <c r="DVY69" s="1170"/>
      <c r="DVZ69" s="1170"/>
      <c r="DWA69" s="1170"/>
      <c r="DWB69" s="1170"/>
      <c r="DWC69" s="1170"/>
      <c r="DWD69" s="1170"/>
      <c r="DWE69" s="1170"/>
      <c r="DWF69" s="1170"/>
      <c r="DWG69" s="1170"/>
      <c r="DWH69" s="1170"/>
      <c r="DWI69" s="1170"/>
      <c r="DWJ69" s="1170"/>
      <c r="DWK69" s="1170"/>
      <c r="DWL69" s="1170"/>
      <c r="DWM69" s="1170"/>
      <c r="DWN69" s="1170"/>
      <c r="DWO69" s="1170"/>
      <c r="DWP69" s="1170"/>
      <c r="DWQ69" s="1170"/>
      <c r="DWR69" s="1170"/>
      <c r="DWS69" s="1170"/>
      <c r="DWT69" s="1170"/>
      <c r="DWU69" s="1170"/>
      <c r="DWV69" s="1170"/>
      <c r="DWW69" s="1170"/>
      <c r="DWX69" s="1170"/>
      <c r="DWY69" s="1170"/>
      <c r="DWZ69" s="1170"/>
      <c r="DXA69" s="1170"/>
      <c r="DXB69" s="1170"/>
      <c r="DXC69" s="1170"/>
      <c r="DXD69" s="1170"/>
      <c r="DXE69" s="1170"/>
      <c r="DXF69" s="1170"/>
      <c r="DXG69" s="1170"/>
      <c r="DXH69" s="1170"/>
      <c r="DXI69" s="1170"/>
      <c r="DXJ69" s="1170"/>
      <c r="DXK69" s="1170"/>
      <c r="DXL69" s="1170"/>
      <c r="DXM69" s="1170"/>
      <c r="DXN69" s="1170"/>
      <c r="DXO69" s="1170"/>
      <c r="DXP69" s="1170"/>
      <c r="DXQ69" s="1170"/>
      <c r="DXR69" s="1170"/>
      <c r="DXS69" s="1170"/>
      <c r="DXT69" s="1170"/>
      <c r="DXU69" s="1170"/>
      <c r="DXV69" s="1170"/>
      <c r="DXW69" s="1170"/>
      <c r="DXX69" s="1170"/>
      <c r="DXY69" s="1170"/>
      <c r="DXZ69" s="1170"/>
      <c r="DYA69" s="1170"/>
      <c r="DYB69" s="1170"/>
      <c r="DYC69" s="1170"/>
      <c r="DYD69" s="1170"/>
      <c r="DYE69" s="1170"/>
      <c r="DYF69" s="1170"/>
      <c r="DYG69" s="1170"/>
      <c r="DYH69" s="1170"/>
      <c r="DYI69" s="1170"/>
      <c r="DYJ69" s="1170"/>
      <c r="DYK69" s="1170"/>
      <c r="DYL69" s="1170"/>
      <c r="DYM69" s="1170"/>
      <c r="DYN69" s="1170"/>
      <c r="DYO69" s="1170"/>
      <c r="DYP69" s="1170"/>
      <c r="DYQ69" s="1170"/>
      <c r="DYR69" s="1170"/>
      <c r="DYS69" s="1170"/>
      <c r="DYT69" s="1170"/>
      <c r="DYU69" s="1170"/>
      <c r="DYV69" s="1170"/>
      <c r="DYW69" s="1170"/>
      <c r="DYX69" s="1170"/>
      <c r="DYY69" s="1170"/>
      <c r="DYZ69" s="1170"/>
      <c r="DZA69" s="1170"/>
      <c r="DZB69" s="1170"/>
      <c r="DZC69" s="1170"/>
      <c r="DZD69" s="1170"/>
      <c r="DZE69" s="1170"/>
      <c r="DZF69" s="1170"/>
      <c r="DZG69" s="1170"/>
      <c r="DZH69" s="1170"/>
      <c r="DZI69" s="1170"/>
      <c r="DZJ69" s="1170"/>
      <c r="DZK69" s="1170"/>
      <c r="DZL69" s="1170"/>
      <c r="DZM69" s="1170"/>
      <c r="DZN69" s="1170"/>
      <c r="DZO69" s="1170"/>
      <c r="DZP69" s="1170"/>
      <c r="DZQ69" s="1170"/>
      <c r="DZR69" s="1170"/>
      <c r="DZS69" s="1170"/>
      <c r="DZT69" s="1170"/>
      <c r="DZU69" s="1170"/>
      <c r="DZV69" s="1170"/>
      <c r="DZW69" s="1170"/>
      <c r="DZX69" s="1170"/>
      <c r="DZY69" s="1170"/>
      <c r="DZZ69" s="1170"/>
      <c r="EAA69" s="1170"/>
      <c r="EAB69" s="1170"/>
      <c r="EAC69" s="1170"/>
      <c r="EAD69" s="1170"/>
      <c r="EAE69" s="1170"/>
      <c r="EAF69" s="1170"/>
      <c r="EAG69" s="1170"/>
      <c r="EAH69" s="1170"/>
      <c r="EAI69" s="1170"/>
      <c r="EAJ69" s="1170"/>
      <c r="EAK69" s="1170"/>
      <c r="EAL69" s="1170"/>
      <c r="EAM69" s="1170"/>
      <c r="EAN69" s="1170"/>
      <c r="EAO69" s="1170"/>
      <c r="EAP69" s="1170"/>
      <c r="EAQ69" s="1170"/>
      <c r="EAR69" s="1170"/>
      <c r="EAS69" s="1170"/>
      <c r="EAT69" s="1170"/>
      <c r="EAU69" s="1170"/>
      <c r="EAV69" s="1170"/>
      <c r="EAW69" s="1170"/>
      <c r="EAX69" s="1170"/>
      <c r="EAY69" s="1170"/>
      <c r="EAZ69" s="1170"/>
      <c r="EBA69" s="1170"/>
      <c r="EBB69" s="1170"/>
      <c r="EBC69" s="1170"/>
      <c r="EBD69" s="1170"/>
      <c r="EBE69" s="1170"/>
      <c r="EBF69" s="1170"/>
      <c r="EBG69" s="1170"/>
      <c r="EBH69" s="1170"/>
      <c r="EBI69" s="1170"/>
      <c r="EBJ69" s="1170"/>
      <c r="EBK69" s="1170"/>
      <c r="EBL69" s="1170"/>
      <c r="EBM69" s="1170"/>
      <c r="EBN69" s="1170"/>
      <c r="EBO69" s="1170"/>
      <c r="EBP69" s="1170"/>
      <c r="EBQ69" s="1170"/>
      <c r="EBR69" s="1170"/>
      <c r="EBS69" s="1170"/>
      <c r="EBT69" s="1170"/>
      <c r="EBU69" s="1170"/>
      <c r="EBV69" s="1170"/>
      <c r="EBW69" s="1170"/>
      <c r="EBX69" s="1170"/>
      <c r="EBY69" s="1170"/>
      <c r="EBZ69" s="1170"/>
      <c r="ECA69" s="1170"/>
      <c r="ECB69" s="1170"/>
      <c r="ECC69" s="1170"/>
      <c r="ECD69" s="1170"/>
      <c r="ECE69" s="1170"/>
      <c r="ECF69" s="1170"/>
      <c r="ECG69" s="1170"/>
      <c r="ECH69" s="1170"/>
      <c r="ECI69" s="1170"/>
      <c r="ECJ69" s="1170"/>
      <c r="ECK69" s="1170"/>
      <c r="ECL69" s="1170"/>
      <c r="ECM69" s="1170"/>
      <c r="ECN69" s="1170"/>
      <c r="ECO69" s="1170"/>
      <c r="ECP69" s="1170"/>
      <c r="ECQ69" s="1170"/>
      <c r="ECR69" s="1170"/>
      <c r="ECS69" s="1170"/>
      <c r="ECT69" s="1170"/>
      <c r="ECU69" s="1170"/>
      <c r="ECV69" s="1170"/>
      <c r="ECW69" s="1170"/>
      <c r="ECX69" s="1170"/>
      <c r="ECY69" s="1170"/>
      <c r="ECZ69" s="1170"/>
      <c r="EDA69" s="1170"/>
      <c r="EDB69" s="1170"/>
      <c r="EDC69" s="1170"/>
      <c r="EDD69" s="1170"/>
      <c r="EDE69" s="1170"/>
      <c r="EDF69" s="1170"/>
      <c r="EDG69" s="1170"/>
      <c r="EDH69" s="1170"/>
      <c r="EDI69" s="1170"/>
      <c r="EDJ69" s="1170"/>
      <c r="EDK69" s="1170"/>
      <c r="EDL69" s="1170"/>
      <c r="EDM69" s="1170"/>
      <c r="EDN69" s="1170"/>
      <c r="EDO69" s="1170"/>
      <c r="EDP69" s="1170"/>
      <c r="EDQ69" s="1170"/>
      <c r="EDR69" s="1170"/>
      <c r="EDS69" s="1170"/>
      <c r="EDT69" s="1170"/>
      <c r="EDU69" s="1170"/>
      <c r="EDV69" s="1170"/>
      <c r="EDW69" s="1170"/>
      <c r="EDX69" s="1170"/>
      <c r="EDY69" s="1170"/>
      <c r="EDZ69" s="1170"/>
      <c r="EEA69" s="1170"/>
      <c r="EEB69" s="1170"/>
      <c r="EEC69" s="1170"/>
      <c r="EED69" s="1170"/>
      <c r="EEE69" s="1170"/>
      <c r="EEF69" s="1170"/>
      <c r="EEG69" s="1170"/>
      <c r="EEH69" s="1170"/>
      <c r="EEI69" s="1170"/>
      <c r="EEJ69" s="1170"/>
      <c r="EEK69" s="1170"/>
      <c r="EEL69" s="1170"/>
      <c r="EEM69" s="1170"/>
      <c r="EEN69" s="1170"/>
      <c r="EEO69" s="1170"/>
      <c r="EEP69" s="1170"/>
      <c r="EEQ69" s="1170"/>
      <c r="EER69" s="1170"/>
      <c r="EES69" s="1170"/>
      <c r="EET69" s="1170"/>
      <c r="EEU69" s="1170"/>
      <c r="EEV69" s="1170"/>
      <c r="EEW69" s="1170"/>
      <c r="EEX69" s="1170"/>
      <c r="EEY69" s="1170"/>
      <c r="EEZ69" s="1170"/>
      <c r="EFA69" s="1170"/>
      <c r="EFB69" s="1170"/>
      <c r="EFC69" s="1170"/>
      <c r="EFD69" s="1170"/>
      <c r="EFE69" s="1170"/>
      <c r="EFF69" s="1170"/>
      <c r="EFG69" s="1170"/>
      <c r="EFH69" s="1170"/>
      <c r="EFI69" s="1170"/>
      <c r="EFJ69" s="1170"/>
      <c r="EFK69" s="1170"/>
      <c r="EFL69" s="1170"/>
      <c r="EFM69" s="1170"/>
      <c r="EFN69" s="1170"/>
      <c r="EFO69" s="1170"/>
      <c r="EFP69" s="1170"/>
      <c r="EFQ69" s="1170"/>
      <c r="EFR69" s="1170"/>
      <c r="EFS69" s="1170"/>
      <c r="EFT69" s="1170"/>
      <c r="EFU69" s="1170"/>
      <c r="EFV69" s="1170"/>
      <c r="EFW69" s="1170"/>
      <c r="EFX69" s="1170"/>
      <c r="EFY69" s="1170"/>
      <c r="EFZ69" s="1170"/>
      <c r="EGA69" s="1170"/>
      <c r="EGB69" s="1170"/>
      <c r="EGC69" s="1170"/>
      <c r="EGD69" s="1170"/>
      <c r="EGE69" s="1170"/>
      <c r="EGF69" s="1170"/>
      <c r="EGG69" s="1170"/>
      <c r="EGH69" s="1170"/>
      <c r="EGI69" s="1170"/>
      <c r="EGJ69" s="1170"/>
      <c r="EGK69" s="1170"/>
      <c r="EGL69" s="1170"/>
      <c r="EGM69" s="1170"/>
      <c r="EGN69" s="1170"/>
      <c r="EGO69" s="1170"/>
      <c r="EGP69" s="1170"/>
      <c r="EGQ69" s="1170"/>
      <c r="EGR69" s="1170"/>
      <c r="EGS69" s="1170"/>
      <c r="EGT69" s="1170"/>
      <c r="EGU69" s="1170"/>
      <c r="EGV69" s="1170"/>
      <c r="EGW69" s="1170"/>
      <c r="EGX69" s="1170"/>
      <c r="EGY69" s="1170"/>
      <c r="EGZ69" s="1170"/>
      <c r="EHA69" s="1170"/>
      <c r="EHB69" s="1170"/>
      <c r="EHC69" s="1170"/>
      <c r="EHD69" s="1170"/>
      <c r="EHE69" s="1170"/>
      <c r="EHF69" s="1170"/>
      <c r="EHG69" s="1170"/>
      <c r="EHH69" s="1170"/>
      <c r="EHI69" s="1170"/>
      <c r="EHJ69" s="1170"/>
      <c r="EHK69" s="1170"/>
      <c r="EHL69" s="1170"/>
      <c r="EHM69" s="1170"/>
      <c r="EHN69" s="1170"/>
      <c r="EHO69" s="1170"/>
      <c r="EHP69" s="1170"/>
      <c r="EHQ69" s="1170"/>
      <c r="EHR69" s="1170"/>
      <c r="EHS69" s="1170"/>
      <c r="EHT69" s="1170"/>
      <c r="EHU69" s="1170"/>
      <c r="EHV69" s="1170"/>
      <c r="EHW69" s="1170"/>
      <c r="EHX69" s="1170"/>
      <c r="EHY69" s="1170"/>
      <c r="EHZ69" s="1170"/>
      <c r="EIA69" s="1170"/>
      <c r="EIB69" s="1170"/>
      <c r="EIC69" s="1170"/>
      <c r="EID69" s="1170"/>
      <c r="EIE69" s="1170"/>
      <c r="EIF69" s="1170"/>
      <c r="EIG69" s="1170"/>
      <c r="EIH69" s="1170"/>
      <c r="EII69" s="1170"/>
      <c r="EIJ69" s="1170"/>
      <c r="EIK69" s="1170"/>
      <c r="EIL69" s="1170"/>
      <c r="EIM69" s="1170"/>
      <c r="EIN69" s="1170"/>
      <c r="EIO69" s="1170"/>
      <c r="EIP69" s="1170"/>
      <c r="EIQ69" s="1170"/>
      <c r="EIR69" s="1170"/>
      <c r="EIS69" s="1170"/>
      <c r="EIT69" s="1170"/>
      <c r="EIU69" s="1170"/>
      <c r="EIV69" s="1170"/>
      <c r="EIW69" s="1170"/>
      <c r="EIX69" s="1170"/>
      <c r="EIY69" s="1170"/>
      <c r="EIZ69" s="1170"/>
      <c r="EJA69" s="1170"/>
      <c r="EJB69" s="1170"/>
      <c r="EJC69" s="1170"/>
      <c r="EJD69" s="1170"/>
      <c r="EJE69" s="1170"/>
      <c r="EJF69" s="1170"/>
      <c r="EJG69" s="1170"/>
      <c r="EJH69" s="1170"/>
      <c r="EJI69" s="1170"/>
      <c r="EJJ69" s="1170"/>
      <c r="EJK69" s="1170"/>
      <c r="EJL69" s="1170"/>
      <c r="EJM69" s="1170"/>
      <c r="EJN69" s="1170"/>
      <c r="EJO69" s="1170"/>
      <c r="EJP69" s="1170"/>
      <c r="EJQ69" s="1170"/>
      <c r="EJR69" s="1170"/>
      <c r="EJS69" s="1170"/>
      <c r="EJT69" s="1170"/>
      <c r="EJU69" s="1170"/>
      <c r="EJV69" s="1170"/>
      <c r="EJW69" s="1170"/>
      <c r="EJX69" s="1170"/>
      <c r="EJY69" s="1170"/>
      <c r="EJZ69" s="1170"/>
      <c r="EKA69" s="1170"/>
      <c r="EKB69" s="1170"/>
      <c r="EKC69" s="1170"/>
      <c r="EKD69" s="1170"/>
      <c r="EKE69" s="1170"/>
      <c r="EKF69" s="1170"/>
      <c r="EKG69" s="1170"/>
      <c r="EKH69" s="1170"/>
      <c r="EKI69" s="1170"/>
      <c r="EKJ69" s="1170"/>
      <c r="EKK69" s="1170"/>
      <c r="EKL69" s="1170"/>
      <c r="EKM69" s="1170"/>
      <c r="EKN69" s="1170"/>
      <c r="EKO69" s="1170"/>
      <c r="EKP69" s="1170"/>
      <c r="EKQ69" s="1170"/>
      <c r="EKR69" s="1170"/>
      <c r="EKS69" s="1170"/>
      <c r="EKT69" s="1170"/>
      <c r="EKU69" s="1170"/>
      <c r="EKV69" s="1170"/>
      <c r="EKW69" s="1170"/>
      <c r="EKX69" s="1170"/>
      <c r="EKY69" s="1170"/>
      <c r="EKZ69" s="1170"/>
      <c r="ELA69" s="1170"/>
      <c r="ELB69" s="1170"/>
      <c r="ELC69" s="1170"/>
      <c r="ELD69" s="1170"/>
      <c r="ELE69" s="1170"/>
      <c r="ELF69" s="1170"/>
      <c r="ELG69" s="1170"/>
      <c r="ELH69" s="1170"/>
      <c r="ELI69" s="1170"/>
      <c r="ELJ69" s="1170"/>
      <c r="ELK69" s="1170"/>
      <c r="ELL69" s="1170"/>
      <c r="ELM69" s="1170"/>
      <c r="ELN69" s="1170"/>
      <c r="ELO69" s="1170"/>
      <c r="ELP69" s="1170"/>
      <c r="ELQ69" s="1170"/>
      <c r="ELR69" s="1170"/>
      <c r="ELS69" s="1170"/>
      <c r="ELT69" s="1170"/>
      <c r="ELU69" s="1170"/>
      <c r="ELV69" s="1170"/>
      <c r="ELW69" s="1170"/>
      <c r="ELX69" s="1170"/>
      <c r="ELY69" s="1170"/>
      <c r="ELZ69" s="1170"/>
      <c r="EMA69" s="1170"/>
      <c r="EMB69" s="1170"/>
      <c r="EMC69" s="1170"/>
      <c r="EMD69" s="1170"/>
      <c r="EME69" s="1170"/>
      <c r="EMF69" s="1170"/>
      <c r="EMG69" s="1170"/>
      <c r="EMH69" s="1170"/>
      <c r="EMI69" s="1170"/>
      <c r="EMJ69" s="1170"/>
      <c r="EMK69" s="1170"/>
      <c r="EML69" s="1170"/>
      <c r="EMM69" s="1170"/>
      <c r="EMN69" s="1170"/>
      <c r="EMO69" s="1170"/>
      <c r="EMP69" s="1170"/>
      <c r="EMQ69" s="1170"/>
      <c r="EMR69" s="1170"/>
      <c r="EMS69" s="1170"/>
      <c r="EMT69" s="1170"/>
      <c r="EMU69" s="1170"/>
      <c r="EMV69" s="1170"/>
      <c r="EMW69" s="1170"/>
      <c r="EMX69" s="1170"/>
      <c r="EMY69" s="1170"/>
      <c r="EMZ69" s="1170"/>
      <c r="ENA69" s="1170"/>
      <c r="ENB69" s="1170"/>
      <c r="ENC69" s="1170"/>
      <c r="END69" s="1170"/>
      <c r="ENE69" s="1170"/>
      <c r="ENF69" s="1170"/>
      <c r="ENG69" s="1170"/>
      <c r="ENH69" s="1170"/>
      <c r="ENI69" s="1170"/>
      <c r="ENJ69" s="1170"/>
      <c r="ENK69" s="1170"/>
      <c r="ENL69" s="1170"/>
      <c r="ENM69" s="1170"/>
      <c r="ENN69" s="1170"/>
      <c r="ENO69" s="1170"/>
      <c r="ENP69" s="1170"/>
      <c r="ENQ69" s="1170"/>
      <c r="ENR69" s="1170"/>
      <c r="ENS69" s="1170"/>
      <c r="ENT69" s="1170"/>
      <c r="ENU69" s="1170"/>
      <c r="ENV69" s="1170"/>
      <c r="ENW69" s="1170"/>
      <c r="ENX69" s="1170"/>
      <c r="ENY69" s="1170"/>
      <c r="ENZ69" s="1170"/>
      <c r="EOA69" s="1170"/>
      <c r="EOB69" s="1170"/>
      <c r="EOC69" s="1170"/>
      <c r="EOD69" s="1170"/>
      <c r="EOE69" s="1170"/>
      <c r="EOF69" s="1170"/>
      <c r="EOG69" s="1170"/>
      <c r="EOH69" s="1170"/>
      <c r="EOI69" s="1170"/>
      <c r="EOJ69" s="1170"/>
      <c r="EOK69" s="1170"/>
      <c r="EOL69" s="1170"/>
      <c r="EOM69" s="1170"/>
      <c r="EON69" s="1170"/>
      <c r="EOO69" s="1170"/>
      <c r="EOP69" s="1170"/>
      <c r="EOQ69" s="1170"/>
      <c r="EOR69" s="1170"/>
      <c r="EOS69" s="1170"/>
      <c r="EOT69" s="1170"/>
      <c r="EOU69" s="1170"/>
      <c r="EOV69" s="1170"/>
      <c r="EOW69" s="1170"/>
      <c r="EOX69" s="1170"/>
      <c r="EOY69" s="1170"/>
      <c r="EOZ69" s="1170"/>
      <c r="EPA69" s="1170"/>
      <c r="EPB69" s="1170"/>
      <c r="EPC69" s="1170"/>
      <c r="EPD69" s="1170"/>
      <c r="EPE69" s="1170"/>
      <c r="EPF69" s="1170"/>
      <c r="EPG69" s="1170"/>
      <c r="EPH69" s="1170"/>
      <c r="EPI69" s="1170"/>
      <c r="EPJ69" s="1170"/>
      <c r="EPK69" s="1170"/>
      <c r="EPL69" s="1170"/>
      <c r="EPM69" s="1170"/>
      <c r="EPN69" s="1170"/>
      <c r="EPO69" s="1170"/>
      <c r="EPP69" s="1170"/>
      <c r="EPQ69" s="1170"/>
      <c r="EPR69" s="1170"/>
      <c r="EPS69" s="1170"/>
      <c r="EPT69" s="1170"/>
      <c r="EPU69" s="1170"/>
      <c r="EPV69" s="1170"/>
      <c r="EPW69" s="1170"/>
      <c r="EPX69" s="1170"/>
      <c r="EPY69" s="1170"/>
      <c r="EPZ69" s="1170"/>
      <c r="EQA69" s="1170"/>
      <c r="EQB69" s="1170"/>
      <c r="EQC69" s="1170"/>
      <c r="EQD69" s="1170"/>
      <c r="EQE69" s="1170"/>
      <c r="EQF69" s="1170"/>
      <c r="EQG69" s="1170"/>
      <c r="EQH69" s="1170"/>
      <c r="EQI69" s="1170"/>
      <c r="EQJ69" s="1170"/>
      <c r="EQK69" s="1170"/>
      <c r="EQL69" s="1170"/>
      <c r="EQM69" s="1170"/>
      <c r="EQN69" s="1170"/>
      <c r="EQO69" s="1170"/>
      <c r="EQP69" s="1170"/>
      <c r="EQQ69" s="1170"/>
      <c r="EQR69" s="1170"/>
      <c r="EQS69" s="1170"/>
      <c r="EQT69" s="1170"/>
      <c r="EQU69" s="1170"/>
      <c r="EQV69" s="1170"/>
      <c r="EQW69" s="1170"/>
      <c r="EQX69" s="1170"/>
      <c r="EQY69" s="1170"/>
      <c r="EQZ69" s="1170"/>
      <c r="ERA69" s="1170"/>
      <c r="ERB69" s="1170"/>
      <c r="ERC69" s="1170"/>
      <c r="ERD69" s="1170"/>
      <c r="ERE69" s="1170"/>
      <c r="ERF69" s="1170"/>
      <c r="ERG69" s="1170"/>
      <c r="ERH69" s="1170"/>
      <c r="ERI69" s="1170"/>
      <c r="ERJ69" s="1170"/>
      <c r="ERK69" s="1170"/>
      <c r="ERL69" s="1170"/>
      <c r="ERM69" s="1170"/>
      <c r="ERN69" s="1170"/>
      <c r="ERO69" s="1170"/>
      <c r="ERP69" s="1170"/>
      <c r="ERQ69" s="1170"/>
      <c r="ERR69" s="1170"/>
      <c r="ERS69" s="1170"/>
      <c r="ERT69" s="1170"/>
      <c r="ERU69" s="1170"/>
      <c r="ERV69" s="1170"/>
      <c r="ERW69" s="1170"/>
      <c r="ERX69" s="1170"/>
      <c r="ERY69" s="1170"/>
      <c r="ERZ69" s="1170"/>
      <c r="ESA69" s="1170"/>
      <c r="ESB69" s="1170"/>
      <c r="ESC69" s="1170"/>
      <c r="ESD69" s="1170"/>
      <c r="ESE69" s="1170"/>
      <c r="ESF69" s="1170"/>
      <c r="ESG69" s="1170"/>
      <c r="ESH69" s="1170"/>
      <c r="ESI69" s="1170"/>
      <c r="ESJ69" s="1170"/>
      <c r="ESK69" s="1170"/>
      <c r="ESL69" s="1170"/>
      <c r="ESM69" s="1170"/>
      <c r="ESN69" s="1170"/>
      <c r="ESO69" s="1170"/>
      <c r="ESP69" s="1170"/>
      <c r="ESQ69" s="1170"/>
      <c r="ESR69" s="1170"/>
      <c r="ESS69" s="1170"/>
      <c r="EST69" s="1170"/>
      <c r="ESU69" s="1170"/>
      <c r="ESV69" s="1170"/>
      <c r="ESW69" s="1170"/>
      <c r="ESX69" s="1170"/>
      <c r="ESY69" s="1170"/>
      <c r="ESZ69" s="1170"/>
      <c r="ETA69" s="1170"/>
      <c r="ETB69" s="1170"/>
      <c r="ETC69" s="1170"/>
      <c r="ETD69" s="1170"/>
      <c r="ETE69" s="1170"/>
      <c r="ETF69" s="1170"/>
      <c r="ETG69" s="1170"/>
      <c r="ETH69" s="1170"/>
      <c r="ETI69" s="1170"/>
      <c r="ETJ69" s="1170"/>
      <c r="ETK69" s="1170"/>
      <c r="ETL69" s="1170"/>
      <c r="ETM69" s="1170"/>
      <c r="ETN69" s="1170"/>
      <c r="ETO69" s="1170"/>
      <c r="ETP69" s="1170"/>
      <c r="ETQ69" s="1170"/>
      <c r="ETR69" s="1170"/>
      <c r="ETS69" s="1170"/>
      <c r="ETT69" s="1170"/>
      <c r="ETU69" s="1170"/>
      <c r="ETV69" s="1170"/>
      <c r="ETW69" s="1170"/>
      <c r="ETX69" s="1170"/>
      <c r="ETY69" s="1170"/>
      <c r="ETZ69" s="1170"/>
      <c r="EUA69" s="1170"/>
      <c r="EUB69" s="1170"/>
      <c r="EUC69" s="1170"/>
      <c r="EUD69" s="1170"/>
      <c r="EUE69" s="1170"/>
      <c r="EUF69" s="1170"/>
      <c r="EUG69" s="1170"/>
      <c r="EUH69" s="1170"/>
      <c r="EUI69" s="1170"/>
      <c r="EUJ69" s="1170"/>
      <c r="EUK69" s="1170"/>
      <c r="EUL69" s="1170"/>
      <c r="EUM69" s="1170"/>
      <c r="EUN69" s="1170"/>
      <c r="EUO69" s="1170"/>
      <c r="EUP69" s="1170"/>
      <c r="EUQ69" s="1170"/>
      <c r="EUR69" s="1170"/>
      <c r="EUS69" s="1170"/>
      <c r="EUT69" s="1170"/>
      <c r="EUU69" s="1170"/>
      <c r="EUV69" s="1170"/>
      <c r="EUW69" s="1170"/>
      <c r="EUX69" s="1170"/>
      <c r="EUY69" s="1170"/>
      <c r="EUZ69" s="1170"/>
      <c r="EVA69" s="1170"/>
      <c r="EVB69" s="1170"/>
      <c r="EVC69" s="1170"/>
      <c r="EVD69" s="1170"/>
      <c r="EVE69" s="1170"/>
      <c r="EVF69" s="1170"/>
      <c r="EVG69" s="1170"/>
      <c r="EVH69" s="1170"/>
      <c r="EVI69" s="1170"/>
      <c r="EVJ69" s="1170"/>
      <c r="EVK69" s="1170"/>
      <c r="EVL69" s="1170"/>
      <c r="EVM69" s="1170"/>
      <c r="EVN69" s="1170"/>
      <c r="EVO69" s="1170"/>
      <c r="EVP69" s="1170"/>
      <c r="EVQ69" s="1170"/>
      <c r="EVR69" s="1170"/>
      <c r="EVS69" s="1170"/>
      <c r="EVT69" s="1170"/>
      <c r="EVU69" s="1170"/>
      <c r="EVV69" s="1170"/>
      <c r="EVW69" s="1170"/>
      <c r="EVX69" s="1170"/>
      <c r="EVY69" s="1170"/>
      <c r="EVZ69" s="1170"/>
      <c r="EWA69" s="1170"/>
      <c r="EWB69" s="1170"/>
      <c r="EWC69" s="1170"/>
      <c r="EWD69" s="1170"/>
      <c r="EWE69" s="1170"/>
      <c r="EWF69" s="1170"/>
      <c r="EWG69" s="1170"/>
      <c r="EWH69" s="1170"/>
      <c r="EWI69" s="1170"/>
      <c r="EWJ69" s="1170"/>
      <c r="EWK69" s="1170"/>
      <c r="EWL69" s="1170"/>
      <c r="EWM69" s="1170"/>
      <c r="EWN69" s="1170"/>
      <c r="EWO69" s="1170"/>
      <c r="EWP69" s="1170"/>
      <c r="EWQ69" s="1170"/>
      <c r="EWR69" s="1170"/>
      <c r="EWS69" s="1170"/>
      <c r="EWT69" s="1170"/>
      <c r="EWU69" s="1170"/>
      <c r="EWV69" s="1170"/>
      <c r="EWW69" s="1170"/>
      <c r="EWX69" s="1170"/>
      <c r="EWY69" s="1170"/>
      <c r="EWZ69" s="1170"/>
      <c r="EXA69" s="1170"/>
      <c r="EXB69" s="1170"/>
      <c r="EXC69" s="1170"/>
      <c r="EXD69" s="1170"/>
      <c r="EXE69" s="1170"/>
      <c r="EXF69" s="1170"/>
      <c r="EXG69" s="1170"/>
      <c r="EXH69" s="1170"/>
      <c r="EXI69" s="1170"/>
      <c r="EXJ69" s="1170"/>
      <c r="EXK69" s="1170"/>
      <c r="EXL69" s="1170"/>
      <c r="EXM69" s="1170"/>
      <c r="EXN69" s="1170"/>
      <c r="EXO69" s="1170"/>
      <c r="EXP69" s="1170"/>
      <c r="EXQ69" s="1170"/>
      <c r="EXR69" s="1170"/>
      <c r="EXS69" s="1170"/>
      <c r="EXT69" s="1170"/>
      <c r="EXU69" s="1170"/>
      <c r="EXV69" s="1170"/>
      <c r="EXW69" s="1170"/>
      <c r="EXX69" s="1170"/>
      <c r="EXY69" s="1170"/>
      <c r="EXZ69" s="1170"/>
      <c r="EYA69" s="1170"/>
      <c r="EYB69" s="1170"/>
      <c r="EYC69" s="1170"/>
      <c r="EYD69" s="1170"/>
      <c r="EYE69" s="1170"/>
      <c r="EYF69" s="1170"/>
      <c r="EYG69" s="1170"/>
      <c r="EYH69" s="1170"/>
      <c r="EYI69" s="1170"/>
      <c r="EYJ69" s="1170"/>
      <c r="EYK69" s="1170"/>
      <c r="EYL69" s="1170"/>
      <c r="EYM69" s="1170"/>
      <c r="EYN69" s="1170"/>
      <c r="EYO69" s="1170"/>
      <c r="EYP69" s="1170"/>
      <c r="EYQ69" s="1170"/>
      <c r="EYR69" s="1170"/>
      <c r="EYS69" s="1170"/>
      <c r="EYT69" s="1170"/>
      <c r="EYU69" s="1170"/>
      <c r="EYV69" s="1170"/>
      <c r="EYW69" s="1170"/>
      <c r="EYX69" s="1170"/>
      <c r="EYY69" s="1170"/>
      <c r="EYZ69" s="1170"/>
      <c r="EZA69" s="1170"/>
      <c r="EZB69" s="1170"/>
      <c r="EZC69" s="1170"/>
      <c r="EZD69" s="1170"/>
      <c r="EZE69" s="1170"/>
      <c r="EZF69" s="1170"/>
      <c r="EZG69" s="1170"/>
      <c r="EZH69" s="1170"/>
      <c r="EZI69" s="1170"/>
      <c r="EZJ69" s="1170"/>
      <c r="EZK69" s="1170"/>
      <c r="EZL69" s="1170"/>
      <c r="EZM69" s="1170"/>
      <c r="EZN69" s="1170"/>
      <c r="EZO69" s="1170"/>
      <c r="EZP69" s="1170"/>
      <c r="EZQ69" s="1170"/>
      <c r="EZR69" s="1170"/>
      <c r="EZS69" s="1170"/>
      <c r="EZT69" s="1170"/>
      <c r="EZU69" s="1170"/>
      <c r="EZV69" s="1170"/>
      <c r="EZW69" s="1170"/>
      <c r="EZX69" s="1170"/>
      <c r="EZY69" s="1170"/>
      <c r="EZZ69" s="1170"/>
      <c r="FAA69" s="1170"/>
      <c r="FAB69" s="1170"/>
      <c r="FAC69" s="1170"/>
      <c r="FAD69" s="1170"/>
      <c r="FAE69" s="1170"/>
      <c r="FAF69" s="1170"/>
      <c r="FAG69" s="1170"/>
      <c r="FAH69" s="1170"/>
      <c r="FAI69" s="1170"/>
      <c r="FAJ69" s="1170"/>
      <c r="FAK69" s="1170"/>
      <c r="FAL69" s="1170"/>
      <c r="FAM69" s="1170"/>
      <c r="FAN69" s="1170"/>
      <c r="FAO69" s="1170"/>
      <c r="FAP69" s="1170"/>
      <c r="FAQ69" s="1170"/>
      <c r="FAR69" s="1170"/>
      <c r="FAS69" s="1170"/>
      <c r="FAT69" s="1170"/>
      <c r="FAU69" s="1170"/>
      <c r="FAV69" s="1170"/>
      <c r="FAW69" s="1170"/>
      <c r="FAX69" s="1170"/>
      <c r="FAY69" s="1170"/>
      <c r="FAZ69" s="1170"/>
      <c r="FBA69" s="1170"/>
      <c r="FBB69" s="1170"/>
      <c r="FBC69" s="1170"/>
      <c r="FBD69" s="1170"/>
      <c r="FBE69" s="1170"/>
      <c r="FBF69" s="1170"/>
      <c r="FBG69" s="1170"/>
      <c r="FBH69" s="1170"/>
      <c r="FBI69" s="1170"/>
      <c r="FBJ69" s="1170"/>
      <c r="FBK69" s="1170"/>
      <c r="FBL69" s="1170"/>
      <c r="FBM69" s="1170"/>
      <c r="FBN69" s="1170"/>
      <c r="FBO69" s="1170"/>
      <c r="FBP69" s="1170"/>
      <c r="FBQ69" s="1170"/>
      <c r="FBR69" s="1170"/>
      <c r="FBS69" s="1170"/>
      <c r="FBT69" s="1170"/>
      <c r="FBU69" s="1170"/>
      <c r="FBV69" s="1170"/>
      <c r="FBW69" s="1170"/>
      <c r="FBX69" s="1170"/>
      <c r="FBY69" s="1170"/>
      <c r="FBZ69" s="1170"/>
      <c r="FCA69" s="1170"/>
      <c r="FCB69" s="1170"/>
      <c r="FCC69" s="1170"/>
      <c r="FCD69" s="1170"/>
      <c r="FCE69" s="1170"/>
      <c r="FCF69" s="1170"/>
      <c r="FCG69" s="1170"/>
      <c r="FCH69" s="1170"/>
      <c r="FCI69" s="1170"/>
      <c r="FCJ69" s="1170"/>
      <c r="FCK69" s="1170"/>
      <c r="FCL69" s="1170"/>
      <c r="FCM69" s="1170"/>
      <c r="FCN69" s="1170"/>
      <c r="FCO69" s="1170"/>
      <c r="FCP69" s="1170"/>
      <c r="FCQ69" s="1170"/>
      <c r="FCR69" s="1170"/>
      <c r="FCS69" s="1170"/>
      <c r="FCT69" s="1170"/>
      <c r="FCU69" s="1170"/>
      <c r="FCV69" s="1170"/>
      <c r="FCW69" s="1170"/>
      <c r="FCX69" s="1170"/>
      <c r="FCY69" s="1170"/>
      <c r="FCZ69" s="1170"/>
      <c r="FDA69" s="1170"/>
      <c r="FDB69" s="1170"/>
      <c r="FDC69" s="1170"/>
      <c r="FDD69" s="1170"/>
      <c r="FDE69" s="1170"/>
      <c r="FDF69" s="1170"/>
      <c r="FDG69" s="1170"/>
      <c r="FDH69" s="1170"/>
      <c r="FDI69" s="1170"/>
      <c r="FDJ69" s="1170"/>
      <c r="FDK69" s="1170"/>
      <c r="FDL69" s="1170"/>
      <c r="FDM69" s="1170"/>
      <c r="FDN69" s="1170"/>
      <c r="FDO69" s="1170"/>
      <c r="FDP69" s="1170"/>
      <c r="FDQ69" s="1170"/>
      <c r="FDR69" s="1170"/>
      <c r="FDS69" s="1170"/>
      <c r="FDT69" s="1170"/>
      <c r="FDU69" s="1170"/>
      <c r="FDV69" s="1170"/>
      <c r="FDW69" s="1170"/>
      <c r="FDX69" s="1170"/>
      <c r="FDY69" s="1170"/>
      <c r="FDZ69" s="1170"/>
      <c r="FEA69" s="1170"/>
      <c r="FEB69" s="1170"/>
      <c r="FEC69" s="1170"/>
      <c r="FED69" s="1170"/>
      <c r="FEE69" s="1170"/>
      <c r="FEF69" s="1170"/>
      <c r="FEG69" s="1170"/>
      <c r="FEH69" s="1170"/>
      <c r="FEI69" s="1170"/>
      <c r="FEJ69" s="1170"/>
      <c r="FEK69" s="1170"/>
      <c r="FEL69" s="1170"/>
      <c r="FEM69" s="1170"/>
      <c r="FEN69" s="1170"/>
      <c r="FEO69" s="1170"/>
      <c r="FEP69" s="1170"/>
      <c r="FEQ69" s="1170"/>
      <c r="FER69" s="1170"/>
      <c r="FES69" s="1170"/>
      <c r="FET69" s="1170"/>
      <c r="FEU69" s="1170"/>
      <c r="FEV69" s="1170"/>
      <c r="FEW69" s="1170"/>
      <c r="FEX69" s="1170"/>
      <c r="FEY69" s="1170"/>
      <c r="FEZ69" s="1170"/>
      <c r="FFA69" s="1170"/>
      <c r="FFB69" s="1170"/>
      <c r="FFC69" s="1170"/>
      <c r="FFD69" s="1170"/>
      <c r="FFE69" s="1170"/>
      <c r="FFF69" s="1170"/>
      <c r="FFG69" s="1170"/>
      <c r="FFH69" s="1170"/>
      <c r="FFI69" s="1170"/>
      <c r="FFJ69" s="1170"/>
      <c r="FFK69" s="1170"/>
      <c r="FFL69" s="1170"/>
      <c r="FFM69" s="1170"/>
      <c r="FFN69" s="1170"/>
      <c r="FFO69" s="1170"/>
      <c r="FFP69" s="1170"/>
      <c r="FFQ69" s="1170"/>
      <c r="FFR69" s="1170"/>
      <c r="FFS69" s="1170"/>
      <c r="FFT69" s="1170"/>
      <c r="FFU69" s="1170"/>
      <c r="FFV69" s="1170"/>
      <c r="FFW69" s="1170"/>
      <c r="FFX69" s="1170"/>
      <c r="FFY69" s="1170"/>
      <c r="FFZ69" s="1170"/>
      <c r="FGA69" s="1170"/>
      <c r="FGB69" s="1170"/>
      <c r="FGC69" s="1170"/>
      <c r="FGD69" s="1170"/>
      <c r="FGE69" s="1170"/>
      <c r="FGF69" s="1170"/>
      <c r="FGG69" s="1170"/>
      <c r="FGH69" s="1170"/>
      <c r="FGI69" s="1170"/>
      <c r="FGJ69" s="1170"/>
      <c r="FGK69" s="1170"/>
      <c r="FGL69" s="1170"/>
      <c r="FGM69" s="1170"/>
      <c r="FGN69" s="1170"/>
      <c r="FGO69" s="1170"/>
      <c r="FGP69" s="1170"/>
      <c r="FGQ69" s="1170"/>
      <c r="FGR69" s="1170"/>
      <c r="FGS69" s="1170"/>
      <c r="FGT69" s="1170"/>
      <c r="FGU69" s="1170"/>
      <c r="FGV69" s="1170"/>
      <c r="FGW69" s="1170"/>
      <c r="FGX69" s="1170"/>
      <c r="FGY69" s="1170"/>
      <c r="FGZ69" s="1170"/>
      <c r="FHA69" s="1170"/>
      <c r="FHB69" s="1170"/>
      <c r="FHC69" s="1170"/>
      <c r="FHD69" s="1170"/>
      <c r="FHE69" s="1170"/>
      <c r="FHF69" s="1170"/>
      <c r="FHG69" s="1170"/>
      <c r="FHH69" s="1170"/>
      <c r="FHI69" s="1170"/>
      <c r="FHJ69" s="1170"/>
      <c r="FHK69" s="1170"/>
      <c r="FHL69" s="1170"/>
      <c r="FHM69" s="1170"/>
      <c r="FHN69" s="1170"/>
      <c r="FHO69" s="1170"/>
      <c r="FHP69" s="1170"/>
      <c r="FHQ69" s="1170"/>
      <c r="FHR69" s="1170"/>
      <c r="FHS69" s="1170"/>
      <c r="FHT69" s="1170"/>
      <c r="FHU69" s="1170"/>
      <c r="FHV69" s="1170"/>
      <c r="FHW69" s="1170"/>
      <c r="FHX69" s="1170"/>
      <c r="FHY69" s="1170"/>
      <c r="FHZ69" s="1170"/>
      <c r="FIA69" s="1170"/>
      <c r="FIB69" s="1170"/>
      <c r="FIC69" s="1170"/>
      <c r="FID69" s="1170"/>
      <c r="FIE69" s="1170"/>
      <c r="FIF69" s="1170"/>
      <c r="FIG69" s="1170"/>
      <c r="FIH69" s="1170"/>
      <c r="FII69" s="1170"/>
      <c r="FIJ69" s="1170"/>
      <c r="FIK69" s="1170"/>
      <c r="FIL69" s="1170"/>
      <c r="FIM69" s="1170"/>
      <c r="FIN69" s="1170"/>
      <c r="FIO69" s="1170"/>
      <c r="FIP69" s="1170"/>
      <c r="FIQ69" s="1170"/>
      <c r="FIR69" s="1170"/>
      <c r="FIS69" s="1170"/>
      <c r="FIT69" s="1170"/>
      <c r="FIU69" s="1170"/>
      <c r="FIV69" s="1170"/>
      <c r="FIW69" s="1170"/>
      <c r="FIX69" s="1170"/>
      <c r="FIY69" s="1170"/>
      <c r="FIZ69" s="1170"/>
      <c r="FJA69" s="1170"/>
      <c r="FJB69" s="1170"/>
      <c r="FJC69" s="1170"/>
      <c r="FJD69" s="1170"/>
      <c r="FJE69" s="1170"/>
      <c r="FJF69" s="1170"/>
      <c r="FJG69" s="1170"/>
      <c r="FJH69" s="1170"/>
      <c r="FJI69" s="1170"/>
      <c r="FJJ69" s="1170"/>
      <c r="FJK69" s="1170"/>
      <c r="FJL69" s="1170"/>
      <c r="FJM69" s="1170"/>
      <c r="FJN69" s="1170"/>
      <c r="FJO69" s="1170"/>
      <c r="FJP69" s="1170"/>
      <c r="FJQ69" s="1170"/>
      <c r="FJR69" s="1170"/>
      <c r="FJS69" s="1170"/>
      <c r="FJT69" s="1170"/>
      <c r="FJU69" s="1170"/>
      <c r="FJV69" s="1170"/>
      <c r="FJW69" s="1170"/>
      <c r="FJX69" s="1170"/>
      <c r="FJY69" s="1170"/>
      <c r="FJZ69" s="1170"/>
      <c r="FKA69" s="1170"/>
      <c r="FKB69" s="1170"/>
      <c r="FKC69" s="1170"/>
      <c r="FKD69" s="1170"/>
      <c r="FKE69" s="1170"/>
      <c r="FKF69" s="1170"/>
      <c r="FKG69" s="1170"/>
      <c r="FKH69" s="1170"/>
      <c r="FKI69" s="1170"/>
      <c r="FKJ69" s="1170"/>
      <c r="FKK69" s="1170"/>
      <c r="FKL69" s="1170"/>
      <c r="FKM69" s="1170"/>
      <c r="FKN69" s="1170"/>
      <c r="FKO69" s="1170"/>
      <c r="FKP69" s="1170"/>
      <c r="FKQ69" s="1170"/>
      <c r="FKR69" s="1170"/>
      <c r="FKS69" s="1170"/>
      <c r="FKT69" s="1170"/>
      <c r="FKU69" s="1170"/>
      <c r="FKV69" s="1170"/>
      <c r="FKW69" s="1170"/>
      <c r="FKX69" s="1170"/>
      <c r="FKY69" s="1170"/>
      <c r="FKZ69" s="1170"/>
      <c r="FLA69" s="1170"/>
      <c r="FLB69" s="1170"/>
      <c r="FLC69" s="1170"/>
      <c r="FLD69" s="1170"/>
      <c r="FLE69" s="1170"/>
      <c r="FLF69" s="1170"/>
      <c r="FLG69" s="1170"/>
      <c r="FLH69" s="1170"/>
      <c r="FLI69" s="1170"/>
      <c r="FLJ69" s="1170"/>
      <c r="FLK69" s="1170"/>
      <c r="FLL69" s="1170"/>
      <c r="FLM69" s="1170"/>
      <c r="FLN69" s="1170"/>
      <c r="FLO69" s="1170"/>
      <c r="FLP69" s="1170"/>
      <c r="FLQ69" s="1170"/>
      <c r="FLR69" s="1170"/>
      <c r="FLS69" s="1170"/>
      <c r="FLT69" s="1170"/>
      <c r="FLU69" s="1170"/>
      <c r="FLV69" s="1170"/>
      <c r="FLW69" s="1170"/>
      <c r="FLX69" s="1170"/>
      <c r="FLY69" s="1170"/>
      <c r="FLZ69" s="1170"/>
      <c r="FMA69" s="1170"/>
      <c r="FMB69" s="1170"/>
      <c r="FMC69" s="1170"/>
      <c r="FMD69" s="1170"/>
      <c r="FME69" s="1170"/>
      <c r="FMF69" s="1170"/>
      <c r="FMG69" s="1170"/>
      <c r="FMH69" s="1170"/>
      <c r="FMI69" s="1170"/>
      <c r="FMJ69" s="1170"/>
      <c r="FMK69" s="1170"/>
      <c r="FML69" s="1170"/>
      <c r="FMM69" s="1170"/>
      <c r="FMN69" s="1170"/>
      <c r="FMO69" s="1170"/>
      <c r="FMP69" s="1170"/>
      <c r="FMQ69" s="1170"/>
      <c r="FMR69" s="1170"/>
      <c r="FMS69" s="1170"/>
      <c r="FMT69" s="1170"/>
      <c r="FMU69" s="1170"/>
      <c r="FMV69" s="1170"/>
      <c r="FMW69" s="1170"/>
      <c r="FMX69" s="1170"/>
      <c r="FMY69" s="1170"/>
      <c r="FMZ69" s="1170"/>
      <c r="FNA69" s="1170"/>
      <c r="FNB69" s="1170"/>
      <c r="FNC69" s="1170"/>
      <c r="FND69" s="1170"/>
      <c r="FNE69" s="1170"/>
      <c r="FNF69" s="1170"/>
      <c r="FNG69" s="1170"/>
      <c r="FNH69" s="1170"/>
      <c r="FNI69" s="1170"/>
      <c r="FNJ69" s="1170"/>
      <c r="FNK69" s="1170"/>
      <c r="FNL69" s="1170"/>
      <c r="FNM69" s="1170"/>
      <c r="FNN69" s="1170"/>
      <c r="FNO69" s="1170"/>
      <c r="FNP69" s="1170"/>
      <c r="FNQ69" s="1170"/>
      <c r="FNR69" s="1170"/>
      <c r="FNS69" s="1170"/>
      <c r="FNT69" s="1170"/>
      <c r="FNU69" s="1170"/>
      <c r="FNV69" s="1170"/>
      <c r="FNW69" s="1170"/>
      <c r="FNX69" s="1170"/>
      <c r="FNY69" s="1170"/>
      <c r="FNZ69" s="1170"/>
      <c r="FOA69" s="1170"/>
      <c r="FOB69" s="1170"/>
      <c r="FOC69" s="1170"/>
      <c r="FOD69" s="1170"/>
      <c r="FOE69" s="1170"/>
      <c r="FOF69" s="1170"/>
      <c r="FOG69" s="1170"/>
      <c r="FOH69" s="1170"/>
      <c r="FOI69" s="1170"/>
      <c r="FOJ69" s="1170"/>
      <c r="FOK69" s="1170"/>
      <c r="FOL69" s="1170"/>
      <c r="FOM69" s="1170"/>
      <c r="FON69" s="1170"/>
      <c r="FOO69" s="1170"/>
      <c r="FOP69" s="1170"/>
      <c r="FOQ69" s="1170"/>
      <c r="FOR69" s="1170"/>
      <c r="FOS69" s="1170"/>
      <c r="FOT69" s="1170"/>
      <c r="FOU69" s="1170"/>
      <c r="FOV69" s="1170"/>
      <c r="FOW69" s="1170"/>
      <c r="FOX69" s="1170"/>
      <c r="FOY69" s="1170"/>
      <c r="FOZ69" s="1170"/>
      <c r="FPA69" s="1170"/>
      <c r="FPB69" s="1170"/>
      <c r="FPC69" s="1170"/>
      <c r="FPD69" s="1170"/>
      <c r="FPE69" s="1170"/>
      <c r="FPF69" s="1170"/>
      <c r="FPG69" s="1170"/>
      <c r="FPH69" s="1170"/>
      <c r="FPI69" s="1170"/>
      <c r="FPJ69" s="1170"/>
      <c r="FPK69" s="1170"/>
      <c r="FPL69" s="1170"/>
      <c r="FPM69" s="1170"/>
      <c r="FPN69" s="1170"/>
      <c r="FPO69" s="1170"/>
      <c r="FPP69" s="1170"/>
      <c r="FPQ69" s="1170"/>
      <c r="FPR69" s="1170"/>
      <c r="FPS69" s="1170"/>
      <c r="FPT69" s="1170"/>
      <c r="FPU69" s="1170"/>
      <c r="FPV69" s="1170"/>
      <c r="FPW69" s="1170"/>
      <c r="FPX69" s="1170"/>
      <c r="FPY69" s="1170"/>
      <c r="FPZ69" s="1170"/>
      <c r="FQA69" s="1170"/>
      <c r="FQB69" s="1170"/>
      <c r="FQC69" s="1170"/>
      <c r="FQD69" s="1170"/>
      <c r="FQE69" s="1170"/>
      <c r="FQF69" s="1170"/>
      <c r="FQG69" s="1170"/>
      <c r="FQH69" s="1170"/>
      <c r="FQI69" s="1170"/>
      <c r="FQJ69" s="1170"/>
      <c r="FQK69" s="1170"/>
      <c r="FQL69" s="1170"/>
      <c r="FQM69" s="1170"/>
      <c r="FQN69" s="1170"/>
      <c r="FQO69" s="1170"/>
      <c r="FQP69" s="1170"/>
      <c r="FQQ69" s="1170"/>
      <c r="FQR69" s="1170"/>
      <c r="FQS69" s="1170"/>
      <c r="FQT69" s="1170"/>
      <c r="FQU69" s="1170"/>
      <c r="FQV69" s="1170"/>
      <c r="FQW69" s="1170"/>
      <c r="FQX69" s="1170"/>
      <c r="FQY69" s="1170"/>
      <c r="FQZ69" s="1170"/>
      <c r="FRA69" s="1170"/>
      <c r="FRB69" s="1170"/>
      <c r="FRC69" s="1170"/>
      <c r="FRD69" s="1170"/>
      <c r="FRE69" s="1170"/>
      <c r="FRF69" s="1170"/>
      <c r="FRG69" s="1170"/>
      <c r="FRH69" s="1170"/>
      <c r="FRI69" s="1170"/>
      <c r="FRJ69" s="1170"/>
      <c r="FRK69" s="1170"/>
      <c r="FRL69" s="1170"/>
      <c r="FRM69" s="1170"/>
      <c r="FRN69" s="1170"/>
      <c r="FRO69" s="1170"/>
      <c r="FRP69" s="1170"/>
      <c r="FRQ69" s="1170"/>
      <c r="FRR69" s="1170"/>
      <c r="FRS69" s="1170"/>
      <c r="FRT69" s="1170"/>
      <c r="FRU69" s="1170"/>
      <c r="FRV69" s="1170"/>
      <c r="FRW69" s="1170"/>
      <c r="FRX69" s="1170"/>
      <c r="FRY69" s="1170"/>
      <c r="FRZ69" s="1170"/>
      <c r="FSA69" s="1170"/>
      <c r="FSB69" s="1170"/>
      <c r="FSC69" s="1170"/>
      <c r="FSD69" s="1170"/>
      <c r="FSE69" s="1170"/>
      <c r="FSF69" s="1170"/>
      <c r="FSG69" s="1170"/>
      <c r="FSH69" s="1170"/>
      <c r="FSI69" s="1170"/>
      <c r="FSJ69" s="1170"/>
      <c r="FSK69" s="1170"/>
      <c r="FSL69" s="1170"/>
      <c r="FSM69" s="1170"/>
      <c r="FSN69" s="1170"/>
      <c r="FSO69" s="1170"/>
      <c r="FSP69" s="1170"/>
      <c r="FSQ69" s="1170"/>
      <c r="FSR69" s="1170"/>
      <c r="FSS69" s="1170"/>
      <c r="FST69" s="1170"/>
      <c r="FSU69" s="1170"/>
      <c r="FSV69" s="1170"/>
      <c r="FSW69" s="1170"/>
      <c r="FSX69" s="1170"/>
      <c r="FSY69" s="1170"/>
      <c r="FSZ69" s="1170"/>
      <c r="FTA69" s="1170"/>
      <c r="FTB69" s="1170"/>
      <c r="FTC69" s="1170"/>
      <c r="FTD69" s="1170"/>
      <c r="FTE69" s="1170"/>
      <c r="FTF69" s="1170"/>
      <c r="FTG69" s="1170"/>
      <c r="FTH69" s="1170"/>
      <c r="FTI69" s="1170"/>
      <c r="FTJ69" s="1170"/>
      <c r="FTK69" s="1170"/>
      <c r="FTL69" s="1170"/>
      <c r="FTM69" s="1170"/>
      <c r="FTN69" s="1170"/>
      <c r="FTO69" s="1170"/>
      <c r="FTP69" s="1170"/>
      <c r="FTQ69" s="1170"/>
      <c r="FTR69" s="1170"/>
      <c r="FTS69" s="1170"/>
      <c r="FTT69" s="1170"/>
      <c r="FTU69" s="1170"/>
      <c r="FTV69" s="1170"/>
      <c r="FTW69" s="1170"/>
      <c r="FTX69" s="1170"/>
      <c r="FTY69" s="1170"/>
      <c r="FTZ69" s="1170"/>
      <c r="FUA69" s="1170"/>
      <c r="FUB69" s="1170"/>
      <c r="FUC69" s="1170"/>
      <c r="FUD69" s="1170"/>
      <c r="FUE69" s="1170"/>
      <c r="FUF69" s="1170"/>
      <c r="FUG69" s="1170"/>
      <c r="FUH69" s="1170"/>
      <c r="FUI69" s="1170"/>
      <c r="FUJ69" s="1170"/>
      <c r="FUK69" s="1170"/>
      <c r="FUL69" s="1170"/>
      <c r="FUM69" s="1170"/>
      <c r="FUN69" s="1170"/>
      <c r="FUO69" s="1170"/>
      <c r="FUP69" s="1170"/>
      <c r="FUQ69" s="1170"/>
      <c r="FUR69" s="1170"/>
      <c r="FUS69" s="1170"/>
      <c r="FUT69" s="1170"/>
      <c r="FUU69" s="1170"/>
      <c r="FUV69" s="1170"/>
      <c r="FUW69" s="1170"/>
      <c r="FUX69" s="1170"/>
      <c r="FUY69" s="1170"/>
      <c r="FUZ69" s="1170"/>
      <c r="FVA69" s="1170"/>
      <c r="FVB69" s="1170"/>
      <c r="FVC69" s="1170"/>
      <c r="FVD69" s="1170"/>
      <c r="FVE69" s="1170"/>
      <c r="FVF69" s="1170"/>
      <c r="FVG69" s="1170"/>
      <c r="FVH69" s="1170"/>
      <c r="FVI69" s="1170"/>
      <c r="FVJ69" s="1170"/>
      <c r="FVK69" s="1170"/>
      <c r="FVL69" s="1170"/>
      <c r="FVM69" s="1170"/>
      <c r="FVN69" s="1170"/>
      <c r="FVO69" s="1170"/>
      <c r="FVP69" s="1170"/>
      <c r="FVQ69" s="1170"/>
      <c r="FVR69" s="1170"/>
      <c r="FVS69" s="1170"/>
      <c r="FVT69" s="1170"/>
      <c r="FVU69" s="1170"/>
      <c r="FVV69" s="1170"/>
      <c r="FVW69" s="1170"/>
      <c r="FVX69" s="1170"/>
      <c r="FVY69" s="1170"/>
      <c r="FVZ69" s="1170"/>
      <c r="FWA69" s="1170"/>
      <c r="FWB69" s="1170"/>
      <c r="FWC69" s="1170"/>
      <c r="FWD69" s="1170"/>
      <c r="FWE69" s="1170"/>
      <c r="FWF69" s="1170"/>
      <c r="FWG69" s="1170"/>
      <c r="FWH69" s="1170"/>
      <c r="FWI69" s="1170"/>
      <c r="FWJ69" s="1170"/>
      <c r="FWK69" s="1170"/>
      <c r="FWL69" s="1170"/>
      <c r="FWM69" s="1170"/>
      <c r="FWN69" s="1170"/>
      <c r="FWO69" s="1170"/>
      <c r="FWP69" s="1170"/>
      <c r="FWQ69" s="1170"/>
      <c r="FWR69" s="1170"/>
      <c r="FWS69" s="1170"/>
      <c r="FWT69" s="1170"/>
      <c r="FWU69" s="1170"/>
      <c r="FWV69" s="1170"/>
      <c r="FWW69" s="1170"/>
      <c r="FWX69" s="1170"/>
      <c r="FWY69" s="1170"/>
      <c r="FWZ69" s="1170"/>
      <c r="FXA69" s="1170"/>
      <c r="FXB69" s="1170"/>
      <c r="FXC69" s="1170"/>
      <c r="FXD69" s="1170"/>
      <c r="FXE69" s="1170"/>
      <c r="FXF69" s="1170"/>
      <c r="FXG69" s="1170"/>
      <c r="FXH69" s="1170"/>
      <c r="FXI69" s="1170"/>
      <c r="FXJ69" s="1170"/>
      <c r="FXK69" s="1170"/>
      <c r="FXL69" s="1170"/>
      <c r="FXM69" s="1170"/>
      <c r="FXN69" s="1170"/>
      <c r="FXO69" s="1170"/>
      <c r="FXP69" s="1170"/>
      <c r="FXQ69" s="1170"/>
      <c r="FXR69" s="1170"/>
      <c r="FXS69" s="1170"/>
      <c r="FXT69" s="1170"/>
      <c r="FXU69" s="1170"/>
      <c r="FXV69" s="1170"/>
      <c r="FXW69" s="1170"/>
      <c r="FXX69" s="1170"/>
      <c r="FXY69" s="1170"/>
      <c r="FXZ69" s="1170"/>
      <c r="FYA69" s="1170"/>
      <c r="FYB69" s="1170"/>
      <c r="FYC69" s="1170"/>
      <c r="FYD69" s="1170"/>
      <c r="FYE69" s="1170"/>
      <c r="FYF69" s="1170"/>
      <c r="FYG69" s="1170"/>
      <c r="FYH69" s="1170"/>
      <c r="FYI69" s="1170"/>
      <c r="FYJ69" s="1170"/>
      <c r="FYK69" s="1170"/>
      <c r="FYL69" s="1170"/>
      <c r="FYM69" s="1170"/>
      <c r="FYN69" s="1170"/>
      <c r="FYO69" s="1170"/>
      <c r="FYP69" s="1170"/>
      <c r="FYQ69" s="1170"/>
      <c r="FYR69" s="1170"/>
      <c r="FYS69" s="1170"/>
      <c r="FYT69" s="1170"/>
      <c r="FYU69" s="1170"/>
      <c r="FYV69" s="1170"/>
      <c r="FYW69" s="1170"/>
      <c r="FYX69" s="1170"/>
      <c r="FYY69" s="1170"/>
      <c r="FYZ69" s="1170"/>
      <c r="FZA69" s="1170"/>
      <c r="FZB69" s="1170"/>
      <c r="FZC69" s="1170"/>
      <c r="FZD69" s="1170"/>
      <c r="FZE69" s="1170"/>
      <c r="FZF69" s="1170"/>
      <c r="FZG69" s="1170"/>
      <c r="FZH69" s="1170"/>
      <c r="FZI69" s="1170"/>
      <c r="FZJ69" s="1170"/>
      <c r="FZK69" s="1170"/>
      <c r="FZL69" s="1170"/>
      <c r="FZM69" s="1170"/>
      <c r="FZN69" s="1170"/>
      <c r="FZO69" s="1170"/>
      <c r="FZP69" s="1170"/>
      <c r="FZQ69" s="1170"/>
      <c r="FZR69" s="1170"/>
      <c r="FZS69" s="1170"/>
      <c r="FZT69" s="1170"/>
      <c r="FZU69" s="1170"/>
      <c r="FZV69" s="1170"/>
      <c r="FZW69" s="1170"/>
      <c r="FZX69" s="1170"/>
      <c r="FZY69" s="1170"/>
      <c r="FZZ69" s="1170"/>
      <c r="GAA69" s="1170"/>
      <c r="GAB69" s="1170"/>
      <c r="GAC69" s="1170"/>
      <c r="GAD69" s="1170"/>
      <c r="GAE69" s="1170"/>
      <c r="GAF69" s="1170"/>
      <c r="GAG69" s="1170"/>
      <c r="GAH69" s="1170"/>
      <c r="GAI69" s="1170"/>
      <c r="GAJ69" s="1170"/>
      <c r="GAK69" s="1170"/>
      <c r="GAL69" s="1170"/>
      <c r="GAM69" s="1170"/>
      <c r="GAN69" s="1170"/>
      <c r="GAO69" s="1170"/>
      <c r="GAP69" s="1170"/>
      <c r="GAQ69" s="1170"/>
      <c r="GAR69" s="1170"/>
      <c r="GAS69" s="1170"/>
      <c r="GAT69" s="1170"/>
      <c r="GAU69" s="1170"/>
      <c r="GAV69" s="1170"/>
      <c r="GAW69" s="1170"/>
      <c r="GAX69" s="1170"/>
      <c r="GAY69" s="1170"/>
      <c r="GAZ69" s="1170"/>
      <c r="GBA69" s="1170"/>
      <c r="GBB69" s="1170"/>
      <c r="GBC69" s="1170"/>
      <c r="GBD69" s="1170"/>
      <c r="GBE69" s="1170"/>
      <c r="GBF69" s="1170"/>
      <c r="GBG69" s="1170"/>
      <c r="GBH69" s="1170"/>
      <c r="GBI69" s="1170"/>
      <c r="GBJ69" s="1170"/>
      <c r="GBK69" s="1170"/>
      <c r="GBL69" s="1170"/>
      <c r="GBM69" s="1170"/>
      <c r="GBN69" s="1170"/>
      <c r="GBO69" s="1170"/>
      <c r="GBP69" s="1170"/>
      <c r="GBQ69" s="1170"/>
      <c r="GBR69" s="1170"/>
      <c r="GBS69" s="1170"/>
      <c r="GBT69" s="1170"/>
      <c r="GBU69" s="1170"/>
      <c r="GBV69" s="1170"/>
      <c r="GBW69" s="1170"/>
      <c r="GBX69" s="1170"/>
      <c r="GBY69" s="1170"/>
      <c r="GBZ69" s="1170"/>
      <c r="GCA69" s="1170"/>
      <c r="GCB69" s="1170"/>
      <c r="GCC69" s="1170"/>
      <c r="GCD69" s="1170"/>
      <c r="GCE69" s="1170"/>
      <c r="GCF69" s="1170"/>
      <c r="GCG69" s="1170"/>
      <c r="GCH69" s="1170"/>
      <c r="GCI69" s="1170"/>
      <c r="GCJ69" s="1170"/>
      <c r="GCK69" s="1170"/>
      <c r="GCL69" s="1170"/>
      <c r="GCM69" s="1170"/>
      <c r="GCN69" s="1170"/>
      <c r="GCO69" s="1170"/>
      <c r="GCP69" s="1170"/>
      <c r="GCQ69" s="1170"/>
      <c r="GCR69" s="1170"/>
      <c r="GCS69" s="1170"/>
      <c r="GCT69" s="1170"/>
      <c r="GCU69" s="1170"/>
      <c r="GCV69" s="1170"/>
      <c r="GCW69" s="1170"/>
      <c r="GCX69" s="1170"/>
      <c r="GCY69" s="1170"/>
      <c r="GCZ69" s="1170"/>
      <c r="GDA69" s="1170"/>
      <c r="GDB69" s="1170"/>
      <c r="GDC69" s="1170"/>
      <c r="GDD69" s="1170"/>
      <c r="GDE69" s="1170"/>
      <c r="GDF69" s="1170"/>
      <c r="GDG69" s="1170"/>
      <c r="GDH69" s="1170"/>
      <c r="GDI69" s="1170"/>
      <c r="GDJ69" s="1170"/>
      <c r="GDK69" s="1170"/>
      <c r="GDL69" s="1170"/>
      <c r="GDM69" s="1170"/>
      <c r="GDN69" s="1170"/>
      <c r="GDO69" s="1170"/>
      <c r="GDP69" s="1170"/>
      <c r="GDQ69" s="1170"/>
      <c r="GDR69" s="1170"/>
      <c r="GDS69" s="1170"/>
      <c r="GDT69" s="1170"/>
      <c r="GDU69" s="1170"/>
      <c r="GDV69" s="1170"/>
      <c r="GDW69" s="1170"/>
      <c r="GDX69" s="1170"/>
      <c r="GDY69" s="1170"/>
      <c r="GDZ69" s="1170"/>
      <c r="GEA69" s="1170"/>
      <c r="GEB69" s="1170"/>
      <c r="GEC69" s="1170"/>
      <c r="GED69" s="1170"/>
      <c r="GEE69" s="1170"/>
      <c r="GEF69" s="1170"/>
      <c r="GEG69" s="1170"/>
      <c r="GEH69" s="1170"/>
      <c r="GEI69" s="1170"/>
      <c r="GEJ69" s="1170"/>
      <c r="GEK69" s="1170"/>
      <c r="GEL69" s="1170"/>
      <c r="GEM69" s="1170"/>
      <c r="GEN69" s="1170"/>
      <c r="GEO69" s="1170"/>
      <c r="GEP69" s="1170"/>
      <c r="GEQ69" s="1170"/>
      <c r="GER69" s="1170"/>
      <c r="GES69" s="1170"/>
      <c r="GET69" s="1170"/>
      <c r="GEU69" s="1170"/>
      <c r="GEV69" s="1170"/>
      <c r="GEW69" s="1170"/>
      <c r="GEX69" s="1170"/>
      <c r="GEY69" s="1170"/>
      <c r="GEZ69" s="1170"/>
      <c r="GFA69" s="1170"/>
      <c r="GFB69" s="1170"/>
      <c r="GFC69" s="1170"/>
      <c r="GFD69" s="1170"/>
      <c r="GFE69" s="1170"/>
      <c r="GFF69" s="1170"/>
      <c r="GFG69" s="1170"/>
      <c r="GFH69" s="1170"/>
      <c r="GFI69" s="1170"/>
      <c r="GFJ69" s="1170"/>
      <c r="GFK69" s="1170"/>
      <c r="GFL69" s="1170"/>
      <c r="GFM69" s="1170"/>
      <c r="GFN69" s="1170"/>
      <c r="GFO69" s="1170"/>
      <c r="GFP69" s="1170"/>
      <c r="GFQ69" s="1170"/>
      <c r="GFR69" s="1170"/>
      <c r="GFS69" s="1170"/>
      <c r="GFT69" s="1170"/>
      <c r="GFU69" s="1170"/>
      <c r="GFV69" s="1170"/>
      <c r="GFW69" s="1170"/>
      <c r="GFX69" s="1170"/>
      <c r="GFY69" s="1170"/>
      <c r="GFZ69" s="1170"/>
      <c r="GGA69" s="1170"/>
      <c r="GGB69" s="1170"/>
      <c r="GGC69" s="1170"/>
      <c r="GGD69" s="1170"/>
      <c r="GGE69" s="1170"/>
      <c r="GGF69" s="1170"/>
      <c r="GGG69" s="1170"/>
      <c r="GGH69" s="1170"/>
      <c r="GGI69" s="1170"/>
      <c r="GGJ69" s="1170"/>
      <c r="GGK69" s="1170"/>
      <c r="GGL69" s="1170"/>
      <c r="GGM69" s="1170"/>
      <c r="GGN69" s="1170"/>
      <c r="GGO69" s="1170"/>
      <c r="GGP69" s="1170"/>
      <c r="GGQ69" s="1170"/>
      <c r="GGR69" s="1170"/>
      <c r="GGS69" s="1170"/>
      <c r="GGT69" s="1170"/>
      <c r="GGU69" s="1170"/>
      <c r="GGV69" s="1170"/>
      <c r="GGW69" s="1170"/>
      <c r="GGX69" s="1170"/>
      <c r="GGY69" s="1170"/>
      <c r="GGZ69" s="1170"/>
      <c r="GHA69" s="1170"/>
      <c r="GHB69" s="1170"/>
      <c r="GHC69" s="1170"/>
      <c r="GHD69" s="1170"/>
      <c r="GHE69" s="1170"/>
      <c r="GHF69" s="1170"/>
      <c r="GHG69" s="1170"/>
      <c r="GHH69" s="1170"/>
      <c r="GHI69" s="1170"/>
      <c r="GHJ69" s="1170"/>
      <c r="GHK69" s="1170"/>
      <c r="GHL69" s="1170"/>
      <c r="GHM69" s="1170"/>
      <c r="GHN69" s="1170"/>
      <c r="GHO69" s="1170"/>
      <c r="GHP69" s="1170"/>
      <c r="GHQ69" s="1170"/>
      <c r="GHR69" s="1170"/>
      <c r="GHS69" s="1170"/>
      <c r="GHT69" s="1170"/>
      <c r="GHU69" s="1170"/>
      <c r="GHV69" s="1170"/>
      <c r="GHW69" s="1170"/>
      <c r="GHX69" s="1170"/>
      <c r="GHY69" s="1170"/>
      <c r="GHZ69" s="1170"/>
      <c r="GIA69" s="1170"/>
      <c r="GIB69" s="1170"/>
      <c r="GIC69" s="1170"/>
      <c r="GID69" s="1170"/>
      <c r="GIE69" s="1170"/>
      <c r="GIF69" s="1170"/>
      <c r="GIG69" s="1170"/>
      <c r="GIH69" s="1170"/>
      <c r="GII69" s="1170"/>
      <c r="GIJ69" s="1170"/>
      <c r="GIK69" s="1170"/>
      <c r="GIL69" s="1170"/>
      <c r="GIM69" s="1170"/>
      <c r="GIN69" s="1170"/>
      <c r="GIO69" s="1170"/>
      <c r="GIP69" s="1170"/>
      <c r="GIQ69" s="1170"/>
      <c r="GIR69" s="1170"/>
      <c r="GIS69" s="1170"/>
      <c r="GIT69" s="1170"/>
      <c r="GIU69" s="1170"/>
      <c r="GIV69" s="1170"/>
      <c r="GIW69" s="1170"/>
      <c r="GIX69" s="1170"/>
      <c r="GIY69" s="1170"/>
      <c r="GIZ69" s="1170"/>
      <c r="GJA69" s="1170"/>
      <c r="GJB69" s="1170"/>
      <c r="GJC69" s="1170"/>
      <c r="GJD69" s="1170"/>
      <c r="GJE69" s="1170"/>
      <c r="GJF69" s="1170"/>
      <c r="GJG69" s="1170"/>
      <c r="GJH69" s="1170"/>
      <c r="GJI69" s="1170"/>
      <c r="GJJ69" s="1170"/>
      <c r="GJK69" s="1170"/>
      <c r="GJL69" s="1170"/>
      <c r="GJM69" s="1170"/>
      <c r="GJN69" s="1170"/>
      <c r="GJO69" s="1170"/>
      <c r="GJP69" s="1170"/>
      <c r="GJQ69" s="1170"/>
      <c r="GJR69" s="1170"/>
      <c r="GJS69" s="1170"/>
      <c r="GJT69" s="1170"/>
      <c r="GJU69" s="1170"/>
      <c r="GJV69" s="1170"/>
      <c r="GJW69" s="1170"/>
      <c r="GJX69" s="1170"/>
      <c r="GJY69" s="1170"/>
      <c r="GJZ69" s="1170"/>
      <c r="GKA69" s="1170"/>
      <c r="GKB69" s="1170"/>
      <c r="GKC69" s="1170"/>
      <c r="GKD69" s="1170"/>
      <c r="GKE69" s="1170"/>
      <c r="GKF69" s="1170"/>
      <c r="GKG69" s="1170"/>
      <c r="GKH69" s="1170"/>
      <c r="GKI69" s="1170"/>
      <c r="GKJ69" s="1170"/>
      <c r="GKK69" s="1170"/>
      <c r="GKL69" s="1170"/>
      <c r="GKM69" s="1170"/>
      <c r="GKN69" s="1170"/>
      <c r="GKO69" s="1170"/>
      <c r="GKP69" s="1170"/>
      <c r="GKQ69" s="1170"/>
      <c r="GKR69" s="1170"/>
      <c r="GKS69" s="1170"/>
      <c r="GKT69" s="1170"/>
      <c r="GKU69" s="1170"/>
      <c r="GKV69" s="1170"/>
      <c r="GKW69" s="1170"/>
      <c r="GKX69" s="1170"/>
      <c r="GKY69" s="1170"/>
      <c r="GKZ69" s="1170"/>
      <c r="GLA69" s="1170"/>
      <c r="GLB69" s="1170"/>
      <c r="GLC69" s="1170"/>
      <c r="GLD69" s="1170"/>
      <c r="GLE69" s="1170"/>
      <c r="GLF69" s="1170"/>
      <c r="GLG69" s="1170"/>
      <c r="GLH69" s="1170"/>
      <c r="GLI69" s="1170"/>
      <c r="GLJ69" s="1170"/>
      <c r="GLK69" s="1170"/>
      <c r="GLL69" s="1170"/>
      <c r="GLM69" s="1170"/>
      <c r="GLN69" s="1170"/>
      <c r="GLO69" s="1170"/>
      <c r="GLP69" s="1170"/>
      <c r="GLQ69" s="1170"/>
      <c r="GLR69" s="1170"/>
      <c r="GLS69" s="1170"/>
      <c r="GLT69" s="1170"/>
      <c r="GLU69" s="1170"/>
      <c r="GLV69" s="1170"/>
      <c r="GLW69" s="1170"/>
      <c r="GLX69" s="1170"/>
      <c r="GLY69" s="1170"/>
      <c r="GLZ69" s="1170"/>
      <c r="GMA69" s="1170"/>
      <c r="GMB69" s="1170"/>
      <c r="GMC69" s="1170"/>
      <c r="GMD69" s="1170"/>
      <c r="GME69" s="1170"/>
      <c r="GMF69" s="1170"/>
      <c r="GMG69" s="1170"/>
      <c r="GMH69" s="1170"/>
      <c r="GMI69" s="1170"/>
      <c r="GMJ69" s="1170"/>
      <c r="GMK69" s="1170"/>
      <c r="GML69" s="1170"/>
      <c r="GMM69" s="1170"/>
      <c r="GMN69" s="1170"/>
      <c r="GMO69" s="1170"/>
      <c r="GMP69" s="1170"/>
      <c r="GMQ69" s="1170"/>
      <c r="GMR69" s="1170"/>
      <c r="GMS69" s="1170"/>
      <c r="GMT69" s="1170"/>
      <c r="GMU69" s="1170"/>
      <c r="GMV69" s="1170"/>
      <c r="GMW69" s="1170"/>
      <c r="GMX69" s="1170"/>
      <c r="GMY69" s="1170"/>
      <c r="GMZ69" s="1170"/>
      <c r="GNA69" s="1170"/>
      <c r="GNB69" s="1170"/>
      <c r="GNC69" s="1170"/>
      <c r="GND69" s="1170"/>
      <c r="GNE69" s="1170"/>
      <c r="GNF69" s="1170"/>
      <c r="GNG69" s="1170"/>
      <c r="GNH69" s="1170"/>
      <c r="GNI69" s="1170"/>
      <c r="GNJ69" s="1170"/>
      <c r="GNK69" s="1170"/>
      <c r="GNL69" s="1170"/>
      <c r="GNM69" s="1170"/>
      <c r="GNN69" s="1170"/>
      <c r="GNO69" s="1170"/>
      <c r="GNP69" s="1170"/>
      <c r="GNQ69" s="1170"/>
      <c r="GNR69" s="1170"/>
      <c r="GNS69" s="1170"/>
      <c r="GNT69" s="1170"/>
      <c r="GNU69" s="1170"/>
      <c r="GNV69" s="1170"/>
      <c r="GNW69" s="1170"/>
      <c r="GNX69" s="1170"/>
      <c r="GNY69" s="1170"/>
      <c r="GNZ69" s="1170"/>
      <c r="GOA69" s="1170"/>
      <c r="GOB69" s="1170"/>
      <c r="GOC69" s="1170"/>
      <c r="GOD69" s="1170"/>
      <c r="GOE69" s="1170"/>
      <c r="GOF69" s="1170"/>
      <c r="GOG69" s="1170"/>
      <c r="GOH69" s="1170"/>
      <c r="GOI69" s="1170"/>
      <c r="GOJ69" s="1170"/>
      <c r="GOK69" s="1170"/>
      <c r="GOL69" s="1170"/>
      <c r="GOM69" s="1170"/>
      <c r="GON69" s="1170"/>
      <c r="GOO69" s="1170"/>
      <c r="GOP69" s="1170"/>
      <c r="GOQ69" s="1170"/>
      <c r="GOR69" s="1170"/>
      <c r="GOS69" s="1170"/>
      <c r="GOT69" s="1170"/>
      <c r="GOU69" s="1170"/>
      <c r="GOV69" s="1170"/>
      <c r="GOW69" s="1170"/>
      <c r="GOX69" s="1170"/>
      <c r="GOY69" s="1170"/>
      <c r="GOZ69" s="1170"/>
      <c r="GPA69" s="1170"/>
      <c r="GPB69" s="1170"/>
      <c r="GPC69" s="1170"/>
      <c r="GPD69" s="1170"/>
      <c r="GPE69" s="1170"/>
      <c r="GPF69" s="1170"/>
      <c r="GPG69" s="1170"/>
      <c r="GPH69" s="1170"/>
      <c r="GPI69" s="1170"/>
      <c r="GPJ69" s="1170"/>
      <c r="GPK69" s="1170"/>
      <c r="GPL69" s="1170"/>
      <c r="GPM69" s="1170"/>
      <c r="GPN69" s="1170"/>
      <c r="GPO69" s="1170"/>
      <c r="GPP69" s="1170"/>
      <c r="GPQ69" s="1170"/>
      <c r="GPR69" s="1170"/>
      <c r="GPS69" s="1170"/>
      <c r="GPT69" s="1170"/>
      <c r="GPU69" s="1170"/>
      <c r="GPV69" s="1170"/>
      <c r="GPW69" s="1170"/>
      <c r="GPX69" s="1170"/>
      <c r="GPY69" s="1170"/>
      <c r="GPZ69" s="1170"/>
      <c r="GQA69" s="1170"/>
      <c r="GQB69" s="1170"/>
      <c r="GQC69" s="1170"/>
      <c r="GQD69" s="1170"/>
      <c r="GQE69" s="1170"/>
      <c r="GQF69" s="1170"/>
      <c r="GQG69" s="1170"/>
      <c r="GQH69" s="1170"/>
      <c r="GQI69" s="1170"/>
      <c r="GQJ69" s="1170"/>
      <c r="GQK69" s="1170"/>
      <c r="GQL69" s="1170"/>
      <c r="GQM69" s="1170"/>
      <c r="GQN69" s="1170"/>
      <c r="GQO69" s="1170"/>
      <c r="GQP69" s="1170"/>
      <c r="GQQ69" s="1170"/>
      <c r="GQR69" s="1170"/>
      <c r="GQS69" s="1170"/>
      <c r="GQT69" s="1170"/>
      <c r="GQU69" s="1170"/>
      <c r="GQV69" s="1170"/>
      <c r="GQW69" s="1170"/>
      <c r="GQX69" s="1170"/>
      <c r="GQY69" s="1170"/>
      <c r="GQZ69" s="1170"/>
      <c r="GRA69" s="1170"/>
      <c r="GRB69" s="1170"/>
      <c r="GRC69" s="1170"/>
      <c r="GRD69" s="1170"/>
      <c r="GRE69" s="1170"/>
      <c r="GRF69" s="1170"/>
      <c r="GRG69" s="1170"/>
      <c r="GRH69" s="1170"/>
      <c r="GRI69" s="1170"/>
      <c r="GRJ69" s="1170"/>
      <c r="GRK69" s="1170"/>
      <c r="GRL69" s="1170"/>
      <c r="GRM69" s="1170"/>
      <c r="GRN69" s="1170"/>
      <c r="GRO69" s="1170"/>
      <c r="GRP69" s="1170"/>
      <c r="GRQ69" s="1170"/>
      <c r="GRR69" s="1170"/>
      <c r="GRS69" s="1170"/>
      <c r="GRT69" s="1170"/>
      <c r="GRU69" s="1170"/>
      <c r="GRV69" s="1170"/>
      <c r="GRW69" s="1170"/>
      <c r="GRX69" s="1170"/>
      <c r="GRY69" s="1170"/>
      <c r="GRZ69" s="1170"/>
      <c r="GSA69" s="1170"/>
      <c r="GSB69" s="1170"/>
      <c r="GSC69" s="1170"/>
      <c r="GSD69" s="1170"/>
      <c r="GSE69" s="1170"/>
      <c r="GSF69" s="1170"/>
      <c r="GSG69" s="1170"/>
      <c r="GSH69" s="1170"/>
      <c r="GSI69" s="1170"/>
      <c r="GSJ69" s="1170"/>
      <c r="GSK69" s="1170"/>
      <c r="GSL69" s="1170"/>
      <c r="GSM69" s="1170"/>
      <c r="GSN69" s="1170"/>
      <c r="GSO69" s="1170"/>
      <c r="GSP69" s="1170"/>
      <c r="GSQ69" s="1170"/>
      <c r="GSR69" s="1170"/>
      <c r="GSS69" s="1170"/>
      <c r="GST69" s="1170"/>
      <c r="GSU69" s="1170"/>
      <c r="GSV69" s="1170"/>
      <c r="GSW69" s="1170"/>
      <c r="GSX69" s="1170"/>
      <c r="GSY69" s="1170"/>
      <c r="GSZ69" s="1170"/>
      <c r="GTA69" s="1170"/>
      <c r="GTB69" s="1170"/>
      <c r="GTC69" s="1170"/>
      <c r="GTD69" s="1170"/>
      <c r="GTE69" s="1170"/>
      <c r="GTF69" s="1170"/>
      <c r="GTG69" s="1170"/>
      <c r="GTH69" s="1170"/>
      <c r="GTI69" s="1170"/>
      <c r="GTJ69" s="1170"/>
      <c r="GTK69" s="1170"/>
      <c r="GTL69" s="1170"/>
      <c r="GTM69" s="1170"/>
      <c r="GTN69" s="1170"/>
      <c r="GTO69" s="1170"/>
      <c r="GTP69" s="1170"/>
      <c r="GTQ69" s="1170"/>
      <c r="GTR69" s="1170"/>
      <c r="GTS69" s="1170"/>
      <c r="GTT69" s="1170"/>
      <c r="GTU69" s="1170"/>
      <c r="GTV69" s="1170"/>
      <c r="GTW69" s="1170"/>
      <c r="GTX69" s="1170"/>
      <c r="GTY69" s="1170"/>
      <c r="GTZ69" s="1170"/>
      <c r="GUA69" s="1170"/>
      <c r="GUB69" s="1170"/>
      <c r="GUC69" s="1170"/>
      <c r="GUD69" s="1170"/>
      <c r="GUE69" s="1170"/>
      <c r="GUF69" s="1170"/>
      <c r="GUG69" s="1170"/>
      <c r="GUH69" s="1170"/>
      <c r="GUI69" s="1170"/>
      <c r="GUJ69" s="1170"/>
      <c r="GUK69" s="1170"/>
      <c r="GUL69" s="1170"/>
      <c r="GUM69" s="1170"/>
      <c r="GUN69" s="1170"/>
      <c r="GUO69" s="1170"/>
      <c r="GUP69" s="1170"/>
      <c r="GUQ69" s="1170"/>
      <c r="GUR69" s="1170"/>
      <c r="GUS69" s="1170"/>
      <c r="GUT69" s="1170"/>
      <c r="GUU69" s="1170"/>
      <c r="GUV69" s="1170"/>
      <c r="GUW69" s="1170"/>
      <c r="GUX69" s="1170"/>
      <c r="GUY69" s="1170"/>
      <c r="GUZ69" s="1170"/>
      <c r="GVA69" s="1170"/>
      <c r="GVB69" s="1170"/>
      <c r="GVC69" s="1170"/>
      <c r="GVD69" s="1170"/>
      <c r="GVE69" s="1170"/>
      <c r="GVF69" s="1170"/>
      <c r="GVG69" s="1170"/>
      <c r="GVH69" s="1170"/>
      <c r="GVI69" s="1170"/>
      <c r="GVJ69" s="1170"/>
      <c r="GVK69" s="1170"/>
      <c r="GVL69" s="1170"/>
      <c r="GVM69" s="1170"/>
      <c r="GVN69" s="1170"/>
      <c r="GVO69" s="1170"/>
      <c r="GVP69" s="1170"/>
      <c r="GVQ69" s="1170"/>
      <c r="GVR69" s="1170"/>
      <c r="GVS69" s="1170"/>
      <c r="GVT69" s="1170"/>
      <c r="GVU69" s="1170"/>
      <c r="GVV69" s="1170"/>
      <c r="GVW69" s="1170"/>
      <c r="GVX69" s="1170"/>
      <c r="GVY69" s="1170"/>
      <c r="GVZ69" s="1170"/>
      <c r="GWA69" s="1170"/>
      <c r="GWB69" s="1170"/>
      <c r="GWC69" s="1170"/>
      <c r="GWD69" s="1170"/>
      <c r="GWE69" s="1170"/>
      <c r="GWF69" s="1170"/>
      <c r="GWG69" s="1170"/>
      <c r="GWH69" s="1170"/>
      <c r="GWI69" s="1170"/>
      <c r="GWJ69" s="1170"/>
      <c r="GWK69" s="1170"/>
      <c r="GWL69" s="1170"/>
      <c r="GWM69" s="1170"/>
      <c r="GWN69" s="1170"/>
      <c r="GWO69" s="1170"/>
      <c r="GWP69" s="1170"/>
      <c r="GWQ69" s="1170"/>
      <c r="GWR69" s="1170"/>
      <c r="GWS69" s="1170"/>
      <c r="GWT69" s="1170"/>
      <c r="GWU69" s="1170"/>
      <c r="GWV69" s="1170"/>
      <c r="GWW69" s="1170"/>
      <c r="GWX69" s="1170"/>
      <c r="GWY69" s="1170"/>
      <c r="GWZ69" s="1170"/>
      <c r="GXA69" s="1170"/>
      <c r="GXB69" s="1170"/>
      <c r="GXC69" s="1170"/>
      <c r="GXD69" s="1170"/>
      <c r="GXE69" s="1170"/>
      <c r="GXF69" s="1170"/>
      <c r="GXG69" s="1170"/>
      <c r="GXH69" s="1170"/>
      <c r="GXI69" s="1170"/>
      <c r="GXJ69" s="1170"/>
      <c r="GXK69" s="1170"/>
      <c r="GXL69" s="1170"/>
      <c r="GXM69" s="1170"/>
      <c r="GXN69" s="1170"/>
      <c r="GXO69" s="1170"/>
      <c r="GXP69" s="1170"/>
      <c r="GXQ69" s="1170"/>
      <c r="GXR69" s="1170"/>
      <c r="GXS69" s="1170"/>
      <c r="GXT69" s="1170"/>
      <c r="GXU69" s="1170"/>
      <c r="GXV69" s="1170"/>
      <c r="GXW69" s="1170"/>
      <c r="GXX69" s="1170"/>
      <c r="GXY69" s="1170"/>
      <c r="GXZ69" s="1170"/>
      <c r="GYA69" s="1170"/>
      <c r="GYB69" s="1170"/>
      <c r="GYC69" s="1170"/>
      <c r="GYD69" s="1170"/>
      <c r="GYE69" s="1170"/>
      <c r="GYF69" s="1170"/>
      <c r="GYG69" s="1170"/>
      <c r="GYH69" s="1170"/>
      <c r="GYI69" s="1170"/>
      <c r="GYJ69" s="1170"/>
      <c r="GYK69" s="1170"/>
      <c r="GYL69" s="1170"/>
      <c r="GYM69" s="1170"/>
      <c r="GYN69" s="1170"/>
      <c r="GYO69" s="1170"/>
      <c r="GYP69" s="1170"/>
      <c r="GYQ69" s="1170"/>
      <c r="GYR69" s="1170"/>
      <c r="GYS69" s="1170"/>
      <c r="GYT69" s="1170"/>
      <c r="GYU69" s="1170"/>
      <c r="GYV69" s="1170"/>
      <c r="GYW69" s="1170"/>
      <c r="GYX69" s="1170"/>
      <c r="GYY69" s="1170"/>
      <c r="GYZ69" s="1170"/>
      <c r="GZA69" s="1170"/>
      <c r="GZB69" s="1170"/>
      <c r="GZC69" s="1170"/>
      <c r="GZD69" s="1170"/>
      <c r="GZE69" s="1170"/>
      <c r="GZF69" s="1170"/>
      <c r="GZG69" s="1170"/>
      <c r="GZH69" s="1170"/>
      <c r="GZI69" s="1170"/>
      <c r="GZJ69" s="1170"/>
      <c r="GZK69" s="1170"/>
      <c r="GZL69" s="1170"/>
      <c r="GZM69" s="1170"/>
      <c r="GZN69" s="1170"/>
      <c r="GZO69" s="1170"/>
      <c r="GZP69" s="1170"/>
      <c r="GZQ69" s="1170"/>
      <c r="GZR69" s="1170"/>
      <c r="GZS69" s="1170"/>
      <c r="GZT69" s="1170"/>
      <c r="GZU69" s="1170"/>
      <c r="GZV69" s="1170"/>
      <c r="GZW69" s="1170"/>
      <c r="GZX69" s="1170"/>
      <c r="GZY69" s="1170"/>
      <c r="GZZ69" s="1170"/>
      <c r="HAA69" s="1170"/>
      <c r="HAB69" s="1170"/>
      <c r="HAC69" s="1170"/>
      <c r="HAD69" s="1170"/>
      <c r="HAE69" s="1170"/>
      <c r="HAF69" s="1170"/>
      <c r="HAG69" s="1170"/>
      <c r="HAH69" s="1170"/>
      <c r="HAI69" s="1170"/>
      <c r="HAJ69" s="1170"/>
      <c r="HAK69" s="1170"/>
      <c r="HAL69" s="1170"/>
      <c r="HAM69" s="1170"/>
      <c r="HAN69" s="1170"/>
      <c r="HAO69" s="1170"/>
      <c r="HAP69" s="1170"/>
      <c r="HAQ69" s="1170"/>
      <c r="HAR69" s="1170"/>
      <c r="HAS69" s="1170"/>
      <c r="HAT69" s="1170"/>
      <c r="HAU69" s="1170"/>
      <c r="HAV69" s="1170"/>
      <c r="HAW69" s="1170"/>
      <c r="HAX69" s="1170"/>
      <c r="HAY69" s="1170"/>
      <c r="HAZ69" s="1170"/>
      <c r="HBA69" s="1170"/>
      <c r="HBB69" s="1170"/>
      <c r="HBC69" s="1170"/>
      <c r="HBD69" s="1170"/>
      <c r="HBE69" s="1170"/>
      <c r="HBF69" s="1170"/>
      <c r="HBG69" s="1170"/>
      <c r="HBH69" s="1170"/>
      <c r="HBI69" s="1170"/>
      <c r="HBJ69" s="1170"/>
      <c r="HBK69" s="1170"/>
      <c r="HBL69" s="1170"/>
      <c r="HBM69" s="1170"/>
      <c r="HBN69" s="1170"/>
      <c r="HBO69" s="1170"/>
      <c r="HBP69" s="1170"/>
      <c r="HBQ69" s="1170"/>
      <c r="HBR69" s="1170"/>
      <c r="HBS69" s="1170"/>
      <c r="HBT69" s="1170"/>
      <c r="HBU69" s="1170"/>
      <c r="HBV69" s="1170"/>
      <c r="HBW69" s="1170"/>
      <c r="HBX69" s="1170"/>
      <c r="HBY69" s="1170"/>
      <c r="HBZ69" s="1170"/>
      <c r="HCA69" s="1170"/>
      <c r="HCB69" s="1170"/>
      <c r="HCC69" s="1170"/>
      <c r="HCD69" s="1170"/>
      <c r="HCE69" s="1170"/>
      <c r="HCF69" s="1170"/>
      <c r="HCG69" s="1170"/>
      <c r="HCH69" s="1170"/>
      <c r="HCI69" s="1170"/>
      <c r="HCJ69" s="1170"/>
      <c r="HCK69" s="1170"/>
      <c r="HCL69" s="1170"/>
      <c r="HCM69" s="1170"/>
      <c r="HCN69" s="1170"/>
      <c r="HCO69" s="1170"/>
      <c r="HCP69" s="1170"/>
      <c r="HCQ69" s="1170"/>
      <c r="HCR69" s="1170"/>
      <c r="HCS69" s="1170"/>
      <c r="HCT69" s="1170"/>
      <c r="HCU69" s="1170"/>
      <c r="HCV69" s="1170"/>
      <c r="HCW69" s="1170"/>
      <c r="HCX69" s="1170"/>
      <c r="HCY69" s="1170"/>
      <c r="HCZ69" s="1170"/>
      <c r="HDA69" s="1170"/>
      <c r="HDB69" s="1170"/>
      <c r="HDC69" s="1170"/>
      <c r="HDD69" s="1170"/>
      <c r="HDE69" s="1170"/>
      <c r="HDF69" s="1170"/>
      <c r="HDG69" s="1170"/>
      <c r="HDH69" s="1170"/>
      <c r="HDI69" s="1170"/>
      <c r="HDJ69" s="1170"/>
      <c r="HDK69" s="1170"/>
      <c r="HDL69" s="1170"/>
      <c r="HDM69" s="1170"/>
      <c r="HDN69" s="1170"/>
      <c r="HDO69" s="1170"/>
      <c r="HDP69" s="1170"/>
      <c r="HDQ69" s="1170"/>
      <c r="HDR69" s="1170"/>
      <c r="HDS69" s="1170"/>
      <c r="HDT69" s="1170"/>
      <c r="HDU69" s="1170"/>
      <c r="HDV69" s="1170"/>
      <c r="HDW69" s="1170"/>
      <c r="HDX69" s="1170"/>
      <c r="HDY69" s="1170"/>
      <c r="HDZ69" s="1170"/>
      <c r="HEA69" s="1170"/>
      <c r="HEB69" s="1170"/>
      <c r="HEC69" s="1170"/>
      <c r="HED69" s="1170"/>
      <c r="HEE69" s="1170"/>
      <c r="HEF69" s="1170"/>
      <c r="HEG69" s="1170"/>
      <c r="HEH69" s="1170"/>
      <c r="HEI69" s="1170"/>
      <c r="HEJ69" s="1170"/>
      <c r="HEK69" s="1170"/>
      <c r="HEL69" s="1170"/>
      <c r="HEM69" s="1170"/>
      <c r="HEN69" s="1170"/>
      <c r="HEO69" s="1170"/>
      <c r="HEP69" s="1170"/>
      <c r="HEQ69" s="1170"/>
      <c r="HER69" s="1170"/>
      <c r="HES69" s="1170"/>
      <c r="HET69" s="1170"/>
      <c r="HEU69" s="1170"/>
      <c r="HEV69" s="1170"/>
      <c r="HEW69" s="1170"/>
      <c r="HEX69" s="1170"/>
      <c r="HEY69" s="1170"/>
      <c r="HEZ69" s="1170"/>
      <c r="HFA69" s="1170"/>
      <c r="HFB69" s="1170"/>
      <c r="HFC69" s="1170"/>
      <c r="HFD69" s="1170"/>
      <c r="HFE69" s="1170"/>
      <c r="HFF69" s="1170"/>
      <c r="HFG69" s="1170"/>
      <c r="HFH69" s="1170"/>
      <c r="HFI69" s="1170"/>
      <c r="HFJ69" s="1170"/>
      <c r="HFK69" s="1170"/>
      <c r="HFL69" s="1170"/>
      <c r="HFM69" s="1170"/>
      <c r="HFN69" s="1170"/>
      <c r="HFO69" s="1170"/>
      <c r="HFP69" s="1170"/>
      <c r="HFQ69" s="1170"/>
      <c r="HFR69" s="1170"/>
      <c r="HFS69" s="1170"/>
      <c r="HFT69" s="1170"/>
      <c r="HFU69" s="1170"/>
      <c r="HFV69" s="1170"/>
      <c r="HFW69" s="1170"/>
      <c r="HFX69" s="1170"/>
      <c r="HFY69" s="1170"/>
      <c r="HFZ69" s="1170"/>
      <c r="HGA69" s="1170"/>
      <c r="HGB69" s="1170"/>
      <c r="HGC69" s="1170"/>
      <c r="HGD69" s="1170"/>
      <c r="HGE69" s="1170"/>
      <c r="HGF69" s="1170"/>
      <c r="HGG69" s="1170"/>
      <c r="HGH69" s="1170"/>
      <c r="HGI69" s="1170"/>
      <c r="HGJ69" s="1170"/>
      <c r="HGK69" s="1170"/>
      <c r="HGL69" s="1170"/>
      <c r="HGM69" s="1170"/>
      <c r="HGN69" s="1170"/>
      <c r="HGO69" s="1170"/>
      <c r="HGP69" s="1170"/>
      <c r="HGQ69" s="1170"/>
      <c r="HGR69" s="1170"/>
      <c r="HGS69" s="1170"/>
      <c r="HGT69" s="1170"/>
      <c r="HGU69" s="1170"/>
      <c r="HGV69" s="1170"/>
      <c r="HGW69" s="1170"/>
      <c r="HGX69" s="1170"/>
      <c r="HGY69" s="1170"/>
      <c r="HGZ69" s="1170"/>
      <c r="HHA69" s="1170"/>
      <c r="HHB69" s="1170"/>
      <c r="HHC69" s="1170"/>
      <c r="HHD69" s="1170"/>
      <c r="HHE69" s="1170"/>
      <c r="HHF69" s="1170"/>
      <c r="HHG69" s="1170"/>
      <c r="HHH69" s="1170"/>
      <c r="HHI69" s="1170"/>
      <c r="HHJ69" s="1170"/>
      <c r="HHK69" s="1170"/>
      <c r="HHL69" s="1170"/>
      <c r="HHM69" s="1170"/>
      <c r="HHN69" s="1170"/>
      <c r="HHO69" s="1170"/>
      <c r="HHP69" s="1170"/>
      <c r="HHQ69" s="1170"/>
      <c r="HHR69" s="1170"/>
      <c r="HHS69" s="1170"/>
      <c r="HHT69" s="1170"/>
      <c r="HHU69" s="1170"/>
      <c r="HHV69" s="1170"/>
      <c r="HHW69" s="1170"/>
      <c r="HHX69" s="1170"/>
      <c r="HHY69" s="1170"/>
      <c r="HHZ69" s="1170"/>
      <c r="HIA69" s="1170"/>
      <c r="HIB69" s="1170"/>
      <c r="HIC69" s="1170"/>
      <c r="HID69" s="1170"/>
      <c r="HIE69" s="1170"/>
      <c r="HIF69" s="1170"/>
      <c r="HIG69" s="1170"/>
      <c r="HIH69" s="1170"/>
      <c r="HII69" s="1170"/>
      <c r="HIJ69" s="1170"/>
      <c r="HIK69" s="1170"/>
      <c r="HIL69" s="1170"/>
      <c r="HIM69" s="1170"/>
      <c r="HIN69" s="1170"/>
      <c r="HIO69" s="1170"/>
      <c r="HIP69" s="1170"/>
      <c r="HIQ69" s="1170"/>
      <c r="HIR69" s="1170"/>
      <c r="HIS69" s="1170"/>
      <c r="HIT69" s="1170"/>
      <c r="HIU69" s="1170"/>
      <c r="HIV69" s="1170"/>
      <c r="HIW69" s="1170"/>
      <c r="HIX69" s="1170"/>
      <c r="HIY69" s="1170"/>
      <c r="HIZ69" s="1170"/>
      <c r="HJA69" s="1170"/>
      <c r="HJB69" s="1170"/>
      <c r="HJC69" s="1170"/>
      <c r="HJD69" s="1170"/>
      <c r="HJE69" s="1170"/>
      <c r="HJF69" s="1170"/>
      <c r="HJG69" s="1170"/>
      <c r="HJH69" s="1170"/>
      <c r="HJI69" s="1170"/>
      <c r="HJJ69" s="1170"/>
      <c r="HJK69" s="1170"/>
      <c r="HJL69" s="1170"/>
      <c r="HJM69" s="1170"/>
      <c r="HJN69" s="1170"/>
      <c r="HJO69" s="1170"/>
      <c r="HJP69" s="1170"/>
      <c r="HJQ69" s="1170"/>
      <c r="HJR69" s="1170"/>
      <c r="HJS69" s="1170"/>
      <c r="HJT69" s="1170"/>
      <c r="HJU69" s="1170"/>
      <c r="HJV69" s="1170"/>
      <c r="HJW69" s="1170"/>
      <c r="HJX69" s="1170"/>
      <c r="HJY69" s="1170"/>
      <c r="HJZ69" s="1170"/>
      <c r="HKA69" s="1170"/>
      <c r="HKB69" s="1170"/>
      <c r="HKC69" s="1170"/>
      <c r="HKD69" s="1170"/>
      <c r="HKE69" s="1170"/>
      <c r="HKF69" s="1170"/>
      <c r="HKG69" s="1170"/>
      <c r="HKH69" s="1170"/>
      <c r="HKI69" s="1170"/>
      <c r="HKJ69" s="1170"/>
      <c r="HKK69" s="1170"/>
      <c r="HKL69" s="1170"/>
      <c r="HKM69" s="1170"/>
      <c r="HKN69" s="1170"/>
      <c r="HKO69" s="1170"/>
      <c r="HKP69" s="1170"/>
      <c r="HKQ69" s="1170"/>
      <c r="HKR69" s="1170"/>
      <c r="HKS69" s="1170"/>
      <c r="HKT69" s="1170"/>
      <c r="HKU69" s="1170"/>
      <c r="HKV69" s="1170"/>
      <c r="HKW69" s="1170"/>
      <c r="HKX69" s="1170"/>
      <c r="HKY69" s="1170"/>
      <c r="HKZ69" s="1170"/>
      <c r="HLA69" s="1170"/>
      <c r="HLB69" s="1170"/>
      <c r="HLC69" s="1170"/>
      <c r="HLD69" s="1170"/>
      <c r="HLE69" s="1170"/>
      <c r="HLF69" s="1170"/>
      <c r="HLG69" s="1170"/>
      <c r="HLH69" s="1170"/>
      <c r="HLI69" s="1170"/>
      <c r="HLJ69" s="1170"/>
      <c r="HLK69" s="1170"/>
      <c r="HLL69" s="1170"/>
      <c r="HLM69" s="1170"/>
      <c r="HLN69" s="1170"/>
      <c r="HLO69" s="1170"/>
      <c r="HLP69" s="1170"/>
      <c r="HLQ69" s="1170"/>
      <c r="HLR69" s="1170"/>
      <c r="HLS69" s="1170"/>
      <c r="HLT69" s="1170"/>
      <c r="HLU69" s="1170"/>
      <c r="HLV69" s="1170"/>
      <c r="HLW69" s="1170"/>
      <c r="HLX69" s="1170"/>
      <c r="HLY69" s="1170"/>
      <c r="HLZ69" s="1170"/>
      <c r="HMA69" s="1170"/>
      <c r="HMB69" s="1170"/>
      <c r="HMC69" s="1170"/>
      <c r="HMD69" s="1170"/>
      <c r="HME69" s="1170"/>
      <c r="HMF69" s="1170"/>
      <c r="HMG69" s="1170"/>
      <c r="HMH69" s="1170"/>
      <c r="HMI69" s="1170"/>
      <c r="HMJ69" s="1170"/>
      <c r="HMK69" s="1170"/>
      <c r="HML69" s="1170"/>
      <c r="HMM69" s="1170"/>
      <c r="HMN69" s="1170"/>
      <c r="HMO69" s="1170"/>
      <c r="HMP69" s="1170"/>
      <c r="HMQ69" s="1170"/>
      <c r="HMR69" s="1170"/>
      <c r="HMS69" s="1170"/>
      <c r="HMT69" s="1170"/>
      <c r="HMU69" s="1170"/>
      <c r="HMV69" s="1170"/>
      <c r="HMW69" s="1170"/>
      <c r="HMX69" s="1170"/>
      <c r="HMY69" s="1170"/>
      <c r="HMZ69" s="1170"/>
      <c r="HNA69" s="1170"/>
      <c r="HNB69" s="1170"/>
      <c r="HNC69" s="1170"/>
      <c r="HND69" s="1170"/>
      <c r="HNE69" s="1170"/>
      <c r="HNF69" s="1170"/>
      <c r="HNG69" s="1170"/>
      <c r="HNH69" s="1170"/>
      <c r="HNI69" s="1170"/>
      <c r="HNJ69" s="1170"/>
      <c r="HNK69" s="1170"/>
      <c r="HNL69" s="1170"/>
      <c r="HNM69" s="1170"/>
      <c r="HNN69" s="1170"/>
      <c r="HNO69" s="1170"/>
      <c r="HNP69" s="1170"/>
      <c r="HNQ69" s="1170"/>
      <c r="HNR69" s="1170"/>
      <c r="HNS69" s="1170"/>
      <c r="HNT69" s="1170"/>
      <c r="HNU69" s="1170"/>
      <c r="HNV69" s="1170"/>
      <c r="HNW69" s="1170"/>
      <c r="HNX69" s="1170"/>
      <c r="HNY69" s="1170"/>
      <c r="HNZ69" s="1170"/>
      <c r="HOA69" s="1170"/>
      <c r="HOB69" s="1170"/>
      <c r="HOC69" s="1170"/>
      <c r="HOD69" s="1170"/>
      <c r="HOE69" s="1170"/>
      <c r="HOF69" s="1170"/>
      <c r="HOG69" s="1170"/>
      <c r="HOH69" s="1170"/>
      <c r="HOI69" s="1170"/>
      <c r="HOJ69" s="1170"/>
      <c r="HOK69" s="1170"/>
      <c r="HOL69" s="1170"/>
      <c r="HOM69" s="1170"/>
      <c r="HON69" s="1170"/>
      <c r="HOO69" s="1170"/>
      <c r="HOP69" s="1170"/>
      <c r="HOQ69" s="1170"/>
      <c r="HOR69" s="1170"/>
      <c r="HOS69" s="1170"/>
      <c r="HOT69" s="1170"/>
      <c r="HOU69" s="1170"/>
      <c r="HOV69" s="1170"/>
      <c r="HOW69" s="1170"/>
      <c r="HOX69" s="1170"/>
      <c r="HOY69" s="1170"/>
      <c r="HOZ69" s="1170"/>
      <c r="HPA69" s="1170"/>
      <c r="HPB69" s="1170"/>
      <c r="HPC69" s="1170"/>
      <c r="HPD69" s="1170"/>
      <c r="HPE69" s="1170"/>
      <c r="HPF69" s="1170"/>
      <c r="HPG69" s="1170"/>
      <c r="HPH69" s="1170"/>
      <c r="HPI69" s="1170"/>
      <c r="HPJ69" s="1170"/>
      <c r="HPK69" s="1170"/>
      <c r="HPL69" s="1170"/>
      <c r="HPM69" s="1170"/>
      <c r="HPN69" s="1170"/>
      <c r="HPO69" s="1170"/>
      <c r="HPP69" s="1170"/>
      <c r="HPQ69" s="1170"/>
      <c r="HPR69" s="1170"/>
      <c r="HPS69" s="1170"/>
      <c r="HPT69" s="1170"/>
      <c r="HPU69" s="1170"/>
      <c r="HPV69" s="1170"/>
      <c r="HPW69" s="1170"/>
      <c r="HPX69" s="1170"/>
      <c r="HPY69" s="1170"/>
      <c r="HPZ69" s="1170"/>
      <c r="HQA69" s="1170"/>
      <c r="HQB69" s="1170"/>
      <c r="HQC69" s="1170"/>
      <c r="HQD69" s="1170"/>
      <c r="HQE69" s="1170"/>
      <c r="HQF69" s="1170"/>
      <c r="HQG69" s="1170"/>
      <c r="HQH69" s="1170"/>
      <c r="HQI69" s="1170"/>
      <c r="HQJ69" s="1170"/>
      <c r="HQK69" s="1170"/>
      <c r="HQL69" s="1170"/>
      <c r="HQM69" s="1170"/>
      <c r="HQN69" s="1170"/>
      <c r="HQO69" s="1170"/>
      <c r="HQP69" s="1170"/>
      <c r="HQQ69" s="1170"/>
      <c r="HQR69" s="1170"/>
      <c r="HQS69" s="1170"/>
      <c r="HQT69" s="1170"/>
      <c r="HQU69" s="1170"/>
      <c r="HQV69" s="1170"/>
      <c r="HQW69" s="1170"/>
      <c r="HQX69" s="1170"/>
      <c r="HQY69" s="1170"/>
      <c r="HQZ69" s="1170"/>
      <c r="HRA69" s="1170"/>
      <c r="HRB69" s="1170"/>
      <c r="HRC69" s="1170"/>
      <c r="HRD69" s="1170"/>
      <c r="HRE69" s="1170"/>
      <c r="HRF69" s="1170"/>
      <c r="HRG69" s="1170"/>
      <c r="HRH69" s="1170"/>
      <c r="HRI69" s="1170"/>
      <c r="HRJ69" s="1170"/>
      <c r="HRK69" s="1170"/>
      <c r="HRL69" s="1170"/>
      <c r="HRM69" s="1170"/>
      <c r="HRN69" s="1170"/>
      <c r="HRO69" s="1170"/>
      <c r="HRP69" s="1170"/>
      <c r="HRQ69" s="1170"/>
      <c r="HRR69" s="1170"/>
      <c r="HRS69" s="1170"/>
      <c r="HRT69" s="1170"/>
      <c r="HRU69" s="1170"/>
      <c r="HRV69" s="1170"/>
      <c r="HRW69" s="1170"/>
      <c r="HRX69" s="1170"/>
      <c r="HRY69" s="1170"/>
      <c r="HRZ69" s="1170"/>
      <c r="HSA69" s="1170"/>
      <c r="HSB69" s="1170"/>
      <c r="HSC69" s="1170"/>
      <c r="HSD69" s="1170"/>
      <c r="HSE69" s="1170"/>
      <c r="HSF69" s="1170"/>
      <c r="HSG69" s="1170"/>
      <c r="HSH69" s="1170"/>
      <c r="HSI69" s="1170"/>
      <c r="HSJ69" s="1170"/>
      <c r="HSK69" s="1170"/>
      <c r="HSL69" s="1170"/>
      <c r="HSM69" s="1170"/>
      <c r="HSN69" s="1170"/>
      <c r="HSO69" s="1170"/>
      <c r="HSP69" s="1170"/>
      <c r="HSQ69" s="1170"/>
      <c r="HSR69" s="1170"/>
      <c r="HSS69" s="1170"/>
      <c r="HST69" s="1170"/>
      <c r="HSU69" s="1170"/>
      <c r="HSV69" s="1170"/>
      <c r="HSW69" s="1170"/>
      <c r="HSX69" s="1170"/>
      <c r="HSY69" s="1170"/>
      <c r="HSZ69" s="1170"/>
      <c r="HTA69" s="1170"/>
      <c r="HTB69" s="1170"/>
      <c r="HTC69" s="1170"/>
      <c r="HTD69" s="1170"/>
      <c r="HTE69" s="1170"/>
      <c r="HTF69" s="1170"/>
      <c r="HTG69" s="1170"/>
      <c r="HTH69" s="1170"/>
      <c r="HTI69" s="1170"/>
      <c r="HTJ69" s="1170"/>
      <c r="HTK69" s="1170"/>
      <c r="HTL69" s="1170"/>
      <c r="HTM69" s="1170"/>
      <c r="HTN69" s="1170"/>
      <c r="HTO69" s="1170"/>
      <c r="HTP69" s="1170"/>
      <c r="HTQ69" s="1170"/>
      <c r="HTR69" s="1170"/>
      <c r="HTS69" s="1170"/>
      <c r="HTT69" s="1170"/>
      <c r="HTU69" s="1170"/>
      <c r="HTV69" s="1170"/>
      <c r="HTW69" s="1170"/>
      <c r="HTX69" s="1170"/>
      <c r="HTY69" s="1170"/>
      <c r="HTZ69" s="1170"/>
      <c r="HUA69" s="1170"/>
      <c r="HUB69" s="1170"/>
      <c r="HUC69" s="1170"/>
      <c r="HUD69" s="1170"/>
      <c r="HUE69" s="1170"/>
      <c r="HUF69" s="1170"/>
      <c r="HUG69" s="1170"/>
      <c r="HUH69" s="1170"/>
      <c r="HUI69" s="1170"/>
      <c r="HUJ69" s="1170"/>
      <c r="HUK69" s="1170"/>
      <c r="HUL69" s="1170"/>
      <c r="HUM69" s="1170"/>
      <c r="HUN69" s="1170"/>
      <c r="HUO69" s="1170"/>
      <c r="HUP69" s="1170"/>
      <c r="HUQ69" s="1170"/>
      <c r="HUR69" s="1170"/>
      <c r="HUS69" s="1170"/>
      <c r="HUT69" s="1170"/>
      <c r="HUU69" s="1170"/>
      <c r="HUV69" s="1170"/>
      <c r="HUW69" s="1170"/>
      <c r="HUX69" s="1170"/>
      <c r="HUY69" s="1170"/>
      <c r="HUZ69" s="1170"/>
      <c r="HVA69" s="1170"/>
      <c r="HVB69" s="1170"/>
      <c r="HVC69" s="1170"/>
      <c r="HVD69" s="1170"/>
      <c r="HVE69" s="1170"/>
      <c r="HVF69" s="1170"/>
      <c r="HVG69" s="1170"/>
      <c r="HVH69" s="1170"/>
      <c r="HVI69" s="1170"/>
      <c r="HVJ69" s="1170"/>
      <c r="HVK69" s="1170"/>
      <c r="HVL69" s="1170"/>
      <c r="HVM69" s="1170"/>
      <c r="HVN69" s="1170"/>
      <c r="HVO69" s="1170"/>
      <c r="HVP69" s="1170"/>
      <c r="HVQ69" s="1170"/>
      <c r="HVR69" s="1170"/>
      <c r="HVS69" s="1170"/>
      <c r="HVT69" s="1170"/>
      <c r="HVU69" s="1170"/>
      <c r="HVV69" s="1170"/>
      <c r="HVW69" s="1170"/>
      <c r="HVX69" s="1170"/>
      <c r="HVY69" s="1170"/>
      <c r="HVZ69" s="1170"/>
      <c r="HWA69" s="1170"/>
      <c r="HWB69" s="1170"/>
      <c r="HWC69" s="1170"/>
      <c r="HWD69" s="1170"/>
      <c r="HWE69" s="1170"/>
      <c r="HWF69" s="1170"/>
      <c r="HWG69" s="1170"/>
      <c r="HWH69" s="1170"/>
      <c r="HWI69" s="1170"/>
      <c r="HWJ69" s="1170"/>
      <c r="HWK69" s="1170"/>
      <c r="HWL69" s="1170"/>
      <c r="HWM69" s="1170"/>
      <c r="HWN69" s="1170"/>
      <c r="HWO69" s="1170"/>
      <c r="HWP69" s="1170"/>
      <c r="HWQ69" s="1170"/>
      <c r="HWR69" s="1170"/>
      <c r="HWS69" s="1170"/>
      <c r="HWT69" s="1170"/>
      <c r="HWU69" s="1170"/>
      <c r="HWV69" s="1170"/>
      <c r="HWW69" s="1170"/>
      <c r="HWX69" s="1170"/>
      <c r="HWY69" s="1170"/>
      <c r="HWZ69" s="1170"/>
      <c r="HXA69" s="1170"/>
      <c r="HXB69" s="1170"/>
      <c r="HXC69" s="1170"/>
      <c r="HXD69" s="1170"/>
      <c r="HXE69" s="1170"/>
      <c r="HXF69" s="1170"/>
      <c r="HXG69" s="1170"/>
      <c r="HXH69" s="1170"/>
      <c r="HXI69" s="1170"/>
      <c r="HXJ69" s="1170"/>
      <c r="HXK69" s="1170"/>
      <c r="HXL69" s="1170"/>
      <c r="HXM69" s="1170"/>
      <c r="HXN69" s="1170"/>
      <c r="HXO69" s="1170"/>
      <c r="HXP69" s="1170"/>
      <c r="HXQ69" s="1170"/>
      <c r="HXR69" s="1170"/>
      <c r="HXS69" s="1170"/>
      <c r="HXT69" s="1170"/>
      <c r="HXU69" s="1170"/>
      <c r="HXV69" s="1170"/>
      <c r="HXW69" s="1170"/>
      <c r="HXX69" s="1170"/>
      <c r="HXY69" s="1170"/>
      <c r="HXZ69" s="1170"/>
      <c r="HYA69" s="1170"/>
      <c r="HYB69" s="1170"/>
      <c r="HYC69" s="1170"/>
      <c r="HYD69" s="1170"/>
      <c r="HYE69" s="1170"/>
      <c r="HYF69" s="1170"/>
      <c r="HYG69" s="1170"/>
      <c r="HYH69" s="1170"/>
      <c r="HYI69" s="1170"/>
      <c r="HYJ69" s="1170"/>
      <c r="HYK69" s="1170"/>
      <c r="HYL69" s="1170"/>
      <c r="HYM69" s="1170"/>
      <c r="HYN69" s="1170"/>
      <c r="HYO69" s="1170"/>
      <c r="HYP69" s="1170"/>
      <c r="HYQ69" s="1170"/>
      <c r="HYR69" s="1170"/>
      <c r="HYS69" s="1170"/>
      <c r="HYT69" s="1170"/>
      <c r="HYU69" s="1170"/>
      <c r="HYV69" s="1170"/>
      <c r="HYW69" s="1170"/>
      <c r="HYX69" s="1170"/>
      <c r="HYY69" s="1170"/>
      <c r="HYZ69" s="1170"/>
      <c r="HZA69" s="1170"/>
      <c r="HZB69" s="1170"/>
      <c r="HZC69" s="1170"/>
      <c r="HZD69" s="1170"/>
      <c r="HZE69" s="1170"/>
      <c r="HZF69" s="1170"/>
      <c r="HZG69" s="1170"/>
      <c r="HZH69" s="1170"/>
      <c r="HZI69" s="1170"/>
      <c r="HZJ69" s="1170"/>
      <c r="HZK69" s="1170"/>
      <c r="HZL69" s="1170"/>
      <c r="HZM69" s="1170"/>
      <c r="HZN69" s="1170"/>
      <c r="HZO69" s="1170"/>
      <c r="HZP69" s="1170"/>
      <c r="HZQ69" s="1170"/>
      <c r="HZR69" s="1170"/>
      <c r="HZS69" s="1170"/>
      <c r="HZT69" s="1170"/>
      <c r="HZU69" s="1170"/>
      <c r="HZV69" s="1170"/>
      <c r="HZW69" s="1170"/>
      <c r="HZX69" s="1170"/>
      <c r="HZY69" s="1170"/>
      <c r="HZZ69" s="1170"/>
      <c r="IAA69" s="1170"/>
      <c r="IAB69" s="1170"/>
      <c r="IAC69" s="1170"/>
      <c r="IAD69" s="1170"/>
      <c r="IAE69" s="1170"/>
      <c r="IAF69" s="1170"/>
      <c r="IAG69" s="1170"/>
      <c r="IAH69" s="1170"/>
      <c r="IAI69" s="1170"/>
      <c r="IAJ69" s="1170"/>
      <c r="IAK69" s="1170"/>
      <c r="IAL69" s="1170"/>
      <c r="IAM69" s="1170"/>
      <c r="IAN69" s="1170"/>
      <c r="IAO69" s="1170"/>
      <c r="IAP69" s="1170"/>
      <c r="IAQ69" s="1170"/>
      <c r="IAR69" s="1170"/>
      <c r="IAS69" s="1170"/>
      <c r="IAT69" s="1170"/>
      <c r="IAU69" s="1170"/>
      <c r="IAV69" s="1170"/>
      <c r="IAW69" s="1170"/>
      <c r="IAX69" s="1170"/>
      <c r="IAY69" s="1170"/>
      <c r="IAZ69" s="1170"/>
      <c r="IBA69" s="1170"/>
      <c r="IBB69" s="1170"/>
      <c r="IBC69" s="1170"/>
      <c r="IBD69" s="1170"/>
      <c r="IBE69" s="1170"/>
      <c r="IBF69" s="1170"/>
      <c r="IBG69" s="1170"/>
      <c r="IBH69" s="1170"/>
      <c r="IBI69" s="1170"/>
      <c r="IBJ69" s="1170"/>
      <c r="IBK69" s="1170"/>
      <c r="IBL69" s="1170"/>
      <c r="IBM69" s="1170"/>
      <c r="IBN69" s="1170"/>
      <c r="IBO69" s="1170"/>
      <c r="IBP69" s="1170"/>
      <c r="IBQ69" s="1170"/>
      <c r="IBR69" s="1170"/>
      <c r="IBS69" s="1170"/>
      <c r="IBT69" s="1170"/>
      <c r="IBU69" s="1170"/>
      <c r="IBV69" s="1170"/>
      <c r="IBW69" s="1170"/>
      <c r="IBX69" s="1170"/>
      <c r="IBY69" s="1170"/>
      <c r="IBZ69" s="1170"/>
      <c r="ICA69" s="1170"/>
      <c r="ICB69" s="1170"/>
      <c r="ICC69" s="1170"/>
      <c r="ICD69" s="1170"/>
      <c r="ICE69" s="1170"/>
      <c r="ICF69" s="1170"/>
      <c r="ICG69" s="1170"/>
      <c r="ICH69" s="1170"/>
      <c r="ICI69" s="1170"/>
      <c r="ICJ69" s="1170"/>
      <c r="ICK69" s="1170"/>
      <c r="ICL69" s="1170"/>
      <c r="ICM69" s="1170"/>
      <c r="ICN69" s="1170"/>
      <c r="ICO69" s="1170"/>
      <c r="ICP69" s="1170"/>
      <c r="ICQ69" s="1170"/>
      <c r="ICR69" s="1170"/>
      <c r="ICS69" s="1170"/>
      <c r="ICT69" s="1170"/>
      <c r="ICU69" s="1170"/>
      <c r="ICV69" s="1170"/>
      <c r="ICW69" s="1170"/>
      <c r="ICX69" s="1170"/>
      <c r="ICY69" s="1170"/>
      <c r="ICZ69" s="1170"/>
      <c r="IDA69" s="1170"/>
      <c r="IDB69" s="1170"/>
      <c r="IDC69" s="1170"/>
      <c r="IDD69" s="1170"/>
      <c r="IDE69" s="1170"/>
      <c r="IDF69" s="1170"/>
      <c r="IDG69" s="1170"/>
      <c r="IDH69" s="1170"/>
      <c r="IDI69" s="1170"/>
      <c r="IDJ69" s="1170"/>
      <c r="IDK69" s="1170"/>
      <c r="IDL69" s="1170"/>
      <c r="IDM69" s="1170"/>
      <c r="IDN69" s="1170"/>
      <c r="IDO69" s="1170"/>
      <c r="IDP69" s="1170"/>
      <c r="IDQ69" s="1170"/>
      <c r="IDR69" s="1170"/>
      <c r="IDS69" s="1170"/>
      <c r="IDT69" s="1170"/>
      <c r="IDU69" s="1170"/>
      <c r="IDV69" s="1170"/>
      <c r="IDW69" s="1170"/>
      <c r="IDX69" s="1170"/>
      <c r="IDY69" s="1170"/>
      <c r="IDZ69" s="1170"/>
      <c r="IEA69" s="1170"/>
      <c r="IEB69" s="1170"/>
      <c r="IEC69" s="1170"/>
      <c r="IED69" s="1170"/>
      <c r="IEE69" s="1170"/>
      <c r="IEF69" s="1170"/>
      <c r="IEG69" s="1170"/>
      <c r="IEH69" s="1170"/>
      <c r="IEI69" s="1170"/>
      <c r="IEJ69" s="1170"/>
      <c r="IEK69" s="1170"/>
      <c r="IEL69" s="1170"/>
      <c r="IEM69" s="1170"/>
      <c r="IEN69" s="1170"/>
      <c r="IEO69" s="1170"/>
      <c r="IEP69" s="1170"/>
      <c r="IEQ69" s="1170"/>
      <c r="IER69" s="1170"/>
      <c r="IES69" s="1170"/>
      <c r="IET69" s="1170"/>
      <c r="IEU69" s="1170"/>
      <c r="IEV69" s="1170"/>
      <c r="IEW69" s="1170"/>
      <c r="IEX69" s="1170"/>
      <c r="IEY69" s="1170"/>
      <c r="IEZ69" s="1170"/>
      <c r="IFA69" s="1170"/>
      <c r="IFB69" s="1170"/>
      <c r="IFC69" s="1170"/>
      <c r="IFD69" s="1170"/>
      <c r="IFE69" s="1170"/>
      <c r="IFF69" s="1170"/>
      <c r="IFG69" s="1170"/>
      <c r="IFH69" s="1170"/>
      <c r="IFI69" s="1170"/>
      <c r="IFJ69" s="1170"/>
      <c r="IFK69" s="1170"/>
      <c r="IFL69" s="1170"/>
      <c r="IFM69" s="1170"/>
      <c r="IFN69" s="1170"/>
      <c r="IFO69" s="1170"/>
      <c r="IFP69" s="1170"/>
      <c r="IFQ69" s="1170"/>
      <c r="IFR69" s="1170"/>
      <c r="IFS69" s="1170"/>
      <c r="IFT69" s="1170"/>
      <c r="IFU69" s="1170"/>
      <c r="IFV69" s="1170"/>
      <c r="IFW69" s="1170"/>
      <c r="IFX69" s="1170"/>
      <c r="IFY69" s="1170"/>
      <c r="IFZ69" s="1170"/>
      <c r="IGA69" s="1170"/>
      <c r="IGB69" s="1170"/>
      <c r="IGC69" s="1170"/>
      <c r="IGD69" s="1170"/>
      <c r="IGE69" s="1170"/>
      <c r="IGF69" s="1170"/>
      <c r="IGG69" s="1170"/>
      <c r="IGH69" s="1170"/>
      <c r="IGI69" s="1170"/>
      <c r="IGJ69" s="1170"/>
      <c r="IGK69" s="1170"/>
      <c r="IGL69" s="1170"/>
      <c r="IGM69" s="1170"/>
      <c r="IGN69" s="1170"/>
      <c r="IGO69" s="1170"/>
      <c r="IGP69" s="1170"/>
      <c r="IGQ69" s="1170"/>
      <c r="IGR69" s="1170"/>
      <c r="IGS69" s="1170"/>
      <c r="IGT69" s="1170"/>
      <c r="IGU69" s="1170"/>
      <c r="IGV69" s="1170"/>
      <c r="IGW69" s="1170"/>
      <c r="IGX69" s="1170"/>
      <c r="IGY69" s="1170"/>
      <c r="IGZ69" s="1170"/>
      <c r="IHA69" s="1170"/>
      <c r="IHB69" s="1170"/>
      <c r="IHC69" s="1170"/>
      <c r="IHD69" s="1170"/>
      <c r="IHE69" s="1170"/>
      <c r="IHF69" s="1170"/>
      <c r="IHG69" s="1170"/>
      <c r="IHH69" s="1170"/>
      <c r="IHI69" s="1170"/>
      <c r="IHJ69" s="1170"/>
      <c r="IHK69" s="1170"/>
      <c r="IHL69" s="1170"/>
      <c r="IHM69" s="1170"/>
      <c r="IHN69" s="1170"/>
      <c r="IHO69" s="1170"/>
      <c r="IHP69" s="1170"/>
      <c r="IHQ69" s="1170"/>
      <c r="IHR69" s="1170"/>
      <c r="IHS69" s="1170"/>
      <c r="IHT69" s="1170"/>
      <c r="IHU69" s="1170"/>
      <c r="IHV69" s="1170"/>
      <c r="IHW69" s="1170"/>
      <c r="IHX69" s="1170"/>
      <c r="IHY69" s="1170"/>
      <c r="IHZ69" s="1170"/>
      <c r="IIA69" s="1170"/>
      <c r="IIB69" s="1170"/>
      <c r="IIC69" s="1170"/>
      <c r="IID69" s="1170"/>
      <c r="IIE69" s="1170"/>
      <c r="IIF69" s="1170"/>
      <c r="IIG69" s="1170"/>
      <c r="IIH69" s="1170"/>
      <c r="III69" s="1170"/>
      <c r="IIJ69" s="1170"/>
      <c r="IIK69" s="1170"/>
      <c r="IIL69" s="1170"/>
      <c r="IIM69" s="1170"/>
      <c r="IIN69" s="1170"/>
      <c r="IIO69" s="1170"/>
      <c r="IIP69" s="1170"/>
      <c r="IIQ69" s="1170"/>
      <c r="IIR69" s="1170"/>
      <c r="IIS69" s="1170"/>
      <c r="IIT69" s="1170"/>
      <c r="IIU69" s="1170"/>
      <c r="IIV69" s="1170"/>
      <c r="IIW69" s="1170"/>
      <c r="IIX69" s="1170"/>
      <c r="IIY69" s="1170"/>
      <c r="IIZ69" s="1170"/>
      <c r="IJA69" s="1170"/>
      <c r="IJB69" s="1170"/>
      <c r="IJC69" s="1170"/>
      <c r="IJD69" s="1170"/>
      <c r="IJE69" s="1170"/>
      <c r="IJF69" s="1170"/>
      <c r="IJG69" s="1170"/>
      <c r="IJH69" s="1170"/>
      <c r="IJI69" s="1170"/>
      <c r="IJJ69" s="1170"/>
      <c r="IJK69" s="1170"/>
      <c r="IJL69" s="1170"/>
      <c r="IJM69" s="1170"/>
      <c r="IJN69" s="1170"/>
      <c r="IJO69" s="1170"/>
      <c r="IJP69" s="1170"/>
      <c r="IJQ69" s="1170"/>
      <c r="IJR69" s="1170"/>
      <c r="IJS69" s="1170"/>
      <c r="IJT69" s="1170"/>
      <c r="IJU69" s="1170"/>
      <c r="IJV69" s="1170"/>
      <c r="IJW69" s="1170"/>
      <c r="IJX69" s="1170"/>
      <c r="IJY69" s="1170"/>
      <c r="IJZ69" s="1170"/>
      <c r="IKA69" s="1170"/>
      <c r="IKB69" s="1170"/>
      <c r="IKC69" s="1170"/>
      <c r="IKD69" s="1170"/>
      <c r="IKE69" s="1170"/>
      <c r="IKF69" s="1170"/>
      <c r="IKG69" s="1170"/>
      <c r="IKH69" s="1170"/>
      <c r="IKI69" s="1170"/>
      <c r="IKJ69" s="1170"/>
      <c r="IKK69" s="1170"/>
      <c r="IKL69" s="1170"/>
      <c r="IKM69" s="1170"/>
      <c r="IKN69" s="1170"/>
      <c r="IKO69" s="1170"/>
      <c r="IKP69" s="1170"/>
      <c r="IKQ69" s="1170"/>
      <c r="IKR69" s="1170"/>
      <c r="IKS69" s="1170"/>
      <c r="IKT69" s="1170"/>
      <c r="IKU69" s="1170"/>
      <c r="IKV69" s="1170"/>
      <c r="IKW69" s="1170"/>
      <c r="IKX69" s="1170"/>
      <c r="IKY69" s="1170"/>
      <c r="IKZ69" s="1170"/>
      <c r="ILA69" s="1170"/>
      <c r="ILB69" s="1170"/>
      <c r="ILC69" s="1170"/>
      <c r="ILD69" s="1170"/>
      <c r="ILE69" s="1170"/>
      <c r="ILF69" s="1170"/>
      <c r="ILG69" s="1170"/>
      <c r="ILH69" s="1170"/>
      <c r="ILI69" s="1170"/>
      <c r="ILJ69" s="1170"/>
      <c r="ILK69" s="1170"/>
      <c r="ILL69" s="1170"/>
      <c r="ILM69" s="1170"/>
      <c r="ILN69" s="1170"/>
      <c r="ILO69" s="1170"/>
      <c r="ILP69" s="1170"/>
      <c r="ILQ69" s="1170"/>
      <c r="ILR69" s="1170"/>
      <c r="ILS69" s="1170"/>
      <c r="ILT69" s="1170"/>
      <c r="ILU69" s="1170"/>
      <c r="ILV69" s="1170"/>
      <c r="ILW69" s="1170"/>
      <c r="ILX69" s="1170"/>
      <c r="ILY69" s="1170"/>
      <c r="ILZ69" s="1170"/>
      <c r="IMA69" s="1170"/>
      <c r="IMB69" s="1170"/>
      <c r="IMC69" s="1170"/>
      <c r="IMD69" s="1170"/>
      <c r="IME69" s="1170"/>
      <c r="IMF69" s="1170"/>
      <c r="IMG69" s="1170"/>
      <c r="IMH69" s="1170"/>
      <c r="IMI69" s="1170"/>
      <c r="IMJ69" s="1170"/>
      <c r="IMK69" s="1170"/>
      <c r="IML69" s="1170"/>
      <c r="IMM69" s="1170"/>
      <c r="IMN69" s="1170"/>
      <c r="IMO69" s="1170"/>
      <c r="IMP69" s="1170"/>
      <c r="IMQ69" s="1170"/>
      <c r="IMR69" s="1170"/>
      <c r="IMS69" s="1170"/>
      <c r="IMT69" s="1170"/>
      <c r="IMU69" s="1170"/>
      <c r="IMV69" s="1170"/>
      <c r="IMW69" s="1170"/>
      <c r="IMX69" s="1170"/>
      <c r="IMY69" s="1170"/>
      <c r="IMZ69" s="1170"/>
      <c r="INA69" s="1170"/>
      <c r="INB69" s="1170"/>
      <c r="INC69" s="1170"/>
      <c r="IND69" s="1170"/>
      <c r="INE69" s="1170"/>
      <c r="INF69" s="1170"/>
      <c r="ING69" s="1170"/>
      <c r="INH69" s="1170"/>
      <c r="INI69" s="1170"/>
      <c r="INJ69" s="1170"/>
      <c r="INK69" s="1170"/>
      <c r="INL69" s="1170"/>
      <c r="INM69" s="1170"/>
      <c r="INN69" s="1170"/>
      <c r="INO69" s="1170"/>
      <c r="INP69" s="1170"/>
      <c r="INQ69" s="1170"/>
      <c r="INR69" s="1170"/>
      <c r="INS69" s="1170"/>
      <c r="INT69" s="1170"/>
      <c r="INU69" s="1170"/>
      <c r="INV69" s="1170"/>
      <c r="INW69" s="1170"/>
      <c r="INX69" s="1170"/>
      <c r="INY69" s="1170"/>
      <c r="INZ69" s="1170"/>
      <c r="IOA69" s="1170"/>
      <c r="IOB69" s="1170"/>
      <c r="IOC69" s="1170"/>
      <c r="IOD69" s="1170"/>
      <c r="IOE69" s="1170"/>
      <c r="IOF69" s="1170"/>
      <c r="IOG69" s="1170"/>
      <c r="IOH69" s="1170"/>
      <c r="IOI69" s="1170"/>
      <c r="IOJ69" s="1170"/>
      <c r="IOK69" s="1170"/>
      <c r="IOL69" s="1170"/>
      <c r="IOM69" s="1170"/>
      <c r="ION69" s="1170"/>
      <c r="IOO69" s="1170"/>
      <c r="IOP69" s="1170"/>
      <c r="IOQ69" s="1170"/>
      <c r="IOR69" s="1170"/>
      <c r="IOS69" s="1170"/>
      <c r="IOT69" s="1170"/>
      <c r="IOU69" s="1170"/>
      <c r="IOV69" s="1170"/>
      <c r="IOW69" s="1170"/>
      <c r="IOX69" s="1170"/>
      <c r="IOY69" s="1170"/>
      <c r="IOZ69" s="1170"/>
      <c r="IPA69" s="1170"/>
      <c r="IPB69" s="1170"/>
      <c r="IPC69" s="1170"/>
      <c r="IPD69" s="1170"/>
      <c r="IPE69" s="1170"/>
      <c r="IPF69" s="1170"/>
      <c r="IPG69" s="1170"/>
      <c r="IPH69" s="1170"/>
      <c r="IPI69" s="1170"/>
      <c r="IPJ69" s="1170"/>
      <c r="IPK69" s="1170"/>
      <c r="IPL69" s="1170"/>
      <c r="IPM69" s="1170"/>
      <c r="IPN69" s="1170"/>
      <c r="IPO69" s="1170"/>
      <c r="IPP69" s="1170"/>
      <c r="IPQ69" s="1170"/>
      <c r="IPR69" s="1170"/>
      <c r="IPS69" s="1170"/>
      <c r="IPT69" s="1170"/>
      <c r="IPU69" s="1170"/>
      <c r="IPV69" s="1170"/>
      <c r="IPW69" s="1170"/>
      <c r="IPX69" s="1170"/>
      <c r="IPY69" s="1170"/>
      <c r="IPZ69" s="1170"/>
      <c r="IQA69" s="1170"/>
      <c r="IQB69" s="1170"/>
      <c r="IQC69" s="1170"/>
      <c r="IQD69" s="1170"/>
      <c r="IQE69" s="1170"/>
      <c r="IQF69" s="1170"/>
      <c r="IQG69" s="1170"/>
      <c r="IQH69" s="1170"/>
      <c r="IQI69" s="1170"/>
      <c r="IQJ69" s="1170"/>
      <c r="IQK69" s="1170"/>
      <c r="IQL69" s="1170"/>
      <c r="IQM69" s="1170"/>
      <c r="IQN69" s="1170"/>
      <c r="IQO69" s="1170"/>
      <c r="IQP69" s="1170"/>
      <c r="IQQ69" s="1170"/>
      <c r="IQR69" s="1170"/>
      <c r="IQS69" s="1170"/>
      <c r="IQT69" s="1170"/>
      <c r="IQU69" s="1170"/>
      <c r="IQV69" s="1170"/>
      <c r="IQW69" s="1170"/>
      <c r="IQX69" s="1170"/>
      <c r="IQY69" s="1170"/>
      <c r="IQZ69" s="1170"/>
      <c r="IRA69" s="1170"/>
      <c r="IRB69" s="1170"/>
      <c r="IRC69" s="1170"/>
      <c r="IRD69" s="1170"/>
      <c r="IRE69" s="1170"/>
      <c r="IRF69" s="1170"/>
      <c r="IRG69" s="1170"/>
      <c r="IRH69" s="1170"/>
      <c r="IRI69" s="1170"/>
      <c r="IRJ69" s="1170"/>
      <c r="IRK69" s="1170"/>
      <c r="IRL69" s="1170"/>
      <c r="IRM69" s="1170"/>
      <c r="IRN69" s="1170"/>
      <c r="IRO69" s="1170"/>
      <c r="IRP69" s="1170"/>
      <c r="IRQ69" s="1170"/>
      <c r="IRR69" s="1170"/>
      <c r="IRS69" s="1170"/>
      <c r="IRT69" s="1170"/>
      <c r="IRU69" s="1170"/>
      <c r="IRV69" s="1170"/>
      <c r="IRW69" s="1170"/>
      <c r="IRX69" s="1170"/>
      <c r="IRY69" s="1170"/>
      <c r="IRZ69" s="1170"/>
      <c r="ISA69" s="1170"/>
      <c r="ISB69" s="1170"/>
      <c r="ISC69" s="1170"/>
      <c r="ISD69" s="1170"/>
      <c r="ISE69" s="1170"/>
      <c r="ISF69" s="1170"/>
      <c r="ISG69" s="1170"/>
      <c r="ISH69" s="1170"/>
      <c r="ISI69" s="1170"/>
      <c r="ISJ69" s="1170"/>
      <c r="ISK69" s="1170"/>
      <c r="ISL69" s="1170"/>
      <c r="ISM69" s="1170"/>
      <c r="ISN69" s="1170"/>
      <c r="ISO69" s="1170"/>
      <c r="ISP69" s="1170"/>
      <c r="ISQ69" s="1170"/>
      <c r="ISR69" s="1170"/>
      <c r="ISS69" s="1170"/>
      <c r="IST69" s="1170"/>
      <c r="ISU69" s="1170"/>
      <c r="ISV69" s="1170"/>
      <c r="ISW69" s="1170"/>
      <c r="ISX69" s="1170"/>
      <c r="ISY69" s="1170"/>
      <c r="ISZ69" s="1170"/>
      <c r="ITA69" s="1170"/>
      <c r="ITB69" s="1170"/>
      <c r="ITC69" s="1170"/>
      <c r="ITD69" s="1170"/>
      <c r="ITE69" s="1170"/>
      <c r="ITF69" s="1170"/>
      <c r="ITG69" s="1170"/>
      <c r="ITH69" s="1170"/>
      <c r="ITI69" s="1170"/>
      <c r="ITJ69" s="1170"/>
      <c r="ITK69" s="1170"/>
      <c r="ITL69" s="1170"/>
      <c r="ITM69" s="1170"/>
      <c r="ITN69" s="1170"/>
      <c r="ITO69" s="1170"/>
      <c r="ITP69" s="1170"/>
      <c r="ITQ69" s="1170"/>
      <c r="ITR69" s="1170"/>
      <c r="ITS69" s="1170"/>
      <c r="ITT69" s="1170"/>
      <c r="ITU69" s="1170"/>
      <c r="ITV69" s="1170"/>
      <c r="ITW69" s="1170"/>
      <c r="ITX69" s="1170"/>
      <c r="ITY69" s="1170"/>
      <c r="ITZ69" s="1170"/>
      <c r="IUA69" s="1170"/>
      <c r="IUB69" s="1170"/>
      <c r="IUC69" s="1170"/>
      <c r="IUD69" s="1170"/>
      <c r="IUE69" s="1170"/>
      <c r="IUF69" s="1170"/>
      <c r="IUG69" s="1170"/>
      <c r="IUH69" s="1170"/>
      <c r="IUI69" s="1170"/>
      <c r="IUJ69" s="1170"/>
      <c r="IUK69" s="1170"/>
      <c r="IUL69" s="1170"/>
      <c r="IUM69" s="1170"/>
      <c r="IUN69" s="1170"/>
      <c r="IUO69" s="1170"/>
      <c r="IUP69" s="1170"/>
      <c r="IUQ69" s="1170"/>
      <c r="IUR69" s="1170"/>
      <c r="IUS69" s="1170"/>
      <c r="IUT69" s="1170"/>
      <c r="IUU69" s="1170"/>
      <c r="IUV69" s="1170"/>
      <c r="IUW69" s="1170"/>
      <c r="IUX69" s="1170"/>
      <c r="IUY69" s="1170"/>
      <c r="IUZ69" s="1170"/>
      <c r="IVA69" s="1170"/>
      <c r="IVB69" s="1170"/>
      <c r="IVC69" s="1170"/>
      <c r="IVD69" s="1170"/>
      <c r="IVE69" s="1170"/>
      <c r="IVF69" s="1170"/>
      <c r="IVG69" s="1170"/>
      <c r="IVH69" s="1170"/>
      <c r="IVI69" s="1170"/>
      <c r="IVJ69" s="1170"/>
      <c r="IVK69" s="1170"/>
      <c r="IVL69" s="1170"/>
      <c r="IVM69" s="1170"/>
      <c r="IVN69" s="1170"/>
      <c r="IVO69" s="1170"/>
      <c r="IVP69" s="1170"/>
      <c r="IVQ69" s="1170"/>
      <c r="IVR69" s="1170"/>
      <c r="IVS69" s="1170"/>
      <c r="IVT69" s="1170"/>
      <c r="IVU69" s="1170"/>
      <c r="IVV69" s="1170"/>
      <c r="IVW69" s="1170"/>
      <c r="IVX69" s="1170"/>
      <c r="IVY69" s="1170"/>
      <c r="IVZ69" s="1170"/>
      <c r="IWA69" s="1170"/>
      <c r="IWB69" s="1170"/>
      <c r="IWC69" s="1170"/>
      <c r="IWD69" s="1170"/>
      <c r="IWE69" s="1170"/>
      <c r="IWF69" s="1170"/>
      <c r="IWG69" s="1170"/>
      <c r="IWH69" s="1170"/>
      <c r="IWI69" s="1170"/>
      <c r="IWJ69" s="1170"/>
      <c r="IWK69" s="1170"/>
      <c r="IWL69" s="1170"/>
      <c r="IWM69" s="1170"/>
      <c r="IWN69" s="1170"/>
      <c r="IWO69" s="1170"/>
      <c r="IWP69" s="1170"/>
      <c r="IWQ69" s="1170"/>
      <c r="IWR69" s="1170"/>
      <c r="IWS69" s="1170"/>
      <c r="IWT69" s="1170"/>
      <c r="IWU69" s="1170"/>
      <c r="IWV69" s="1170"/>
      <c r="IWW69" s="1170"/>
      <c r="IWX69" s="1170"/>
      <c r="IWY69" s="1170"/>
      <c r="IWZ69" s="1170"/>
      <c r="IXA69" s="1170"/>
      <c r="IXB69" s="1170"/>
      <c r="IXC69" s="1170"/>
      <c r="IXD69" s="1170"/>
      <c r="IXE69" s="1170"/>
      <c r="IXF69" s="1170"/>
      <c r="IXG69" s="1170"/>
      <c r="IXH69" s="1170"/>
      <c r="IXI69" s="1170"/>
      <c r="IXJ69" s="1170"/>
      <c r="IXK69" s="1170"/>
      <c r="IXL69" s="1170"/>
      <c r="IXM69" s="1170"/>
      <c r="IXN69" s="1170"/>
      <c r="IXO69" s="1170"/>
      <c r="IXP69" s="1170"/>
      <c r="IXQ69" s="1170"/>
      <c r="IXR69" s="1170"/>
      <c r="IXS69" s="1170"/>
      <c r="IXT69" s="1170"/>
      <c r="IXU69" s="1170"/>
      <c r="IXV69" s="1170"/>
      <c r="IXW69" s="1170"/>
      <c r="IXX69" s="1170"/>
      <c r="IXY69" s="1170"/>
      <c r="IXZ69" s="1170"/>
      <c r="IYA69" s="1170"/>
      <c r="IYB69" s="1170"/>
      <c r="IYC69" s="1170"/>
      <c r="IYD69" s="1170"/>
      <c r="IYE69" s="1170"/>
      <c r="IYF69" s="1170"/>
      <c r="IYG69" s="1170"/>
      <c r="IYH69" s="1170"/>
      <c r="IYI69" s="1170"/>
      <c r="IYJ69" s="1170"/>
      <c r="IYK69" s="1170"/>
      <c r="IYL69" s="1170"/>
      <c r="IYM69" s="1170"/>
      <c r="IYN69" s="1170"/>
      <c r="IYO69" s="1170"/>
      <c r="IYP69" s="1170"/>
      <c r="IYQ69" s="1170"/>
      <c r="IYR69" s="1170"/>
      <c r="IYS69" s="1170"/>
      <c r="IYT69" s="1170"/>
      <c r="IYU69" s="1170"/>
      <c r="IYV69" s="1170"/>
      <c r="IYW69" s="1170"/>
      <c r="IYX69" s="1170"/>
      <c r="IYY69" s="1170"/>
      <c r="IYZ69" s="1170"/>
      <c r="IZA69" s="1170"/>
      <c r="IZB69" s="1170"/>
      <c r="IZC69" s="1170"/>
      <c r="IZD69" s="1170"/>
      <c r="IZE69" s="1170"/>
      <c r="IZF69" s="1170"/>
      <c r="IZG69" s="1170"/>
      <c r="IZH69" s="1170"/>
      <c r="IZI69" s="1170"/>
      <c r="IZJ69" s="1170"/>
      <c r="IZK69" s="1170"/>
      <c r="IZL69" s="1170"/>
      <c r="IZM69" s="1170"/>
      <c r="IZN69" s="1170"/>
      <c r="IZO69" s="1170"/>
      <c r="IZP69" s="1170"/>
      <c r="IZQ69" s="1170"/>
      <c r="IZR69" s="1170"/>
      <c r="IZS69" s="1170"/>
      <c r="IZT69" s="1170"/>
      <c r="IZU69" s="1170"/>
      <c r="IZV69" s="1170"/>
      <c r="IZW69" s="1170"/>
      <c r="IZX69" s="1170"/>
      <c r="IZY69" s="1170"/>
      <c r="IZZ69" s="1170"/>
      <c r="JAA69" s="1170"/>
      <c r="JAB69" s="1170"/>
      <c r="JAC69" s="1170"/>
      <c r="JAD69" s="1170"/>
      <c r="JAE69" s="1170"/>
      <c r="JAF69" s="1170"/>
      <c r="JAG69" s="1170"/>
      <c r="JAH69" s="1170"/>
      <c r="JAI69" s="1170"/>
      <c r="JAJ69" s="1170"/>
      <c r="JAK69" s="1170"/>
      <c r="JAL69" s="1170"/>
      <c r="JAM69" s="1170"/>
      <c r="JAN69" s="1170"/>
      <c r="JAO69" s="1170"/>
      <c r="JAP69" s="1170"/>
      <c r="JAQ69" s="1170"/>
      <c r="JAR69" s="1170"/>
      <c r="JAS69" s="1170"/>
      <c r="JAT69" s="1170"/>
      <c r="JAU69" s="1170"/>
      <c r="JAV69" s="1170"/>
      <c r="JAW69" s="1170"/>
      <c r="JAX69" s="1170"/>
      <c r="JAY69" s="1170"/>
      <c r="JAZ69" s="1170"/>
      <c r="JBA69" s="1170"/>
      <c r="JBB69" s="1170"/>
      <c r="JBC69" s="1170"/>
      <c r="JBD69" s="1170"/>
      <c r="JBE69" s="1170"/>
      <c r="JBF69" s="1170"/>
      <c r="JBG69" s="1170"/>
      <c r="JBH69" s="1170"/>
      <c r="JBI69" s="1170"/>
      <c r="JBJ69" s="1170"/>
      <c r="JBK69" s="1170"/>
      <c r="JBL69" s="1170"/>
      <c r="JBM69" s="1170"/>
      <c r="JBN69" s="1170"/>
      <c r="JBO69" s="1170"/>
      <c r="JBP69" s="1170"/>
      <c r="JBQ69" s="1170"/>
      <c r="JBR69" s="1170"/>
      <c r="JBS69" s="1170"/>
      <c r="JBT69" s="1170"/>
      <c r="JBU69" s="1170"/>
      <c r="JBV69" s="1170"/>
      <c r="JBW69" s="1170"/>
      <c r="JBX69" s="1170"/>
      <c r="JBY69" s="1170"/>
      <c r="JBZ69" s="1170"/>
      <c r="JCA69" s="1170"/>
      <c r="JCB69" s="1170"/>
      <c r="JCC69" s="1170"/>
      <c r="JCD69" s="1170"/>
      <c r="JCE69" s="1170"/>
      <c r="JCF69" s="1170"/>
      <c r="JCG69" s="1170"/>
      <c r="JCH69" s="1170"/>
      <c r="JCI69" s="1170"/>
      <c r="JCJ69" s="1170"/>
      <c r="JCK69" s="1170"/>
      <c r="JCL69" s="1170"/>
      <c r="JCM69" s="1170"/>
      <c r="JCN69" s="1170"/>
      <c r="JCO69" s="1170"/>
      <c r="JCP69" s="1170"/>
      <c r="JCQ69" s="1170"/>
      <c r="JCR69" s="1170"/>
      <c r="JCS69" s="1170"/>
      <c r="JCT69" s="1170"/>
      <c r="JCU69" s="1170"/>
      <c r="JCV69" s="1170"/>
      <c r="JCW69" s="1170"/>
      <c r="JCX69" s="1170"/>
      <c r="JCY69" s="1170"/>
      <c r="JCZ69" s="1170"/>
      <c r="JDA69" s="1170"/>
      <c r="JDB69" s="1170"/>
      <c r="JDC69" s="1170"/>
      <c r="JDD69" s="1170"/>
      <c r="JDE69" s="1170"/>
      <c r="JDF69" s="1170"/>
      <c r="JDG69" s="1170"/>
      <c r="JDH69" s="1170"/>
      <c r="JDI69" s="1170"/>
      <c r="JDJ69" s="1170"/>
      <c r="JDK69" s="1170"/>
      <c r="JDL69" s="1170"/>
      <c r="JDM69" s="1170"/>
      <c r="JDN69" s="1170"/>
      <c r="JDO69" s="1170"/>
      <c r="JDP69" s="1170"/>
      <c r="JDQ69" s="1170"/>
      <c r="JDR69" s="1170"/>
      <c r="JDS69" s="1170"/>
      <c r="JDT69" s="1170"/>
      <c r="JDU69" s="1170"/>
      <c r="JDV69" s="1170"/>
      <c r="JDW69" s="1170"/>
      <c r="JDX69" s="1170"/>
      <c r="JDY69" s="1170"/>
      <c r="JDZ69" s="1170"/>
      <c r="JEA69" s="1170"/>
      <c r="JEB69" s="1170"/>
      <c r="JEC69" s="1170"/>
      <c r="JED69" s="1170"/>
      <c r="JEE69" s="1170"/>
      <c r="JEF69" s="1170"/>
      <c r="JEG69" s="1170"/>
      <c r="JEH69" s="1170"/>
      <c r="JEI69" s="1170"/>
      <c r="JEJ69" s="1170"/>
      <c r="JEK69" s="1170"/>
      <c r="JEL69" s="1170"/>
      <c r="JEM69" s="1170"/>
      <c r="JEN69" s="1170"/>
      <c r="JEO69" s="1170"/>
      <c r="JEP69" s="1170"/>
      <c r="JEQ69" s="1170"/>
      <c r="JER69" s="1170"/>
      <c r="JES69" s="1170"/>
      <c r="JET69" s="1170"/>
      <c r="JEU69" s="1170"/>
      <c r="JEV69" s="1170"/>
      <c r="JEW69" s="1170"/>
      <c r="JEX69" s="1170"/>
      <c r="JEY69" s="1170"/>
      <c r="JEZ69" s="1170"/>
      <c r="JFA69" s="1170"/>
      <c r="JFB69" s="1170"/>
      <c r="JFC69" s="1170"/>
      <c r="JFD69" s="1170"/>
      <c r="JFE69" s="1170"/>
      <c r="JFF69" s="1170"/>
      <c r="JFG69" s="1170"/>
      <c r="JFH69" s="1170"/>
      <c r="JFI69" s="1170"/>
      <c r="JFJ69" s="1170"/>
      <c r="JFK69" s="1170"/>
      <c r="JFL69" s="1170"/>
      <c r="JFM69" s="1170"/>
      <c r="JFN69" s="1170"/>
      <c r="JFO69" s="1170"/>
      <c r="JFP69" s="1170"/>
      <c r="JFQ69" s="1170"/>
      <c r="JFR69" s="1170"/>
      <c r="JFS69" s="1170"/>
      <c r="JFT69" s="1170"/>
      <c r="JFU69" s="1170"/>
      <c r="JFV69" s="1170"/>
      <c r="JFW69" s="1170"/>
      <c r="JFX69" s="1170"/>
      <c r="JFY69" s="1170"/>
      <c r="JFZ69" s="1170"/>
      <c r="JGA69" s="1170"/>
      <c r="JGB69" s="1170"/>
      <c r="JGC69" s="1170"/>
      <c r="JGD69" s="1170"/>
      <c r="JGE69" s="1170"/>
      <c r="JGF69" s="1170"/>
      <c r="JGG69" s="1170"/>
      <c r="JGH69" s="1170"/>
      <c r="JGI69" s="1170"/>
      <c r="JGJ69" s="1170"/>
      <c r="JGK69" s="1170"/>
      <c r="JGL69" s="1170"/>
      <c r="JGM69" s="1170"/>
      <c r="JGN69" s="1170"/>
      <c r="JGO69" s="1170"/>
      <c r="JGP69" s="1170"/>
      <c r="JGQ69" s="1170"/>
      <c r="JGR69" s="1170"/>
      <c r="JGS69" s="1170"/>
      <c r="JGT69" s="1170"/>
      <c r="JGU69" s="1170"/>
      <c r="JGV69" s="1170"/>
      <c r="JGW69" s="1170"/>
      <c r="JGX69" s="1170"/>
      <c r="JGY69" s="1170"/>
      <c r="JGZ69" s="1170"/>
      <c r="JHA69" s="1170"/>
      <c r="JHB69" s="1170"/>
      <c r="JHC69" s="1170"/>
      <c r="JHD69" s="1170"/>
      <c r="JHE69" s="1170"/>
      <c r="JHF69" s="1170"/>
      <c r="JHG69" s="1170"/>
      <c r="JHH69" s="1170"/>
      <c r="JHI69" s="1170"/>
      <c r="JHJ69" s="1170"/>
      <c r="JHK69" s="1170"/>
      <c r="JHL69" s="1170"/>
      <c r="JHM69" s="1170"/>
      <c r="JHN69" s="1170"/>
      <c r="JHO69" s="1170"/>
      <c r="JHP69" s="1170"/>
      <c r="JHQ69" s="1170"/>
      <c r="JHR69" s="1170"/>
      <c r="JHS69" s="1170"/>
      <c r="JHT69" s="1170"/>
      <c r="JHU69" s="1170"/>
      <c r="JHV69" s="1170"/>
      <c r="JHW69" s="1170"/>
      <c r="JHX69" s="1170"/>
      <c r="JHY69" s="1170"/>
      <c r="JHZ69" s="1170"/>
      <c r="JIA69" s="1170"/>
      <c r="JIB69" s="1170"/>
      <c r="JIC69" s="1170"/>
      <c r="JID69" s="1170"/>
      <c r="JIE69" s="1170"/>
      <c r="JIF69" s="1170"/>
      <c r="JIG69" s="1170"/>
      <c r="JIH69" s="1170"/>
      <c r="JII69" s="1170"/>
      <c r="JIJ69" s="1170"/>
      <c r="JIK69" s="1170"/>
      <c r="JIL69" s="1170"/>
      <c r="JIM69" s="1170"/>
      <c r="JIN69" s="1170"/>
      <c r="JIO69" s="1170"/>
      <c r="JIP69" s="1170"/>
      <c r="JIQ69" s="1170"/>
      <c r="JIR69" s="1170"/>
      <c r="JIS69" s="1170"/>
      <c r="JIT69" s="1170"/>
      <c r="JIU69" s="1170"/>
      <c r="JIV69" s="1170"/>
      <c r="JIW69" s="1170"/>
      <c r="JIX69" s="1170"/>
      <c r="JIY69" s="1170"/>
      <c r="JIZ69" s="1170"/>
      <c r="JJA69" s="1170"/>
      <c r="JJB69" s="1170"/>
      <c r="JJC69" s="1170"/>
      <c r="JJD69" s="1170"/>
      <c r="JJE69" s="1170"/>
      <c r="JJF69" s="1170"/>
      <c r="JJG69" s="1170"/>
      <c r="JJH69" s="1170"/>
      <c r="JJI69" s="1170"/>
      <c r="JJJ69" s="1170"/>
      <c r="JJK69" s="1170"/>
      <c r="JJL69" s="1170"/>
      <c r="JJM69" s="1170"/>
      <c r="JJN69" s="1170"/>
      <c r="JJO69" s="1170"/>
      <c r="JJP69" s="1170"/>
      <c r="JJQ69" s="1170"/>
      <c r="JJR69" s="1170"/>
      <c r="JJS69" s="1170"/>
      <c r="JJT69" s="1170"/>
      <c r="JJU69" s="1170"/>
      <c r="JJV69" s="1170"/>
      <c r="JJW69" s="1170"/>
      <c r="JJX69" s="1170"/>
      <c r="JJY69" s="1170"/>
      <c r="JJZ69" s="1170"/>
      <c r="JKA69" s="1170"/>
      <c r="JKB69" s="1170"/>
      <c r="JKC69" s="1170"/>
      <c r="JKD69" s="1170"/>
      <c r="JKE69" s="1170"/>
      <c r="JKF69" s="1170"/>
      <c r="JKG69" s="1170"/>
      <c r="JKH69" s="1170"/>
      <c r="JKI69" s="1170"/>
      <c r="JKJ69" s="1170"/>
      <c r="JKK69" s="1170"/>
      <c r="JKL69" s="1170"/>
      <c r="JKM69" s="1170"/>
      <c r="JKN69" s="1170"/>
      <c r="JKO69" s="1170"/>
      <c r="JKP69" s="1170"/>
      <c r="JKQ69" s="1170"/>
      <c r="JKR69" s="1170"/>
      <c r="JKS69" s="1170"/>
      <c r="JKT69" s="1170"/>
      <c r="JKU69" s="1170"/>
      <c r="JKV69" s="1170"/>
      <c r="JKW69" s="1170"/>
      <c r="JKX69" s="1170"/>
      <c r="JKY69" s="1170"/>
      <c r="JKZ69" s="1170"/>
      <c r="JLA69" s="1170"/>
      <c r="JLB69" s="1170"/>
      <c r="JLC69" s="1170"/>
      <c r="JLD69" s="1170"/>
      <c r="JLE69" s="1170"/>
      <c r="JLF69" s="1170"/>
      <c r="JLG69" s="1170"/>
      <c r="JLH69" s="1170"/>
      <c r="JLI69" s="1170"/>
      <c r="JLJ69" s="1170"/>
      <c r="JLK69" s="1170"/>
      <c r="JLL69" s="1170"/>
      <c r="JLM69" s="1170"/>
      <c r="JLN69" s="1170"/>
      <c r="JLO69" s="1170"/>
      <c r="JLP69" s="1170"/>
      <c r="JLQ69" s="1170"/>
      <c r="JLR69" s="1170"/>
      <c r="JLS69" s="1170"/>
      <c r="JLT69" s="1170"/>
      <c r="JLU69" s="1170"/>
      <c r="JLV69" s="1170"/>
      <c r="JLW69" s="1170"/>
      <c r="JLX69" s="1170"/>
      <c r="JLY69" s="1170"/>
      <c r="JLZ69" s="1170"/>
      <c r="JMA69" s="1170"/>
      <c r="JMB69" s="1170"/>
      <c r="JMC69" s="1170"/>
      <c r="JMD69" s="1170"/>
      <c r="JME69" s="1170"/>
      <c r="JMF69" s="1170"/>
      <c r="JMG69" s="1170"/>
      <c r="JMH69" s="1170"/>
      <c r="JMI69" s="1170"/>
      <c r="JMJ69" s="1170"/>
      <c r="JMK69" s="1170"/>
      <c r="JML69" s="1170"/>
      <c r="JMM69" s="1170"/>
      <c r="JMN69" s="1170"/>
      <c r="JMO69" s="1170"/>
      <c r="JMP69" s="1170"/>
      <c r="JMQ69" s="1170"/>
      <c r="JMR69" s="1170"/>
      <c r="JMS69" s="1170"/>
      <c r="JMT69" s="1170"/>
      <c r="JMU69" s="1170"/>
      <c r="JMV69" s="1170"/>
      <c r="JMW69" s="1170"/>
      <c r="JMX69" s="1170"/>
      <c r="JMY69" s="1170"/>
      <c r="JMZ69" s="1170"/>
      <c r="JNA69" s="1170"/>
      <c r="JNB69" s="1170"/>
      <c r="JNC69" s="1170"/>
      <c r="JND69" s="1170"/>
      <c r="JNE69" s="1170"/>
      <c r="JNF69" s="1170"/>
      <c r="JNG69" s="1170"/>
      <c r="JNH69" s="1170"/>
      <c r="JNI69" s="1170"/>
      <c r="JNJ69" s="1170"/>
      <c r="JNK69" s="1170"/>
      <c r="JNL69" s="1170"/>
      <c r="JNM69" s="1170"/>
      <c r="JNN69" s="1170"/>
      <c r="JNO69" s="1170"/>
      <c r="JNP69" s="1170"/>
      <c r="JNQ69" s="1170"/>
      <c r="JNR69" s="1170"/>
      <c r="JNS69" s="1170"/>
      <c r="JNT69" s="1170"/>
      <c r="JNU69" s="1170"/>
      <c r="JNV69" s="1170"/>
      <c r="JNW69" s="1170"/>
      <c r="JNX69" s="1170"/>
      <c r="JNY69" s="1170"/>
      <c r="JNZ69" s="1170"/>
      <c r="JOA69" s="1170"/>
      <c r="JOB69" s="1170"/>
      <c r="JOC69" s="1170"/>
      <c r="JOD69" s="1170"/>
      <c r="JOE69" s="1170"/>
      <c r="JOF69" s="1170"/>
      <c r="JOG69" s="1170"/>
      <c r="JOH69" s="1170"/>
      <c r="JOI69" s="1170"/>
      <c r="JOJ69" s="1170"/>
      <c r="JOK69" s="1170"/>
      <c r="JOL69" s="1170"/>
      <c r="JOM69" s="1170"/>
      <c r="JON69" s="1170"/>
      <c r="JOO69" s="1170"/>
      <c r="JOP69" s="1170"/>
      <c r="JOQ69" s="1170"/>
      <c r="JOR69" s="1170"/>
      <c r="JOS69" s="1170"/>
      <c r="JOT69" s="1170"/>
      <c r="JOU69" s="1170"/>
      <c r="JOV69" s="1170"/>
      <c r="JOW69" s="1170"/>
      <c r="JOX69" s="1170"/>
      <c r="JOY69" s="1170"/>
      <c r="JOZ69" s="1170"/>
      <c r="JPA69" s="1170"/>
      <c r="JPB69" s="1170"/>
      <c r="JPC69" s="1170"/>
      <c r="JPD69" s="1170"/>
      <c r="JPE69" s="1170"/>
      <c r="JPF69" s="1170"/>
      <c r="JPG69" s="1170"/>
      <c r="JPH69" s="1170"/>
      <c r="JPI69" s="1170"/>
      <c r="JPJ69" s="1170"/>
      <c r="JPK69" s="1170"/>
      <c r="JPL69" s="1170"/>
      <c r="JPM69" s="1170"/>
      <c r="JPN69" s="1170"/>
      <c r="JPO69" s="1170"/>
      <c r="JPP69" s="1170"/>
      <c r="JPQ69" s="1170"/>
      <c r="JPR69" s="1170"/>
      <c r="JPS69" s="1170"/>
      <c r="JPT69" s="1170"/>
      <c r="JPU69" s="1170"/>
      <c r="JPV69" s="1170"/>
      <c r="JPW69" s="1170"/>
      <c r="JPX69" s="1170"/>
      <c r="JPY69" s="1170"/>
      <c r="JPZ69" s="1170"/>
      <c r="JQA69" s="1170"/>
      <c r="JQB69" s="1170"/>
      <c r="JQC69" s="1170"/>
      <c r="JQD69" s="1170"/>
      <c r="JQE69" s="1170"/>
      <c r="JQF69" s="1170"/>
      <c r="JQG69" s="1170"/>
      <c r="JQH69" s="1170"/>
      <c r="JQI69" s="1170"/>
      <c r="JQJ69" s="1170"/>
      <c r="JQK69" s="1170"/>
      <c r="JQL69" s="1170"/>
      <c r="JQM69" s="1170"/>
      <c r="JQN69" s="1170"/>
      <c r="JQO69" s="1170"/>
      <c r="JQP69" s="1170"/>
      <c r="JQQ69" s="1170"/>
      <c r="JQR69" s="1170"/>
      <c r="JQS69" s="1170"/>
      <c r="JQT69" s="1170"/>
      <c r="JQU69" s="1170"/>
      <c r="JQV69" s="1170"/>
      <c r="JQW69" s="1170"/>
      <c r="JQX69" s="1170"/>
      <c r="JQY69" s="1170"/>
      <c r="JQZ69" s="1170"/>
      <c r="JRA69" s="1170"/>
      <c r="JRB69" s="1170"/>
      <c r="JRC69" s="1170"/>
      <c r="JRD69" s="1170"/>
      <c r="JRE69" s="1170"/>
      <c r="JRF69" s="1170"/>
      <c r="JRG69" s="1170"/>
      <c r="JRH69" s="1170"/>
      <c r="JRI69" s="1170"/>
      <c r="JRJ69" s="1170"/>
      <c r="JRK69" s="1170"/>
      <c r="JRL69" s="1170"/>
      <c r="JRM69" s="1170"/>
      <c r="JRN69" s="1170"/>
      <c r="JRO69" s="1170"/>
      <c r="JRP69" s="1170"/>
      <c r="JRQ69" s="1170"/>
      <c r="JRR69" s="1170"/>
      <c r="JRS69" s="1170"/>
      <c r="JRT69" s="1170"/>
      <c r="JRU69" s="1170"/>
      <c r="JRV69" s="1170"/>
      <c r="JRW69" s="1170"/>
      <c r="JRX69" s="1170"/>
      <c r="JRY69" s="1170"/>
      <c r="JRZ69" s="1170"/>
      <c r="JSA69" s="1170"/>
      <c r="JSB69" s="1170"/>
      <c r="JSC69" s="1170"/>
      <c r="JSD69" s="1170"/>
      <c r="JSE69" s="1170"/>
      <c r="JSF69" s="1170"/>
      <c r="JSG69" s="1170"/>
      <c r="JSH69" s="1170"/>
      <c r="JSI69" s="1170"/>
      <c r="JSJ69" s="1170"/>
      <c r="JSK69" s="1170"/>
      <c r="JSL69" s="1170"/>
      <c r="JSM69" s="1170"/>
      <c r="JSN69" s="1170"/>
      <c r="JSO69" s="1170"/>
      <c r="JSP69" s="1170"/>
      <c r="JSQ69" s="1170"/>
      <c r="JSR69" s="1170"/>
      <c r="JSS69" s="1170"/>
      <c r="JST69" s="1170"/>
      <c r="JSU69" s="1170"/>
      <c r="JSV69" s="1170"/>
      <c r="JSW69" s="1170"/>
      <c r="JSX69" s="1170"/>
      <c r="JSY69" s="1170"/>
      <c r="JSZ69" s="1170"/>
      <c r="JTA69" s="1170"/>
      <c r="JTB69" s="1170"/>
      <c r="JTC69" s="1170"/>
      <c r="JTD69" s="1170"/>
      <c r="JTE69" s="1170"/>
      <c r="JTF69" s="1170"/>
      <c r="JTG69" s="1170"/>
      <c r="JTH69" s="1170"/>
      <c r="JTI69" s="1170"/>
      <c r="JTJ69" s="1170"/>
      <c r="JTK69" s="1170"/>
      <c r="JTL69" s="1170"/>
      <c r="JTM69" s="1170"/>
      <c r="JTN69" s="1170"/>
      <c r="JTO69" s="1170"/>
      <c r="JTP69" s="1170"/>
      <c r="JTQ69" s="1170"/>
      <c r="JTR69" s="1170"/>
      <c r="JTS69" s="1170"/>
      <c r="JTT69" s="1170"/>
      <c r="JTU69" s="1170"/>
      <c r="JTV69" s="1170"/>
      <c r="JTW69" s="1170"/>
      <c r="JTX69" s="1170"/>
      <c r="JTY69" s="1170"/>
      <c r="JTZ69" s="1170"/>
      <c r="JUA69" s="1170"/>
      <c r="JUB69" s="1170"/>
      <c r="JUC69" s="1170"/>
      <c r="JUD69" s="1170"/>
      <c r="JUE69" s="1170"/>
      <c r="JUF69" s="1170"/>
      <c r="JUG69" s="1170"/>
      <c r="JUH69" s="1170"/>
      <c r="JUI69" s="1170"/>
      <c r="JUJ69" s="1170"/>
      <c r="JUK69" s="1170"/>
      <c r="JUL69" s="1170"/>
      <c r="JUM69" s="1170"/>
      <c r="JUN69" s="1170"/>
      <c r="JUO69" s="1170"/>
      <c r="JUP69" s="1170"/>
      <c r="JUQ69" s="1170"/>
      <c r="JUR69" s="1170"/>
      <c r="JUS69" s="1170"/>
      <c r="JUT69" s="1170"/>
      <c r="JUU69" s="1170"/>
      <c r="JUV69" s="1170"/>
      <c r="JUW69" s="1170"/>
      <c r="JUX69" s="1170"/>
      <c r="JUY69" s="1170"/>
      <c r="JUZ69" s="1170"/>
      <c r="JVA69" s="1170"/>
      <c r="JVB69" s="1170"/>
      <c r="JVC69" s="1170"/>
      <c r="JVD69" s="1170"/>
      <c r="JVE69" s="1170"/>
      <c r="JVF69" s="1170"/>
      <c r="JVG69" s="1170"/>
      <c r="JVH69" s="1170"/>
      <c r="JVI69" s="1170"/>
      <c r="JVJ69" s="1170"/>
      <c r="JVK69" s="1170"/>
      <c r="JVL69" s="1170"/>
      <c r="JVM69" s="1170"/>
      <c r="JVN69" s="1170"/>
      <c r="JVO69" s="1170"/>
      <c r="JVP69" s="1170"/>
      <c r="JVQ69" s="1170"/>
      <c r="JVR69" s="1170"/>
      <c r="JVS69" s="1170"/>
      <c r="JVT69" s="1170"/>
      <c r="JVU69" s="1170"/>
      <c r="JVV69" s="1170"/>
      <c r="JVW69" s="1170"/>
      <c r="JVX69" s="1170"/>
      <c r="JVY69" s="1170"/>
      <c r="JVZ69" s="1170"/>
      <c r="JWA69" s="1170"/>
      <c r="JWB69" s="1170"/>
      <c r="JWC69" s="1170"/>
      <c r="JWD69" s="1170"/>
      <c r="JWE69" s="1170"/>
      <c r="JWF69" s="1170"/>
      <c r="JWG69" s="1170"/>
      <c r="JWH69" s="1170"/>
      <c r="JWI69" s="1170"/>
      <c r="JWJ69" s="1170"/>
      <c r="JWK69" s="1170"/>
      <c r="JWL69" s="1170"/>
      <c r="JWM69" s="1170"/>
      <c r="JWN69" s="1170"/>
      <c r="JWO69" s="1170"/>
      <c r="JWP69" s="1170"/>
      <c r="JWQ69" s="1170"/>
      <c r="JWR69" s="1170"/>
      <c r="JWS69" s="1170"/>
      <c r="JWT69" s="1170"/>
      <c r="JWU69" s="1170"/>
      <c r="JWV69" s="1170"/>
      <c r="JWW69" s="1170"/>
      <c r="JWX69" s="1170"/>
      <c r="JWY69" s="1170"/>
      <c r="JWZ69" s="1170"/>
      <c r="JXA69" s="1170"/>
      <c r="JXB69" s="1170"/>
      <c r="JXC69" s="1170"/>
      <c r="JXD69" s="1170"/>
      <c r="JXE69" s="1170"/>
      <c r="JXF69" s="1170"/>
      <c r="JXG69" s="1170"/>
      <c r="JXH69" s="1170"/>
      <c r="JXI69" s="1170"/>
      <c r="JXJ69" s="1170"/>
      <c r="JXK69" s="1170"/>
      <c r="JXL69" s="1170"/>
      <c r="JXM69" s="1170"/>
      <c r="JXN69" s="1170"/>
      <c r="JXO69" s="1170"/>
      <c r="JXP69" s="1170"/>
      <c r="JXQ69" s="1170"/>
      <c r="JXR69" s="1170"/>
      <c r="JXS69" s="1170"/>
      <c r="JXT69" s="1170"/>
      <c r="JXU69" s="1170"/>
      <c r="JXV69" s="1170"/>
      <c r="JXW69" s="1170"/>
      <c r="JXX69" s="1170"/>
      <c r="JXY69" s="1170"/>
      <c r="JXZ69" s="1170"/>
      <c r="JYA69" s="1170"/>
      <c r="JYB69" s="1170"/>
      <c r="JYC69" s="1170"/>
      <c r="JYD69" s="1170"/>
      <c r="JYE69" s="1170"/>
      <c r="JYF69" s="1170"/>
      <c r="JYG69" s="1170"/>
      <c r="JYH69" s="1170"/>
      <c r="JYI69" s="1170"/>
      <c r="JYJ69" s="1170"/>
      <c r="JYK69" s="1170"/>
      <c r="JYL69" s="1170"/>
      <c r="JYM69" s="1170"/>
      <c r="JYN69" s="1170"/>
      <c r="JYO69" s="1170"/>
      <c r="JYP69" s="1170"/>
      <c r="JYQ69" s="1170"/>
      <c r="JYR69" s="1170"/>
      <c r="JYS69" s="1170"/>
      <c r="JYT69" s="1170"/>
      <c r="JYU69" s="1170"/>
      <c r="JYV69" s="1170"/>
      <c r="JYW69" s="1170"/>
      <c r="JYX69" s="1170"/>
      <c r="JYY69" s="1170"/>
      <c r="JYZ69" s="1170"/>
      <c r="JZA69" s="1170"/>
      <c r="JZB69" s="1170"/>
      <c r="JZC69" s="1170"/>
      <c r="JZD69" s="1170"/>
      <c r="JZE69" s="1170"/>
      <c r="JZF69" s="1170"/>
      <c r="JZG69" s="1170"/>
      <c r="JZH69" s="1170"/>
      <c r="JZI69" s="1170"/>
      <c r="JZJ69" s="1170"/>
      <c r="JZK69" s="1170"/>
      <c r="JZL69" s="1170"/>
      <c r="JZM69" s="1170"/>
      <c r="JZN69" s="1170"/>
      <c r="JZO69" s="1170"/>
      <c r="JZP69" s="1170"/>
      <c r="JZQ69" s="1170"/>
      <c r="JZR69" s="1170"/>
      <c r="JZS69" s="1170"/>
      <c r="JZT69" s="1170"/>
      <c r="JZU69" s="1170"/>
      <c r="JZV69" s="1170"/>
      <c r="JZW69" s="1170"/>
      <c r="JZX69" s="1170"/>
      <c r="JZY69" s="1170"/>
      <c r="JZZ69" s="1170"/>
      <c r="KAA69" s="1170"/>
      <c r="KAB69" s="1170"/>
      <c r="KAC69" s="1170"/>
      <c r="KAD69" s="1170"/>
      <c r="KAE69" s="1170"/>
      <c r="KAF69" s="1170"/>
      <c r="KAG69" s="1170"/>
      <c r="KAH69" s="1170"/>
      <c r="KAI69" s="1170"/>
      <c r="KAJ69" s="1170"/>
      <c r="KAK69" s="1170"/>
      <c r="KAL69" s="1170"/>
      <c r="KAM69" s="1170"/>
      <c r="KAN69" s="1170"/>
      <c r="KAO69" s="1170"/>
      <c r="KAP69" s="1170"/>
      <c r="KAQ69" s="1170"/>
      <c r="KAR69" s="1170"/>
      <c r="KAS69" s="1170"/>
      <c r="KAT69" s="1170"/>
      <c r="KAU69" s="1170"/>
      <c r="KAV69" s="1170"/>
      <c r="KAW69" s="1170"/>
      <c r="KAX69" s="1170"/>
      <c r="KAY69" s="1170"/>
      <c r="KAZ69" s="1170"/>
      <c r="KBA69" s="1170"/>
      <c r="KBB69" s="1170"/>
      <c r="KBC69" s="1170"/>
      <c r="KBD69" s="1170"/>
      <c r="KBE69" s="1170"/>
      <c r="KBF69" s="1170"/>
      <c r="KBG69" s="1170"/>
      <c r="KBH69" s="1170"/>
      <c r="KBI69" s="1170"/>
      <c r="KBJ69" s="1170"/>
      <c r="KBK69" s="1170"/>
      <c r="KBL69" s="1170"/>
      <c r="KBM69" s="1170"/>
      <c r="KBN69" s="1170"/>
      <c r="KBO69" s="1170"/>
      <c r="KBP69" s="1170"/>
      <c r="KBQ69" s="1170"/>
      <c r="KBR69" s="1170"/>
      <c r="KBS69" s="1170"/>
      <c r="KBT69" s="1170"/>
      <c r="KBU69" s="1170"/>
      <c r="KBV69" s="1170"/>
      <c r="KBW69" s="1170"/>
      <c r="KBX69" s="1170"/>
      <c r="KBY69" s="1170"/>
      <c r="KBZ69" s="1170"/>
      <c r="KCA69" s="1170"/>
      <c r="KCB69" s="1170"/>
      <c r="KCC69" s="1170"/>
      <c r="KCD69" s="1170"/>
      <c r="KCE69" s="1170"/>
      <c r="KCF69" s="1170"/>
      <c r="KCG69" s="1170"/>
      <c r="KCH69" s="1170"/>
      <c r="KCI69" s="1170"/>
      <c r="KCJ69" s="1170"/>
      <c r="KCK69" s="1170"/>
      <c r="KCL69" s="1170"/>
      <c r="KCM69" s="1170"/>
      <c r="KCN69" s="1170"/>
      <c r="KCO69" s="1170"/>
      <c r="KCP69" s="1170"/>
      <c r="KCQ69" s="1170"/>
      <c r="KCR69" s="1170"/>
      <c r="KCS69" s="1170"/>
      <c r="KCT69" s="1170"/>
      <c r="KCU69" s="1170"/>
      <c r="KCV69" s="1170"/>
      <c r="KCW69" s="1170"/>
      <c r="KCX69" s="1170"/>
      <c r="KCY69" s="1170"/>
      <c r="KCZ69" s="1170"/>
      <c r="KDA69" s="1170"/>
      <c r="KDB69" s="1170"/>
      <c r="KDC69" s="1170"/>
      <c r="KDD69" s="1170"/>
      <c r="KDE69" s="1170"/>
      <c r="KDF69" s="1170"/>
      <c r="KDG69" s="1170"/>
      <c r="KDH69" s="1170"/>
      <c r="KDI69" s="1170"/>
      <c r="KDJ69" s="1170"/>
      <c r="KDK69" s="1170"/>
      <c r="KDL69" s="1170"/>
      <c r="KDM69" s="1170"/>
      <c r="KDN69" s="1170"/>
      <c r="KDO69" s="1170"/>
      <c r="KDP69" s="1170"/>
      <c r="KDQ69" s="1170"/>
      <c r="KDR69" s="1170"/>
      <c r="KDS69" s="1170"/>
      <c r="KDT69" s="1170"/>
      <c r="KDU69" s="1170"/>
      <c r="KDV69" s="1170"/>
      <c r="KDW69" s="1170"/>
      <c r="KDX69" s="1170"/>
      <c r="KDY69" s="1170"/>
      <c r="KDZ69" s="1170"/>
      <c r="KEA69" s="1170"/>
      <c r="KEB69" s="1170"/>
      <c r="KEC69" s="1170"/>
      <c r="KED69" s="1170"/>
      <c r="KEE69" s="1170"/>
      <c r="KEF69" s="1170"/>
      <c r="KEG69" s="1170"/>
      <c r="KEH69" s="1170"/>
      <c r="KEI69" s="1170"/>
      <c r="KEJ69" s="1170"/>
      <c r="KEK69" s="1170"/>
      <c r="KEL69" s="1170"/>
      <c r="KEM69" s="1170"/>
      <c r="KEN69" s="1170"/>
      <c r="KEO69" s="1170"/>
      <c r="KEP69" s="1170"/>
      <c r="KEQ69" s="1170"/>
      <c r="KER69" s="1170"/>
      <c r="KES69" s="1170"/>
      <c r="KET69" s="1170"/>
      <c r="KEU69" s="1170"/>
      <c r="KEV69" s="1170"/>
      <c r="KEW69" s="1170"/>
      <c r="KEX69" s="1170"/>
      <c r="KEY69" s="1170"/>
      <c r="KEZ69" s="1170"/>
      <c r="KFA69" s="1170"/>
      <c r="KFB69" s="1170"/>
      <c r="KFC69" s="1170"/>
      <c r="KFD69" s="1170"/>
      <c r="KFE69" s="1170"/>
      <c r="KFF69" s="1170"/>
      <c r="KFG69" s="1170"/>
      <c r="KFH69" s="1170"/>
      <c r="KFI69" s="1170"/>
      <c r="KFJ69" s="1170"/>
      <c r="KFK69" s="1170"/>
      <c r="KFL69" s="1170"/>
      <c r="KFM69" s="1170"/>
      <c r="KFN69" s="1170"/>
      <c r="KFO69" s="1170"/>
      <c r="KFP69" s="1170"/>
      <c r="KFQ69" s="1170"/>
      <c r="KFR69" s="1170"/>
      <c r="KFS69" s="1170"/>
      <c r="KFT69" s="1170"/>
      <c r="KFU69" s="1170"/>
      <c r="KFV69" s="1170"/>
      <c r="KFW69" s="1170"/>
      <c r="KFX69" s="1170"/>
      <c r="KFY69" s="1170"/>
      <c r="KFZ69" s="1170"/>
      <c r="KGA69" s="1170"/>
      <c r="KGB69" s="1170"/>
      <c r="KGC69" s="1170"/>
      <c r="KGD69" s="1170"/>
      <c r="KGE69" s="1170"/>
      <c r="KGF69" s="1170"/>
      <c r="KGG69" s="1170"/>
      <c r="KGH69" s="1170"/>
      <c r="KGI69" s="1170"/>
      <c r="KGJ69" s="1170"/>
      <c r="KGK69" s="1170"/>
      <c r="KGL69" s="1170"/>
      <c r="KGM69" s="1170"/>
      <c r="KGN69" s="1170"/>
      <c r="KGO69" s="1170"/>
      <c r="KGP69" s="1170"/>
      <c r="KGQ69" s="1170"/>
      <c r="KGR69" s="1170"/>
      <c r="KGS69" s="1170"/>
      <c r="KGT69" s="1170"/>
      <c r="KGU69" s="1170"/>
      <c r="KGV69" s="1170"/>
      <c r="KGW69" s="1170"/>
      <c r="KGX69" s="1170"/>
      <c r="KGY69" s="1170"/>
      <c r="KGZ69" s="1170"/>
      <c r="KHA69" s="1170"/>
      <c r="KHB69" s="1170"/>
      <c r="KHC69" s="1170"/>
      <c r="KHD69" s="1170"/>
      <c r="KHE69" s="1170"/>
      <c r="KHF69" s="1170"/>
      <c r="KHG69" s="1170"/>
      <c r="KHH69" s="1170"/>
      <c r="KHI69" s="1170"/>
      <c r="KHJ69" s="1170"/>
      <c r="KHK69" s="1170"/>
      <c r="KHL69" s="1170"/>
      <c r="KHM69" s="1170"/>
      <c r="KHN69" s="1170"/>
      <c r="KHO69" s="1170"/>
      <c r="KHP69" s="1170"/>
      <c r="KHQ69" s="1170"/>
      <c r="KHR69" s="1170"/>
      <c r="KHS69" s="1170"/>
      <c r="KHT69" s="1170"/>
      <c r="KHU69" s="1170"/>
      <c r="KHV69" s="1170"/>
      <c r="KHW69" s="1170"/>
      <c r="KHX69" s="1170"/>
      <c r="KHY69" s="1170"/>
      <c r="KHZ69" s="1170"/>
      <c r="KIA69" s="1170"/>
      <c r="KIB69" s="1170"/>
      <c r="KIC69" s="1170"/>
      <c r="KID69" s="1170"/>
      <c r="KIE69" s="1170"/>
      <c r="KIF69" s="1170"/>
      <c r="KIG69" s="1170"/>
      <c r="KIH69" s="1170"/>
      <c r="KII69" s="1170"/>
      <c r="KIJ69" s="1170"/>
      <c r="KIK69" s="1170"/>
      <c r="KIL69" s="1170"/>
      <c r="KIM69" s="1170"/>
      <c r="KIN69" s="1170"/>
      <c r="KIO69" s="1170"/>
      <c r="KIP69" s="1170"/>
      <c r="KIQ69" s="1170"/>
      <c r="KIR69" s="1170"/>
      <c r="KIS69" s="1170"/>
      <c r="KIT69" s="1170"/>
      <c r="KIU69" s="1170"/>
      <c r="KIV69" s="1170"/>
      <c r="KIW69" s="1170"/>
      <c r="KIX69" s="1170"/>
      <c r="KIY69" s="1170"/>
      <c r="KIZ69" s="1170"/>
      <c r="KJA69" s="1170"/>
      <c r="KJB69" s="1170"/>
      <c r="KJC69" s="1170"/>
      <c r="KJD69" s="1170"/>
      <c r="KJE69" s="1170"/>
      <c r="KJF69" s="1170"/>
      <c r="KJG69" s="1170"/>
      <c r="KJH69" s="1170"/>
      <c r="KJI69" s="1170"/>
      <c r="KJJ69" s="1170"/>
      <c r="KJK69" s="1170"/>
      <c r="KJL69" s="1170"/>
      <c r="KJM69" s="1170"/>
      <c r="KJN69" s="1170"/>
      <c r="KJO69" s="1170"/>
      <c r="KJP69" s="1170"/>
      <c r="KJQ69" s="1170"/>
      <c r="KJR69" s="1170"/>
      <c r="KJS69" s="1170"/>
      <c r="KJT69" s="1170"/>
      <c r="KJU69" s="1170"/>
      <c r="KJV69" s="1170"/>
      <c r="KJW69" s="1170"/>
      <c r="KJX69" s="1170"/>
      <c r="KJY69" s="1170"/>
      <c r="KJZ69" s="1170"/>
      <c r="KKA69" s="1170"/>
      <c r="KKB69" s="1170"/>
      <c r="KKC69" s="1170"/>
      <c r="KKD69" s="1170"/>
      <c r="KKE69" s="1170"/>
      <c r="KKF69" s="1170"/>
      <c r="KKG69" s="1170"/>
      <c r="KKH69" s="1170"/>
      <c r="KKI69" s="1170"/>
      <c r="KKJ69" s="1170"/>
      <c r="KKK69" s="1170"/>
      <c r="KKL69" s="1170"/>
      <c r="KKM69" s="1170"/>
      <c r="KKN69" s="1170"/>
      <c r="KKO69" s="1170"/>
      <c r="KKP69" s="1170"/>
      <c r="KKQ69" s="1170"/>
      <c r="KKR69" s="1170"/>
      <c r="KKS69" s="1170"/>
      <c r="KKT69" s="1170"/>
      <c r="KKU69" s="1170"/>
      <c r="KKV69" s="1170"/>
      <c r="KKW69" s="1170"/>
      <c r="KKX69" s="1170"/>
      <c r="KKY69" s="1170"/>
      <c r="KKZ69" s="1170"/>
      <c r="KLA69" s="1170"/>
      <c r="KLB69" s="1170"/>
      <c r="KLC69" s="1170"/>
      <c r="KLD69" s="1170"/>
      <c r="KLE69" s="1170"/>
      <c r="KLF69" s="1170"/>
      <c r="KLG69" s="1170"/>
      <c r="KLH69" s="1170"/>
      <c r="KLI69" s="1170"/>
      <c r="KLJ69" s="1170"/>
      <c r="KLK69" s="1170"/>
      <c r="KLL69" s="1170"/>
      <c r="KLM69" s="1170"/>
      <c r="KLN69" s="1170"/>
      <c r="KLO69" s="1170"/>
      <c r="KLP69" s="1170"/>
      <c r="KLQ69" s="1170"/>
      <c r="KLR69" s="1170"/>
      <c r="KLS69" s="1170"/>
      <c r="KLT69" s="1170"/>
      <c r="KLU69" s="1170"/>
      <c r="KLV69" s="1170"/>
      <c r="KLW69" s="1170"/>
      <c r="KLX69" s="1170"/>
      <c r="KLY69" s="1170"/>
      <c r="KLZ69" s="1170"/>
      <c r="KMA69" s="1170"/>
      <c r="KMB69" s="1170"/>
      <c r="KMC69" s="1170"/>
      <c r="KMD69" s="1170"/>
      <c r="KME69" s="1170"/>
      <c r="KMF69" s="1170"/>
      <c r="KMG69" s="1170"/>
      <c r="KMH69" s="1170"/>
      <c r="KMI69" s="1170"/>
      <c r="KMJ69" s="1170"/>
      <c r="KMK69" s="1170"/>
      <c r="KML69" s="1170"/>
      <c r="KMM69" s="1170"/>
      <c r="KMN69" s="1170"/>
      <c r="KMO69" s="1170"/>
      <c r="KMP69" s="1170"/>
      <c r="KMQ69" s="1170"/>
      <c r="KMR69" s="1170"/>
      <c r="KMS69" s="1170"/>
      <c r="KMT69" s="1170"/>
      <c r="KMU69" s="1170"/>
      <c r="KMV69" s="1170"/>
      <c r="KMW69" s="1170"/>
      <c r="KMX69" s="1170"/>
      <c r="KMY69" s="1170"/>
      <c r="KMZ69" s="1170"/>
      <c r="KNA69" s="1170"/>
      <c r="KNB69" s="1170"/>
      <c r="KNC69" s="1170"/>
      <c r="KND69" s="1170"/>
      <c r="KNE69" s="1170"/>
      <c r="KNF69" s="1170"/>
      <c r="KNG69" s="1170"/>
      <c r="KNH69" s="1170"/>
      <c r="KNI69" s="1170"/>
      <c r="KNJ69" s="1170"/>
      <c r="KNK69" s="1170"/>
      <c r="KNL69" s="1170"/>
      <c r="KNM69" s="1170"/>
      <c r="KNN69" s="1170"/>
      <c r="KNO69" s="1170"/>
      <c r="KNP69" s="1170"/>
      <c r="KNQ69" s="1170"/>
      <c r="KNR69" s="1170"/>
      <c r="KNS69" s="1170"/>
      <c r="KNT69" s="1170"/>
      <c r="KNU69" s="1170"/>
      <c r="KNV69" s="1170"/>
      <c r="KNW69" s="1170"/>
      <c r="KNX69" s="1170"/>
      <c r="KNY69" s="1170"/>
      <c r="KNZ69" s="1170"/>
      <c r="KOA69" s="1170"/>
      <c r="KOB69" s="1170"/>
      <c r="KOC69" s="1170"/>
      <c r="KOD69" s="1170"/>
      <c r="KOE69" s="1170"/>
      <c r="KOF69" s="1170"/>
      <c r="KOG69" s="1170"/>
      <c r="KOH69" s="1170"/>
      <c r="KOI69" s="1170"/>
      <c r="KOJ69" s="1170"/>
      <c r="KOK69" s="1170"/>
      <c r="KOL69" s="1170"/>
      <c r="KOM69" s="1170"/>
      <c r="KON69" s="1170"/>
      <c r="KOO69" s="1170"/>
      <c r="KOP69" s="1170"/>
      <c r="KOQ69" s="1170"/>
      <c r="KOR69" s="1170"/>
      <c r="KOS69" s="1170"/>
      <c r="KOT69" s="1170"/>
      <c r="KOU69" s="1170"/>
      <c r="KOV69" s="1170"/>
      <c r="KOW69" s="1170"/>
      <c r="KOX69" s="1170"/>
      <c r="KOY69" s="1170"/>
      <c r="KOZ69" s="1170"/>
      <c r="KPA69" s="1170"/>
      <c r="KPB69" s="1170"/>
      <c r="KPC69" s="1170"/>
      <c r="KPD69" s="1170"/>
      <c r="KPE69" s="1170"/>
      <c r="KPF69" s="1170"/>
      <c r="KPG69" s="1170"/>
      <c r="KPH69" s="1170"/>
      <c r="KPI69" s="1170"/>
      <c r="KPJ69" s="1170"/>
      <c r="KPK69" s="1170"/>
      <c r="KPL69" s="1170"/>
      <c r="KPM69" s="1170"/>
      <c r="KPN69" s="1170"/>
      <c r="KPO69" s="1170"/>
      <c r="KPP69" s="1170"/>
      <c r="KPQ69" s="1170"/>
      <c r="KPR69" s="1170"/>
      <c r="KPS69" s="1170"/>
      <c r="KPT69" s="1170"/>
      <c r="KPU69" s="1170"/>
      <c r="KPV69" s="1170"/>
      <c r="KPW69" s="1170"/>
      <c r="KPX69" s="1170"/>
      <c r="KPY69" s="1170"/>
      <c r="KPZ69" s="1170"/>
      <c r="KQA69" s="1170"/>
      <c r="KQB69" s="1170"/>
      <c r="KQC69" s="1170"/>
      <c r="KQD69" s="1170"/>
      <c r="KQE69" s="1170"/>
      <c r="KQF69" s="1170"/>
      <c r="KQG69" s="1170"/>
      <c r="KQH69" s="1170"/>
      <c r="KQI69" s="1170"/>
      <c r="KQJ69" s="1170"/>
      <c r="KQK69" s="1170"/>
      <c r="KQL69" s="1170"/>
      <c r="KQM69" s="1170"/>
      <c r="KQN69" s="1170"/>
      <c r="KQO69" s="1170"/>
      <c r="KQP69" s="1170"/>
      <c r="KQQ69" s="1170"/>
      <c r="KQR69" s="1170"/>
      <c r="KQS69" s="1170"/>
      <c r="KQT69" s="1170"/>
      <c r="KQU69" s="1170"/>
      <c r="KQV69" s="1170"/>
      <c r="KQW69" s="1170"/>
      <c r="KQX69" s="1170"/>
      <c r="KQY69" s="1170"/>
      <c r="KQZ69" s="1170"/>
      <c r="KRA69" s="1170"/>
      <c r="KRB69" s="1170"/>
      <c r="KRC69" s="1170"/>
      <c r="KRD69" s="1170"/>
      <c r="KRE69" s="1170"/>
      <c r="KRF69" s="1170"/>
      <c r="KRG69" s="1170"/>
      <c r="KRH69" s="1170"/>
      <c r="KRI69" s="1170"/>
      <c r="KRJ69" s="1170"/>
      <c r="KRK69" s="1170"/>
      <c r="KRL69" s="1170"/>
      <c r="KRM69" s="1170"/>
      <c r="KRN69" s="1170"/>
      <c r="KRO69" s="1170"/>
      <c r="KRP69" s="1170"/>
      <c r="KRQ69" s="1170"/>
      <c r="KRR69" s="1170"/>
      <c r="KRS69" s="1170"/>
      <c r="KRT69" s="1170"/>
      <c r="KRU69" s="1170"/>
      <c r="KRV69" s="1170"/>
      <c r="KRW69" s="1170"/>
      <c r="KRX69" s="1170"/>
      <c r="KRY69" s="1170"/>
      <c r="KRZ69" s="1170"/>
      <c r="KSA69" s="1170"/>
      <c r="KSB69" s="1170"/>
      <c r="KSC69" s="1170"/>
      <c r="KSD69" s="1170"/>
      <c r="KSE69" s="1170"/>
      <c r="KSF69" s="1170"/>
      <c r="KSG69" s="1170"/>
      <c r="KSH69" s="1170"/>
      <c r="KSI69" s="1170"/>
      <c r="KSJ69" s="1170"/>
      <c r="KSK69" s="1170"/>
      <c r="KSL69" s="1170"/>
      <c r="KSM69" s="1170"/>
      <c r="KSN69" s="1170"/>
      <c r="KSO69" s="1170"/>
      <c r="KSP69" s="1170"/>
      <c r="KSQ69" s="1170"/>
      <c r="KSR69" s="1170"/>
      <c r="KSS69" s="1170"/>
      <c r="KST69" s="1170"/>
      <c r="KSU69" s="1170"/>
      <c r="KSV69" s="1170"/>
      <c r="KSW69" s="1170"/>
      <c r="KSX69" s="1170"/>
      <c r="KSY69" s="1170"/>
      <c r="KSZ69" s="1170"/>
      <c r="KTA69" s="1170"/>
      <c r="KTB69" s="1170"/>
      <c r="KTC69" s="1170"/>
      <c r="KTD69" s="1170"/>
      <c r="KTE69" s="1170"/>
      <c r="KTF69" s="1170"/>
      <c r="KTG69" s="1170"/>
      <c r="KTH69" s="1170"/>
      <c r="KTI69" s="1170"/>
      <c r="KTJ69" s="1170"/>
      <c r="KTK69" s="1170"/>
      <c r="KTL69" s="1170"/>
      <c r="KTM69" s="1170"/>
      <c r="KTN69" s="1170"/>
      <c r="KTO69" s="1170"/>
      <c r="KTP69" s="1170"/>
      <c r="KTQ69" s="1170"/>
      <c r="KTR69" s="1170"/>
      <c r="KTS69" s="1170"/>
      <c r="KTT69" s="1170"/>
      <c r="KTU69" s="1170"/>
      <c r="KTV69" s="1170"/>
      <c r="KTW69" s="1170"/>
      <c r="KTX69" s="1170"/>
      <c r="KTY69" s="1170"/>
      <c r="KTZ69" s="1170"/>
      <c r="KUA69" s="1170"/>
      <c r="KUB69" s="1170"/>
      <c r="KUC69" s="1170"/>
      <c r="KUD69" s="1170"/>
      <c r="KUE69" s="1170"/>
      <c r="KUF69" s="1170"/>
      <c r="KUG69" s="1170"/>
      <c r="KUH69" s="1170"/>
      <c r="KUI69" s="1170"/>
      <c r="KUJ69" s="1170"/>
      <c r="KUK69" s="1170"/>
      <c r="KUL69" s="1170"/>
      <c r="KUM69" s="1170"/>
      <c r="KUN69" s="1170"/>
      <c r="KUO69" s="1170"/>
      <c r="KUP69" s="1170"/>
      <c r="KUQ69" s="1170"/>
      <c r="KUR69" s="1170"/>
      <c r="KUS69" s="1170"/>
      <c r="KUT69" s="1170"/>
      <c r="KUU69" s="1170"/>
      <c r="KUV69" s="1170"/>
      <c r="KUW69" s="1170"/>
      <c r="KUX69" s="1170"/>
      <c r="KUY69" s="1170"/>
      <c r="KUZ69" s="1170"/>
      <c r="KVA69" s="1170"/>
      <c r="KVB69" s="1170"/>
      <c r="KVC69" s="1170"/>
      <c r="KVD69" s="1170"/>
      <c r="KVE69" s="1170"/>
      <c r="KVF69" s="1170"/>
      <c r="KVG69" s="1170"/>
      <c r="KVH69" s="1170"/>
      <c r="KVI69" s="1170"/>
      <c r="KVJ69" s="1170"/>
      <c r="KVK69" s="1170"/>
      <c r="KVL69" s="1170"/>
      <c r="KVM69" s="1170"/>
      <c r="KVN69" s="1170"/>
      <c r="KVO69" s="1170"/>
      <c r="KVP69" s="1170"/>
      <c r="KVQ69" s="1170"/>
      <c r="KVR69" s="1170"/>
      <c r="KVS69" s="1170"/>
      <c r="KVT69" s="1170"/>
      <c r="KVU69" s="1170"/>
      <c r="KVV69" s="1170"/>
      <c r="KVW69" s="1170"/>
      <c r="KVX69" s="1170"/>
      <c r="KVY69" s="1170"/>
      <c r="KVZ69" s="1170"/>
      <c r="KWA69" s="1170"/>
      <c r="KWB69" s="1170"/>
      <c r="KWC69" s="1170"/>
      <c r="KWD69" s="1170"/>
      <c r="KWE69" s="1170"/>
      <c r="KWF69" s="1170"/>
      <c r="KWG69" s="1170"/>
      <c r="KWH69" s="1170"/>
      <c r="KWI69" s="1170"/>
      <c r="KWJ69" s="1170"/>
      <c r="KWK69" s="1170"/>
      <c r="KWL69" s="1170"/>
      <c r="KWM69" s="1170"/>
      <c r="KWN69" s="1170"/>
      <c r="KWO69" s="1170"/>
      <c r="KWP69" s="1170"/>
      <c r="KWQ69" s="1170"/>
      <c r="KWR69" s="1170"/>
      <c r="KWS69" s="1170"/>
      <c r="KWT69" s="1170"/>
      <c r="KWU69" s="1170"/>
      <c r="KWV69" s="1170"/>
      <c r="KWW69" s="1170"/>
      <c r="KWX69" s="1170"/>
      <c r="KWY69" s="1170"/>
      <c r="KWZ69" s="1170"/>
      <c r="KXA69" s="1170"/>
      <c r="KXB69" s="1170"/>
      <c r="KXC69" s="1170"/>
      <c r="KXD69" s="1170"/>
      <c r="KXE69" s="1170"/>
      <c r="KXF69" s="1170"/>
      <c r="KXG69" s="1170"/>
      <c r="KXH69" s="1170"/>
      <c r="KXI69" s="1170"/>
      <c r="KXJ69" s="1170"/>
      <c r="KXK69" s="1170"/>
      <c r="KXL69" s="1170"/>
      <c r="KXM69" s="1170"/>
      <c r="KXN69" s="1170"/>
      <c r="KXO69" s="1170"/>
      <c r="KXP69" s="1170"/>
      <c r="KXQ69" s="1170"/>
      <c r="KXR69" s="1170"/>
      <c r="KXS69" s="1170"/>
      <c r="KXT69" s="1170"/>
      <c r="KXU69" s="1170"/>
      <c r="KXV69" s="1170"/>
      <c r="KXW69" s="1170"/>
      <c r="KXX69" s="1170"/>
      <c r="KXY69" s="1170"/>
      <c r="KXZ69" s="1170"/>
      <c r="KYA69" s="1170"/>
      <c r="KYB69" s="1170"/>
      <c r="KYC69" s="1170"/>
      <c r="KYD69" s="1170"/>
      <c r="KYE69" s="1170"/>
      <c r="KYF69" s="1170"/>
      <c r="KYG69" s="1170"/>
      <c r="KYH69" s="1170"/>
      <c r="KYI69" s="1170"/>
      <c r="KYJ69" s="1170"/>
      <c r="KYK69" s="1170"/>
      <c r="KYL69" s="1170"/>
      <c r="KYM69" s="1170"/>
      <c r="KYN69" s="1170"/>
      <c r="KYO69" s="1170"/>
      <c r="KYP69" s="1170"/>
      <c r="KYQ69" s="1170"/>
      <c r="KYR69" s="1170"/>
      <c r="KYS69" s="1170"/>
      <c r="KYT69" s="1170"/>
      <c r="KYU69" s="1170"/>
      <c r="KYV69" s="1170"/>
      <c r="KYW69" s="1170"/>
      <c r="KYX69" s="1170"/>
      <c r="KYY69" s="1170"/>
      <c r="KYZ69" s="1170"/>
      <c r="KZA69" s="1170"/>
      <c r="KZB69" s="1170"/>
      <c r="KZC69" s="1170"/>
      <c r="KZD69" s="1170"/>
      <c r="KZE69" s="1170"/>
      <c r="KZF69" s="1170"/>
      <c r="KZG69" s="1170"/>
      <c r="KZH69" s="1170"/>
      <c r="KZI69" s="1170"/>
      <c r="KZJ69" s="1170"/>
      <c r="KZK69" s="1170"/>
      <c r="KZL69" s="1170"/>
      <c r="KZM69" s="1170"/>
      <c r="KZN69" s="1170"/>
      <c r="KZO69" s="1170"/>
      <c r="KZP69" s="1170"/>
      <c r="KZQ69" s="1170"/>
      <c r="KZR69" s="1170"/>
      <c r="KZS69" s="1170"/>
      <c r="KZT69" s="1170"/>
      <c r="KZU69" s="1170"/>
      <c r="KZV69" s="1170"/>
      <c r="KZW69" s="1170"/>
      <c r="KZX69" s="1170"/>
      <c r="KZY69" s="1170"/>
      <c r="KZZ69" s="1170"/>
      <c r="LAA69" s="1170"/>
      <c r="LAB69" s="1170"/>
      <c r="LAC69" s="1170"/>
      <c r="LAD69" s="1170"/>
      <c r="LAE69" s="1170"/>
      <c r="LAF69" s="1170"/>
      <c r="LAG69" s="1170"/>
      <c r="LAH69" s="1170"/>
      <c r="LAI69" s="1170"/>
      <c r="LAJ69" s="1170"/>
      <c r="LAK69" s="1170"/>
      <c r="LAL69" s="1170"/>
      <c r="LAM69" s="1170"/>
      <c r="LAN69" s="1170"/>
      <c r="LAO69" s="1170"/>
      <c r="LAP69" s="1170"/>
      <c r="LAQ69" s="1170"/>
      <c r="LAR69" s="1170"/>
      <c r="LAS69" s="1170"/>
      <c r="LAT69" s="1170"/>
      <c r="LAU69" s="1170"/>
      <c r="LAV69" s="1170"/>
      <c r="LAW69" s="1170"/>
      <c r="LAX69" s="1170"/>
      <c r="LAY69" s="1170"/>
      <c r="LAZ69" s="1170"/>
      <c r="LBA69" s="1170"/>
      <c r="LBB69" s="1170"/>
      <c r="LBC69" s="1170"/>
      <c r="LBD69" s="1170"/>
      <c r="LBE69" s="1170"/>
      <c r="LBF69" s="1170"/>
      <c r="LBG69" s="1170"/>
      <c r="LBH69" s="1170"/>
      <c r="LBI69" s="1170"/>
      <c r="LBJ69" s="1170"/>
      <c r="LBK69" s="1170"/>
      <c r="LBL69" s="1170"/>
      <c r="LBM69" s="1170"/>
      <c r="LBN69" s="1170"/>
      <c r="LBO69" s="1170"/>
      <c r="LBP69" s="1170"/>
      <c r="LBQ69" s="1170"/>
      <c r="LBR69" s="1170"/>
      <c r="LBS69" s="1170"/>
      <c r="LBT69" s="1170"/>
      <c r="LBU69" s="1170"/>
      <c r="LBV69" s="1170"/>
      <c r="LBW69" s="1170"/>
      <c r="LBX69" s="1170"/>
      <c r="LBY69" s="1170"/>
      <c r="LBZ69" s="1170"/>
      <c r="LCA69" s="1170"/>
      <c r="LCB69" s="1170"/>
      <c r="LCC69" s="1170"/>
      <c r="LCD69" s="1170"/>
      <c r="LCE69" s="1170"/>
      <c r="LCF69" s="1170"/>
      <c r="LCG69" s="1170"/>
      <c r="LCH69" s="1170"/>
      <c r="LCI69" s="1170"/>
      <c r="LCJ69" s="1170"/>
      <c r="LCK69" s="1170"/>
      <c r="LCL69" s="1170"/>
      <c r="LCM69" s="1170"/>
      <c r="LCN69" s="1170"/>
      <c r="LCO69" s="1170"/>
      <c r="LCP69" s="1170"/>
      <c r="LCQ69" s="1170"/>
      <c r="LCR69" s="1170"/>
      <c r="LCS69" s="1170"/>
      <c r="LCT69" s="1170"/>
      <c r="LCU69" s="1170"/>
      <c r="LCV69" s="1170"/>
      <c r="LCW69" s="1170"/>
      <c r="LCX69" s="1170"/>
      <c r="LCY69" s="1170"/>
      <c r="LCZ69" s="1170"/>
      <c r="LDA69" s="1170"/>
      <c r="LDB69" s="1170"/>
      <c r="LDC69" s="1170"/>
      <c r="LDD69" s="1170"/>
      <c r="LDE69" s="1170"/>
      <c r="LDF69" s="1170"/>
      <c r="LDG69" s="1170"/>
      <c r="LDH69" s="1170"/>
      <c r="LDI69" s="1170"/>
      <c r="LDJ69" s="1170"/>
      <c r="LDK69" s="1170"/>
      <c r="LDL69" s="1170"/>
      <c r="LDM69" s="1170"/>
      <c r="LDN69" s="1170"/>
      <c r="LDO69" s="1170"/>
      <c r="LDP69" s="1170"/>
      <c r="LDQ69" s="1170"/>
      <c r="LDR69" s="1170"/>
      <c r="LDS69" s="1170"/>
      <c r="LDT69" s="1170"/>
      <c r="LDU69" s="1170"/>
      <c r="LDV69" s="1170"/>
      <c r="LDW69" s="1170"/>
      <c r="LDX69" s="1170"/>
      <c r="LDY69" s="1170"/>
      <c r="LDZ69" s="1170"/>
      <c r="LEA69" s="1170"/>
      <c r="LEB69" s="1170"/>
      <c r="LEC69" s="1170"/>
      <c r="LED69" s="1170"/>
      <c r="LEE69" s="1170"/>
      <c r="LEF69" s="1170"/>
      <c r="LEG69" s="1170"/>
      <c r="LEH69" s="1170"/>
      <c r="LEI69" s="1170"/>
      <c r="LEJ69" s="1170"/>
      <c r="LEK69" s="1170"/>
      <c r="LEL69" s="1170"/>
      <c r="LEM69" s="1170"/>
      <c r="LEN69" s="1170"/>
      <c r="LEO69" s="1170"/>
      <c r="LEP69" s="1170"/>
      <c r="LEQ69" s="1170"/>
      <c r="LER69" s="1170"/>
      <c r="LES69" s="1170"/>
      <c r="LET69" s="1170"/>
      <c r="LEU69" s="1170"/>
      <c r="LEV69" s="1170"/>
      <c r="LEW69" s="1170"/>
      <c r="LEX69" s="1170"/>
      <c r="LEY69" s="1170"/>
      <c r="LEZ69" s="1170"/>
      <c r="LFA69" s="1170"/>
      <c r="LFB69" s="1170"/>
      <c r="LFC69" s="1170"/>
      <c r="LFD69" s="1170"/>
      <c r="LFE69" s="1170"/>
      <c r="LFF69" s="1170"/>
      <c r="LFG69" s="1170"/>
      <c r="LFH69" s="1170"/>
      <c r="LFI69" s="1170"/>
      <c r="LFJ69" s="1170"/>
      <c r="LFK69" s="1170"/>
      <c r="LFL69" s="1170"/>
      <c r="LFM69" s="1170"/>
      <c r="LFN69" s="1170"/>
      <c r="LFO69" s="1170"/>
      <c r="LFP69" s="1170"/>
      <c r="LFQ69" s="1170"/>
      <c r="LFR69" s="1170"/>
      <c r="LFS69" s="1170"/>
      <c r="LFT69" s="1170"/>
      <c r="LFU69" s="1170"/>
      <c r="LFV69" s="1170"/>
      <c r="LFW69" s="1170"/>
      <c r="LFX69" s="1170"/>
      <c r="LFY69" s="1170"/>
      <c r="LFZ69" s="1170"/>
      <c r="LGA69" s="1170"/>
      <c r="LGB69" s="1170"/>
      <c r="LGC69" s="1170"/>
      <c r="LGD69" s="1170"/>
      <c r="LGE69" s="1170"/>
      <c r="LGF69" s="1170"/>
      <c r="LGG69" s="1170"/>
      <c r="LGH69" s="1170"/>
      <c r="LGI69" s="1170"/>
      <c r="LGJ69" s="1170"/>
      <c r="LGK69" s="1170"/>
      <c r="LGL69" s="1170"/>
      <c r="LGM69" s="1170"/>
      <c r="LGN69" s="1170"/>
      <c r="LGO69" s="1170"/>
      <c r="LGP69" s="1170"/>
      <c r="LGQ69" s="1170"/>
      <c r="LGR69" s="1170"/>
      <c r="LGS69" s="1170"/>
      <c r="LGT69" s="1170"/>
      <c r="LGU69" s="1170"/>
      <c r="LGV69" s="1170"/>
      <c r="LGW69" s="1170"/>
      <c r="LGX69" s="1170"/>
      <c r="LGY69" s="1170"/>
      <c r="LGZ69" s="1170"/>
      <c r="LHA69" s="1170"/>
      <c r="LHB69" s="1170"/>
      <c r="LHC69" s="1170"/>
      <c r="LHD69" s="1170"/>
      <c r="LHE69" s="1170"/>
      <c r="LHF69" s="1170"/>
      <c r="LHG69" s="1170"/>
      <c r="LHH69" s="1170"/>
      <c r="LHI69" s="1170"/>
      <c r="LHJ69" s="1170"/>
      <c r="LHK69" s="1170"/>
      <c r="LHL69" s="1170"/>
      <c r="LHM69" s="1170"/>
      <c r="LHN69" s="1170"/>
      <c r="LHO69" s="1170"/>
      <c r="LHP69" s="1170"/>
      <c r="LHQ69" s="1170"/>
      <c r="LHR69" s="1170"/>
      <c r="LHS69" s="1170"/>
      <c r="LHT69" s="1170"/>
      <c r="LHU69" s="1170"/>
      <c r="LHV69" s="1170"/>
      <c r="LHW69" s="1170"/>
      <c r="LHX69" s="1170"/>
      <c r="LHY69" s="1170"/>
      <c r="LHZ69" s="1170"/>
      <c r="LIA69" s="1170"/>
      <c r="LIB69" s="1170"/>
      <c r="LIC69" s="1170"/>
      <c r="LID69" s="1170"/>
      <c r="LIE69" s="1170"/>
      <c r="LIF69" s="1170"/>
      <c r="LIG69" s="1170"/>
      <c r="LIH69" s="1170"/>
      <c r="LII69" s="1170"/>
      <c r="LIJ69" s="1170"/>
      <c r="LIK69" s="1170"/>
      <c r="LIL69" s="1170"/>
      <c r="LIM69" s="1170"/>
      <c r="LIN69" s="1170"/>
      <c r="LIO69" s="1170"/>
      <c r="LIP69" s="1170"/>
      <c r="LIQ69" s="1170"/>
      <c r="LIR69" s="1170"/>
      <c r="LIS69" s="1170"/>
      <c r="LIT69" s="1170"/>
      <c r="LIU69" s="1170"/>
      <c r="LIV69" s="1170"/>
      <c r="LIW69" s="1170"/>
      <c r="LIX69" s="1170"/>
      <c r="LIY69" s="1170"/>
      <c r="LIZ69" s="1170"/>
      <c r="LJA69" s="1170"/>
      <c r="LJB69" s="1170"/>
      <c r="LJC69" s="1170"/>
      <c r="LJD69" s="1170"/>
      <c r="LJE69" s="1170"/>
      <c r="LJF69" s="1170"/>
      <c r="LJG69" s="1170"/>
      <c r="LJH69" s="1170"/>
      <c r="LJI69" s="1170"/>
      <c r="LJJ69" s="1170"/>
      <c r="LJK69" s="1170"/>
      <c r="LJL69" s="1170"/>
      <c r="LJM69" s="1170"/>
      <c r="LJN69" s="1170"/>
      <c r="LJO69" s="1170"/>
      <c r="LJP69" s="1170"/>
      <c r="LJQ69" s="1170"/>
      <c r="LJR69" s="1170"/>
      <c r="LJS69" s="1170"/>
      <c r="LJT69" s="1170"/>
      <c r="LJU69" s="1170"/>
      <c r="LJV69" s="1170"/>
      <c r="LJW69" s="1170"/>
      <c r="LJX69" s="1170"/>
      <c r="LJY69" s="1170"/>
      <c r="LJZ69" s="1170"/>
      <c r="LKA69" s="1170"/>
      <c r="LKB69" s="1170"/>
      <c r="LKC69" s="1170"/>
      <c r="LKD69" s="1170"/>
      <c r="LKE69" s="1170"/>
      <c r="LKF69" s="1170"/>
      <c r="LKG69" s="1170"/>
      <c r="LKH69" s="1170"/>
      <c r="LKI69" s="1170"/>
      <c r="LKJ69" s="1170"/>
      <c r="LKK69" s="1170"/>
      <c r="LKL69" s="1170"/>
      <c r="LKM69" s="1170"/>
      <c r="LKN69" s="1170"/>
      <c r="LKO69" s="1170"/>
      <c r="LKP69" s="1170"/>
      <c r="LKQ69" s="1170"/>
      <c r="LKR69" s="1170"/>
      <c r="LKS69" s="1170"/>
      <c r="LKT69" s="1170"/>
      <c r="LKU69" s="1170"/>
      <c r="LKV69" s="1170"/>
      <c r="LKW69" s="1170"/>
      <c r="LKX69" s="1170"/>
      <c r="LKY69" s="1170"/>
      <c r="LKZ69" s="1170"/>
      <c r="LLA69" s="1170"/>
      <c r="LLB69" s="1170"/>
      <c r="LLC69" s="1170"/>
      <c r="LLD69" s="1170"/>
      <c r="LLE69" s="1170"/>
      <c r="LLF69" s="1170"/>
      <c r="LLG69" s="1170"/>
      <c r="LLH69" s="1170"/>
      <c r="LLI69" s="1170"/>
      <c r="LLJ69" s="1170"/>
      <c r="LLK69" s="1170"/>
      <c r="LLL69" s="1170"/>
      <c r="LLM69" s="1170"/>
      <c r="LLN69" s="1170"/>
      <c r="LLO69" s="1170"/>
      <c r="LLP69" s="1170"/>
      <c r="LLQ69" s="1170"/>
      <c r="LLR69" s="1170"/>
      <c r="LLS69" s="1170"/>
      <c r="LLT69" s="1170"/>
      <c r="LLU69" s="1170"/>
      <c r="LLV69" s="1170"/>
      <c r="LLW69" s="1170"/>
      <c r="LLX69" s="1170"/>
      <c r="LLY69" s="1170"/>
      <c r="LLZ69" s="1170"/>
      <c r="LMA69" s="1170"/>
      <c r="LMB69" s="1170"/>
      <c r="LMC69" s="1170"/>
      <c r="LMD69" s="1170"/>
      <c r="LME69" s="1170"/>
      <c r="LMF69" s="1170"/>
      <c r="LMG69" s="1170"/>
      <c r="LMH69" s="1170"/>
      <c r="LMI69" s="1170"/>
      <c r="LMJ69" s="1170"/>
      <c r="LMK69" s="1170"/>
      <c r="LML69" s="1170"/>
      <c r="LMM69" s="1170"/>
      <c r="LMN69" s="1170"/>
      <c r="LMO69" s="1170"/>
      <c r="LMP69" s="1170"/>
      <c r="LMQ69" s="1170"/>
      <c r="LMR69" s="1170"/>
      <c r="LMS69" s="1170"/>
      <c r="LMT69" s="1170"/>
      <c r="LMU69" s="1170"/>
      <c r="LMV69" s="1170"/>
      <c r="LMW69" s="1170"/>
      <c r="LMX69" s="1170"/>
      <c r="LMY69" s="1170"/>
      <c r="LMZ69" s="1170"/>
      <c r="LNA69" s="1170"/>
      <c r="LNB69" s="1170"/>
      <c r="LNC69" s="1170"/>
      <c r="LND69" s="1170"/>
      <c r="LNE69" s="1170"/>
      <c r="LNF69" s="1170"/>
      <c r="LNG69" s="1170"/>
      <c r="LNH69" s="1170"/>
      <c r="LNI69" s="1170"/>
      <c r="LNJ69" s="1170"/>
      <c r="LNK69" s="1170"/>
      <c r="LNL69" s="1170"/>
      <c r="LNM69" s="1170"/>
      <c r="LNN69" s="1170"/>
      <c r="LNO69" s="1170"/>
      <c r="LNP69" s="1170"/>
      <c r="LNQ69" s="1170"/>
      <c r="LNR69" s="1170"/>
      <c r="LNS69" s="1170"/>
      <c r="LNT69" s="1170"/>
      <c r="LNU69" s="1170"/>
      <c r="LNV69" s="1170"/>
      <c r="LNW69" s="1170"/>
      <c r="LNX69" s="1170"/>
      <c r="LNY69" s="1170"/>
      <c r="LNZ69" s="1170"/>
      <c r="LOA69" s="1170"/>
      <c r="LOB69" s="1170"/>
      <c r="LOC69" s="1170"/>
      <c r="LOD69" s="1170"/>
      <c r="LOE69" s="1170"/>
      <c r="LOF69" s="1170"/>
      <c r="LOG69" s="1170"/>
      <c r="LOH69" s="1170"/>
      <c r="LOI69" s="1170"/>
      <c r="LOJ69" s="1170"/>
      <c r="LOK69" s="1170"/>
      <c r="LOL69" s="1170"/>
      <c r="LOM69" s="1170"/>
      <c r="LON69" s="1170"/>
      <c r="LOO69" s="1170"/>
      <c r="LOP69" s="1170"/>
      <c r="LOQ69" s="1170"/>
      <c r="LOR69" s="1170"/>
      <c r="LOS69" s="1170"/>
      <c r="LOT69" s="1170"/>
      <c r="LOU69" s="1170"/>
      <c r="LOV69" s="1170"/>
      <c r="LOW69" s="1170"/>
      <c r="LOX69" s="1170"/>
      <c r="LOY69" s="1170"/>
      <c r="LOZ69" s="1170"/>
      <c r="LPA69" s="1170"/>
      <c r="LPB69" s="1170"/>
      <c r="LPC69" s="1170"/>
      <c r="LPD69" s="1170"/>
      <c r="LPE69" s="1170"/>
      <c r="LPF69" s="1170"/>
      <c r="LPG69" s="1170"/>
      <c r="LPH69" s="1170"/>
      <c r="LPI69" s="1170"/>
      <c r="LPJ69" s="1170"/>
      <c r="LPK69" s="1170"/>
      <c r="LPL69" s="1170"/>
      <c r="LPM69" s="1170"/>
      <c r="LPN69" s="1170"/>
      <c r="LPO69" s="1170"/>
      <c r="LPP69" s="1170"/>
      <c r="LPQ69" s="1170"/>
      <c r="LPR69" s="1170"/>
      <c r="LPS69" s="1170"/>
      <c r="LPT69" s="1170"/>
      <c r="LPU69" s="1170"/>
      <c r="LPV69" s="1170"/>
      <c r="LPW69" s="1170"/>
      <c r="LPX69" s="1170"/>
      <c r="LPY69" s="1170"/>
      <c r="LPZ69" s="1170"/>
      <c r="LQA69" s="1170"/>
      <c r="LQB69" s="1170"/>
      <c r="LQC69" s="1170"/>
      <c r="LQD69" s="1170"/>
      <c r="LQE69" s="1170"/>
      <c r="LQF69" s="1170"/>
      <c r="LQG69" s="1170"/>
      <c r="LQH69" s="1170"/>
      <c r="LQI69" s="1170"/>
      <c r="LQJ69" s="1170"/>
      <c r="LQK69" s="1170"/>
      <c r="LQL69" s="1170"/>
      <c r="LQM69" s="1170"/>
      <c r="LQN69" s="1170"/>
      <c r="LQO69" s="1170"/>
      <c r="LQP69" s="1170"/>
      <c r="LQQ69" s="1170"/>
      <c r="LQR69" s="1170"/>
      <c r="LQS69" s="1170"/>
      <c r="LQT69" s="1170"/>
      <c r="LQU69" s="1170"/>
      <c r="LQV69" s="1170"/>
      <c r="LQW69" s="1170"/>
      <c r="LQX69" s="1170"/>
      <c r="LQY69" s="1170"/>
      <c r="LQZ69" s="1170"/>
      <c r="LRA69" s="1170"/>
      <c r="LRB69" s="1170"/>
      <c r="LRC69" s="1170"/>
      <c r="LRD69" s="1170"/>
      <c r="LRE69" s="1170"/>
      <c r="LRF69" s="1170"/>
      <c r="LRG69" s="1170"/>
      <c r="LRH69" s="1170"/>
      <c r="LRI69" s="1170"/>
      <c r="LRJ69" s="1170"/>
      <c r="LRK69" s="1170"/>
      <c r="LRL69" s="1170"/>
      <c r="LRM69" s="1170"/>
      <c r="LRN69" s="1170"/>
      <c r="LRO69" s="1170"/>
      <c r="LRP69" s="1170"/>
      <c r="LRQ69" s="1170"/>
      <c r="LRR69" s="1170"/>
      <c r="LRS69" s="1170"/>
      <c r="LRT69" s="1170"/>
      <c r="LRU69" s="1170"/>
      <c r="LRV69" s="1170"/>
      <c r="LRW69" s="1170"/>
      <c r="LRX69" s="1170"/>
      <c r="LRY69" s="1170"/>
      <c r="LRZ69" s="1170"/>
      <c r="LSA69" s="1170"/>
      <c r="LSB69" s="1170"/>
      <c r="LSC69" s="1170"/>
      <c r="LSD69" s="1170"/>
      <c r="LSE69" s="1170"/>
      <c r="LSF69" s="1170"/>
      <c r="LSG69" s="1170"/>
      <c r="LSH69" s="1170"/>
      <c r="LSI69" s="1170"/>
      <c r="LSJ69" s="1170"/>
      <c r="LSK69" s="1170"/>
      <c r="LSL69" s="1170"/>
      <c r="LSM69" s="1170"/>
      <c r="LSN69" s="1170"/>
      <c r="LSO69" s="1170"/>
      <c r="LSP69" s="1170"/>
      <c r="LSQ69" s="1170"/>
      <c r="LSR69" s="1170"/>
      <c r="LSS69" s="1170"/>
      <c r="LST69" s="1170"/>
      <c r="LSU69" s="1170"/>
      <c r="LSV69" s="1170"/>
      <c r="LSW69" s="1170"/>
      <c r="LSX69" s="1170"/>
      <c r="LSY69" s="1170"/>
      <c r="LSZ69" s="1170"/>
      <c r="LTA69" s="1170"/>
      <c r="LTB69" s="1170"/>
      <c r="LTC69" s="1170"/>
      <c r="LTD69" s="1170"/>
      <c r="LTE69" s="1170"/>
      <c r="LTF69" s="1170"/>
      <c r="LTG69" s="1170"/>
      <c r="LTH69" s="1170"/>
      <c r="LTI69" s="1170"/>
      <c r="LTJ69" s="1170"/>
      <c r="LTK69" s="1170"/>
      <c r="LTL69" s="1170"/>
      <c r="LTM69" s="1170"/>
      <c r="LTN69" s="1170"/>
      <c r="LTO69" s="1170"/>
      <c r="LTP69" s="1170"/>
      <c r="LTQ69" s="1170"/>
      <c r="LTR69" s="1170"/>
      <c r="LTS69" s="1170"/>
      <c r="LTT69" s="1170"/>
      <c r="LTU69" s="1170"/>
      <c r="LTV69" s="1170"/>
      <c r="LTW69" s="1170"/>
      <c r="LTX69" s="1170"/>
      <c r="LTY69" s="1170"/>
      <c r="LTZ69" s="1170"/>
      <c r="LUA69" s="1170"/>
      <c r="LUB69" s="1170"/>
      <c r="LUC69" s="1170"/>
      <c r="LUD69" s="1170"/>
      <c r="LUE69" s="1170"/>
      <c r="LUF69" s="1170"/>
      <c r="LUG69" s="1170"/>
      <c r="LUH69" s="1170"/>
      <c r="LUI69" s="1170"/>
      <c r="LUJ69" s="1170"/>
      <c r="LUK69" s="1170"/>
      <c r="LUL69" s="1170"/>
      <c r="LUM69" s="1170"/>
      <c r="LUN69" s="1170"/>
      <c r="LUO69" s="1170"/>
      <c r="LUP69" s="1170"/>
      <c r="LUQ69" s="1170"/>
      <c r="LUR69" s="1170"/>
      <c r="LUS69" s="1170"/>
      <c r="LUT69" s="1170"/>
      <c r="LUU69" s="1170"/>
      <c r="LUV69" s="1170"/>
      <c r="LUW69" s="1170"/>
      <c r="LUX69" s="1170"/>
      <c r="LUY69" s="1170"/>
      <c r="LUZ69" s="1170"/>
      <c r="LVA69" s="1170"/>
      <c r="LVB69" s="1170"/>
      <c r="LVC69" s="1170"/>
      <c r="LVD69" s="1170"/>
      <c r="LVE69" s="1170"/>
      <c r="LVF69" s="1170"/>
      <c r="LVG69" s="1170"/>
      <c r="LVH69" s="1170"/>
      <c r="LVI69" s="1170"/>
      <c r="LVJ69" s="1170"/>
      <c r="LVK69" s="1170"/>
      <c r="LVL69" s="1170"/>
      <c r="LVM69" s="1170"/>
      <c r="LVN69" s="1170"/>
      <c r="LVO69" s="1170"/>
      <c r="LVP69" s="1170"/>
      <c r="LVQ69" s="1170"/>
      <c r="LVR69" s="1170"/>
      <c r="LVS69" s="1170"/>
      <c r="LVT69" s="1170"/>
      <c r="LVU69" s="1170"/>
      <c r="LVV69" s="1170"/>
      <c r="LVW69" s="1170"/>
      <c r="LVX69" s="1170"/>
      <c r="LVY69" s="1170"/>
      <c r="LVZ69" s="1170"/>
      <c r="LWA69" s="1170"/>
      <c r="LWB69" s="1170"/>
      <c r="LWC69" s="1170"/>
      <c r="LWD69" s="1170"/>
      <c r="LWE69" s="1170"/>
      <c r="LWF69" s="1170"/>
      <c r="LWG69" s="1170"/>
      <c r="LWH69" s="1170"/>
      <c r="LWI69" s="1170"/>
      <c r="LWJ69" s="1170"/>
      <c r="LWK69" s="1170"/>
      <c r="LWL69" s="1170"/>
      <c r="LWM69" s="1170"/>
      <c r="LWN69" s="1170"/>
      <c r="LWO69" s="1170"/>
      <c r="LWP69" s="1170"/>
      <c r="LWQ69" s="1170"/>
      <c r="LWR69" s="1170"/>
      <c r="LWS69" s="1170"/>
      <c r="LWT69" s="1170"/>
      <c r="LWU69" s="1170"/>
      <c r="LWV69" s="1170"/>
      <c r="LWW69" s="1170"/>
      <c r="LWX69" s="1170"/>
      <c r="LWY69" s="1170"/>
      <c r="LWZ69" s="1170"/>
      <c r="LXA69" s="1170"/>
      <c r="LXB69" s="1170"/>
      <c r="LXC69" s="1170"/>
      <c r="LXD69" s="1170"/>
      <c r="LXE69" s="1170"/>
      <c r="LXF69" s="1170"/>
      <c r="LXG69" s="1170"/>
      <c r="LXH69" s="1170"/>
      <c r="LXI69" s="1170"/>
      <c r="LXJ69" s="1170"/>
      <c r="LXK69" s="1170"/>
      <c r="LXL69" s="1170"/>
      <c r="LXM69" s="1170"/>
      <c r="LXN69" s="1170"/>
      <c r="LXO69" s="1170"/>
      <c r="LXP69" s="1170"/>
      <c r="LXQ69" s="1170"/>
      <c r="LXR69" s="1170"/>
      <c r="LXS69" s="1170"/>
      <c r="LXT69" s="1170"/>
      <c r="LXU69" s="1170"/>
      <c r="LXV69" s="1170"/>
      <c r="LXW69" s="1170"/>
      <c r="LXX69" s="1170"/>
      <c r="LXY69" s="1170"/>
      <c r="LXZ69" s="1170"/>
      <c r="LYA69" s="1170"/>
      <c r="LYB69" s="1170"/>
      <c r="LYC69" s="1170"/>
      <c r="LYD69" s="1170"/>
      <c r="LYE69" s="1170"/>
      <c r="LYF69" s="1170"/>
      <c r="LYG69" s="1170"/>
      <c r="LYH69" s="1170"/>
      <c r="LYI69" s="1170"/>
      <c r="LYJ69" s="1170"/>
      <c r="LYK69" s="1170"/>
      <c r="LYL69" s="1170"/>
      <c r="LYM69" s="1170"/>
      <c r="LYN69" s="1170"/>
      <c r="LYO69" s="1170"/>
      <c r="LYP69" s="1170"/>
      <c r="LYQ69" s="1170"/>
      <c r="LYR69" s="1170"/>
      <c r="LYS69" s="1170"/>
      <c r="LYT69" s="1170"/>
      <c r="LYU69" s="1170"/>
      <c r="LYV69" s="1170"/>
      <c r="LYW69" s="1170"/>
      <c r="LYX69" s="1170"/>
      <c r="LYY69" s="1170"/>
      <c r="LYZ69" s="1170"/>
      <c r="LZA69" s="1170"/>
      <c r="LZB69" s="1170"/>
      <c r="LZC69" s="1170"/>
      <c r="LZD69" s="1170"/>
      <c r="LZE69" s="1170"/>
      <c r="LZF69" s="1170"/>
      <c r="LZG69" s="1170"/>
      <c r="LZH69" s="1170"/>
      <c r="LZI69" s="1170"/>
      <c r="LZJ69" s="1170"/>
      <c r="LZK69" s="1170"/>
      <c r="LZL69" s="1170"/>
      <c r="LZM69" s="1170"/>
      <c r="LZN69" s="1170"/>
      <c r="LZO69" s="1170"/>
      <c r="LZP69" s="1170"/>
      <c r="LZQ69" s="1170"/>
      <c r="LZR69" s="1170"/>
      <c r="LZS69" s="1170"/>
      <c r="LZT69" s="1170"/>
      <c r="LZU69" s="1170"/>
      <c r="LZV69" s="1170"/>
      <c r="LZW69" s="1170"/>
      <c r="LZX69" s="1170"/>
      <c r="LZY69" s="1170"/>
      <c r="LZZ69" s="1170"/>
      <c r="MAA69" s="1170"/>
      <c r="MAB69" s="1170"/>
      <c r="MAC69" s="1170"/>
      <c r="MAD69" s="1170"/>
      <c r="MAE69" s="1170"/>
      <c r="MAF69" s="1170"/>
      <c r="MAG69" s="1170"/>
      <c r="MAH69" s="1170"/>
      <c r="MAI69" s="1170"/>
      <c r="MAJ69" s="1170"/>
      <c r="MAK69" s="1170"/>
      <c r="MAL69" s="1170"/>
      <c r="MAM69" s="1170"/>
      <c r="MAN69" s="1170"/>
      <c r="MAO69" s="1170"/>
      <c r="MAP69" s="1170"/>
      <c r="MAQ69" s="1170"/>
      <c r="MAR69" s="1170"/>
      <c r="MAS69" s="1170"/>
      <c r="MAT69" s="1170"/>
      <c r="MAU69" s="1170"/>
      <c r="MAV69" s="1170"/>
      <c r="MAW69" s="1170"/>
      <c r="MAX69" s="1170"/>
      <c r="MAY69" s="1170"/>
      <c r="MAZ69" s="1170"/>
      <c r="MBA69" s="1170"/>
      <c r="MBB69" s="1170"/>
      <c r="MBC69" s="1170"/>
      <c r="MBD69" s="1170"/>
      <c r="MBE69" s="1170"/>
      <c r="MBF69" s="1170"/>
      <c r="MBG69" s="1170"/>
      <c r="MBH69" s="1170"/>
      <c r="MBI69" s="1170"/>
      <c r="MBJ69" s="1170"/>
      <c r="MBK69" s="1170"/>
      <c r="MBL69" s="1170"/>
      <c r="MBM69" s="1170"/>
      <c r="MBN69" s="1170"/>
      <c r="MBO69" s="1170"/>
      <c r="MBP69" s="1170"/>
      <c r="MBQ69" s="1170"/>
      <c r="MBR69" s="1170"/>
      <c r="MBS69" s="1170"/>
      <c r="MBT69" s="1170"/>
      <c r="MBU69" s="1170"/>
      <c r="MBV69" s="1170"/>
      <c r="MBW69" s="1170"/>
      <c r="MBX69" s="1170"/>
      <c r="MBY69" s="1170"/>
      <c r="MBZ69" s="1170"/>
      <c r="MCA69" s="1170"/>
      <c r="MCB69" s="1170"/>
      <c r="MCC69" s="1170"/>
      <c r="MCD69" s="1170"/>
      <c r="MCE69" s="1170"/>
      <c r="MCF69" s="1170"/>
      <c r="MCG69" s="1170"/>
      <c r="MCH69" s="1170"/>
      <c r="MCI69" s="1170"/>
      <c r="MCJ69" s="1170"/>
      <c r="MCK69" s="1170"/>
      <c r="MCL69" s="1170"/>
      <c r="MCM69" s="1170"/>
      <c r="MCN69" s="1170"/>
      <c r="MCO69" s="1170"/>
      <c r="MCP69" s="1170"/>
      <c r="MCQ69" s="1170"/>
      <c r="MCR69" s="1170"/>
      <c r="MCS69" s="1170"/>
      <c r="MCT69" s="1170"/>
      <c r="MCU69" s="1170"/>
      <c r="MCV69" s="1170"/>
      <c r="MCW69" s="1170"/>
      <c r="MCX69" s="1170"/>
      <c r="MCY69" s="1170"/>
      <c r="MCZ69" s="1170"/>
      <c r="MDA69" s="1170"/>
      <c r="MDB69" s="1170"/>
      <c r="MDC69" s="1170"/>
      <c r="MDD69" s="1170"/>
      <c r="MDE69" s="1170"/>
      <c r="MDF69" s="1170"/>
      <c r="MDG69" s="1170"/>
      <c r="MDH69" s="1170"/>
      <c r="MDI69" s="1170"/>
      <c r="MDJ69" s="1170"/>
      <c r="MDK69" s="1170"/>
      <c r="MDL69" s="1170"/>
      <c r="MDM69" s="1170"/>
      <c r="MDN69" s="1170"/>
      <c r="MDO69" s="1170"/>
      <c r="MDP69" s="1170"/>
      <c r="MDQ69" s="1170"/>
      <c r="MDR69" s="1170"/>
      <c r="MDS69" s="1170"/>
      <c r="MDT69" s="1170"/>
      <c r="MDU69" s="1170"/>
      <c r="MDV69" s="1170"/>
      <c r="MDW69" s="1170"/>
      <c r="MDX69" s="1170"/>
      <c r="MDY69" s="1170"/>
      <c r="MDZ69" s="1170"/>
      <c r="MEA69" s="1170"/>
      <c r="MEB69" s="1170"/>
      <c r="MEC69" s="1170"/>
      <c r="MED69" s="1170"/>
      <c r="MEE69" s="1170"/>
      <c r="MEF69" s="1170"/>
      <c r="MEG69" s="1170"/>
      <c r="MEH69" s="1170"/>
      <c r="MEI69" s="1170"/>
      <c r="MEJ69" s="1170"/>
      <c r="MEK69" s="1170"/>
      <c r="MEL69" s="1170"/>
      <c r="MEM69" s="1170"/>
      <c r="MEN69" s="1170"/>
      <c r="MEO69" s="1170"/>
      <c r="MEP69" s="1170"/>
      <c r="MEQ69" s="1170"/>
      <c r="MER69" s="1170"/>
      <c r="MES69" s="1170"/>
      <c r="MET69" s="1170"/>
      <c r="MEU69" s="1170"/>
      <c r="MEV69" s="1170"/>
      <c r="MEW69" s="1170"/>
      <c r="MEX69" s="1170"/>
      <c r="MEY69" s="1170"/>
      <c r="MEZ69" s="1170"/>
      <c r="MFA69" s="1170"/>
      <c r="MFB69" s="1170"/>
      <c r="MFC69" s="1170"/>
      <c r="MFD69" s="1170"/>
      <c r="MFE69" s="1170"/>
      <c r="MFF69" s="1170"/>
      <c r="MFG69" s="1170"/>
      <c r="MFH69" s="1170"/>
      <c r="MFI69" s="1170"/>
      <c r="MFJ69" s="1170"/>
      <c r="MFK69" s="1170"/>
      <c r="MFL69" s="1170"/>
      <c r="MFM69" s="1170"/>
      <c r="MFN69" s="1170"/>
      <c r="MFO69" s="1170"/>
      <c r="MFP69" s="1170"/>
      <c r="MFQ69" s="1170"/>
      <c r="MFR69" s="1170"/>
      <c r="MFS69" s="1170"/>
      <c r="MFT69" s="1170"/>
      <c r="MFU69" s="1170"/>
      <c r="MFV69" s="1170"/>
      <c r="MFW69" s="1170"/>
      <c r="MFX69" s="1170"/>
      <c r="MFY69" s="1170"/>
      <c r="MFZ69" s="1170"/>
      <c r="MGA69" s="1170"/>
      <c r="MGB69" s="1170"/>
      <c r="MGC69" s="1170"/>
      <c r="MGD69" s="1170"/>
      <c r="MGE69" s="1170"/>
      <c r="MGF69" s="1170"/>
      <c r="MGG69" s="1170"/>
      <c r="MGH69" s="1170"/>
      <c r="MGI69" s="1170"/>
      <c r="MGJ69" s="1170"/>
      <c r="MGK69" s="1170"/>
      <c r="MGL69" s="1170"/>
      <c r="MGM69" s="1170"/>
      <c r="MGN69" s="1170"/>
      <c r="MGO69" s="1170"/>
      <c r="MGP69" s="1170"/>
      <c r="MGQ69" s="1170"/>
      <c r="MGR69" s="1170"/>
      <c r="MGS69" s="1170"/>
      <c r="MGT69" s="1170"/>
      <c r="MGU69" s="1170"/>
      <c r="MGV69" s="1170"/>
      <c r="MGW69" s="1170"/>
      <c r="MGX69" s="1170"/>
      <c r="MGY69" s="1170"/>
      <c r="MGZ69" s="1170"/>
      <c r="MHA69" s="1170"/>
      <c r="MHB69" s="1170"/>
      <c r="MHC69" s="1170"/>
      <c r="MHD69" s="1170"/>
      <c r="MHE69" s="1170"/>
      <c r="MHF69" s="1170"/>
      <c r="MHG69" s="1170"/>
      <c r="MHH69" s="1170"/>
      <c r="MHI69" s="1170"/>
      <c r="MHJ69" s="1170"/>
      <c r="MHK69" s="1170"/>
      <c r="MHL69" s="1170"/>
      <c r="MHM69" s="1170"/>
      <c r="MHN69" s="1170"/>
      <c r="MHO69" s="1170"/>
      <c r="MHP69" s="1170"/>
      <c r="MHQ69" s="1170"/>
      <c r="MHR69" s="1170"/>
      <c r="MHS69" s="1170"/>
      <c r="MHT69" s="1170"/>
      <c r="MHU69" s="1170"/>
      <c r="MHV69" s="1170"/>
      <c r="MHW69" s="1170"/>
      <c r="MHX69" s="1170"/>
      <c r="MHY69" s="1170"/>
      <c r="MHZ69" s="1170"/>
      <c r="MIA69" s="1170"/>
      <c r="MIB69" s="1170"/>
      <c r="MIC69" s="1170"/>
      <c r="MID69" s="1170"/>
      <c r="MIE69" s="1170"/>
      <c r="MIF69" s="1170"/>
      <c r="MIG69" s="1170"/>
      <c r="MIH69" s="1170"/>
      <c r="MII69" s="1170"/>
      <c r="MIJ69" s="1170"/>
      <c r="MIK69" s="1170"/>
      <c r="MIL69" s="1170"/>
      <c r="MIM69" s="1170"/>
      <c r="MIN69" s="1170"/>
      <c r="MIO69" s="1170"/>
      <c r="MIP69" s="1170"/>
      <c r="MIQ69" s="1170"/>
      <c r="MIR69" s="1170"/>
      <c r="MIS69" s="1170"/>
      <c r="MIT69" s="1170"/>
      <c r="MIU69" s="1170"/>
      <c r="MIV69" s="1170"/>
      <c r="MIW69" s="1170"/>
      <c r="MIX69" s="1170"/>
      <c r="MIY69" s="1170"/>
      <c r="MIZ69" s="1170"/>
      <c r="MJA69" s="1170"/>
      <c r="MJB69" s="1170"/>
      <c r="MJC69" s="1170"/>
      <c r="MJD69" s="1170"/>
      <c r="MJE69" s="1170"/>
      <c r="MJF69" s="1170"/>
      <c r="MJG69" s="1170"/>
      <c r="MJH69" s="1170"/>
      <c r="MJI69" s="1170"/>
      <c r="MJJ69" s="1170"/>
      <c r="MJK69" s="1170"/>
      <c r="MJL69" s="1170"/>
      <c r="MJM69" s="1170"/>
      <c r="MJN69" s="1170"/>
      <c r="MJO69" s="1170"/>
      <c r="MJP69" s="1170"/>
      <c r="MJQ69" s="1170"/>
      <c r="MJR69" s="1170"/>
      <c r="MJS69" s="1170"/>
      <c r="MJT69" s="1170"/>
      <c r="MJU69" s="1170"/>
      <c r="MJV69" s="1170"/>
      <c r="MJW69" s="1170"/>
      <c r="MJX69" s="1170"/>
      <c r="MJY69" s="1170"/>
      <c r="MJZ69" s="1170"/>
      <c r="MKA69" s="1170"/>
      <c r="MKB69" s="1170"/>
      <c r="MKC69" s="1170"/>
      <c r="MKD69" s="1170"/>
      <c r="MKE69" s="1170"/>
      <c r="MKF69" s="1170"/>
      <c r="MKG69" s="1170"/>
      <c r="MKH69" s="1170"/>
      <c r="MKI69" s="1170"/>
      <c r="MKJ69" s="1170"/>
      <c r="MKK69" s="1170"/>
      <c r="MKL69" s="1170"/>
      <c r="MKM69" s="1170"/>
      <c r="MKN69" s="1170"/>
      <c r="MKO69" s="1170"/>
      <c r="MKP69" s="1170"/>
      <c r="MKQ69" s="1170"/>
      <c r="MKR69" s="1170"/>
      <c r="MKS69" s="1170"/>
      <c r="MKT69" s="1170"/>
      <c r="MKU69" s="1170"/>
      <c r="MKV69" s="1170"/>
      <c r="MKW69" s="1170"/>
      <c r="MKX69" s="1170"/>
      <c r="MKY69" s="1170"/>
      <c r="MKZ69" s="1170"/>
      <c r="MLA69" s="1170"/>
      <c r="MLB69" s="1170"/>
      <c r="MLC69" s="1170"/>
      <c r="MLD69" s="1170"/>
      <c r="MLE69" s="1170"/>
      <c r="MLF69" s="1170"/>
      <c r="MLG69" s="1170"/>
      <c r="MLH69" s="1170"/>
      <c r="MLI69" s="1170"/>
      <c r="MLJ69" s="1170"/>
      <c r="MLK69" s="1170"/>
      <c r="MLL69" s="1170"/>
      <c r="MLM69" s="1170"/>
      <c r="MLN69" s="1170"/>
      <c r="MLO69" s="1170"/>
      <c r="MLP69" s="1170"/>
      <c r="MLQ69" s="1170"/>
      <c r="MLR69" s="1170"/>
      <c r="MLS69" s="1170"/>
      <c r="MLT69" s="1170"/>
      <c r="MLU69" s="1170"/>
      <c r="MLV69" s="1170"/>
      <c r="MLW69" s="1170"/>
      <c r="MLX69" s="1170"/>
      <c r="MLY69" s="1170"/>
      <c r="MLZ69" s="1170"/>
      <c r="MMA69" s="1170"/>
      <c r="MMB69" s="1170"/>
      <c r="MMC69" s="1170"/>
      <c r="MMD69" s="1170"/>
      <c r="MME69" s="1170"/>
      <c r="MMF69" s="1170"/>
      <c r="MMG69" s="1170"/>
      <c r="MMH69" s="1170"/>
      <c r="MMI69" s="1170"/>
      <c r="MMJ69" s="1170"/>
      <c r="MMK69" s="1170"/>
      <c r="MML69" s="1170"/>
      <c r="MMM69" s="1170"/>
      <c r="MMN69" s="1170"/>
      <c r="MMO69" s="1170"/>
      <c r="MMP69" s="1170"/>
      <c r="MMQ69" s="1170"/>
      <c r="MMR69" s="1170"/>
      <c r="MMS69" s="1170"/>
      <c r="MMT69" s="1170"/>
      <c r="MMU69" s="1170"/>
      <c r="MMV69" s="1170"/>
      <c r="MMW69" s="1170"/>
      <c r="MMX69" s="1170"/>
      <c r="MMY69" s="1170"/>
      <c r="MMZ69" s="1170"/>
      <c r="MNA69" s="1170"/>
      <c r="MNB69" s="1170"/>
      <c r="MNC69" s="1170"/>
      <c r="MND69" s="1170"/>
      <c r="MNE69" s="1170"/>
      <c r="MNF69" s="1170"/>
      <c r="MNG69" s="1170"/>
      <c r="MNH69" s="1170"/>
      <c r="MNI69" s="1170"/>
      <c r="MNJ69" s="1170"/>
      <c r="MNK69" s="1170"/>
      <c r="MNL69" s="1170"/>
      <c r="MNM69" s="1170"/>
      <c r="MNN69" s="1170"/>
      <c r="MNO69" s="1170"/>
      <c r="MNP69" s="1170"/>
      <c r="MNQ69" s="1170"/>
      <c r="MNR69" s="1170"/>
      <c r="MNS69" s="1170"/>
      <c r="MNT69" s="1170"/>
      <c r="MNU69" s="1170"/>
      <c r="MNV69" s="1170"/>
      <c r="MNW69" s="1170"/>
      <c r="MNX69" s="1170"/>
      <c r="MNY69" s="1170"/>
      <c r="MNZ69" s="1170"/>
      <c r="MOA69" s="1170"/>
      <c r="MOB69" s="1170"/>
      <c r="MOC69" s="1170"/>
      <c r="MOD69" s="1170"/>
      <c r="MOE69" s="1170"/>
      <c r="MOF69" s="1170"/>
      <c r="MOG69" s="1170"/>
      <c r="MOH69" s="1170"/>
      <c r="MOI69" s="1170"/>
      <c r="MOJ69" s="1170"/>
      <c r="MOK69" s="1170"/>
      <c r="MOL69" s="1170"/>
      <c r="MOM69" s="1170"/>
      <c r="MON69" s="1170"/>
      <c r="MOO69" s="1170"/>
      <c r="MOP69" s="1170"/>
      <c r="MOQ69" s="1170"/>
      <c r="MOR69" s="1170"/>
      <c r="MOS69" s="1170"/>
      <c r="MOT69" s="1170"/>
      <c r="MOU69" s="1170"/>
      <c r="MOV69" s="1170"/>
      <c r="MOW69" s="1170"/>
      <c r="MOX69" s="1170"/>
      <c r="MOY69" s="1170"/>
      <c r="MOZ69" s="1170"/>
      <c r="MPA69" s="1170"/>
      <c r="MPB69" s="1170"/>
      <c r="MPC69" s="1170"/>
      <c r="MPD69" s="1170"/>
      <c r="MPE69" s="1170"/>
      <c r="MPF69" s="1170"/>
      <c r="MPG69" s="1170"/>
      <c r="MPH69" s="1170"/>
      <c r="MPI69" s="1170"/>
      <c r="MPJ69" s="1170"/>
      <c r="MPK69" s="1170"/>
      <c r="MPL69" s="1170"/>
      <c r="MPM69" s="1170"/>
      <c r="MPN69" s="1170"/>
      <c r="MPO69" s="1170"/>
      <c r="MPP69" s="1170"/>
      <c r="MPQ69" s="1170"/>
      <c r="MPR69" s="1170"/>
      <c r="MPS69" s="1170"/>
      <c r="MPT69" s="1170"/>
      <c r="MPU69" s="1170"/>
      <c r="MPV69" s="1170"/>
      <c r="MPW69" s="1170"/>
      <c r="MPX69" s="1170"/>
      <c r="MPY69" s="1170"/>
      <c r="MPZ69" s="1170"/>
      <c r="MQA69" s="1170"/>
      <c r="MQB69" s="1170"/>
      <c r="MQC69" s="1170"/>
      <c r="MQD69" s="1170"/>
      <c r="MQE69" s="1170"/>
      <c r="MQF69" s="1170"/>
      <c r="MQG69" s="1170"/>
      <c r="MQH69" s="1170"/>
      <c r="MQI69" s="1170"/>
      <c r="MQJ69" s="1170"/>
      <c r="MQK69" s="1170"/>
      <c r="MQL69" s="1170"/>
      <c r="MQM69" s="1170"/>
      <c r="MQN69" s="1170"/>
      <c r="MQO69" s="1170"/>
      <c r="MQP69" s="1170"/>
      <c r="MQQ69" s="1170"/>
      <c r="MQR69" s="1170"/>
      <c r="MQS69" s="1170"/>
      <c r="MQT69" s="1170"/>
      <c r="MQU69" s="1170"/>
      <c r="MQV69" s="1170"/>
      <c r="MQW69" s="1170"/>
      <c r="MQX69" s="1170"/>
      <c r="MQY69" s="1170"/>
      <c r="MQZ69" s="1170"/>
      <c r="MRA69" s="1170"/>
      <c r="MRB69" s="1170"/>
      <c r="MRC69" s="1170"/>
      <c r="MRD69" s="1170"/>
      <c r="MRE69" s="1170"/>
      <c r="MRF69" s="1170"/>
      <c r="MRG69" s="1170"/>
      <c r="MRH69" s="1170"/>
      <c r="MRI69" s="1170"/>
      <c r="MRJ69" s="1170"/>
      <c r="MRK69" s="1170"/>
      <c r="MRL69" s="1170"/>
      <c r="MRM69" s="1170"/>
      <c r="MRN69" s="1170"/>
      <c r="MRO69" s="1170"/>
      <c r="MRP69" s="1170"/>
      <c r="MRQ69" s="1170"/>
      <c r="MRR69" s="1170"/>
      <c r="MRS69" s="1170"/>
      <c r="MRT69" s="1170"/>
      <c r="MRU69" s="1170"/>
      <c r="MRV69" s="1170"/>
      <c r="MRW69" s="1170"/>
      <c r="MRX69" s="1170"/>
      <c r="MRY69" s="1170"/>
      <c r="MRZ69" s="1170"/>
      <c r="MSA69" s="1170"/>
      <c r="MSB69" s="1170"/>
      <c r="MSC69" s="1170"/>
      <c r="MSD69" s="1170"/>
      <c r="MSE69" s="1170"/>
      <c r="MSF69" s="1170"/>
      <c r="MSG69" s="1170"/>
      <c r="MSH69" s="1170"/>
      <c r="MSI69" s="1170"/>
      <c r="MSJ69" s="1170"/>
      <c r="MSK69" s="1170"/>
      <c r="MSL69" s="1170"/>
      <c r="MSM69" s="1170"/>
      <c r="MSN69" s="1170"/>
      <c r="MSO69" s="1170"/>
      <c r="MSP69" s="1170"/>
      <c r="MSQ69" s="1170"/>
      <c r="MSR69" s="1170"/>
      <c r="MSS69" s="1170"/>
      <c r="MST69" s="1170"/>
      <c r="MSU69" s="1170"/>
      <c r="MSV69" s="1170"/>
      <c r="MSW69" s="1170"/>
      <c r="MSX69" s="1170"/>
      <c r="MSY69" s="1170"/>
      <c r="MSZ69" s="1170"/>
      <c r="MTA69" s="1170"/>
      <c r="MTB69" s="1170"/>
      <c r="MTC69" s="1170"/>
      <c r="MTD69" s="1170"/>
      <c r="MTE69" s="1170"/>
      <c r="MTF69" s="1170"/>
      <c r="MTG69" s="1170"/>
      <c r="MTH69" s="1170"/>
      <c r="MTI69" s="1170"/>
      <c r="MTJ69" s="1170"/>
      <c r="MTK69" s="1170"/>
      <c r="MTL69" s="1170"/>
      <c r="MTM69" s="1170"/>
      <c r="MTN69" s="1170"/>
      <c r="MTO69" s="1170"/>
      <c r="MTP69" s="1170"/>
      <c r="MTQ69" s="1170"/>
      <c r="MTR69" s="1170"/>
      <c r="MTS69" s="1170"/>
      <c r="MTT69" s="1170"/>
      <c r="MTU69" s="1170"/>
      <c r="MTV69" s="1170"/>
      <c r="MTW69" s="1170"/>
      <c r="MTX69" s="1170"/>
      <c r="MTY69" s="1170"/>
      <c r="MTZ69" s="1170"/>
      <c r="MUA69" s="1170"/>
      <c r="MUB69" s="1170"/>
      <c r="MUC69" s="1170"/>
      <c r="MUD69" s="1170"/>
      <c r="MUE69" s="1170"/>
      <c r="MUF69" s="1170"/>
      <c r="MUG69" s="1170"/>
      <c r="MUH69" s="1170"/>
      <c r="MUI69" s="1170"/>
      <c r="MUJ69" s="1170"/>
      <c r="MUK69" s="1170"/>
      <c r="MUL69" s="1170"/>
      <c r="MUM69" s="1170"/>
      <c r="MUN69" s="1170"/>
      <c r="MUO69" s="1170"/>
      <c r="MUP69" s="1170"/>
      <c r="MUQ69" s="1170"/>
      <c r="MUR69" s="1170"/>
      <c r="MUS69" s="1170"/>
      <c r="MUT69" s="1170"/>
      <c r="MUU69" s="1170"/>
      <c r="MUV69" s="1170"/>
      <c r="MUW69" s="1170"/>
      <c r="MUX69" s="1170"/>
      <c r="MUY69" s="1170"/>
      <c r="MUZ69" s="1170"/>
      <c r="MVA69" s="1170"/>
      <c r="MVB69" s="1170"/>
      <c r="MVC69" s="1170"/>
      <c r="MVD69" s="1170"/>
      <c r="MVE69" s="1170"/>
      <c r="MVF69" s="1170"/>
      <c r="MVG69" s="1170"/>
      <c r="MVH69" s="1170"/>
      <c r="MVI69" s="1170"/>
      <c r="MVJ69" s="1170"/>
      <c r="MVK69" s="1170"/>
      <c r="MVL69" s="1170"/>
      <c r="MVM69" s="1170"/>
      <c r="MVN69" s="1170"/>
      <c r="MVO69" s="1170"/>
      <c r="MVP69" s="1170"/>
      <c r="MVQ69" s="1170"/>
      <c r="MVR69" s="1170"/>
      <c r="MVS69" s="1170"/>
      <c r="MVT69" s="1170"/>
      <c r="MVU69" s="1170"/>
      <c r="MVV69" s="1170"/>
      <c r="MVW69" s="1170"/>
      <c r="MVX69" s="1170"/>
      <c r="MVY69" s="1170"/>
      <c r="MVZ69" s="1170"/>
      <c r="MWA69" s="1170"/>
      <c r="MWB69" s="1170"/>
      <c r="MWC69" s="1170"/>
      <c r="MWD69" s="1170"/>
      <c r="MWE69" s="1170"/>
      <c r="MWF69" s="1170"/>
      <c r="MWG69" s="1170"/>
      <c r="MWH69" s="1170"/>
      <c r="MWI69" s="1170"/>
      <c r="MWJ69" s="1170"/>
      <c r="MWK69" s="1170"/>
      <c r="MWL69" s="1170"/>
      <c r="MWM69" s="1170"/>
      <c r="MWN69" s="1170"/>
      <c r="MWO69" s="1170"/>
      <c r="MWP69" s="1170"/>
      <c r="MWQ69" s="1170"/>
      <c r="MWR69" s="1170"/>
      <c r="MWS69" s="1170"/>
      <c r="MWT69" s="1170"/>
      <c r="MWU69" s="1170"/>
      <c r="MWV69" s="1170"/>
      <c r="MWW69" s="1170"/>
      <c r="MWX69" s="1170"/>
      <c r="MWY69" s="1170"/>
      <c r="MWZ69" s="1170"/>
      <c r="MXA69" s="1170"/>
      <c r="MXB69" s="1170"/>
      <c r="MXC69" s="1170"/>
      <c r="MXD69" s="1170"/>
      <c r="MXE69" s="1170"/>
      <c r="MXF69" s="1170"/>
      <c r="MXG69" s="1170"/>
      <c r="MXH69" s="1170"/>
      <c r="MXI69" s="1170"/>
      <c r="MXJ69" s="1170"/>
      <c r="MXK69" s="1170"/>
      <c r="MXL69" s="1170"/>
      <c r="MXM69" s="1170"/>
      <c r="MXN69" s="1170"/>
      <c r="MXO69" s="1170"/>
      <c r="MXP69" s="1170"/>
      <c r="MXQ69" s="1170"/>
      <c r="MXR69" s="1170"/>
      <c r="MXS69" s="1170"/>
      <c r="MXT69" s="1170"/>
      <c r="MXU69" s="1170"/>
      <c r="MXV69" s="1170"/>
      <c r="MXW69" s="1170"/>
      <c r="MXX69" s="1170"/>
      <c r="MXY69" s="1170"/>
      <c r="MXZ69" s="1170"/>
      <c r="MYA69" s="1170"/>
      <c r="MYB69" s="1170"/>
      <c r="MYC69" s="1170"/>
      <c r="MYD69" s="1170"/>
      <c r="MYE69" s="1170"/>
      <c r="MYF69" s="1170"/>
      <c r="MYG69" s="1170"/>
      <c r="MYH69" s="1170"/>
      <c r="MYI69" s="1170"/>
      <c r="MYJ69" s="1170"/>
      <c r="MYK69" s="1170"/>
      <c r="MYL69" s="1170"/>
      <c r="MYM69" s="1170"/>
      <c r="MYN69" s="1170"/>
      <c r="MYO69" s="1170"/>
      <c r="MYP69" s="1170"/>
      <c r="MYQ69" s="1170"/>
      <c r="MYR69" s="1170"/>
      <c r="MYS69" s="1170"/>
      <c r="MYT69" s="1170"/>
      <c r="MYU69" s="1170"/>
      <c r="MYV69" s="1170"/>
      <c r="MYW69" s="1170"/>
      <c r="MYX69" s="1170"/>
      <c r="MYY69" s="1170"/>
      <c r="MYZ69" s="1170"/>
      <c r="MZA69" s="1170"/>
      <c r="MZB69" s="1170"/>
      <c r="MZC69" s="1170"/>
      <c r="MZD69" s="1170"/>
      <c r="MZE69" s="1170"/>
      <c r="MZF69" s="1170"/>
      <c r="MZG69" s="1170"/>
      <c r="MZH69" s="1170"/>
      <c r="MZI69" s="1170"/>
      <c r="MZJ69" s="1170"/>
      <c r="MZK69" s="1170"/>
      <c r="MZL69" s="1170"/>
      <c r="MZM69" s="1170"/>
      <c r="MZN69" s="1170"/>
      <c r="MZO69" s="1170"/>
      <c r="MZP69" s="1170"/>
      <c r="MZQ69" s="1170"/>
      <c r="MZR69" s="1170"/>
      <c r="MZS69" s="1170"/>
      <c r="MZT69" s="1170"/>
      <c r="MZU69" s="1170"/>
      <c r="MZV69" s="1170"/>
      <c r="MZW69" s="1170"/>
      <c r="MZX69" s="1170"/>
      <c r="MZY69" s="1170"/>
      <c r="MZZ69" s="1170"/>
      <c r="NAA69" s="1170"/>
      <c r="NAB69" s="1170"/>
      <c r="NAC69" s="1170"/>
      <c r="NAD69" s="1170"/>
      <c r="NAE69" s="1170"/>
      <c r="NAF69" s="1170"/>
      <c r="NAG69" s="1170"/>
      <c r="NAH69" s="1170"/>
      <c r="NAI69" s="1170"/>
      <c r="NAJ69" s="1170"/>
      <c r="NAK69" s="1170"/>
      <c r="NAL69" s="1170"/>
      <c r="NAM69" s="1170"/>
      <c r="NAN69" s="1170"/>
      <c r="NAO69" s="1170"/>
      <c r="NAP69" s="1170"/>
      <c r="NAQ69" s="1170"/>
      <c r="NAR69" s="1170"/>
      <c r="NAS69" s="1170"/>
      <c r="NAT69" s="1170"/>
      <c r="NAU69" s="1170"/>
      <c r="NAV69" s="1170"/>
      <c r="NAW69" s="1170"/>
      <c r="NAX69" s="1170"/>
      <c r="NAY69" s="1170"/>
      <c r="NAZ69" s="1170"/>
      <c r="NBA69" s="1170"/>
      <c r="NBB69" s="1170"/>
      <c r="NBC69" s="1170"/>
      <c r="NBD69" s="1170"/>
      <c r="NBE69" s="1170"/>
      <c r="NBF69" s="1170"/>
      <c r="NBG69" s="1170"/>
      <c r="NBH69" s="1170"/>
      <c r="NBI69" s="1170"/>
      <c r="NBJ69" s="1170"/>
      <c r="NBK69" s="1170"/>
      <c r="NBL69" s="1170"/>
      <c r="NBM69" s="1170"/>
      <c r="NBN69" s="1170"/>
      <c r="NBO69" s="1170"/>
      <c r="NBP69" s="1170"/>
      <c r="NBQ69" s="1170"/>
      <c r="NBR69" s="1170"/>
      <c r="NBS69" s="1170"/>
      <c r="NBT69" s="1170"/>
      <c r="NBU69" s="1170"/>
      <c r="NBV69" s="1170"/>
      <c r="NBW69" s="1170"/>
      <c r="NBX69" s="1170"/>
      <c r="NBY69" s="1170"/>
      <c r="NBZ69" s="1170"/>
      <c r="NCA69" s="1170"/>
      <c r="NCB69" s="1170"/>
      <c r="NCC69" s="1170"/>
      <c r="NCD69" s="1170"/>
      <c r="NCE69" s="1170"/>
      <c r="NCF69" s="1170"/>
      <c r="NCG69" s="1170"/>
      <c r="NCH69" s="1170"/>
      <c r="NCI69" s="1170"/>
      <c r="NCJ69" s="1170"/>
      <c r="NCK69" s="1170"/>
      <c r="NCL69" s="1170"/>
      <c r="NCM69" s="1170"/>
      <c r="NCN69" s="1170"/>
      <c r="NCO69" s="1170"/>
      <c r="NCP69" s="1170"/>
      <c r="NCQ69" s="1170"/>
      <c r="NCR69" s="1170"/>
      <c r="NCS69" s="1170"/>
      <c r="NCT69" s="1170"/>
      <c r="NCU69" s="1170"/>
      <c r="NCV69" s="1170"/>
      <c r="NCW69" s="1170"/>
      <c r="NCX69" s="1170"/>
      <c r="NCY69" s="1170"/>
      <c r="NCZ69" s="1170"/>
      <c r="NDA69" s="1170"/>
      <c r="NDB69" s="1170"/>
      <c r="NDC69" s="1170"/>
      <c r="NDD69" s="1170"/>
      <c r="NDE69" s="1170"/>
      <c r="NDF69" s="1170"/>
      <c r="NDG69" s="1170"/>
      <c r="NDH69" s="1170"/>
      <c r="NDI69" s="1170"/>
      <c r="NDJ69" s="1170"/>
      <c r="NDK69" s="1170"/>
      <c r="NDL69" s="1170"/>
      <c r="NDM69" s="1170"/>
      <c r="NDN69" s="1170"/>
      <c r="NDO69" s="1170"/>
      <c r="NDP69" s="1170"/>
      <c r="NDQ69" s="1170"/>
      <c r="NDR69" s="1170"/>
      <c r="NDS69" s="1170"/>
      <c r="NDT69" s="1170"/>
      <c r="NDU69" s="1170"/>
      <c r="NDV69" s="1170"/>
      <c r="NDW69" s="1170"/>
      <c r="NDX69" s="1170"/>
      <c r="NDY69" s="1170"/>
      <c r="NDZ69" s="1170"/>
      <c r="NEA69" s="1170"/>
      <c r="NEB69" s="1170"/>
      <c r="NEC69" s="1170"/>
      <c r="NED69" s="1170"/>
      <c r="NEE69" s="1170"/>
      <c r="NEF69" s="1170"/>
      <c r="NEG69" s="1170"/>
      <c r="NEH69" s="1170"/>
      <c r="NEI69" s="1170"/>
      <c r="NEJ69" s="1170"/>
      <c r="NEK69" s="1170"/>
      <c r="NEL69" s="1170"/>
      <c r="NEM69" s="1170"/>
      <c r="NEN69" s="1170"/>
      <c r="NEO69" s="1170"/>
      <c r="NEP69" s="1170"/>
      <c r="NEQ69" s="1170"/>
      <c r="NER69" s="1170"/>
      <c r="NES69" s="1170"/>
      <c r="NET69" s="1170"/>
      <c r="NEU69" s="1170"/>
      <c r="NEV69" s="1170"/>
      <c r="NEW69" s="1170"/>
      <c r="NEX69" s="1170"/>
      <c r="NEY69" s="1170"/>
      <c r="NEZ69" s="1170"/>
      <c r="NFA69" s="1170"/>
      <c r="NFB69" s="1170"/>
      <c r="NFC69" s="1170"/>
      <c r="NFD69" s="1170"/>
      <c r="NFE69" s="1170"/>
      <c r="NFF69" s="1170"/>
      <c r="NFG69" s="1170"/>
      <c r="NFH69" s="1170"/>
      <c r="NFI69" s="1170"/>
      <c r="NFJ69" s="1170"/>
      <c r="NFK69" s="1170"/>
      <c r="NFL69" s="1170"/>
      <c r="NFM69" s="1170"/>
      <c r="NFN69" s="1170"/>
      <c r="NFO69" s="1170"/>
      <c r="NFP69" s="1170"/>
      <c r="NFQ69" s="1170"/>
      <c r="NFR69" s="1170"/>
      <c r="NFS69" s="1170"/>
      <c r="NFT69" s="1170"/>
      <c r="NFU69" s="1170"/>
      <c r="NFV69" s="1170"/>
      <c r="NFW69" s="1170"/>
      <c r="NFX69" s="1170"/>
      <c r="NFY69" s="1170"/>
      <c r="NFZ69" s="1170"/>
      <c r="NGA69" s="1170"/>
      <c r="NGB69" s="1170"/>
      <c r="NGC69" s="1170"/>
      <c r="NGD69" s="1170"/>
      <c r="NGE69" s="1170"/>
      <c r="NGF69" s="1170"/>
      <c r="NGG69" s="1170"/>
      <c r="NGH69" s="1170"/>
      <c r="NGI69" s="1170"/>
      <c r="NGJ69" s="1170"/>
      <c r="NGK69" s="1170"/>
      <c r="NGL69" s="1170"/>
      <c r="NGM69" s="1170"/>
      <c r="NGN69" s="1170"/>
      <c r="NGO69" s="1170"/>
      <c r="NGP69" s="1170"/>
      <c r="NGQ69" s="1170"/>
      <c r="NGR69" s="1170"/>
      <c r="NGS69" s="1170"/>
      <c r="NGT69" s="1170"/>
      <c r="NGU69" s="1170"/>
      <c r="NGV69" s="1170"/>
      <c r="NGW69" s="1170"/>
      <c r="NGX69" s="1170"/>
      <c r="NGY69" s="1170"/>
      <c r="NGZ69" s="1170"/>
      <c r="NHA69" s="1170"/>
      <c r="NHB69" s="1170"/>
      <c r="NHC69" s="1170"/>
      <c r="NHD69" s="1170"/>
      <c r="NHE69" s="1170"/>
      <c r="NHF69" s="1170"/>
      <c r="NHG69" s="1170"/>
      <c r="NHH69" s="1170"/>
      <c r="NHI69" s="1170"/>
      <c r="NHJ69" s="1170"/>
      <c r="NHK69" s="1170"/>
      <c r="NHL69" s="1170"/>
      <c r="NHM69" s="1170"/>
      <c r="NHN69" s="1170"/>
      <c r="NHO69" s="1170"/>
      <c r="NHP69" s="1170"/>
      <c r="NHQ69" s="1170"/>
      <c r="NHR69" s="1170"/>
      <c r="NHS69" s="1170"/>
      <c r="NHT69" s="1170"/>
      <c r="NHU69" s="1170"/>
      <c r="NHV69" s="1170"/>
      <c r="NHW69" s="1170"/>
      <c r="NHX69" s="1170"/>
      <c r="NHY69" s="1170"/>
      <c r="NHZ69" s="1170"/>
      <c r="NIA69" s="1170"/>
      <c r="NIB69" s="1170"/>
      <c r="NIC69" s="1170"/>
      <c r="NID69" s="1170"/>
      <c r="NIE69" s="1170"/>
      <c r="NIF69" s="1170"/>
      <c r="NIG69" s="1170"/>
      <c r="NIH69" s="1170"/>
      <c r="NII69" s="1170"/>
      <c r="NIJ69" s="1170"/>
      <c r="NIK69" s="1170"/>
      <c r="NIL69" s="1170"/>
      <c r="NIM69" s="1170"/>
      <c r="NIN69" s="1170"/>
      <c r="NIO69" s="1170"/>
      <c r="NIP69" s="1170"/>
      <c r="NIQ69" s="1170"/>
      <c r="NIR69" s="1170"/>
      <c r="NIS69" s="1170"/>
      <c r="NIT69" s="1170"/>
      <c r="NIU69" s="1170"/>
      <c r="NIV69" s="1170"/>
      <c r="NIW69" s="1170"/>
      <c r="NIX69" s="1170"/>
      <c r="NIY69" s="1170"/>
      <c r="NIZ69" s="1170"/>
      <c r="NJA69" s="1170"/>
      <c r="NJB69" s="1170"/>
      <c r="NJC69" s="1170"/>
      <c r="NJD69" s="1170"/>
      <c r="NJE69" s="1170"/>
      <c r="NJF69" s="1170"/>
      <c r="NJG69" s="1170"/>
      <c r="NJH69" s="1170"/>
      <c r="NJI69" s="1170"/>
      <c r="NJJ69" s="1170"/>
      <c r="NJK69" s="1170"/>
      <c r="NJL69" s="1170"/>
      <c r="NJM69" s="1170"/>
      <c r="NJN69" s="1170"/>
      <c r="NJO69" s="1170"/>
      <c r="NJP69" s="1170"/>
      <c r="NJQ69" s="1170"/>
      <c r="NJR69" s="1170"/>
      <c r="NJS69" s="1170"/>
      <c r="NJT69" s="1170"/>
      <c r="NJU69" s="1170"/>
      <c r="NJV69" s="1170"/>
      <c r="NJW69" s="1170"/>
      <c r="NJX69" s="1170"/>
      <c r="NJY69" s="1170"/>
      <c r="NJZ69" s="1170"/>
      <c r="NKA69" s="1170"/>
      <c r="NKB69" s="1170"/>
      <c r="NKC69" s="1170"/>
      <c r="NKD69" s="1170"/>
      <c r="NKE69" s="1170"/>
      <c r="NKF69" s="1170"/>
      <c r="NKG69" s="1170"/>
      <c r="NKH69" s="1170"/>
      <c r="NKI69" s="1170"/>
      <c r="NKJ69" s="1170"/>
      <c r="NKK69" s="1170"/>
      <c r="NKL69" s="1170"/>
      <c r="NKM69" s="1170"/>
      <c r="NKN69" s="1170"/>
      <c r="NKO69" s="1170"/>
      <c r="NKP69" s="1170"/>
      <c r="NKQ69" s="1170"/>
      <c r="NKR69" s="1170"/>
      <c r="NKS69" s="1170"/>
      <c r="NKT69" s="1170"/>
      <c r="NKU69" s="1170"/>
      <c r="NKV69" s="1170"/>
      <c r="NKW69" s="1170"/>
      <c r="NKX69" s="1170"/>
      <c r="NKY69" s="1170"/>
      <c r="NKZ69" s="1170"/>
      <c r="NLA69" s="1170"/>
      <c r="NLB69" s="1170"/>
      <c r="NLC69" s="1170"/>
      <c r="NLD69" s="1170"/>
      <c r="NLE69" s="1170"/>
      <c r="NLF69" s="1170"/>
      <c r="NLG69" s="1170"/>
      <c r="NLH69" s="1170"/>
      <c r="NLI69" s="1170"/>
      <c r="NLJ69" s="1170"/>
      <c r="NLK69" s="1170"/>
      <c r="NLL69" s="1170"/>
      <c r="NLM69" s="1170"/>
      <c r="NLN69" s="1170"/>
      <c r="NLO69" s="1170"/>
      <c r="NLP69" s="1170"/>
      <c r="NLQ69" s="1170"/>
      <c r="NLR69" s="1170"/>
      <c r="NLS69" s="1170"/>
      <c r="NLT69" s="1170"/>
      <c r="NLU69" s="1170"/>
      <c r="NLV69" s="1170"/>
      <c r="NLW69" s="1170"/>
      <c r="NLX69" s="1170"/>
      <c r="NLY69" s="1170"/>
      <c r="NLZ69" s="1170"/>
      <c r="NMA69" s="1170"/>
      <c r="NMB69" s="1170"/>
      <c r="NMC69" s="1170"/>
      <c r="NMD69" s="1170"/>
      <c r="NME69" s="1170"/>
      <c r="NMF69" s="1170"/>
      <c r="NMG69" s="1170"/>
      <c r="NMH69" s="1170"/>
      <c r="NMI69" s="1170"/>
      <c r="NMJ69" s="1170"/>
      <c r="NMK69" s="1170"/>
      <c r="NML69" s="1170"/>
      <c r="NMM69" s="1170"/>
      <c r="NMN69" s="1170"/>
      <c r="NMO69" s="1170"/>
      <c r="NMP69" s="1170"/>
      <c r="NMQ69" s="1170"/>
      <c r="NMR69" s="1170"/>
      <c r="NMS69" s="1170"/>
      <c r="NMT69" s="1170"/>
      <c r="NMU69" s="1170"/>
      <c r="NMV69" s="1170"/>
      <c r="NMW69" s="1170"/>
      <c r="NMX69" s="1170"/>
      <c r="NMY69" s="1170"/>
      <c r="NMZ69" s="1170"/>
      <c r="NNA69" s="1170"/>
      <c r="NNB69" s="1170"/>
      <c r="NNC69" s="1170"/>
      <c r="NND69" s="1170"/>
      <c r="NNE69" s="1170"/>
      <c r="NNF69" s="1170"/>
      <c r="NNG69" s="1170"/>
      <c r="NNH69" s="1170"/>
      <c r="NNI69" s="1170"/>
      <c r="NNJ69" s="1170"/>
      <c r="NNK69" s="1170"/>
      <c r="NNL69" s="1170"/>
      <c r="NNM69" s="1170"/>
      <c r="NNN69" s="1170"/>
      <c r="NNO69" s="1170"/>
      <c r="NNP69" s="1170"/>
      <c r="NNQ69" s="1170"/>
      <c r="NNR69" s="1170"/>
      <c r="NNS69" s="1170"/>
      <c r="NNT69" s="1170"/>
      <c r="NNU69" s="1170"/>
      <c r="NNV69" s="1170"/>
      <c r="NNW69" s="1170"/>
      <c r="NNX69" s="1170"/>
      <c r="NNY69" s="1170"/>
      <c r="NNZ69" s="1170"/>
      <c r="NOA69" s="1170"/>
      <c r="NOB69" s="1170"/>
      <c r="NOC69" s="1170"/>
      <c r="NOD69" s="1170"/>
      <c r="NOE69" s="1170"/>
      <c r="NOF69" s="1170"/>
      <c r="NOG69" s="1170"/>
      <c r="NOH69" s="1170"/>
      <c r="NOI69" s="1170"/>
      <c r="NOJ69" s="1170"/>
      <c r="NOK69" s="1170"/>
      <c r="NOL69" s="1170"/>
      <c r="NOM69" s="1170"/>
      <c r="NON69" s="1170"/>
      <c r="NOO69" s="1170"/>
      <c r="NOP69" s="1170"/>
      <c r="NOQ69" s="1170"/>
      <c r="NOR69" s="1170"/>
      <c r="NOS69" s="1170"/>
      <c r="NOT69" s="1170"/>
      <c r="NOU69" s="1170"/>
      <c r="NOV69" s="1170"/>
      <c r="NOW69" s="1170"/>
      <c r="NOX69" s="1170"/>
      <c r="NOY69" s="1170"/>
      <c r="NOZ69" s="1170"/>
      <c r="NPA69" s="1170"/>
      <c r="NPB69" s="1170"/>
      <c r="NPC69" s="1170"/>
      <c r="NPD69" s="1170"/>
      <c r="NPE69" s="1170"/>
      <c r="NPF69" s="1170"/>
      <c r="NPG69" s="1170"/>
      <c r="NPH69" s="1170"/>
      <c r="NPI69" s="1170"/>
      <c r="NPJ69" s="1170"/>
      <c r="NPK69" s="1170"/>
      <c r="NPL69" s="1170"/>
      <c r="NPM69" s="1170"/>
      <c r="NPN69" s="1170"/>
      <c r="NPO69" s="1170"/>
      <c r="NPP69" s="1170"/>
      <c r="NPQ69" s="1170"/>
      <c r="NPR69" s="1170"/>
      <c r="NPS69" s="1170"/>
      <c r="NPT69" s="1170"/>
      <c r="NPU69" s="1170"/>
      <c r="NPV69" s="1170"/>
      <c r="NPW69" s="1170"/>
      <c r="NPX69" s="1170"/>
      <c r="NPY69" s="1170"/>
      <c r="NPZ69" s="1170"/>
      <c r="NQA69" s="1170"/>
      <c r="NQB69" s="1170"/>
      <c r="NQC69" s="1170"/>
      <c r="NQD69" s="1170"/>
      <c r="NQE69" s="1170"/>
      <c r="NQF69" s="1170"/>
      <c r="NQG69" s="1170"/>
      <c r="NQH69" s="1170"/>
      <c r="NQI69" s="1170"/>
      <c r="NQJ69" s="1170"/>
      <c r="NQK69" s="1170"/>
      <c r="NQL69" s="1170"/>
      <c r="NQM69" s="1170"/>
      <c r="NQN69" s="1170"/>
      <c r="NQO69" s="1170"/>
      <c r="NQP69" s="1170"/>
      <c r="NQQ69" s="1170"/>
      <c r="NQR69" s="1170"/>
      <c r="NQS69" s="1170"/>
      <c r="NQT69" s="1170"/>
      <c r="NQU69" s="1170"/>
      <c r="NQV69" s="1170"/>
      <c r="NQW69" s="1170"/>
      <c r="NQX69" s="1170"/>
      <c r="NQY69" s="1170"/>
      <c r="NQZ69" s="1170"/>
      <c r="NRA69" s="1170"/>
      <c r="NRB69" s="1170"/>
      <c r="NRC69" s="1170"/>
      <c r="NRD69" s="1170"/>
      <c r="NRE69" s="1170"/>
      <c r="NRF69" s="1170"/>
      <c r="NRG69" s="1170"/>
      <c r="NRH69" s="1170"/>
      <c r="NRI69" s="1170"/>
      <c r="NRJ69" s="1170"/>
      <c r="NRK69" s="1170"/>
      <c r="NRL69" s="1170"/>
      <c r="NRM69" s="1170"/>
      <c r="NRN69" s="1170"/>
      <c r="NRO69" s="1170"/>
      <c r="NRP69" s="1170"/>
      <c r="NRQ69" s="1170"/>
      <c r="NRR69" s="1170"/>
      <c r="NRS69" s="1170"/>
      <c r="NRT69" s="1170"/>
      <c r="NRU69" s="1170"/>
      <c r="NRV69" s="1170"/>
      <c r="NRW69" s="1170"/>
      <c r="NRX69" s="1170"/>
      <c r="NRY69" s="1170"/>
      <c r="NRZ69" s="1170"/>
      <c r="NSA69" s="1170"/>
      <c r="NSB69" s="1170"/>
      <c r="NSC69" s="1170"/>
      <c r="NSD69" s="1170"/>
      <c r="NSE69" s="1170"/>
      <c r="NSF69" s="1170"/>
      <c r="NSG69" s="1170"/>
      <c r="NSH69" s="1170"/>
      <c r="NSI69" s="1170"/>
      <c r="NSJ69" s="1170"/>
      <c r="NSK69" s="1170"/>
      <c r="NSL69" s="1170"/>
      <c r="NSM69" s="1170"/>
      <c r="NSN69" s="1170"/>
      <c r="NSO69" s="1170"/>
      <c r="NSP69" s="1170"/>
      <c r="NSQ69" s="1170"/>
      <c r="NSR69" s="1170"/>
      <c r="NSS69" s="1170"/>
      <c r="NST69" s="1170"/>
      <c r="NSU69" s="1170"/>
      <c r="NSV69" s="1170"/>
      <c r="NSW69" s="1170"/>
      <c r="NSX69" s="1170"/>
      <c r="NSY69" s="1170"/>
      <c r="NSZ69" s="1170"/>
      <c r="NTA69" s="1170"/>
      <c r="NTB69" s="1170"/>
      <c r="NTC69" s="1170"/>
      <c r="NTD69" s="1170"/>
      <c r="NTE69" s="1170"/>
      <c r="NTF69" s="1170"/>
      <c r="NTG69" s="1170"/>
      <c r="NTH69" s="1170"/>
      <c r="NTI69" s="1170"/>
      <c r="NTJ69" s="1170"/>
      <c r="NTK69" s="1170"/>
      <c r="NTL69" s="1170"/>
      <c r="NTM69" s="1170"/>
      <c r="NTN69" s="1170"/>
      <c r="NTO69" s="1170"/>
      <c r="NTP69" s="1170"/>
      <c r="NTQ69" s="1170"/>
      <c r="NTR69" s="1170"/>
      <c r="NTS69" s="1170"/>
      <c r="NTT69" s="1170"/>
      <c r="NTU69" s="1170"/>
      <c r="NTV69" s="1170"/>
      <c r="NTW69" s="1170"/>
      <c r="NTX69" s="1170"/>
      <c r="NTY69" s="1170"/>
      <c r="NTZ69" s="1170"/>
      <c r="NUA69" s="1170"/>
      <c r="NUB69" s="1170"/>
      <c r="NUC69" s="1170"/>
      <c r="NUD69" s="1170"/>
      <c r="NUE69" s="1170"/>
      <c r="NUF69" s="1170"/>
      <c r="NUG69" s="1170"/>
      <c r="NUH69" s="1170"/>
      <c r="NUI69" s="1170"/>
      <c r="NUJ69" s="1170"/>
      <c r="NUK69" s="1170"/>
      <c r="NUL69" s="1170"/>
      <c r="NUM69" s="1170"/>
      <c r="NUN69" s="1170"/>
      <c r="NUO69" s="1170"/>
      <c r="NUP69" s="1170"/>
      <c r="NUQ69" s="1170"/>
      <c r="NUR69" s="1170"/>
      <c r="NUS69" s="1170"/>
      <c r="NUT69" s="1170"/>
      <c r="NUU69" s="1170"/>
      <c r="NUV69" s="1170"/>
      <c r="NUW69" s="1170"/>
      <c r="NUX69" s="1170"/>
      <c r="NUY69" s="1170"/>
      <c r="NUZ69" s="1170"/>
      <c r="NVA69" s="1170"/>
      <c r="NVB69" s="1170"/>
      <c r="NVC69" s="1170"/>
      <c r="NVD69" s="1170"/>
      <c r="NVE69" s="1170"/>
      <c r="NVF69" s="1170"/>
      <c r="NVG69" s="1170"/>
      <c r="NVH69" s="1170"/>
      <c r="NVI69" s="1170"/>
      <c r="NVJ69" s="1170"/>
      <c r="NVK69" s="1170"/>
      <c r="NVL69" s="1170"/>
      <c r="NVM69" s="1170"/>
      <c r="NVN69" s="1170"/>
      <c r="NVO69" s="1170"/>
      <c r="NVP69" s="1170"/>
      <c r="NVQ69" s="1170"/>
      <c r="NVR69" s="1170"/>
      <c r="NVS69" s="1170"/>
      <c r="NVT69" s="1170"/>
      <c r="NVU69" s="1170"/>
      <c r="NVV69" s="1170"/>
      <c r="NVW69" s="1170"/>
      <c r="NVX69" s="1170"/>
      <c r="NVY69" s="1170"/>
      <c r="NVZ69" s="1170"/>
      <c r="NWA69" s="1170"/>
      <c r="NWB69" s="1170"/>
      <c r="NWC69" s="1170"/>
      <c r="NWD69" s="1170"/>
      <c r="NWE69" s="1170"/>
      <c r="NWF69" s="1170"/>
      <c r="NWG69" s="1170"/>
      <c r="NWH69" s="1170"/>
      <c r="NWI69" s="1170"/>
      <c r="NWJ69" s="1170"/>
      <c r="NWK69" s="1170"/>
      <c r="NWL69" s="1170"/>
      <c r="NWM69" s="1170"/>
      <c r="NWN69" s="1170"/>
      <c r="NWO69" s="1170"/>
      <c r="NWP69" s="1170"/>
      <c r="NWQ69" s="1170"/>
      <c r="NWR69" s="1170"/>
      <c r="NWS69" s="1170"/>
      <c r="NWT69" s="1170"/>
      <c r="NWU69" s="1170"/>
      <c r="NWV69" s="1170"/>
      <c r="NWW69" s="1170"/>
      <c r="NWX69" s="1170"/>
      <c r="NWY69" s="1170"/>
      <c r="NWZ69" s="1170"/>
      <c r="NXA69" s="1170"/>
      <c r="NXB69" s="1170"/>
      <c r="NXC69" s="1170"/>
      <c r="NXD69" s="1170"/>
      <c r="NXE69" s="1170"/>
      <c r="NXF69" s="1170"/>
      <c r="NXG69" s="1170"/>
      <c r="NXH69" s="1170"/>
      <c r="NXI69" s="1170"/>
      <c r="NXJ69" s="1170"/>
      <c r="NXK69" s="1170"/>
      <c r="NXL69" s="1170"/>
      <c r="NXM69" s="1170"/>
      <c r="NXN69" s="1170"/>
      <c r="NXO69" s="1170"/>
      <c r="NXP69" s="1170"/>
      <c r="NXQ69" s="1170"/>
      <c r="NXR69" s="1170"/>
      <c r="NXS69" s="1170"/>
      <c r="NXT69" s="1170"/>
      <c r="NXU69" s="1170"/>
      <c r="NXV69" s="1170"/>
      <c r="NXW69" s="1170"/>
      <c r="NXX69" s="1170"/>
      <c r="NXY69" s="1170"/>
      <c r="NXZ69" s="1170"/>
      <c r="NYA69" s="1170"/>
      <c r="NYB69" s="1170"/>
      <c r="NYC69" s="1170"/>
      <c r="NYD69" s="1170"/>
      <c r="NYE69" s="1170"/>
      <c r="NYF69" s="1170"/>
      <c r="NYG69" s="1170"/>
      <c r="NYH69" s="1170"/>
      <c r="NYI69" s="1170"/>
      <c r="NYJ69" s="1170"/>
      <c r="NYK69" s="1170"/>
      <c r="NYL69" s="1170"/>
      <c r="NYM69" s="1170"/>
      <c r="NYN69" s="1170"/>
      <c r="NYO69" s="1170"/>
      <c r="NYP69" s="1170"/>
      <c r="NYQ69" s="1170"/>
      <c r="NYR69" s="1170"/>
      <c r="NYS69" s="1170"/>
      <c r="NYT69" s="1170"/>
      <c r="NYU69" s="1170"/>
      <c r="NYV69" s="1170"/>
      <c r="NYW69" s="1170"/>
      <c r="NYX69" s="1170"/>
      <c r="NYY69" s="1170"/>
      <c r="NYZ69" s="1170"/>
      <c r="NZA69" s="1170"/>
      <c r="NZB69" s="1170"/>
      <c r="NZC69" s="1170"/>
      <c r="NZD69" s="1170"/>
      <c r="NZE69" s="1170"/>
      <c r="NZF69" s="1170"/>
      <c r="NZG69" s="1170"/>
      <c r="NZH69" s="1170"/>
      <c r="NZI69" s="1170"/>
      <c r="NZJ69" s="1170"/>
      <c r="NZK69" s="1170"/>
      <c r="NZL69" s="1170"/>
      <c r="NZM69" s="1170"/>
      <c r="NZN69" s="1170"/>
      <c r="NZO69" s="1170"/>
      <c r="NZP69" s="1170"/>
      <c r="NZQ69" s="1170"/>
      <c r="NZR69" s="1170"/>
      <c r="NZS69" s="1170"/>
      <c r="NZT69" s="1170"/>
      <c r="NZU69" s="1170"/>
      <c r="NZV69" s="1170"/>
      <c r="NZW69" s="1170"/>
      <c r="NZX69" s="1170"/>
      <c r="NZY69" s="1170"/>
      <c r="NZZ69" s="1170"/>
      <c r="OAA69" s="1170"/>
      <c r="OAB69" s="1170"/>
      <c r="OAC69" s="1170"/>
      <c r="OAD69" s="1170"/>
      <c r="OAE69" s="1170"/>
      <c r="OAF69" s="1170"/>
      <c r="OAG69" s="1170"/>
      <c r="OAH69" s="1170"/>
      <c r="OAI69" s="1170"/>
      <c r="OAJ69" s="1170"/>
      <c r="OAK69" s="1170"/>
      <c r="OAL69" s="1170"/>
      <c r="OAM69" s="1170"/>
      <c r="OAN69" s="1170"/>
      <c r="OAO69" s="1170"/>
      <c r="OAP69" s="1170"/>
      <c r="OAQ69" s="1170"/>
      <c r="OAR69" s="1170"/>
      <c r="OAS69" s="1170"/>
      <c r="OAT69" s="1170"/>
      <c r="OAU69" s="1170"/>
      <c r="OAV69" s="1170"/>
      <c r="OAW69" s="1170"/>
      <c r="OAX69" s="1170"/>
      <c r="OAY69" s="1170"/>
      <c r="OAZ69" s="1170"/>
      <c r="OBA69" s="1170"/>
      <c r="OBB69" s="1170"/>
      <c r="OBC69" s="1170"/>
      <c r="OBD69" s="1170"/>
      <c r="OBE69" s="1170"/>
      <c r="OBF69" s="1170"/>
      <c r="OBG69" s="1170"/>
      <c r="OBH69" s="1170"/>
      <c r="OBI69" s="1170"/>
      <c r="OBJ69" s="1170"/>
      <c r="OBK69" s="1170"/>
      <c r="OBL69" s="1170"/>
      <c r="OBM69" s="1170"/>
      <c r="OBN69" s="1170"/>
      <c r="OBO69" s="1170"/>
      <c r="OBP69" s="1170"/>
      <c r="OBQ69" s="1170"/>
      <c r="OBR69" s="1170"/>
      <c r="OBS69" s="1170"/>
      <c r="OBT69" s="1170"/>
      <c r="OBU69" s="1170"/>
      <c r="OBV69" s="1170"/>
      <c r="OBW69" s="1170"/>
      <c r="OBX69" s="1170"/>
      <c r="OBY69" s="1170"/>
      <c r="OBZ69" s="1170"/>
      <c r="OCA69" s="1170"/>
      <c r="OCB69" s="1170"/>
      <c r="OCC69" s="1170"/>
      <c r="OCD69" s="1170"/>
      <c r="OCE69" s="1170"/>
      <c r="OCF69" s="1170"/>
      <c r="OCG69" s="1170"/>
      <c r="OCH69" s="1170"/>
      <c r="OCI69" s="1170"/>
      <c r="OCJ69" s="1170"/>
      <c r="OCK69" s="1170"/>
      <c r="OCL69" s="1170"/>
      <c r="OCM69" s="1170"/>
      <c r="OCN69" s="1170"/>
      <c r="OCO69" s="1170"/>
      <c r="OCP69" s="1170"/>
      <c r="OCQ69" s="1170"/>
      <c r="OCR69" s="1170"/>
      <c r="OCS69" s="1170"/>
      <c r="OCT69" s="1170"/>
      <c r="OCU69" s="1170"/>
      <c r="OCV69" s="1170"/>
      <c r="OCW69" s="1170"/>
      <c r="OCX69" s="1170"/>
      <c r="OCY69" s="1170"/>
      <c r="OCZ69" s="1170"/>
      <c r="ODA69" s="1170"/>
      <c r="ODB69" s="1170"/>
      <c r="ODC69" s="1170"/>
      <c r="ODD69" s="1170"/>
      <c r="ODE69" s="1170"/>
      <c r="ODF69" s="1170"/>
      <c r="ODG69" s="1170"/>
      <c r="ODH69" s="1170"/>
      <c r="ODI69" s="1170"/>
      <c r="ODJ69" s="1170"/>
      <c r="ODK69" s="1170"/>
      <c r="ODL69" s="1170"/>
      <c r="ODM69" s="1170"/>
      <c r="ODN69" s="1170"/>
      <c r="ODO69" s="1170"/>
      <c r="ODP69" s="1170"/>
      <c r="ODQ69" s="1170"/>
      <c r="ODR69" s="1170"/>
      <c r="ODS69" s="1170"/>
      <c r="ODT69" s="1170"/>
      <c r="ODU69" s="1170"/>
      <c r="ODV69" s="1170"/>
      <c r="ODW69" s="1170"/>
      <c r="ODX69" s="1170"/>
      <c r="ODY69" s="1170"/>
      <c r="ODZ69" s="1170"/>
      <c r="OEA69" s="1170"/>
      <c r="OEB69" s="1170"/>
      <c r="OEC69" s="1170"/>
      <c r="OED69" s="1170"/>
      <c r="OEE69" s="1170"/>
      <c r="OEF69" s="1170"/>
      <c r="OEG69" s="1170"/>
      <c r="OEH69" s="1170"/>
      <c r="OEI69" s="1170"/>
      <c r="OEJ69" s="1170"/>
      <c r="OEK69" s="1170"/>
      <c r="OEL69" s="1170"/>
      <c r="OEM69" s="1170"/>
      <c r="OEN69" s="1170"/>
      <c r="OEO69" s="1170"/>
      <c r="OEP69" s="1170"/>
      <c r="OEQ69" s="1170"/>
      <c r="OER69" s="1170"/>
      <c r="OES69" s="1170"/>
      <c r="OET69" s="1170"/>
      <c r="OEU69" s="1170"/>
      <c r="OEV69" s="1170"/>
      <c r="OEW69" s="1170"/>
      <c r="OEX69" s="1170"/>
      <c r="OEY69" s="1170"/>
      <c r="OEZ69" s="1170"/>
      <c r="OFA69" s="1170"/>
      <c r="OFB69" s="1170"/>
      <c r="OFC69" s="1170"/>
      <c r="OFD69" s="1170"/>
      <c r="OFE69" s="1170"/>
      <c r="OFF69" s="1170"/>
      <c r="OFG69" s="1170"/>
      <c r="OFH69" s="1170"/>
      <c r="OFI69" s="1170"/>
      <c r="OFJ69" s="1170"/>
      <c r="OFK69" s="1170"/>
      <c r="OFL69" s="1170"/>
      <c r="OFM69" s="1170"/>
      <c r="OFN69" s="1170"/>
      <c r="OFO69" s="1170"/>
      <c r="OFP69" s="1170"/>
      <c r="OFQ69" s="1170"/>
      <c r="OFR69" s="1170"/>
      <c r="OFS69" s="1170"/>
      <c r="OFT69" s="1170"/>
      <c r="OFU69" s="1170"/>
      <c r="OFV69" s="1170"/>
      <c r="OFW69" s="1170"/>
      <c r="OFX69" s="1170"/>
      <c r="OFY69" s="1170"/>
      <c r="OFZ69" s="1170"/>
      <c r="OGA69" s="1170"/>
      <c r="OGB69" s="1170"/>
      <c r="OGC69" s="1170"/>
      <c r="OGD69" s="1170"/>
      <c r="OGE69" s="1170"/>
      <c r="OGF69" s="1170"/>
      <c r="OGG69" s="1170"/>
      <c r="OGH69" s="1170"/>
      <c r="OGI69" s="1170"/>
      <c r="OGJ69" s="1170"/>
      <c r="OGK69" s="1170"/>
      <c r="OGL69" s="1170"/>
      <c r="OGM69" s="1170"/>
      <c r="OGN69" s="1170"/>
      <c r="OGO69" s="1170"/>
      <c r="OGP69" s="1170"/>
      <c r="OGQ69" s="1170"/>
      <c r="OGR69" s="1170"/>
      <c r="OGS69" s="1170"/>
      <c r="OGT69" s="1170"/>
      <c r="OGU69" s="1170"/>
      <c r="OGV69" s="1170"/>
      <c r="OGW69" s="1170"/>
      <c r="OGX69" s="1170"/>
      <c r="OGY69" s="1170"/>
      <c r="OGZ69" s="1170"/>
      <c r="OHA69" s="1170"/>
      <c r="OHB69" s="1170"/>
      <c r="OHC69" s="1170"/>
      <c r="OHD69" s="1170"/>
      <c r="OHE69" s="1170"/>
      <c r="OHF69" s="1170"/>
      <c r="OHG69" s="1170"/>
      <c r="OHH69" s="1170"/>
      <c r="OHI69" s="1170"/>
      <c r="OHJ69" s="1170"/>
      <c r="OHK69" s="1170"/>
      <c r="OHL69" s="1170"/>
      <c r="OHM69" s="1170"/>
      <c r="OHN69" s="1170"/>
      <c r="OHO69" s="1170"/>
      <c r="OHP69" s="1170"/>
      <c r="OHQ69" s="1170"/>
      <c r="OHR69" s="1170"/>
      <c r="OHS69" s="1170"/>
      <c r="OHT69" s="1170"/>
      <c r="OHU69" s="1170"/>
      <c r="OHV69" s="1170"/>
      <c r="OHW69" s="1170"/>
      <c r="OHX69" s="1170"/>
      <c r="OHY69" s="1170"/>
      <c r="OHZ69" s="1170"/>
      <c r="OIA69" s="1170"/>
      <c r="OIB69" s="1170"/>
      <c r="OIC69" s="1170"/>
      <c r="OID69" s="1170"/>
      <c r="OIE69" s="1170"/>
      <c r="OIF69" s="1170"/>
      <c r="OIG69" s="1170"/>
      <c r="OIH69" s="1170"/>
      <c r="OII69" s="1170"/>
      <c r="OIJ69" s="1170"/>
      <c r="OIK69" s="1170"/>
      <c r="OIL69" s="1170"/>
      <c r="OIM69" s="1170"/>
      <c r="OIN69" s="1170"/>
      <c r="OIO69" s="1170"/>
      <c r="OIP69" s="1170"/>
      <c r="OIQ69" s="1170"/>
      <c r="OIR69" s="1170"/>
      <c r="OIS69" s="1170"/>
      <c r="OIT69" s="1170"/>
      <c r="OIU69" s="1170"/>
      <c r="OIV69" s="1170"/>
      <c r="OIW69" s="1170"/>
      <c r="OIX69" s="1170"/>
      <c r="OIY69" s="1170"/>
      <c r="OIZ69" s="1170"/>
      <c r="OJA69" s="1170"/>
      <c r="OJB69" s="1170"/>
      <c r="OJC69" s="1170"/>
      <c r="OJD69" s="1170"/>
      <c r="OJE69" s="1170"/>
      <c r="OJF69" s="1170"/>
      <c r="OJG69" s="1170"/>
      <c r="OJH69" s="1170"/>
      <c r="OJI69" s="1170"/>
      <c r="OJJ69" s="1170"/>
      <c r="OJK69" s="1170"/>
      <c r="OJL69" s="1170"/>
      <c r="OJM69" s="1170"/>
      <c r="OJN69" s="1170"/>
      <c r="OJO69" s="1170"/>
      <c r="OJP69" s="1170"/>
      <c r="OJQ69" s="1170"/>
      <c r="OJR69" s="1170"/>
      <c r="OJS69" s="1170"/>
      <c r="OJT69" s="1170"/>
      <c r="OJU69" s="1170"/>
      <c r="OJV69" s="1170"/>
      <c r="OJW69" s="1170"/>
      <c r="OJX69" s="1170"/>
      <c r="OJY69" s="1170"/>
      <c r="OJZ69" s="1170"/>
      <c r="OKA69" s="1170"/>
      <c r="OKB69" s="1170"/>
      <c r="OKC69" s="1170"/>
      <c r="OKD69" s="1170"/>
      <c r="OKE69" s="1170"/>
      <c r="OKF69" s="1170"/>
      <c r="OKG69" s="1170"/>
      <c r="OKH69" s="1170"/>
      <c r="OKI69" s="1170"/>
      <c r="OKJ69" s="1170"/>
      <c r="OKK69" s="1170"/>
      <c r="OKL69" s="1170"/>
      <c r="OKM69" s="1170"/>
      <c r="OKN69" s="1170"/>
      <c r="OKO69" s="1170"/>
      <c r="OKP69" s="1170"/>
      <c r="OKQ69" s="1170"/>
      <c r="OKR69" s="1170"/>
      <c r="OKS69" s="1170"/>
      <c r="OKT69" s="1170"/>
      <c r="OKU69" s="1170"/>
      <c r="OKV69" s="1170"/>
      <c r="OKW69" s="1170"/>
      <c r="OKX69" s="1170"/>
      <c r="OKY69" s="1170"/>
      <c r="OKZ69" s="1170"/>
      <c r="OLA69" s="1170"/>
      <c r="OLB69" s="1170"/>
      <c r="OLC69" s="1170"/>
      <c r="OLD69" s="1170"/>
      <c r="OLE69" s="1170"/>
      <c r="OLF69" s="1170"/>
      <c r="OLG69" s="1170"/>
      <c r="OLH69" s="1170"/>
      <c r="OLI69" s="1170"/>
      <c r="OLJ69" s="1170"/>
      <c r="OLK69" s="1170"/>
      <c r="OLL69" s="1170"/>
      <c r="OLM69" s="1170"/>
      <c r="OLN69" s="1170"/>
      <c r="OLO69" s="1170"/>
      <c r="OLP69" s="1170"/>
      <c r="OLQ69" s="1170"/>
      <c r="OLR69" s="1170"/>
      <c r="OLS69" s="1170"/>
      <c r="OLT69" s="1170"/>
      <c r="OLU69" s="1170"/>
      <c r="OLV69" s="1170"/>
      <c r="OLW69" s="1170"/>
      <c r="OLX69" s="1170"/>
      <c r="OLY69" s="1170"/>
      <c r="OLZ69" s="1170"/>
      <c r="OMA69" s="1170"/>
      <c r="OMB69" s="1170"/>
      <c r="OMC69" s="1170"/>
      <c r="OMD69" s="1170"/>
      <c r="OME69" s="1170"/>
      <c r="OMF69" s="1170"/>
      <c r="OMG69" s="1170"/>
      <c r="OMH69" s="1170"/>
      <c r="OMI69" s="1170"/>
      <c r="OMJ69" s="1170"/>
      <c r="OMK69" s="1170"/>
      <c r="OML69" s="1170"/>
      <c r="OMM69" s="1170"/>
      <c r="OMN69" s="1170"/>
      <c r="OMO69" s="1170"/>
      <c r="OMP69" s="1170"/>
      <c r="OMQ69" s="1170"/>
      <c r="OMR69" s="1170"/>
      <c r="OMS69" s="1170"/>
      <c r="OMT69" s="1170"/>
      <c r="OMU69" s="1170"/>
      <c r="OMV69" s="1170"/>
      <c r="OMW69" s="1170"/>
      <c r="OMX69" s="1170"/>
      <c r="OMY69" s="1170"/>
      <c r="OMZ69" s="1170"/>
      <c r="ONA69" s="1170"/>
      <c r="ONB69" s="1170"/>
      <c r="ONC69" s="1170"/>
      <c r="OND69" s="1170"/>
      <c r="ONE69" s="1170"/>
      <c r="ONF69" s="1170"/>
      <c r="ONG69" s="1170"/>
      <c r="ONH69" s="1170"/>
      <c r="ONI69" s="1170"/>
      <c r="ONJ69" s="1170"/>
      <c r="ONK69" s="1170"/>
      <c r="ONL69" s="1170"/>
      <c r="ONM69" s="1170"/>
      <c r="ONN69" s="1170"/>
      <c r="ONO69" s="1170"/>
      <c r="ONP69" s="1170"/>
      <c r="ONQ69" s="1170"/>
      <c r="ONR69" s="1170"/>
      <c r="ONS69" s="1170"/>
      <c r="ONT69" s="1170"/>
      <c r="ONU69" s="1170"/>
      <c r="ONV69" s="1170"/>
      <c r="ONW69" s="1170"/>
      <c r="ONX69" s="1170"/>
      <c r="ONY69" s="1170"/>
      <c r="ONZ69" s="1170"/>
      <c r="OOA69" s="1170"/>
      <c r="OOB69" s="1170"/>
      <c r="OOC69" s="1170"/>
      <c r="OOD69" s="1170"/>
      <c r="OOE69" s="1170"/>
      <c r="OOF69" s="1170"/>
      <c r="OOG69" s="1170"/>
      <c r="OOH69" s="1170"/>
      <c r="OOI69" s="1170"/>
      <c r="OOJ69" s="1170"/>
      <c r="OOK69" s="1170"/>
      <c r="OOL69" s="1170"/>
      <c r="OOM69" s="1170"/>
      <c r="OON69" s="1170"/>
      <c r="OOO69" s="1170"/>
      <c r="OOP69" s="1170"/>
      <c r="OOQ69" s="1170"/>
      <c r="OOR69" s="1170"/>
      <c r="OOS69" s="1170"/>
      <c r="OOT69" s="1170"/>
      <c r="OOU69" s="1170"/>
      <c r="OOV69" s="1170"/>
      <c r="OOW69" s="1170"/>
      <c r="OOX69" s="1170"/>
      <c r="OOY69" s="1170"/>
      <c r="OOZ69" s="1170"/>
      <c r="OPA69" s="1170"/>
      <c r="OPB69" s="1170"/>
      <c r="OPC69" s="1170"/>
      <c r="OPD69" s="1170"/>
      <c r="OPE69" s="1170"/>
      <c r="OPF69" s="1170"/>
      <c r="OPG69" s="1170"/>
      <c r="OPH69" s="1170"/>
      <c r="OPI69" s="1170"/>
      <c r="OPJ69" s="1170"/>
      <c r="OPK69" s="1170"/>
      <c r="OPL69" s="1170"/>
      <c r="OPM69" s="1170"/>
      <c r="OPN69" s="1170"/>
      <c r="OPO69" s="1170"/>
      <c r="OPP69" s="1170"/>
      <c r="OPQ69" s="1170"/>
      <c r="OPR69" s="1170"/>
      <c r="OPS69" s="1170"/>
      <c r="OPT69" s="1170"/>
      <c r="OPU69" s="1170"/>
      <c r="OPV69" s="1170"/>
      <c r="OPW69" s="1170"/>
      <c r="OPX69" s="1170"/>
      <c r="OPY69" s="1170"/>
      <c r="OPZ69" s="1170"/>
      <c r="OQA69" s="1170"/>
      <c r="OQB69" s="1170"/>
      <c r="OQC69" s="1170"/>
      <c r="OQD69" s="1170"/>
      <c r="OQE69" s="1170"/>
      <c r="OQF69" s="1170"/>
      <c r="OQG69" s="1170"/>
      <c r="OQH69" s="1170"/>
      <c r="OQI69" s="1170"/>
      <c r="OQJ69" s="1170"/>
      <c r="OQK69" s="1170"/>
      <c r="OQL69" s="1170"/>
      <c r="OQM69" s="1170"/>
      <c r="OQN69" s="1170"/>
      <c r="OQO69" s="1170"/>
      <c r="OQP69" s="1170"/>
      <c r="OQQ69" s="1170"/>
      <c r="OQR69" s="1170"/>
      <c r="OQS69" s="1170"/>
      <c r="OQT69" s="1170"/>
      <c r="OQU69" s="1170"/>
      <c r="OQV69" s="1170"/>
      <c r="OQW69" s="1170"/>
      <c r="OQX69" s="1170"/>
      <c r="OQY69" s="1170"/>
      <c r="OQZ69" s="1170"/>
      <c r="ORA69" s="1170"/>
      <c r="ORB69" s="1170"/>
      <c r="ORC69" s="1170"/>
      <c r="ORD69" s="1170"/>
      <c r="ORE69" s="1170"/>
      <c r="ORF69" s="1170"/>
      <c r="ORG69" s="1170"/>
      <c r="ORH69" s="1170"/>
      <c r="ORI69" s="1170"/>
      <c r="ORJ69" s="1170"/>
      <c r="ORK69" s="1170"/>
      <c r="ORL69" s="1170"/>
      <c r="ORM69" s="1170"/>
      <c r="ORN69" s="1170"/>
      <c r="ORO69" s="1170"/>
      <c r="ORP69" s="1170"/>
      <c r="ORQ69" s="1170"/>
      <c r="ORR69" s="1170"/>
      <c r="ORS69" s="1170"/>
      <c r="ORT69" s="1170"/>
      <c r="ORU69" s="1170"/>
      <c r="ORV69" s="1170"/>
      <c r="ORW69" s="1170"/>
      <c r="ORX69" s="1170"/>
      <c r="ORY69" s="1170"/>
      <c r="ORZ69" s="1170"/>
      <c r="OSA69" s="1170"/>
      <c r="OSB69" s="1170"/>
      <c r="OSC69" s="1170"/>
      <c r="OSD69" s="1170"/>
      <c r="OSE69" s="1170"/>
      <c r="OSF69" s="1170"/>
      <c r="OSG69" s="1170"/>
      <c r="OSH69" s="1170"/>
      <c r="OSI69" s="1170"/>
      <c r="OSJ69" s="1170"/>
      <c r="OSK69" s="1170"/>
      <c r="OSL69" s="1170"/>
      <c r="OSM69" s="1170"/>
      <c r="OSN69" s="1170"/>
      <c r="OSO69" s="1170"/>
      <c r="OSP69" s="1170"/>
      <c r="OSQ69" s="1170"/>
      <c r="OSR69" s="1170"/>
      <c r="OSS69" s="1170"/>
      <c r="OST69" s="1170"/>
      <c r="OSU69" s="1170"/>
      <c r="OSV69" s="1170"/>
      <c r="OSW69" s="1170"/>
      <c r="OSX69" s="1170"/>
      <c r="OSY69" s="1170"/>
      <c r="OSZ69" s="1170"/>
      <c r="OTA69" s="1170"/>
      <c r="OTB69" s="1170"/>
      <c r="OTC69" s="1170"/>
      <c r="OTD69" s="1170"/>
      <c r="OTE69" s="1170"/>
      <c r="OTF69" s="1170"/>
      <c r="OTG69" s="1170"/>
      <c r="OTH69" s="1170"/>
      <c r="OTI69" s="1170"/>
      <c r="OTJ69" s="1170"/>
      <c r="OTK69" s="1170"/>
      <c r="OTL69" s="1170"/>
      <c r="OTM69" s="1170"/>
      <c r="OTN69" s="1170"/>
      <c r="OTO69" s="1170"/>
      <c r="OTP69" s="1170"/>
      <c r="OTQ69" s="1170"/>
      <c r="OTR69" s="1170"/>
      <c r="OTS69" s="1170"/>
      <c r="OTT69" s="1170"/>
      <c r="OTU69" s="1170"/>
      <c r="OTV69" s="1170"/>
      <c r="OTW69" s="1170"/>
      <c r="OTX69" s="1170"/>
      <c r="OTY69" s="1170"/>
      <c r="OTZ69" s="1170"/>
      <c r="OUA69" s="1170"/>
      <c r="OUB69" s="1170"/>
      <c r="OUC69" s="1170"/>
      <c r="OUD69" s="1170"/>
      <c r="OUE69" s="1170"/>
      <c r="OUF69" s="1170"/>
      <c r="OUG69" s="1170"/>
      <c r="OUH69" s="1170"/>
      <c r="OUI69" s="1170"/>
      <c r="OUJ69" s="1170"/>
      <c r="OUK69" s="1170"/>
      <c r="OUL69" s="1170"/>
      <c r="OUM69" s="1170"/>
      <c r="OUN69" s="1170"/>
      <c r="OUO69" s="1170"/>
      <c r="OUP69" s="1170"/>
      <c r="OUQ69" s="1170"/>
      <c r="OUR69" s="1170"/>
      <c r="OUS69" s="1170"/>
      <c r="OUT69" s="1170"/>
      <c r="OUU69" s="1170"/>
      <c r="OUV69" s="1170"/>
      <c r="OUW69" s="1170"/>
      <c r="OUX69" s="1170"/>
      <c r="OUY69" s="1170"/>
      <c r="OUZ69" s="1170"/>
      <c r="OVA69" s="1170"/>
      <c r="OVB69" s="1170"/>
      <c r="OVC69" s="1170"/>
      <c r="OVD69" s="1170"/>
      <c r="OVE69" s="1170"/>
      <c r="OVF69" s="1170"/>
      <c r="OVG69" s="1170"/>
      <c r="OVH69" s="1170"/>
      <c r="OVI69" s="1170"/>
      <c r="OVJ69" s="1170"/>
      <c r="OVK69" s="1170"/>
      <c r="OVL69" s="1170"/>
      <c r="OVM69" s="1170"/>
      <c r="OVN69" s="1170"/>
      <c r="OVO69" s="1170"/>
      <c r="OVP69" s="1170"/>
      <c r="OVQ69" s="1170"/>
      <c r="OVR69" s="1170"/>
      <c r="OVS69" s="1170"/>
      <c r="OVT69" s="1170"/>
      <c r="OVU69" s="1170"/>
      <c r="OVV69" s="1170"/>
      <c r="OVW69" s="1170"/>
      <c r="OVX69" s="1170"/>
      <c r="OVY69" s="1170"/>
      <c r="OVZ69" s="1170"/>
      <c r="OWA69" s="1170"/>
      <c r="OWB69" s="1170"/>
      <c r="OWC69" s="1170"/>
      <c r="OWD69" s="1170"/>
      <c r="OWE69" s="1170"/>
      <c r="OWF69" s="1170"/>
      <c r="OWG69" s="1170"/>
      <c r="OWH69" s="1170"/>
      <c r="OWI69" s="1170"/>
      <c r="OWJ69" s="1170"/>
      <c r="OWK69" s="1170"/>
      <c r="OWL69" s="1170"/>
      <c r="OWM69" s="1170"/>
      <c r="OWN69" s="1170"/>
      <c r="OWO69" s="1170"/>
      <c r="OWP69" s="1170"/>
      <c r="OWQ69" s="1170"/>
      <c r="OWR69" s="1170"/>
      <c r="OWS69" s="1170"/>
      <c r="OWT69" s="1170"/>
      <c r="OWU69" s="1170"/>
      <c r="OWV69" s="1170"/>
      <c r="OWW69" s="1170"/>
      <c r="OWX69" s="1170"/>
      <c r="OWY69" s="1170"/>
      <c r="OWZ69" s="1170"/>
      <c r="OXA69" s="1170"/>
      <c r="OXB69" s="1170"/>
      <c r="OXC69" s="1170"/>
      <c r="OXD69" s="1170"/>
      <c r="OXE69" s="1170"/>
      <c r="OXF69" s="1170"/>
      <c r="OXG69" s="1170"/>
      <c r="OXH69" s="1170"/>
      <c r="OXI69" s="1170"/>
      <c r="OXJ69" s="1170"/>
      <c r="OXK69" s="1170"/>
      <c r="OXL69" s="1170"/>
      <c r="OXM69" s="1170"/>
      <c r="OXN69" s="1170"/>
      <c r="OXO69" s="1170"/>
      <c r="OXP69" s="1170"/>
      <c r="OXQ69" s="1170"/>
      <c r="OXR69" s="1170"/>
      <c r="OXS69" s="1170"/>
      <c r="OXT69" s="1170"/>
      <c r="OXU69" s="1170"/>
      <c r="OXV69" s="1170"/>
      <c r="OXW69" s="1170"/>
      <c r="OXX69" s="1170"/>
      <c r="OXY69" s="1170"/>
      <c r="OXZ69" s="1170"/>
      <c r="OYA69" s="1170"/>
      <c r="OYB69" s="1170"/>
      <c r="OYC69" s="1170"/>
      <c r="OYD69" s="1170"/>
      <c r="OYE69" s="1170"/>
      <c r="OYF69" s="1170"/>
      <c r="OYG69" s="1170"/>
      <c r="OYH69" s="1170"/>
      <c r="OYI69" s="1170"/>
      <c r="OYJ69" s="1170"/>
      <c r="OYK69" s="1170"/>
      <c r="OYL69" s="1170"/>
      <c r="OYM69" s="1170"/>
      <c r="OYN69" s="1170"/>
      <c r="OYO69" s="1170"/>
      <c r="OYP69" s="1170"/>
      <c r="OYQ69" s="1170"/>
      <c r="OYR69" s="1170"/>
      <c r="OYS69" s="1170"/>
      <c r="OYT69" s="1170"/>
      <c r="OYU69" s="1170"/>
      <c r="OYV69" s="1170"/>
      <c r="OYW69" s="1170"/>
      <c r="OYX69" s="1170"/>
      <c r="OYY69" s="1170"/>
      <c r="OYZ69" s="1170"/>
      <c r="OZA69" s="1170"/>
      <c r="OZB69" s="1170"/>
      <c r="OZC69" s="1170"/>
      <c r="OZD69" s="1170"/>
      <c r="OZE69" s="1170"/>
      <c r="OZF69" s="1170"/>
      <c r="OZG69" s="1170"/>
      <c r="OZH69" s="1170"/>
      <c r="OZI69" s="1170"/>
      <c r="OZJ69" s="1170"/>
      <c r="OZK69" s="1170"/>
      <c r="OZL69" s="1170"/>
      <c r="OZM69" s="1170"/>
      <c r="OZN69" s="1170"/>
      <c r="OZO69" s="1170"/>
      <c r="OZP69" s="1170"/>
      <c r="OZQ69" s="1170"/>
      <c r="OZR69" s="1170"/>
      <c r="OZS69" s="1170"/>
      <c r="OZT69" s="1170"/>
      <c r="OZU69" s="1170"/>
      <c r="OZV69" s="1170"/>
      <c r="OZW69" s="1170"/>
      <c r="OZX69" s="1170"/>
      <c r="OZY69" s="1170"/>
      <c r="OZZ69" s="1170"/>
      <c r="PAA69" s="1170"/>
      <c r="PAB69" s="1170"/>
      <c r="PAC69" s="1170"/>
      <c r="PAD69" s="1170"/>
      <c r="PAE69" s="1170"/>
      <c r="PAF69" s="1170"/>
      <c r="PAG69" s="1170"/>
      <c r="PAH69" s="1170"/>
      <c r="PAI69" s="1170"/>
      <c r="PAJ69" s="1170"/>
      <c r="PAK69" s="1170"/>
      <c r="PAL69" s="1170"/>
      <c r="PAM69" s="1170"/>
      <c r="PAN69" s="1170"/>
      <c r="PAO69" s="1170"/>
      <c r="PAP69" s="1170"/>
      <c r="PAQ69" s="1170"/>
      <c r="PAR69" s="1170"/>
      <c r="PAS69" s="1170"/>
      <c r="PAT69" s="1170"/>
      <c r="PAU69" s="1170"/>
      <c r="PAV69" s="1170"/>
      <c r="PAW69" s="1170"/>
      <c r="PAX69" s="1170"/>
      <c r="PAY69" s="1170"/>
      <c r="PAZ69" s="1170"/>
      <c r="PBA69" s="1170"/>
      <c r="PBB69" s="1170"/>
      <c r="PBC69" s="1170"/>
      <c r="PBD69" s="1170"/>
      <c r="PBE69" s="1170"/>
      <c r="PBF69" s="1170"/>
      <c r="PBG69" s="1170"/>
      <c r="PBH69" s="1170"/>
      <c r="PBI69" s="1170"/>
      <c r="PBJ69" s="1170"/>
      <c r="PBK69" s="1170"/>
      <c r="PBL69" s="1170"/>
      <c r="PBM69" s="1170"/>
      <c r="PBN69" s="1170"/>
      <c r="PBO69" s="1170"/>
      <c r="PBP69" s="1170"/>
      <c r="PBQ69" s="1170"/>
      <c r="PBR69" s="1170"/>
      <c r="PBS69" s="1170"/>
      <c r="PBT69" s="1170"/>
      <c r="PBU69" s="1170"/>
      <c r="PBV69" s="1170"/>
      <c r="PBW69" s="1170"/>
      <c r="PBX69" s="1170"/>
      <c r="PBY69" s="1170"/>
      <c r="PBZ69" s="1170"/>
      <c r="PCA69" s="1170"/>
      <c r="PCB69" s="1170"/>
      <c r="PCC69" s="1170"/>
      <c r="PCD69" s="1170"/>
      <c r="PCE69" s="1170"/>
      <c r="PCF69" s="1170"/>
      <c r="PCG69" s="1170"/>
      <c r="PCH69" s="1170"/>
      <c r="PCI69" s="1170"/>
      <c r="PCJ69" s="1170"/>
      <c r="PCK69" s="1170"/>
      <c r="PCL69" s="1170"/>
      <c r="PCM69" s="1170"/>
      <c r="PCN69" s="1170"/>
      <c r="PCO69" s="1170"/>
      <c r="PCP69" s="1170"/>
      <c r="PCQ69" s="1170"/>
      <c r="PCR69" s="1170"/>
      <c r="PCS69" s="1170"/>
      <c r="PCT69" s="1170"/>
      <c r="PCU69" s="1170"/>
      <c r="PCV69" s="1170"/>
      <c r="PCW69" s="1170"/>
      <c r="PCX69" s="1170"/>
      <c r="PCY69" s="1170"/>
      <c r="PCZ69" s="1170"/>
      <c r="PDA69" s="1170"/>
      <c r="PDB69" s="1170"/>
      <c r="PDC69" s="1170"/>
      <c r="PDD69" s="1170"/>
      <c r="PDE69" s="1170"/>
      <c r="PDF69" s="1170"/>
      <c r="PDG69" s="1170"/>
      <c r="PDH69" s="1170"/>
      <c r="PDI69" s="1170"/>
      <c r="PDJ69" s="1170"/>
      <c r="PDK69" s="1170"/>
      <c r="PDL69" s="1170"/>
      <c r="PDM69" s="1170"/>
      <c r="PDN69" s="1170"/>
      <c r="PDO69" s="1170"/>
      <c r="PDP69" s="1170"/>
      <c r="PDQ69" s="1170"/>
      <c r="PDR69" s="1170"/>
      <c r="PDS69" s="1170"/>
      <c r="PDT69" s="1170"/>
      <c r="PDU69" s="1170"/>
      <c r="PDV69" s="1170"/>
      <c r="PDW69" s="1170"/>
      <c r="PDX69" s="1170"/>
      <c r="PDY69" s="1170"/>
      <c r="PDZ69" s="1170"/>
      <c r="PEA69" s="1170"/>
      <c r="PEB69" s="1170"/>
      <c r="PEC69" s="1170"/>
      <c r="PED69" s="1170"/>
      <c r="PEE69" s="1170"/>
      <c r="PEF69" s="1170"/>
      <c r="PEG69" s="1170"/>
      <c r="PEH69" s="1170"/>
      <c r="PEI69" s="1170"/>
      <c r="PEJ69" s="1170"/>
      <c r="PEK69" s="1170"/>
      <c r="PEL69" s="1170"/>
      <c r="PEM69" s="1170"/>
      <c r="PEN69" s="1170"/>
      <c r="PEO69" s="1170"/>
      <c r="PEP69" s="1170"/>
      <c r="PEQ69" s="1170"/>
      <c r="PER69" s="1170"/>
      <c r="PES69" s="1170"/>
      <c r="PET69" s="1170"/>
      <c r="PEU69" s="1170"/>
      <c r="PEV69" s="1170"/>
      <c r="PEW69" s="1170"/>
      <c r="PEX69" s="1170"/>
      <c r="PEY69" s="1170"/>
      <c r="PEZ69" s="1170"/>
      <c r="PFA69" s="1170"/>
      <c r="PFB69" s="1170"/>
      <c r="PFC69" s="1170"/>
      <c r="PFD69" s="1170"/>
      <c r="PFE69" s="1170"/>
      <c r="PFF69" s="1170"/>
      <c r="PFG69" s="1170"/>
      <c r="PFH69" s="1170"/>
      <c r="PFI69" s="1170"/>
      <c r="PFJ69" s="1170"/>
      <c r="PFK69" s="1170"/>
      <c r="PFL69" s="1170"/>
      <c r="PFM69" s="1170"/>
      <c r="PFN69" s="1170"/>
      <c r="PFO69" s="1170"/>
      <c r="PFP69" s="1170"/>
      <c r="PFQ69" s="1170"/>
      <c r="PFR69" s="1170"/>
      <c r="PFS69" s="1170"/>
      <c r="PFT69" s="1170"/>
      <c r="PFU69" s="1170"/>
      <c r="PFV69" s="1170"/>
      <c r="PFW69" s="1170"/>
      <c r="PFX69" s="1170"/>
      <c r="PFY69" s="1170"/>
      <c r="PFZ69" s="1170"/>
      <c r="PGA69" s="1170"/>
      <c r="PGB69" s="1170"/>
      <c r="PGC69" s="1170"/>
      <c r="PGD69" s="1170"/>
      <c r="PGE69" s="1170"/>
      <c r="PGF69" s="1170"/>
      <c r="PGG69" s="1170"/>
      <c r="PGH69" s="1170"/>
      <c r="PGI69" s="1170"/>
      <c r="PGJ69" s="1170"/>
      <c r="PGK69" s="1170"/>
      <c r="PGL69" s="1170"/>
      <c r="PGM69" s="1170"/>
      <c r="PGN69" s="1170"/>
      <c r="PGO69" s="1170"/>
      <c r="PGP69" s="1170"/>
      <c r="PGQ69" s="1170"/>
      <c r="PGR69" s="1170"/>
      <c r="PGS69" s="1170"/>
      <c r="PGT69" s="1170"/>
      <c r="PGU69" s="1170"/>
      <c r="PGV69" s="1170"/>
      <c r="PGW69" s="1170"/>
      <c r="PGX69" s="1170"/>
      <c r="PGY69" s="1170"/>
      <c r="PGZ69" s="1170"/>
      <c r="PHA69" s="1170"/>
      <c r="PHB69" s="1170"/>
      <c r="PHC69" s="1170"/>
      <c r="PHD69" s="1170"/>
      <c r="PHE69" s="1170"/>
      <c r="PHF69" s="1170"/>
      <c r="PHG69" s="1170"/>
      <c r="PHH69" s="1170"/>
      <c r="PHI69" s="1170"/>
      <c r="PHJ69" s="1170"/>
      <c r="PHK69" s="1170"/>
      <c r="PHL69" s="1170"/>
      <c r="PHM69" s="1170"/>
      <c r="PHN69" s="1170"/>
      <c r="PHO69" s="1170"/>
      <c r="PHP69" s="1170"/>
      <c r="PHQ69" s="1170"/>
      <c r="PHR69" s="1170"/>
      <c r="PHS69" s="1170"/>
      <c r="PHT69" s="1170"/>
      <c r="PHU69" s="1170"/>
      <c r="PHV69" s="1170"/>
      <c r="PHW69" s="1170"/>
      <c r="PHX69" s="1170"/>
      <c r="PHY69" s="1170"/>
      <c r="PHZ69" s="1170"/>
      <c r="PIA69" s="1170"/>
      <c r="PIB69" s="1170"/>
      <c r="PIC69" s="1170"/>
      <c r="PID69" s="1170"/>
      <c r="PIE69" s="1170"/>
      <c r="PIF69" s="1170"/>
      <c r="PIG69" s="1170"/>
      <c r="PIH69" s="1170"/>
      <c r="PII69" s="1170"/>
      <c r="PIJ69" s="1170"/>
      <c r="PIK69" s="1170"/>
      <c r="PIL69" s="1170"/>
      <c r="PIM69" s="1170"/>
      <c r="PIN69" s="1170"/>
      <c r="PIO69" s="1170"/>
      <c r="PIP69" s="1170"/>
      <c r="PIQ69" s="1170"/>
      <c r="PIR69" s="1170"/>
      <c r="PIS69" s="1170"/>
      <c r="PIT69" s="1170"/>
      <c r="PIU69" s="1170"/>
      <c r="PIV69" s="1170"/>
      <c r="PIW69" s="1170"/>
      <c r="PIX69" s="1170"/>
      <c r="PIY69" s="1170"/>
      <c r="PIZ69" s="1170"/>
      <c r="PJA69" s="1170"/>
      <c r="PJB69" s="1170"/>
      <c r="PJC69" s="1170"/>
      <c r="PJD69" s="1170"/>
      <c r="PJE69" s="1170"/>
      <c r="PJF69" s="1170"/>
      <c r="PJG69" s="1170"/>
      <c r="PJH69" s="1170"/>
      <c r="PJI69" s="1170"/>
      <c r="PJJ69" s="1170"/>
      <c r="PJK69" s="1170"/>
      <c r="PJL69" s="1170"/>
      <c r="PJM69" s="1170"/>
      <c r="PJN69" s="1170"/>
      <c r="PJO69" s="1170"/>
      <c r="PJP69" s="1170"/>
      <c r="PJQ69" s="1170"/>
      <c r="PJR69" s="1170"/>
      <c r="PJS69" s="1170"/>
      <c r="PJT69" s="1170"/>
      <c r="PJU69" s="1170"/>
      <c r="PJV69" s="1170"/>
      <c r="PJW69" s="1170"/>
      <c r="PJX69" s="1170"/>
      <c r="PJY69" s="1170"/>
      <c r="PJZ69" s="1170"/>
      <c r="PKA69" s="1170"/>
      <c r="PKB69" s="1170"/>
      <c r="PKC69" s="1170"/>
      <c r="PKD69" s="1170"/>
      <c r="PKE69" s="1170"/>
      <c r="PKF69" s="1170"/>
      <c r="PKG69" s="1170"/>
      <c r="PKH69" s="1170"/>
      <c r="PKI69" s="1170"/>
      <c r="PKJ69" s="1170"/>
      <c r="PKK69" s="1170"/>
      <c r="PKL69" s="1170"/>
      <c r="PKM69" s="1170"/>
      <c r="PKN69" s="1170"/>
      <c r="PKO69" s="1170"/>
      <c r="PKP69" s="1170"/>
      <c r="PKQ69" s="1170"/>
      <c r="PKR69" s="1170"/>
      <c r="PKS69" s="1170"/>
      <c r="PKT69" s="1170"/>
      <c r="PKU69" s="1170"/>
      <c r="PKV69" s="1170"/>
      <c r="PKW69" s="1170"/>
      <c r="PKX69" s="1170"/>
      <c r="PKY69" s="1170"/>
      <c r="PKZ69" s="1170"/>
      <c r="PLA69" s="1170"/>
      <c r="PLB69" s="1170"/>
      <c r="PLC69" s="1170"/>
      <c r="PLD69" s="1170"/>
      <c r="PLE69" s="1170"/>
      <c r="PLF69" s="1170"/>
      <c r="PLG69" s="1170"/>
      <c r="PLH69" s="1170"/>
      <c r="PLI69" s="1170"/>
      <c r="PLJ69" s="1170"/>
      <c r="PLK69" s="1170"/>
      <c r="PLL69" s="1170"/>
      <c r="PLM69" s="1170"/>
      <c r="PLN69" s="1170"/>
      <c r="PLO69" s="1170"/>
      <c r="PLP69" s="1170"/>
      <c r="PLQ69" s="1170"/>
      <c r="PLR69" s="1170"/>
      <c r="PLS69" s="1170"/>
      <c r="PLT69" s="1170"/>
      <c r="PLU69" s="1170"/>
      <c r="PLV69" s="1170"/>
      <c r="PLW69" s="1170"/>
      <c r="PLX69" s="1170"/>
      <c r="PLY69" s="1170"/>
      <c r="PLZ69" s="1170"/>
      <c r="PMA69" s="1170"/>
      <c r="PMB69" s="1170"/>
      <c r="PMC69" s="1170"/>
      <c r="PMD69" s="1170"/>
      <c r="PME69" s="1170"/>
      <c r="PMF69" s="1170"/>
      <c r="PMG69" s="1170"/>
      <c r="PMH69" s="1170"/>
      <c r="PMI69" s="1170"/>
      <c r="PMJ69" s="1170"/>
      <c r="PMK69" s="1170"/>
      <c r="PML69" s="1170"/>
      <c r="PMM69" s="1170"/>
      <c r="PMN69" s="1170"/>
      <c r="PMO69" s="1170"/>
      <c r="PMP69" s="1170"/>
      <c r="PMQ69" s="1170"/>
      <c r="PMR69" s="1170"/>
      <c r="PMS69" s="1170"/>
      <c r="PMT69" s="1170"/>
      <c r="PMU69" s="1170"/>
      <c r="PMV69" s="1170"/>
      <c r="PMW69" s="1170"/>
      <c r="PMX69" s="1170"/>
      <c r="PMY69" s="1170"/>
      <c r="PMZ69" s="1170"/>
      <c r="PNA69" s="1170"/>
      <c r="PNB69" s="1170"/>
      <c r="PNC69" s="1170"/>
      <c r="PND69" s="1170"/>
      <c r="PNE69" s="1170"/>
      <c r="PNF69" s="1170"/>
      <c r="PNG69" s="1170"/>
      <c r="PNH69" s="1170"/>
      <c r="PNI69" s="1170"/>
      <c r="PNJ69" s="1170"/>
      <c r="PNK69" s="1170"/>
      <c r="PNL69" s="1170"/>
      <c r="PNM69" s="1170"/>
      <c r="PNN69" s="1170"/>
      <c r="PNO69" s="1170"/>
      <c r="PNP69" s="1170"/>
      <c r="PNQ69" s="1170"/>
      <c r="PNR69" s="1170"/>
      <c r="PNS69" s="1170"/>
      <c r="PNT69" s="1170"/>
      <c r="PNU69" s="1170"/>
      <c r="PNV69" s="1170"/>
      <c r="PNW69" s="1170"/>
      <c r="PNX69" s="1170"/>
      <c r="PNY69" s="1170"/>
      <c r="PNZ69" s="1170"/>
      <c r="POA69" s="1170"/>
      <c r="POB69" s="1170"/>
      <c r="POC69" s="1170"/>
      <c r="POD69" s="1170"/>
      <c r="POE69" s="1170"/>
      <c r="POF69" s="1170"/>
      <c r="POG69" s="1170"/>
      <c r="POH69" s="1170"/>
      <c r="POI69" s="1170"/>
      <c r="POJ69" s="1170"/>
      <c r="POK69" s="1170"/>
      <c r="POL69" s="1170"/>
      <c r="POM69" s="1170"/>
      <c r="PON69" s="1170"/>
      <c r="POO69" s="1170"/>
      <c r="POP69" s="1170"/>
      <c r="POQ69" s="1170"/>
      <c r="POR69" s="1170"/>
      <c r="POS69" s="1170"/>
      <c r="POT69" s="1170"/>
      <c r="POU69" s="1170"/>
      <c r="POV69" s="1170"/>
      <c r="POW69" s="1170"/>
      <c r="POX69" s="1170"/>
      <c r="POY69" s="1170"/>
      <c r="POZ69" s="1170"/>
      <c r="PPA69" s="1170"/>
      <c r="PPB69" s="1170"/>
      <c r="PPC69" s="1170"/>
      <c r="PPD69" s="1170"/>
      <c r="PPE69" s="1170"/>
      <c r="PPF69" s="1170"/>
      <c r="PPG69" s="1170"/>
      <c r="PPH69" s="1170"/>
      <c r="PPI69" s="1170"/>
      <c r="PPJ69" s="1170"/>
      <c r="PPK69" s="1170"/>
      <c r="PPL69" s="1170"/>
      <c r="PPM69" s="1170"/>
      <c r="PPN69" s="1170"/>
      <c r="PPO69" s="1170"/>
      <c r="PPP69" s="1170"/>
      <c r="PPQ69" s="1170"/>
      <c r="PPR69" s="1170"/>
      <c r="PPS69" s="1170"/>
      <c r="PPT69" s="1170"/>
      <c r="PPU69" s="1170"/>
      <c r="PPV69" s="1170"/>
      <c r="PPW69" s="1170"/>
      <c r="PPX69" s="1170"/>
      <c r="PPY69" s="1170"/>
      <c r="PPZ69" s="1170"/>
      <c r="PQA69" s="1170"/>
      <c r="PQB69" s="1170"/>
      <c r="PQC69" s="1170"/>
      <c r="PQD69" s="1170"/>
      <c r="PQE69" s="1170"/>
      <c r="PQF69" s="1170"/>
      <c r="PQG69" s="1170"/>
      <c r="PQH69" s="1170"/>
      <c r="PQI69" s="1170"/>
      <c r="PQJ69" s="1170"/>
      <c r="PQK69" s="1170"/>
      <c r="PQL69" s="1170"/>
      <c r="PQM69" s="1170"/>
      <c r="PQN69" s="1170"/>
      <c r="PQO69" s="1170"/>
      <c r="PQP69" s="1170"/>
      <c r="PQQ69" s="1170"/>
      <c r="PQR69" s="1170"/>
      <c r="PQS69" s="1170"/>
      <c r="PQT69" s="1170"/>
      <c r="PQU69" s="1170"/>
      <c r="PQV69" s="1170"/>
      <c r="PQW69" s="1170"/>
      <c r="PQX69" s="1170"/>
      <c r="PQY69" s="1170"/>
      <c r="PQZ69" s="1170"/>
      <c r="PRA69" s="1170"/>
      <c r="PRB69" s="1170"/>
      <c r="PRC69" s="1170"/>
      <c r="PRD69" s="1170"/>
      <c r="PRE69" s="1170"/>
      <c r="PRF69" s="1170"/>
      <c r="PRG69" s="1170"/>
      <c r="PRH69" s="1170"/>
      <c r="PRI69" s="1170"/>
      <c r="PRJ69" s="1170"/>
      <c r="PRK69" s="1170"/>
      <c r="PRL69" s="1170"/>
      <c r="PRM69" s="1170"/>
      <c r="PRN69" s="1170"/>
      <c r="PRO69" s="1170"/>
      <c r="PRP69" s="1170"/>
      <c r="PRQ69" s="1170"/>
      <c r="PRR69" s="1170"/>
      <c r="PRS69" s="1170"/>
      <c r="PRT69" s="1170"/>
      <c r="PRU69" s="1170"/>
      <c r="PRV69" s="1170"/>
      <c r="PRW69" s="1170"/>
      <c r="PRX69" s="1170"/>
      <c r="PRY69" s="1170"/>
      <c r="PRZ69" s="1170"/>
      <c r="PSA69" s="1170"/>
      <c r="PSB69" s="1170"/>
      <c r="PSC69" s="1170"/>
      <c r="PSD69" s="1170"/>
      <c r="PSE69" s="1170"/>
      <c r="PSF69" s="1170"/>
      <c r="PSG69" s="1170"/>
      <c r="PSH69" s="1170"/>
      <c r="PSI69" s="1170"/>
      <c r="PSJ69" s="1170"/>
      <c r="PSK69" s="1170"/>
      <c r="PSL69" s="1170"/>
      <c r="PSM69" s="1170"/>
      <c r="PSN69" s="1170"/>
      <c r="PSO69" s="1170"/>
      <c r="PSP69" s="1170"/>
      <c r="PSQ69" s="1170"/>
      <c r="PSR69" s="1170"/>
      <c r="PSS69" s="1170"/>
      <c r="PST69" s="1170"/>
      <c r="PSU69" s="1170"/>
      <c r="PSV69" s="1170"/>
      <c r="PSW69" s="1170"/>
      <c r="PSX69" s="1170"/>
      <c r="PSY69" s="1170"/>
      <c r="PSZ69" s="1170"/>
      <c r="PTA69" s="1170"/>
      <c r="PTB69" s="1170"/>
      <c r="PTC69" s="1170"/>
      <c r="PTD69" s="1170"/>
      <c r="PTE69" s="1170"/>
      <c r="PTF69" s="1170"/>
      <c r="PTG69" s="1170"/>
      <c r="PTH69" s="1170"/>
      <c r="PTI69" s="1170"/>
      <c r="PTJ69" s="1170"/>
      <c r="PTK69" s="1170"/>
      <c r="PTL69" s="1170"/>
      <c r="PTM69" s="1170"/>
      <c r="PTN69" s="1170"/>
      <c r="PTO69" s="1170"/>
      <c r="PTP69" s="1170"/>
      <c r="PTQ69" s="1170"/>
      <c r="PTR69" s="1170"/>
      <c r="PTS69" s="1170"/>
      <c r="PTT69" s="1170"/>
      <c r="PTU69" s="1170"/>
      <c r="PTV69" s="1170"/>
      <c r="PTW69" s="1170"/>
      <c r="PTX69" s="1170"/>
      <c r="PTY69" s="1170"/>
      <c r="PTZ69" s="1170"/>
      <c r="PUA69" s="1170"/>
      <c r="PUB69" s="1170"/>
      <c r="PUC69" s="1170"/>
      <c r="PUD69" s="1170"/>
      <c r="PUE69" s="1170"/>
      <c r="PUF69" s="1170"/>
      <c r="PUG69" s="1170"/>
      <c r="PUH69" s="1170"/>
      <c r="PUI69" s="1170"/>
      <c r="PUJ69" s="1170"/>
      <c r="PUK69" s="1170"/>
      <c r="PUL69" s="1170"/>
      <c r="PUM69" s="1170"/>
      <c r="PUN69" s="1170"/>
      <c r="PUO69" s="1170"/>
      <c r="PUP69" s="1170"/>
      <c r="PUQ69" s="1170"/>
      <c r="PUR69" s="1170"/>
      <c r="PUS69" s="1170"/>
      <c r="PUT69" s="1170"/>
      <c r="PUU69" s="1170"/>
      <c r="PUV69" s="1170"/>
      <c r="PUW69" s="1170"/>
      <c r="PUX69" s="1170"/>
      <c r="PUY69" s="1170"/>
      <c r="PUZ69" s="1170"/>
      <c r="PVA69" s="1170"/>
      <c r="PVB69" s="1170"/>
      <c r="PVC69" s="1170"/>
      <c r="PVD69" s="1170"/>
      <c r="PVE69" s="1170"/>
      <c r="PVF69" s="1170"/>
      <c r="PVG69" s="1170"/>
      <c r="PVH69" s="1170"/>
      <c r="PVI69" s="1170"/>
      <c r="PVJ69" s="1170"/>
      <c r="PVK69" s="1170"/>
      <c r="PVL69" s="1170"/>
      <c r="PVM69" s="1170"/>
      <c r="PVN69" s="1170"/>
      <c r="PVO69" s="1170"/>
      <c r="PVP69" s="1170"/>
      <c r="PVQ69" s="1170"/>
      <c r="PVR69" s="1170"/>
      <c r="PVS69" s="1170"/>
      <c r="PVT69" s="1170"/>
      <c r="PVU69" s="1170"/>
      <c r="PVV69" s="1170"/>
      <c r="PVW69" s="1170"/>
      <c r="PVX69" s="1170"/>
      <c r="PVY69" s="1170"/>
      <c r="PVZ69" s="1170"/>
      <c r="PWA69" s="1170"/>
      <c r="PWB69" s="1170"/>
      <c r="PWC69" s="1170"/>
      <c r="PWD69" s="1170"/>
      <c r="PWE69" s="1170"/>
      <c r="PWF69" s="1170"/>
      <c r="PWG69" s="1170"/>
      <c r="PWH69" s="1170"/>
      <c r="PWI69" s="1170"/>
      <c r="PWJ69" s="1170"/>
      <c r="PWK69" s="1170"/>
      <c r="PWL69" s="1170"/>
      <c r="PWM69" s="1170"/>
      <c r="PWN69" s="1170"/>
      <c r="PWO69" s="1170"/>
      <c r="PWP69" s="1170"/>
      <c r="PWQ69" s="1170"/>
      <c r="PWR69" s="1170"/>
      <c r="PWS69" s="1170"/>
      <c r="PWT69" s="1170"/>
      <c r="PWU69" s="1170"/>
      <c r="PWV69" s="1170"/>
      <c r="PWW69" s="1170"/>
      <c r="PWX69" s="1170"/>
      <c r="PWY69" s="1170"/>
      <c r="PWZ69" s="1170"/>
      <c r="PXA69" s="1170"/>
      <c r="PXB69" s="1170"/>
      <c r="PXC69" s="1170"/>
      <c r="PXD69" s="1170"/>
      <c r="PXE69" s="1170"/>
      <c r="PXF69" s="1170"/>
      <c r="PXG69" s="1170"/>
      <c r="PXH69" s="1170"/>
      <c r="PXI69" s="1170"/>
      <c r="PXJ69" s="1170"/>
      <c r="PXK69" s="1170"/>
      <c r="PXL69" s="1170"/>
      <c r="PXM69" s="1170"/>
      <c r="PXN69" s="1170"/>
      <c r="PXO69" s="1170"/>
      <c r="PXP69" s="1170"/>
      <c r="PXQ69" s="1170"/>
      <c r="PXR69" s="1170"/>
      <c r="PXS69" s="1170"/>
      <c r="PXT69" s="1170"/>
      <c r="PXU69" s="1170"/>
      <c r="PXV69" s="1170"/>
      <c r="PXW69" s="1170"/>
      <c r="PXX69" s="1170"/>
      <c r="PXY69" s="1170"/>
      <c r="PXZ69" s="1170"/>
      <c r="PYA69" s="1170"/>
      <c r="PYB69" s="1170"/>
      <c r="PYC69" s="1170"/>
      <c r="PYD69" s="1170"/>
      <c r="PYE69" s="1170"/>
      <c r="PYF69" s="1170"/>
      <c r="PYG69" s="1170"/>
      <c r="PYH69" s="1170"/>
      <c r="PYI69" s="1170"/>
      <c r="PYJ69" s="1170"/>
      <c r="PYK69" s="1170"/>
      <c r="PYL69" s="1170"/>
      <c r="PYM69" s="1170"/>
      <c r="PYN69" s="1170"/>
      <c r="PYO69" s="1170"/>
      <c r="PYP69" s="1170"/>
      <c r="PYQ69" s="1170"/>
      <c r="PYR69" s="1170"/>
      <c r="PYS69" s="1170"/>
      <c r="PYT69" s="1170"/>
      <c r="PYU69" s="1170"/>
      <c r="PYV69" s="1170"/>
      <c r="PYW69" s="1170"/>
      <c r="PYX69" s="1170"/>
      <c r="PYY69" s="1170"/>
      <c r="PYZ69" s="1170"/>
      <c r="PZA69" s="1170"/>
      <c r="PZB69" s="1170"/>
      <c r="PZC69" s="1170"/>
      <c r="PZD69" s="1170"/>
      <c r="PZE69" s="1170"/>
      <c r="PZF69" s="1170"/>
      <c r="PZG69" s="1170"/>
      <c r="PZH69" s="1170"/>
      <c r="PZI69" s="1170"/>
      <c r="PZJ69" s="1170"/>
      <c r="PZK69" s="1170"/>
      <c r="PZL69" s="1170"/>
      <c r="PZM69" s="1170"/>
      <c r="PZN69" s="1170"/>
      <c r="PZO69" s="1170"/>
      <c r="PZP69" s="1170"/>
      <c r="PZQ69" s="1170"/>
      <c r="PZR69" s="1170"/>
      <c r="PZS69" s="1170"/>
      <c r="PZT69" s="1170"/>
      <c r="PZU69" s="1170"/>
      <c r="PZV69" s="1170"/>
      <c r="PZW69" s="1170"/>
      <c r="PZX69" s="1170"/>
      <c r="PZY69" s="1170"/>
      <c r="PZZ69" s="1170"/>
      <c r="QAA69" s="1170"/>
      <c r="QAB69" s="1170"/>
      <c r="QAC69" s="1170"/>
      <c r="QAD69" s="1170"/>
      <c r="QAE69" s="1170"/>
      <c r="QAF69" s="1170"/>
      <c r="QAG69" s="1170"/>
      <c r="QAH69" s="1170"/>
      <c r="QAI69" s="1170"/>
      <c r="QAJ69" s="1170"/>
      <c r="QAK69" s="1170"/>
      <c r="QAL69" s="1170"/>
      <c r="QAM69" s="1170"/>
      <c r="QAN69" s="1170"/>
      <c r="QAO69" s="1170"/>
      <c r="QAP69" s="1170"/>
      <c r="QAQ69" s="1170"/>
      <c r="QAR69" s="1170"/>
      <c r="QAS69" s="1170"/>
      <c r="QAT69" s="1170"/>
      <c r="QAU69" s="1170"/>
      <c r="QAV69" s="1170"/>
      <c r="QAW69" s="1170"/>
      <c r="QAX69" s="1170"/>
      <c r="QAY69" s="1170"/>
      <c r="QAZ69" s="1170"/>
      <c r="QBA69" s="1170"/>
      <c r="QBB69" s="1170"/>
      <c r="QBC69" s="1170"/>
      <c r="QBD69" s="1170"/>
      <c r="QBE69" s="1170"/>
      <c r="QBF69" s="1170"/>
      <c r="QBG69" s="1170"/>
      <c r="QBH69" s="1170"/>
      <c r="QBI69" s="1170"/>
      <c r="QBJ69" s="1170"/>
      <c r="QBK69" s="1170"/>
      <c r="QBL69" s="1170"/>
      <c r="QBM69" s="1170"/>
      <c r="QBN69" s="1170"/>
      <c r="QBO69" s="1170"/>
      <c r="QBP69" s="1170"/>
      <c r="QBQ69" s="1170"/>
      <c r="QBR69" s="1170"/>
      <c r="QBS69" s="1170"/>
      <c r="QBT69" s="1170"/>
      <c r="QBU69" s="1170"/>
      <c r="QBV69" s="1170"/>
      <c r="QBW69" s="1170"/>
      <c r="QBX69" s="1170"/>
      <c r="QBY69" s="1170"/>
      <c r="QBZ69" s="1170"/>
      <c r="QCA69" s="1170"/>
      <c r="QCB69" s="1170"/>
      <c r="QCC69" s="1170"/>
      <c r="QCD69" s="1170"/>
      <c r="QCE69" s="1170"/>
      <c r="QCF69" s="1170"/>
      <c r="QCG69" s="1170"/>
      <c r="QCH69" s="1170"/>
      <c r="QCI69" s="1170"/>
      <c r="QCJ69" s="1170"/>
      <c r="QCK69" s="1170"/>
      <c r="QCL69" s="1170"/>
      <c r="QCM69" s="1170"/>
      <c r="QCN69" s="1170"/>
      <c r="QCO69" s="1170"/>
      <c r="QCP69" s="1170"/>
      <c r="QCQ69" s="1170"/>
      <c r="QCR69" s="1170"/>
      <c r="QCS69" s="1170"/>
      <c r="QCT69" s="1170"/>
      <c r="QCU69" s="1170"/>
      <c r="QCV69" s="1170"/>
      <c r="QCW69" s="1170"/>
      <c r="QCX69" s="1170"/>
      <c r="QCY69" s="1170"/>
      <c r="QCZ69" s="1170"/>
      <c r="QDA69" s="1170"/>
      <c r="QDB69" s="1170"/>
      <c r="QDC69" s="1170"/>
      <c r="QDD69" s="1170"/>
      <c r="QDE69" s="1170"/>
      <c r="QDF69" s="1170"/>
      <c r="QDG69" s="1170"/>
      <c r="QDH69" s="1170"/>
      <c r="QDI69" s="1170"/>
      <c r="QDJ69" s="1170"/>
      <c r="QDK69" s="1170"/>
      <c r="QDL69" s="1170"/>
      <c r="QDM69" s="1170"/>
      <c r="QDN69" s="1170"/>
      <c r="QDO69" s="1170"/>
      <c r="QDP69" s="1170"/>
      <c r="QDQ69" s="1170"/>
      <c r="QDR69" s="1170"/>
      <c r="QDS69" s="1170"/>
      <c r="QDT69" s="1170"/>
      <c r="QDU69" s="1170"/>
      <c r="QDV69" s="1170"/>
      <c r="QDW69" s="1170"/>
      <c r="QDX69" s="1170"/>
      <c r="QDY69" s="1170"/>
      <c r="QDZ69" s="1170"/>
      <c r="QEA69" s="1170"/>
      <c r="QEB69" s="1170"/>
      <c r="QEC69" s="1170"/>
      <c r="QED69" s="1170"/>
      <c r="QEE69" s="1170"/>
      <c r="QEF69" s="1170"/>
      <c r="QEG69" s="1170"/>
      <c r="QEH69" s="1170"/>
      <c r="QEI69" s="1170"/>
      <c r="QEJ69" s="1170"/>
      <c r="QEK69" s="1170"/>
      <c r="QEL69" s="1170"/>
      <c r="QEM69" s="1170"/>
      <c r="QEN69" s="1170"/>
      <c r="QEO69" s="1170"/>
      <c r="QEP69" s="1170"/>
      <c r="QEQ69" s="1170"/>
      <c r="QER69" s="1170"/>
      <c r="QES69" s="1170"/>
      <c r="QET69" s="1170"/>
      <c r="QEU69" s="1170"/>
      <c r="QEV69" s="1170"/>
      <c r="QEW69" s="1170"/>
      <c r="QEX69" s="1170"/>
      <c r="QEY69" s="1170"/>
      <c r="QEZ69" s="1170"/>
      <c r="QFA69" s="1170"/>
      <c r="QFB69" s="1170"/>
      <c r="QFC69" s="1170"/>
      <c r="QFD69" s="1170"/>
      <c r="QFE69" s="1170"/>
      <c r="QFF69" s="1170"/>
      <c r="QFG69" s="1170"/>
      <c r="QFH69" s="1170"/>
      <c r="QFI69" s="1170"/>
      <c r="QFJ69" s="1170"/>
      <c r="QFK69" s="1170"/>
      <c r="QFL69" s="1170"/>
      <c r="QFM69" s="1170"/>
      <c r="QFN69" s="1170"/>
      <c r="QFO69" s="1170"/>
      <c r="QFP69" s="1170"/>
      <c r="QFQ69" s="1170"/>
      <c r="QFR69" s="1170"/>
      <c r="QFS69" s="1170"/>
      <c r="QFT69" s="1170"/>
      <c r="QFU69" s="1170"/>
      <c r="QFV69" s="1170"/>
      <c r="QFW69" s="1170"/>
      <c r="QFX69" s="1170"/>
      <c r="QFY69" s="1170"/>
      <c r="QFZ69" s="1170"/>
      <c r="QGA69" s="1170"/>
      <c r="QGB69" s="1170"/>
      <c r="QGC69" s="1170"/>
      <c r="QGD69" s="1170"/>
      <c r="QGE69" s="1170"/>
      <c r="QGF69" s="1170"/>
      <c r="QGG69" s="1170"/>
      <c r="QGH69" s="1170"/>
      <c r="QGI69" s="1170"/>
      <c r="QGJ69" s="1170"/>
      <c r="QGK69" s="1170"/>
      <c r="QGL69" s="1170"/>
      <c r="QGM69" s="1170"/>
      <c r="QGN69" s="1170"/>
      <c r="QGO69" s="1170"/>
      <c r="QGP69" s="1170"/>
      <c r="QGQ69" s="1170"/>
      <c r="QGR69" s="1170"/>
      <c r="QGS69" s="1170"/>
      <c r="QGT69" s="1170"/>
      <c r="QGU69" s="1170"/>
      <c r="QGV69" s="1170"/>
      <c r="QGW69" s="1170"/>
      <c r="QGX69" s="1170"/>
      <c r="QGY69" s="1170"/>
      <c r="QGZ69" s="1170"/>
      <c r="QHA69" s="1170"/>
      <c r="QHB69" s="1170"/>
      <c r="QHC69" s="1170"/>
      <c r="QHD69" s="1170"/>
      <c r="QHE69" s="1170"/>
      <c r="QHF69" s="1170"/>
      <c r="QHG69" s="1170"/>
      <c r="QHH69" s="1170"/>
      <c r="QHI69" s="1170"/>
      <c r="QHJ69" s="1170"/>
      <c r="QHK69" s="1170"/>
      <c r="QHL69" s="1170"/>
      <c r="QHM69" s="1170"/>
      <c r="QHN69" s="1170"/>
      <c r="QHO69" s="1170"/>
      <c r="QHP69" s="1170"/>
      <c r="QHQ69" s="1170"/>
      <c r="QHR69" s="1170"/>
      <c r="QHS69" s="1170"/>
      <c r="QHT69" s="1170"/>
      <c r="QHU69" s="1170"/>
      <c r="QHV69" s="1170"/>
      <c r="QHW69" s="1170"/>
      <c r="QHX69" s="1170"/>
      <c r="QHY69" s="1170"/>
      <c r="QHZ69" s="1170"/>
      <c r="QIA69" s="1170"/>
      <c r="QIB69" s="1170"/>
      <c r="QIC69" s="1170"/>
      <c r="QID69" s="1170"/>
      <c r="QIE69" s="1170"/>
      <c r="QIF69" s="1170"/>
      <c r="QIG69" s="1170"/>
      <c r="QIH69" s="1170"/>
      <c r="QII69" s="1170"/>
      <c r="QIJ69" s="1170"/>
      <c r="QIK69" s="1170"/>
      <c r="QIL69" s="1170"/>
      <c r="QIM69" s="1170"/>
      <c r="QIN69" s="1170"/>
      <c r="QIO69" s="1170"/>
      <c r="QIP69" s="1170"/>
      <c r="QIQ69" s="1170"/>
      <c r="QIR69" s="1170"/>
      <c r="QIS69" s="1170"/>
      <c r="QIT69" s="1170"/>
      <c r="QIU69" s="1170"/>
      <c r="QIV69" s="1170"/>
      <c r="QIW69" s="1170"/>
      <c r="QIX69" s="1170"/>
      <c r="QIY69" s="1170"/>
      <c r="QIZ69" s="1170"/>
      <c r="QJA69" s="1170"/>
      <c r="QJB69" s="1170"/>
      <c r="QJC69" s="1170"/>
      <c r="QJD69" s="1170"/>
      <c r="QJE69" s="1170"/>
      <c r="QJF69" s="1170"/>
      <c r="QJG69" s="1170"/>
      <c r="QJH69" s="1170"/>
      <c r="QJI69" s="1170"/>
      <c r="QJJ69" s="1170"/>
      <c r="QJK69" s="1170"/>
      <c r="QJL69" s="1170"/>
      <c r="QJM69" s="1170"/>
      <c r="QJN69" s="1170"/>
      <c r="QJO69" s="1170"/>
      <c r="QJP69" s="1170"/>
      <c r="QJQ69" s="1170"/>
      <c r="QJR69" s="1170"/>
      <c r="QJS69" s="1170"/>
      <c r="QJT69" s="1170"/>
      <c r="QJU69" s="1170"/>
      <c r="QJV69" s="1170"/>
      <c r="QJW69" s="1170"/>
      <c r="QJX69" s="1170"/>
      <c r="QJY69" s="1170"/>
      <c r="QJZ69" s="1170"/>
      <c r="QKA69" s="1170"/>
      <c r="QKB69" s="1170"/>
      <c r="QKC69" s="1170"/>
      <c r="QKD69" s="1170"/>
      <c r="QKE69" s="1170"/>
      <c r="QKF69" s="1170"/>
      <c r="QKG69" s="1170"/>
      <c r="QKH69" s="1170"/>
      <c r="QKI69" s="1170"/>
      <c r="QKJ69" s="1170"/>
      <c r="QKK69" s="1170"/>
      <c r="QKL69" s="1170"/>
      <c r="QKM69" s="1170"/>
      <c r="QKN69" s="1170"/>
      <c r="QKO69" s="1170"/>
      <c r="QKP69" s="1170"/>
      <c r="QKQ69" s="1170"/>
      <c r="QKR69" s="1170"/>
      <c r="QKS69" s="1170"/>
      <c r="QKT69" s="1170"/>
      <c r="QKU69" s="1170"/>
      <c r="QKV69" s="1170"/>
      <c r="QKW69" s="1170"/>
      <c r="QKX69" s="1170"/>
      <c r="QKY69" s="1170"/>
      <c r="QKZ69" s="1170"/>
      <c r="QLA69" s="1170"/>
      <c r="QLB69" s="1170"/>
      <c r="QLC69" s="1170"/>
      <c r="QLD69" s="1170"/>
      <c r="QLE69" s="1170"/>
      <c r="QLF69" s="1170"/>
      <c r="QLG69" s="1170"/>
      <c r="QLH69" s="1170"/>
      <c r="QLI69" s="1170"/>
      <c r="QLJ69" s="1170"/>
      <c r="QLK69" s="1170"/>
      <c r="QLL69" s="1170"/>
      <c r="QLM69" s="1170"/>
      <c r="QLN69" s="1170"/>
      <c r="QLO69" s="1170"/>
      <c r="QLP69" s="1170"/>
      <c r="QLQ69" s="1170"/>
      <c r="QLR69" s="1170"/>
      <c r="QLS69" s="1170"/>
      <c r="QLT69" s="1170"/>
      <c r="QLU69" s="1170"/>
      <c r="QLV69" s="1170"/>
      <c r="QLW69" s="1170"/>
      <c r="QLX69" s="1170"/>
      <c r="QLY69" s="1170"/>
      <c r="QLZ69" s="1170"/>
      <c r="QMA69" s="1170"/>
      <c r="QMB69" s="1170"/>
      <c r="QMC69" s="1170"/>
      <c r="QMD69" s="1170"/>
      <c r="QME69" s="1170"/>
      <c r="QMF69" s="1170"/>
      <c r="QMG69" s="1170"/>
      <c r="QMH69" s="1170"/>
      <c r="QMI69" s="1170"/>
      <c r="QMJ69" s="1170"/>
      <c r="QMK69" s="1170"/>
      <c r="QML69" s="1170"/>
      <c r="QMM69" s="1170"/>
      <c r="QMN69" s="1170"/>
      <c r="QMO69" s="1170"/>
      <c r="QMP69" s="1170"/>
      <c r="QMQ69" s="1170"/>
      <c r="QMR69" s="1170"/>
      <c r="QMS69" s="1170"/>
      <c r="QMT69" s="1170"/>
      <c r="QMU69" s="1170"/>
      <c r="QMV69" s="1170"/>
      <c r="QMW69" s="1170"/>
      <c r="QMX69" s="1170"/>
      <c r="QMY69" s="1170"/>
      <c r="QMZ69" s="1170"/>
      <c r="QNA69" s="1170"/>
      <c r="QNB69" s="1170"/>
      <c r="QNC69" s="1170"/>
      <c r="QND69" s="1170"/>
      <c r="QNE69" s="1170"/>
      <c r="QNF69" s="1170"/>
      <c r="QNG69" s="1170"/>
      <c r="QNH69" s="1170"/>
      <c r="QNI69" s="1170"/>
      <c r="QNJ69" s="1170"/>
      <c r="QNK69" s="1170"/>
      <c r="QNL69" s="1170"/>
      <c r="QNM69" s="1170"/>
      <c r="QNN69" s="1170"/>
      <c r="QNO69" s="1170"/>
      <c r="QNP69" s="1170"/>
      <c r="QNQ69" s="1170"/>
      <c r="QNR69" s="1170"/>
      <c r="QNS69" s="1170"/>
      <c r="QNT69" s="1170"/>
      <c r="QNU69" s="1170"/>
      <c r="QNV69" s="1170"/>
      <c r="QNW69" s="1170"/>
      <c r="QNX69" s="1170"/>
      <c r="QNY69" s="1170"/>
      <c r="QNZ69" s="1170"/>
      <c r="QOA69" s="1170"/>
      <c r="QOB69" s="1170"/>
      <c r="QOC69" s="1170"/>
      <c r="QOD69" s="1170"/>
      <c r="QOE69" s="1170"/>
      <c r="QOF69" s="1170"/>
      <c r="QOG69" s="1170"/>
      <c r="QOH69" s="1170"/>
      <c r="QOI69" s="1170"/>
      <c r="QOJ69" s="1170"/>
      <c r="QOK69" s="1170"/>
      <c r="QOL69" s="1170"/>
      <c r="QOM69" s="1170"/>
      <c r="QON69" s="1170"/>
      <c r="QOO69" s="1170"/>
      <c r="QOP69" s="1170"/>
      <c r="QOQ69" s="1170"/>
      <c r="QOR69" s="1170"/>
      <c r="QOS69" s="1170"/>
      <c r="QOT69" s="1170"/>
      <c r="QOU69" s="1170"/>
      <c r="QOV69" s="1170"/>
      <c r="QOW69" s="1170"/>
      <c r="QOX69" s="1170"/>
      <c r="QOY69" s="1170"/>
      <c r="QOZ69" s="1170"/>
      <c r="QPA69" s="1170"/>
      <c r="QPB69" s="1170"/>
      <c r="QPC69" s="1170"/>
      <c r="QPD69" s="1170"/>
      <c r="QPE69" s="1170"/>
      <c r="QPF69" s="1170"/>
      <c r="QPG69" s="1170"/>
      <c r="QPH69" s="1170"/>
      <c r="QPI69" s="1170"/>
      <c r="QPJ69" s="1170"/>
      <c r="QPK69" s="1170"/>
      <c r="QPL69" s="1170"/>
      <c r="QPM69" s="1170"/>
      <c r="QPN69" s="1170"/>
      <c r="QPO69" s="1170"/>
      <c r="QPP69" s="1170"/>
      <c r="QPQ69" s="1170"/>
      <c r="QPR69" s="1170"/>
      <c r="QPS69" s="1170"/>
      <c r="QPT69" s="1170"/>
      <c r="QPU69" s="1170"/>
      <c r="QPV69" s="1170"/>
      <c r="QPW69" s="1170"/>
      <c r="QPX69" s="1170"/>
      <c r="QPY69" s="1170"/>
      <c r="QPZ69" s="1170"/>
      <c r="QQA69" s="1170"/>
      <c r="QQB69" s="1170"/>
      <c r="QQC69" s="1170"/>
      <c r="QQD69" s="1170"/>
      <c r="QQE69" s="1170"/>
      <c r="QQF69" s="1170"/>
      <c r="QQG69" s="1170"/>
      <c r="QQH69" s="1170"/>
      <c r="QQI69" s="1170"/>
      <c r="QQJ69" s="1170"/>
      <c r="QQK69" s="1170"/>
      <c r="QQL69" s="1170"/>
      <c r="QQM69" s="1170"/>
      <c r="QQN69" s="1170"/>
      <c r="QQO69" s="1170"/>
      <c r="QQP69" s="1170"/>
      <c r="QQQ69" s="1170"/>
      <c r="QQR69" s="1170"/>
      <c r="QQS69" s="1170"/>
      <c r="QQT69" s="1170"/>
      <c r="QQU69" s="1170"/>
      <c r="QQV69" s="1170"/>
      <c r="QQW69" s="1170"/>
      <c r="QQX69" s="1170"/>
      <c r="QQY69" s="1170"/>
      <c r="QQZ69" s="1170"/>
      <c r="QRA69" s="1170"/>
      <c r="QRB69" s="1170"/>
      <c r="QRC69" s="1170"/>
      <c r="QRD69" s="1170"/>
      <c r="QRE69" s="1170"/>
      <c r="QRF69" s="1170"/>
      <c r="QRG69" s="1170"/>
      <c r="QRH69" s="1170"/>
      <c r="QRI69" s="1170"/>
      <c r="QRJ69" s="1170"/>
      <c r="QRK69" s="1170"/>
      <c r="QRL69" s="1170"/>
      <c r="QRM69" s="1170"/>
      <c r="QRN69" s="1170"/>
      <c r="QRO69" s="1170"/>
      <c r="QRP69" s="1170"/>
      <c r="QRQ69" s="1170"/>
      <c r="QRR69" s="1170"/>
      <c r="QRS69" s="1170"/>
      <c r="QRT69" s="1170"/>
      <c r="QRU69" s="1170"/>
      <c r="QRV69" s="1170"/>
      <c r="QRW69" s="1170"/>
      <c r="QRX69" s="1170"/>
      <c r="QRY69" s="1170"/>
      <c r="QRZ69" s="1170"/>
      <c r="QSA69" s="1170"/>
      <c r="QSB69" s="1170"/>
      <c r="QSC69" s="1170"/>
      <c r="QSD69" s="1170"/>
      <c r="QSE69" s="1170"/>
      <c r="QSF69" s="1170"/>
      <c r="QSG69" s="1170"/>
      <c r="QSH69" s="1170"/>
      <c r="QSI69" s="1170"/>
      <c r="QSJ69" s="1170"/>
      <c r="QSK69" s="1170"/>
      <c r="QSL69" s="1170"/>
      <c r="QSM69" s="1170"/>
      <c r="QSN69" s="1170"/>
      <c r="QSO69" s="1170"/>
      <c r="QSP69" s="1170"/>
      <c r="QSQ69" s="1170"/>
      <c r="QSR69" s="1170"/>
      <c r="QSS69" s="1170"/>
      <c r="QST69" s="1170"/>
      <c r="QSU69" s="1170"/>
      <c r="QSV69" s="1170"/>
      <c r="QSW69" s="1170"/>
      <c r="QSX69" s="1170"/>
      <c r="QSY69" s="1170"/>
      <c r="QSZ69" s="1170"/>
      <c r="QTA69" s="1170"/>
      <c r="QTB69" s="1170"/>
      <c r="QTC69" s="1170"/>
      <c r="QTD69" s="1170"/>
      <c r="QTE69" s="1170"/>
      <c r="QTF69" s="1170"/>
      <c r="QTG69" s="1170"/>
      <c r="QTH69" s="1170"/>
      <c r="QTI69" s="1170"/>
      <c r="QTJ69" s="1170"/>
      <c r="QTK69" s="1170"/>
      <c r="QTL69" s="1170"/>
      <c r="QTM69" s="1170"/>
      <c r="QTN69" s="1170"/>
      <c r="QTO69" s="1170"/>
      <c r="QTP69" s="1170"/>
      <c r="QTQ69" s="1170"/>
      <c r="QTR69" s="1170"/>
      <c r="QTS69" s="1170"/>
      <c r="QTT69" s="1170"/>
      <c r="QTU69" s="1170"/>
      <c r="QTV69" s="1170"/>
      <c r="QTW69" s="1170"/>
      <c r="QTX69" s="1170"/>
      <c r="QTY69" s="1170"/>
      <c r="QTZ69" s="1170"/>
      <c r="QUA69" s="1170"/>
      <c r="QUB69" s="1170"/>
      <c r="QUC69" s="1170"/>
      <c r="QUD69" s="1170"/>
      <c r="QUE69" s="1170"/>
      <c r="QUF69" s="1170"/>
      <c r="QUG69" s="1170"/>
      <c r="QUH69" s="1170"/>
      <c r="QUI69" s="1170"/>
      <c r="QUJ69" s="1170"/>
      <c r="QUK69" s="1170"/>
      <c r="QUL69" s="1170"/>
      <c r="QUM69" s="1170"/>
      <c r="QUN69" s="1170"/>
      <c r="QUO69" s="1170"/>
      <c r="QUP69" s="1170"/>
      <c r="QUQ69" s="1170"/>
      <c r="QUR69" s="1170"/>
      <c r="QUS69" s="1170"/>
      <c r="QUT69" s="1170"/>
      <c r="QUU69" s="1170"/>
      <c r="QUV69" s="1170"/>
      <c r="QUW69" s="1170"/>
      <c r="QUX69" s="1170"/>
      <c r="QUY69" s="1170"/>
      <c r="QUZ69" s="1170"/>
      <c r="QVA69" s="1170"/>
      <c r="QVB69" s="1170"/>
      <c r="QVC69" s="1170"/>
      <c r="QVD69" s="1170"/>
      <c r="QVE69" s="1170"/>
      <c r="QVF69" s="1170"/>
      <c r="QVG69" s="1170"/>
      <c r="QVH69" s="1170"/>
      <c r="QVI69" s="1170"/>
      <c r="QVJ69" s="1170"/>
      <c r="QVK69" s="1170"/>
      <c r="QVL69" s="1170"/>
      <c r="QVM69" s="1170"/>
      <c r="QVN69" s="1170"/>
      <c r="QVO69" s="1170"/>
      <c r="QVP69" s="1170"/>
      <c r="QVQ69" s="1170"/>
      <c r="QVR69" s="1170"/>
      <c r="QVS69" s="1170"/>
      <c r="QVT69" s="1170"/>
      <c r="QVU69" s="1170"/>
      <c r="QVV69" s="1170"/>
      <c r="QVW69" s="1170"/>
      <c r="QVX69" s="1170"/>
      <c r="QVY69" s="1170"/>
      <c r="QVZ69" s="1170"/>
      <c r="QWA69" s="1170"/>
      <c r="QWB69" s="1170"/>
      <c r="QWC69" s="1170"/>
      <c r="QWD69" s="1170"/>
      <c r="QWE69" s="1170"/>
      <c r="QWF69" s="1170"/>
      <c r="QWG69" s="1170"/>
      <c r="QWH69" s="1170"/>
      <c r="QWI69" s="1170"/>
      <c r="QWJ69" s="1170"/>
      <c r="QWK69" s="1170"/>
      <c r="QWL69" s="1170"/>
      <c r="QWM69" s="1170"/>
      <c r="QWN69" s="1170"/>
      <c r="QWO69" s="1170"/>
      <c r="QWP69" s="1170"/>
      <c r="QWQ69" s="1170"/>
      <c r="QWR69" s="1170"/>
      <c r="QWS69" s="1170"/>
      <c r="QWT69" s="1170"/>
      <c r="QWU69" s="1170"/>
      <c r="QWV69" s="1170"/>
      <c r="QWW69" s="1170"/>
      <c r="QWX69" s="1170"/>
      <c r="QWY69" s="1170"/>
      <c r="QWZ69" s="1170"/>
      <c r="QXA69" s="1170"/>
      <c r="QXB69" s="1170"/>
      <c r="QXC69" s="1170"/>
      <c r="QXD69" s="1170"/>
      <c r="QXE69" s="1170"/>
      <c r="QXF69" s="1170"/>
      <c r="QXG69" s="1170"/>
      <c r="QXH69" s="1170"/>
      <c r="QXI69" s="1170"/>
      <c r="QXJ69" s="1170"/>
      <c r="QXK69" s="1170"/>
      <c r="QXL69" s="1170"/>
      <c r="QXM69" s="1170"/>
      <c r="QXN69" s="1170"/>
      <c r="QXO69" s="1170"/>
      <c r="QXP69" s="1170"/>
      <c r="QXQ69" s="1170"/>
      <c r="QXR69" s="1170"/>
      <c r="QXS69" s="1170"/>
      <c r="QXT69" s="1170"/>
      <c r="QXU69" s="1170"/>
      <c r="QXV69" s="1170"/>
      <c r="QXW69" s="1170"/>
      <c r="QXX69" s="1170"/>
      <c r="QXY69" s="1170"/>
      <c r="QXZ69" s="1170"/>
      <c r="QYA69" s="1170"/>
      <c r="QYB69" s="1170"/>
      <c r="QYC69" s="1170"/>
      <c r="QYD69" s="1170"/>
      <c r="QYE69" s="1170"/>
      <c r="QYF69" s="1170"/>
      <c r="QYG69" s="1170"/>
      <c r="QYH69" s="1170"/>
      <c r="QYI69" s="1170"/>
      <c r="QYJ69" s="1170"/>
      <c r="QYK69" s="1170"/>
      <c r="QYL69" s="1170"/>
      <c r="QYM69" s="1170"/>
      <c r="QYN69" s="1170"/>
      <c r="QYO69" s="1170"/>
      <c r="QYP69" s="1170"/>
      <c r="QYQ69" s="1170"/>
      <c r="QYR69" s="1170"/>
      <c r="QYS69" s="1170"/>
      <c r="QYT69" s="1170"/>
      <c r="QYU69" s="1170"/>
      <c r="QYV69" s="1170"/>
      <c r="QYW69" s="1170"/>
      <c r="QYX69" s="1170"/>
      <c r="QYY69" s="1170"/>
      <c r="QYZ69" s="1170"/>
      <c r="QZA69" s="1170"/>
      <c r="QZB69" s="1170"/>
      <c r="QZC69" s="1170"/>
      <c r="QZD69" s="1170"/>
      <c r="QZE69" s="1170"/>
      <c r="QZF69" s="1170"/>
      <c r="QZG69" s="1170"/>
      <c r="QZH69" s="1170"/>
      <c r="QZI69" s="1170"/>
      <c r="QZJ69" s="1170"/>
      <c r="QZK69" s="1170"/>
      <c r="QZL69" s="1170"/>
      <c r="QZM69" s="1170"/>
      <c r="QZN69" s="1170"/>
      <c r="QZO69" s="1170"/>
      <c r="QZP69" s="1170"/>
      <c r="QZQ69" s="1170"/>
      <c r="QZR69" s="1170"/>
      <c r="QZS69" s="1170"/>
      <c r="QZT69" s="1170"/>
      <c r="QZU69" s="1170"/>
      <c r="QZV69" s="1170"/>
      <c r="QZW69" s="1170"/>
      <c r="QZX69" s="1170"/>
      <c r="QZY69" s="1170"/>
      <c r="QZZ69" s="1170"/>
      <c r="RAA69" s="1170"/>
      <c r="RAB69" s="1170"/>
      <c r="RAC69" s="1170"/>
      <c r="RAD69" s="1170"/>
      <c r="RAE69" s="1170"/>
      <c r="RAF69" s="1170"/>
      <c r="RAG69" s="1170"/>
      <c r="RAH69" s="1170"/>
      <c r="RAI69" s="1170"/>
      <c r="RAJ69" s="1170"/>
      <c r="RAK69" s="1170"/>
      <c r="RAL69" s="1170"/>
      <c r="RAM69" s="1170"/>
      <c r="RAN69" s="1170"/>
      <c r="RAO69" s="1170"/>
      <c r="RAP69" s="1170"/>
      <c r="RAQ69" s="1170"/>
      <c r="RAR69" s="1170"/>
      <c r="RAS69" s="1170"/>
      <c r="RAT69" s="1170"/>
      <c r="RAU69" s="1170"/>
      <c r="RAV69" s="1170"/>
      <c r="RAW69" s="1170"/>
      <c r="RAX69" s="1170"/>
      <c r="RAY69" s="1170"/>
      <c r="RAZ69" s="1170"/>
      <c r="RBA69" s="1170"/>
      <c r="RBB69" s="1170"/>
      <c r="RBC69" s="1170"/>
      <c r="RBD69" s="1170"/>
      <c r="RBE69" s="1170"/>
      <c r="RBF69" s="1170"/>
      <c r="RBG69" s="1170"/>
      <c r="RBH69" s="1170"/>
      <c r="RBI69" s="1170"/>
      <c r="RBJ69" s="1170"/>
      <c r="RBK69" s="1170"/>
      <c r="RBL69" s="1170"/>
      <c r="RBM69" s="1170"/>
      <c r="RBN69" s="1170"/>
      <c r="RBO69" s="1170"/>
      <c r="RBP69" s="1170"/>
      <c r="RBQ69" s="1170"/>
      <c r="RBR69" s="1170"/>
      <c r="RBS69" s="1170"/>
      <c r="RBT69" s="1170"/>
      <c r="RBU69" s="1170"/>
      <c r="RBV69" s="1170"/>
      <c r="RBW69" s="1170"/>
      <c r="RBX69" s="1170"/>
      <c r="RBY69" s="1170"/>
      <c r="RBZ69" s="1170"/>
      <c r="RCA69" s="1170"/>
      <c r="RCB69" s="1170"/>
      <c r="RCC69" s="1170"/>
      <c r="RCD69" s="1170"/>
      <c r="RCE69" s="1170"/>
      <c r="RCF69" s="1170"/>
      <c r="RCG69" s="1170"/>
      <c r="RCH69" s="1170"/>
      <c r="RCI69" s="1170"/>
      <c r="RCJ69" s="1170"/>
      <c r="RCK69" s="1170"/>
      <c r="RCL69" s="1170"/>
      <c r="RCM69" s="1170"/>
      <c r="RCN69" s="1170"/>
      <c r="RCO69" s="1170"/>
      <c r="RCP69" s="1170"/>
      <c r="RCQ69" s="1170"/>
      <c r="RCR69" s="1170"/>
      <c r="RCS69" s="1170"/>
      <c r="RCT69" s="1170"/>
      <c r="RCU69" s="1170"/>
      <c r="RCV69" s="1170"/>
      <c r="RCW69" s="1170"/>
      <c r="RCX69" s="1170"/>
      <c r="RCY69" s="1170"/>
      <c r="RCZ69" s="1170"/>
      <c r="RDA69" s="1170"/>
      <c r="RDB69" s="1170"/>
      <c r="RDC69" s="1170"/>
      <c r="RDD69" s="1170"/>
      <c r="RDE69" s="1170"/>
      <c r="RDF69" s="1170"/>
      <c r="RDG69" s="1170"/>
      <c r="RDH69" s="1170"/>
      <c r="RDI69" s="1170"/>
      <c r="RDJ69" s="1170"/>
      <c r="RDK69" s="1170"/>
      <c r="RDL69" s="1170"/>
      <c r="RDM69" s="1170"/>
      <c r="RDN69" s="1170"/>
      <c r="RDO69" s="1170"/>
      <c r="RDP69" s="1170"/>
      <c r="RDQ69" s="1170"/>
      <c r="RDR69" s="1170"/>
      <c r="RDS69" s="1170"/>
      <c r="RDT69" s="1170"/>
      <c r="RDU69" s="1170"/>
      <c r="RDV69" s="1170"/>
      <c r="RDW69" s="1170"/>
      <c r="RDX69" s="1170"/>
      <c r="RDY69" s="1170"/>
      <c r="RDZ69" s="1170"/>
      <c r="REA69" s="1170"/>
      <c r="REB69" s="1170"/>
      <c r="REC69" s="1170"/>
      <c r="RED69" s="1170"/>
      <c r="REE69" s="1170"/>
      <c r="REF69" s="1170"/>
      <c r="REG69" s="1170"/>
      <c r="REH69" s="1170"/>
      <c r="REI69" s="1170"/>
      <c r="REJ69" s="1170"/>
      <c r="REK69" s="1170"/>
      <c r="REL69" s="1170"/>
      <c r="REM69" s="1170"/>
      <c r="REN69" s="1170"/>
      <c r="REO69" s="1170"/>
      <c r="REP69" s="1170"/>
      <c r="REQ69" s="1170"/>
      <c r="RER69" s="1170"/>
      <c r="RES69" s="1170"/>
      <c r="RET69" s="1170"/>
      <c r="REU69" s="1170"/>
      <c r="REV69" s="1170"/>
      <c r="REW69" s="1170"/>
      <c r="REX69" s="1170"/>
      <c r="REY69" s="1170"/>
      <c r="REZ69" s="1170"/>
      <c r="RFA69" s="1170"/>
      <c r="RFB69" s="1170"/>
      <c r="RFC69" s="1170"/>
      <c r="RFD69" s="1170"/>
      <c r="RFE69" s="1170"/>
      <c r="RFF69" s="1170"/>
      <c r="RFG69" s="1170"/>
      <c r="RFH69" s="1170"/>
      <c r="RFI69" s="1170"/>
      <c r="RFJ69" s="1170"/>
      <c r="RFK69" s="1170"/>
      <c r="RFL69" s="1170"/>
      <c r="RFM69" s="1170"/>
      <c r="RFN69" s="1170"/>
      <c r="RFO69" s="1170"/>
      <c r="RFP69" s="1170"/>
      <c r="RFQ69" s="1170"/>
      <c r="RFR69" s="1170"/>
      <c r="RFS69" s="1170"/>
      <c r="RFT69" s="1170"/>
      <c r="RFU69" s="1170"/>
      <c r="RFV69" s="1170"/>
      <c r="RFW69" s="1170"/>
      <c r="RFX69" s="1170"/>
      <c r="RFY69" s="1170"/>
      <c r="RFZ69" s="1170"/>
      <c r="RGA69" s="1170"/>
      <c r="RGB69" s="1170"/>
      <c r="RGC69" s="1170"/>
      <c r="RGD69" s="1170"/>
      <c r="RGE69" s="1170"/>
      <c r="RGF69" s="1170"/>
      <c r="RGG69" s="1170"/>
      <c r="RGH69" s="1170"/>
      <c r="RGI69" s="1170"/>
      <c r="RGJ69" s="1170"/>
      <c r="RGK69" s="1170"/>
      <c r="RGL69" s="1170"/>
      <c r="RGM69" s="1170"/>
      <c r="RGN69" s="1170"/>
      <c r="RGO69" s="1170"/>
      <c r="RGP69" s="1170"/>
      <c r="RGQ69" s="1170"/>
      <c r="RGR69" s="1170"/>
      <c r="RGS69" s="1170"/>
      <c r="RGT69" s="1170"/>
      <c r="RGU69" s="1170"/>
      <c r="RGV69" s="1170"/>
      <c r="RGW69" s="1170"/>
      <c r="RGX69" s="1170"/>
      <c r="RGY69" s="1170"/>
      <c r="RGZ69" s="1170"/>
      <c r="RHA69" s="1170"/>
      <c r="RHB69" s="1170"/>
      <c r="RHC69" s="1170"/>
      <c r="RHD69" s="1170"/>
      <c r="RHE69" s="1170"/>
      <c r="RHF69" s="1170"/>
      <c r="RHG69" s="1170"/>
      <c r="RHH69" s="1170"/>
      <c r="RHI69" s="1170"/>
      <c r="RHJ69" s="1170"/>
      <c r="RHK69" s="1170"/>
      <c r="RHL69" s="1170"/>
      <c r="RHM69" s="1170"/>
      <c r="RHN69" s="1170"/>
      <c r="RHO69" s="1170"/>
      <c r="RHP69" s="1170"/>
      <c r="RHQ69" s="1170"/>
      <c r="RHR69" s="1170"/>
      <c r="RHS69" s="1170"/>
      <c r="RHT69" s="1170"/>
      <c r="RHU69" s="1170"/>
      <c r="RHV69" s="1170"/>
      <c r="RHW69" s="1170"/>
      <c r="RHX69" s="1170"/>
      <c r="RHY69" s="1170"/>
      <c r="RHZ69" s="1170"/>
      <c r="RIA69" s="1170"/>
      <c r="RIB69" s="1170"/>
      <c r="RIC69" s="1170"/>
      <c r="RID69" s="1170"/>
      <c r="RIE69" s="1170"/>
      <c r="RIF69" s="1170"/>
      <c r="RIG69" s="1170"/>
      <c r="RIH69" s="1170"/>
      <c r="RII69" s="1170"/>
      <c r="RIJ69" s="1170"/>
      <c r="RIK69" s="1170"/>
      <c r="RIL69" s="1170"/>
      <c r="RIM69" s="1170"/>
      <c r="RIN69" s="1170"/>
      <c r="RIO69" s="1170"/>
      <c r="RIP69" s="1170"/>
      <c r="RIQ69" s="1170"/>
      <c r="RIR69" s="1170"/>
      <c r="RIS69" s="1170"/>
      <c r="RIT69" s="1170"/>
      <c r="RIU69" s="1170"/>
      <c r="RIV69" s="1170"/>
      <c r="RIW69" s="1170"/>
      <c r="RIX69" s="1170"/>
      <c r="RIY69" s="1170"/>
      <c r="RIZ69" s="1170"/>
      <c r="RJA69" s="1170"/>
      <c r="RJB69" s="1170"/>
      <c r="RJC69" s="1170"/>
      <c r="RJD69" s="1170"/>
      <c r="RJE69" s="1170"/>
      <c r="RJF69" s="1170"/>
      <c r="RJG69" s="1170"/>
      <c r="RJH69" s="1170"/>
      <c r="RJI69" s="1170"/>
      <c r="RJJ69" s="1170"/>
      <c r="RJK69" s="1170"/>
      <c r="RJL69" s="1170"/>
      <c r="RJM69" s="1170"/>
      <c r="RJN69" s="1170"/>
      <c r="RJO69" s="1170"/>
      <c r="RJP69" s="1170"/>
      <c r="RJQ69" s="1170"/>
      <c r="RJR69" s="1170"/>
      <c r="RJS69" s="1170"/>
      <c r="RJT69" s="1170"/>
      <c r="RJU69" s="1170"/>
      <c r="RJV69" s="1170"/>
      <c r="RJW69" s="1170"/>
      <c r="RJX69" s="1170"/>
      <c r="RJY69" s="1170"/>
      <c r="RJZ69" s="1170"/>
      <c r="RKA69" s="1170"/>
      <c r="RKB69" s="1170"/>
      <c r="RKC69" s="1170"/>
      <c r="RKD69" s="1170"/>
      <c r="RKE69" s="1170"/>
      <c r="RKF69" s="1170"/>
      <c r="RKG69" s="1170"/>
      <c r="RKH69" s="1170"/>
      <c r="RKI69" s="1170"/>
      <c r="RKJ69" s="1170"/>
      <c r="RKK69" s="1170"/>
      <c r="RKL69" s="1170"/>
      <c r="RKM69" s="1170"/>
      <c r="RKN69" s="1170"/>
      <c r="RKO69" s="1170"/>
      <c r="RKP69" s="1170"/>
      <c r="RKQ69" s="1170"/>
      <c r="RKR69" s="1170"/>
      <c r="RKS69" s="1170"/>
      <c r="RKT69" s="1170"/>
      <c r="RKU69" s="1170"/>
      <c r="RKV69" s="1170"/>
      <c r="RKW69" s="1170"/>
      <c r="RKX69" s="1170"/>
      <c r="RKY69" s="1170"/>
      <c r="RKZ69" s="1170"/>
      <c r="RLA69" s="1170"/>
      <c r="RLB69" s="1170"/>
      <c r="RLC69" s="1170"/>
      <c r="RLD69" s="1170"/>
      <c r="RLE69" s="1170"/>
      <c r="RLF69" s="1170"/>
      <c r="RLG69" s="1170"/>
      <c r="RLH69" s="1170"/>
      <c r="RLI69" s="1170"/>
      <c r="RLJ69" s="1170"/>
      <c r="RLK69" s="1170"/>
      <c r="RLL69" s="1170"/>
      <c r="RLM69" s="1170"/>
      <c r="RLN69" s="1170"/>
      <c r="RLO69" s="1170"/>
      <c r="RLP69" s="1170"/>
      <c r="RLQ69" s="1170"/>
      <c r="RLR69" s="1170"/>
      <c r="RLS69" s="1170"/>
      <c r="RLT69" s="1170"/>
      <c r="RLU69" s="1170"/>
      <c r="RLV69" s="1170"/>
      <c r="RLW69" s="1170"/>
      <c r="RLX69" s="1170"/>
      <c r="RLY69" s="1170"/>
      <c r="RLZ69" s="1170"/>
      <c r="RMA69" s="1170"/>
      <c r="RMB69" s="1170"/>
      <c r="RMC69" s="1170"/>
      <c r="RMD69" s="1170"/>
      <c r="RME69" s="1170"/>
      <c r="RMF69" s="1170"/>
      <c r="RMG69" s="1170"/>
      <c r="RMH69" s="1170"/>
      <c r="RMI69" s="1170"/>
      <c r="RMJ69" s="1170"/>
      <c r="RMK69" s="1170"/>
      <c r="RML69" s="1170"/>
      <c r="RMM69" s="1170"/>
      <c r="RMN69" s="1170"/>
      <c r="RMO69" s="1170"/>
      <c r="RMP69" s="1170"/>
      <c r="RMQ69" s="1170"/>
      <c r="RMR69" s="1170"/>
      <c r="RMS69" s="1170"/>
      <c r="RMT69" s="1170"/>
      <c r="RMU69" s="1170"/>
      <c r="RMV69" s="1170"/>
      <c r="RMW69" s="1170"/>
      <c r="RMX69" s="1170"/>
      <c r="RMY69" s="1170"/>
      <c r="RMZ69" s="1170"/>
      <c r="RNA69" s="1170"/>
      <c r="RNB69" s="1170"/>
      <c r="RNC69" s="1170"/>
      <c r="RND69" s="1170"/>
      <c r="RNE69" s="1170"/>
      <c r="RNF69" s="1170"/>
      <c r="RNG69" s="1170"/>
      <c r="RNH69" s="1170"/>
      <c r="RNI69" s="1170"/>
      <c r="RNJ69" s="1170"/>
      <c r="RNK69" s="1170"/>
      <c r="RNL69" s="1170"/>
      <c r="RNM69" s="1170"/>
      <c r="RNN69" s="1170"/>
      <c r="RNO69" s="1170"/>
      <c r="RNP69" s="1170"/>
      <c r="RNQ69" s="1170"/>
      <c r="RNR69" s="1170"/>
      <c r="RNS69" s="1170"/>
      <c r="RNT69" s="1170"/>
      <c r="RNU69" s="1170"/>
      <c r="RNV69" s="1170"/>
      <c r="RNW69" s="1170"/>
      <c r="RNX69" s="1170"/>
      <c r="RNY69" s="1170"/>
      <c r="RNZ69" s="1170"/>
      <c r="ROA69" s="1170"/>
      <c r="ROB69" s="1170"/>
      <c r="ROC69" s="1170"/>
      <c r="ROD69" s="1170"/>
      <c r="ROE69" s="1170"/>
      <c r="ROF69" s="1170"/>
      <c r="ROG69" s="1170"/>
      <c r="ROH69" s="1170"/>
      <c r="ROI69" s="1170"/>
      <c r="ROJ69" s="1170"/>
      <c r="ROK69" s="1170"/>
      <c r="ROL69" s="1170"/>
      <c r="ROM69" s="1170"/>
      <c r="RON69" s="1170"/>
      <c r="ROO69" s="1170"/>
      <c r="ROP69" s="1170"/>
      <c r="ROQ69" s="1170"/>
      <c r="ROR69" s="1170"/>
      <c r="ROS69" s="1170"/>
      <c r="ROT69" s="1170"/>
      <c r="ROU69" s="1170"/>
      <c r="ROV69" s="1170"/>
      <c r="ROW69" s="1170"/>
      <c r="ROX69" s="1170"/>
      <c r="ROY69" s="1170"/>
      <c r="ROZ69" s="1170"/>
      <c r="RPA69" s="1170"/>
      <c r="RPB69" s="1170"/>
      <c r="RPC69" s="1170"/>
      <c r="RPD69" s="1170"/>
      <c r="RPE69" s="1170"/>
      <c r="RPF69" s="1170"/>
      <c r="RPG69" s="1170"/>
      <c r="RPH69" s="1170"/>
      <c r="RPI69" s="1170"/>
      <c r="RPJ69" s="1170"/>
      <c r="RPK69" s="1170"/>
      <c r="RPL69" s="1170"/>
      <c r="RPM69" s="1170"/>
      <c r="RPN69" s="1170"/>
      <c r="RPO69" s="1170"/>
      <c r="RPP69" s="1170"/>
      <c r="RPQ69" s="1170"/>
      <c r="RPR69" s="1170"/>
      <c r="RPS69" s="1170"/>
      <c r="RPT69" s="1170"/>
      <c r="RPU69" s="1170"/>
      <c r="RPV69" s="1170"/>
      <c r="RPW69" s="1170"/>
      <c r="RPX69" s="1170"/>
      <c r="RPY69" s="1170"/>
      <c r="RPZ69" s="1170"/>
      <c r="RQA69" s="1170"/>
      <c r="RQB69" s="1170"/>
      <c r="RQC69" s="1170"/>
      <c r="RQD69" s="1170"/>
      <c r="RQE69" s="1170"/>
      <c r="RQF69" s="1170"/>
      <c r="RQG69" s="1170"/>
      <c r="RQH69" s="1170"/>
      <c r="RQI69" s="1170"/>
      <c r="RQJ69" s="1170"/>
      <c r="RQK69" s="1170"/>
      <c r="RQL69" s="1170"/>
      <c r="RQM69" s="1170"/>
      <c r="RQN69" s="1170"/>
      <c r="RQO69" s="1170"/>
      <c r="RQP69" s="1170"/>
      <c r="RQQ69" s="1170"/>
      <c r="RQR69" s="1170"/>
      <c r="RQS69" s="1170"/>
      <c r="RQT69" s="1170"/>
      <c r="RQU69" s="1170"/>
      <c r="RQV69" s="1170"/>
      <c r="RQW69" s="1170"/>
      <c r="RQX69" s="1170"/>
      <c r="RQY69" s="1170"/>
      <c r="RQZ69" s="1170"/>
      <c r="RRA69" s="1170"/>
      <c r="RRB69" s="1170"/>
      <c r="RRC69" s="1170"/>
      <c r="RRD69" s="1170"/>
      <c r="RRE69" s="1170"/>
      <c r="RRF69" s="1170"/>
      <c r="RRG69" s="1170"/>
      <c r="RRH69" s="1170"/>
      <c r="RRI69" s="1170"/>
      <c r="RRJ69" s="1170"/>
      <c r="RRK69" s="1170"/>
      <c r="RRL69" s="1170"/>
      <c r="RRM69" s="1170"/>
      <c r="RRN69" s="1170"/>
      <c r="RRO69" s="1170"/>
      <c r="RRP69" s="1170"/>
      <c r="RRQ69" s="1170"/>
      <c r="RRR69" s="1170"/>
      <c r="RRS69" s="1170"/>
      <c r="RRT69" s="1170"/>
      <c r="RRU69" s="1170"/>
      <c r="RRV69" s="1170"/>
      <c r="RRW69" s="1170"/>
      <c r="RRX69" s="1170"/>
      <c r="RRY69" s="1170"/>
      <c r="RRZ69" s="1170"/>
      <c r="RSA69" s="1170"/>
      <c r="RSB69" s="1170"/>
      <c r="RSC69" s="1170"/>
      <c r="RSD69" s="1170"/>
      <c r="RSE69" s="1170"/>
      <c r="RSF69" s="1170"/>
      <c r="RSG69" s="1170"/>
      <c r="RSH69" s="1170"/>
      <c r="RSI69" s="1170"/>
      <c r="RSJ69" s="1170"/>
      <c r="RSK69" s="1170"/>
      <c r="RSL69" s="1170"/>
      <c r="RSM69" s="1170"/>
      <c r="RSN69" s="1170"/>
      <c r="RSO69" s="1170"/>
      <c r="RSP69" s="1170"/>
      <c r="RSQ69" s="1170"/>
      <c r="RSR69" s="1170"/>
      <c r="RSS69" s="1170"/>
      <c r="RST69" s="1170"/>
      <c r="RSU69" s="1170"/>
      <c r="RSV69" s="1170"/>
      <c r="RSW69" s="1170"/>
      <c r="RSX69" s="1170"/>
      <c r="RSY69" s="1170"/>
      <c r="RSZ69" s="1170"/>
      <c r="RTA69" s="1170"/>
      <c r="RTB69" s="1170"/>
      <c r="RTC69" s="1170"/>
      <c r="RTD69" s="1170"/>
      <c r="RTE69" s="1170"/>
      <c r="RTF69" s="1170"/>
      <c r="RTG69" s="1170"/>
      <c r="RTH69" s="1170"/>
      <c r="RTI69" s="1170"/>
      <c r="RTJ69" s="1170"/>
      <c r="RTK69" s="1170"/>
      <c r="RTL69" s="1170"/>
      <c r="RTM69" s="1170"/>
      <c r="RTN69" s="1170"/>
      <c r="RTO69" s="1170"/>
      <c r="RTP69" s="1170"/>
      <c r="RTQ69" s="1170"/>
      <c r="RTR69" s="1170"/>
      <c r="RTS69" s="1170"/>
      <c r="RTT69" s="1170"/>
      <c r="RTU69" s="1170"/>
      <c r="RTV69" s="1170"/>
      <c r="RTW69" s="1170"/>
      <c r="RTX69" s="1170"/>
      <c r="RTY69" s="1170"/>
      <c r="RTZ69" s="1170"/>
      <c r="RUA69" s="1170"/>
      <c r="RUB69" s="1170"/>
      <c r="RUC69" s="1170"/>
      <c r="RUD69" s="1170"/>
      <c r="RUE69" s="1170"/>
      <c r="RUF69" s="1170"/>
      <c r="RUG69" s="1170"/>
      <c r="RUH69" s="1170"/>
      <c r="RUI69" s="1170"/>
      <c r="RUJ69" s="1170"/>
      <c r="RUK69" s="1170"/>
      <c r="RUL69" s="1170"/>
      <c r="RUM69" s="1170"/>
      <c r="RUN69" s="1170"/>
      <c r="RUO69" s="1170"/>
      <c r="RUP69" s="1170"/>
      <c r="RUQ69" s="1170"/>
      <c r="RUR69" s="1170"/>
      <c r="RUS69" s="1170"/>
      <c r="RUT69" s="1170"/>
      <c r="RUU69" s="1170"/>
      <c r="RUV69" s="1170"/>
      <c r="RUW69" s="1170"/>
      <c r="RUX69" s="1170"/>
      <c r="RUY69" s="1170"/>
      <c r="RUZ69" s="1170"/>
      <c r="RVA69" s="1170"/>
      <c r="RVB69" s="1170"/>
      <c r="RVC69" s="1170"/>
      <c r="RVD69" s="1170"/>
      <c r="RVE69" s="1170"/>
      <c r="RVF69" s="1170"/>
      <c r="RVG69" s="1170"/>
      <c r="RVH69" s="1170"/>
      <c r="RVI69" s="1170"/>
      <c r="RVJ69" s="1170"/>
      <c r="RVK69" s="1170"/>
      <c r="RVL69" s="1170"/>
      <c r="RVM69" s="1170"/>
      <c r="RVN69" s="1170"/>
      <c r="RVO69" s="1170"/>
      <c r="RVP69" s="1170"/>
      <c r="RVQ69" s="1170"/>
      <c r="RVR69" s="1170"/>
      <c r="RVS69" s="1170"/>
      <c r="RVT69" s="1170"/>
      <c r="RVU69" s="1170"/>
      <c r="RVV69" s="1170"/>
      <c r="RVW69" s="1170"/>
      <c r="RVX69" s="1170"/>
      <c r="RVY69" s="1170"/>
      <c r="RVZ69" s="1170"/>
      <c r="RWA69" s="1170"/>
      <c r="RWB69" s="1170"/>
      <c r="RWC69" s="1170"/>
      <c r="RWD69" s="1170"/>
      <c r="RWE69" s="1170"/>
      <c r="RWF69" s="1170"/>
      <c r="RWG69" s="1170"/>
      <c r="RWH69" s="1170"/>
      <c r="RWI69" s="1170"/>
      <c r="RWJ69" s="1170"/>
      <c r="RWK69" s="1170"/>
      <c r="RWL69" s="1170"/>
      <c r="RWM69" s="1170"/>
      <c r="RWN69" s="1170"/>
      <c r="RWO69" s="1170"/>
      <c r="RWP69" s="1170"/>
      <c r="RWQ69" s="1170"/>
      <c r="RWR69" s="1170"/>
      <c r="RWS69" s="1170"/>
      <c r="RWT69" s="1170"/>
      <c r="RWU69" s="1170"/>
      <c r="RWV69" s="1170"/>
      <c r="RWW69" s="1170"/>
      <c r="RWX69" s="1170"/>
      <c r="RWY69" s="1170"/>
      <c r="RWZ69" s="1170"/>
      <c r="RXA69" s="1170"/>
      <c r="RXB69" s="1170"/>
      <c r="RXC69" s="1170"/>
      <c r="RXD69" s="1170"/>
      <c r="RXE69" s="1170"/>
      <c r="RXF69" s="1170"/>
      <c r="RXG69" s="1170"/>
      <c r="RXH69" s="1170"/>
      <c r="RXI69" s="1170"/>
      <c r="RXJ69" s="1170"/>
      <c r="RXK69" s="1170"/>
      <c r="RXL69" s="1170"/>
      <c r="RXM69" s="1170"/>
      <c r="RXN69" s="1170"/>
      <c r="RXO69" s="1170"/>
      <c r="RXP69" s="1170"/>
      <c r="RXQ69" s="1170"/>
      <c r="RXR69" s="1170"/>
      <c r="RXS69" s="1170"/>
      <c r="RXT69" s="1170"/>
      <c r="RXU69" s="1170"/>
      <c r="RXV69" s="1170"/>
      <c r="RXW69" s="1170"/>
      <c r="RXX69" s="1170"/>
      <c r="RXY69" s="1170"/>
      <c r="RXZ69" s="1170"/>
      <c r="RYA69" s="1170"/>
      <c r="RYB69" s="1170"/>
      <c r="RYC69" s="1170"/>
      <c r="RYD69" s="1170"/>
      <c r="RYE69" s="1170"/>
      <c r="RYF69" s="1170"/>
      <c r="RYG69" s="1170"/>
      <c r="RYH69" s="1170"/>
      <c r="RYI69" s="1170"/>
      <c r="RYJ69" s="1170"/>
      <c r="RYK69" s="1170"/>
      <c r="RYL69" s="1170"/>
      <c r="RYM69" s="1170"/>
      <c r="RYN69" s="1170"/>
      <c r="RYO69" s="1170"/>
      <c r="RYP69" s="1170"/>
      <c r="RYQ69" s="1170"/>
      <c r="RYR69" s="1170"/>
      <c r="RYS69" s="1170"/>
      <c r="RYT69" s="1170"/>
      <c r="RYU69" s="1170"/>
      <c r="RYV69" s="1170"/>
      <c r="RYW69" s="1170"/>
      <c r="RYX69" s="1170"/>
      <c r="RYY69" s="1170"/>
      <c r="RYZ69" s="1170"/>
      <c r="RZA69" s="1170"/>
      <c r="RZB69" s="1170"/>
      <c r="RZC69" s="1170"/>
      <c r="RZD69" s="1170"/>
      <c r="RZE69" s="1170"/>
      <c r="RZF69" s="1170"/>
      <c r="RZG69" s="1170"/>
      <c r="RZH69" s="1170"/>
      <c r="RZI69" s="1170"/>
      <c r="RZJ69" s="1170"/>
      <c r="RZK69" s="1170"/>
      <c r="RZL69" s="1170"/>
      <c r="RZM69" s="1170"/>
      <c r="RZN69" s="1170"/>
      <c r="RZO69" s="1170"/>
      <c r="RZP69" s="1170"/>
      <c r="RZQ69" s="1170"/>
      <c r="RZR69" s="1170"/>
      <c r="RZS69" s="1170"/>
      <c r="RZT69" s="1170"/>
      <c r="RZU69" s="1170"/>
      <c r="RZV69" s="1170"/>
      <c r="RZW69" s="1170"/>
      <c r="RZX69" s="1170"/>
      <c r="RZY69" s="1170"/>
      <c r="RZZ69" s="1170"/>
      <c r="SAA69" s="1170"/>
      <c r="SAB69" s="1170"/>
      <c r="SAC69" s="1170"/>
      <c r="SAD69" s="1170"/>
      <c r="SAE69" s="1170"/>
      <c r="SAF69" s="1170"/>
      <c r="SAG69" s="1170"/>
      <c r="SAH69" s="1170"/>
      <c r="SAI69" s="1170"/>
      <c r="SAJ69" s="1170"/>
      <c r="SAK69" s="1170"/>
      <c r="SAL69" s="1170"/>
      <c r="SAM69" s="1170"/>
      <c r="SAN69" s="1170"/>
      <c r="SAO69" s="1170"/>
      <c r="SAP69" s="1170"/>
      <c r="SAQ69" s="1170"/>
      <c r="SAR69" s="1170"/>
      <c r="SAS69" s="1170"/>
      <c r="SAT69" s="1170"/>
      <c r="SAU69" s="1170"/>
      <c r="SAV69" s="1170"/>
      <c r="SAW69" s="1170"/>
      <c r="SAX69" s="1170"/>
      <c r="SAY69" s="1170"/>
      <c r="SAZ69" s="1170"/>
      <c r="SBA69" s="1170"/>
      <c r="SBB69" s="1170"/>
      <c r="SBC69" s="1170"/>
      <c r="SBD69" s="1170"/>
      <c r="SBE69" s="1170"/>
      <c r="SBF69" s="1170"/>
      <c r="SBG69" s="1170"/>
      <c r="SBH69" s="1170"/>
      <c r="SBI69" s="1170"/>
      <c r="SBJ69" s="1170"/>
      <c r="SBK69" s="1170"/>
      <c r="SBL69" s="1170"/>
      <c r="SBM69" s="1170"/>
      <c r="SBN69" s="1170"/>
      <c r="SBO69" s="1170"/>
      <c r="SBP69" s="1170"/>
      <c r="SBQ69" s="1170"/>
      <c r="SBR69" s="1170"/>
      <c r="SBS69" s="1170"/>
      <c r="SBT69" s="1170"/>
      <c r="SBU69" s="1170"/>
      <c r="SBV69" s="1170"/>
      <c r="SBW69" s="1170"/>
      <c r="SBX69" s="1170"/>
      <c r="SBY69" s="1170"/>
      <c r="SBZ69" s="1170"/>
      <c r="SCA69" s="1170"/>
      <c r="SCB69" s="1170"/>
      <c r="SCC69" s="1170"/>
      <c r="SCD69" s="1170"/>
      <c r="SCE69" s="1170"/>
      <c r="SCF69" s="1170"/>
      <c r="SCG69" s="1170"/>
      <c r="SCH69" s="1170"/>
      <c r="SCI69" s="1170"/>
      <c r="SCJ69" s="1170"/>
      <c r="SCK69" s="1170"/>
      <c r="SCL69" s="1170"/>
      <c r="SCM69" s="1170"/>
      <c r="SCN69" s="1170"/>
      <c r="SCO69" s="1170"/>
      <c r="SCP69" s="1170"/>
      <c r="SCQ69" s="1170"/>
      <c r="SCR69" s="1170"/>
      <c r="SCS69" s="1170"/>
      <c r="SCT69" s="1170"/>
      <c r="SCU69" s="1170"/>
      <c r="SCV69" s="1170"/>
      <c r="SCW69" s="1170"/>
      <c r="SCX69" s="1170"/>
      <c r="SCY69" s="1170"/>
      <c r="SCZ69" s="1170"/>
      <c r="SDA69" s="1170"/>
      <c r="SDB69" s="1170"/>
      <c r="SDC69" s="1170"/>
      <c r="SDD69" s="1170"/>
      <c r="SDE69" s="1170"/>
      <c r="SDF69" s="1170"/>
      <c r="SDG69" s="1170"/>
      <c r="SDH69" s="1170"/>
      <c r="SDI69" s="1170"/>
      <c r="SDJ69" s="1170"/>
      <c r="SDK69" s="1170"/>
      <c r="SDL69" s="1170"/>
      <c r="SDM69" s="1170"/>
      <c r="SDN69" s="1170"/>
      <c r="SDO69" s="1170"/>
      <c r="SDP69" s="1170"/>
      <c r="SDQ69" s="1170"/>
      <c r="SDR69" s="1170"/>
      <c r="SDS69" s="1170"/>
      <c r="SDT69" s="1170"/>
      <c r="SDU69" s="1170"/>
      <c r="SDV69" s="1170"/>
      <c r="SDW69" s="1170"/>
      <c r="SDX69" s="1170"/>
      <c r="SDY69" s="1170"/>
      <c r="SDZ69" s="1170"/>
      <c r="SEA69" s="1170"/>
      <c r="SEB69" s="1170"/>
      <c r="SEC69" s="1170"/>
      <c r="SED69" s="1170"/>
      <c r="SEE69" s="1170"/>
      <c r="SEF69" s="1170"/>
      <c r="SEG69" s="1170"/>
      <c r="SEH69" s="1170"/>
      <c r="SEI69" s="1170"/>
      <c r="SEJ69" s="1170"/>
      <c r="SEK69" s="1170"/>
      <c r="SEL69" s="1170"/>
      <c r="SEM69" s="1170"/>
      <c r="SEN69" s="1170"/>
      <c r="SEO69" s="1170"/>
      <c r="SEP69" s="1170"/>
      <c r="SEQ69" s="1170"/>
      <c r="SER69" s="1170"/>
      <c r="SES69" s="1170"/>
      <c r="SET69" s="1170"/>
      <c r="SEU69" s="1170"/>
      <c r="SEV69" s="1170"/>
      <c r="SEW69" s="1170"/>
      <c r="SEX69" s="1170"/>
      <c r="SEY69" s="1170"/>
      <c r="SEZ69" s="1170"/>
      <c r="SFA69" s="1170"/>
      <c r="SFB69" s="1170"/>
      <c r="SFC69" s="1170"/>
      <c r="SFD69" s="1170"/>
      <c r="SFE69" s="1170"/>
      <c r="SFF69" s="1170"/>
      <c r="SFG69" s="1170"/>
      <c r="SFH69" s="1170"/>
      <c r="SFI69" s="1170"/>
      <c r="SFJ69" s="1170"/>
      <c r="SFK69" s="1170"/>
      <c r="SFL69" s="1170"/>
      <c r="SFM69" s="1170"/>
      <c r="SFN69" s="1170"/>
      <c r="SFO69" s="1170"/>
      <c r="SFP69" s="1170"/>
      <c r="SFQ69" s="1170"/>
      <c r="SFR69" s="1170"/>
      <c r="SFS69" s="1170"/>
      <c r="SFT69" s="1170"/>
      <c r="SFU69" s="1170"/>
      <c r="SFV69" s="1170"/>
      <c r="SFW69" s="1170"/>
      <c r="SFX69" s="1170"/>
      <c r="SFY69" s="1170"/>
      <c r="SFZ69" s="1170"/>
      <c r="SGA69" s="1170"/>
      <c r="SGB69" s="1170"/>
      <c r="SGC69" s="1170"/>
      <c r="SGD69" s="1170"/>
      <c r="SGE69" s="1170"/>
      <c r="SGF69" s="1170"/>
      <c r="SGG69" s="1170"/>
      <c r="SGH69" s="1170"/>
      <c r="SGI69" s="1170"/>
      <c r="SGJ69" s="1170"/>
      <c r="SGK69" s="1170"/>
      <c r="SGL69" s="1170"/>
      <c r="SGM69" s="1170"/>
      <c r="SGN69" s="1170"/>
      <c r="SGO69" s="1170"/>
      <c r="SGP69" s="1170"/>
      <c r="SGQ69" s="1170"/>
      <c r="SGR69" s="1170"/>
      <c r="SGS69" s="1170"/>
      <c r="SGT69" s="1170"/>
      <c r="SGU69" s="1170"/>
      <c r="SGV69" s="1170"/>
      <c r="SGW69" s="1170"/>
      <c r="SGX69" s="1170"/>
      <c r="SGY69" s="1170"/>
      <c r="SGZ69" s="1170"/>
      <c r="SHA69" s="1170"/>
      <c r="SHB69" s="1170"/>
      <c r="SHC69" s="1170"/>
      <c r="SHD69" s="1170"/>
      <c r="SHE69" s="1170"/>
      <c r="SHF69" s="1170"/>
      <c r="SHG69" s="1170"/>
      <c r="SHH69" s="1170"/>
      <c r="SHI69" s="1170"/>
      <c r="SHJ69" s="1170"/>
      <c r="SHK69" s="1170"/>
      <c r="SHL69" s="1170"/>
      <c r="SHM69" s="1170"/>
      <c r="SHN69" s="1170"/>
      <c r="SHO69" s="1170"/>
      <c r="SHP69" s="1170"/>
      <c r="SHQ69" s="1170"/>
      <c r="SHR69" s="1170"/>
      <c r="SHS69" s="1170"/>
      <c r="SHT69" s="1170"/>
      <c r="SHU69" s="1170"/>
      <c r="SHV69" s="1170"/>
      <c r="SHW69" s="1170"/>
      <c r="SHX69" s="1170"/>
      <c r="SHY69" s="1170"/>
      <c r="SHZ69" s="1170"/>
      <c r="SIA69" s="1170"/>
      <c r="SIB69" s="1170"/>
      <c r="SIC69" s="1170"/>
      <c r="SID69" s="1170"/>
      <c r="SIE69" s="1170"/>
      <c r="SIF69" s="1170"/>
      <c r="SIG69" s="1170"/>
      <c r="SIH69" s="1170"/>
      <c r="SII69" s="1170"/>
      <c r="SIJ69" s="1170"/>
      <c r="SIK69" s="1170"/>
      <c r="SIL69" s="1170"/>
      <c r="SIM69" s="1170"/>
      <c r="SIN69" s="1170"/>
      <c r="SIO69" s="1170"/>
      <c r="SIP69" s="1170"/>
      <c r="SIQ69" s="1170"/>
      <c r="SIR69" s="1170"/>
      <c r="SIS69" s="1170"/>
      <c r="SIT69" s="1170"/>
      <c r="SIU69" s="1170"/>
      <c r="SIV69" s="1170"/>
      <c r="SIW69" s="1170"/>
      <c r="SIX69" s="1170"/>
      <c r="SIY69" s="1170"/>
      <c r="SIZ69" s="1170"/>
      <c r="SJA69" s="1170"/>
      <c r="SJB69" s="1170"/>
      <c r="SJC69" s="1170"/>
      <c r="SJD69" s="1170"/>
      <c r="SJE69" s="1170"/>
      <c r="SJF69" s="1170"/>
      <c r="SJG69" s="1170"/>
      <c r="SJH69" s="1170"/>
      <c r="SJI69" s="1170"/>
      <c r="SJJ69" s="1170"/>
      <c r="SJK69" s="1170"/>
      <c r="SJL69" s="1170"/>
      <c r="SJM69" s="1170"/>
      <c r="SJN69" s="1170"/>
      <c r="SJO69" s="1170"/>
      <c r="SJP69" s="1170"/>
      <c r="SJQ69" s="1170"/>
      <c r="SJR69" s="1170"/>
      <c r="SJS69" s="1170"/>
      <c r="SJT69" s="1170"/>
      <c r="SJU69" s="1170"/>
      <c r="SJV69" s="1170"/>
      <c r="SJW69" s="1170"/>
      <c r="SJX69" s="1170"/>
      <c r="SJY69" s="1170"/>
      <c r="SJZ69" s="1170"/>
      <c r="SKA69" s="1170"/>
      <c r="SKB69" s="1170"/>
      <c r="SKC69" s="1170"/>
      <c r="SKD69" s="1170"/>
      <c r="SKE69" s="1170"/>
      <c r="SKF69" s="1170"/>
      <c r="SKG69" s="1170"/>
      <c r="SKH69" s="1170"/>
      <c r="SKI69" s="1170"/>
      <c r="SKJ69" s="1170"/>
      <c r="SKK69" s="1170"/>
      <c r="SKL69" s="1170"/>
      <c r="SKM69" s="1170"/>
      <c r="SKN69" s="1170"/>
      <c r="SKO69" s="1170"/>
      <c r="SKP69" s="1170"/>
      <c r="SKQ69" s="1170"/>
      <c r="SKR69" s="1170"/>
      <c r="SKS69" s="1170"/>
      <c r="SKT69" s="1170"/>
      <c r="SKU69" s="1170"/>
      <c r="SKV69" s="1170"/>
      <c r="SKW69" s="1170"/>
      <c r="SKX69" s="1170"/>
      <c r="SKY69" s="1170"/>
      <c r="SKZ69" s="1170"/>
      <c r="SLA69" s="1170"/>
      <c r="SLB69" s="1170"/>
      <c r="SLC69" s="1170"/>
      <c r="SLD69" s="1170"/>
      <c r="SLE69" s="1170"/>
      <c r="SLF69" s="1170"/>
      <c r="SLG69" s="1170"/>
      <c r="SLH69" s="1170"/>
      <c r="SLI69" s="1170"/>
      <c r="SLJ69" s="1170"/>
      <c r="SLK69" s="1170"/>
      <c r="SLL69" s="1170"/>
      <c r="SLM69" s="1170"/>
      <c r="SLN69" s="1170"/>
      <c r="SLO69" s="1170"/>
      <c r="SLP69" s="1170"/>
      <c r="SLQ69" s="1170"/>
      <c r="SLR69" s="1170"/>
      <c r="SLS69" s="1170"/>
      <c r="SLT69" s="1170"/>
      <c r="SLU69" s="1170"/>
      <c r="SLV69" s="1170"/>
      <c r="SLW69" s="1170"/>
      <c r="SLX69" s="1170"/>
      <c r="SLY69" s="1170"/>
      <c r="SLZ69" s="1170"/>
      <c r="SMA69" s="1170"/>
      <c r="SMB69" s="1170"/>
      <c r="SMC69" s="1170"/>
      <c r="SMD69" s="1170"/>
      <c r="SME69" s="1170"/>
      <c r="SMF69" s="1170"/>
      <c r="SMG69" s="1170"/>
      <c r="SMH69" s="1170"/>
      <c r="SMI69" s="1170"/>
      <c r="SMJ69" s="1170"/>
      <c r="SMK69" s="1170"/>
      <c r="SML69" s="1170"/>
      <c r="SMM69" s="1170"/>
      <c r="SMN69" s="1170"/>
      <c r="SMO69" s="1170"/>
      <c r="SMP69" s="1170"/>
      <c r="SMQ69" s="1170"/>
      <c r="SMR69" s="1170"/>
      <c r="SMS69" s="1170"/>
      <c r="SMT69" s="1170"/>
      <c r="SMU69" s="1170"/>
      <c r="SMV69" s="1170"/>
      <c r="SMW69" s="1170"/>
      <c r="SMX69" s="1170"/>
      <c r="SMY69" s="1170"/>
      <c r="SMZ69" s="1170"/>
      <c r="SNA69" s="1170"/>
      <c r="SNB69" s="1170"/>
      <c r="SNC69" s="1170"/>
      <c r="SND69" s="1170"/>
      <c r="SNE69" s="1170"/>
      <c r="SNF69" s="1170"/>
      <c r="SNG69" s="1170"/>
      <c r="SNH69" s="1170"/>
      <c r="SNI69" s="1170"/>
      <c r="SNJ69" s="1170"/>
      <c r="SNK69" s="1170"/>
      <c r="SNL69" s="1170"/>
      <c r="SNM69" s="1170"/>
      <c r="SNN69" s="1170"/>
      <c r="SNO69" s="1170"/>
      <c r="SNP69" s="1170"/>
      <c r="SNQ69" s="1170"/>
      <c r="SNR69" s="1170"/>
      <c r="SNS69" s="1170"/>
      <c r="SNT69" s="1170"/>
      <c r="SNU69" s="1170"/>
      <c r="SNV69" s="1170"/>
      <c r="SNW69" s="1170"/>
      <c r="SNX69" s="1170"/>
      <c r="SNY69" s="1170"/>
      <c r="SNZ69" s="1170"/>
      <c r="SOA69" s="1170"/>
      <c r="SOB69" s="1170"/>
      <c r="SOC69" s="1170"/>
      <c r="SOD69" s="1170"/>
      <c r="SOE69" s="1170"/>
      <c r="SOF69" s="1170"/>
      <c r="SOG69" s="1170"/>
      <c r="SOH69" s="1170"/>
      <c r="SOI69" s="1170"/>
      <c r="SOJ69" s="1170"/>
      <c r="SOK69" s="1170"/>
      <c r="SOL69" s="1170"/>
      <c r="SOM69" s="1170"/>
      <c r="SON69" s="1170"/>
      <c r="SOO69" s="1170"/>
      <c r="SOP69" s="1170"/>
      <c r="SOQ69" s="1170"/>
      <c r="SOR69" s="1170"/>
      <c r="SOS69" s="1170"/>
      <c r="SOT69" s="1170"/>
      <c r="SOU69" s="1170"/>
      <c r="SOV69" s="1170"/>
      <c r="SOW69" s="1170"/>
      <c r="SOX69" s="1170"/>
      <c r="SOY69" s="1170"/>
      <c r="SOZ69" s="1170"/>
      <c r="SPA69" s="1170"/>
      <c r="SPB69" s="1170"/>
      <c r="SPC69" s="1170"/>
      <c r="SPD69" s="1170"/>
      <c r="SPE69" s="1170"/>
      <c r="SPF69" s="1170"/>
      <c r="SPG69" s="1170"/>
      <c r="SPH69" s="1170"/>
      <c r="SPI69" s="1170"/>
      <c r="SPJ69" s="1170"/>
      <c r="SPK69" s="1170"/>
      <c r="SPL69" s="1170"/>
      <c r="SPM69" s="1170"/>
      <c r="SPN69" s="1170"/>
      <c r="SPO69" s="1170"/>
      <c r="SPP69" s="1170"/>
      <c r="SPQ69" s="1170"/>
      <c r="SPR69" s="1170"/>
      <c r="SPS69" s="1170"/>
      <c r="SPT69" s="1170"/>
      <c r="SPU69" s="1170"/>
      <c r="SPV69" s="1170"/>
      <c r="SPW69" s="1170"/>
      <c r="SPX69" s="1170"/>
      <c r="SPY69" s="1170"/>
      <c r="SPZ69" s="1170"/>
      <c r="SQA69" s="1170"/>
      <c r="SQB69" s="1170"/>
      <c r="SQC69" s="1170"/>
      <c r="SQD69" s="1170"/>
      <c r="SQE69" s="1170"/>
      <c r="SQF69" s="1170"/>
      <c r="SQG69" s="1170"/>
      <c r="SQH69" s="1170"/>
      <c r="SQI69" s="1170"/>
      <c r="SQJ69" s="1170"/>
      <c r="SQK69" s="1170"/>
      <c r="SQL69" s="1170"/>
      <c r="SQM69" s="1170"/>
      <c r="SQN69" s="1170"/>
      <c r="SQO69" s="1170"/>
      <c r="SQP69" s="1170"/>
      <c r="SQQ69" s="1170"/>
      <c r="SQR69" s="1170"/>
      <c r="SQS69" s="1170"/>
      <c r="SQT69" s="1170"/>
      <c r="SQU69" s="1170"/>
      <c r="SQV69" s="1170"/>
      <c r="SQW69" s="1170"/>
      <c r="SQX69" s="1170"/>
      <c r="SQY69" s="1170"/>
      <c r="SQZ69" s="1170"/>
      <c r="SRA69" s="1170"/>
      <c r="SRB69" s="1170"/>
      <c r="SRC69" s="1170"/>
      <c r="SRD69" s="1170"/>
      <c r="SRE69" s="1170"/>
      <c r="SRF69" s="1170"/>
      <c r="SRG69" s="1170"/>
      <c r="SRH69" s="1170"/>
      <c r="SRI69" s="1170"/>
      <c r="SRJ69" s="1170"/>
      <c r="SRK69" s="1170"/>
      <c r="SRL69" s="1170"/>
      <c r="SRM69" s="1170"/>
      <c r="SRN69" s="1170"/>
      <c r="SRO69" s="1170"/>
      <c r="SRP69" s="1170"/>
      <c r="SRQ69" s="1170"/>
      <c r="SRR69" s="1170"/>
      <c r="SRS69" s="1170"/>
      <c r="SRT69" s="1170"/>
      <c r="SRU69" s="1170"/>
      <c r="SRV69" s="1170"/>
      <c r="SRW69" s="1170"/>
      <c r="SRX69" s="1170"/>
      <c r="SRY69" s="1170"/>
      <c r="SRZ69" s="1170"/>
      <c r="SSA69" s="1170"/>
      <c r="SSB69" s="1170"/>
      <c r="SSC69" s="1170"/>
      <c r="SSD69" s="1170"/>
      <c r="SSE69" s="1170"/>
      <c r="SSF69" s="1170"/>
      <c r="SSG69" s="1170"/>
      <c r="SSH69" s="1170"/>
      <c r="SSI69" s="1170"/>
      <c r="SSJ69" s="1170"/>
      <c r="SSK69" s="1170"/>
      <c r="SSL69" s="1170"/>
      <c r="SSM69" s="1170"/>
      <c r="SSN69" s="1170"/>
      <c r="SSO69" s="1170"/>
      <c r="SSP69" s="1170"/>
      <c r="SSQ69" s="1170"/>
      <c r="SSR69" s="1170"/>
      <c r="SSS69" s="1170"/>
      <c r="SST69" s="1170"/>
      <c r="SSU69" s="1170"/>
      <c r="SSV69" s="1170"/>
      <c r="SSW69" s="1170"/>
      <c r="SSX69" s="1170"/>
      <c r="SSY69" s="1170"/>
      <c r="SSZ69" s="1170"/>
      <c r="STA69" s="1170"/>
      <c r="STB69" s="1170"/>
      <c r="STC69" s="1170"/>
      <c r="STD69" s="1170"/>
      <c r="STE69" s="1170"/>
      <c r="STF69" s="1170"/>
      <c r="STG69" s="1170"/>
      <c r="STH69" s="1170"/>
      <c r="STI69" s="1170"/>
      <c r="STJ69" s="1170"/>
      <c r="STK69" s="1170"/>
      <c r="STL69" s="1170"/>
      <c r="STM69" s="1170"/>
      <c r="STN69" s="1170"/>
      <c r="STO69" s="1170"/>
      <c r="STP69" s="1170"/>
      <c r="STQ69" s="1170"/>
      <c r="STR69" s="1170"/>
      <c r="STS69" s="1170"/>
      <c r="STT69" s="1170"/>
      <c r="STU69" s="1170"/>
      <c r="STV69" s="1170"/>
      <c r="STW69" s="1170"/>
      <c r="STX69" s="1170"/>
      <c r="STY69" s="1170"/>
      <c r="STZ69" s="1170"/>
      <c r="SUA69" s="1170"/>
      <c r="SUB69" s="1170"/>
      <c r="SUC69" s="1170"/>
      <c r="SUD69" s="1170"/>
      <c r="SUE69" s="1170"/>
      <c r="SUF69" s="1170"/>
      <c r="SUG69" s="1170"/>
      <c r="SUH69" s="1170"/>
      <c r="SUI69" s="1170"/>
      <c r="SUJ69" s="1170"/>
      <c r="SUK69" s="1170"/>
      <c r="SUL69" s="1170"/>
      <c r="SUM69" s="1170"/>
      <c r="SUN69" s="1170"/>
      <c r="SUO69" s="1170"/>
      <c r="SUP69" s="1170"/>
      <c r="SUQ69" s="1170"/>
      <c r="SUR69" s="1170"/>
      <c r="SUS69" s="1170"/>
      <c r="SUT69" s="1170"/>
      <c r="SUU69" s="1170"/>
      <c r="SUV69" s="1170"/>
      <c r="SUW69" s="1170"/>
      <c r="SUX69" s="1170"/>
      <c r="SUY69" s="1170"/>
      <c r="SUZ69" s="1170"/>
      <c r="SVA69" s="1170"/>
      <c r="SVB69" s="1170"/>
      <c r="SVC69" s="1170"/>
      <c r="SVD69" s="1170"/>
      <c r="SVE69" s="1170"/>
      <c r="SVF69" s="1170"/>
      <c r="SVG69" s="1170"/>
      <c r="SVH69" s="1170"/>
      <c r="SVI69" s="1170"/>
      <c r="SVJ69" s="1170"/>
      <c r="SVK69" s="1170"/>
      <c r="SVL69" s="1170"/>
      <c r="SVM69" s="1170"/>
      <c r="SVN69" s="1170"/>
      <c r="SVO69" s="1170"/>
      <c r="SVP69" s="1170"/>
      <c r="SVQ69" s="1170"/>
      <c r="SVR69" s="1170"/>
      <c r="SVS69" s="1170"/>
      <c r="SVT69" s="1170"/>
      <c r="SVU69" s="1170"/>
      <c r="SVV69" s="1170"/>
      <c r="SVW69" s="1170"/>
      <c r="SVX69" s="1170"/>
      <c r="SVY69" s="1170"/>
      <c r="SVZ69" s="1170"/>
      <c r="SWA69" s="1170"/>
      <c r="SWB69" s="1170"/>
      <c r="SWC69" s="1170"/>
      <c r="SWD69" s="1170"/>
      <c r="SWE69" s="1170"/>
      <c r="SWF69" s="1170"/>
      <c r="SWG69" s="1170"/>
      <c r="SWH69" s="1170"/>
      <c r="SWI69" s="1170"/>
      <c r="SWJ69" s="1170"/>
      <c r="SWK69" s="1170"/>
      <c r="SWL69" s="1170"/>
      <c r="SWM69" s="1170"/>
      <c r="SWN69" s="1170"/>
      <c r="SWO69" s="1170"/>
      <c r="SWP69" s="1170"/>
      <c r="SWQ69" s="1170"/>
      <c r="SWR69" s="1170"/>
      <c r="SWS69" s="1170"/>
      <c r="SWT69" s="1170"/>
      <c r="SWU69" s="1170"/>
      <c r="SWV69" s="1170"/>
      <c r="SWW69" s="1170"/>
      <c r="SWX69" s="1170"/>
      <c r="SWY69" s="1170"/>
      <c r="SWZ69" s="1170"/>
      <c r="SXA69" s="1170"/>
      <c r="SXB69" s="1170"/>
      <c r="SXC69" s="1170"/>
      <c r="SXD69" s="1170"/>
      <c r="SXE69" s="1170"/>
      <c r="SXF69" s="1170"/>
      <c r="SXG69" s="1170"/>
      <c r="SXH69" s="1170"/>
      <c r="SXI69" s="1170"/>
      <c r="SXJ69" s="1170"/>
      <c r="SXK69" s="1170"/>
      <c r="SXL69" s="1170"/>
      <c r="SXM69" s="1170"/>
      <c r="SXN69" s="1170"/>
      <c r="SXO69" s="1170"/>
      <c r="SXP69" s="1170"/>
      <c r="SXQ69" s="1170"/>
      <c r="SXR69" s="1170"/>
      <c r="SXS69" s="1170"/>
      <c r="SXT69" s="1170"/>
      <c r="SXU69" s="1170"/>
      <c r="SXV69" s="1170"/>
      <c r="SXW69" s="1170"/>
      <c r="SXX69" s="1170"/>
      <c r="SXY69" s="1170"/>
      <c r="SXZ69" s="1170"/>
      <c r="SYA69" s="1170"/>
      <c r="SYB69" s="1170"/>
      <c r="SYC69" s="1170"/>
      <c r="SYD69" s="1170"/>
      <c r="SYE69" s="1170"/>
      <c r="SYF69" s="1170"/>
      <c r="SYG69" s="1170"/>
      <c r="SYH69" s="1170"/>
      <c r="SYI69" s="1170"/>
      <c r="SYJ69" s="1170"/>
      <c r="SYK69" s="1170"/>
      <c r="SYL69" s="1170"/>
      <c r="SYM69" s="1170"/>
      <c r="SYN69" s="1170"/>
      <c r="SYO69" s="1170"/>
      <c r="SYP69" s="1170"/>
      <c r="SYQ69" s="1170"/>
      <c r="SYR69" s="1170"/>
      <c r="SYS69" s="1170"/>
      <c r="SYT69" s="1170"/>
      <c r="SYU69" s="1170"/>
      <c r="SYV69" s="1170"/>
      <c r="SYW69" s="1170"/>
      <c r="SYX69" s="1170"/>
      <c r="SYY69" s="1170"/>
      <c r="SYZ69" s="1170"/>
      <c r="SZA69" s="1170"/>
      <c r="SZB69" s="1170"/>
      <c r="SZC69" s="1170"/>
      <c r="SZD69" s="1170"/>
      <c r="SZE69" s="1170"/>
      <c r="SZF69" s="1170"/>
      <c r="SZG69" s="1170"/>
      <c r="SZH69" s="1170"/>
      <c r="SZI69" s="1170"/>
      <c r="SZJ69" s="1170"/>
      <c r="SZK69" s="1170"/>
      <c r="SZL69" s="1170"/>
      <c r="SZM69" s="1170"/>
      <c r="SZN69" s="1170"/>
      <c r="SZO69" s="1170"/>
      <c r="SZP69" s="1170"/>
      <c r="SZQ69" s="1170"/>
      <c r="SZR69" s="1170"/>
      <c r="SZS69" s="1170"/>
      <c r="SZT69" s="1170"/>
      <c r="SZU69" s="1170"/>
      <c r="SZV69" s="1170"/>
      <c r="SZW69" s="1170"/>
      <c r="SZX69" s="1170"/>
      <c r="SZY69" s="1170"/>
      <c r="SZZ69" s="1170"/>
      <c r="TAA69" s="1170"/>
      <c r="TAB69" s="1170"/>
      <c r="TAC69" s="1170"/>
      <c r="TAD69" s="1170"/>
      <c r="TAE69" s="1170"/>
      <c r="TAF69" s="1170"/>
      <c r="TAG69" s="1170"/>
      <c r="TAH69" s="1170"/>
      <c r="TAI69" s="1170"/>
      <c r="TAJ69" s="1170"/>
      <c r="TAK69" s="1170"/>
      <c r="TAL69" s="1170"/>
      <c r="TAM69" s="1170"/>
      <c r="TAN69" s="1170"/>
      <c r="TAO69" s="1170"/>
      <c r="TAP69" s="1170"/>
      <c r="TAQ69" s="1170"/>
      <c r="TAR69" s="1170"/>
      <c r="TAS69" s="1170"/>
      <c r="TAT69" s="1170"/>
      <c r="TAU69" s="1170"/>
      <c r="TAV69" s="1170"/>
      <c r="TAW69" s="1170"/>
      <c r="TAX69" s="1170"/>
      <c r="TAY69" s="1170"/>
      <c r="TAZ69" s="1170"/>
      <c r="TBA69" s="1170"/>
      <c r="TBB69" s="1170"/>
      <c r="TBC69" s="1170"/>
      <c r="TBD69" s="1170"/>
      <c r="TBE69" s="1170"/>
      <c r="TBF69" s="1170"/>
      <c r="TBG69" s="1170"/>
      <c r="TBH69" s="1170"/>
      <c r="TBI69" s="1170"/>
      <c r="TBJ69" s="1170"/>
      <c r="TBK69" s="1170"/>
      <c r="TBL69" s="1170"/>
      <c r="TBM69" s="1170"/>
      <c r="TBN69" s="1170"/>
      <c r="TBO69" s="1170"/>
      <c r="TBP69" s="1170"/>
      <c r="TBQ69" s="1170"/>
      <c r="TBR69" s="1170"/>
      <c r="TBS69" s="1170"/>
      <c r="TBT69" s="1170"/>
      <c r="TBU69" s="1170"/>
      <c r="TBV69" s="1170"/>
      <c r="TBW69" s="1170"/>
      <c r="TBX69" s="1170"/>
      <c r="TBY69" s="1170"/>
      <c r="TBZ69" s="1170"/>
      <c r="TCA69" s="1170"/>
      <c r="TCB69" s="1170"/>
      <c r="TCC69" s="1170"/>
      <c r="TCD69" s="1170"/>
      <c r="TCE69" s="1170"/>
      <c r="TCF69" s="1170"/>
      <c r="TCG69" s="1170"/>
      <c r="TCH69" s="1170"/>
      <c r="TCI69" s="1170"/>
      <c r="TCJ69" s="1170"/>
      <c r="TCK69" s="1170"/>
      <c r="TCL69" s="1170"/>
      <c r="TCM69" s="1170"/>
      <c r="TCN69" s="1170"/>
      <c r="TCO69" s="1170"/>
      <c r="TCP69" s="1170"/>
      <c r="TCQ69" s="1170"/>
      <c r="TCR69" s="1170"/>
      <c r="TCS69" s="1170"/>
      <c r="TCT69" s="1170"/>
      <c r="TCU69" s="1170"/>
      <c r="TCV69" s="1170"/>
      <c r="TCW69" s="1170"/>
      <c r="TCX69" s="1170"/>
      <c r="TCY69" s="1170"/>
      <c r="TCZ69" s="1170"/>
      <c r="TDA69" s="1170"/>
      <c r="TDB69" s="1170"/>
      <c r="TDC69" s="1170"/>
      <c r="TDD69" s="1170"/>
      <c r="TDE69" s="1170"/>
      <c r="TDF69" s="1170"/>
      <c r="TDG69" s="1170"/>
      <c r="TDH69" s="1170"/>
      <c r="TDI69" s="1170"/>
      <c r="TDJ69" s="1170"/>
      <c r="TDK69" s="1170"/>
      <c r="TDL69" s="1170"/>
      <c r="TDM69" s="1170"/>
      <c r="TDN69" s="1170"/>
      <c r="TDO69" s="1170"/>
      <c r="TDP69" s="1170"/>
      <c r="TDQ69" s="1170"/>
      <c r="TDR69" s="1170"/>
      <c r="TDS69" s="1170"/>
      <c r="TDT69" s="1170"/>
      <c r="TDU69" s="1170"/>
      <c r="TDV69" s="1170"/>
      <c r="TDW69" s="1170"/>
      <c r="TDX69" s="1170"/>
      <c r="TDY69" s="1170"/>
      <c r="TDZ69" s="1170"/>
      <c r="TEA69" s="1170"/>
      <c r="TEB69" s="1170"/>
      <c r="TEC69" s="1170"/>
      <c r="TED69" s="1170"/>
      <c r="TEE69" s="1170"/>
      <c r="TEF69" s="1170"/>
      <c r="TEG69" s="1170"/>
      <c r="TEH69" s="1170"/>
      <c r="TEI69" s="1170"/>
      <c r="TEJ69" s="1170"/>
      <c r="TEK69" s="1170"/>
      <c r="TEL69" s="1170"/>
      <c r="TEM69" s="1170"/>
      <c r="TEN69" s="1170"/>
      <c r="TEO69" s="1170"/>
      <c r="TEP69" s="1170"/>
      <c r="TEQ69" s="1170"/>
      <c r="TER69" s="1170"/>
      <c r="TES69" s="1170"/>
      <c r="TET69" s="1170"/>
      <c r="TEU69" s="1170"/>
      <c r="TEV69" s="1170"/>
      <c r="TEW69" s="1170"/>
      <c r="TEX69" s="1170"/>
      <c r="TEY69" s="1170"/>
      <c r="TEZ69" s="1170"/>
      <c r="TFA69" s="1170"/>
      <c r="TFB69" s="1170"/>
      <c r="TFC69" s="1170"/>
      <c r="TFD69" s="1170"/>
      <c r="TFE69" s="1170"/>
      <c r="TFF69" s="1170"/>
      <c r="TFG69" s="1170"/>
      <c r="TFH69" s="1170"/>
      <c r="TFI69" s="1170"/>
      <c r="TFJ69" s="1170"/>
      <c r="TFK69" s="1170"/>
      <c r="TFL69" s="1170"/>
      <c r="TFM69" s="1170"/>
      <c r="TFN69" s="1170"/>
      <c r="TFO69" s="1170"/>
      <c r="TFP69" s="1170"/>
      <c r="TFQ69" s="1170"/>
      <c r="TFR69" s="1170"/>
      <c r="TFS69" s="1170"/>
      <c r="TFT69" s="1170"/>
      <c r="TFU69" s="1170"/>
      <c r="TFV69" s="1170"/>
      <c r="TFW69" s="1170"/>
      <c r="TFX69" s="1170"/>
      <c r="TFY69" s="1170"/>
      <c r="TFZ69" s="1170"/>
      <c r="TGA69" s="1170"/>
      <c r="TGB69" s="1170"/>
      <c r="TGC69" s="1170"/>
      <c r="TGD69" s="1170"/>
      <c r="TGE69" s="1170"/>
      <c r="TGF69" s="1170"/>
      <c r="TGG69" s="1170"/>
      <c r="TGH69" s="1170"/>
      <c r="TGI69" s="1170"/>
      <c r="TGJ69" s="1170"/>
      <c r="TGK69" s="1170"/>
      <c r="TGL69" s="1170"/>
      <c r="TGM69" s="1170"/>
      <c r="TGN69" s="1170"/>
      <c r="TGO69" s="1170"/>
      <c r="TGP69" s="1170"/>
      <c r="TGQ69" s="1170"/>
      <c r="TGR69" s="1170"/>
      <c r="TGS69" s="1170"/>
      <c r="TGT69" s="1170"/>
      <c r="TGU69" s="1170"/>
      <c r="TGV69" s="1170"/>
      <c r="TGW69" s="1170"/>
      <c r="TGX69" s="1170"/>
      <c r="TGY69" s="1170"/>
      <c r="TGZ69" s="1170"/>
      <c r="THA69" s="1170"/>
      <c r="THB69" s="1170"/>
      <c r="THC69" s="1170"/>
      <c r="THD69" s="1170"/>
      <c r="THE69" s="1170"/>
      <c r="THF69" s="1170"/>
      <c r="THG69" s="1170"/>
      <c r="THH69" s="1170"/>
      <c r="THI69" s="1170"/>
      <c r="THJ69" s="1170"/>
      <c r="THK69" s="1170"/>
      <c r="THL69" s="1170"/>
      <c r="THM69" s="1170"/>
      <c r="THN69" s="1170"/>
      <c r="THO69" s="1170"/>
      <c r="THP69" s="1170"/>
      <c r="THQ69" s="1170"/>
      <c r="THR69" s="1170"/>
      <c r="THS69" s="1170"/>
      <c r="THT69" s="1170"/>
      <c r="THU69" s="1170"/>
      <c r="THV69" s="1170"/>
      <c r="THW69" s="1170"/>
      <c r="THX69" s="1170"/>
      <c r="THY69" s="1170"/>
      <c r="THZ69" s="1170"/>
      <c r="TIA69" s="1170"/>
      <c r="TIB69" s="1170"/>
      <c r="TIC69" s="1170"/>
      <c r="TID69" s="1170"/>
      <c r="TIE69" s="1170"/>
      <c r="TIF69" s="1170"/>
      <c r="TIG69" s="1170"/>
      <c r="TIH69" s="1170"/>
      <c r="TII69" s="1170"/>
      <c r="TIJ69" s="1170"/>
      <c r="TIK69" s="1170"/>
      <c r="TIL69" s="1170"/>
      <c r="TIM69" s="1170"/>
      <c r="TIN69" s="1170"/>
      <c r="TIO69" s="1170"/>
      <c r="TIP69" s="1170"/>
      <c r="TIQ69" s="1170"/>
      <c r="TIR69" s="1170"/>
      <c r="TIS69" s="1170"/>
      <c r="TIT69" s="1170"/>
      <c r="TIU69" s="1170"/>
      <c r="TIV69" s="1170"/>
      <c r="TIW69" s="1170"/>
      <c r="TIX69" s="1170"/>
      <c r="TIY69" s="1170"/>
      <c r="TIZ69" s="1170"/>
      <c r="TJA69" s="1170"/>
      <c r="TJB69" s="1170"/>
      <c r="TJC69" s="1170"/>
      <c r="TJD69" s="1170"/>
      <c r="TJE69" s="1170"/>
      <c r="TJF69" s="1170"/>
      <c r="TJG69" s="1170"/>
      <c r="TJH69" s="1170"/>
      <c r="TJI69" s="1170"/>
      <c r="TJJ69" s="1170"/>
      <c r="TJK69" s="1170"/>
      <c r="TJL69" s="1170"/>
      <c r="TJM69" s="1170"/>
      <c r="TJN69" s="1170"/>
      <c r="TJO69" s="1170"/>
      <c r="TJP69" s="1170"/>
      <c r="TJQ69" s="1170"/>
      <c r="TJR69" s="1170"/>
      <c r="TJS69" s="1170"/>
      <c r="TJT69" s="1170"/>
      <c r="TJU69" s="1170"/>
      <c r="TJV69" s="1170"/>
      <c r="TJW69" s="1170"/>
      <c r="TJX69" s="1170"/>
      <c r="TJY69" s="1170"/>
      <c r="TJZ69" s="1170"/>
      <c r="TKA69" s="1170"/>
      <c r="TKB69" s="1170"/>
      <c r="TKC69" s="1170"/>
      <c r="TKD69" s="1170"/>
      <c r="TKE69" s="1170"/>
      <c r="TKF69" s="1170"/>
      <c r="TKG69" s="1170"/>
      <c r="TKH69" s="1170"/>
      <c r="TKI69" s="1170"/>
      <c r="TKJ69" s="1170"/>
      <c r="TKK69" s="1170"/>
      <c r="TKL69" s="1170"/>
      <c r="TKM69" s="1170"/>
      <c r="TKN69" s="1170"/>
      <c r="TKO69" s="1170"/>
      <c r="TKP69" s="1170"/>
      <c r="TKQ69" s="1170"/>
      <c r="TKR69" s="1170"/>
      <c r="TKS69" s="1170"/>
      <c r="TKT69" s="1170"/>
      <c r="TKU69" s="1170"/>
      <c r="TKV69" s="1170"/>
      <c r="TKW69" s="1170"/>
      <c r="TKX69" s="1170"/>
      <c r="TKY69" s="1170"/>
      <c r="TKZ69" s="1170"/>
      <c r="TLA69" s="1170"/>
      <c r="TLB69" s="1170"/>
      <c r="TLC69" s="1170"/>
      <c r="TLD69" s="1170"/>
      <c r="TLE69" s="1170"/>
      <c r="TLF69" s="1170"/>
      <c r="TLG69" s="1170"/>
      <c r="TLH69" s="1170"/>
      <c r="TLI69" s="1170"/>
      <c r="TLJ69" s="1170"/>
      <c r="TLK69" s="1170"/>
      <c r="TLL69" s="1170"/>
      <c r="TLM69" s="1170"/>
      <c r="TLN69" s="1170"/>
      <c r="TLO69" s="1170"/>
      <c r="TLP69" s="1170"/>
      <c r="TLQ69" s="1170"/>
      <c r="TLR69" s="1170"/>
      <c r="TLS69" s="1170"/>
      <c r="TLT69" s="1170"/>
      <c r="TLU69" s="1170"/>
      <c r="TLV69" s="1170"/>
      <c r="TLW69" s="1170"/>
      <c r="TLX69" s="1170"/>
      <c r="TLY69" s="1170"/>
      <c r="TLZ69" s="1170"/>
      <c r="TMA69" s="1170"/>
      <c r="TMB69" s="1170"/>
      <c r="TMC69" s="1170"/>
      <c r="TMD69" s="1170"/>
      <c r="TME69" s="1170"/>
      <c r="TMF69" s="1170"/>
      <c r="TMG69" s="1170"/>
      <c r="TMH69" s="1170"/>
      <c r="TMI69" s="1170"/>
      <c r="TMJ69" s="1170"/>
      <c r="TMK69" s="1170"/>
      <c r="TML69" s="1170"/>
      <c r="TMM69" s="1170"/>
      <c r="TMN69" s="1170"/>
      <c r="TMO69" s="1170"/>
      <c r="TMP69" s="1170"/>
      <c r="TMQ69" s="1170"/>
      <c r="TMR69" s="1170"/>
      <c r="TMS69" s="1170"/>
      <c r="TMT69" s="1170"/>
      <c r="TMU69" s="1170"/>
      <c r="TMV69" s="1170"/>
      <c r="TMW69" s="1170"/>
      <c r="TMX69" s="1170"/>
      <c r="TMY69" s="1170"/>
      <c r="TMZ69" s="1170"/>
      <c r="TNA69" s="1170"/>
      <c r="TNB69" s="1170"/>
      <c r="TNC69" s="1170"/>
      <c r="TND69" s="1170"/>
      <c r="TNE69" s="1170"/>
      <c r="TNF69" s="1170"/>
      <c r="TNG69" s="1170"/>
      <c r="TNH69" s="1170"/>
      <c r="TNI69" s="1170"/>
      <c r="TNJ69" s="1170"/>
      <c r="TNK69" s="1170"/>
      <c r="TNL69" s="1170"/>
      <c r="TNM69" s="1170"/>
      <c r="TNN69" s="1170"/>
      <c r="TNO69" s="1170"/>
      <c r="TNP69" s="1170"/>
      <c r="TNQ69" s="1170"/>
      <c r="TNR69" s="1170"/>
      <c r="TNS69" s="1170"/>
      <c r="TNT69" s="1170"/>
      <c r="TNU69" s="1170"/>
      <c r="TNV69" s="1170"/>
      <c r="TNW69" s="1170"/>
      <c r="TNX69" s="1170"/>
      <c r="TNY69" s="1170"/>
      <c r="TNZ69" s="1170"/>
      <c r="TOA69" s="1170"/>
      <c r="TOB69" s="1170"/>
      <c r="TOC69" s="1170"/>
      <c r="TOD69" s="1170"/>
      <c r="TOE69" s="1170"/>
      <c r="TOF69" s="1170"/>
      <c r="TOG69" s="1170"/>
      <c r="TOH69" s="1170"/>
      <c r="TOI69" s="1170"/>
      <c r="TOJ69" s="1170"/>
      <c r="TOK69" s="1170"/>
      <c r="TOL69" s="1170"/>
      <c r="TOM69" s="1170"/>
      <c r="TON69" s="1170"/>
      <c r="TOO69" s="1170"/>
      <c r="TOP69" s="1170"/>
      <c r="TOQ69" s="1170"/>
      <c r="TOR69" s="1170"/>
      <c r="TOS69" s="1170"/>
      <c r="TOT69" s="1170"/>
      <c r="TOU69" s="1170"/>
      <c r="TOV69" s="1170"/>
      <c r="TOW69" s="1170"/>
      <c r="TOX69" s="1170"/>
      <c r="TOY69" s="1170"/>
      <c r="TOZ69" s="1170"/>
      <c r="TPA69" s="1170"/>
      <c r="TPB69" s="1170"/>
      <c r="TPC69" s="1170"/>
      <c r="TPD69" s="1170"/>
      <c r="TPE69" s="1170"/>
      <c r="TPF69" s="1170"/>
      <c r="TPG69" s="1170"/>
      <c r="TPH69" s="1170"/>
      <c r="TPI69" s="1170"/>
      <c r="TPJ69" s="1170"/>
      <c r="TPK69" s="1170"/>
      <c r="TPL69" s="1170"/>
      <c r="TPM69" s="1170"/>
      <c r="TPN69" s="1170"/>
      <c r="TPO69" s="1170"/>
      <c r="TPP69" s="1170"/>
      <c r="TPQ69" s="1170"/>
      <c r="TPR69" s="1170"/>
      <c r="TPS69" s="1170"/>
      <c r="TPT69" s="1170"/>
      <c r="TPU69" s="1170"/>
      <c r="TPV69" s="1170"/>
      <c r="TPW69" s="1170"/>
      <c r="TPX69" s="1170"/>
      <c r="TPY69" s="1170"/>
      <c r="TPZ69" s="1170"/>
      <c r="TQA69" s="1170"/>
      <c r="TQB69" s="1170"/>
      <c r="TQC69" s="1170"/>
      <c r="TQD69" s="1170"/>
      <c r="TQE69" s="1170"/>
      <c r="TQF69" s="1170"/>
      <c r="TQG69" s="1170"/>
      <c r="TQH69" s="1170"/>
      <c r="TQI69" s="1170"/>
      <c r="TQJ69" s="1170"/>
      <c r="TQK69" s="1170"/>
      <c r="TQL69" s="1170"/>
      <c r="TQM69" s="1170"/>
      <c r="TQN69" s="1170"/>
      <c r="TQO69" s="1170"/>
      <c r="TQP69" s="1170"/>
      <c r="TQQ69" s="1170"/>
      <c r="TQR69" s="1170"/>
      <c r="TQS69" s="1170"/>
      <c r="TQT69" s="1170"/>
      <c r="TQU69" s="1170"/>
      <c r="TQV69" s="1170"/>
      <c r="TQW69" s="1170"/>
      <c r="TQX69" s="1170"/>
      <c r="TQY69" s="1170"/>
      <c r="TQZ69" s="1170"/>
      <c r="TRA69" s="1170"/>
      <c r="TRB69" s="1170"/>
      <c r="TRC69" s="1170"/>
      <c r="TRD69" s="1170"/>
      <c r="TRE69" s="1170"/>
      <c r="TRF69" s="1170"/>
      <c r="TRG69" s="1170"/>
      <c r="TRH69" s="1170"/>
      <c r="TRI69" s="1170"/>
      <c r="TRJ69" s="1170"/>
      <c r="TRK69" s="1170"/>
      <c r="TRL69" s="1170"/>
      <c r="TRM69" s="1170"/>
      <c r="TRN69" s="1170"/>
      <c r="TRO69" s="1170"/>
      <c r="TRP69" s="1170"/>
      <c r="TRQ69" s="1170"/>
      <c r="TRR69" s="1170"/>
      <c r="TRS69" s="1170"/>
      <c r="TRT69" s="1170"/>
      <c r="TRU69" s="1170"/>
      <c r="TRV69" s="1170"/>
      <c r="TRW69" s="1170"/>
      <c r="TRX69" s="1170"/>
      <c r="TRY69" s="1170"/>
      <c r="TRZ69" s="1170"/>
      <c r="TSA69" s="1170"/>
      <c r="TSB69" s="1170"/>
      <c r="TSC69" s="1170"/>
      <c r="TSD69" s="1170"/>
      <c r="TSE69" s="1170"/>
      <c r="TSF69" s="1170"/>
      <c r="TSG69" s="1170"/>
      <c r="TSH69" s="1170"/>
      <c r="TSI69" s="1170"/>
      <c r="TSJ69" s="1170"/>
      <c r="TSK69" s="1170"/>
      <c r="TSL69" s="1170"/>
      <c r="TSM69" s="1170"/>
      <c r="TSN69" s="1170"/>
      <c r="TSO69" s="1170"/>
      <c r="TSP69" s="1170"/>
      <c r="TSQ69" s="1170"/>
      <c r="TSR69" s="1170"/>
      <c r="TSS69" s="1170"/>
      <c r="TST69" s="1170"/>
      <c r="TSU69" s="1170"/>
      <c r="TSV69" s="1170"/>
      <c r="TSW69" s="1170"/>
      <c r="TSX69" s="1170"/>
      <c r="TSY69" s="1170"/>
      <c r="TSZ69" s="1170"/>
      <c r="TTA69" s="1170"/>
      <c r="TTB69" s="1170"/>
      <c r="TTC69" s="1170"/>
      <c r="TTD69" s="1170"/>
      <c r="TTE69" s="1170"/>
      <c r="TTF69" s="1170"/>
      <c r="TTG69" s="1170"/>
      <c r="TTH69" s="1170"/>
      <c r="TTI69" s="1170"/>
      <c r="TTJ69" s="1170"/>
      <c r="TTK69" s="1170"/>
      <c r="TTL69" s="1170"/>
      <c r="TTM69" s="1170"/>
      <c r="TTN69" s="1170"/>
      <c r="TTO69" s="1170"/>
      <c r="TTP69" s="1170"/>
      <c r="TTQ69" s="1170"/>
      <c r="TTR69" s="1170"/>
      <c r="TTS69" s="1170"/>
      <c r="TTT69" s="1170"/>
      <c r="TTU69" s="1170"/>
      <c r="TTV69" s="1170"/>
      <c r="TTW69" s="1170"/>
      <c r="TTX69" s="1170"/>
      <c r="TTY69" s="1170"/>
      <c r="TTZ69" s="1170"/>
      <c r="TUA69" s="1170"/>
      <c r="TUB69" s="1170"/>
      <c r="TUC69" s="1170"/>
      <c r="TUD69" s="1170"/>
      <c r="TUE69" s="1170"/>
      <c r="TUF69" s="1170"/>
      <c r="TUG69" s="1170"/>
      <c r="TUH69" s="1170"/>
      <c r="TUI69" s="1170"/>
      <c r="TUJ69" s="1170"/>
      <c r="TUK69" s="1170"/>
      <c r="TUL69" s="1170"/>
      <c r="TUM69" s="1170"/>
      <c r="TUN69" s="1170"/>
      <c r="TUO69" s="1170"/>
      <c r="TUP69" s="1170"/>
      <c r="TUQ69" s="1170"/>
      <c r="TUR69" s="1170"/>
      <c r="TUS69" s="1170"/>
      <c r="TUT69" s="1170"/>
      <c r="TUU69" s="1170"/>
      <c r="TUV69" s="1170"/>
      <c r="TUW69" s="1170"/>
      <c r="TUX69" s="1170"/>
      <c r="TUY69" s="1170"/>
      <c r="TUZ69" s="1170"/>
      <c r="TVA69" s="1170"/>
      <c r="TVB69" s="1170"/>
      <c r="TVC69" s="1170"/>
      <c r="TVD69" s="1170"/>
      <c r="TVE69" s="1170"/>
      <c r="TVF69" s="1170"/>
      <c r="TVG69" s="1170"/>
      <c r="TVH69" s="1170"/>
      <c r="TVI69" s="1170"/>
      <c r="TVJ69" s="1170"/>
      <c r="TVK69" s="1170"/>
      <c r="TVL69" s="1170"/>
      <c r="TVM69" s="1170"/>
      <c r="TVN69" s="1170"/>
      <c r="TVO69" s="1170"/>
      <c r="TVP69" s="1170"/>
      <c r="TVQ69" s="1170"/>
      <c r="TVR69" s="1170"/>
      <c r="TVS69" s="1170"/>
      <c r="TVT69" s="1170"/>
      <c r="TVU69" s="1170"/>
      <c r="TVV69" s="1170"/>
      <c r="TVW69" s="1170"/>
      <c r="TVX69" s="1170"/>
      <c r="TVY69" s="1170"/>
      <c r="TVZ69" s="1170"/>
      <c r="TWA69" s="1170"/>
      <c r="TWB69" s="1170"/>
      <c r="TWC69" s="1170"/>
      <c r="TWD69" s="1170"/>
      <c r="TWE69" s="1170"/>
      <c r="TWF69" s="1170"/>
      <c r="TWG69" s="1170"/>
      <c r="TWH69" s="1170"/>
      <c r="TWI69" s="1170"/>
      <c r="TWJ69" s="1170"/>
      <c r="TWK69" s="1170"/>
      <c r="TWL69" s="1170"/>
      <c r="TWM69" s="1170"/>
      <c r="TWN69" s="1170"/>
      <c r="TWO69" s="1170"/>
      <c r="TWP69" s="1170"/>
      <c r="TWQ69" s="1170"/>
      <c r="TWR69" s="1170"/>
      <c r="TWS69" s="1170"/>
      <c r="TWT69" s="1170"/>
      <c r="TWU69" s="1170"/>
      <c r="TWV69" s="1170"/>
      <c r="TWW69" s="1170"/>
      <c r="TWX69" s="1170"/>
      <c r="TWY69" s="1170"/>
      <c r="TWZ69" s="1170"/>
      <c r="TXA69" s="1170"/>
      <c r="TXB69" s="1170"/>
      <c r="TXC69" s="1170"/>
      <c r="TXD69" s="1170"/>
      <c r="TXE69" s="1170"/>
      <c r="TXF69" s="1170"/>
      <c r="TXG69" s="1170"/>
      <c r="TXH69" s="1170"/>
      <c r="TXI69" s="1170"/>
      <c r="TXJ69" s="1170"/>
      <c r="TXK69" s="1170"/>
      <c r="TXL69" s="1170"/>
      <c r="TXM69" s="1170"/>
      <c r="TXN69" s="1170"/>
      <c r="TXO69" s="1170"/>
      <c r="TXP69" s="1170"/>
      <c r="TXQ69" s="1170"/>
      <c r="TXR69" s="1170"/>
      <c r="TXS69" s="1170"/>
      <c r="TXT69" s="1170"/>
      <c r="TXU69" s="1170"/>
      <c r="TXV69" s="1170"/>
      <c r="TXW69" s="1170"/>
      <c r="TXX69" s="1170"/>
      <c r="TXY69" s="1170"/>
      <c r="TXZ69" s="1170"/>
      <c r="TYA69" s="1170"/>
      <c r="TYB69" s="1170"/>
      <c r="TYC69" s="1170"/>
      <c r="TYD69" s="1170"/>
      <c r="TYE69" s="1170"/>
      <c r="TYF69" s="1170"/>
      <c r="TYG69" s="1170"/>
      <c r="TYH69" s="1170"/>
      <c r="TYI69" s="1170"/>
      <c r="TYJ69" s="1170"/>
      <c r="TYK69" s="1170"/>
      <c r="TYL69" s="1170"/>
      <c r="TYM69" s="1170"/>
      <c r="TYN69" s="1170"/>
      <c r="TYO69" s="1170"/>
      <c r="TYP69" s="1170"/>
      <c r="TYQ69" s="1170"/>
      <c r="TYR69" s="1170"/>
      <c r="TYS69" s="1170"/>
      <c r="TYT69" s="1170"/>
      <c r="TYU69" s="1170"/>
      <c r="TYV69" s="1170"/>
      <c r="TYW69" s="1170"/>
      <c r="TYX69" s="1170"/>
      <c r="TYY69" s="1170"/>
      <c r="TYZ69" s="1170"/>
      <c r="TZA69" s="1170"/>
      <c r="TZB69" s="1170"/>
      <c r="TZC69" s="1170"/>
      <c r="TZD69" s="1170"/>
      <c r="TZE69" s="1170"/>
      <c r="TZF69" s="1170"/>
      <c r="TZG69" s="1170"/>
      <c r="TZH69" s="1170"/>
      <c r="TZI69" s="1170"/>
      <c r="TZJ69" s="1170"/>
      <c r="TZK69" s="1170"/>
      <c r="TZL69" s="1170"/>
      <c r="TZM69" s="1170"/>
      <c r="TZN69" s="1170"/>
      <c r="TZO69" s="1170"/>
      <c r="TZP69" s="1170"/>
      <c r="TZQ69" s="1170"/>
      <c r="TZR69" s="1170"/>
      <c r="TZS69" s="1170"/>
      <c r="TZT69" s="1170"/>
      <c r="TZU69" s="1170"/>
      <c r="TZV69" s="1170"/>
      <c r="TZW69" s="1170"/>
      <c r="TZX69" s="1170"/>
      <c r="TZY69" s="1170"/>
      <c r="TZZ69" s="1170"/>
      <c r="UAA69" s="1170"/>
      <c r="UAB69" s="1170"/>
      <c r="UAC69" s="1170"/>
      <c r="UAD69" s="1170"/>
      <c r="UAE69" s="1170"/>
      <c r="UAF69" s="1170"/>
      <c r="UAG69" s="1170"/>
      <c r="UAH69" s="1170"/>
      <c r="UAI69" s="1170"/>
      <c r="UAJ69" s="1170"/>
      <c r="UAK69" s="1170"/>
      <c r="UAL69" s="1170"/>
      <c r="UAM69" s="1170"/>
      <c r="UAN69" s="1170"/>
      <c r="UAO69" s="1170"/>
      <c r="UAP69" s="1170"/>
      <c r="UAQ69" s="1170"/>
      <c r="UAR69" s="1170"/>
      <c r="UAS69" s="1170"/>
      <c r="UAT69" s="1170"/>
      <c r="UAU69" s="1170"/>
      <c r="UAV69" s="1170"/>
      <c r="UAW69" s="1170"/>
      <c r="UAX69" s="1170"/>
      <c r="UAY69" s="1170"/>
      <c r="UAZ69" s="1170"/>
      <c r="UBA69" s="1170"/>
      <c r="UBB69" s="1170"/>
      <c r="UBC69" s="1170"/>
      <c r="UBD69" s="1170"/>
      <c r="UBE69" s="1170"/>
      <c r="UBF69" s="1170"/>
      <c r="UBG69" s="1170"/>
      <c r="UBH69" s="1170"/>
      <c r="UBI69" s="1170"/>
      <c r="UBJ69" s="1170"/>
      <c r="UBK69" s="1170"/>
      <c r="UBL69" s="1170"/>
      <c r="UBM69" s="1170"/>
      <c r="UBN69" s="1170"/>
      <c r="UBO69" s="1170"/>
      <c r="UBP69" s="1170"/>
      <c r="UBQ69" s="1170"/>
      <c r="UBR69" s="1170"/>
      <c r="UBS69" s="1170"/>
      <c r="UBT69" s="1170"/>
      <c r="UBU69" s="1170"/>
      <c r="UBV69" s="1170"/>
      <c r="UBW69" s="1170"/>
      <c r="UBX69" s="1170"/>
      <c r="UBY69" s="1170"/>
      <c r="UBZ69" s="1170"/>
      <c r="UCA69" s="1170"/>
      <c r="UCB69" s="1170"/>
      <c r="UCC69" s="1170"/>
      <c r="UCD69" s="1170"/>
      <c r="UCE69" s="1170"/>
      <c r="UCF69" s="1170"/>
      <c r="UCG69" s="1170"/>
      <c r="UCH69" s="1170"/>
      <c r="UCI69" s="1170"/>
      <c r="UCJ69" s="1170"/>
      <c r="UCK69" s="1170"/>
      <c r="UCL69" s="1170"/>
      <c r="UCM69" s="1170"/>
      <c r="UCN69" s="1170"/>
      <c r="UCO69" s="1170"/>
      <c r="UCP69" s="1170"/>
      <c r="UCQ69" s="1170"/>
      <c r="UCR69" s="1170"/>
      <c r="UCS69" s="1170"/>
      <c r="UCT69" s="1170"/>
      <c r="UCU69" s="1170"/>
      <c r="UCV69" s="1170"/>
      <c r="UCW69" s="1170"/>
      <c r="UCX69" s="1170"/>
      <c r="UCY69" s="1170"/>
      <c r="UCZ69" s="1170"/>
      <c r="UDA69" s="1170"/>
      <c r="UDB69" s="1170"/>
      <c r="UDC69" s="1170"/>
      <c r="UDD69" s="1170"/>
      <c r="UDE69" s="1170"/>
      <c r="UDF69" s="1170"/>
      <c r="UDG69" s="1170"/>
      <c r="UDH69" s="1170"/>
      <c r="UDI69" s="1170"/>
      <c r="UDJ69" s="1170"/>
      <c r="UDK69" s="1170"/>
      <c r="UDL69" s="1170"/>
      <c r="UDM69" s="1170"/>
      <c r="UDN69" s="1170"/>
      <c r="UDO69" s="1170"/>
      <c r="UDP69" s="1170"/>
      <c r="UDQ69" s="1170"/>
      <c r="UDR69" s="1170"/>
      <c r="UDS69" s="1170"/>
      <c r="UDT69" s="1170"/>
      <c r="UDU69" s="1170"/>
      <c r="UDV69" s="1170"/>
      <c r="UDW69" s="1170"/>
      <c r="UDX69" s="1170"/>
      <c r="UDY69" s="1170"/>
      <c r="UDZ69" s="1170"/>
      <c r="UEA69" s="1170"/>
      <c r="UEB69" s="1170"/>
      <c r="UEC69" s="1170"/>
      <c r="UED69" s="1170"/>
      <c r="UEE69" s="1170"/>
      <c r="UEF69" s="1170"/>
      <c r="UEG69" s="1170"/>
      <c r="UEH69" s="1170"/>
      <c r="UEI69" s="1170"/>
      <c r="UEJ69" s="1170"/>
      <c r="UEK69" s="1170"/>
      <c r="UEL69" s="1170"/>
      <c r="UEM69" s="1170"/>
      <c r="UEN69" s="1170"/>
      <c r="UEO69" s="1170"/>
      <c r="UEP69" s="1170"/>
      <c r="UEQ69" s="1170"/>
      <c r="UER69" s="1170"/>
      <c r="UES69" s="1170"/>
      <c r="UET69" s="1170"/>
      <c r="UEU69" s="1170"/>
      <c r="UEV69" s="1170"/>
      <c r="UEW69" s="1170"/>
      <c r="UEX69" s="1170"/>
      <c r="UEY69" s="1170"/>
      <c r="UEZ69" s="1170"/>
      <c r="UFA69" s="1170"/>
      <c r="UFB69" s="1170"/>
      <c r="UFC69" s="1170"/>
      <c r="UFD69" s="1170"/>
      <c r="UFE69" s="1170"/>
      <c r="UFF69" s="1170"/>
      <c r="UFG69" s="1170"/>
      <c r="UFH69" s="1170"/>
      <c r="UFI69" s="1170"/>
      <c r="UFJ69" s="1170"/>
      <c r="UFK69" s="1170"/>
      <c r="UFL69" s="1170"/>
      <c r="UFM69" s="1170"/>
      <c r="UFN69" s="1170"/>
      <c r="UFO69" s="1170"/>
      <c r="UFP69" s="1170"/>
      <c r="UFQ69" s="1170"/>
      <c r="UFR69" s="1170"/>
      <c r="UFS69" s="1170"/>
      <c r="UFT69" s="1170"/>
      <c r="UFU69" s="1170"/>
      <c r="UFV69" s="1170"/>
      <c r="UFW69" s="1170"/>
      <c r="UFX69" s="1170"/>
      <c r="UFY69" s="1170"/>
      <c r="UFZ69" s="1170"/>
      <c r="UGA69" s="1170"/>
      <c r="UGB69" s="1170"/>
      <c r="UGC69" s="1170"/>
      <c r="UGD69" s="1170"/>
      <c r="UGE69" s="1170"/>
      <c r="UGF69" s="1170"/>
      <c r="UGG69" s="1170"/>
      <c r="UGH69" s="1170"/>
      <c r="UGI69" s="1170"/>
      <c r="UGJ69" s="1170"/>
      <c r="UGK69" s="1170"/>
      <c r="UGL69" s="1170"/>
      <c r="UGM69" s="1170"/>
      <c r="UGN69" s="1170"/>
      <c r="UGO69" s="1170"/>
      <c r="UGP69" s="1170"/>
      <c r="UGQ69" s="1170"/>
      <c r="UGR69" s="1170"/>
      <c r="UGS69" s="1170"/>
      <c r="UGT69" s="1170"/>
      <c r="UGU69" s="1170"/>
      <c r="UGV69" s="1170"/>
      <c r="UGW69" s="1170"/>
      <c r="UGX69" s="1170"/>
      <c r="UGY69" s="1170"/>
      <c r="UGZ69" s="1170"/>
      <c r="UHA69" s="1170"/>
      <c r="UHB69" s="1170"/>
      <c r="UHC69" s="1170"/>
      <c r="UHD69" s="1170"/>
      <c r="UHE69" s="1170"/>
      <c r="UHF69" s="1170"/>
      <c r="UHG69" s="1170"/>
      <c r="UHH69" s="1170"/>
      <c r="UHI69" s="1170"/>
      <c r="UHJ69" s="1170"/>
      <c r="UHK69" s="1170"/>
      <c r="UHL69" s="1170"/>
      <c r="UHM69" s="1170"/>
      <c r="UHN69" s="1170"/>
      <c r="UHO69" s="1170"/>
      <c r="UHP69" s="1170"/>
      <c r="UHQ69" s="1170"/>
      <c r="UHR69" s="1170"/>
      <c r="UHS69" s="1170"/>
      <c r="UHT69" s="1170"/>
      <c r="UHU69" s="1170"/>
      <c r="UHV69" s="1170"/>
      <c r="UHW69" s="1170"/>
      <c r="UHX69" s="1170"/>
      <c r="UHY69" s="1170"/>
      <c r="UHZ69" s="1170"/>
      <c r="UIA69" s="1170"/>
      <c r="UIB69" s="1170"/>
      <c r="UIC69" s="1170"/>
      <c r="UID69" s="1170"/>
      <c r="UIE69" s="1170"/>
      <c r="UIF69" s="1170"/>
      <c r="UIG69" s="1170"/>
      <c r="UIH69" s="1170"/>
      <c r="UII69" s="1170"/>
      <c r="UIJ69" s="1170"/>
      <c r="UIK69" s="1170"/>
      <c r="UIL69" s="1170"/>
      <c r="UIM69" s="1170"/>
      <c r="UIN69" s="1170"/>
      <c r="UIO69" s="1170"/>
      <c r="UIP69" s="1170"/>
      <c r="UIQ69" s="1170"/>
      <c r="UIR69" s="1170"/>
      <c r="UIS69" s="1170"/>
      <c r="UIT69" s="1170"/>
      <c r="UIU69" s="1170"/>
      <c r="UIV69" s="1170"/>
      <c r="UIW69" s="1170"/>
      <c r="UIX69" s="1170"/>
      <c r="UIY69" s="1170"/>
      <c r="UIZ69" s="1170"/>
      <c r="UJA69" s="1170"/>
      <c r="UJB69" s="1170"/>
      <c r="UJC69" s="1170"/>
      <c r="UJD69" s="1170"/>
      <c r="UJE69" s="1170"/>
      <c r="UJF69" s="1170"/>
      <c r="UJG69" s="1170"/>
      <c r="UJH69" s="1170"/>
      <c r="UJI69" s="1170"/>
      <c r="UJJ69" s="1170"/>
      <c r="UJK69" s="1170"/>
      <c r="UJL69" s="1170"/>
      <c r="UJM69" s="1170"/>
      <c r="UJN69" s="1170"/>
      <c r="UJO69" s="1170"/>
      <c r="UJP69" s="1170"/>
      <c r="UJQ69" s="1170"/>
      <c r="UJR69" s="1170"/>
      <c r="UJS69" s="1170"/>
      <c r="UJT69" s="1170"/>
      <c r="UJU69" s="1170"/>
      <c r="UJV69" s="1170"/>
      <c r="UJW69" s="1170"/>
      <c r="UJX69" s="1170"/>
      <c r="UJY69" s="1170"/>
      <c r="UJZ69" s="1170"/>
      <c r="UKA69" s="1170"/>
      <c r="UKB69" s="1170"/>
      <c r="UKC69" s="1170"/>
      <c r="UKD69" s="1170"/>
      <c r="UKE69" s="1170"/>
      <c r="UKF69" s="1170"/>
      <c r="UKG69" s="1170"/>
      <c r="UKH69" s="1170"/>
      <c r="UKI69" s="1170"/>
      <c r="UKJ69" s="1170"/>
      <c r="UKK69" s="1170"/>
      <c r="UKL69" s="1170"/>
      <c r="UKM69" s="1170"/>
      <c r="UKN69" s="1170"/>
      <c r="UKO69" s="1170"/>
      <c r="UKP69" s="1170"/>
      <c r="UKQ69" s="1170"/>
      <c r="UKR69" s="1170"/>
      <c r="UKS69" s="1170"/>
      <c r="UKT69" s="1170"/>
      <c r="UKU69" s="1170"/>
      <c r="UKV69" s="1170"/>
      <c r="UKW69" s="1170"/>
      <c r="UKX69" s="1170"/>
      <c r="UKY69" s="1170"/>
      <c r="UKZ69" s="1170"/>
      <c r="ULA69" s="1170"/>
      <c r="ULB69" s="1170"/>
      <c r="ULC69" s="1170"/>
      <c r="ULD69" s="1170"/>
      <c r="ULE69" s="1170"/>
      <c r="ULF69" s="1170"/>
      <c r="ULG69" s="1170"/>
      <c r="ULH69" s="1170"/>
      <c r="ULI69" s="1170"/>
      <c r="ULJ69" s="1170"/>
      <c r="ULK69" s="1170"/>
      <c r="ULL69" s="1170"/>
      <c r="ULM69" s="1170"/>
      <c r="ULN69" s="1170"/>
      <c r="ULO69" s="1170"/>
      <c r="ULP69" s="1170"/>
      <c r="ULQ69" s="1170"/>
      <c r="ULR69" s="1170"/>
      <c r="ULS69" s="1170"/>
      <c r="ULT69" s="1170"/>
      <c r="ULU69" s="1170"/>
      <c r="ULV69" s="1170"/>
      <c r="ULW69" s="1170"/>
      <c r="ULX69" s="1170"/>
      <c r="ULY69" s="1170"/>
      <c r="ULZ69" s="1170"/>
      <c r="UMA69" s="1170"/>
      <c r="UMB69" s="1170"/>
      <c r="UMC69" s="1170"/>
      <c r="UMD69" s="1170"/>
      <c r="UME69" s="1170"/>
      <c r="UMF69" s="1170"/>
      <c r="UMG69" s="1170"/>
      <c r="UMH69" s="1170"/>
      <c r="UMI69" s="1170"/>
      <c r="UMJ69" s="1170"/>
      <c r="UMK69" s="1170"/>
      <c r="UML69" s="1170"/>
      <c r="UMM69" s="1170"/>
      <c r="UMN69" s="1170"/>
      <c r="UMO69" s="1170"/>
      <c r="UMP69" s="1170"/>
      <c r="UMQ69" s="1170"/>
      <c r="UMR69" s="1170"/>
      <c r="UMS69" s="1170"/>
      <c r="UMT69" s="1170"/>
      <c r="UMU69" s="1170"/>
      <c r="UMV69" s="1170"/>
      <c r="UMW69" s="1170"/>
      <c r="UMX69" s="1170"/>
      <c r="UMY69" s="1170"/>
      <c r="UMZ69" s="1170"/>
      <c r="UNA69" s="1170"/>
      <c r="UNB69" s="1170"/>
      <c r="UNC69" s="1170"/>
      <c r="UND69" s="1170"/>
      <c r="UNE69" s="1170"/>
      <c r="UNF69" s="1170"/>
      <c r="UNG69" s="1170"/>
      <c r="UNH69" s="1170"/>
      <c r="UNI69" s="1170"/>
      <c r="UNJ69" s="1170"/>
      <c r="UNK69" s="1170"/>
      <c r="UNL69" s="1170"/>
      <c r="UNM69" s="1170"/>
      <c r="UNN69" s="1170"/>
      <c r="UNO69" s="1170"/>
      <c r="UNP69" s="1170"/>
      <c r="UNQ69" s="1170"/>
      <c r="UNR69" s="1170"/>
      <c r="UNS69" s="1170"/>
      <c r="UNT69" s="1170"/>
      <c r="UNU69" s="1170"/>
      <c r="UNV69" s="1170"/>
      <c r="UNW69" s="1170"/>
      <c r="UNX69" s="1170"/>
      <c r="UNY69" s="1170"/>
      <c r="UNZ69" s="1170"/>
      <c r="UOA69" s="1170"/>
      <c r="UOB69" s="1170"/>
      <c r="UOC69" s="1170"/>
      <c r="UOD69" s="1170"/>
      <c r="UOE69" s="1170"/>
      <c r="UOF69" s="1170"/>
      <c r="UOG69" s="1170"/>
      <c r="UOH69" s="1170"/>
      <c r="UOI69" s="1170"/>
      <c r="UOJ69" s="1170"/>
      <c r="UOK69" s="1170"/>
      <c r="UOL69" s="1170"/>
      <c r="UOM69" s="1170"/>
      <c r="UON69" s="1170"/>
      <c r="UOO69" s="1170"/>
      <c r="UOP69" s="1170"/>
      <c r="UOQ69" s="1170"/>
      <c r="UOR69" s="1170"/>
      <c r="UOS69" s="1170"/>
      <c r="UOT69" s="1170"/>
      <c r="UOU69" s="1170"/>
      <c r="UOV69" s="1170"/>
      <c r="UOW69" s="1170"/>
      <c r="UOX69" s="1170"/>
      <c r="UOY69" s="1170"/>
      <c r="UOZ69" s="1170"/>
      <c r="UPA69" s="1170"/>
      <c r="UPB69" s="1170"/>
      <c r="UPC69" s="1170"/>
      <c r="UPD69" s="1170"/>
      <c r="UPE69" s="1170"/>
      <c r="UPF69" s="1170"/>
      <c r="UPG69" s="1170"/>
      <c r="UPH69" s="1170"/>
      <c r="UPI69" s="1170"/>
      <c r="UPJ69" s="1170"/>
      <c r="UPK69" s="1170"/>
      <c r="UPL69" s="1170"/>
      <c r="UPM69" s="1170"/>
      <c r="UPN69" s="1170"/>
      <c r="UPO69" s="1170"/>
      <c r="UPP69" s="1170"/>
      <c r="UPQ69" s="1170"/>
      <c r="UPR69" s="1170"/>
      <c r="UPS69" s="1170"/>
      <c r="UPT69" s="1170"/>
      <c r="UPU69" s="1170"/>
      <c r="UPV69" s="1170"/>
      <c r="UPW69" s="1170"/>
      <c r="UPX69" s="1170"/>
      <c r="UPY69" s="1170"/>
      <c r="UPZ69" s="1170"/>
      <c r="UQA69" s="1170"/>
      <c r="UQB69" s="1170"/>
      <c r="UQC69" s="1170"/>
      <c r="UQD69" s="1170"/>
      <c r="UQE69" s="1170"/>
      <c r="UQF69" s="1170"/>
      <c r="UQG69" s="1170"/>
      <c r="UQH69" s="1170"/>
      <c r="UQI69" s="1170"/>
      <c r="UQJ69" s="1170"/>
      <c r="UQK69" s="1170"/>
      <c r="UQL69" s="1170"/>
      <c r="UQM69" s="1170"/>
      <c r="UQN69" s="1170"/>
      <c r="UQO69" s="1170"/>
      <c r="UQP69" s="1170"/>
      <c r="UQQ69" s="1170"/>
      <c r="UQR69" s="1170"/>
      <c r="UQS69" s="1170"/>
      <c r="UQT69" s="1170"/>
      <c r="UQU69" s="1170"/>
      <c r="UQV69" s="1170"/>
      <c r="UQW69" s="1170"/>
      <c r="UQX69" s="1170"/>
      <c r="UQY69" s="1170"/>
      <c r="UQZ69" s="1170"/>
      <c r="URA69" s="1170"/>
      <c r="URB69" s="1170"/>
      <c r="URC69" s="1170"/>
      <c r="URD69" s="1170"/>
      <c r="URE69" s="1170"/>
      <c r="URF69" s="1170"/>
      <c r="URG69" s="1170"/>
      <c r="URH69" s="1170"/>
      <c r="URI69" s="1170"/>
      <c r="URJ69" s="1170"/>
      <c r="URK69" s="1170"/>
      <c r="URL69" s="1170"/>
      <c r="URM69" s="1170"/>
      <c r="URN69" s="1170"/>
      <c r="URO69" s="1170"/>
      <c r="URP69" s="1170"/>
      <c r="URQ69" s="1170"/>
      <c r="URR69" s="1170"/>
      <c r="URS69" s="1170"/>
      <c r="URT69" s="1170"/>
      <c r="URU69" s="1170"/>
      <c r="URV69" s="1170"/>
      <c r="URW69" s="1170"/>
      <c r="URX69" s="1170"/>
      <c r="URY69" s="1170"/>
      <c r="URZ69" s="1170"/>
      <c r="USA69" s="1170"/>
      <c r="USB69" s="1170"/>
      <c r="USC69" s="1170"/>
      <c r="USD69" s="1170"/>
      <c r="USE69" s="1170"/>
      <c r="USF69" s="1170"/>
      <c r="USG69" s="1170"/>
      <c r="USH69" s="1170"/>
      <c r="USI69" s="1170"/>
      <c r="USJ69" s="1170"/>
      <c r="USK69" s="1170"/>
      <c r="USL69" s="1170"/>
      <c r="USM69" s="1170"/>
      <c r="USN69" s="1170"/>
      <c r="USO69" s="1170"/>
      <c r="USP69" s="1170"/>
      <c r="USQ69" s="1170"/>
      <c r="USR69" s="1170"/>
      <c r="USS69" s="1170"/>
      <c r="UST69" s="1170"/>
      <c r="USU69" s="1170"/>
      <c r="USV69" s="1170"/>
      <c r="USW69" s="1170"/>
      <c r="USX69" s="1170"/>
      <c r="USY69" s="1170"/>
      <c r="USZ69" s="1170"/>
      <c r="UTA69" s="1170"/>
      <c r="UTB69" s="1170"/>
      <c r="UTC69" s="1170"/>
      <c r="UTD69" s="1170"/>
      <c r="UTE69" s="1170"/>
      <c r="UTF69" s="1170"/>
      <c r="UTG69" s="1170"/>
      <c r="UTH69" s="1170"/>
      <c r="UTI69" s="1170"/>
      <c r="UTJ69" s="1170"/>
      <c r="UTK69" s="1170"/>
      <c r="UTL69" s="1170"/>
      <c r="UTM69" s="1170"/>
      <c r="UTN69" s="1170"/>
      <c r="UTO69" s="1170"/>
      <c r="UTP69" s="1170"/>
      <c r="UTQ69" s="1170"/>
      <c r="UTR69" s="1170"/>
      <c r="UTS69" s="1170"/>
      <c r="UTT69" s="1170"/>
      <c r="UTU69" s="1170"/>
      <c r="UTV69" s="1170"/>
      <c r="UTW69" s="1170"/>
      <c r="UTX69" s="1170"/>
      <c r="UTY69" s="1170"/>
      <c r="UTZ69" s="1170"/>
      <c r="UUA69" s="1170"/>
      <c r="UUB69" s="1170"/>
      <c r="UUC69" s="1170"/>
      <c r="UUD69" s="1170"/>
      <c r="UUE69" s="1170"/>
      <c r="UUF69" s="1170"/>
      <c r="UUG69" s="1170"/>
      <c r="UUH69" s="1170"/>
      <c r="UUI69" s="1170"/>
      <c r="UUJ69" s="1170"/>
      <c r="UUK69" s="1170"/>
      <c r="UUL69" s="1170"/>
      <c r="UUM69" s="1170"/>
      <c r="UUN69" s="1170"/>
      <c r="UUO69" s="1170"/>
      <c r="UUP69" s="1170"/>
      <c r="UUQ69" s="1170"/>
      <c r="UUR69" s="1170"/>
      <c r="UUS69" s="1170"/>
      <c r="UUT69" s="1170"/>
      <c r="UUU69" s="1170"/>
      <c r="UUV69" s="1170"/>
      <c r="UUW69" s="1170"/>
      <c r="UUX69" s="1170"/>
      <c r="UUY69" s="1170"/>
      <c r="UUZ69" s="1170"/>
      <c r="UVA69" s="1170"/>
      <c r="UVB69" s="1170"/>
      <c r="UVC69" s="1170"/>
      <c r="UVD69" s="1170"/>
      <c r="UVE69" s="1170"/>
      <c r="UVF69" s="1170"/>
      <c r="UVG69" s="1170"/>
      <c r="UVH69" s="1170"/>
      <c r="UVI69" s="1170"/>
      <c r="UVJ69" s="1170"/>
      <c r="UVK69" s="1170"/>
      <c r="UVL69" s="1170"/>
      <c r="UVM69" s="1170"/>
      <c r="UVN69" s="1170"/>
      <c r="UVO69" s="1170"/>
      <c r="UVP69" s="1170"/>
      <c r="UVQ69" s="1170"/>
      <c r="UVR69" s="1170"/>
      <c r="UVS69" s="1170"/>
      <c r="UVT69" s="1170"/>
      <c r="UVU69" s="1170"/>
      <c r="UVV69" s="1170"/>
      <c r="UVW69" s="1170"/>
      <c r="UVX69" s="1170"/>
      <c r="UVY69" s="1170"/>
      <c r="UVZ69" s="1170"/>
      <c r="UWA69" s="1170"/>
      <c r="UWB69" s="1170"/>
      <c r="UWC69" s="1170"/>
      <c r="UWD69" s="1170"/>
      <c r="UWE69" s="1170"/>
      <c r="UWF69" s="1170"/>
      <c r="UWG69" s="1170"/>
      <c r="UWH69" s="1170"/>
      <c r="UWI69" s="1170"/>
      <c r="UWJ69" s="1170"/>
      <c r="UWK69" s="1170"/>
      <c r="UWL69" s="1170"/>
      <c r="UWM69" s="1170"/>
      <c r="UWN69" s="1170"/>
      <c r="UWO69" s="1170"/>
      <c r="UWP69" s="1170"/>
      <c r="UWQ69" s="1170"/>
      <c r="UWR69" s="1170"/>
      <c r="UWS69" s="1170"/>
      <c r="UWT69" s="1170"/>
      <c r="UWU69" s="1170"/>
      <c r="UWV69" s="1170"/>
      <c r="UWW69" s="1170"/>
      <c r="UWX69" s="1170"/>
      <c r="UWY69" s="1170"/>
      <c r="UWZ69" s="1170"/>
      <c r="UXA69" s="1170"/>
      <c r="UXB69" s="1170"/>
      <c r="UXC69" s="1170"/>
      <c r="UXD69" s="1170"/>
      <c r="UXE69" s="1170"/>
      <c r="UXF69" s="1170"/>
      <c r="UXG69" s="1170"/>
      <c r="UXH69" s="1170"/>
      <c r="UXI69" s="1170"/>
      <c r="UXJ69" s="1170"/>
      <c r="UXK69" s="1170"/>
      <c r="UXL69" s="1170"/>
      <c r="UXM69" s="1170"/>
      <c r="UXN69" s="1170"/>
      <c r="UXO69" s="1170"/>
      <c r="UXP69" s="1170"/>
      <c r="UXQ69" s="1170"/>
      <c r="UXR69" s="1170"/>
      <c r="UXS69" s="1170"/>
      <c r="UXT69" s="1170"/>
      <c r="UXU69" s="1170"/>
      <c r="UXV69" s="1170"/>
      <c r="UXW69" s="1170"/>
      <c r="UXX69" s="1170"/>
      <c r="UXY69" s="1170"/>
      <c r="UXZ69" s="1170"/>
      <c r="UYA69" s="1170"/>
      <c r="UYB69" s="1170"/>
      <c r="UYC69" s="1170"/>
      <c r="UYD69" s="1170"/>
      <c r="UYE69" s="1170"/>
      <c r="UYF69" s="1170"/>
      <c r="UYG69" s="1170"/>
      <c r="UYH69" s="1170"/>
      <c r="UYI69" s="1170"/>
      <c r="UYJ69" s="1170"/>
      <c r="UYK69" s="1170"/>
      <c r="UYL69" s="1170"/>
      <c r="UYM69" s="1170"/>
      <c r="UYN69" s="1170"/>
      <c r="UYO69" s="1170"/>
      <c r="UYP69" s="1170"/>
      <c r="UYQ69" s="1170"/>
      <c r="UYR69" s="1170"/>
      <c r="UYS69" s="1170"/>
      <c r="UYT69" s="1170"/>
      <c r="UYU69" s="1170"/>
      <c r="UYV69" s="1170"/>
      <c r="UYW69" s="1170"/>
      <c r="UYX69" s="1170"/>
      <c r="UYY69" s="1170"/>
      <c r="UYZ69" s="1170"/>
      <c r="UZA69" s="1170"/>
      <c r="UZB69" s="1170"/>
      <c r="UZC69" s="1170"/>
      <c r="UZD69" s="1170"/>
      <c r="UZE69" s="1170"/>
      <c r="UZF69" s="1170"/>
      <c r="UZG69" s="1170"/>
      <c r="UZH69" s="1170"/>
      <c r="UZI69" s="1170"/>
      <c r="UZJ69" s="1170"/>
      <c r="UZK69" s="1170"/>
      <c r="UZL69" s="1170"/>
      <c r="UZM69" s="1170"/>
      <c r="UZN69" s="1170"/>
      <c r="UZO69" s="1170"/>
      <c r="UZP69" s="1170"/>
      <c r="UZQ69" s="1170"/>
      <c r="UZR69" s="1170"/>
      <c r="UZS69" s="1170"/>
      <c r="UZT69" s="1170"/>
      <c r="UZU69" s="1170"/>
      <c r="UZV69" s="1170"/>
      <c r="UZW69" s="1170"/>
      <c r="UZX69" s="1170"/>
      <c r="UZY69" s="1170"/>
      <c r="UZZ69" s="1170"/>
      <c r="VAA69" s="1170"/>
      <c r="VAB69" s="1170"/>
      <c r="VAC69" s="1170"/>
      <c r="VAD69" s="1170"/>
      <c r="VAE69" s="1170"/>
      <c r="VAF69" s="1170"/>
      <c r="VAG69" s="1170"/>
      <c r="VAH69" s="1170"/>
      <c r="VAI69" s="1170"/>
      <c r="VAJ69" s="1170"/>
      <c r="VAK69" s="1170"/>
      <c r="VAL69" s="1170"/>
      <c r="VAM69" s="1170"/>
      <c r="VAN69" s="1170"/>
      <c r="VAO69" s="1170"/>
      <c r="VAP69" s="1170"/>
      <c r="VAQ69" s="1170"/>
      <c r="VAR69" s="1170"/>
      <c r="VAS69" s="1170"/>
      <c r="VAT69" s="1170"/>
      <c r="VAU69" s="1170"/>
      <c r="VAV69" s="1170"/>
      <c r="VAW69" s="1170"/>
      <c r="VAX69" s="1170"/>
      <c r="VAY69" s="1170"/>
      <c r="VAZ69" s="1170"/>
      <c r="VBA69" s="1170"/>
      <c r="VBB69" s="1170"/>
      <c r="VBC69" s="1170"/>
      <c r="VBD69" s="1170"/>
      <c r="VBE69" s="1170"/>
      <c r="VBF69" s="1170"/>
      <c r="VBG69" s="1170"/>
      <c r="VBH69" s="1170"/>
      <c r="VBI69" s="1170"/>
      <c r="VBJ69" s="1170"/>
      <c r="VBK69" s="1170"/>
      <c r="VBL69" s="1170"/>
      <c r="VBM69" s="1170"/>
      <c r="VBN69" s="1170"/>
      <c r="VBO69" s="1170"/>
      <c r="VBP69" s="1170"/>
      <c r="VBQ69" s="1170"/>
      <c r="VBR69" s="1170"/>
      <c r="VBS69" s="1170"/>
      <c r="VBT69" s="1170"/>
      <c r="VBU69" s="1170"/>
      <c r="VBV69" s="1170"/>
      <c r="VBW69" s="1170"/>
      <c r="VBX69" s="1170"/>
      <c r="VBY69" s="1170"/>
      <c r="VBZ69" s="1170"/>
      <c r="VCA69" s="1170"/>
      <c r="VCB69" s="1170"/>
      <c r="VCC69" s="1170"/>
      <c r="VCD69" s="1170"/>
      <c r="VCE69" s="1170"/>
      <c r="VCF69" s="1170"/>
      <c r="VCG69" s="1170"/>
      <c r="VCH69" s="1170"/>
      <c r="VCI69" s="1170"/>
      <c r="VCJ69" s="1170"/>
      <c r="VCK69" s="1170"/>
      <c r="VCL69" s="1170"/>
      <c r="VCM69" s="1170"/>
      <c r="VCN69" s="1170"/>
      <c r="VCO69" s="1170"/>
      <c r="VCP69" s="1170"/>
      <c r="VCQ69" s="1170"/>
      <c r="VCR69" s="1170"/>
      <c r="VCS69" s="1170"/>
      <c r="VCT69" s="1170"/>
      <c r="VCU69" s="1170"/>
      <c r="VCV69" s="1170"/>
      <c r="VCW69" s="1170"/>
      <c r="VCX69" s="1170"/>
      <c r="VCY69" s="1170"/>
      <c r="VCZ69" s="1170"/>
      <c r="VDA69" s="1170"/>
      <c r="VDB69" s="1170"/>
      <c r="VDC69" s="1170"/>
      <c r="VDD69" s="1170"/>
      <c r="VDE69" s="1170"/>
      <c r="VDF69" s="1170"/>
      <c r="VDG69" s="1170"/>
      <c r="VDH69" s="1170"/>
      <c r="VDI69" s="1170"/>
      <c r="VDJ69" s="1170"/>
      <c r="VDK69" s="1170"/>
      <c r="VDL69" s="1170"/>
      <c r="VDM69" s="1170"/>
      <c r="VDN69" s="1170"/>
      <c r="VDO69" s="1170"/>
      <c r="VDP69" s="1170"/>
      <c r="VDQ69" s="1170"/>
      <c r="VDR69" s="1170"/>
      <c r="VDS69" s="1170"/>
      <c r="VDT69" s="1170"/>
      <c r="VDU69" s="1170"/>
      <c r="VDV69" s="1170"/>
      <c r="VDW69" s="1170"/>
      <c r="VDX69" s="1170"/>
      <c r="VDY69" s="1170"/>
      <c r="VDZ69" s="1170"/>
      <c r="VEA69" s="1170"/>
      <c r="VEB69" s="1170"/>
      <c r="VEC69" s="1170"/>
      <c r="VED69" s="1170"/>
      <c r="VEE69" s="1170"/>
      <c r="VEF69" s="1170"/>
      <c r="VEG69" s="1170"/>
      <c r="VEH69" s="1170"/>
      <c r="VEI69" s="1170"/>
      <c r="VEJ69" s="1170"/>
      <c r="VEK69" s="1170"/>
      <c r="VEL69" s="1170"/>
      <c r="VEM69" s="1170"/>
      <c r="VEN69" s="1170"/>
      <c r="VEO69" s="1170"/>
      <c r="VEP69" s="1170"/>
      <c r="VEQ69" s="1170"/>
      <c r="VER69" s="1170"/>
      <c r="VES69" s="1170"/>
      <c r="VET69" s="1170"/>
      <c r="VEU69" s="1170"/>
      <c r="VEV69" s="1170"/>
      <c r="VEW69" s="1170"/>
      <c r="VEX69" s="1170"/>
      <c r="VEY69" s="1170"/>
      <c r="VEZ69" s="1170"/>
      <c r="VFA69" s="1170"/>
      <c r="VFB69" s="1170"/>
      <c r="VFC69" s="1170"/>
      <c r="VFD69" s="1170"/>
      <c r="VFE69" s="1170"/>
      <c r="VFF69" s="1170"/>
      <c r="VFG69" s="1170"/>
      <c r="VFH69" s="1170"/>
      <c r="VFI69" s="1170"/>
      <c r="VFJ69" s="1170"/>
      <c r="VFK69" s="1170"/>
      <c r="VFL69" s="1170"/>
      <c r="VFM69" s="1170"/>
      <c r="VFN69" s="1170"/>
      <c r="VFO69" s="1170"/>
      <c r="VFP69" s="1170"/>
      <c r="VFQ69" s="1170"/>
      <c r="VFR69" s="1170"/>
      <c r="VFS69" s="1170"/>
      <c r="VFT69" s="1170"/>
      <c r="VFU69" s="1170"/>
      <c r="VFV69" s="1170"/>
      <c r="VFW69" s="1170"/>
      <c r="VFX69" s="1170"/>
      <c r="VFY69" s="1170"/>
      <c r="VFZ69" s="1170"/>
      <c r="VGA69" s="1170"/>
      <c r="VGB69" s="1170"/>
      <c r="VGC69" s="1170"/>
      <c r="VGD69" s="1170"/>
      <c r="VGE69" s="1170"/>
      <c r="VGF69" s="1170"/>
      <c r="VGG69" s="1170"/>
      <c r="VGH69" s="1170"/>
      <c r="VGI69" s="1170"/>
      <c r="VGJ69" s="1170"/>
      <c r="VGK69" s="1170"/>
      <c r="VGL69" s="1170"/>
      <c r="VGM69" s="1170"/>
      <c r="VGN69" s="1170"/>
      <c r="VGO69" s="1170"/>
      <c r="VGP69" s="1170"/>
      <c r="VGQ69" s="1170"/>
      <c r="VGR69" s="1170"/>
      <c r="VGS69" s="1170"/>
      <c r="VGT69" s="1170"/>
      <c r="VGU69" s="1170"/>
      <c r="VGV69" s="1170"/>
      <c r="VGW69" s="1170"/>
      <c r="VGX69" s="1170"/>
      <c r="VGY69" s="1170"/>
      <c r="VGZ69" s="1170"/>
      <c r="VHA69" s="1170"/>
      <c r="VHB69" s="1170"/>
      <c r="VHC69" s="1170"/>
      <c r="VHD69" s="1170"/>
      <c r="VHE69" s="1170"/>
      <c r="VHF69" s="1170"/>
      <c r="VHG69" s="1170"/>
      <c r="VHH69" s="1170"/>
      <c r="VHI69" s="1170"/>
      <c r="VHJ69" s="1170"/>
      <c r="VHK69" s="1170"/>
      <c r="VHL69" s="1170"/>
      <c r="VHM69" s="1170"/>
      <c r="VHN69" s="1170"/>
      <c r="VHO69" s="1170"/>
      <c r="VHP69" s="1170"/>
      <c r="VHQ69" s="1170"/>
      <c r="VHR69" s="1170"/>
      <c r="VHS69" s="1170"/>
      <c r="VHT69" s="1170"/>
      <c r="VHU69" s="1170"/>
      <c r="VHV69" s="1170"/>
      <c r="VHW69" s="1170"/>
      <c r="VHX69" s="1170"/>
      <c r="VHY69" s="1170"/>
      <c r="VHZ69" s="1170"/>
      <c r="VIA69" s="1170"/>
      <c r="VIB69" s="1170"/>
      <c r="VIC69" s="1170"/>
      <c r="VID69" s="1170"/>
      <c r="VIE69" s="1170"/>
      <c r="VIF69" s="1170"/>
      <c r="VIG69" s="1170"/>
      <c r="VIH69" s="1170"/>
      <c r="VII69" s="1170"/>
      <c r="VIJ69" s="1170"/>
      <c r="VIK69" s="1170"/>
      <c r="VIL69" s="1170"/>
      <c r="VIM69" s="1170"/>
      <c r="VIN69" s="1170"/>
      <c r="VIO69" s="1170"/>
      <c r="VIP69" s="1170"/>
      <c r="VIQ69" s="1170"/>
      <c r="VIR69" s="1170"/>
      <c r="VIS69" s="1170"/>
      <c r="VIT69" s="1170"/>
      <c r="VIU69" s="1170"/>
      <c r="VIV69" s="1170"/>
      <c r="VIW69" s="1170"/>
      <c r="VIX69" s="1170"/>
      <c r="VIY69" s="1170"/>
      <c r="VIZ69" s="1170"/>
      <c r="VJA69" s="1170"/>
      <c r="VJB69" s="1170"/>
      <c r="VJC69" s="1170"/>
      <c r="VJD69" s="1170"/>
      <c r="VJE69" s="1170"/>
      <c r="VJF69" s="1170"/>
      <c r="VJG69" s="1170"/>
      <c r="VJH69" s="1170"/>
      <c r="VJI69" s="1170"/>
      <c r="VJJ69" s="1170"/>
      <c r="VJK69" s="1170"/>
      <c r="VJL69" s="1170"/>
      <c r="VJM69" s="1170"/>
      <c r="VJN69" s="1170"/>
      <c r="VJO69" s="1170"/>
      <c r="VJP69" s="1170"/>
      <c r="VJQ69" s="1170"/>
      <c r="VJR69" s="1170"/>
      <c r="VJS69" s="1170"/>
      <c r="VJT69" s="1170"/>
      <c r="VJU69" s="1170"/>
      <c r="VJV69" s="1170"/>
      <c r="VJW69" s="1170"/>
      <c r="VJX69" s="1170"/>
      <c r="VJY69" s="1170"/>
      <c r="VJZ69" s="1170"/>
      <c r="VKA69" s="1170"/>
      <c r="VKB69" s="1170"/>
      <c r="VKC69" s="1170"/>
      <c r="VKD69" s="1170"/>
      <c r="VKE69" s="1170"/>
      <c r="VKF69" s="1170"/>
      <c r="VKG69" s="1170"/>
      <c r="VKH69" s="1170"/>
      <c r="VKI69" s="1170"/>
      <c r="VKJ69" s="1170"/>
      <c r="VKK69" s="1170"/>
      <c r="VKL69" s="1170"/>
      <c r="VKM69" s="1170"/>
      <c r="VKN69" s="1170"/>
      <c r="VKO69" s="1170"/>
      <c r="VKP69" s="1170"/>
      <c r="VKQ69" s="1170"/>
      <c r="VKR69" s="1170"/>
      <c r="VKS69" s="1170"/>
      <c r="VKT69" s="1170"/>
      <c r="VKU69" s="1170"/>
      <c r="VKV69" s="1170"/>
      <c r="VKW69" s="1170"/>
      <c r="VKX69" s="1170"/>
      <c r="VKY69" s="1170"/>
      <c r="VKZ69" s="1170"/>
      <c r="VLA69" s="1170"/>
      <c r="VLB69" s="1170"/>
      <c r="VLC69" s="1170"/>
      <c r="VLD69" s="1170"/>
      <c r="VLE69" s="1170"/>
      <c r="VLF69" s="1170"/>
      <c r="VLG69" s="1170"/>
      <c r="VLH69" s="1170"/>
      <c r="VLI69" s="1170"/>
      <c r="VLJ69" s="1170"/>
      <c r="VLK69" s="1170"/>
      <c r="VLL69" s="1170"/>
      <c r="VLM69" s="1170"/>
      <c r="VLN69" s="1170"/>
      <c r="VLO69" s="1170"/>
      <c r="VLP69" s="1170"/>
      <c r="VLQ69" s="1170"/>
      <c r="VLR69" s="1170"/>
      <c r="VLS69" s="1170"/>
      <c r="VLT69" s="1170"/>
      <c r="VLU69" s="1170"/>
      <c r="VLV69" s="1170"/>
      <c r="VLW69" s="1170"/>
      <c r="VLX69" s="1170"/>
      <c r="VLY69" s="1170"/>
      <c r="VLZ69" s="1170"/>
      <c r="VMA69" s="1170"/>
      <c r="VMB69" s="1170"/>
      <c r="VMC69" s="1170"/>
      <c r="VMD69" s="1170"/>
      <c r="VME69" s="1170"/>
      <c r="VMF69" s="1170"/>
      <c r="VMG69" s="1170"/>
      <c r="VMH69" s="1170"/>
      <c r="VMI69" s="1170"/>
      <c r="VMJ69" s="1170"/>
      <c r="VMK69" s="1170"/>
      <c r="VML69" s="1170"/>
      <c r="VMM69" s="1170"/>
      <c r="VMN69" s="1170"/>
      <c r="VMO69" s="1170"/>
      <c r="VMP69" s="1170"/>
      <c r="VMQ69" s="1170"/>
      <c r="VMR69" s="1170"/>
      <c r="VMS69" s="1170"/>
      <c r="VMT69" s="1170"/>
      <c r="VMU69" s="1170"/>
      <c r="VMV69" s="1170"/>
      <c r="VMW69" s="1170"/>
      <c r="VMX69" s="1170"/>
      <c r="VMY69" s="1170"/>
      <c r="VMZ69" s="1170"/>
      <c r="VNA69" s="1170"/>
      <c r="VNB69" s="1170"/>
      <c r="VNC69" s="1170"/>
      <c r="VND69" s="1170"/>
      <c r="VNE69" s="1170"/>
      <c r="VNF69" s="1170"/>
      <c r="VNG69" s="1170"/>
      <c r="VNH69" s="1170"/>
      <c r="VNI69" s="1170"/>
      <c r="VNJ69" s="1170"/>
      <c r="VNK69" s="1170"/>
      <c r="VNL69" s="1170"/>
      <c r="VNM69" s="1170"/>
      <c r="VNN69" s="1170"/>
      <c r="VNO69" s="1170"/>
      <c r="VNP69" s="1170"/>
      <c r="VNQ69" s="1170"/>
      <c r="VNR69" s="1170"/>
      <c r="VNS69" s="1170"/>
      <c r="VNT69" s="1170"/>
      <c r="VNU69" s="1170"/>
      <c r="VNV69" s="1170"/>
      <c r="VNW69" s="1170"/>
      <c r="VNX69" s="1170"/>
      <c r="VNY69" s="1170"/>
      <c r="VNZ69" s="1170"/>
      <c r="VOA69" s="1170"/>
      <c r="VOB69" s="1170"/>
      <c r="VOC69" s="1170"/>
      <c r="VOD69" s="1170"/>
      <c r="VOE69" s="1170"/>
      <c r="VOF69" s="1170"/>
      <c r="VOG69" s="1170"/>
      <c r="VOH69" s="1170"/>
      <c r="VOI69" s="1170"/>
      <c r="VOJ69" s="1170"/>
      <c r="VOK69" s="1170"/>
      <c r="VOL69" s="1170"/>
      <c r="VOM69" s="1170"/>
      <c r="VON69" s="1170"/>
      <c r="VOO69" s="1170"/>
      <c r="VOP69" s="1170"/>
      <c r="VOQ69" s="1170"/>
      <c r="VOR69" s="1170"/>
      <c r="VOS69" s="1170"/>
      <c r="VOT69" s="1170"/>
      <c r="VOU69" s="1170"/>
      <c r="VOV69" s="1170"/>
      <c r="VOW69" s="1170"/>
      <c r="VOX69" s="1170"/>
      <c r="VOY69" s="1170"/>
      <c r="VOZ69" s="1170"/>
      <c r="VPA69" s="1170"/>
      <c r="VPB69" s="1170"/>
      <c r="VPC69" s="1170"/>
      <c r="VPD69" s="1170"/>
      <c r="VPE69" s="1170"/>
      <c r="VPF69" s="1170"/>
      <c r="VPG69" s="1170"/>
      <c r="VPH69" s="1170"/>
      <c r="VPI69" s="1170"/>
      <c r="VPJ69" s="1170"/>
      <c r="VPK69" s="1170"/>
      <c r="VPL69" s="1170"/>
      <c r="VPM69" s="1170"/>
      <c r="VPN69" s="1170"/>
      <c r="VPO69" s="1170"/>
      <c r="VPP69" s="1170"/>
      <c r="VPQ69" s="1170"/>
      <c r="VPR69" s="1170"/>
      <c r="VPS69" s="1170"/>
      <c r="VPT69" s="1170"/>
      <c r="VPU69" s="1170"/>
      <c r="VPV69" s="1170"/>
      <c r="VPW69" s="1170"/>
      <c r="VPX69" s="1170"/>
      <c r="VPY69" s="1170"/>
      <c r="VPZ69" s="1170"/>
      <c r="VQA69" s="1170"/>
      <c r="VQB69" s="1170"/>
      <c r="VQC69" s="1170"/>
      <c r="VQD69" s="1170"/>
      <c r="VQE69" s="1170"/>
      <c r="VQF69" s="1170"/>
      <c r="VQG69" s="1170"/>
      <c r="VQH69" s="1170"/>
      <c r="VQI69" s="1170"/>
      <c r="VQJ69" s="1170"/>
      <c r="VQK69" s="1170"/>
      <c r="VQL69" s="1170"/>
      <c r="VQM69" s="1170"/>
      <c r="VQN69" s="1170"/>
      <c r="VQO69" s="1170"/>
      <c r="VQP69" s="1170"/>
      <c r="VQQ69" s="1170"/>
      <c r="VQR69" s="1170"/>
      <c r="VQS69" s="1170"/>
      <c r="VQT69" s="1170"/>
      <c r="VQU69" s="1170"/>
      <c r="VQV69" s="1170"/>
      <c r="VQW69" s="1170"/>
      <c r="VQX69" s="1170"/>
      <c r="VQY69" s="1170"/>
      <c r="VQZ69" s="1170"/>
      <c r="VRA69" s="1170"/>
      <c r="VRB69" s="1170"/>
      <c r="VRC69" s="1170"/>
      <c r="VRD69" s="1170"/>
      <c r="VRE69" s="1170"/>
      <c r="VRF69" s="1170"/>
      <c r="VRG69" s="1170"/>
      <c r="VRH69" s="1170"/>
      <c r="VRI69" s="1170"/>
      <c r="VRJ69" s="1170"/>
      <c r="VRK69" s="1170"/>
      <c r="VRL69" s="1170"/>
      <c r="VRM69" s="1170"/>
      <c r="VRN69" s="1170"/>
      <c r="VRO69" s="1170"/>
      <c r="VRP69" s="1170"/>
      <c r="VRQ69" s="1170"/>
      <c r="VRR69" s="1170"/>
      <c r="VRS69" s="1170"/>
      <c r="VRT69" s="1170"/>
      <c r="VRU69" s="1170"/>
      <c r="VRV69" s="1170"/>
      <c r="VRW69" s="1170"/>
      <c r="VRX69" s="1170"/>
      <c r="VRY69" s="1170"/>
      <c r="VRZ69" s="1170"/>
      <c r="VSA69" s="1170"/>
      <c r="VSB69" s="1170"/>
      <c r="VSC69" s="1170"/>
      <c r="VSD69" s="1170"/>
      <c r="VSE69" s="1170"/>
      <c r="VSF69" s="1170"/>
      <c r="VSG69" s="1170"/>
      <c r="VSH69" s="1170"/>
      <c r="VSI69" s="1170"/>
      <c r="VSJ69" s="1170"/>
      <c r="VSK69" s="1170"/>
      <c r="VSL69" s="1170"/>
      <c r="VSM69" s="1170"/>
      <c r="VSN69" s="1170"/>
      <c r="VSO69" s="1170"/>
      <c r="VSP69" s="1170"/>
      <c r="VSQ69" s="1170"/>
      <c r="VSR69" s="1170"/>
      <c r="VSS69" s="1170"/>
      <c r="VST69" s="1170"/>
      <c r="VSU69" s="1170"/>
      <c r="VSV69" s="1170"/>
      <c r="VSW69" s="1170"/>
      <c r="VSX69" s="1170"/>
      <c r="VSY69" s="1170"/>
      <c r="VSZ69" s="1170"/>
      <c r="VTA69" s="1170"/>
      <c r="VTB69" s="1170"/>
      <c r="VTC69" s="1170"/>
      <c r="VTD69" s="1170"/>
      <c r="VTE69" s="1170"/>
      <c r="VTF69" s="1170"/>
      <c r="VTG69" s="1170"/>
      <c r="VTH69" s="1170"/>
      <c r="VTI69" s="1170"/>
      <c r="VTJ69" s="1170"/>
      <c r="VTK69" s="1170"/>
      <c r="VTL69" s="1170"/>
      <c r="VTM69" s="1170"/>
      <c r="VTN69" s="1170"/>
      <c r="VTO69" s="1170"/>
      <c r="VTP69" s="1170"/>
      <c r="VTQ69" s="1170"/>
      <c r="VTR69" s="1170"/>
      <c r="VTS69" s="1170"/>
      <c r="VTT69" s="1170"/>
      <c r="VTU69" s="1170"/>
      <c r="VTV69" s="1170"/>
      <c r="VTW69" s="1170"/>
      <c r="VTX69" s="1170"/>
      <c r="VTY69" s="1170"/>
      <c r="VTZ69" s="1170"/>
      <c r="VUA69" s="1170"/>
      <c r="VUB69" s="1170"/>
      <c r="VUC69" s="1170"/>
      <c r="VUD69" s="1170"/>
      <c r="VUE69" s="1170"/>
      <c r="VUF69" s="1170"/>
      <c r="VUG69" s="1170"/>
      <c r="VUH69" s="1170"/>
      <c r="VUI69" s="1170"/>
      <c r="VUJ69" s="1170"/>
      <c r="VUK69" s="1170"/>
      <c r="VUL69" s="1170"/>
      <c r="VUM69" s="1170"/>
      <c r="VUN69" s="1170"/>
      <c r="VUO69" s="1170"/>
      <c r="VUP69" s="1170"/>
      <c r="VUQ69" s="1170"/>
      <c r="VUR69" s="1170"/>
      <c r="VUS69" s="1170"/>
      <c r="VUT69" s="1170"/>
      <c r="VUU69" s="1170"/>
      <c r="VUV69" s="1170"/>
      <c r="VUW69" s="1170"/>
      <c r="VUX69" s="1170"/>
      <c r="VUY69" s="1170"/>
      <c r="VUZ69" s="1170"/>
      <c r="VVA69" s="1170"/>
      <c r="VVB69" s="1170"/>
      <c r="VVC69" s="1170"/>
      <c r="VVD69" s="1170"/>
      <c r="VVE69" s="1170"/>
      <c r="VVF69" s="1170"/>
      <c r="VVG69" s="1170"/>
      <c r="VVH69" s="1170"/>
      <c r="VVI69" s="1170"/>
      <c r="VVJ69" s="1170"/>
      <c r="VVK69" s="1170"/>
      <c r="VVL69" s="1170"/>
      <c r="VVM69" s="1170"/>
      <c r="VVN69" s="1170"/>
      <c r="VVO69" s="1170"/>
      <c r="VVP69" s="1170"/>
      <c r="VVQ69" s="1170"/>
      <c r="VVR69" s="1170"/>
      <c r="VVS69" s="1170"/>
      <c r="VVT69" s="1170"/>
      <c r="VVU69" s="1170"/>
      <c r="VVV69" s="1170"/>
      <c r="VVW69" s="1170"/>
      <c r="VVX69" s="1170"/>
      <c r="VVY69" s="1170"/>
      <c r="VVZ69" s="1170"/>
      <c r="VWA69" s="1170"/>
      <c r="VWB69" s="1170"/>
      <c r="VWC69" s="1170"/>
      <c r="VWD69" s="1170"/>
      <c r="VWE69" s="1170"/>
      <c r="VWF69" s="1170"/>
      <c r="VWG69" s="1170"/>
      <c r="VWH69" s="1170"/>
      <c r="VWI69" s="1170"/>
      <c r="VWJ69" s="1170"/>
      <c r="VWK69" s="1170"/>
      <c r="VWL69" s="1170"/>
      <c r="VWM69" s="1170"/>
      <c r="VWN69" s="1170"/>
      <c r="VWO69" s="1170"/>
      <c r="VWP69" s="1170"/>
      <c r="VWQ69" s="1170"/>
      <c r="VWR69" s="1170"/>
      <c r="VWS69" s="1170"/>
      <c r="VWT69" s="1170"/>
      <c r="VWU69" s="1170"/>
      <c r="VWV69" s="1170"/>
      <c r="VWW69" s="1170"/>
      <c r="VWX69" s="1170"/>
      <c r="VWY69" s="1170"/>
      <c r="VWZ69" s="1170"/>
      <c r="VXA69" s="1170"/>
      <c r="VXB69" s="1170"/>
      <c r="VXC69" s="1170"/>
      <c r="VXD69" s="1170"/>
      <c r="VXE69" s="1170"/>
      <c r="VXF69" s="1170"/>
      <c r="VXG69" s="1170"/>
      <c r="VXH69" s="1170"/>
      <c r="VXI69" s="1170"/>
      <c r="VXJ69" s="1170"/>
      <c r="VXK69" s="1170"/>
      <c r="VXL69" s="1170"/>
      <c r="VXM69" s="1170"/>
      <c r="VXN69" s="1170"/>
      <c r="VXO69" s="1170"/>
      <c r="VXP69" s="1170"/>
      <c r="VXQ69" s="1170"/>
      <c r="VXR69" s="1170"/>
      <c r="VXS69" s="1170"/>
      <c r="VXT69" s="1170"/>
      <c r="VXU69" s="1170"/>
      <c r="VXV69" s="1170"/>
      <c r="VXW69" s="1170"/>
      <c r="VXX69" s="1170"/>
      <c r="VXY69" s="1170"/>
      <c r="VXZ69" s="1170"/>
      <c r="VYA69" s="1170"/>
      <c r="VYB69" s="1170"/>
      <c r="VYC69" s="1170"/>
      <c r="VYD69" s="1170"/>
      <c r="VYE69" s="1170"/>
      <c r="VYF69" s="1170"/>
      <c r="VYG69" s="1170"/>
      <c r="VYH69" s="1170"/>
      <c r="VYI69" s="1170"/>
      <c r="VYJ69" s="1170"/>
      <c r="VYK69" s="1170"/>
      <c r="VYL69" s="1170"/>
      <c r="VYM69" s="1170"/>
      <c r="VYN69" s="1170"/>
      <c r="VYO69" s="1170"/>
      <c r="VYP69" s="1170"/>
      <c r="VYQ69" s="1170"/>
      <c r="VYR69" s="1170"/>
      <c r="VYS69" s="1170"/>
      <c r="VYT69" s="1170"/>
      <c r="VYU69" s="1170"/>
      <c r="VYV69" s="1170"/>
      <c r="VYW69" s="1170"/>
      <c r="VYX69" s="1170"/>
      <c r="VYY69" s="1170"/>
      <c r="VYZ69" s="1170"/>
      <c r="VZA69" s="1170"/>
      <c r="VZB69" s="1170"/>
      <c r="VZC69" s="1170"/>
      <c r="VZD69" s="1170"/>
      <c r="VZE69" s="1170"/>
      <c r="VZF69" s="1170"/>
      <c r="VZG69" s="1170"/>
      <c r="VZH69" s="1170"/>
      <c r="VZI69" s="1170"/>
      <c r="VZJ69" s="1170"/>
      <c r="VZK69" s="1170"/>
      <c r="VZL69" s="1170"/>
      <c r="VZM69" s="1170"/>
      <c r="VZN69" s="1170"/>
      <c r="VZO69" s="1170"/>
      <c r="VZP69" s="1170"/>
      <c r="VZQ69" s="1170"/>
      <c r="VZR69" s="1170"/>
      <c r="VZS69" s="1170"/>
      <c r="VZT69" s="1170"/>
      <c r="VZU69" s="1170"/>
      <c r="VZV69" s="1170"/>
      <c r="VZW69" s="1170"/>
      <c r="VZX69" s="1170"/>
      <c r="VZY69" s="1170"/>
      <c r="VZZ69" s="1170"/>
      <c r="WAA69" s="1170"/>
      <c r="WAB69" s="1170"/>
      <c r="WAC69" s="1170"/>
      <c r="WAD69" s="1170"/>
      <c r="WAE69" s="1170"/>
      <c r="WAF69" s="1170"/>
      <c r="WAG69" s="1170"/>
      <c r="WAH69" s="1170"/>
      <c r="WAI69" s="1170"/>
      <c r="WAJ69" s="1170"/>
      <c r="WAK69" s="1170"/>
      <c r="WAL69" s="1170"/>
      <c r="WAM69" s="1170"/>
      <c r="WAN69" s="1170"/>
      <c r="WAO69" s="1170"/>
      <c r="WAP69" s="1170"/>
      <c r="WAQ69" s="1170"/>
      <c r="WAR69" s="1170"/>
      <c r="WAS69" s="1170"/>
      <c r="WAT69" s="1170"/>
      <c r="WAU69" s="1170"/>
      <c r="WAV69" s="1170"/>
      <c r="WAW69" s="1170"/>
      <c r="WAX69" s="1170"/>
      <c r="WAY69" s="1170"/>
      <c r="WAZ69" s="1170"/>
      <c r="WBA69" s="1170"/>
      <c r="WBB69" s="1170"/>
      <c r="WBC69" s="1170"/>
      <c r="WBD69" s="1170"/>
      <c r="WBE69" s="1170"/>
      <c r="WBF69" s="1170"/>
      <c r="WBG69" s="1170"/>
      <c r="WBH69" s="1170"/>
      <c r="WBI69" s="1170"/>
      <c r="WBJ69" s="1170"/>
      <c r="WBK69" s="1170"/>
      <c r="WBL69" s="1170"/>
      <c r="WBM69" s="1170"/>
      <c r="WBN69" s="1170"/>
      <c r="WBO69" s="1170"/>
      <c r="WBP69" s="1170"/>
      <c r="WBQ69" s="1170"/>
      <c r="WBR69" s="1170"/>
      <c r="WBS69" s="1170"/>
      <c r="WBT69" s="1170"/>
      <c r="WBU69" s="1170"/>
      <c r="WBV69" s="1170"/>
      <c r="WBW69" s="1170"/>
      <c r="WBX69" s="1170"/>
      <c r="WBY69" s="1170"/>
      <c r="WBZ69" s="1170"/>
      <c r="WCA69" s="1170"/>
      <c r="WCB69" s="1170"/>
      <c r="WCC69" s="1170"/>
      <c r="WCD69" s="1170"/>
      <c r="WCE69" s="1170"/>
      <c r="WCF69" s="1170"/>
      <c r="WCG69" s="1170"/>
      <c r="WCH69" s="1170"/>
      <c r="WCI69" s="1170"/>
      <c r="WCJ69" s="1170"/>
      <c r="WCK69" s="1170"/>
      <c r="WCL69" s="1170"/>
      <c r="WCM69" s="1170"/>
      <c r="WCN69" s="1170"/>
      <c r="WCO69" s="1170"/>
      <c r="WCP69" s="1170"/>
      <c r="WCQ69" s="1170"/>
      <c r="WCR69" s="1170"/>
      <c r="WCS69" s="1170"/>
      <c r="WCT69" s="1170"/>
      <c r="WCU69" s="1170"/>
      <c r="WCV69" s="1170"/>
      <c r="WCW69" s="1170"/>
      <c r="WCX69" s="1170"/>
      <c r="WCY69" s="1170"/>
      <c r="WCZ69" s="1170"/>
      <c r="WDA69" s="1170"/>
      <c r="WDB69" s="1170"/>
      <c r="WDC69" s="1170"/>
      <c r="WDD69" s="1170"/>
      <c r="WDE69" s="1170"/>
      <c r="WDF69" s="1170"/>
      <c r="WDG69" s="1170"/>
      <c r="WDH69" s="1170"/>
      <c r="WDI69" s="1170"/>
      <c r="WDJ69" s="1170"/>
      <c r="WDK69" s="1170"/>
      <c r="WDL69" s="1170"/>
      <c r="WDM69" s="1170"/>
      <c r="WDN69" s="1170"/>
      <c r="WDO69" s="1170"/>
      <c r="WDP69" s="1170"/>
      <c r="WDQ69" s="1170"/>
      <c r="WDR69" s="1170"/>
      <c r="WDS69" s="1170"/>
      <c r="WDT69" s="1170"/>
      <c r="WDU69" s="1170"/>
      <c r="WDV69" s="1170"/>
      <c r="WDW69" s="1170"/>
      <c r="WDX69" s="1170"/>
      <c r="WDY69" s="1170"/>
      <c r="WDZ69" s="1170"/>
      <c r="WEA69" s="1170"/>
      <c r="WEB69" s="1170"/>
      <c r="WEC69" s="1170"/>
      <c r="WED69" s="1170"/>
      <c r="WEE69" s="1170"/>
      <c r="WEF69" s="1170"/>
      <c r="WEG69" s="1170"/>
      <c r="WEH69" s="1170"/>
      <c r="WEI69" s="1170"/>
      <c r="WEJ69" s="1170"/>
      <c r="WEK69" s="1170"/>
      <c r="WEL69" s="1170"/>
      <c r="WEM69" s="1170"/>
      <c r="WEN69" s="1170"/>
      <c r="WEO69" s="1170"/>
      <c r="WEP69" s="1170"/>
      <c r="WEQ69" s="1170"/>
      <c r="WER69" s="1170"/>
      <c r="WES69" s="1170"/>
      <c r="WET69" s="1170"/>
      <c r="WEU69" s="1170"/>
      <c r="WEV69" s="1170"/>
      <c r="WEW69" s="1170"/>
      <c r="WEX69" s="1170"/>
      <c r="WEY69" s="1170"/>
      <c r="WEZ69" s="1170"/>
      <c r="WFA69" s="1170"/>
      <c r="WFB69" s="1170"/>
      <c r="WFC69" s="1170"/>
      <c r="WFD69" s="1170"/>
      <c r="WFE69" s="1170"/>
      <c r="WFF69" s="1170"/>
      <c r="WFG69" s="1170"/>
      <c r="WFH69" s="1170"/>
      <c r="WFI69" s="1170"/>
      <c r="WFJ69" s="1170"/>
      <c r="WFK69" s="1170"/>
      <c r="WFL69" s="1170"/>
      <c r="WFM69" s="1170"/>
      <c r="WFN69" s="1170"/>
      <c r="WFO69" s="1170"/>
      <c r="WFP69" s="1170"/>
      <c r="WFQ69" s="1170"/>
      <c r="WFR69" s="1170"/>
      <c r="WFS69" s="1170"/>
      <c r="WFT69" s="1170"/>
      <c r="WFU69" s="1170"/>
      <c r="WFV69" s="1170"/>
      <c r="WFW69" s="1170"/>
      <c r="WFX69" s="1170"/>
      <c r="WFY69" s="1170"/>
      <c r="WFZ69" s="1170"/>
      <c r="WGA69" s="1170"/>
      <c r="WGB69" s="1170"/>
      <c r="WGC69" s="1170"/>
      <c r="WGD69" s="1170"/>
      <c r="WGE69" s="1170"/>
      <c r="WGF69" s="1170"/>
      <c r="WGG69" s="1170"/>
      <c r="WGH69" s="1170"/>
      <c r="WGI69" s="1170"/>
      <c r="WGJ69" s="1170"/>
      <c r="WGK69" s="1170"/>
      <c r="WGL69" s="1170"/>
      <c r="WGM69" s="1170"/>
      <c r="WGN69" s="1170"/>
      <c r="WGO69" s="1170"/>
      <c r="WGP69" s="1170"/>
      <c r="WGQ69" s="1170"/>
      <c r="WGR69" s="1170"/>
      <c r="WGS69" s="1170"/>
      <c r="WGT69" s="1170"/>
      <c r="WGU69" s="1170"/>
      <c r="WGV69" s="1170"/>
      <c r="WGW69" s="1170"/>
      <c r="WGX69" s="1170"/>
      <c r="WGY69" s="1170"/>
      <c r="WGZ69" s="1170"/>
      <c r="WHA69" s="1170"/>
      <c r="WHB69" s="1170"/>
      <c r="WHC69" s="1170"/>
      <c r="WHD69" s="1170"/>
      <c r="WHE69" s="1170"/>
      <c r="WHF69" s="1170"/>
      <c r="WHG69" s="1170"/>
      <c r="WHH69" s="1170"/>
      <c r="WHI69" s="1170"/>
      <c r="WHJ69" s="1170"/>
      <c r="WHK69" s="1170"/>
      <c r="WHL69" s="1170"/>
      <c r="WHM69" s="1170"/>
      <c r="WHN69" s="1170"/>
      <c r="WHO69" s="1170"/>
      <c r="WHP69" s="1170"/>
      <c r="WHQ69" s="1170"/>
      <c r="WHR69" s="1170"/>
      <c r="WHS69" s="1170"/>
      <c r="WHT69" s="1170"/>
      <c r="WHU69" s="1170"/>
      <c r="WHV69" s="1170"/>
      <c r="WHW69" s="1170"/>
      <c r="WHX69" s="1170"/>
      <c r="WHY69" s="1170"/>
      <c r="WHZ69" s="1170"/>
      <c r="WIA69" s="1170"/>
      <c r="WIB69" s="1170"/>
      <c r="WIC69" s="1170"/>
      <c r="WID69" s="1170"/>
      <c r="WIE69" s="1170"/>
      <c r="WIF69" s="1170"/>
      <c r="WIG69" s="1170"/>
      <c r="WIH69" s="1170"/>
      <c r="WII69" s="1170"/>
      <c r="WIJ69" s="1170"/>
      <c r="WIK69" s="1170"/>
      <c r="WIL69" s="1170"/>
      <c r="WIM69" s="1170"/>
      <c r="WIN69" s="1170"/>
      <c r="WIO69" s="1170"/>
      <c r="WIP69" s="1170"/>
      <c r="WIQ69" s="1170"/>
      <c r="WIR69" s="1170"/>
      <c r="WIS69" s="1170"/>
      <c r="WIT69" s="1170"/>
      <c r="WIU69" s="1170"/>
      <c r="WIV69" s="1170"/>
      <c r="WIW69" s="1170"/>
      <c r="WIX69" s="1170"/>
      <c r="WIY69" s="1170"/>
      <c r="WIZ69" s="1170"/>
      <c r="WJA69" s="1170"/>
      <c r="WJB69" s="1170"/>
      <c r="WJC69" s="1170"/>
      <c r="WJD69" s="1170"/>
      <c r="WJE69" s="1170"/>
      <c r="WJF69" s="1170"/>
      <c r="WJG69" s="1170"/>
      <c r="WJH69" s="1170"/>
      <c r="WJI69" s="1170"/>
      <c r="WJJ69" s="1170"/>
      <c r="WJK69" s="1170"/>
      <c r="WJL69" s="1170"/>
      <c r="WJM69" s="1170"/>
      <c r="WJN69" s="1170"/>
      <c r="WJO69" s="1170"/>
      <c r="WJP69" s="1170"/>
      <c r="WJQ69" s="1170"/>
      <c r="WJR69" s="1170"/>
      <c r="WJS69" s="1170"/>
      <c r="WJT69" s="1170"/>
      <c r="WJU69" s="1170"/>
      <c r="WJV69" s="1170"/>
      <c r="WJW69" s="1170"/>
      <c r="WJX69" s="1170"/>
      <c r="WJY69" s="1170"/>
      <c r="WJZ69" s="1170"/>
      <c r="WKA69" s="1170"/>
      <c r="WKB69" s="1170"/>
      <c r="WKC69" s="1170"/>
      <c r="WKD69" s="1170"/>
      <c r="WKE69" s="1170"/>
      <c r="WKF69" s="1170"/>
      <c r="WKG69" s="1170"/>
      <c r="WKH69" s="1170"/>
      <c r="WKI69" s="1170"/>
      <c r="WKJ69" s="1170"/>
      <c r="WKK69" s="1170"/>
      <c r="WKL69" s="1170"/>
      <c r="WKM69" s="1170"/>
      <c r="WKN69" s="1170"/>
      <c r="WKO69" s="1170"/>
      <c r="WKP69" s="1170"/>
      <c r="WKQ69" s="1170"/>
      <c r="WKR69" s="1170"/>
      <c r="WKS69" s="1170"/>
      <c r="WKT69" s="1170"/>
      <c r="WKU69" s="1170"/>
      <c r="WKV69" s="1170"/>
      <c r="WKW69" s="1170"/>
      <c r="WKX69" s="1170"/>
      <c r="WKY69" s="1170"/>
      <c r="WKZ69" s="1170"/>
      <c r="WLA69" s="1170"/>
      <c r="WLB69" s="1170"/>
      <c r="WLC69" s="1170"/>
      <c r="WLD69" s="1170"/>
      <c r="WLE69" s="1170"/>
      <c r="WLF69" s="1170"/>
      <c r="WLG69" s="1170"/>
      <c r="WLH69" s="1170"/>
      <c r="WLI69" s="1170"/>
      <c r="WLJ69" s="1170"/>
      <c r="WLK69" s="1170"/>
      <c r="WLL69" s="1170"/>
      <c r="WLM69" s="1170"/>
      <c r="WLN69" s="1170"/>
      <c r="WLO69" s="1170"/>
      <c r="WLP69" s="1170"/>
      <c r="WLQ69" s="1170"/>
      <c r="WLR69" s="1170"/>
      <c r="WLS69" s="1170"/>
      <c r="WLT69" s="1170"/>
      <c r="WLU69" s="1170"/>
      <c r="WLV69" s="1170"/>
      <c r="WLW69" s="1170"/>
      <c r="WLX69" s="1170"/>
      <c r="WLY69" s="1170"/>
      <c r="WLZ69" s="1170"/>
      <c r="WMA69" s="1170"/>
      <c r="WMB69" s="1170"/>
      <c r="WMC69" s="1170"/>
      <c r="WMD69" s="1170"/>
      <c r="WME69" s="1170"/>
      <c r="WMF69" s="1170"/>
      <c r="WMG69" s="1170"/>
      <c r="WMH69" s="1170"/>
      <c r="WMI69" s="1170"/>
      <c r="WMJ69" s="1170"/>
      <c r="WMK69" s="1170"/>
      <c r="WML69" s="1170"/>
      <c r="WMM69" s="1170"/>
      <c r="WMN69" s="1170"/>
      <c r="WMO69" s="1170"/>
      <c r="WMP69" s="1170"/>
      <c r="WMQ69" s="1170"/>
      <c r="WMR69" s="1170"/>
      <c r="WMS69" s="1170"/>
      <c r="WMT69" s="1170"/>
      <c r="WMU69" s="1170"/>
      <c r="WMV69" s="1170"/>
      <c r="WMW69" s="1170"/>
      <c r="WMX69" s="1170"/>
      <c r="WMY69" s="1170"/>
      <c r="WMZ69" s="1170"/>
      <c r="WNA69" s="1170"/>
      <c r="WNB69" s="1170"/>
      <c r="WNC69" s="1170"/>
      <c r="WND69" s="1170"/>
      <c r="WNE69" s="1170"/>
      <c r="WNF69" s="1170"/>
      <c r="WNG69" s="1170"/>
      <c r="WNH69" s="1170"/>
      <c r="WNI69" s="1170"/>
      <c r="WNJ69" s="1170"/>
      <c r="WNK69" s="1170"/>
      <c r="WNL69" s="1170"/>
      <c r="WNM69" s="1170"/>
      <c r="WNN69" s="1170"/>
      <c r="WNO69" s="1170"/>
      <c r="WNP69" s="1170"/>
      <c r="WNQ69" s="1170"/>
      <c r="WNR69" s="1170"/>
      <c r="WNS69" s="1170"/>
      <c r="WNT69" s="1170"/>
      <c r="WNU69" s="1170"/>
      <c r="WNV69" s="1170"/>
      <c r="WNW69" s="1170"/>
      <c r="WNX69" s="1170"/>
      <c r="WNY69" s="1170"/>
      <c r="WNZ69" s="1170"/>
      <c r="WOA69" s="1170"/>
      <c r="WOB69" s="1170"/>
      <c r="WOC69" s="1170"/>
      <c r="WOD69" s="1170"/>
      <c r="WOE69" s="1170"/>
      <c r="WOF69" s="1170"/>
      <c r="WOG69" s="1170"/>
      <c r="WOH69" s="1170"/>
      <c r="WOI69" s="1170"/>
      <c r="WOJ69" s="1170"/>
      <c r="WOK69" s="1170"/>
      <c r="WOL69" s="1170"/>
      <c r="WOM69" s="1170"/>
      <c r="WON69" s="1170"/>
      <c r="WOO69" s="1170"/>
      <c r="WOP69" s="1170"/>
      <c r="WOQ69" s="1170"/>
      <c r="WOR69" s="1170"/>
      <c r="WOS69" s="1170"/>
      <c r="WOT69" s="1170"/>
      <c r="WOU69" s="1170"/>
      <c r="WOV69" s="1170"/>
      <c r="WOW69" s="1170"/>
      <c r="WOX69" s="1170"/>
      <c r="WOY69" s="1170"/>
      <c r="WOZ69" s="1170"/>
      <c r="WPA69" s="1170"/>
      <c r="WPB69" s="1170"/>
      <c r="WPC69" s="1170"/>
      <c r="WPD69" s="1170"/>
      <c r="WPE69" s="1170"/>
      <c r="WPF69" s="1170"/>
      <c r="WPG69" s="1170"/>
      <c r="WPH69" s="1170"/>
      <c r="WPI69" s="1170"/>
      <c r="WPJ69" s="1170"/>
      <c r="WPK69" s="1170"/>
      <c r="WPL69" s="1170"/>
      <c r="WPM69" s="1170"/>
      <c r="WPN69" s="1170"/>
      <c r="WPO69" s="1170"/>
      <c r="WPP69" s="1170"/>
      <c r="WPQ69" s="1170"/>
      <c r="WPR69" s="1170"/>
      <c r="WPS69" s="1170"/>
      <c r="WPT69" s="1170"/>
      <c r="WPU69" s="1170"/>
      <c r="WPV69" s="1170"/>
      <c r="WPW69" s="1170"/>
      <c r="WPX69" s="1170"/>
      <c r="WPY69" s="1170"/>
      <c r="WPZ69" s="1170"/>
      <c r="WQA69" s="1170"/>
      <c r="WQB69" s="1170"/>
      <c r="WQC69" s="1170"/>
      <c r="WQD69" s="1170"/>
      <c r="WQE69" s="1170"/>
      <c r="WQF69" s="1170"/>
      <c r="WQG69" s="1170"/>
      <c r="WQH69" s="1170"/>
      <c r="WQI69" s="1170"/>
      <c r="WQJ69" s="1170"/>
      <c r="WQK69" s="1170"/>
      <c r="WQL69" s="1170"/>
      <c r="WQM69" s="1170"/>
      <c r="WQN69" s="1170"/>
      <c r="WQO69" s="1170"/>
      <c r="WQP69" s="1170"/>
      <c r="WQQ69" s="1170"/>
      <c r="WQR69" s="1170"/>
      <c r="WQS69" s="1170"/>
      <c r="WQT69" s="1170"/>
      <c r="WQU69" s="1170"/>
      <c r="WQV69" s="1170"/>
      <c r="WQW69" s="1170"/>
      <c r="WQX69" s="1170"/>
      <c r="WQY69" s="1170"/>
      <c r="WQZ69" s="1170"/>
      <c r="WRA69" s="1170"/>
      <c r="WRB69" s="1170"/>
      <c r="WRC69" s="1170"/>
      <c r="WRD69" s="1170"/>
      <c r="WRE69" s="1170"/>
      <c r="WRF69" s="1170"/>
      <c r="WRG69" s="1170"/>
      <c r="WRH69" s="1170"/>
      <c r="WRI69" s="1170"/>
      <c r="WRJ69" s="1170"/>
      <c r="WRK69" s="1170"/>
      <c r="WRL69" s="1170"/>
      <c r="WRM69" s="1170"/>
      <c r="WRN69" s="1170"/>
      <c r="WRO69" s="1170"/>
      <c r="WRP69" s="1170"/>
      <c r="WRQ69" s="1170"/>
      <c r="WRR69" s="1170"/>
      <c r="WRS69" s="1170"/>
      <c r="WRT69" s="1170"/>
      <c r="WRU69" s="1170"/>
      <c r="WRV69" s="1170"/>
      <c r="WRW69" s="1170"/>
      <c r="WRX69" s="1170"/>
      <c r="WRY69" s="1170"/>
      <c r="WRZ69" s="1170"/>
      <c r="WSA69" s="1170"/>
      <c r="WSB69" s="1170"/>
      <c r="WSC69" s="1170"/>
      <c r="WSD69" s="1170"/>
      <c r="WSE69" s="1170"/>
      <c r="WSF69" s="1170"/>
      <c r="WSG69" s="1170"/>
      <c r="WSH69" s="1170"/>
      <c r="WSI69" s="1170"/>
      <c r="WSJ69" s="1170"/>
      <c r="WSK69" s="1170"/>
      <c r="WSL69" s="1170"/>
      <c r="WSM69" s="1170"/>
      <c r="WSN69" s="1170"/>
      <c r="WSO69" s="1170"/>
      <c r="WSP69" s="1170"/>
      <c r="WSQ69" s="1170"/>
      <c r="WSR69" s="1170"/>
      <c r="WSS69" s="1170"/>
      <c r="WST69" s="1170"/>
      <c r="WSU69" s="1170"/>
      <c r="WSV69" s="1170"/>
      <c r="WSW69" s="1170"/>
      <c r="WSX69" s="1170"/>
      <c r="WSY69" s="1170"/>
      <c r="WSZ69" s="1170"/>
      <c r="WTA69" s="1170"/>
      <c r="WTB69" s="1170"/>
      <c r="WTC69" s="1170"/>
      <c r="WTD69" s="1170"/>
      <c r="WTE69" s="1170"/>
      <c r="WTF69" s="1170"/>
      <c r="WTG69" s="1170"/>
      <c r="WTH69" s="1170"/>
      <c r="WTI69" s="1170"/>
      <c r="WTJ69" s="1170"/>
      <c r="WTK69" s="1170"/>
      <c r="WTL69" s="1170"/>
      <c r="WTM69" s="1170"/>
      <c r="WTN69" s="1170"/>
      <c r="WTO69" s="1170"/>
      <c r="WTP69" s="1170"/>
      <c r="WTQ69" s="1170"/>
      <c r="WTR69" s="1170"/>
      <c r="WTS69" s="1170"/>
      <c r="WTT69" s="1170"/>
      <c r="WTU69" s="1170"/>
      <c r="WTV69" s="1170"/>
      <c r="WTW69" s="1170"/>
      <c r="WTX69" s="1170"/>
      <c r="WTY69" s="1170"/>
      <c r="WTZ69" s="1170"/>
      <c r="WUA69" s="1170"/>
      <c r="WUB69" s="1170"/>
      <c r="WUC69" s="1170"/>
      <c r="WUD69" s="1170"/>
      <c r="WUE69" s="1170"/>
      <c r="WUF69" s="1170"/>
      <c r="WUG69" s="1170"/>
      <c r="WUH69" s="1170"/>
      <c r="WUI69" s="1170"/>
      <c r="WUJ69" s="1170"/>
      <c r="WUK69" s="1170"/>
      <c r="WUL69" s="1170"/>
      <c r="WUM69" s="1170"/>
      <c r="WUN69" s="1170"/>
      <c r="WUO69" s="1170"/>
      <c r="WUP69" s="1170"/>
      <c r="WUQ69" s="1170"/>
      <c r="WUR69" s="1170"/>
      <c r="WUS69" s="1170"/>
      <c r="WUT69" s="1170"/>
      <c r="WUU69" s="1170"/>
      <c r="WUV69" s="1170"/>
      <c r="WUW69" s="1170"/>
      <c r="WUX69" s="1170"/>
      <c r="WUY69" s="1170"/>
      <c r="WUZ69" s="1170"/>
      <c r="WVA69" s="1170"/>
      <c r="WVB69" s="1170"/>
      <c r="WVC69" s="1170"/>
      <c r="WVD69" s="1170"/>
      <c r="WVE69" s="1170"/>
      <c r="WVF69" s="1170"/>
      <c r="WVG69" s="1170"/>
      <c r="WVH69" s="1170"/>
      <c r="WVI69" s="1170"/>
      <c r="WVJ69" s="1170"/>
      <c r="WVK69" s="1170"/>
      <c r="WVL69" s="1170"/>
      <c r="WVM69" s="1170"/>
      <c r="WVN69" s="1170"/>
      <c r="WVO69" s="1170"/>
      <c r="WVP69" s="1170"/>
      <c r="WVQ69" s="1170"/>
      <c r="WVR69" s="1170"/>
      <c r="WVS69" s="1170"/>
      <c r="WVT69" s="1170"/>
      <c r="WVU69" s="1170"/>
      <c r="WVV69" s="1170"/>
      <c r="WVW69" s="1170"/>
      <c r="WVX69" s="1170"/>
      <c r="WVY69" s="1170"/>
      <c r="WVZ69" s="1170"/>
      <c r="WWA69" s="1170"/>
      <c r="WWB69" s="1170"/>
      <c r="WWC69" s="1170"/>
      <c r="WWD69" s="1170"/>
      <c r="WWE69" s="1170"/>
      <c r="WWF69" s="1170"/>
      <c r="WWG69" s="1170"/>
      <c r="WWH69" s="1170"/>
      <c r="WWI69" s="1170"/>
      <c r="WWJ69" s="1170"/>
      <c r="WWK69" s="1170"/>
      <c r="WWL69" s="1170"/>
      <c r="WWM69" s="1170"/>
      <c r="WWN69" s="1170"/>
      <c r="WWO69" s="1170"/>
      <c r="WWP69" s="1170"/>
      <c r="WWQ69" s="1170"/>
      <c r="WWR69" s="1170"/>
      <c r="WWS69" s="1170"/>
      <c r="WWT69" s="1170"/>
      <c r="WWU69" s="1170"/>
      <c r="WWV69" s="1170"/>
      <c r="WWW69" s="1170"/>
      <c r="WWX69" s="1170"/>
      <c r="WWY69" s="1170"/>
      <c r="WWZ69" s="1170"/>
      <c r="WXA69" s="1170"/>
      <c r="WXB69" s="1170"/>
      <c r="WXC69" s="1170"/>
      <c r="WXD69" s="1170"/>
      <c r="WXE69" s="1170"/>
      <c r="WXF69" s="1170"/>
      <c r="WXG69" s="1170"/>
      <c r="WXH69" s="1170"/>
      <c r="WXI69" s="1170"/>
      <c r="WXJ69" s="1170"/>
      <c r="WXK69" s="1170"/>
      <c r="WXL69" s="1170"/>
      <c r="WXM69" s="1170"/>
      <c r="WXN69" s="1170"/>
      <c r="WXO69" s="1170"/>
      <c r="WXP69" s="1170"/>
      <c r="WXQ69" s="1170"/>
      <c r="WXR69" s="1170"/>
      <c r="WXS69" s="1170"/>
      <c r="WXT69" s="1170"/>
      <c r="WXU69" s="1170"/>
      <c r="WXV69" s="1170"/>
      <c r="WXW69" s="1170"/>
      <c r="WXX69" s="1170"/>
      <c r="WXY69" s="1170"/>
      <c r="WXZ69" s="1170"/>
      <c r="WYA69" s="1170"/>
      <c r="WYB69" s="1170"/>
      <c r="WYC69" s="1170"/>
      <c r="WYD69" s="1170"/>
      <c r="WYE69" s="1170"/>
      <c r="WYF69" s="1170"/>
      <c r="WYG69" s="1170"/>
      <c r="WYH69" s="1170"/>
      <c r="WYI69" s="1170"/>
      <c r="WYJ69" s="1170"/>
      <c r="WYK69" s="1170"/>
      <c r="WYL69" s="1170"/>
      <c r="WYM69" s="1170"/>
      <c r="WYN69" s="1170"/>
      <c r="WYO69" s="1170"/>
      <c r="WYP69" s="1170"/>
      <c r="WYQ69" s="1170"/>
      <c r="WYR69" s="1170"/>
      <c r="WYS69" s="1170"/>
      <c r="WYT69" s="1170"/>
      <c r="WYU69" s="1170"/>
      <c r="WYV69" s="1170"/>
      <c r="WYW69" s="1170"/>
      <c r="WYX69" s="1170"/>
      <c r="WYY69" s="1170"/>
      <c r="WYZ69" s="1170"/>
      <c r="WZA69" s="1170"/>
      <c r="WZB69" s="1170"/>
      <c r="WZC69" s="1170"/>
      <c r="WZD69" s="1170"/>
      <c r="WZE69" s="1170"/>
      <c r="WZF69" s="1170"/>
      <c r="WZG69" s="1170"/>
      <c r="WZH69" s="1170"/>
      <c r="WZI69" s="1170"/>
      <c r="WZJ69" s="1170"/>
      <c r="WZK69" s="1170"/>
      <c r="WZL69" s="1170"/>
      <c r="WZM69" s="1170"/>
      <c r="WZN69" s="1170"/>
      <c r="WZO69" s="1170"/>
      <c r="WZP69" s="1170"/>
      <c r="WZQ69" s="1170"/>
      <c r="WZR69" s="1170"/>
      <c r="WZS69" s="1170"/>
      <c r="WZT69" s="1170"/>
      <c r="WZU69" s="1170"/>
      <c r="WZV69" s="1170"/>
      <c r="WZW69" s="1170"/>
      <c r="WZX69" s="1170"/>
      <c r="WZY69" s="1170"/>
      <c r="WZZ69" s="1170"/>
      <c r="XAA69" s="1170"/>
      <c r="XAB69" s="1170"/>
      <c r="XAC69" s="1170"/>
      <c r="XAD69" s="1170"/>
      <c r="XAE69" s="1170"/>
      <c r="XAF69" s="1170"/>
      <c r="XAG69" s="1170"/>
      <c r="XAH69" s="1170"/>
      <c r="XAI69" s="1170"/>
      <c r="XAJ69" s="1170"/>
      <c r="XAK69" s="1170"/>
      <c r="XAL69" s="1170"/>
      <c r="XAM69" s="1170"/>
      <c r="XAN69" s="1170"/>
      <c r="XAO69" s="1170"/>
      <c r="XAP69" s="1170"/>
      <c r="XAQ69" s="1170"/>
      <c r="XAR69" s="1170"/>
      <c r="XAS69" s="1170"/>
      <c r="XAT69" s="1170"/>
      <c r="XAU69" s="1170"/>
      <c r="XAV69" s="1170"/>
      <c r="XAW69" s="1170"/>
      <c r="XAX69" s="1170"/>
      <c r="XAY69" s="1170"/>
      <c r="XAZ69" s="1170"/>
      <c r="XBA69" s="1170"/>
      <c r="XBB69" s="1170"/>
      <c r="XBC69" s="1170"/>
      <c r="XBD69" s="1170"/>
      <c r="XBE69" s="1170"/>
      <c r="XBF69" s="1170"/>
      <c r="XBG69" s="1170"/>
      <c r="XBH69" s="1170"/>
      <c r="XBI69" s="1170"/>
      <c r="XBJ69" s="1170"/>
      <c r="XBK69" s="1170"/>
      <c r="XBL69" s="1170"/>
      <c r="XBM69" s="1170"/>
      <c r="XBN69" s="1170"/>
      <c r="XBO69" s="1170"/>
      <c r="XBP69" s="1170"/>
      <c r="XBQ69" s="1170"/>
      <c r="XBR69" s="1170"/>
      <c r="XBS69" s="1170"/>
      <c r="XBT69" s="1170"/>
      <c r="XBU69" s="1170"/>
      <c r="XBV69" s="1170"/>
      <c r="XBW69" s="1170"/>
      <c r="XBX69" s="1170"/>
      <c r="XBY69" s="1170"/>
      <c r="XBZ69" s="1170"/>
      <c r="XCA69" s="1170"/>
      <c r="XCB69" s="1170"/>
      <c r="XCC69" s="1170"/>
      <c r="XCD69" s="1170"/>
      <c r="XCE69" s="1170"/>
      <c r="XCF69" s="1170"/>
      <c r="XCG69" s="1170"/>
      <c r="XCH69" s="1170"/>
      <c r="XCI69" s="1170"/>
      <c r="XCJ69" s="1170"/>
      <c r="XCK69" s="1170"/>
      <c r="XCL69" s="1170"/>
      <c r="XCM69" s="1170"/>
      <c r="XCN69" s="1170"/>
      <c r="XCO69" s="1170"/>
      <c r="XCP69" s="1170"/>
      <c r="XCQ69" s="1170"/>
      <c r="XCR69" s="1170"/>
      <c r="XCS69" s="1170"/>
      <c r="XCT69" s="1170"/>
      <c r="XCU69" s="1170"/>
      <c r="XCV69" s="1170"/>
      <c r="XCW69" s="1170"/>
      <c r="XCX69" s="1170"/>
      <c r="XCY69" s="1170"/>
      <c r="XCZ69" s="1170"/>
      <c r="XDA69" s="1170"/>
      <c r="XDB69" s="1170"/>
      <c r="XDC69" s="1170"/>
      <c r="XDD69" s="1170"/>
      <c r="XDE69" s="1170"/>
      <c r="XDF69" s="1170"/>
      <c r="XDG69" s="1170"/>
      <c r="XDH69" s="1170"/>
      <c r="XDI69" s="1170"/>
      <c r="XDJ69" s="1170"/>
      <c r="XDK69" s="1170"/>
      <c r="XDL69" s="1170"/>
      <c r="XDM69" s="1170"/>
      <c r="XDN69" s="1170"/>
      <c r="XDO69" s="1170"/>
      <c r="XDP69" s="1170"/>
      <c r="XDQ69" s="1170"/>
      <c r="XDR69" s="1170"/>
      <c r="XDS69" s="1170"/>
      <c r="XDT69" s="1170"/>
      <c r="XDU69" s="1170"/>
      <c r="XDV69" s="1170"/>
      <c r="XDW69" s="1170"/>
      <c r="XDX69" s="1170"/>
      <c r="XDY69" s="1170"/>
      <c r="XDZ69" s="1170"/>
      <c r="XEA69" s="1170"/>
      <c r="XEB69" s="1170"/>
      <c r="XEC69" s="1170"/>
      <c r="XED69" s="1170"/>
      <c r="XEE69" s="1170"/>
      <c r="XEF69" s="1170"/>
      <c r="XEG69" s="1170"/>
      <c r="XEH69" s="1170"/>
      <c r="XEI69" s="1170"/>
      <c r="XEJ69" s="1170"/>
      <c r="XEK69" s="1170"/>
      <c r="XEL69" s="1170"/>
      <c r="XEM69" s="1170"/>
      <c r="XEN69" s="1170"/>
      <c r="XEO69" s="1170"/>
      <c r="XEP69" s="1170"/>
      <c r="XEQ69" s="1170"/>
      <c r="XER69" s="1170"/>
      <c r="XES69" s="1170"/>
      <c r="XET69" s="1170"/>
      <c r="XEU69" s="1170"/>
      <c r="XEV69" s="1170"/>
      <c r="XEW69" s="1170"/>
      <c r="XEX69" s="1170"/>
      <c r="XEY69" s="1170"/>
      <c r="XEZ69" s="1170"/>
      <c r="XFA69" s="1170"/>
      <c r="XFB69" s="1170"/>
      <c r="XFC69" s="1170"/>
      <c r="XFD69" s="1170"/>
    </row>
    <row r="70" spans="1:16384" s="92" customFormat="1" ht="13.8" x14ac:dyDescent="0.25">
      <c r="B70" s="92" t="s">
        <v>923</v>
      </c>
      <c r="C70" s="92" t="s">
        <v>6</v>
      </c>
      <c r="D70" s="92" t="s">
        <v>924</v>
      </c>
      <c r="E70" s="92" t="s">
        <v>239</v>
      </c>
      <c r="F70" s="712" t="s">
        <v>1177</v>
      </c>
    </row>
    <row r="71" spans="1:16384" s="87" customFormat="1" ht="13.8" x14ac:dyDescent="0.25">
      <c r="B71" s="87" t="s">
        <v>925</v>
      </c>
      <c r="C71" s="87" t="s">
        <v>6</v>
      </c>
      <c r="D71" s="87" t="s">
        <v>1702</v>
      </c>
      <c r="E71" s="87" t="s">
        <v>239</v>
      </c>
      <c r="F71" s="928" t="s">
        <v>1179</v>
      </c>
    </row>
    <row r="72" spans="1:16384" s="92" customFormat="1" ht="13.8" x14ac:dyDescent="0.25">
      <c r="B72" s="92" t="s">
        <v>926</v>
      </c>
      <c r="C72" s="92" t="s">
        <v>6</v>
      </c>
      <c r="D72" s="92" t="s">
        <v>950</v>
      </c>
      <c r="E72" s="92" t="s">
        <v>239</v>
      </c>
      <c r="F72" s="712" t="s">
        <v>1178</v>
      </c>
    </row>
    <row r="73" spans="1:16384" s="88" customFormat="1" ht="13.8" x14ac:dyDescent="0.25">
      <c r="B73" s="88" t="s">
        <v>927</v>
      </c>
      <c r="C73" s="88" t="s">
        <v>6</v>
      </c>
      <c r="D73" s="88" t="s">
        <v>1703</v>
      </c>
      <c r="E73" s="88" t="s">
        <v>239</v>
      </c>
      <c r="F73" s="929" t="s">
        <v>1180</v>
      </c>
    </row>
    <row r="74" spans="1:16384" s="92" customFormat="1" ht="13.8" x14ac:dyDescent="0.25">
      <c r="B74" s="92" t="s">
        <v>928</v>
      </c>
      <c r="C74" s="92" t="s">
        <v>196</v>
      </c>
      <c r="D74" s="92" t="s">
        <v>951</v>
      </c>
      <c r="F74" s="712" t="s">
        <v>1181</v>
      </c>
    </row>
    <row r="75" spans="1:16384" s="87" customFormat="1" ht="13.8" x14ac:dyDescent="0.25">
      <c r="B75" s="87" t="s">
        <v>929</v>
      </c>
      <c r="C75" s="87" t="s">
        <v>196</v>
      </c>
      <c r="D75" s="87" t="s">
        <v>952</v>
      </c>
      <c r="F75" s="928" t="s">
        <v>1182</v>
      </c>
    </row>
    <row r="76" spans="1:16384" s="92" customFormat="1" ht="13.8" x14ac:dyDescent="0.25">
      <c r="B76" s="92" t="s">
        <v>930</v>
      </c>
      <c r="C76" s="92" t="s">
        <v>196</v>
      </c>
      <c r="D76" s="92" t="s">
        <v>953</v>
      </c>
      <c r="F76" s="712" t="s">
        <v>1183</v>
      </c>
    </row>
    <row r="77" spans="1:16384" s="88" customFormat="1" ht="13.8" x14ac:dyDescent="0.25">
      <c r="B77" s="88" t="s">
        <v>931</v>
      </c>
      <c r="C77" s="88" t="s">
        <v>196</v>
      </c>
      <c r="D77" s="88" t="s">
        <v>954</v>
      </c>
      <c r="F77" s="929" t="s">
        <v>1184</v>
      </c>
    </row>
    <row r="78" spans="1:16384" s="92" customFormat="1" ht="13.8" x14ac:dyDescent="0.25">
      <c r="B78" s="92" t="s">
        <v>932</v>
      </c>
      <c r="C78" s="92" t="s">
        <v>196</v>
      </c>
      <c r="D78" s="92" t="s">
        <v>955</v>
      </c>
      <c r="F78" s="712" t="s">
        <v>1185</v>
      </c>
    </row>
    <row r="79" spans="1:16384" s="87" customFormat="1" ht="13.8" x14ac:dyDescent="0.25">
      <c r="B79" s="87" t="s">
        <v>933</v>
      </c>
      <c r="C79" s="87" t="s">
        <v>196</v>
      </c>
      <c r="D79" s="87" t="s">
        <v>1704</v>
      </c>
      <c r="F79" s="928" t="s">
        <v>1186</v>
      </c>
    </row>
    <row r="80" spans="1:16384" s="92" customFormat="1" ht="13.8" x14ac:dyDescent="0.25">
      <c r="B80" s="92" t="s">
        <v>934</v>
      </c>
      <c r="C80" s="92" t="s">
        <v>196</v>
      </c>
      <c r="D80" s="92" t="s">
        <v>956</v>
      </c>
      <c r="E80" s="92" t="s">
        <v>239</v>
      </c>
      <c r="F80" s="712" t="s">
        <v>1187</v>
      </c>
    </row>
    <row r="81" spans="2:6" s="88" customFormat="1" ht="13.8" x14ac:dyDescent="0.25">
      <c r="B81" s="88" t="s">
        <v>935</v>
      </c>
      <c r="C81" s="88" t="s">
        <v>196</v>
      </c>
      <c r="D81" s="88" t="s">
        <v>957</v>
      </c>
      <c r="F81" s="929" t="s">
        <v>1188</v>
      </c>
    </row>
    <row r="82" spans="2:6" s="92" customFormat="1" ht="13.8" x14ac:dyDescent="0.25">
      <c r="B82" s="92" t="s">
        <v>936</v>
      </c>
      <c r="C82" s="92" t="s">
        <v>196</v>
      </c>
      <c r="D82" s="92" t="s">
        <v>958</v>
      </c>
      <c r="F82" s="712" t="s">
        <v>1189</v>
      </c>
    </row>
    <row r="83" spans="2:6" s="87" customFormat="1" ht="13.8" x14ac:dyDescent="0.25">
      <c r="B83" s="87" t="s">
        <v>937</v>
      </c>
      <c r="C83" s="87" t="s">
        <v>188</v>
      </c>
      <c r="D83" s="87" t="s">
        <v>959</v>
      </c>
      <c r="F83" s="928" t="s">
        <v>1190</v>
      </c>
    </row>
    <row r="84" spans="2:6" s="92" customFormat="1" ht="13.8" x14ac:dyDescent="0.25">
      <c r="B84" s="92" t="s">
        <v>938</v>
      </c>
      <c r="C84" s="92" t="s">
        <v>192</v>
      </c>
      <c r="D84" s="92" t="s">
        <v>959</v>
      </c>
      <c r="F84" s="712" t="s">
        <v>1191</v>
      </c>
    </row>
    <row r="85" spans="2:6" s="88" customFormat="1" ht="13.8" x14ac:dyDescent="0.25">
      <c r="B85" s="88" t="s">
        <v>939</v>
      </c>
      <c r="C85" s="88" t="s">
        <v>194</v>
      </c>
      <c r="D85" s="88" t="s">
        <v>959</v>
      </c>
      <c r="F85" s="929" t="s">
        <v>1192</v>
      </c>
    </row>
    <row r="86" spans="2:6" s="92" customFormat="1" ht="13.8" x14ac:dyDescent="0.25">
      <c r="B86" s="92" t="s">
        <v>940</v>
      </c>
      <c r="C86" s="92" t="s">
        <v>960</v>
      </c>
      <c r="D86" s="92" t="s">
        <v>961</v>
      </c>
      <c r="F86" s="712" t="s">
        <v>1193</v>
      </c>
    </row>
    <row r="87" spans="2:6" s="87" customFormat="1" ht="13.8" x14ac:dyDescent="0.25">
      <c r="B87" s="87" t="s">
        <v>941</v>
      </c>
      <c r="C87" s="87" t="s">
        <v>192</v>
      </c>
      <c r="D87" s="87" t="s">
        <v>961</v>
      </c>
      <c r="F87" s="928" t="s">
        <v>1194</v>
      </c>
    </row>
    <row r="88" spans="2:6" s="92" customFormat="1" ht="13.8" x14ac:dyDescent="0.25">
      <c r="B88" s="92" t="s">
        <v>942</v>
      </c>
      <c r="C88" s="92" t="s">
        <v>194</v>
      </c>
      <c r="D88" s="92" t="s">
        <v>961</v>
      </c>
      <c r="F88" s="712" t="s">
        <v>1195</v>
      </c>
    </row>
    <row r="89" spans="2:6" s="88" customFormat="1" ht="13.8" x14ac:dyDescent="0.25">
      <c r="B89" s="88" t="s">
        <v>943</v>
      </c>
      <c r="C89" s="88" t="s">
        <v>960</v>
      </c>
      <c r="D89" s="88" t="s">
        <v>962</v>
      </c>
      <c r="F89" s="929" t="s">
        <v>1196</v>
      </c>
    </row>
    <row r="90" spans="2:6" s="92" customFormat="1" ht="13.8" x14ac:dyDescent="0.25">
      <c r="B90" s="92" t="s">
        <v>944</v>
      </c>
      <c r="C90" s="92" t="s">
        <v>192</v>
      </c>
      <c r="D90" s="92" t="s">
        <v>962</v>
      </c>
      <c r="F90" s="712" t="s">
        <v>1197</v>
      </c>
    </row>
    <row r="91" spans="2:6" s="87" customFormat="1" ht="13.8" x14ac:dyDescent="0.25">
      <c r="B91" s="87" t="s">
        <v>945</v>
      </c>
      <c r="C91" s="87" t="s">
        <v>194</v>
      </c>
      <c r="D91" s="87" t="s">
        <v>962</v>
      </c>
      <c r="F91" s="928" t="s">
        <v>1198</v>
      </c>
    </row>
    <row r="92" spans="2:6" s="92" customFormat="1" ht="13.8" x14ac:dyDescent="0.25">
      <c r="B92" s="92" t="s">
        <v>946</v>
      </c>
      <c r="C92" s="92" t="s">
        <v>6</v>
      </c>
      <c r="D92" s="92" t="s">
        <v>963</v>
      </c>
      <c r="E92" s="92" t="s">
        <v>239</v>
      </c>
      <c r="F92" s="712" t="s">
        <v>1199</v>
      </c>
    </row>
    <row r="93" spans="2:6" s="88" customFormat="1" ht="13.8" x14ac:dyDescent="0.25">
      <c r="B93" s="88" t="s">
        <v>947</v>
      </c>
      <c r="C93" s="88" t="s">
        <v>6</v>
      </c>
      <c r="D93" s="88" t="s">
        <v>1707</v>
      </c>
      <c r="E93" s="88" t="s">
        <v>239</v>
      </c>
      <c r="F93" s="929" t="s">
        <v>1200</v>
      </c>
    </row>
    <row r="94" spans="2:6" s="92" customFormat="1" ht="13.8" x14ac:dyDescent="0.25">
      <c r="B94" s="92" t="s">
        <v>948</v>
      </c>
      <c r="C94" s="92" t="s">
        <v>6</v>
      </c>
      <c r="D94" s="92" t="s">
        <v>964</v>
      </c>
      <c r="E94" s="92" t="s">
        <v>239</v>
      </c>
      <c r="F94" s="712" t="s">
        <v>1201</v>
      </c>
    </row>
    <row r="95" spans="2:6" s="87" customFormat="1" ht="13.8" x14ac:dyDescent="0.25">
      <c r="B95" s="87" t="s">
        <v>949</v>
      </c>
      <c r="C95" s="87" t="s">
        <v>6</v>
      </c>
      <c r="D95" s="87" t="s">
        <v>965</v>
      </c>
      <c r="E95" s="87" t="s">
        <v>239</v>
      </c>
      <c r="F95" s="928" t="s">
        <v>1202</v>
      </c>
    </row>
    <row r="96" spans="2:6" s="92" customFormat="1" ht="13.8" x14ac:dyDescent="0.25">
      <c r="B96" s="92" t="s">
        <v>1116</v>
      </c>
      <c r="C96" s="92" t="s">
        <v>1203</v>
      </c>
      <c r="D96" s="92" t="s">
        <v>1708</v>
      </c>
      <c r="F96" s="712" t="s">
        <v>1204</v>
      </c>
    </row>
    <row r="97" spans="1:16384" s="88" customFormat="1" ht="13.8" x14ac:dyDescent="0.25">
      <c r="B97" s="88" t="s">
        <v>1123</v>
      </c>
      <c r="C97" s="88" t="s">
        <v>149</v>
      </c>
      <c r="D97" s="88" t="s">
        <v>1206</v>
      </c>
      <c r="F97" s="929" t="s">
        <v>1207</v>
      </c>
    </row>
    <row r="98" spans="1:16384" s="92" customFormat="1" ht="13.8" x14ac:dyDescent="0.25">
      <c r="B98" s="92" t="s">
        <v>1210</v>
      </c>
      <c r="C98" s="92" t="s">
        <v>196</v>
      </c>
      <c r="D98" s="92" t="s">
        <v>1208</v>
      </c>
      <c r="F98" s="712" t="s">
        <v>1209</v>
      </c>
    </row>
    <row r="99" spans="1:16384" s="87" customFormat="1" ht="13.8" x14ac:dyDescent="0.25">
      <c r="B99" s="87" t="s">
        <v>1211</v>
      </c>
      <c r="C99" s="87" t="s">
        <v>37</v>
      </c>
      <c r="D99" s="87" t="s">
        <v>1685</v>
      </c>
      <c r="E99" s="87" t="s">
        <v>239</v>
      </c>
      <c r="F99" s="928" t="s">
        <v>1212</v>
      </c>
    </row>
    <row r="100" spans="1:16384" s="92" customFormat="1" ht="13.8" x14ac:dyDescent="0.25">
      <c r="B100" s="92" t="s">
        <v>1136</v>
      </c>
      <c r="C100" s="92" t="s">
        <v>6</v>
      </c>
      <c r="D100" s="92" t="s">
        <v>1213</v>
      </c>
      <c r="E100" s="92" t="s">
        <v>239</v>
      </c>
      <c r="F100" s="712" t="s">
        <v>1214</v>
      </c>
    </row>
    <row r="101" spans="1:16384" s="88" customFormat="1" ht="13.8" x14ac:dyDescent="0.25">
      <c r="B101" s="88" t="s">
        <v>1215</v>
      </c>
      <c r="C101" s="88" t="s">
        <v>6</v>
      </c>
      <c r="D101" s="88" t="s">
        <v>1684</v>
      </c>
      <c r="E101" s="88" t="s">
        <v>239</v>
      </c>
      <c r="F101" s="929" t="s">
        <v>1216</v>
      </c>
    </row>
    <row r="102" spans="1:16384" s="92" customFormat="1" ht="13.8" x14ac:dyDescent="0.25">
      <c r="F102" s="712"/>
    </row>
    <row r="103" spans="1:16384" s="69" customFormat="1" ht="18" customHeight="1" x14ac:dyDescent="0.25">
      <c r="A103" s="1170" t="s">
        <v>1217</v>
      </c>
      <c r="B103" s="1170"/>
      <c r="C103" s="1170"/>
      <c r="D103" s="1170"/>
      <c r="E103" s="1170"/>
      <c r="F103" s="1170"/>
      <c r="G103" s="1170"/>
      <c r="H103" s="1170"/>
      <c r="I103" s="1170"/>
      <c r="J103" s="1170"/>
      <c r="K103" s="1170"/>
      <c r="L103" s="1170"/>
      <c r="M103" s="1170"/>
      <c r="N103" s="1170"/>
      <c r="O103" s="1170"/>
      <c r="P103" s="1170"/>
      <c r="Q103" s="1170"/>
      <c r="R103" s="1170"/>
      <c r="S103" s="1170"/>
      <c r="T103" s="1170"/>
      <c r="U103" s="1170"/>
      <c r="V103" s="1170"/>
      <c r="W103" s="1170"/>
      <c r="X103" s="1170"/>
      <c r="Y103" s="1170"/>
      <c r="Z103" s="1170"/>
      <c r="AA103" s="1170"/>
      <c r="AB103" s="1170"/>
      <c r="AC103" s="1170"/>
      <c r="AD103" s="1170"/>
      <c r="AE103" s="1170"/>
      <c r="AF103" s="1170"/>
      <c r="AG103" s="1170"/>
      <c r="AH103" s="1170"/>
      <c r="AI103" s="1170"/>
      <c r="AJ103" s="1170"/>
      <c r="AK103" s="1170"/>
      <c r="AL103" s="1170"/>
      <c r="AM103" s="1170"/>
      <c r="AN103" s="1170"/>
      <c r="AO103" s="1170"/>
      <c r="AP103" s="1170"/>
      <c r="AQ103" s="1170"/>
      <c r="AR103" s="1170"/>
      <c r="AS103" s="1170"/>
      <c r="AT103" s="1170"/>
      <c r="AU103" s="1170"/>
      <c r="AV103" s="1170"/>
      <c r="AW103" s="1170"/>
      <c r="AX103" s="1170"/>
      <c r="AY103" s="1170"/>
      <c r="AZ103" s="1170"/>
      <c r="BA103" s="1170"/>
      <c r="BB103" s="1170"/>
      <c r="BC103" s="1170"/>
      <c r="BD103" s="1170"/>
      <c r="BE103" s="1170"/>
      <c r="BF103" s="1170"/>
      <c r="BG103" s="1170"/>
      <c r="BH103" s="1170"/>
      <c r="BI103" s="1170"/>
      <c r="BJ103" s="1170"/>
      <c r="BK103" s="1170"/>
      <c r="BL103" s="1170"/>
      <c r="BM103" s="1170"/>
      <c r="BN103" s="1170"/>
      <c r="BO103" s="1170"/>
      <c r="BP103" s="1170"/>
      <c r="BQ103" s="1170"/>
      <c r="BR103" s="1170"/>
      <c r="BS103" s="1170"/>
      <c r="BT103" s="1170"/>
      <c r="BU103" s="1170"/>
      <c r="BV103" s="1170"/>
      <c r="BW103" s="1170"/>
      <c r="BX103" s="1170"/>
      <c r="BY103" s="1170"/>
      <c r="BZ103" s="1170"/>
      <c r="CA103" s="1170"/>
      <c r="CB103" s="1170"/>
      <c r="CC103" s="1170"/>
      <c r="CD103" s="1170"/>
      <c r="CE103" s="1170"/>
      <c r="CF103" s="1170"/>
      <c r="CG103" s="1170"/>
      <c r="CH103" s="1170"/>
      <c r="CI103" s="1170"/>
      <c r="CJ103" s="1170"/>
      <c r="CK103" s="1170"/>
      <c r="CL103" s="1170"/>
      <c r="CM103" s="1170"/>
      <c r="CN103" s="1170"/>
      <c r="CO103" s="1170"/>
      <c r="CP103" s="1170"/>
      <c r="CQ103" s="1170"/>
      <c r="CR103" s="1170"/>
      <c r="CS103" s="1170"/>
      <c r="CT103" s="1170"/>
      <c r="CU103" s="1170"/>
      <c r="CV103" s="1170"/>
      <c r="CW103" s="1170"/>
      <c r="CX103" s="1170"/>
      <c r="CY103" s="1170"/>
      <c r="CZ103" s="1170"/>
      <c r="DA103" s="1170"/>
      <c r="DB103" s="1170"/>
      <c r="DC103" s="1170"/>
      <c r="DD103" s="1170"/>
      <c r="DE103" s="1170"/>
      <c r="DF103" s="1170"/>
      <c r="DG103" s="1170"/>
      <c r="DH103" s="1170"/>
      <c r="DI103" s="1170"/>
      <c r="DJ103" s="1170"/>
      <c r="DK103" s="1170"/>
      <c r="DL103" s="1170"/>
      <c r="DM103" s="1170"/>
      <c r="DN103" s="1170"/>
      <c r="DO103" s="1170"/>
      <c r="DP103" s="1170"/>
      <c r="DQ103" s="1170"/>
      <c r="DR103" s="1170"/>
      <c r="DS103" s="1170"/>
      <c r="DT103" s="1170"/>
      <c r="DU103" s="1170"/>
      <c r="DV103" s="1170"/>
      <c r="DW103" s="1170"/>
      <c r="DX103" s="1170"/>
      <c r="DY103" s="1170"/>
      <c r="DZ103" s="1170"/>
      <c r="EA103" s="1170"/>
      <c r="EB103" s="1170"/>
      <c r="EC103" s="1170"/>
      <c r="ED103" s="1170"/>
      <c r="EE103" s="1170"/>
      <c r="EF103" s="1170"/>
      <c r="EG103" s="1170"/>
      <c r="EH103" s="1170"/>
      <c r="EI103" s="1170"/>
      <c r="EJ103" s="1170"/>
      <c r="EK103" s="1170"/>
      <c r="EL103" s="1170"/>
      <c r="EM103" s="1170"/>
      <c r="EN103" s="1170"/>
      <c r="EO103" s="1170"/>
      <c r="EP103" s="1170"/>
      <c r="EQ103" s="1170"/>
      <c r="ER103" s="1170"/>
      <c r="ES103" s="1170"/>
      <c r="ET103" s="1170"/>
      <c r="EU103" s="1170"/>
      <c r="EV103" s="1170"/>
      <c r="EW103" s="1170"/>
      <c r="EX103" s="1170"/>
      <c r="EY103" s="1170"/>
      <c r="EZ103" s="1170"/>
      <c r="FA103" s="1170"/>
      <c r="FB103" s="1170"/>
      <c r="FC103" s="1170"/>
      <c r="FD103" s="1170"/>
      <c r="FE103" s="1170"/>
      <c r="FF103" s="1170"/>
      <c r="FG103" s="1170"/>
      <c r="FH103" s="1170"/>
      <c r="FI103" s="1170"/>
      <c r="FJ103" s="1170"/>
      <c r="FK103" s="1170"/>
      <c r="FL103" s="1170"/>
      <c r="FM103" s="1170"/>
      <c r="FN103" s="1170"/>
      <c r="FO103" s="1170"/>
      <c r="FP103" s="1170"/>
      <c r="FQ103" s="1170"/>
      <c r="FR103" s="1170"/>
      <c r="FS103" s="1170"/>
      <c r="FT103" s="1170"/>
      <c r="FU103" s="1170"/>
      <c r="FV103" s="1170"/>
      <c r="FW103" s="1170"/>
      <c r="FX103" s="1170"/>
      <c r="FY103" s="1170"/>
      <c r="FZ103" s="1170"/>
      <c r="GA103" s="1170"/>
      <c r="GB103" s="1170"/>
      <c r="GC103" s="1170"/>
      <c r="GD103" s="1170"/>
      <c r="GE103" s="1170"/>
      <c r="GF103" s="1170"/>
      <c r="GG103" s="1170"/>
      <c r="GH103" s="1170"/>
      <c r="GI103" s="1170"/>
      <c r="GJ103" s="1170"/>
      <c r="GK103" s="1170"/>
      <c r="GL103" s="1170"/>
      <c r="GM103" s="1170"/>
      <c r="GN103" s="1170"/>
      <c r="GO103" s="1170"/>
      <c r="GP103" s="1170"/>
      <c r="GQ103" s="1170"/>
      <c r="GR103" s="1170"/>
      <c r="GS103" s="1170"/>
      <c r="GT103" s="1170"/>
      <c r="GU103" s="1170"/>
      <c r="GV103" s="1170"/>
      <c r="GW103" s="1170"/>
      <c r="GX103" s="1170"/>
      <c r="GY103" s="1170"/>
      <c r="GZ103" s="1170"/>
      <c r="HA103" s="1170"/>
      <c r="HB103" s="1170"/>
      <c r="HC103" s="1170"/>
      <c r="HD103" s="1170"/>
      <c r="HE103" s="1170"/>
      <c r="HF103" s="1170"/>
      <c r="HG103" s="1170"/>
      <c r="HH103" s="1170"/>
      <c r="HI103" s="1170"/>
      <c r="HJ103" s="1170"/>
      <c r="HK103" s="1170"/>
      <c r="HL103" s="1170"/>
      <c r="HM103" s="1170"/>
      <c r="HN103" s="1170"/>
      <c r="HO103" s="1170"/>
      <c r="HP103" s="1170"/>
      <c r="HQ103" s="1170"/>
      <c r="HR103" s="1170"/>
      <c r="HS103" s="1170"/>
      <c r="HT103" s="1170"/>
      <c r="HU103" s="1170"/>
      <c r="HV103" s="1170"/>
      <c r="HW103" s="1170"/>
      <c r="HX103" s="1170"/>
      <c r="HY103" s="1170"/>
      <c r="HZ103" s="1170"/>
      <c r="IA103" s="1170"/>
      <c r="IB103" s="1170"/>
      <c r="IC103" s="1170"/>
      <c r="ID103" s="1170"/>
      <c r="IE103" s="1170"/>
      <c r="IF103" s="1170"/>
      <c r="IG103" s="1170"/>
      <c r="IH103" s="1170"/>
      <c r="II103" s="1170"/>
      <c r="IJ103" s="1170"/>
      <c r="IK103" s="1170"/>
      <c r="IL103" s="1170"/>
      <c r="IM103" s="1170"/>
      <c r="IN103" s="1170"/>
      <c r="IO103" s="1170"/>
      <c r="IP103" s="1170"/>
      <c r="IQ103" s="1170"/>
      <c r="IR103" s="1170"/>
      <c r="IS103" s="1170"/>
      <c r="IT103" s="1170"/>
      <c r="IU103" s="1170"/>
      <c r="IV103" s="1170"/>
      <c r="IW103" s="1170"/>
      <c r="IX103" s="1170"/>
      <c r="IY103" s="1170"/>
      <c r="IZ103" s="1170"/>
      <c r="JA103" s="1170"/>
      <c r="JB103" s="1170"/>
      <c r="JC103" s="1170"/>
      <c r="JD103" s="1170"/>
      <c r="JE103" s="1170"/>
      <c r="JF103" s="1170"/>
      <c r="JG103" s="1170"/>
      <c r="JH103" s="1170"/>
      <c r="JI103" s="1170"/>
      <c r="JJ103" s="1170"/>
      <c r="JK103" s="1170"/>
      <c r="JL103" s="1170"/>
      <c r="JM103" s="1170"/>
      <c r="JN103" s="1170"/>
      <c r="JO103" s="1170"/>
      <c r="JP103" s="1170"/>
      <c r="JQ103" s="1170"/>
      <c r="JR103" s="1170"/>
      <c r="JS103" s="1170"/>
      <c r="JT103" s="1170"/>
      <c r="JU103" s="1170"/>
      <c r="JV103" s="1170"/>
      <c r="JW103" s="1170"/>
      <c r="JX103" s="1170"/>
      <c r="JY103" s="1170"/>
      <c r="JZ103" s="1170"/>
      <c r="KA103" s="1170"/>
      <c r="KB103" s="1170"/>
      <c r="KC103" s="1170"/>
      <c r="KD103" s="1170"/>
      <c r="KE103" s="1170"/>
      <c r="KF103" s="1170"/>
      <c r="KG103" s="1170"/>
      <c r="KH103" s="1170"/>
      <c r="KI103" s="1170"/>
      <c r="KJ103" s="1170"/>
      <c r="KK103" s="1170"/>
      <c r="KL103" s="1170"/>
      <c r="KM103" s="1170"/>
      <c r="KN103" s="1170"/>
      <c r="KO103" s="1170"/>
      <c r="KP103" s="1170"/>
      <c r="KQ103" s="1170"/>
      <c r="KR103" s="1170"/>
      <c r="KS103" s="1170"/>
      <c r="KT103" s="1170"/>
      <c r="KU103" s="1170"/>
      <c r="KV103" s="1170"/>
      <c r="KW103" s="1170"/>
      <c r="KX103" s="1170"/>
      <c r="KY103" s="1170"/>
      <c r="KZ103" s="1170"/>
      <c r="LA103" s="1170"/>
      <c r="LB103" s="1170"/>
      <c r="LC103" s="1170"/>
      <c r="LD103" s="1170"/>
      <c r="LE103" s="1170"/>
      <c r="LF103" s="1170"/>
      <c r="LG103" s="1170"/>
      <c r="LH103" s="1170"/>
      <c r="LI103" s="1170"/>
      <c r="LJ103" s="1170"/>
      <c r="LK103" s="1170"/>
      <c r="LL103" s="1170"/>
      <c r="LM103" s="1170"/>
      <c r="LN103" s="1170"/>
      <c r="LO103" s="1170"/>
      <c r="LP103" s="1170"/>
      <c r="LQ103" s="1170"/>
      <c r="LR103" s="1170"/>
      <c r="LS103" s="1170"/>
      <c r="LT103" s="1170"/>
      <c r="LU103" s="1170"/>
      <c r="LV103" s="1170"/>
      <c r="LW103" s="1170"/>
      <c r="LX103" s="1170"/>
      <c r="LY103" s="1170"/>
      <c r="LZ103" s="1170"/>
      <c r="MA103" s="1170"/>
      <c r="MB103" s="1170"/>
      <c r="MC103" s="1170"/>
      <c r="MD103" s="1170"/>
      <c r="ME103" s="1170"/>
      <c r="MF103" s="1170"/>
      <c r="MG103" s="1170"/>
      <c r="MH103" s="1170"/>
      <c r="MI103" s="1170"/>
      <c r="MJ103" s="1170"/>
      <c r="MK103" s="1170"/>
      <c r="ML103" s="1170"/>
      <c r="MM103" s="1170"/>
      <c r="MN103" s="1170"/>
      <c r="MO103" s="1170"/>
      <c r="MP103" s="1170"/>
      <c r="MQ103" s="1170"/>
      <c r="MR103" s="1170"/>
      <c r="MS103" s="1170"/>
      <c r="MT103" s="1170"/>
      <c r="MU103" s="1170"/>
      <c r="MV103" s="1170"/>
      <c r="MW103" s="1170"/>
      <c r="MX103" s="1170"/>
      <c r="MY103" s="1170"/>
      <c r="MZ103" s="1170"/>
      <c r="NA103" s="1170"/>
      <c r="NB103" s="1170"/>
      <c r="NC103" s="1170"/>
      <c r="ND103" s="1170"/>
      <c r="NE103" s="1170"/>
      <c r="NF103" s="1170"/>
      <c r="NG103" s="1170"/>
      <c r="NH103" s="1170"/>
      <c r="NI103" s="1170"/>
      <c r="NJ103" s="1170"/>
      <c r="NK103" s="1170"/>
      <c r="NL103" s="1170"/>
      <c r="NM103" s="1170"/>
      <c r="NN103" s="1170"/>
      <c r="NO103" s="1170"/>
      <c r="NP103" s="1170"/>
      <c r="NQ103" s="1170"/>
      <c r="NR103" s="1170"/>
      <c r="NS103" s="1170"/>
      <c r="NT103" s="1170"/>
      <c r="NU103" s="1170"/>
      <c r="NV103" s="1170"/>
      <c r="NW103" s="1170"/>
      <c r="NX103" s="1170"/>
      <c r="NY103" s="1170"/>
      <c r="NZ103" s="1170"/>
      <c r="OA103" s="1170"/>
      <c r="OB103" s="1170"/>
      <c r="OC103" s="1170"/>
      <c r="OD103" s="1170"/>
      <c r="OE103" s="1170"/>
      <c r="OF103" s="1170"/>
      <c r="OG103" s="1170"/>
      <c r="OH103" s="1170"/>
      <c r="OI103" s="1170"/>
      <c r="OJ103" s="1170"/>
      <c r="OK103" s="1170"/>
      <c r="OL103" s="1170"/>
      <c r="OM103" s="1170"/>
      <c r="ON103" s="1170"/>
      <c r="OO103" s="1170"/>
      <c r="OP103" s="1170"/>
      <c r="OQ103" s="1170"/>
      <c r="OR103" s="1170"/>
      <c r="OS103" s="1170"/>
      <c r="OT103" s="1170"/>
      <c r="OU103" s="1170"/>
      <c r="OV103" s="1170"/>
      <c r="OW103" s="1170"/>
      <c r="OX103" s="1170"/>
      <c r="OY103" s="1170"/>
      <c r="OZ103" s="1170"/>
      <c r="PA103" s="1170"/>
      <c r="PB103" s="1170"/>
      <c r="PC103" s="1170"/>
      <c r="PD103" s="1170"/>
      <c r="PE103" s="1170"/>
      <c r="PF103" s="1170"/>
      <c r="PG103" s="1170"/>
      <c r="PH103" s="1170"/>
      <c r="PI103" s="1170"/>
      <c r="PJ103" s="1170"/>
      <c r="PK103" s="1170"/>
      <c r="PL103" s="1170"/>
      <c r="PM103" s="1170"/>
      <c r="PN103" s="1170"/>
      <c r="PO103" s="1170"/>
      <c r="PP103" s="1170"/>
      <c r="PQ103" s="1170"/>
      <c r="PR103" s="1170"/>
      <c r="PS103" s="1170"/>
      <c r="PT103" s="1170"/>
      <c r="PU103" s="1170"/>
      <c r="PV103" s="1170"/>
      <c r="PW103" s="1170"/>
      <c r="PX103" s="1170"/>
      <c r="PY103" s="1170"/>
      <c r="PZ103" s="1170"/>
      <c r="QA103" s="1170"/>
      <c r="QB103" s="1170"/>
      <c r="QC103" s="1170"/>
      <c r="QD103" s="1170"/>
      <c r="QE103" s="1170"/>
      <c r="QF103" s="1170"/>
      <c r="QG103" s="1170"/>
      <c r="QH103" s="1170"/>
      <c r="QI103" s="1170"/>
      <c r="QJ103" s="1170"/>
      <c r="QK103" s="1170"/>
      <c r="QL103" s="1170"/>
      <c r="QM103" s="1170"/>
      <c r="QN103" s="1170"/>
      <c r="QO103" s="1170"/>
      <c r="QP103" s="1170"/>
      <c r="QQ103" s="1170"/>
      <c r="QR103" s="1170"/>
      <c r="QS103" s="1170"/>
      <c r="QT103" s="1170"/>
      <c r="QU103" s="1170"/>
      <c r="QV103" s="1170"/>
      <c r="QW103" s="1170"/>
      <c r="QX103" s="1170"/>
      <c r="QY103" s="1170"/>
      <c r="QZ103" s="1170"/>
      <c r="RA103" s="1170"/>
      <c r="RB103" s="1170"/>
      <c r="RC103" s="1170"/>
      <c r="RD103" s="1170"/>
      <c r="RE103" s="1170"/>
      <c r="RF103" s="1170"/>
      <c r="RG103" s="1170"/>
      <c r="RH103" s="1170"/>
      <c r="RI103" s="1170"/>
      <c r="RJ103" s="1170"/>
      <c r="RK103" s="1170"/>
      <c r="RL103" s="1170"/>
      <c r="RM103" s="1170"/>
      <c r="RN103" s="1170"/>
      <c r="RO103" s="1170"/>
      <c r="RP103" s="1170"/>
      <c r="RQ103" s="1170"/>
      <c r="RR103" s="1170"/>
      <c r="RS103" s="1170"/>
      <c r="RT103" s="1170"/>
      <c r="RU103" s="1170"/>
      <c r="RV103" s="1170"/>
      <c r="RW103" s="1170"/>
      <c r="RX103" s="1170"/>
      <c r="RY103" s="1170"/>
      <c r="RZ103" s="1170"/>
      <c r="SA103" s="1170"/>
      <c r="SB103" s="1170"/>
      <c r="SC103" s="1170"/>
      <c r="SD103" s="1170"/>
      <c r="SE103" s="1170"/>
      <c r="SF103" s="1170"/>
      <c r="SG103" s="1170"/>
      <c r="SH103" s="1170"/>
      <c r="SI103" s="1170"/>
      <c r="SJ103" s="1170"/>
      <c r="SK103" s="1170"/>
      <c r="SL103" s="1170"/>
      <c r="SM103" s="1170"/>
      <c r="SN103" s="1170"/>
      <c r="SO103" s="1170"/>
      <c r="SP103" s="1170"/>
      <c r="SQ103" s="1170"/>
      <c r="SR103" s="1170"/>
      <c r="SS103" s="1170"/>
      <c r="ST103" s="1170"/>
      <c r="SU103" s="1170"/>
      <c r="SV103" s="1170"/>
      <c r="SW103" s="1170"/>
      <c r="SX103" s="1170"/>
      <c r="SY103" s="1170"/>
      <c r="SZ103" s="1170"/>
      <c r="TA103" s="1170"/>
      <c r="TB103" s="1170"/>
      <c r="TC103" s="1170"/>
      <c r="TD103" s="1170"/>
      <c r="TE103" s="1170"/>
      <c r="TF103" s="1170"/>
      <c r="TG103" s="1170"/>
      <c r="TH103" s="1170"/>
      <c r="TI103" s="1170"/>
      <c r="TJ103" s="1170"/>
      <c r="TK103" s="1170"/>
      <c r="TL103" s="1170"/>
      <c r="TM103" s="1170"/>
      <c r="TN103" s="1170"/>
      <c r="TO103" s="1170"/>
      <c r="TP103" s="1170"/>
      <c r="TQ103" s="1170"/>
      <c r="TR103" s="1170"/>
      <c r="TS103" s="1170"/>
      <c r="TT103" s="1170"/>
      <c r="TU103" s="1170"/>
      <c r="TV103" s="1170"/>
      <c r="TW103" s="1170"/>
      <c r="TX103" s="1170"/>
      <c r="TY103" s="1170"/>
      <c r="TZ103" s="1170"/>
      <c r="UA103" s="1170"/>
      <c r="UB103" s="1170"/>
      <c r="UC103" s="1170"/>
      <c r="UD103" s="1170"/>
      <c r="UE103" s="1170"/>
      <c r="UF103" s="1170"/>
      <c r="UG103" s="1170"/>
      <c r="UH103" s="1170"/>
      <c r="UI103" s="1170"/>
      <c r="UJ103" s="1170"/>
      <c r="UK103" s="1170"/>
      <c r="UL103" s="1170"/>
      <c r="UM103" s="1170"/>
      <c r="UN103" s="1170"/>
      <c r="UO103" s="1170"/>
      <c r="UP103" s="1170"/>
      <c r="UQ103" s="1170"/>
      <c r="UR103" s="1170"/>
      <c r="US103" s="1170"/>
      <c r="UT103" s="1170"/>
      <c r="UU103" s="1170"/>
      <c r="UV103" s="1170"/>
      <c r="UW103" s="1170"/>
      <c r="UX103" s="1170"/>
      <c r="UY103" s="1170"/>
      <c r="UZ103" s="1170"/>
      <c r="VA103" s="1170"/>
      <c r="VB103" s="1170"/>
      <c r="VC103" s="1170"/>
      <c r="VD103" s="1170"/>
      <c r="VE103" s="1170"/>
      <c r="VF103" s="1170"/>
      <c r="VG103" s="1170"/>
      <c r="VH103" s="1170"/>
      <c r="VI103" s="1170"/>
      <c r="VJ103" s="1170"/>
      <c r="VK103" s="1170"/>
      <c r="VL103" s="1170"/>
      <c r="VM103" s="1170"/>
      <c r="VN103" s="1170"/>
      <c r="VO103" s="1170"/>
      <c r="VP103" s="1170"/>
      <c r="VQ103" s="1170"/>
      <c r="VR103" s="1170"/>
      <c r="VS103" s="1170"/>
      <c r="VT103" s="1170"/>
      <c r="VU103" s="1170"/>
      <c r="VV103" s="1170"/>
      <c r="VW103" s="1170"/>
      <c r="VX103" s="1170"/>
      <c r="VY103" s="1170"/>
      <c r="VZ103" s="1170"/>
      <c r="WA103" s="1170"/>
      <c r="WB103" s="1170"/>
      <c r="WC103" s="1170"/>
      <c r="WD103" s="1170"/>
      <c r="WE103" s="1170"/>
      <c r="WF103" s="1170"/>
      <c r="WG103" s="1170"/>
      <c r="WH103" s="1170"/>
      <c r="WI103" s="1170"/>
      <c r="WJ103" s="1170"/>
      <c r="WK103" s="1170"/>
      <c r="WL103" s="1170"/>
      <c r="WM103" s="1170"/>
      <c r="WN103" s="1170"/>
      <c r="WO103" s="1170"/>
      <c r="WP103" s="1170"/>
      <c r="WQ103" s="1170"/>
      <c r="WR103" s="1170"/>
      <c r="WS103" s="1170"/>
      <c r="WT103" s="1170"/>
      <c r="WU103" s="1170"/>
      <c r="WV103" s="1170"/>
      <c r="WW103" s="1170"/>
      <c r="WX103" s="1170"/>
      <c r="WY103" s="1170"/>
      <c r="WZ103" s="1170"/>
      <c r="XA103" s="1170"/>
      <c r="XB103" s="1170"/>
      <c r="XC103" s="1170"/>
      <c r="XD103" s="1170"/>
      <c r="XE103" s="1170"/>
      <c r="XF103" s="1170"/>
      <c r="XG103" s="1170"/>
      <c r="XH103" s="1170"/>
      <c r="XI103" s="1170"/>
      <c r="XJ103" s="1170"/>
      <c r="XK103" s="1170"/>
      <c r="XL103" s="1170"/>
      <c r="XM103" s="1170"/>
      <c r="XN103" s="1170"/>
      <c r="XO103" s="1170"/>
      <c r="XP103" s="1170"/>
      <c r="XQ103" s="1170"/>
      <c r="XR103" s="1170"/>
      <c r="XS103" s="1170"/>
      <c r="XT103" s="1170"/>
      <c r="XU103" s="1170"/>
      <c r="XV103" s="1170"/>
      <c r="XW103" s="1170"/>
      <c r="XX103" s="1170"/>
      <c r="XY103" s="1170"/>
      <c r="XZ103" s="1170"/>
      <c r="YA103" s="1170"/>
      <c r="YB103" s="1170"/>
      <c r="YC103" s="1170"/>
      <c r="YD103" s="1170"/>
      <c r="YE103" s="1170"/>
      <c r="YF103" s="1170"/>
      <c r="YG103" s="1170"/>
      <c r="YH103" s="1170"/>
      <c r="YI103" s="1170"/>
      <c r="YJ103" s="1170"/>
      <c r="YK103" s="1170"/>
      <c r="YL103" s="1170"/>
      <c r="YM103" s="1170"/>
      <c r="YN103" s="1170"/>
      <c r="YO103" s="1170"/>
      <c r="YP103" s="1170"/>
      <c r="YQ103" s="1170"/>
      <c r="YR103" s="1170"/>
      <c r="YS103" s="1170"/>
      <c r="YT103" s="1170"/>
      <c r="YU103" s="1170"/>
      <c r="YV103" s="1170"/>
      <c r="YW103" s="1170"/>
      <c r="YX103" s="1170"/>
      <c r="YY103" s="1170"/>
      <c r="YZ103" s="1170"/>
      <c r="ZA103" s="1170"/>
      <c r="ZB103" s="1170"/>
      <c r="ZC103" s="1170"/>
      <c r="ZD103" s="1170"/>
      <c r="ZE103" s="1170"/>
      <c r="ZF103" s="1170"/>
      <c r="ZG103" s="1170"/>
      <c r="ZH103" s="1170"/>
      <c r="ZI103" s="1170"/>
      <c r="ZJ103" s="1170"/>
      <c r="ZK103" s="1170"/>
      <c r="ZL103" s="1170"/>
      <c r="ZM103" s="1170"/>
      <c r="ZN103" s="1170"/>
      <c r="ZO103" s="1170"/>
      <c r="ZP103" s="1170"/>
      <c r="ZQ103" s="1170"/>
      <c r="ZR103" s="1170"/>
      <c r="ZS103" s="1170"/>
      <c r="ZT103" s="1170"/>
      <c r="ZU103" s="1170"/>
      <c r="ZV103" s="1170"/>
      <c r="ZW103" s="1170"/>
      <c r="ZX103" s="1170"/>
      <c r="ZY103" s="1170"/>
      <c r="ZZ103" s="1170"/>
      <c r="AAA103" s="1170"/>
      <c r="AAB103" s="1170"/>
      <c r="AAC103" s="1170"/>
      <c r="AAD103" s="1170"/>
      <c r="AAE103" s="1170"/>
      <c r="AAF103" s="1170"/>
      <c r="AAG103" s="1170"/>
      <c r="AAH103" s="1170"/>
      <c r="AAI103" s="1170"/>
      <c r="AAJ103" s="1170"/>
      <c r="AAK103" s="1170"/>
      <c r="AAL103" s="1170"/>
      <c r="AAM103" s="1170"/>
      <c r="AAN103" s="1170"/>
      <c r="AAO103" s="1170"/>
      <c r="AAP103" s="1170"/>
      <c r="AAQ103" s="1170"/>
      <c r="AAR103" s="1170"/>
      <c r="AAS103" s="1170"/>
      <c r="AAT103" s="1170"/>
      <c r="AAU103" s="1170"/>
      <c r="AAV103" s="1170"/>
      <c r="AAW103" s="1170"/>
      <c r="AAX103" s="1170"/>
      <c r="AAY103" s="1170"/>
      <c r="AAZ103" s="1170"/>
      <c r="ABA103" s="1170"/>
      <c r="ABB103" s="1170"/>
      <c r="ABC103" s="1170"/>
      <c r="ABD103" s="1170"/>
      <c r="ABE103" s="1170"/>
      <c r="ABF103" s="1170"/>
      <c r="ABG103" s="1170"/>
      <c r="ABH103" s="1170"/>
      <c r="ABI103" s="1170"/>
      <c r="ABJ103" s="1170"/>
      <c r="ABK103" s="1170"/>
      <c r="ABL103" s="1170"/>
      <c r="ABM103" s="1170"/>
      <c r="ABN103" s="1170"/>
      <c r="ABO103" s="1170"/>
      <c r="ABP103" s="1170"/>
      <c r="ABQ103" s="1170"/>
      <c r="ABR103" s="1170"/>
      <c r="ABS103" s="1170"/>
      <c r="ABT103" s="1170"/>
      <c r="ABU103" s="1170"/>
      <c r="ABV103" s="1170"/>
      <c r="ABW103" s="1170"/>
      <c r="ABX103" s="1170"/>
      <c r="ABY103" s="1170"/>
      <c r="ABZ103" s="1170"/>
      <c r="ACA103" s="1170"/>
      <c r="ACB103" s="1170"/>
      <c r="ACC103" s="1170"/>
      <c r="ACD103" s="1170"/>
      <c r="ACE103" s="1170"/>
      <c r="ACF103" s="1170"/>
      <c r="ACG103" s="1170"/>
      <c r="ACH103" s="1170"/>
      <c r="ACI103" s="1170"/>
      <c r="ACJ103" s="1170"/>
      <c r="ACK103" s="1170"/>
      <c r="ACL103" s="1170"/>
      <c r="ACM103" s="1170"/>
      <c r="ACN103" s="1170"/>
      <c r="ACO103" s="1170"/>
      <c r="ACP103" s="1170"/>
      <c r="ACQ103" s="1170"/>
      <c r="ACR103" s="1170"/>
      <c r="ACS103" s="1170"/>
      <c r="ACT103" s="1170"/>
      <c r="ACU103" s="1170"/>
      <c r="ACV103" s="1170"/>
      <c r="ACW103" s="1170"/>
      <c r="ACX103" s="1170"/>
      <c r="ACY103" s="1170"/>
      <c r="ACZ103" s="1170"/>
      <c r="ADA103" s="1170"/>
      <c r="ADB103" s="1170"/>
      <c r="ADC103" s="1170"/>
      <c r="ADD103" s="1170"/>
      <c r="ADE103" s="1170"/>
      <c r="ADF103" s="1170"/>
      <c r="ADG103" s="1170"/>
      <c r="ADH103" s="1170"/>
      <c r="ADI103" s="1170"/>
      <c r="ADJ103" s="1170"/>
      <c r="ADK103" s="1170"/>
      <c r="ADL103" s="1170"/>
      <c r="ADM103" s="1170"/>
      <c r="ADN103" s="1170"/>
      <c r="ADO103" s="1170"/>
      <c r="ADP103" s="1170"/>
      <c r="ADQ103" s="1170"/>
      <c r="ADR103" s="1170"/>
      <c r="ADS103" s="1170"/>
      <c r="ADT103" s="1170"/>
      <c r="ADU103" s="1170"/>
      <c r="ADV103" s="1170"/>
      <c r="ADW103" s="1170"/>
      <c r="ADX103" s="1170"/>
      <c r="ADY103" s="1170"/>
      <c r="ADZ103" s="1170"/>
      <c r="AEA103" s="1170"/>
      <c r="AEB103" s="1170"/>
      <c r="AEC103" s="1170"/>
      <c r="AED103" s="1170"/>
      <c r="AEE103" s="1170"/>
      <c r="AEF103" s="1170"/>
      <c r="AEG103" s="1170"/>
      <c r="AEH103" s="1170"/>
      <c r="AEI103" s="1170"/>
      <c r="AEJ103" s="1170"/>
      <c r="AEK103" s="1170"/>
      <c r="AEL103" s="1170"/>
      <c r="AEM103" s="1170"/>
      <c r="AEN103" s="1170"/>
      <c r="AEO103" s="1170"/>
      <c r="AEP103" s="1170"/>
      <c r="AEQ103" s="1170"/>
      <c r="AER103" s="1170"/>
      <c r="AES103" s="1170"/>
      <c r="AET103" s="1170"/>
      <c r="AEU103" s="1170"/>
      <c r="AEV103" s="1170"/>
      <c r="AEW103" s="1170"/>
      <c r="AEX103" s="1170"/>
      <c r="AEY103" s="1170"/>
      <c r="AEZ103" s="1170"/>
      <c r="AFA103" s="1170"/>
      <c r="AFB103" s="1170"/>
      <c r="AFC103" s="1170"/>
      <c r="AFD103" s="1170"/>
      <c r="AFE103" s="1170"/>
      <c r="AFF103" s="1170"/>
      <c r="AFG103" s="1170"/>
      <c r="AFH103" s="1170"/>
      <c r="AFI103" s="1170"/>
      <c r="AFJ103" s="1170"/>
      <c r="AFK103" s="1170"/>
      <c r="AFL103" s="1170"/>
      <c r="AFM103" s="1170"/>
      <c r="AFN103" s="1170"/>
      <c r="AFO103" s="1170"/>
      <c r="AFP103" s="1170"/>
      <c r="AFQ103" s="1170"/>
      <c r="AFR103" s="1170"/>
      <c r="AFS103" s="1170"/>
      <c r="AFT103" s="1170"/>
      <c r="AFU103" s="1170"/>
      <c r="AFV103" s="1170"/>
      <c r="AFW103" s="1170"/>
      <c r="AFX103" s="1170"/>
      <c r="AFY103" s="1170"/>
      <c r="AFZ103" s="1170"/>
      <c r="AGA103" s="1170"/>
      <c r="AGB103" s="1170"/>
      <c r="AGC103" s="1170"/>
      <c r="AGD103" s="1170"/>
      <c r="AGE103" s="1170"/>
      <c r="AGF103" s="1170"/>
      <c r="AGG103" s="1170"/>
      <c r="AGH103" s="1170"/>
      <c r="AGI103" s="1170"/>
      <c r="AGJ103" s="1170"/>
      <c r="AGK103" s="1170"/>
      <c r="AGL103" s="1170"/>
      <c r="AGM103" s="1170"/>
      <c r="AGN103" s="1170"/>
      <c r="AGO103" s="1170"/>
      <c r="AGP103" s="1170"/>
      <c r="AGQ103" s="1170"/>
      <c r="AGR103" s="1170"/>
      <c r="AGS103" s="1170"/>
      <c r="AGT103" s="1170"/>
      <c r="AGU103" s="1170"/>
      <c r="AGV103" s="1170"/>
      <c r="AGW103" s="1170"/>
      <c r="AGX103" s="1170"/>
      <c r="AGY103" s="1170"/>
      <c r="AGZ103" s="1170"/>
      <c r="AHA103" s="1170"/>
      <c r="AHB103" s="1170"/>
      <c r="AHC103" s="1170"/>
      <c r="AHD103" s="1170"/>
      <c r="AHE103" s="1170"/>
      <c r="AHF103" s="1170"/>
      <c r="AHG103" s="1170"/>
      <c r="AHH103" s="1170"/>
      <c r="AHI103" s="1170"/>
      <c r="AHJ103" s="1170"/>
      <c r="AHK103" s="1170"/>
      <c r="AHL103" s="1170"/>
      <c r="AHM103" s="1170"/>
      <c r="AHN103" s="1170"/>
      <c r="AHO103" s="1170"/>
      <c r="AHP103" s="1170"/>
      <c r="AHQ103" s="1170"/>
      <c r="AHR103" s="1170"/>
      <c r="AHS103" s="1170"/>
      <c r="AHT103" s="1170"/>
      <c r="AHU103" s="1170"/>
      <c r="AHV103" s="1170"/>
      <c r="AHW103" s="1170"/>
      <c r="AHX103" s="1170"/>
      <c r="AHY103" s="1170"/>
      <c r="AHZ103" s="1170"/>
      <c r="AIA103" s="1170"/>
      <c r="AIB103" s="1170"/>
      <c r="AIC103" s="1170"/>
      <c r="AID103" s="1170"/>
      <c r="AIE103" s="1170"/>
      <c r="AIF103" s="1170"/>
      <c r="AIG103" s="1170"/>
      <c r="AIH103" s="1170"/>
      <c r="AII103" s="1170"/>
      <c r="AIJ103" s="1170"/>
      <c r="AIK103" s="1170"/>
      <c r="AIL103" s="1170"/>
      <c r="AIM103" s="1170"/>
      <c r="AIN103" s="1170"/>
      <c r="AIO103" s="1170"/>
      <c r="AIP103" s="1170"/>
      <c r="AIQ103" s="1170"/>
      <c r="AIR103" s="1170"/>
      <c r="AIS103" s="1170"/>
      <c r="AIT103" s="1170"/>
      <c r="AIU103" s="1170"/>
      <c r="AIV103" s="1170"/>
      <c r="AIW103" s="1170"/>
      <c r="AIX103" s="1170"/>
      <c r="AIY103" s="1170"/>
      <c r="AIZ103" s="1170"/>
      <c r="AJA103" s="1170"/>
      <c r="AJB103" s="1170"/>
      <c r="AJC103" s="1170"/>
      <c r="AJD103" s="1170"/>
      <c r="AJE103" s="1170"/>
      <c r="AJF103" s="1170"/>
      <c r="AJG103" s="1170"/>
      <c r="AJH103" s="1170"/>
      <c r="AJI103" s="1170"/>
      <c r="AJJ103" s="1170"/>
      <c r="AJK103" s="1170"/>
      <c r="AJL103" s="1170"/>
      <c r="AJM103" s="1170"/>
      <c r="AJN103" s="1170"/>
      <c r="AJO103" s="1170"/>
      <c r="AJP103" s="1170"/>
      <c r="AJQ103" s="1170"/>
      <c r="AJR103" s="1170"/>
      <c r="AJS103" s="1170"/>
      <c r="AJT103" s="1170"/>
      <c r="AJU103" s="1170"/>
      <c r="AJV103" s="1170"/>
      <c r="AJW103" s="1170"/>
      <c r="AJX103" s="1170"/>
      <c r="AJY103" s="1170"/>
      <c r="AJZ103" s="1170"/>
      <c r="AKA103" s="1170"/>
      <c r="AKB103" s="1170"/>
      <c r="AKC103" s="1170"/>
      <c r="AKD103" s="1170"/>
      <c r="AKE103" s="1170"/>
      <c r="AKF103" s="1170"/>
      <c r="AKG103" s="1170"/>
      <c r="AKH103" s="1170"/>
      <c r="AKI103" s="1170"/>
      <c r="AKJ103" s="1170"/>
      <c r="AKK103" s="1170"/>
      <c r="AKL103" s="1170"/>
      <c r="AKM103" s="1170"/>
      <c r="AKN103" s="1170"/>
      <c r="AKO103" s="1170"/>
      <c r="AKP103" s="1170"/>
      <c r="AKQ103" s="1170"/>
      <c r="AKR103" s="1170"/>
      <c r="AKS103" s="1170"/>
      <c r="AKT103" s="1170"/>
      <c r="AKU103" s="1170"/>
      <c r="AKV103" s="1170"/>
      <c r="AKW103" s="1170"/>
      <c r="AKX103" s="1170"/>
      <c r="AKY103" s="1170"/>
      <c r="AKZ103" s="1170"/>
      <c r="ALA103" s="1170"/>
      <c r="ALB103" s="1170"/>
      <c r="ALC103" s="1170"/>
      <c r="ALD103" s="1170"/>
      <c r="ALE103" s="1170"/>
      <c r="ALF103" s="1170"/>
      <c r="ALG103" s="1170"/>
      <c r="ALH103" s="1170"/>
      <c r="ALI103" s="1170"/>
      <c r="ALJ103" s="1170"/>
      <c r="ALK103" s="1170"/>
      <c r="ALL103" s="1170"/>
      <c r="ALM103" s="1170"/>
      <c r="ALN103" s="1170"/>
      <c r="ALO103" s="1170"/>
      <c r="ALP103" s="1170"/>
      <c r="ALQ103" s="1170"/>
      <c r="ALR103" s="1170"/>
      <c r="ALS103" s="1170"/>
      <c r="ALT103" s="1170"/>
      <c r="ALU103" s="1170"/>
      <c r="ALV103" s="1170"/>
      <c r="ALW103" s="1170"/>
      <c r="ALX103" s="1170"/>
      <c r="ALY103" s="1170"/>
      <c r="ALZ103" s="1170"/>
      <c r="AMA103" s="1170"/>
      <c r="AMB103" s="1170"/>
      <c r="AMC103" s="1170"/>
      <c r="AMD103" s="1170"/>
      <c r="AME103" s="1170"/>
      <c r="AMF103" s="1170"/>
      <c r="AMG103" s="1170"/>
      <c r="AMH103" s="1170"/>
      <c r="AMI103" s="1170"/>
      <c r="AMJ103" s="1170"/>
      <c r="AMK103" s="1170"/>
      <c r="AML103" s="1170"/>
      <c r="AMM103" s="1170"/>
      <c r="AMN103" s="1170"/>
      <c r="AMO103" s="1170"/>
      <c r="AMP103" s="1170"/>
      <c r="AMQ103" s="1170"/>
      <c r="AMR103" s="1170"/>
      <c r="AMS103" s="1170"/>
      <c r="AMT103" s="1170"/>
      <c r="AMU103" s="1170"/>
      <c r="AMV103" s="1170"/>
      <c r="AMW103" s="1170"/>
      <c r="AMX103" s="1170"/>
      <c r="AMY103" s="1170"/>
      <c r="AMZ103" s="1170"/>
      <c r="ANA103" s="1170"/>
      <c r="ANB103" s="1170"/>
      <c r="ANC103" s="1170"/>
      <c r="AND103" s="1170"/>
      <c r="ANE103" s="1170"/>
      <c r="ANF103" s="1170"/>
      <c r="ANG103" s="1170"/>
      <c r="ANH103" s="1170"/>
      <c r="ANI103" s="1170"/>
      <c r="ANJ103" s="1170"/>
      <c r="ANK103" s="1170"/>
      <c r="ANL103" s="1170"/>
      <c r="ANM103" s="1170"/>
      <c r="ANN103" s="1170"/>
      <c r="ANO103" s="1170"/>
      <c r="ANP103" s="1170"/>
      <c r="ANQ103" s="1170"/>
      <c r="ANR103" s="1170"/>
      <c r="ANS103" s="1170"/>
      <c r="ANT103" s="1170"/>
      <c r="ANU103" s="1170"/>
      <c r="ANV103" s="1170"/>
      <c r="ANW103" s="1170"/>
      <c r="ANX103" s="1170"/>
      <c r="ANY103" s="1170"/>
      <c r="ANZ103" s="1170"/>
      <c r="AOA103" s="1170"/>
      <c r="AOB103" s="1170"/>
      <c r="AOC103" s="1170"/>
      <c r="AOD103" s="1170"/>
      <c r="AOE103" s="1170"/>
      <c r="AOF103" s="1170"/>
      <c r="AOG103" s="1170"/>
      <c r="AOH103" s="1170"/>
      <c r="AOI103" s="1170"/>
      <c r="AOJ103" s="1170"/>
      <c r="AOK103" s="1170"/>
      <c r="AOL103" s="1170"/>
      <c r="AOM103" s="1170"/>
      <c r="AON103" s="1170"/>
      <c r="AOO103" s="1170"/>
      <c r="AOP103" s="1170"/>
      <c r="AOQ103" s="1170"/>
      <c r="AOR103" s="1170"/>
      <c r="AOS103" s="1170"/>
      <c r="AOT103" s="1170"/>
      <c r="AOU103" s="1170"/>
      <c r="AOV103" s="1170"/>
      <c r="AOW103" s="1170"/>
      <c r="AOX103" s="1170"/>
      <c r="AOY103" s="1170"/>
      <c r="AOZ103" s="1170"/>
      <c r="APA103" s="1170"/>
      <c r="APB103" s="1170"/>
      <c r="APC103" s="1170"/>
      <c r="APD103" s="1170"/>
      <c r="APE103" s="1170"/>
      <c r="APF103" s="1170"/>
      <c r="APG103" s="1170"/>
      <c r="APH103" s="1170"/>
      <c r="API103" s="1170"/>
      <c r="APJ103" s="1170"/>
      <c r="APK103" s="1170"/>
      <c r="APL103" s="1170"/>
      <c r="APM103" s="1170"/>
      <c r="APN103" s="1170"/>
      <c r="APO103" s="1170"/>
      <c r="APP103" s="1170"/>
      <c r="APQ103" s="1170"/>
      <c r="APR103" s="1170"/>
      <c r="APS103" s="1170"/>
      <c r="APT103" s="1170"/>
      <c r="APU103" s="1170"/>
      <c r="APV103" s="1170"/>
      <c r="APW103" s="1170"/>
      <c r="APX103" s="1170"/>
      <c r="APY103" s="1170"/>
      <c r="APZ103" s="1170"/>
      <c r="AQA103" s="1170"/>
      <c r="AQB103" s="1170"/>
      <c r="AQC103" s="1170"/>
      <c r="AQD103" s="1170"/>
      <c r="AQE103" s="1170"/>
      <c r="AQF103" s="1170"/>
      <c r="AQG103" s="1170"/>
      <c r="AQH103" s="1170"/>
      <c r="AQI103" s="1170"/>
      <c r="AQJ103" s="1170"/>
      <c r="AQK103" s="1170"/>
      <c r="AQL103" s="1170"/>
      <c r="AQM103" s="1170"/>
      <c r="AQN103" s="1170"/>
      <c r="AQO103" s="1170"/>
      <c r="AQP103" s="1170"/>
      <c r="AQQ103" s="1170"/>
      <c r="AQR103" s="1170"/>
      <c r="AQS103" s="1170"/>
      <c r="AQT103" s="1170"/>
      <c r="AQU103" s="1170"/>
      <c r="AQV103" s="1170"/>
      <c r="AQW103" s="1170"/>
      <c r="AQX103" s="1170"/>
      <c r="AQY103" s="1170"/>
      <c r="AQZ103" s="1170"/>
      <c r="ARA103" s="1170"/>
      <c r="ARB103" s="1170"/>
      <c r="ARC103" s="1170"/>
      <c r="ARD103" s="1170"/>
      <c r="ARE103" s="1170"/>
      <c r="ARF103" s="1170"/>
      <c r="ARG103" s="1170"/>
      <c r="ARH103" s="1170"/>
      <c r="ARI103" s="1170"/>
      <c r="ARJ103" s="1170"/>
      <c r="ARK103" s="1170"/>
      <c r="ARL103" s="1170"/>
      <c r="ARM103" s="1170"/>
      <c r="ARN103" s="1170"/>
      <c r="ARO103" s="1170"/>
      <c r="ARP103" s="1170"/>
      <c r="ARQ103" s="1170"/>
      <c r="ARR103" s="1170"/>
      <c r="ARS103" s="1170"/>
      <c r="ART103" s="1170"/>
      <c r="ARU103" s="1170"/>
      <c r="ARV103" s="1170"/>
      <c r="ARW103" s="1170"/>
      <c r="ARX103" s="1170"/>
      <c r="ARY103" s="1170"/>
      <c r="ARZ103" s="1170"/>
      <c r="ASA103" s="1170"/>
      <c r="ASB103" s="1170"/>
      <c r="ASC103" s="1170"/>
      <c r="ASD103" s="1170"/>
      <c r="ASE103" s="1170"/>
      <c r="ASF103" s="1170"/>
      <c r="ASG103" s="1170"/>
      <c r="ASH103" s="1170"/>
      <c r="ASI103" s="1170"/>
      <c r="ASJ103" s="1170"/>
      <c r="ASK103" s="1170"/>
      <c r="ASL103" s="1170"/>
      <c r="ASM103" s="1170"/>
      <c r="ASN103" s="1170"/>
      <c r="ASO103" s="1170"/>
      <c r="ASP103" s="1170"/>
      <c r="ASQ103" s="1170"/>
      <c r="ASR103" s="1170"/>
      <c r="ASS103" s="1170"/>
      <c r="AST103" s="1170"/>
      <c r="ASU103" s="1170"/>
      <c r="ASV103" s="1170"/>
      <c r="ASW103" s="1170"/>
      <c r="ASX103" s="1170"/>
      <c r="ASY103" s="1170"/>
      <c r="ASZ103" s="1170"/>
      <c r="ATA103" s="1170"/>
      <c r="ATB103" s="1170"/>
      <c r="ATC103" s="1170"/>
      <c r="ATD103" s="1170"/>
      <c r="ATE103" s="1170"/>
      <c r="ATF103" s="1170"/>
      <c r="ATG103" s="1170"/>
      <c r="ATH103" s="1170"/>
      <c r="ATI103" s="1170"/>
      <c r="ATJ103" s="1170"/>
      <c r="ATK103" s="1170"/>
      <c r="ATL103" s="1170"/>
      <c r="ATM103" s="1170"/>
      <c r="ATN103" s="1170"/>
      <c r="ATO103" s="1170"/>
      <c r="ATP103" s="1170"/>
      <c r="ATQ103" s="1170"/>
      <c r="ATR103" s="1170"/>
      <c r="ATS103" s="1170"/>
      <c r="ATT103" s="1170"/>
      <c r="ATU103" s="1170"/>
      <c r="ATV103" s="1170"/>
      <c r="ATW103" s="1170"/>
      <c r="ATX103" s="1170"/>
      <c r="ATY103" s="1170"/>
      <c r="ATZ103" s="1170"/>
      <c r="AUA103" s="1170"/>
      <c r="AUB103" s="1170"/>
      <c r="AUC103" s="1170"/>
      <c r="AUD103" s="1170"/>
      <c r="AUE103" s="1170"/>
      <c r="AUF103" s="1170"/>
      <c r="AUG103" s="1170"/>
      <c r="AUH103" s="1170"/>
      <c r="AUI103" s="1170"/>
      <c r="AUJ103" s="1170"/>
      <c r="AUK103" s="1170"/>
      <c r="AUL103" s="1170"/>
      <c r="AUM103" s="1170"/>
      <c r="AUN103" s="1170"/>
      <c r="AUO103" s="1170"/>
      <c r="AUP103" s="1170"/>
      <c r="AUQ103" s="1170"/>
      <c r="AUR103" s="1170"/>
      <c r="AUS103" s="1170"/>
      <c r="AUT103" s="1170"/>
      <c r="AUU103" s="1170"/>
      <c r="AUV103" s="1170"/>
      <c r="AUW103" s="1170"/>
      <c r="AUX103" s="1170"/>
      <c r="AUY103" s="1170"/>
      <c r="AUZ103" s="1170"/>
      <c r="AVA103" s="1170"/>
      <c r="AVB103" s="1170"/>
      <c r="AVC103" s="1170"/>
      <c r="AVD103" s="1170"/>
      <c r="AVE103" s="1170"/>
      <c r="AVF103" s="1170"/>
      <c r="AVG103" s="1170"/>
      <c r="AVH103" s="1170"/>
      <c r="AVI103" s="1170"/>
      <c r="AVJ103" s="1170"/>
      <c r="AVK103" s="1170"/>
      <c r="AVL103" s="1170"/>
      <c r="AVM103" s="1170"/>
      <c r="AVN103" s="1170"/>
      <c r="AVO103" s="1170"/>
      <c r="AVP103" s="1170"/>
      <c r="AVQ103" s="1170"/>
      <c r="AVR103" s="1170"/>
      <c r="AVS103" s="1170"/>
      <c r="AVT103" s="1170"/>
      <c r="AVU103" s="1170"/>
      <c r="AVV103" s="1170"/>
      <c r="AVW103" s="1170"/>
      <c r="AVX103" s="1170"/>
      <c r="AVY103" s="1170"/>
      <c r="AVZ103" s="1170"/>
      <c r="AWA103" s="1170"/>
      <c r="AWB103" s="1170"/>
      <c r="AWC103" s="1170"/>
      <c r="AWD103" s="1170"/>
      <c r="AWE103" s="1170"/>
      <c r="AWF103" s="1170"/>
      <c r="AWG103" s="1170"/>
      <c r="AWH103" s="1170"/>
      <c r="AWI103" s="1170"/>
      <c r="AWJ103" s="1170"/>
      <c r="AWK103" s="1170"/>
      <c r="AWL103" s="1170"/>
      <c r="AWM103" s="1170"/>
      <c r="AWN103" s="1170"/>
      <c r="AWO103" s="1170"/>
      <c r="AWP103" s="1170"/>
      <c r="AWQ103" s="1170"/>
      <c r="AWR103" s="1170"/>
      <c r="AWS103" s="1170"/>
      <c r="AWT103" s="1170"/>
      <c r="AWU103" s="1170"/>
      <c r="AWV103" s="1170"/>
      <c r="AWW103" s="1170"/>
      <c r="AWX103" s="1170"/>
      <c r="AWY103" s="1170"/>
      <c r="AWZ103" s="1170"/>
      <c r="AXA103" s="1170"/>
      <c r="AXB103" s="1170"/>
      <c r="AXC103" s="1170"/>
      <c r="AXD103" s="1170"/>
      <c r="AXE103" s="1170"/>
      <c r="AXF103" s="1170"/>
      <c r="AXG103" s="1170"/>
      <c r="AXH103" s="1170"/>
      <c r="AXI103" s="1170"/>
      <c r="AXJ103" s="1170"/>
      <c r="AXK103" s="1170"/>
      <c r="AXL103" s="1170"/>
      <c r="AXM103" s="1170"/>
      <c r="AXN103" s="1170"/>
      <c r="AXO103" s="1170"/>
      <c r="AXP103" s="1170"/>
      <c r="AXQ103" s="1170"/>
      <c r="AXR103" s="1170"/>
      <c r="AXS103" s="1170"/>
      <c r="AXT103" s="1170"/>
      <c r="AXU103" s="1170"/>
      <c r="AXV103" s="1170"/>
      <c r="AXW103" s="1170"/>
      <c r="AXX103" s="1170"/>
      <c r="AXY103" s="1170"/>
      <c r="AXZ103" s="1170"/>
      <c r="AYA103" s="1170"/>
      <c r="AYB103" s="1170"/>
      <c r="AYC103" s="1170"/>
      <c r="AYD103" s="1170"/>
      <c r="AYE103" s="1170"/>
      <c r="AYF103" s="1170"/>
      <c r="AYG103" s="1170"/>
      <c r="AYH103" s="1170"/>
      <c r="AYI103" s="1170"/>
      <c r="AYJ103" s="1170"/>
      <c r="AYK103" s="1170"/>
      <c r="AYL103" s="1170"/>
      <c r="AYM103" s="1170"/>
      <c r="AYN103" s="1170"/>
      <c r="AYO103" s="1170"/>
      <c r="AYP103" s="1170"/>
      <c r="AYQ103" s="1170"/>
      <c r="AYR103" s="1170"/>
      <c r="AYS103" s="1170"/>
      <c r="AYT103" s="1170"/>
      <c r="AYU103" s="1170"/>
      <c r="AYV103" s="1170"/>
      <c r="AYW103" s="1170"/>
      <c r="AYX103" s="1170"/>
      <c r="AYY103" s="1170"/>
      <c r="AYZ103" s="1170"/>
      <c r="AZA103" s="1170"/>
      <c r="AZB103" s="1170"/>
      <c r="AZC103" s="1170"/>
      <c r="AZD103" s="1170"/>
      <c r="AZE103" s="1170"/>
      <c r="AZF103" s="1170"/>
      <c r="AZG103" s="1170"/>
      <c r="AZH103" s="1170"/>
      <c r="AZI103" s="1170"/>
      <c r="AZJ103" s="1170"/>
      <c r="AZK103" s="1170"/>
      <c r="AZL103" s="1170"/>
      <c r="AZM103" s="1170"/>
      <c r="AZN103" s="1170"/>
      <c r="AZO103" s="1170"/>
      <c r="AZP103" s="1170"/>
      <c r="AZQ103" s="1170"/>
      <c r="AZR103" s="1170"/>
      <c r="AZS103" s="1170"/>
      <c r="AZT103" s="1170"/>
      <c r="AZU103" s="1170"/>
      <c r="AZV103" s="1170"/>
      <c r="AZW103" s="1170"/>
      <c r="AZX103" s="1170"/>
      <c r="AZY103" s="1170"/>
      <c r="AZZ103" s="1170"/>
      <c r="BAA103" s="1170"/>
      <c r="BAB103" s="1170"/>
      <c r="BAC103" s="1170"/>
      <c r="BAD103" s="1170"/>
      <c r="BAE103" s="1170"/>
      <c r="BAF103" s="1170"/>
      <c r="BAG103" s="1170"/>
      <c r="BAH103" s="1170"/>
      <c r="BAI103" s="1170"/>
      <c r="BAJ103" s="1170"/>
      <c r="BAK103" s="1170"/>
      <c r="BAL103" s="1170"/>
      <c r="BAM103" s="1170"/>
      <c r="BAN103" s="1170"/>
      <c r="BAO103" s="1170"/>
      <c r="BAP103" s="1170"/>
      <c r="BAQ103" s="1170"/>
      <c r="BAR103" s="1170"/>
      <c r="BAS103" s="1170"/>
      <c r="BAT103" s="1170"/>
      <c r="BAU103" s="1170"/>
      <c r="BAV103" s="1170"/>
      <c r="BAW103" s="1170"/>
      <c r="BAX103" s="1170"/>
      <c r="BAY103" s="1170"/>
      <c r="BAZ103" s="1170"/>
      <c r="BBA103" s="1170"/>
      <c r="BBB103" s="1170"/>
      <c r="BBC103" s="1170"/>
      <c r="BBD103" s="1170"/>
      <c r="BBE103" s="1170"/>
      <c r="BBF103" s="1170"/>
      <c r="BBG103" s="1170"/>
      <c r="BBH103" s="1170"/>
      <c r="BBI103" s="1170"/>
      <c r="BBJ103" s="1170"/>
      <c r="BBK103" s="1170"/>
      <c r="BBL103" s="1170"/>
      <c r="BBM103" s="1170"/>
      <c r="BBN103" s="1170"/>
      <c r="BBO103" s="1170"/>
      <c r="BBP103" s="1170"/>
      <c r="BBQ103" s="1170"/>
      <c r="BBR103" s="1170"/>
      <c r="BBS103" s="1170"/>
      <c r="BBT103" s="1170"/>
      <c r="BBU103" s="1170"/>
      <c r="BBV103" s="1170"/>
      <c r="BBW103" s="1170"/>
      <c r="BBX103" s="1170"/>
      <c r="BBY103" s="1170"/>
      <c r="BBZ103" s="1170"/>
      <c r="BCA103" s="1170"/>
      <c r="BCB103" s="1170"/>
      <c r="BCC103" s="1170"/>
      <c r="BCD103" s="1170"/>
      <c r="BCE103" s="1170"/>
      <c r="BCF103" s="1170"/>
      <c r="BCG103" s="1170"/>
      <c r="BCH103" s="1170"/>
      <c r="BCI103" s="1170"/>
      <c r="BCJ103" s="1170"/>
      <c r="BCK103" s="1170"/>
      <c r="BCL103" s="1170"/>
      <c r="BCM103" s="1170"/>
      <c r="BCN103" s="1170"/>
      <c r="BCO103" s="1170"/>
      <c r="BCP103" s="1170"/>
      <c r="BCQ103" s="1170"/>
      <c r="BCR103" s="1170"/>
      <c r="BCS103" s="1170"/>
      <c r="BCT103" s="1170"/>
      <c r="BCU103" s="1170"/>
      <c r="BCV103" s="1170"/>
      <c r="BCW103" s="1170"/>
      <c r="BCX103" s="1170"/>
      <c r="BCY103" s="1170"/>
      <c r="BCZ103" s="1170"/>
      <c r="BDA103" s="1170"/>
      <c r="BDB103" s="1170"/>
      <c r="BDC103" s="1170"/>
      <c r="BDD103" s="1170"/>
      <c r="BDE103" s="1170"/>
      <c r="BDF103" s="1170"/>
      <c r="BDG103" s="1170"/>
      <c r="BDH103" s="1170"/>
      <c r="BDI103" s="1170"/>
      <c r="BDJ103" s="1170"/>
      <c r="BDK103" s="1170"/>
      <c r="BDL103" s="1170"/>
      <c r="BDM103" s="1170"/>
      <c r="BDN103" s="1170"/>
      <c r="BDO103" s="1170"/>
      <c r="BDP103" s="1170"/>
      <c r="BDQ103" s="1170"/>
      <c r="BDR103" s="1170"/>
      <c r="BDS103" s="1170"/>
      <c r="BDT103" s="1170"/>
      <c r="BDU103" s="1170"/>
      <c r="BDV103" s="1170"/>
      <c r="BDW103" s="1170"/>
      <c r="BDX103" s="1170"/>
      <c r="BDY103" s="1170"/>
      <c r="BDZ103" s="1170"/>
      <c r="BEA103" s="1170"/>
      <c r="BEB103" s="1170"/>
      <c r="BEC103" s="1170"/>
      <c r="BED103" s="1170"/>
      <c r="BEE103" s="1170"/>
      <c r="BEF103" s="1170"/>
      <c r="BEG103" s="1170"/>
      <c r="BEH103" s="1170"/>
      <c r="BEI103" s="1170"/>
      <c r="BEJ103" s="1170"/>
      <c r="BEK103" s="1170"/>
      <c r="BEL103" s="1170"/>
      <c r="BEM103" s="1170"/>
      <c r="BEN103" s="1170"/>
      <c r="BEO103" s="1170"/>
      <c r="BEP103" s="1170"/>
      <c r="BEQ103" s="1170"/>
      <c r="BER103" s="1170"/>
      <c r="BES103" s="1170"/>
      <c r="BET103" s="1170"/>
      <c r="BEU103" s="1170"/>
      <c r="BEV103" s="1170"/>
      <c r="BEW103" s="1170"/>
      <c r="BEX103" s="1170"/>
      <c r="BEY103" s="1170"/>
      <c r="BEZ103" s="1170"/>
      <c r="BFA103" s="1170"/>
      <c r="BFB103" s="1170"/>
      <c r="BFC103" s="1170"/>
      <c r="BFD103" s="1170"/>
      <c r="BFE103" s="1170"/>
      <c r="BFF103" s="1170"/>
      <c r="BFG103" s="1170"/>
      <c r="BFH103" s="1170"/>
      <c r="BFI103" s="1170"/>
      <c r="BFJ103" s="1170"/>
      <c r="BFK103" s="1170"/>
      <c r="BFL103" s="1170"/>
      <c r="BFM103" s="1170"/>
      <c r="BFN103" s="1170"/>
      <c r="BFO103" s="1170"/>
      <c r="BFP103" s="1170"/>
      <c r="BFQ103" s="1170"/>
      <c r="BFR103" s="1170"/>
      <c r="BFS103" s="1170"/>
      <c r="BFT103" s="1170"/>
      <c r="BFU103" s="1170"/>
      <c r="BFV103" s="1170"/>
      <c r="BFW103" s="1170"/>
      <c r="BFX103" s="1170"/>
      <c r="BFY103" s="1170"/>
      <c r="BFZ103" s="1170"/>
      <c r="BGA103" s="1170"/>
      <c r="BGB103" s="1170"/>
      <c r="BGC103" s="1170"/>
      <c r="BGD103" s="1170"/>
      <c r="BGE103" s="1170"/>
      <c r="BGF103" s="1170"/>
      <c r="BGG103" s="1170"/>
      <c r="BGH103" s="1170"/>
      <c r="BGI103" s="1170"/>
      <c r="BGJ103" s="1170"/>
      <c r="BGK103" s="1170"/>
      <c r="BGL103" s="1170"/>
      <c r="BGM103" s="1170"/>
      <c r="BGN103" s="1170"/>
      <c r="BGO103" s="1170"/>
      <c r="BGP103" s="1170"/>
      <c r="BGQ103" s="1170"/>
      <c r="BGR103" s="1170"/>
      <c r="BGS103" s="1170"/>
      <c r="BGT103" s="1170"/>
      <c r="BGU103" s="1170"/>
      <c r="BGV103" s="1170"/>
      <c r="BGW103" s="1170"/>
      <c r="BGX103" s="1170"/>
      <c r="BGY103" s="1170"/>
      <c r="BGZ103" s="1170"/>
      <c r="BHA103" s="1170"/>
      <c r="BHB103" s="1170"/>
      <c r="BHC103" s="1170"/>
      <c r="BHD103" s="1170"/>
      <c r="BHE103" s="1170"/>
      <c r="BHF103" s="1170"/>
      <c r="BHG103" s="1170"/>
      <c r="BHH103" s="1170"/>
      <c r="BHI103" s="1170"/>
      <c r="BHJ103" s="1170"/>
      <c r="BHK103" s="1170"/>
      <c r="BHL103" s="1170"/>
      <c r="BHM103" s="1170"/>
      <c r="BHN103" s="1170"/>
      <c r="BHO103" s="1170"/>
      <c r="BHP103" s="1170"/>
      <c r="BHQ103" s="1170"/>
      <c r="BHR103" s="1170"/>
      <c r="BHS103" s="1170"/>
      <c r="BHT103" s="1170"/>
      <c r="BHU103" s="1170"/>
      <c r="BHV103" s="1170"/>
      <c r="BHW103" s="1170"/>
      <c r="BHX103" s="1170"/>
      <c r="BHY103" s="1170"/>
      <c r="BHZ103" s="1170"/>
      <c r="BIA103" s="1170"/>
      <c r="BIB103" s="1170"/>
      <c r="BIC103" s="1170"/>
      <c r="BID103" s="1170"/>
      <c r="BIE103" s="1170"/>
      <c r="BIF103" s="1170"/>
      <c r="BIG103" s="1170"/>
      <c r="BIH103" s="1170"/>
      <c r="BII103" s="1170"/>
      <c r="BIJ103" s="1170"/>
      <c r="BIK103" s="1170"/>
      <c r="BIL103" s="1170"/>
      <c r="BIM103" s="1170"/>
      <c r="BIN103" s="1170"/>
      <c r="BIO103" s="1170"/>
      <c r="BIP103" s="1170"/>
      <c r="BIQ103" s="1170"/>
      <c r="BIR103" s="1170"/>
      <c r="BIS103" s="1170"/>
      <c r="BIT103" s="1170"/>
      <c r="BIU103" s="1170"/>
      <c r="BIV103" s="1170"/>
      <c r="BIW103" s="1170"/>
      <c r="BIX103" s="1170"/>
      <c r="BIY103" s="1170"/>
      <c r="BIZ103" s="1170"/>
      <c r="BJA103" s="1170"/>
      <c r="BJB103" s="1170"/>
      <c r="BJC103" s="1170"/>
      <c r="BJD103" s="1170"/>
      <c r="BJE103" s="1170"/>
      <c r="BJF103" s="1170"/>
      <c r="BJG103" s="1170"/>
      <c r="BJH103" s="1170"/>
      <c r="BJI103" s="1170"/>
      <c r="BJJ103" s="1170"/>
      <c r="BJK103" s="1170"/>
      <c r="BJL103" s="1170"/>
      <c r="BJM103" s="1170"/>
      <c r="BJN103" s="1170"/>
      <c r="BJO103" s="1170"/>
      <c r="BJP103" s="1170"/>
      <c r="BJQ103" s="1170"/>
      <c r="BJR103" s="1170"/>
      <c r="BJS103" s="1170"/>
      <c r="BJT103" s="1170"/>
      <c r="BJU103" s="1170"/>
      <c r="BJV103" s="1170"/>
      <c r="BJW103" s="1170"/>
      <c r="BJX103" s="1170"/>
      <c r="BJY103" s="1170"/>
      <c r="BJZ103" s="1170"/>
      <c r="BKA103" s="1170"/>
      <c r="BKB103" s="1170"/>
      <c r="BKC103" s="1170"/>
      <c r="BKD103" s="1170"/>
      <c r="BKE103" s="1170"/>
      <c r="BKF103" s="1170"/>
      <c r="BKG103" s="1170"/>
      <c r="BKH103" s="1170"/>
      <c r="BKI103" s="1170"/>
      <c r="BKJ103" s="1170"/>
      <c r="BKK103" s="1170"/>
      <c r="BKL103" s="1170"/>
      <c r="BKM103" s="1170"/>
      <c r="BKN103" s="1170"/>
      <c r="BKO103" s="1170"/>
      <c r="BKP103" s="1170"/>
      <c r="BKQ103" s="1170"/>
      <c r="BKR103" s="1170"/>
      <c r="BKS103" s="1170"/>
      <c r="BKT103" s="1170"/>
      <c r="BKU103" s="1170"/>
      <c r="BKV103" s="1170"/>
      <c r="BKW103" s="1170"/>
      <c r="BKX103" s="1170"/>
      <c r="BKY103" s="1170"/>
      <c r="BKZ103" s="1170"/>
      <c r="BLA103" s="1170"/>
      <c r="BLB103" s="1170"/>
      <c r="BLC103" s="1170"/>
      <c r="BLD103" s="1170"/>
      <c r="BLE103" s="1170"/>
      <c r="BLF103" s="1170"/>
      <c r="BLG103" s="1170"/>
      <c r="BLH103" s="1170"/>
      <c r="BLI103" s="1170"/>
      <c r="BLJ103" s="1170"/>
      <c r="BLK103" s="1170"/>
      <c r="BLL103" s="1170"/>
      <c r="BLM103" s="1170"/>
      <c r="BLN103" s="1170"/>
      <c r="BLO103" s="1170"/>
      <c r="BLP103" s="1170"/>
      <c r="BLQ103" s="1170"/>
      <c r="BLR103" s="1170"/>
      <c r="BLS103" s="1170"/>
      <c r="BLT103" s="1170"/>
      <c r="BLU103" s="1170"/>
      <c r="BLV103" s="1170"/>
      <c r="BLW103" s="1170"/>
      <c r="BLX103" s="1170"/>
      <c r="BLY103" s="1170"/>
      <c r="BLZ103" s="1170"/>
      <c r="BMA103" s="1170"/>
      <c r="BMB103" s="1170"/>
      <c r="BMC103" s="1170"/>
      <c r="BMD103" s="1170"/>
      <c r="BME103" s="1170"/>
      <c r="BMF103" s="1170"/>
      <c r="BMG103" s="1170"/>
      <c r="BMH103" s="1170"/>
      <c r="BMI103" s="1170"/>
      <c r="BMJ103" s="1170"/>
      <c r="BMK103" s="1170"/>
      <c r="BML103" s="1170"/>
      <c r="BMM103" s="1170"/>
      <c r="BMN103" s="1170"/>
      <c r="BMO103" s="1170"/>
      <c r="BMP103" s="1170"/>
      <c r="BMQ103" s="1170"/>
      <c r="BMR103" s="1170"/>
      <c r="BMS103" s="1170"/>
      <c r="BMT103" s="1170"/>
      <c r="BMU103" s="1170"/>
      <c r="BMV103" s="1170"/>
      <c r="BMW103" s="1170"/>
      <c r="BMX103" s="1170"/>
      <c r="BMY103" s="1170"/>
      <c r="BMZ103" s="1170"/>
      <c r="BNA103" s="1170"/>
      <c r="BNB103" s="1170"/>
      <c r="BNC103" s="1170"/>
      <c r="BND103" s="1170"/>
      <c r="BNE103" s="1170"/>
      <c r="BNF103" s="1170"/>
      <c r="BNG103" s="1170"/>
      <c r="BNH103" s="1170"/>
      <c r="BNI103" s="1170"/>
      <c r="BNJ103" s="1170"/>
      <c r="BNK103" s="1170"/>
      <c r="BNL103" s="1170"/>
      <c r="BNM103" s="1170"/>
      <c r="BNN103" s="1170"/>
      <c r="BNO103" s="1170"/>
      <c r="BNP103" s="1170"/>
      <c r="BNQ103" s="1170"/>
      <c r="BNR103" s="1170"/>
      <c r="BNS103" s="1170"/>
      <c r="BNT103" s="1170"/>
      <c r="BNU103" s="1170"/>
      <c r="BNV103" s="1170"/>
      <c r="BNW103" s="1170"/>
      <c r="BNX103" s="1170"/>
      <c r="BNY103" s="1170"/>
      <c r="BNZ103" s="1170"/>
      <c r="BOA103" s="1170"/>
      <c r="BOB103" s="1170"/>
      <c r="BOC103" s="1170"/>
      <c r="BOD103" s="1170"/>
      <c r="BOE103" s="1170"/>
      <c r="BOF103" s="1170"/>
      <c r="BOG103" s="1170"/>
      <c r="BOH103" s="1170"/>
      <c r="BOI103" s="1170"/>
      <c r="BOJ103" s="1170"/>
      <c r="BOK103" s="1170"/>
      <c r="BOL103" s="1170"/>
      <c r="BOM103" s="1170"/>
      <c r="BON103" s="1170"/>
      <c r="BOO103" s="1170"/>
      <c r="BOP103" s="1170"/>
      <c r="BOQ103" s="1170"/>
      <c r="BOR103" s="1170"/>
      <c r="BOS103" s="1170"/>
      <c r="BOT103" s="1170"/>
      <c r="BOU103" s="1170"/>
      <c r="BOV103" s="1170"/>
      <c r="BOW103" s="1170"/>
      <c r="BOX103" s="1170"/>
      <c r="BOY103" s="1170"/>
      <c r="BOZ103" s="1170"/>
      <c r="BPA103" s="1170"/>
      <c r="BPB103" s="1170"/>
      <c r="BPC103" s="1170"/>
      <c r="BPD103" s="1170"/>
      <c r="BPE103" s="1170"/>
      <c r="BPF103" s="1170"/>
      <c r="BPG103" s="1170"/>
      <c r="BPH103" s="1170"/>
      <c r="BPI103" s="1170"/>
      <c r="BPJ103" s="1170"/>
      <c r="BPK103" s="1170"/>
      <c r="BPL103" s="1170"/>
      <c r="BPM103" s="1170"/>
      <c r="BPN103" s="1170"/>
      <c r="BPO103" s="1170"/>
      <c r="BPP103" s="1170"/>
      <c r="BPQ103" s="1170"/>
      <c r="BPR103" s="1170"/>
      <c r="BPS103" s="1170"/>
      <c r="BPT103" s="1170"/>
      <c r="BPU103" s="1170"/>
      <c r="BPV103" s="1170"/>
      <c r="BPW103" s="1170"/>
      <c r="BPX103" s="1170"/>
      <c r="BPY103" s="1170"/>
      <c r="BPZ103" s="1170"/>
      <c r="BQA103" s="1170"/>
      <c r="BQB103" s="1170"/>
      <c r="BQC103" s="1170"/>
      <c r="BQD103" s="1170"/>
      <c r="BQE103" s="1170"/>
      <c r="BQF103" s="1170"/>
      <c r="BQG103" s="1170"/>
      <c r="BQH103" s="1170"/>
      <c r="BQI103" s="1170"/>
      <c r="BQJ103" s="1170"/>
      <c r="BQK103" s="1170"/>
      <c r="BQL103" s="1170"/>
      <c r="BQM103" s="1170"/>
      <c r="BQN103" s="1170"/>
      <c r="BQO103" s="1170"/>
      <c r="BQP103" s="1170"/>
      <c r="BQQ103" s="1170"/>
      <c r="BQR103" s="1170"/>
      <c r="BQS103" s="1170"/>
      <c r="BQT103" s="1170"/>
      <c r="BQU103" s="1170"/>
      <c r="BQV103" s="1170"/>
      <c r="BQW103" s="1170"/>
      <c r="BQX103" s="1170"/>
      <c r="BQY103" s="1170"/>
      <c r="BQZ103" s="1170"/>
      <c r="BRA103" s="1170"/>
      <c r="BRB103" s="1170"/>
      <c r="BRC103" s="1170"/>
      <c r="BRD103" s="1170"/>
      <c r="BRE103" s="1170"/>
      <c r="BRF103" s="1170"/>
      <c r="BRG103" s="1170"/>
      <c r="BRH103" s="1170"/>
      <c r="BRI103" s="1170"/>
      <c r="BRJ103" s="1170"/>
      <c r="BRK103" s="1170"/>
      <c r="BRL103" s="1170"/>
      <c r="BRM103" s="1170"/>
      <c r="BRN103" s="1170"/>
      <c r="BRO103" s="1170"/>
      <c r="BRP103" s="1170"/>
      <c r="BRQ103" s="1170"/>
      <c r="BRR103" s="1170"/>
      <c r="BRS103" s="1170"/>
      <c r="BRT103" s="1170"/>
      <c r="BRU103" s="1170"/>
      <c r="BRV103" s="1170"/>
      <c r="BRW103" s="1170"/>
      <c r="BRX103" s="1170"/>
      <c r="BRY103" s="1170"/>
      <c r="BRZ103" s="1170"/>
      <c r="BSA103" s="1170"/>
      <c r="BSB103" s="1170"/>
      <c r="BSC103" s="1170"/>
      <c r="BSD103" s="1170"/>
      <c r="BSE103" s="1170"/>
      <c r="BSF103" s="1170"/>
      <c r="BSG103" s="1170"/>
      <c r="BSH103" s="1170"/>
      <c r="BSI103" s="1170"/>
      <c r="BSJ103" s="1170"/>
      <c r="BSK103" s="1170"/>
      <c r="BSL103" s="1170"/>
      <c r="BSM103" s="1170"/>
      <c r="BSN103" s="1170"/>
      <c r="BSO103" s="1170"/>
      <c r="BSP103" s="1170"/>
      <c r="BSQ103" s="1170"/>
      <c r="BSR103" s="1170"/>
      <c r="BSS103" s="1170"/>
      <c r="BST103" s="1170"/>
      <c r="BSU103" s="1170"/>
      <c r="BSV103" s="1170"/>
      <c r="BSW103" s="1170"/>
      <c r="BSX103" s="1170"/>
      <c r="BSY103" s="1170"/>
      <c r="BSZ103" s="1170"/>
      <c r="BTA103" s="1170"/>
      <c r="BTB103" s="1170"/>
      <c r="BTC103" s="1170"/>
      <c r="BTD103" s="1170"/>
      <c r="BTE103" s="1170"/>
      <c r="BTF103" s="1170"/>
      <c r="BTG103" s="1170"/>
      <c r="BTH103" s="1170"/>
      <c r="BTI103" s="1170"/>
      <c r="BTJ103" s="1170"/>
      <c r="BTK103" s="1170"/>
      <c r="BTL103" s="1170"/>
      <c r="BTM103" s="1170"/>
      <c r="BTN103" s="1170"/>
      <c r="BTO103" s="1170"/>
      <c r="BTP103" s="1170"/>
      <c r="BTQ103" s="1170"/>
      <c r="BTR103" s="1170"/>
      <c r="BTS103" s="1170"/>
      <c r="BTT103" s="1170"/>
      <c r="BTU103" s="1170"/>
      <c r="BTV103" s="1170"/>
      <c r="BTW103" s="1170"/>
      <c r="BTX103" s="1170"/>
      <c r="BTY103" s="1170"/>
      <c r="BTZ103" s="1170"/>
      <c r="BUA103" s="1170"/>
      <c r="BUB103" s="1170"/>
      <c r="BUC103" s="1170"/>
      <c r="BUD103" s="1170"/>
      <c r="BUE103" s="1170"/>
      <c r="BUF103" s="1170"/>
      <c r="BUG103" s="1170"/>
      <c r="BUH103" s="1170"/>
      <c r="BUI103" s="1170"/>
      <c r="BUJ103" s="1170"/>
      <c r="BUK103" s="1170"/>
      <c r="BUL103" s="1170"/>
      <c r="BUM103" s="1170"/>
      <c r="BUN103" s="1170"/>
      <c r="BUO103" s="1170"/>
      <c r="BUP103" s="1170"/>
      <c r="BUQ103" s="1170"/>
      <c r="BUR103" s="1170"/>
      <c r="BUS103" s="1170"/>
      <c r="BUT103" s="1170"/>
      <c r="BUU103" s="1170"/>
      <c r="BUV103" s="1170"/>
      <c r="BUW103" s="1170"/>
      <c r="BUX103" s="1170"/>
      <c r="BUY103" s="1170"/>
      <c r="BUZ103" s="1170"/>
      <c r="BVA103" s="1170"/>
      <c r="BVB103" s="1170"/>
      <c r="BVC103" s="1170"/>
      <c r="BVD103" s="1170"/>
      <c r="BVE103" s="1170"/>
      <c r="BVF103" s="1170"/>
      <c r="BVG103" s="1170"/>
      <c r="BVH103" s="1170"/>
      <c r="BVI103" s="1170"/>
      <c r="BVJ103" s="1170"/>
      <c r="BVK103" s="1170"/>
      <c r="BVL103" s="1170"/>
      <c r="BVM103" s="1170"/>
      <c r="BVN103" s="1170"/>
      <c r="BVO103" s="1170"/>
      <c r="BVP103" s="1170"/>
      <c r="BVQ103" s="1170"/>
      <c r="BVR103" s="1170"/>
      <c r="BVS103" s="1170"/>
      <c r="BVT103" s="1170"/>
      <c r="BVU103" s="1170"/>
      <c r="BVV103" s="1170"/>
      <c r="BVW103" s="1170"/>
      <c r="BVX103" s="1170"/>
      <c r="BVY103" s="1170"/>
      <c r="BVZ103" s="1170"/>
      <c r="BWA103" s="1170"/>
      <c r="BWB103" s="1170"/>
      <c r="BWC103" s="1170"/>
      <c r="BWD103" s="1170"/>
      <c r="BWE103" s="1170"/>
      <c r="BWF103" s="1170"/>
      <c r="BWG103" s="1170"/>
      <c r="BWH103" s="1170"/>
      <c r="BWI103" s="1170"/>
      <c r="BWJ103" s="1170"/>
      <c r="BWK103" s="1170"/>
      <c r="BWL103" s="1170"/>
      <c r="BWM103" s="1170"/>
      <c r="BWN103" s="1170"/>
      <c r="BWO103" s="1170"/>
      <c r="BWP103" s="1170"/>
      <c r="BWQ103" s="1170"/>
      <c r="BWR103" s="1170"/>
      <c r="BWS103" s="1170"/>
      <c r="BWT103" s="1170"/>
      <c r="BWU103" s="1170"/>
      <c r="BWV103" s="1170"/>
      <c r="BWW103" s="1170"/>
      <c r="BWX103" s="1170"/>
      <c r="BWY103" s="1170"/>
      <c r="BWZ103" s="1170"/>
      <c r="BXA103" s="1170"/>
      <c r="BXB103" s="1170"/>
      <c r="BXC103" s="1170"/>
      <c r="BXD103" s="1170"/>
      <c r="BXE103" s="1170"/>
      <c r="BXF103" s="1170"/>
      <c r="BXG103" s="1170"/>
      <c r="BXH103" s="1170"/>
      <c r="BXI103" s="1170"/>
      <c r="BXJ103" s="1170"/>
      <c r="BXK103" s="1170"/>
      <c r="BXL103" s="1170"/>
      <c r="BXM103" s="1170"/>
      <c r="BXN103" s="1170"/>
      <c r="BXO103" s="1170"/>
      <c r="BXP103" s="1170"/>
      <c r="BXQ103" s="1170"/>
      <c r="BXR103" s="1170"/>
      <c r="BXS103" s="1170"/>
      <c r="BXT103" s="1170"/>
      <c r="BXU103" s="1170"/>
      <c r="BXV103" s="1170"/>
      <c r="BXW103" s="1170"/>
      <c r="BXX103" s="1170"/>
      <c r="BXY103" s="1170"/>
      <c r="BXZ103" s="1170"/>
      <c r="BYA103" s="1170"/>
      <c r="BYB103" s="1170"/>
      <c r="BYC103" s="1170"/>
      <c r="BYD103" s="1170"/>
      <c r="BYE103" s="1170"/>
      <c r="BYF103" s="1170"/>
      <c r="BYG103" s="1170"/>
      <c r="BYH103" s="1170"/>
      <c r="BYI103" s="1170"/>
      <c r="BYJ103" s="1170"/>
      <c r="BYK103" s="1170"/>
      <c r="BYL103" s="1170"/>
      <c r="BYM103" s="1170"/>
      <c r="BYN103" s="1170"/>
      <c r="BYO103" s="1170"/>
      <c r="BYP103" s="1170"/>
      <c r="BYQ103" s="1170"/>
      <c r="BYR103" s="1170"/>
      <c r="BYS103" s="1170"/>
      <c r="BYT103" s="1170"/>
      <c r="BYU103" s="1170"/>
      <c r="BYV103" s="1170"/>
      <c r="BYW103" s="1170"/>
      <c r="BYX103" s="1170"/>
      <c r="BYY103" s="1170"/>
      <c r="BYZ103" s="1170"/>
      <c r="BZA103" s="1170"/>
      <c r="BZB103" s="1170"/>
      <c r="BZC103" s="1170"/>
      <c r="BZD103" s="1170"/>
      <c r="BZE103" s="1170"/>
      <c r="BZF103" s="1170"/>
      <c r="BZG103" s="1170"/>
      <c r="BZH103" s="1170"/>
      <c r="BZI103" s="1170"/>
      <c r="BZJ103" s="1170"/>
      <c r="BZK103" s="1170"/>
      <c r="BZL103" s="1170"/>
      <c r="BZM103" s="1170"/>
      <c r="BZN103" s="1170"/>
      <c r="BZO103" s="1170"/>
      <c r="BZP103" s="1170"/>
      <c r="BZQ103" s="1170"/>
      <c r="BZR103" s="1170"/>
      <c r="BZS103" s="1170"/>
      <c r="BZT103" s="1170"/>
      <c r="BZU103" s="1170"/>
      <c r="BZV103" s="1170"/>
      <c r="BZW103" s="1170"/>
      <c r="BZX103" s="1170"/>
      <c r="BZY103" s="1170"/>
      <c r="BZZ103" s="1170"/>
      <c r="CAA103" s="1170"/>
      <c r="CAB103" s="1170"/>
      <c r="CAC103" s="1170"/>
      <c r="CAD103" s="1170"/>
      <c r="CAE103" s="1170"/>
      <c r="CAF103" s="1170"/>
      <c r="CAG103" s="1170"/>
      <c r="CAH103" s="1170"/>
      <c r="CAI103" s="1170"/>
      <c r="CAJ103" s="1170"/>
      <c r="CAK103" s="1170"/>
      <c r="CAL103" s="1170"/>
      <c r="CAM103" s="1170"/>
      <c r="CAN103" s="1170"/>
      <c r="CAO103" s="1170"/>
      <c r="CAP103" s="1170"/>
      <c r="CAQ103" s="1170"/>
      <c r="CAR103" s="1170"/>
      <c r="CAS103" s="1170"/>
      <c r="CAT103" s="1170"/>
      <c r="CAU103" s="1170"/>
      <c r="CAV103" s="1170"/>
      <c r="CAW103" s="1170"/>
      <c r="CAX103" s="1170"/>
      <c r="CAY103" s="1170"/>
      <c r="CAZ103" s="1170"/>
      <c r="CBA103" s="1170"/>
      <c r="CBB103" s="1170"/>
      <c r="CBC103" s="1170"/>
      <c r="CBD103" s="1170"/>
      <c r="CBE103" s="1170"/>
      <c r="CBF103" s="1170"/>
      <c r="CBG103" s="1170"/>
      <c r="CBH103" s="1170"/>
      <c r="CBI103" s="1170"/>
      <c r="CBJ103" s="1170"/>
      <c r="CBK103" s="1170"/>
      <c r="CBL103" s="1170"/>
      <c r="CBM103" s="1170"/>
      <c r="CBN103" s="1170"/>
      <c r="CBO103" s="1170"/>
      <c r="CBP103" s="1170"/>
      <c r="CBQ103" s="1170"/>
      <c r="CBR103" s="1170"/>
      <c r="CBS103" s="1170"/>
      <c r="CBT103" s="1170"/>
      <c r="CBU103" s="1170"/>
      <c r="CBV103" s="1170"/>
      <c r="CBW103" s="1170"/>
      <c r="CBX103" s="1170"/>
      <c r="CBY103" s="1170"/>
      <c r="CBZ103" s="1170"/>
      <c r="CCA103" s="1170"/>
      <c r="CCB103" s="1170"/>
      <c r="CCC103" s="1170"/>
      <c r="CCD103" s="1170"/>
      <c r="CCE103" s="1170"/>
      <c r="CCF103" s="1170"/>
      <c r="CCG103" s="1170"/>
      <c r="CCH103" s="1170"/>
      <c r="CCI103" s="1170"/>
      <c r="CCJ103" s="1170"/>
      <c r="CCK103" s="1170"/>
      <c r="CCL103" s="1170"/>
      <c r="CCM103" s="1170"/>
      <c r="CCN103" s="1170"/>
      <c r="CCO103" s="1170"/>
      <c r="CCP103" s="1170"/>
      <c r="CCQ103" s="1170"/>
      <c r="CCR103" s="1170"/>
      <c r="CCS103" s="1170"/>
      <c r="CCT103" s="1170"/>
      <c r="CCU103" s="1170"/>
      <c r="CCV103" s="1170"/>
      <c r="CCW103" s="1170"/>
      <c r="CCX103" s="1170"/>
      <c r="CCY103" s="1170"/>
      <c r="CCZ103" s="1170"/>
      <c r="CDA103" s="1170"/>
      <c r="CDB103" s="1170"/>
      <c r="CDC103" s="1170"/>
      <c r="CDD103" s="1170"/>
      <c r="CDE103" s="1170"/>
      <c r="CDF103" s="1170"/>
      <c r="CDG103" s="1170"/>
      <c r="CDH103" s="1170"/>
      <c r="CDI103" s="1170"/>
      <c r="CDJ103" s="1170"/>
      <c r="CDK103" s="1170"/>
      <c r="CDL103" s="1170"/>
      <c r="CDM103" s="1170"/>
      <c r="CDN103" s="1170"/>
      <c r="CDO103" s="1170"/>
      <c r="CDP103" s="1170"/>
      <c r="CDQ103" s="1170"/>
      <c r="CDR103" s="1170"/>
      <c r="CDS103" s="1170"/>
      <c r="CDT103" s="1170"/>
      <c r="CDU103" s="1170"/>
      <c r="CDV103" s="1170"/>
      <c r="CDW103" s="1170"/>
      <c r="CDX103" s="1170"/>
      <c r="CDY103" s="1170"/>
      <c r="CDZ103" s="1170"/>
      <c r="CEA103" s="1170"/>
      <c r="CEB103" s="1170"/>
      <c r="CEC103" s="1170"/>
      <c r="CED103" s="1170"/>
      <c r="CEE103" s="1170"/>
      <c r="CEF103" s="1170"/>
      <c r="CEG103" s="1170"/>
      <c r="CEH103" s="1170"/>
      <c r="CEI103" s="1170"/>
      <c r="CEJ103" s="1170"/>
      <c r="CEK103" s="1170"/>
      <c r="CEL103" s="1170"/>
      <c r="CEM103" s="1170"/>
      <c r="CEN103" s="1170"/>
      <c r="CEO103" s="1170"/>
      <c r="CEP103" s="1170"/>
      <c r="CEQ103" s="1170"/>
      <c r="CER103" s="1170"/>
      <c r="CES103" s="1170"/>
      <c r="CET103" s="1170"/>
      <c r="CEU103" s="1170"/>
      <c r="CEV103" s="1170"/>
      <c r="CEW103" s="1170"/>
      <c r="CEX103" s="1170"/>
      <c r="CEY103" s="1170"/>
      <c r="CEZ103" s="1170"/>
      <c r="CFA103" s="1170"/>
      <c r="CFB103" s="1170"/>
      <c r="CFC103" s="1170"/>
      <c r="CFD103" s="1170"/>
      <c r="CFE103" s="1170"/>
      <c r="CFF103" s="1170"/>
      <c r="CFG103" s="1170"/>
      <c r="CFH103" s="1170"/>
      <c r="CFI103" s="1170"/>
      <c r="CFJ103" s="1170"/>
      <c r="CFK103" s="1170"/>
      <c r="CFL103" s="1170"/>
      <c r="CFM103" s="1170"/>
      <c r="CFN103" s="1170"/>
      <c r="CFO103" s="1170"/>
      <c r="CFP103" s="1170"/>
      <c r="CFQ103" s="1170"/>
      <c r="CFR103" s="1170"/>
      <c r="CFS103" s="1170"/>
      <c r="CFT103" s="1170"/>
      <c r="CFU103" s="1170"/>
      <c r="CFV103" s="1170"/>
      <c r="CFW103" s="1170"/>
      <c r="CFX103" s="1170"/>
      <c r="CFY103" s="1170"/>
      <c r="CFZ103" s="1170"/>
      <c r="CGA103" s="1170"/>
      <c r="CGB103" s="1170"/>
      <c r="CGC103" s="1170"/>
      <c r="CGD103" s="1170"/>
      <c r="CGE103" s="1170"/>
      <c r="CGF103" s="1170"/>
      <c r="CGG103" s="1170"/>
      <c r="CGH103" s="1170"/>
      <c r="CGI103" s="1170"/>
      <c r="CGJ103" s="1170"/>
      <c r="CGK103" s="1170"/>
      <c r="CGL103" s="1170"/>
      <c r="CGM103" s="1170"/>
      <c r="CGN103" s="1170"/>
      <c r="CGO103" s="1170"/>
      <c r="CGP103" s="1170"/>
      <c r="CGQ103" s="1170"/>
      <c r="CGR103" s="1170"/>
      <c r="CGS103" s="1170"/>
      <c r="CGT103" s="1170"/>
      <c r="CGU103" s="1170"/>
      <c r="CGV103" s="1170"/>
      <c r="CGW103" s="1170"/>
      <c r="CGX103" s="1170"/>
      <c r="CGY103" s="1170"/>
      <c r="CGZ103" s="1170"/>
      <c r="CHA103" s="1170"/>
      <c r="CHB103" s="1170"/>
      <c r="CHC103" s="1170"/>
      <c r="CHD103" s="1170"/>
      <c r="CHE103" s="1170"/>
      <c r="CHF103" s="1170"/>
      <c r="CHG103" s="1170"/>
      <c r="CHH103" s="1170"/>
      <c r="CHI103" s="1170"/>
      <c r="CHJ103" s="1170"/>
      <c r="CHK103" s="1170"/>
      <c r="CHL103" s="1170"/>
      <c r="CHM103" s="1170"/>
      <c r="CHN103" s="1170"/>
      <c r="CHO103" s="1170"/>
      <c r="CHP103" s="1170"/>
      <c r="CHQ103" s="1170"/>
      <c r="CHR103" s="1170"/>
      <c r="CHS103" s="1170"/>
      <c r="CHT103" s="1170"/>
      <c r="CHU103" s="1170"/>
      <c r="CHV103" s="1170"/>
      <c r="CHW103" s="1170"/>
      <c r="CHX103" s="1170"/>
      <c r="CHY103" s="1170"/>
      <c r="CHZ103" s="1170"/>
      <c r="CIA103" s="1170"/>
      <c r="CIB103" s="1170"/>
      <c r="CIC103" s="1170"/>
      <c r="CID103" s="1170"/>
      <c r="CIE103" s="1170"/>
      <c r="CIF103" s="1170"/>
      <c r="CIG103" s="1170"/>
      <c r="CIH103" s="1170"/>
      <c r="CII103" s="1170"/>
      <c r="CIJ103" s="1170"/>
      <c r="CIK103" s="1170"/>
      <c r="CIL103" s="1170"/>
      <c r="CIM103" s="1170"/>
      <c r="CIN103" s="1170"/>
      <c r="CIO103" s="1170"/>
      <c r="CIP103" s="1170"/>
      <c r="CIQ103" s="1170"/>
      <c r="CIR103" s="1170"/>
      <c r="CIS103" s="1170"/>
      <c r="CIT103" s="1170"/>
      <c r="CIU103" s="1170"/>
      <c r="CIV103" s="1170"/>
      <c r="CIW103" s="1170"/>
      <c r="CIX103" s="1170"/>
      <c r="CIY103" s="1170"/>
      <c r="CIZ103" s="1170"/>
      <c r="CJA103" s="1170"/>
      <c r="CJB103" s="1170"/>
      <c r="CJC103" s="1170"/>
      <c r="CJD103" s="1170"/>
      <c r="CJE103" s="1170"/>
      <c r="CJF103" s="1170"/>
      <c r="CJG103" s="1170"/>
      <c r="CJH103" s="1170"/>
      <c r="CJI103" s="1170"/>
      <c r="CJJ103" s="1170"/>
      <c r="CJK103" s="1170"/>
      <c r="CJL103" s="1170"/>
      <c r="CJM103" s="1170"/>
      <c r="CJN103" s="1170"/>
      <c r="CJO103" s="1170"/>
      <c r="CJP103" s="1170"/>
      <c r="CJQ103" s="1170"/>
      <c r="CJR103" s="1170"/>
      <c r="CJS103" s="1170"/>
      <c r="CJT103" s="1170"/>
      <c r="CJU103" s="1170"/>
      <c r="CJV103" s="1170"/>
      <c r="CJW103" s="1170"/>
      <c r="CJX103" s="1170"/>
      <c r="CJY103" s="1170"/>
      <c r="CJZ103" s="1170"/>
      <c r="CKA103" s="1170"/>
      <c r="CKB103" s="1170"/>
      <c r="CKC103" s="1170"/>
      <c r="CKD103" s="1170"/>
      <c r="CKE103" s="1170"/>
      <c r="CKF103" s="1170"/>
      <c r="CKG103" s="1170"/>
      <c r="CKH103" s="1170"/>
      <c r="CKI103" s="1170"/>
      <c r="CKJ103" s="1170"/>
      <c r="CKK103" s="1170"/>
      <c r="CKL103" s="1170"/>
      <c r="CKM103" s="1170"/>
      <c r="CKN103" s="1170"/>
      <c r="CKO103" s="1170"/>
      <c r="CKP103" s="1170"/>
      <c r="CKQ103" s="1170"/>
      <c r="CKR103" s="1170"/>
      <c r="CKS103" s="1170"/>
      <c r="CKT103" s="1170"/>
      <c r="CKU103" s="1170"/>
      <c r="CKV103" s="1170"/>
      <c r="CKW103" s="1170"/>
      <c r="CKX103" s="1170"/>
      <c r="CKY103" s="1170"/>
      <c r="CKZ103" s="1170"/>
      <c r="CLA103" s="1170"/>
      <c r="CLB103" s="1170"/>
      <c r="CLC103" s="1170"/>
      <c r="CLD103" s="1170"/>
      <c r="CLE103" s="1170"/>
      <c r="CLF103" s="1170"/>
      <c r="CLG103" s="1170"/>
      <c r="CLH103" s="1170"/>
      <c r="CLI103" s="1170"/>
      <c r="CLJ103" s="1170"/>
      <c r="CLK103" s="1170"/>
      <c r="CLL103" s="1170"/>
      <c r="CLM103" s="1170"/>
      <c r="CLN103" s="1170"/>
      <c r="CLO103" s="1170"/>
      <c r="CLP103" s="1170"/>
      <c r="CLQ103" s="1170"/>
      <c r="CLR103" s="1170"/>
      <c r="CLS103" s="1170"/>
      <c r="CLT103" s="1170"/>
      <c r="CLU103" s="1170"/>
      <c r="CLV103" s="1170"/>
      <c r="CLW103" s="1170"/>
      <c r="CLX103" s="1170"/>
      <c r="CLY103" s="1170"/>
      <c r="CLZ103" s="1170"/>
      <c r="CMA103" s="1170"/>
      <c r="CMB103" s="1170"/>
      <c r="CMC103" s="1170"/>
      <c r="CMD103" s="1170"/>
      <c r="CME103" s="1170"/>
      <c r="CMF103" s="1170"/>
      <c r="CMG103" s="1170"/>
      <c r="CMH103" s="1170"/>
      <c r="CMI103" s="1170"/>
      <c r="CMJ103" s="1170"/>
      <c r="CMK103" s="1170"/>
      <c r="CML103" s="1170"/>
      <c r="CMM103" s="1170"/>
      <c r="CMN103" s="1170"/>
      <c r="CMO103" s="1170"/>
      <c r="CMP103" s="1170"/>
      <c r="CMQ103" s="1170"/>
      <c r="CMR103" s="1170"/>
      <c r="CMS103" s="1170"/>
      <c r="CMT103" s="1170"/>
      <c r="CMU103" s="1170"/>
      <c r="CMV103" s="1170"/>
      <c r="CMW103" s="1170"/>
      <c r="CMX103" s="1170"/>
      <c r="CMY103" s="1170"/>
      <c r="CMZ103" s="1170"/>
      <c r="CNA103" s="1170"/>
      <c r="CNB103" s="1170"/>
      <c r="CNC103" s="1170"/>
      <c r="CND103" s="1170"/>
      <c r="CNE103" s="1170"/>
      <c r="CNF103" s="1170"/>
      <c r="CNG103" s="1170"/>
      <c r="CNH103" s="1170"/>
      <c r="CNI103" s="1170"/>
      <c r="CNJ103" s="1170"/>
      <c r="CNK103" s="1170"/>
      <c r="CNL103" s="1170"/>
      <c r="CNM103" s="1170"/>
      <c r="CNN103" s="1170"/>
      <c r="CNO103" s="1170"/>
      <c r="CNP103" s="1170"/>
      <c r="CNQ103" s="1170"/>
      <c r="CNR103" s="1170"/>
      <c r="CNS103" s="1170"/>
      <c r="CNT103" s="1170"/>
      <c r="CNU103" s="1170"/>
      <c r="CNV103" s="1170"/>
      <c r="CNW103" s="1170"/>
      <c r="CNX103" s="1170"/>
      <c r="CNY103" s="1170"/>
      <c r="CNZ103" s="1170"/>
      <c r="COA103" s="1170"/>
      <c r="COB103" s="1170"/>
      <c r="COC103" s="1170"/>
      <c r="COD103" s="1170"/>
      <c r="COE103" s="1170"/>
      <c r="COF103" s="1170"/>
      <c r="COG103" s="1170"/>
      <c r="COH103" s="1170"/>
      <c r="COI103" s="1170"/>
      <c r="COJ103" s="1170"/>
      <c r="COK103" s="1170"/>
      <c r="COL103" s="1170"/>
      <c r="COM103" s="1170"/>
      <c r="CON103" s="1170"/>
      <c r="COO103" s="1170"/>
      <c r="COP103" s="1170"/>
      <c r="COQ103" s="1170"/>
      <c r="COR103" s="1170"/>
      <c r="COS103" s="1170"/>
      <c r="COT103" s="1170"/>
      <c r="COU103" s="1170"/>
      <c r="COV103" s="1170"/>
      <c r="COW103" s="1170"/>
      <c r="COX103" s="1170"/>
      <c r="COY103" s="1170"/>
      <c r="COZ103" s="1170"/>
      <c r="CPA103" s="1170"/>
      <c r="CPB103" s="1170"/>
      <c r="CPC103" s="1170"/>
      <c r="CPD103" s="1170"/>
      <c r="CPE103" s="1170"/>
      <c r="CPF103" s="1170"/>
      <c r="CPG103" s="1170"/>
      <c r="CPH103" s="1170"/>
      <c r="CPI103" s="1170"/>
      <c r="CPJ103" s="1170"/>
      <c r="CPK103" s="1170"/>
      <c r="CPL103" s="1170"/>
      <c r="CPM103" s="1170"/>
      <c r="CPN103" s="1170"/>
      <c r="CPO103" s="1170"/>
      <c r="CPP103" s="1170"/>
      <c r="CPQ103" s="1170"/>
      <c r="CPR103" s="1170"/>
      <c r="CPS103" s="1170"/>
      <c r="CPT103" s="1170"/>
      <c r="CPU103" s="1170"/>
      <c r="CPV103" s="1170"/>
      <c r="CPW103" s="1170"/>
      <c r="CPX103" s="1170"/>
      <c r="CPY103" s="1170"/>
      <c r="CPZ103" s="1170"/>
      <c r="CQA103" s="1170"/>
      <c r="CQB103" s="1170"/>
      <c r="CQC103" s="1170"/>
      <c r="CQD103" s="1170"/>
      <c r="CQE103" s="1170"/>
      <c r="CQF103" s="1170"/>
      <c r="CQG103" s="1170"/>
      <c r="CQH103" s="1170"/>
      <c r="CQI103" s="1170"/>
      <c r="CQJ103" s="1170"/>
      <c r="CQK103" s="1170"/>
      <c r="CQL103" s="1170"/>
      <c r="CQM103" s="1170"/>
      <c r="CQN103" s="1170"/>
      <c r="CQO103" s="1170"/>
      <c r="CQP103" s="1170"/>
      <c r="CQQ103" s="1170"/>
      <c r="CQR103" s="1170"/>
      <c r="CQS103" s="1170"/>
      <c r="CQT103" s="1170"/>
      <c r="CQU103" s="1170"/>
      <c r="CQV103" s="1170"/>
      <c r="CQW103" s="1170"/>
      <c r="CQX103" s="1170"/>
      <c r="CQY103" s="1170"/>
      <c r="CQZ103" s="1170"/>
      <c r="CRA103" s="1170"/>
      <c r="CRB103" s="1170"/>
      <c r="CRC103" s="1170"/>
      <c r="CRD103" s="1170"/>
      <c r="CRE103" s="1170"/>
      <c r="CRF103" s="1170"/>
      <c r="CRG103" s="1170"/>
      <c r="CRH103" s="1170"/>
      <c r="CRI103" s="1170"/>
      <c r="CRJ103" s="1170"/>
      <c r="CRK103" s="1170"/>
      <c r="CRL103" s="1170"/>
      <c r="CRM103" s="1170"/>
      <c r="CRN103" s="1170"/>
      <c r="CRO103" s="1170"/>
      <c r="CRP103" s="1170"/>
      <c r="CRQ103" s="1170"/>
      <c r="CRR103" s="1170"/>
      <c r="CRS103" s="1170"/>
      <c r="CRT103" s="1170"/>
      <c r="CRU103" s="1170"/>
      <c r="CRV103" s="1170"/>
      <c r="CRW103" s="1170"/>
      <c r="CRX103" s="1170"/>
      <c r="CRY103" s="1170"/>
      <c r="CRZ103" s="1170"/>
      <c r="CSA103" s="1170"/>
      <c r="CSB103" s="1170"/>
      <c r="CSC103" s="1170"/>
      <c r="CSD103" s="1170"/>
      <c r="CSE103" s="1170"/>
      <c r="CSF103" s="1170"/>
      <c r="CSG103" s="1170"/>
      <c r="CSH103" s="1170"/>
      <c r="CSI103" s="1170"/>
      <c r="CSJ103" s="1170"/>
      <c r="CSK103" s="1170"/>
      <c r="CSL103" s="1170"/>
      <c r="CSM103" s="1170"/>
      <c r="CSN103" s="1170"/>
      <c r="CSO103" s="1170"/>
      <c r="CSP103" s="1170"/>
      <c r="CSQ103" s="1170"/>
      <c r="CSR103" s="1170"/>
      <c r="CSS103" s="1170"/>
      <c r="CST103" s="1170"/>
      <c r="CSU103" s="1170"/>
      <c r="CSV103" s="1170"/>
      <c r="CSW103" s="1170"/>
      <c r="CSX103" s="1170"/>
      <c r="CSY103" s="1170"/>
      <c r="CSZ103" s="1170"/>
      <c r="CTA103" s="1170"/>
      <c r="CTB103" s="1170"/>
      <c r="CTC103" s="1170"/>
      <c r="CTD103" s="1170"/>
      <c r="CTE103" s="1170"/>
      <c r="CTF103" s="1170"/>
      <c r="CTG103" s="1170"/>
      <c r="CTH103" s="1170"/>
      <c r="CTI103" s="1170"/>
      <c r="CTJ103" s="1170"/>
      <c r="CTK103" s="1170"/>
      <c r="CTL103" s="1170"/>
      <c r="CTM103" s="1170"/>
      <c r="CTN103" s="1170"/>
      <c r="CTO103" s="1170"/>
      <c r="CTP103" s="1170"/>
      <c r="CTQ103" s="1170"/>
      <c r="CTR103" s="1170"/>
      <c r="CTS103" s="1170"/>
      <c r="CTT103" s="1170"/>
      <c r="CTU103" s="1170"/>
      <c r="CTV103" s="1170"/>
      <c r="CTW103" s="1170"/>
      <c r="CTX103" s="1170"/>
      <c r="CTY103" s="1170"/>
      <c r="CTZ103" s="1170"/>
      <c r="CUA103" s="1170"/>
      <c r="CUB103" s="1170"/>
      <c r="CUC103" s="1170"/>
      <c r="CUD103" s="1170"/>
      <c r="CUE103" s="1170"/>
      <c r="CUF103" s="1170"/>
      <c r="CUG103" s="1170"/>
      <c r="CUH103" s="1170"/>
      <c r="CUI103" s="1170"/>
      <c r="CUJ103" s="1170"/>
      <c r="CUK103" s="1170"/>
      <c r="CUL103" s="1170"/>
      <c r="CUM103" s="1170"/>
      <c r="CUN103" s="1170"/>
      <c r="CUO103" s="1170"/>
      <c r="CUP103" s="1170"/>
      <c r="CUQ103" s="1170"/>
      <c r="CUR103" s="1170"/>
      <c r="CUS103" s="1170"/>
      <c r="CUT103" s="1170"/>
      <c r="CUU103" s="1170"/>
      <c r="CUV103" s="1170"/>
      <c r="CUW103" s="1170"/>
      <c r="CUX103" s="1170"/>
      <c r="CUY103" s="1170"/>
      <c r="CUZ103" s="1170"/>
      <c r="CVA103" s="1170"/>
      <c r="CVB103" s="1170"/>
      <c r="CVC103" s="1170"/>
      <c r="CVD103" s="1170"/>
      <c r="CVE103" s="1170"/>
      <c r="CVF103" s="1170"/>
      <c r="CVG103" s="1170"/>
      <c r="CVH103" s="1170"/>
      <c r="CVI103" s="1170"/>
      <c r="CVJ103" s="1170"/>
      <c r="CVK103" s="1170"/>
      <c r="CVL103" s="1170"/>
      <c r="CVM103" s="1170"/>
      <c r="CVN103" s="1170"/>
      <c r="CVO103" s="1170"/>
      <c r="CVP103" s="1170"/>
      <c r="CVQ103" s="1170"/>
      <c r="CVR103" s="1170"/>
      <c r="CVS103" s="1170"/>
      <c r="CVT103" s="1170"/>
      <c r="CVU103" s="1170"/>
      <c r="CVV103" s="1170"/>
      <c r="CVW103" s="1170"/>
      <c r="CVX103" s="1170"/>
      <c r="CVY103" s="1170"/>
      <c r="CVZ103" s="1170"/>
      <c r="CWA103" s="1170"/>
      <c r="CWB103" s="1170"/>
      <c r="CWC103" s="1170"/>
      <c r="CWD103" s="1170"/>
      <c r="CWE103" s="1170"/>
      <c r="CWF103" s="1170"/>
      <c r="CWG103" s="1170"/>
      <c r="CWH103" s="1170"/>
      <c r="CWI103" s="1170"/>
      <c r="CWJ103" s="1170"/>
      <c r="CWK103" s="1170"/>
      <c r="CWL103" s="1170"/>
      <c r="CWM103" s="1170"/>
      <c r="CWN103" s="1170"/>
      <c r="CWO103" s="1170"/>
      <c r="CWP103" s="1170"/>
      <c r="CWQ103" s="1170"/>
      <c r="CWR103" s="1170"/>
      <c r="CWS103" s="1170"/>
      <c r="CWT103" s="1170"/>
      <c r="CWU103" s="1170"/>
      <c r="CWV103" s="1170"/>
      <c r="CWW103" s="1170"/>
      <c r="CWX103" s="1170"/>
      <c r="CWY103" s="1170"/>
      <c r="CWZ103" s="1170"/>
      <c r="CXA103" s="1170"/>
      <c r="CXB103" s="1170"/>
      <c r="CXC103" s="1170"/>
      <c r="CXD103" s="1170"/>
      <c r="CXE103" s="1170"/>
      <c r="CXF103" s="1170"/>
      <c r="CXG103" s="1170"/>
      <c r="CXH103" s="1170"/>
      <c r="CXI103" s="1170"/>
      <c r="CXJ103" s="1170"/>
      <c r="CXK103" s="1170"/>
      <c r="CXL103" s="1170"/>
      <c r="CXM103" s="1170"/>
      <c r="CXN103" s="1170"/>
      <c r="CXO103" s="1170"/>
      <c r="CXP103" s="1170"/>
      <c r="CXQ103" s="1170"/>
      <c r="CXR103" s="1170"/>
      <c r="CXS103" s="1170"/>
      <c r="CXT103" s="1170"/>
      <c r="CXU103" s="1170"/>
      <c r="CXV103" s="1170"/>
      <c r="CXW103" s="1170"/>
      <c r="CXX103" s="1170"/>
      <c r="CXY103" s="1170"/>
      <c r="CXZ103" s="1170"/>
      <c r="CYA103" s="1170"/>
      <c r="CYB103" s="1170"/>
      <c r="CYC103" s="1170"/>
      <c r="CYD103" s="1170"/>
      <c r="CYE103" s="1170"/>
      <c r="CYF103" s="1170"/>
      <c r="CYG103" s="1170"/>
      <c r="CYH103" s="1170"/>
      <c r="CYI103" s="1170"/>
      <c r="CYJ103" s="1170"/>
      <c r="CYK103" s="1170"/>
      <c r="CYL103" s="1170"/>
      <c r="CYM103" s="1170"/>
      <c r="CYN103" s="1170"/>
      <c r="CYO103" s="1170"/>
      <c r="CYP103" s="1170"/>
      <c r="CYQ103" s="1170"/>
      <c r="CYR103" s="1170"/>
      <c r="CYS103" s="1170"/>
      <c r="CYT103" s="1170"/>
      <c r="CYU103" s="1170"/>
      <c r="CYV103" s="1170"/>
      <c r="CYW103" s="1170"/>
      <c r="CYX103" s="1170"/>
      <c r="CYY103" s="1170"/>
      <c r="CYZ103" s="1170"/>
      <c r="CZA103" s="1170"/>
      <c r="CZB103" s="1170"/>
      <c r="CZC103" s="1170"/>
      <c r="CZD103" s="1170"/>
      <c r="CZE103" s="1170"/>
      <c r="CZF103" s="1170"/>
      <c r="CZG103" s="1170"/>
      <c r="CZH103" s="1170"/>
      <c r="CZI103" s="1170"/>
      <c r="CZJ103" s="1170"/>
      <c r="CZK103" s="1170"/>
      <c r="CZL103" s="1170"/>
      <c r="CZM103" s="1170"/>
      <c r="CZN103" s="1170"/>
      <c r="CZO103" s="1170"/>
      <c r="CZP103" s="1170"/>
      <c r="CZQ103" s="1170"/>
      <c r="CZR103" s="1170"/>
      <c r="CZS103" s="1170"/>
      <c r="CZT103" s="1170"/>
      <c r="CZU103" s="1170"/>
      <c r="CZV103" s="1170"/>
      <c r="CZW103" s="1170"/>
      <c r="CZX103" s="1170"/>
      <c r="CZY103" s="1170"/>
      <c r="CZZ103" s="1170"/>
      <c r="DAA103" s="1170"/>
      <c r="DAB103" s="1170"/>
      <c r="DAC103" s="1170"/>
      <c r="DAD103" s="1170"/>
      <c r="DAE103" s="1170"/>
      <c r="DAF103" s="1170"/>
      <c r="DAG103" s="1170"/>
      <c r="DAH103" s="1170"/>
      <c r="DAI103" s="1170"/>
      <c r="DAJ103" s="1170"/>
      <c r="DAK103" s="1170"/>
      <c r="DAL103" s="1170"/>
      <c r="DAM103" s="1170"/>
      <c r="DAN103" s="1170"/>
      <c r="DAO103" s="1170"/>
      <c r="DAP103" s="1170"/>
      <c r="DAQ103" s="1170"/>
      <c r="DAR103" s="1170"/>
      <c r="DAS103" s="1170"/>
      <c r="DAT103" s="1170"/>
      <c r="DAU103" s="1170"/>
      <c r="DAV103" s="1170"/>
      <c r="DAW103" s="1170"/>
      <c r="DAX103" s="1170"/>
      <c r="DAY103" s="1170"/>
      <c r="DAZ103" s="1170"/>
      <c r="DBA103" s="1170"/>
      <c r="DBB103" s="1170"/>
      <c r="DBC103" s="1170"/>
      <c r="DBD103" s="1170"/>
      <c r="DBE103" s="1170"/>
      <c r="DBF103" s="1170"/>
      <c r="DBG103" s="1170"/>
      <c r="DBH103" s="1170"/>
      <c r="DBI103" s="1170"/>
      <c r="DBJ103" s="1170"/>
      <c r="DBK103" s="1170"/>
      <c r="DBL103" s="1170"/>
      <c r="DBM103" s="1170"/>
      <c r="DBN103" s="1170"/>
      <c r="DBO103" s="1170"/>
      <c r="DBP103" s="1170"/>
      <c r="DBQ103" s="1170"/>
      <c r="DBR103" s="1170"/>
      <c r="DBS103" s="1170"/>
      <c r="DBT103" s="1170"/>
      <c r="DBU103" s="1170"/>
      <c r="DBV103" s="1170"/>
      <c r="DBW103" s="1170"/>
      <c r="DBX103" s="1170"/>
      <c r="DBY103" s="1170"/>
      <c r="DBZ103" s="1170"/>
      <c r="DCA103" s="1170"/>
      <c r="DCB103" s="1170"/>
      <c r="DCC103" s="1170"/>
      <c r="DCD103" s="1170"/>
      <c r="DCE103" s="1170"/>
      <c r="DCF103" s="1170"/>
      <c r="DCG103" s="1170"/>
      <c r="DCH103" s="1170"/>
      <c r="DCI103" s="1170"/>
      <c r="DCJ103" s="1170"/>
      <c r="DCK103" s="1170"/>
      <c r="DCL103" s="1170"/>
      <c r="DCM103" s="1170"/>
      <c r="DCN103" s="1170"/>
      <c r="DCO103" s="1170"/>
      <c r="DCP103" s="1170"/>
      <c r="DCQ103" s="1170"/>
      <c r="DCR103" s="1170"/>
      <c r="DCS103" s="1170"/>
      <c r="DCT103" s="1170"/>
      <c r="DCU103" s="1170"/>
      <c r="DCV103" s="1170"/>
      <c r="DCW103" s="1170"/>
      <c r="DCX103" s="1170"/>
      <c r="DCY103" s="1170"/>
      <c r="DCZ103" s="1170"/>
      <c r="DDA103" s="1170"/>
      <c r="DDB103" s="1170"/>
      <c r="DDC103" s="1170"/>
      <c r="DDD103" s="1170"/>
      <c r="DDE103" s="1170"/>
      <c r="DDF103" s="1170"/>
      <c r="DDG103" s="1170"/>
      <c r="DDH103" s="1170"/>
      <c r="DDI103" s="1170"/>
      <c r="DDJ103" s="1170"/>
      <c r="DDK103" s="1170"/>
      <c r="DDL103" s="1170"/>
      <c r="DDM103" s="1170"/>
      <c r="DDN103" s="1170"/>
      <c r="DDO103" s="1170"/>
      <c r="DDP103" s="1170"/>
      <c r="DDQ103" s="1170"/>
      <c r="DDR103" s="1170"/>
      <c r="DDS103" s="1170"/>
      <c r="DDT103" s="1170"/>
      <c r="DDU103" s="1170"/>
      <c r="DDV103" s="1170"/>
      <c r="DDW103" s="1170"/>
      <c r="DDX103" s="1170"/>
      <c r="DDY103" s="1170"/>
      <c r="DDZ103" s="1170"/>
      <c r="DEA103" s="1170"/>
      <c r="DEB103" s="1170"/>
      <c r="DEC103" s="1170"/>
      <c r="DED103" s="1170"/>
      <c r="DEE103" s="1170"/>
      <c r="DEF103" s="1170"/>
      <c r="DEG103" s="1170"/>
      <c r="DEH103" s="1170"/>
      <c r="DEI103" s="1170"/>
      <c r="DEJ103" s="1170"/>
      <c r="DEK103" s="1170"/>
      <c r="DEL103" s="1170"/>
      <c r="DEM103" s="1170"/>
      <c r="DEN103" s="1170"/>
      <c r="DEO103" s="1170"/>
      <c r="DEP103" s="1170"/>
      <c r="DEQ103" s="1170"/>
      <c r="DER103" s="1170"/>
      <c r="DES103" s="1170"/>
      <c r="DET103" s="1170"/>
      <c r="DEU103" s="1170"/>
      <c r="DEV103" s="1170"/>
      <c r="DEW103" s="1170"/>
      <c r="DEX103" s="1170"/>
      <c r="DEY103" s="1170"/>
      <c r="DEZ103" s="1170"/>
      <c r="DFA103" s="1170"/>
      <c r="DFB103" s="1170"/>
      <c r="DFC103" s="1170"/>
      <c r="DFD103" s="1170"/>
      <c r="DFE103" s="1170"/>
      <c r="DFF103" s="1170"/>
      <c r="DFG103" s="1170"/>
      <c r="DFH103" s="1170"/>
      <c r="DFI103" s="1170"/>
      <c r="DFJ103" s="1170"/>
      <c r="DFK103" s="1170"/>
      <c r="DFL103" s="1170"/>
      <c r="DFM103" s="1170"/>
      <c r="DFN103" s="1170"/>
      <c r="DFO103" s="1170"/>
      <c r="DFP103" s="1170"/>
      <c r="DFQ103" s="1170"/>
      <c r="DFR103" s="1170"/>
      <c r="DFS103" s="1170"/>
      <c r="DFT103" s="1170"/>
      <c r="DFU103" s="1170"/>
      <c r="DFV103" s="1170"/>
      <c r="DFW103" s="1170"/>
      <c r="DFX103" s="1170"/>
      <c r="DFY103" s="1170"/>
      <c r="DFZ103" s="1170"/>
      <c r="DGA103" s="1170"/>
      <c r="DGB103" s="1170"/>
      <c r="DGC103" s="1170"/>
      <c r="DGD103" s="1170"/>
      <c r="DGE103" s="1170"/>
      <c r="DGF103" s="1170"/>
      <c r="DGG103" s="1170"/>
      <c r="DGH103" s="1170"/>
      <c r="DGI103" s="1170"/>
      <c r="DGJ103" s="1170"/>
      <c r="DGK103" s="1170"/>
      <c r="DGL103" s="1170"/>
      <c r="DGM103" s="1170"/>
      <c r="DGN103" s="1170"/>
      <c r="DGO103" s="1170"/>
      <c r="DGP103" s="1170"/>
      <c r="DGQ103" s="1170"/>
      <c r="DGR103" s="1170"/>
      <c r="DGS103" s="1170"/>
      <c r="DGT103" s="1170"/>
      <c r="DGU103" s="1170"/>
      <c r="DGV103" s="1170"/>
      <c r="DGW103" s="1170"/>
      <c r="DGX103" s="1170"/>
      <c r="DGY103" s="1170"/>
      <c r="DGZ103" s="1170"/>
      <c r="DHA103" s="1170"/>
      <c r="DHB103" s="1170"/>
      <c r="DHC103" s="1170"/>
      <c r="DHD103" s="1170"/>
      <c r="DHE103" s="1170"/>
      <c r="DHF103" s="1170"/>
      <c r="DHG103" s="1170"/>
      <c r="DHH103" s="1170"/>
      <c r="DHI103" s="1170"/>
      <c r="DHJ103" s="1170"/>
      <c r="DHK103" s="1170"/>
      <c r="DHL103" s="1170"/>
      <c r="DHM103" s="1170"/>
      <c r="DHN103" s="1170"/>
      <c r="DHO103" s="1170"/>
      <c r="DHP103" s="1170"/>
      <c r="DHQ103" s="1170"/>
      <c r="DHR103" s="1170"/>
      <c r="DHS103" s="1170"/>
      <c r="DHT103" s="1170"/>
      <c r="DHU103" s="1170"/>
      <c r="DHV103" s="1170"/>
      <c r="DHW103" s="1170"/>
      <c r="DHX103" s="1170"/>
      <c r="DHY103" s="1170"/>
      <c r="DHZ103" s="1170"/>
      <c r="DIA103" s="1170"/>
      <c r="DIB103" s="1170"/>
      <c r="DIC103" s="1170"/>
      <c r="DID103" s="1170"/>
      <c r="DIE103" s="1170"/>
      <c r="DIF103" s="1170"/>
      <c r="DIG103" s="1170"/>
      <c r="DIH103" s="1170"/>
      <c r="DII103" s="1170"/>
      <c r="DIJ103" s="1170"/>
      <c r="DIK103" s="1170"/>
      <c r="DIL103" s="1170"/>
      <c r="DIM103" s="1170"/>
      <c r="DIN103" s="1170"/>
      <c r="DIO103" s="1170"/>
      <c r="DIP103" s="1170"/>
      <c r="DIQ103" s="1170"/>
      <c r="DIR103" s="1170"/>
      <c r="DIS103" s="1170"/>
      <c r="DIT103" s="1170"/>
      <c r="DIU103" s="1170"/>
      <c r="DIV103" s="1170"/>
      <c r="DIW103" s="1170"/>
      <c r="DIX103" s="1170"/>
      <c r="DIY103" s="1170"/>
      <c r="DIZ103" s="1170"/>
      <c r="DJA103" s="1170"/>
      <c r="DJB103" s="1170"/>
      <c r="DJC103" s="1170"/>
      <c r="DJD103" s="1170"/>
      <c r="DJE103" s="1170"/>
      <c r="DJF103" s="1170"/>
      <c r="DJG103" s="1170"/>
      <c r="DJH103" s="1170"/>
      <c r="DJI103" s="1170"/>
      <c r="DJJ103" s="1170"/>
      <c r="DJK103" s="1170"/>
      <c r="DJL103" s="1170"/>
      <c r="DJM103" s="1170"/>
      <c r="DJN103" s="1170"/>
      <c r="DJO103" s="1170"/>
      <c r="DJP103" s="1170"/>
      <c r="DJQ103" s="1170"/>
      <c r="DJR103" s="1170"/>
      <c r="DJS103" s="1170"/>
      <c r="DJT103" s="1170"/>
      <c r="DJU103" s="1170"/>
      <c r="DJV103" s="1170"/>
      <c r="DJW103" s="1170"/>
      <c r="DJX103" s="1170"/>
      <c r="DJY103" s="1170"/>
      <c r="DJZ103" s="1170"/>
      <c r="DKA103" s="1170"/>
      <c r="DKB103" s="1170"/>
      <c r="DKC103" s="1170"/>
      <c r="DKD103" s="1170"/>
      <c r="DKE103" s="1170"/>
      <c r="DKF103" s="1170"/>
      <c r="DKG103" s="1170"/>
      <c r="DKH103" s="1170"/>
      <c r="DKI103" s="1170"/>
      <c r="DKJ103" s="1170"/>
      <c r="DKK103" s="1170"/>
      <c r="DKL103" s="1170"/>
      <c r="DKM103" s="1170"/>
      <c r="DKN103" s="1170"/>
      <c r="DKO103" s="1170"/>
      <c r="DKP103" s="1170"/>
      <c r="DKQ103" s="1170"/>
      <c r="DKR103" s="1170"/>
      <c r="DKS103" s="1170"/>
      <c r="DKT103" s="1170"/>
      <c r="DKU103" s="1170"/>
      <c r="DKV103" s="1170"/>
      <c r="DKW103" s="1170"/>
      <c r="DKX103" s="1170"/>
      <c r="DKY103" s="1170"/>
      <c r="DKZ103" s="1170"/>
      <c r="DLA103" s="1170"/>
      <c r="DLB103" s="1170"/>
      <c r="DLC103" s="1170"/>
      <c r="DLD103" s="1170"/>
      <c r="DLE103" s="1170"/>
      <c r="DLF103" s="1170"/>
      <c r="DLG103" s="1170"/>
      <c r="DLH103" s="1170"/>
      <c r="DLI103" s="1170"/>
      <c r="DLJ103" s="1170"/>
      <c r="DLK103" s="1170"/>
      <c r="DLL103" s="1170"/>
      <c r="DLM103" s="1170"/>
      <c r="DLN103" s="1170"/>
      <c r="DLO103" s="1170"/>
      <c r="DLP103" s="1170"/>
      <c r="DLQ103" s="1170"/>
      <c r="DLR103" s="1170"/>
      <c r="DLS103" s="1170"/>
      <c r="DLT103" s="1170"/>
      <c r="DLU103" s="1170"/>
      <c r="DLV103" s="1170"/>
      <c r="DLW103" s="1170"/>
      <c r="DLX103" s="1170"/>
      <c r="DLY103" s="1170"/>
      <c r="DLZ103" s="1170"/>
      <c r="DMA103" s="1170"/>
      <c r="DMB103" s="1170"/>
      <c r="DMC103" s="1170"/>
      <c r="DMD103" s="1170"/>
      <c r="DME103" s="1170"/>
      <c r="DMF103" s="1170"/>
      <c r="DMG103" s="1170"/>
      <c r="DMH103" s="1170"/>
      <c r="DMI103" s="1170"/>
      <c r="DMJ103" s="1170"/>
      <c r="DMK103" s="1170"/>
      <c r="DML103" s="1170"/>
      <c r="DMM103" s="1170"/>
      <c r="DMN103" s="1170"/>
      <c r="DMO103" s="1170"/>
      <c r="DMP103" s="1170"/>
      <c r="DMQ103" s="1170"/>
      <c r="DMR103" s="1170"/>
      <c r="DMS103" s="1170"/>
      <c r="DMT103" s="1170"/>
      <c r="DMU103" s="1170"/>
      <c r="DMV103" s="1170"/>
      <c r="DMW103" s="1170"/>
      <c r="DMX103" s="1170"/>
      <c r="DMY103" s="1170"/>
      <c r="DMZ103" s="1170"/>
      <c r="DNA103" s="1170"/>
      <c r="DNB103" s="1170"/>
      <c r="DNC103" s="1170"/>
      <c r="DND103" s="1170"/>
      <c r="DNE103" s="1170"/>
      <c r="DNF103" s="1170"/>
      <c r="DNG103" s="1170"/>
      <c r="DNH103" s="1170"/>
      <c r="DNI103" s="1170"/>
      <c r="DNJ103" s="1170"/>
      <c r="DNK103" s="1170"/>
      <c r="DNL103" s="1170"/>
      <c r="DNM103" s="1170"/>
      <c r="DNN103" s="1170"/>
      <c r="DNO103" s="1170"/>
      <c r="DNP103" s="1170"/>
      <c r="DNQ103" s="1170"/>
      <c r="DNR103" s="1170"/>
      <c r="DNS103" s="1170"/>
      <c r="DNT103" s="1170"/>
      <c r="DNU103" s="1170"/>
      <c r="DNV103" s="1170"/>
      <c r="DNW103" s="1170"/>
      <c r="DNX103" s="1170"/>
      <c r="DNY103" s="1170"/>
      <c r="DNZ103" s="1170"/>
      <c r="DOA103" s="1170"/>
      <c r="DOB103" s="1170"/>
      <c r="DOC103" s="1170"/>
      <c r="DOD103" s="1170"/>
      <c r="DOE103" s="1170"/>
      <c r="DOF103" s="1170"/>
      <c r="DOG103" s="1170"/>
      <c r="DOH103" s="1170"/>
      <c r="DOI103" s="1170"/>
      <c r="DOJ103" s="1170"/>
      <c r="DOK103" s="1170"/>
      <c r="DOL103" s="1170"/>
      <c r="DOM103" s="1170"/>
      <c r="DON103" s="1170"/>
      <c r="DOO103" s="1170"/>
      <c r="DOP103" s="1170"/>
      <c r="DOQ103" s="1170"/>
      <c r="DOR103" s="1170"/>
      <c r="DOS103" s="1170"/>
      <c r="DOT103" s="1170"/>
      <c r="DOU103" s="1170"/>
      <c r="DOV103" s="1170"/>
      <c r="DOW103" s="1170"/>
      <c r="DOX103" s="1170"/>
      <c r="DOY103" s="1170"/>
      <c r="DOZ103" s="1170"/>
      <c r="DPA103" s="1170"/>
      <c r="DPB103" s="1170"/>
      <c r="DPC103" s="1170"/>
      <c r="DPD103" s="1170"/>
      <c r="DPE103" s="1170"/>
      <c r="DPF103" s="1170"/>
      <c r="DPG103" s="1170"/>
      <c r="DPH103" s="1170"/>
      <c r="DPI103" s="1170"/>
      <c r="DPJ103" s="1170"/>
      <c r="DPK103" s="1170"/>
      <c r="DPL103" s="1170"/>
      <c r="DPM103" s="1170"/>
      <c r="DPN103" s="1170"/>
      <c r="DPO103" s="1170"/>
      <c r="DPP103" s="1170"/>
      <c r="DPQ103" s="1170"/>
      <c r="DPR103" s="1170"/>
      <c r="DPS103" s="1170"/>
      <c r="DPT103" s="1170"/>
      <c r="DPU103" s="1170"/>
      <c r="DPV103" s="1170"/>
      <c r="DPW103" s="1170"/>
      <c r="DPX103" s="1170"/>
      <c r="DPY103" s="1170"/>
      <c r="DPZ103" s="1170"/>
      <c r="DQA103" s="1170"/>
      <c r="DQB103" s="1170"/>
      <c r="DQC103" s="1170"/>
      <c r="DQD103" s="1170"/>
      <c r="DQE103" s="1170"/>
      <c r="DQF103" s="1170"/>
      <c r="DQG103" s="1170"/>
      <c r="DQH103" s="1170"/>
      <c r="DQI103" s="1170"/>
      <c r="DQJ103" s="1170"/>
      <c r="DQK103" s="1170"/>
      <c r="DQL103" s="1170"/>
      <c r="DQM103" s="1170"/>
      <c r="DQN103" s="1170"/>
      <c r="DQO103" s="1170"/>
      <c r="DQP103" s="1170"/>
      <c r="DQQ103" s="1170"/>
      <c r="DQR103" s="1170"/>
      <c r="DQS103" s="1170"/>
      <c r="DQT103" s="1170"/>
      <c r="DQU103" s="1170"/>
      <c r="DQV103" s="1170"/>
      <c r="DQW103" s="1170"/>
      <c r="DQX103" s="1170"/>
      <c r="DQY103" s="1170"/>
      <c r="DQZ103" s="1170"/>
      <c r="DRA103" s="1170"/>
      <c r="DRB103" s="1170"/>
      <c r="DRC103" s="1170"/>
      <c r="DRD103" s="1170"/>
      <c r="DRE103" s="1170"/>
      <c r="DRF103" s="1170"/>
      <c r="DRG103" s="1170"/>
      <c r="DRH103" s="1170"/>
      <c r="DRI103" s="1170"/>
      <c r="DRJ103" s="1170"/>
      <c r="DRK103" s="1170"/>
      <c r="DRL103" s="1170"/>
      <c r="DRM103" s="1170"/>
      <c r="DRN103" s="1170"/>
      <c r="DRO103" s="1170"/>
      <c r="DRP103" s="1170"/>
      <c r="DRQ103" s="1170"/>
      <c r="DRR103" s="1170"/>
      <c r="DRS103" s="1170"/>
      <c r="DRT103" s="1170"/>
      <c r="DRU103" s="1170"/>
      <c r="DRV103" s="1170"/>
      <c r="DRW103" s="1170"/>
      <c r="DRX103" s="1170"/>
      <c r="DRY103" s="1170"/>
      <c r="DRZ103" s="1170"/>
      <c r="DSA103" s="1170"/>
      <c r="DSB103" s="1170"/>
      <c r="DSC103" s="1170"/>
      <c r="DSD103" s="1170"/>
      <c r="DSE103" s="1170"/>
      <c r="DSF103" s="1170"/>
      <c r="DSG103" s="1170"/>
      <c r="DSH103" s="1170"/>
      <c r="DSI103" s="1170"/>
      <c r="DSJ103" s="1170"/>
      <c r="DSK103" s="1170"/>
      <c r="DSL103" s="1170"/>
      <c r="DSM103" s="1170"/>
      <c r="DSN103" s="1170"/>
      <c r="DSO103" s="1170"/>
      <c r="DSP103" s="1170"/>
      <c r="DSQ103" s="1170"/>
      <c r="DSR103" s="1170"/>
      <c r="DSS103" s="1170"/>
      <c r="DST103" s="1170"/>
      <c r="DSU103" s="1170"/>
      <c r="DSV103" s="1170"/>
      <c r="DSW103" s="1170"/>
      <c r="DSX103" s="1170"/>
      <c r="DSY103" s="1170"/>
      <c r="DSZ103" s="1170"/>
      <c r="DTA103" s="1170"/>
      <c r="DTB103" s="1170"/>
      <c r="DTC103" s="1170"/>
      <c r="DTD103" s="1170"/>
      <c r="DTE103" s="1170"/>
      <c r="DTF103" s="1170"/>
      <c r="DTG103" s="1170"/>
      <c r="DTH103" s="1170"/>
      <c r="DTI103" s="1170"/>
      <c r="DTJ103" s="1170"/>
      <c r="DTK103" s="1170"/>
      <c r="DTL103" s="1170"/>
      <c r="DTM103" s="1170"/>
      <c r="DTN103" s="1170"/>
      <c r="DTO103" s="1170"/>
      <c r="DTP103" s="1170"/>
      <c r="DTQ103" s="1170"/>
      <c r="DTR103" s="1170"/>
      <c r="DTS103" s="1170"/>
      <c r="DTT103" s="1170"/>
      <c r="DTU103" s="1170"/>
      <c r="DTV103" s="1170"/>
      <c r="DTW103" s="1170"/>
      <c r="DTX103" s="1170"/>
      <c r="DTY103" s="1170"/>
      <c r="DTZ103" s="1170"/>
      <c r="DUA103" s="1170"/>
      <c r="DUB103" s="1170"/>
      <c r="DUC103" s="1170"/>
      <c r="DUD103" s="1170"/>
      <c r="DUE103" s="1170"/>
      <c r="DUF103" s="1170"/>
      <c r="DUG103" s="1170"/>
      <c r="DUH103" s="1170"/>
      <c r="DUI103" s="1170"/>
      <c r="DUJ103" s="1170"/>
      <c r="DUK103" s="1170"/>
      <c r="DUL103" s="1170"/>
      <c r="DUM103" s="1170"/>
      <c r="DUN103" s="1170"/>
      <c r="DUO103" s="1170"/>
      <c r="DUP103" s="1170"/>
      <c r="DUQ103" s="1170"/>
      <c r="DUR103" s="1170"/>
      <c r="DUS103" s="1170"/>
      <c r="DUT103" s="1170"/>
      <c r="DUU103" s="1170"/>
      <c r="DUV103" s="1170"/>
      <c r="DUW103" s="1170"/>
      <c r="DUX103" s="1170"/>
      <c r="DUY103" s="1170"/>
      <c r="DUZ103" s="1170"/>
      <c r="DVA103" s="1170"/>
      <c r="DVB103" s="1170"/>
      <c r="DVC103" s="1170"/>
      <c r="DVD103" s="1170"/>
      <c r="DVE103" s="1170"/>
      <c r="DVF103" s="1170"/>
      <c r="DVG103" s="1170"/>
      <c r="DVH103" s="1170"/>
      <c r="DVI103" s="1170"/>
      <c r="DVJ103" s="1170"/>
      <c r="DVK103" s="1170"/>
      <c r="DVL103" s="1170"/>
      <c r="DVM103" s="1170"/>
      <c r="DVN103" s="1170"/>
      <c r="DVO103" s="1170"/>
      <c r="DVP103" s="1170"/>
      <c r="DVQ103" s="1170"/>
      <c r="DVR103" s="1170"/>
      <c r="DVS103" s="1170"/>
      <c r="DVT103" s="1170"/>
      <c r="DVU103" s="1170"/>
      <c r="DVV103" s="1170"/>
      <c r="DVW103" s="1170"/>
      <c r="DVX103" s="1170"/>
      <c r="DVY103" s="1170"/>
      <c r="DVZ103" s="1170"/>
      <c r="DWA103" s="1170"/>
      <c r="DWB103" s="1170"/>
      <c r="DWC103" s="1170"/>
      <c r="DWD103" s="1170"/>
      <c r="DWE103" s="1170"/>
      <c r="DWF103" s="1170"/>
      <c r="DWG103" s="1170"/>
      <c r="DWH103" s="1170"/>
      <c r="DWI103" s="1170"/>
      <c r="DWJ103" s="1170"/>
      <c r="DWK103" s="1170"/>
      <c r="DWL103" s="1170"/>
      <c r="DWM103" s="1170"/>
      <c r="DWN103" s="1170"/>
      <c r="DWO103" s="1170"/>
      <c r="DWP103" s="1170"/>
      <c r="DWQ103" s="1170"/>
      <c r="DWR103" s="1170"/>
      <c r="DWS103" s="1170"/>
      <c r="DWT103" s="1170"/>
      <c r="DWU103" s="1170"/>
      <c r="DWV103" s="1170"/>
      <c r="DWW103" s="1170"/>
      <c r="DWX103" s="1170"/>
      <c r="DWY103" s="1170"/>
      <c r="DWZ103" s="1170"/>
      <c r="DXA103" s="1170"/>
      <c r="DXB103" s="1170"/>
      <c r="DXC103" s="1170"/>
      <c r="DXD103" s="1170"/>
      <c r="DXE103" s="1170"/>
      <c r="DXF103" s="1170"/>
      <c r="DXG103" s="1170"/>
      <c r="DXH103" s="1170"/>
      <c r="DXI103" s="1170"/>
      <c r="DXJ103" s="1170"/>
      <c r="DXK103" s="1170"/>
      <c r="DXL103" s="1170"/>
      <c r="DXM103" s="1170"/>
      <c r="DXN103" s="1170"/>
      <c r="DXO103" s="1170"/>
      <c r="DXP103" s="1170"/>
      <c r="DXQ103" s="1170"/>
      <c r="DXR103" s="1170"/>
      <c r="DXS103" s="1170"/>
      <c r="DXT103" s="1170"/>
      <c r="DXU103" s="1170"/>
      <c r="DXV103" s="1170"/>
      <c r="DXW103" s="1170"/>
      <c r="DXX103" s="1170"/>
      <c r="DXY103" s="1170"/>
      <c r="DXZ103" s="1170"/>
      <c r="DYA103" s="1170"/>
      <c r="DYB103" s="1170"/>
      <c r="DYC103" s="1170"/>
      <c r="DYD103" s="1170"/>
      <c r="DYE103" s="1170"/>
      <c r="DYF103" s="1170"/>
      <c r="DYG103" s="1170"/>
      <c r="DYH103" s="1170"/>
      <c r="DYI103" s="1170"/>
      <c r="DYJ103" s="1170"/>
      <c r="DYK103" s="1170"/>
      <c r="DYL103" s="1170"/>
      <c r="DYM103" s="1170"/>
      <c r="DYN103" s="1170"/>
      <c r="DYO103" s="1170"/>
      <c r="DYP103" s="1170"/>
      <c r="DYQ103" s="1170"/>
      <c r="DYR103" s="1170"/>
      <c r="DYS103" s="1170"/>
      <c r="DYT103" s="1170"/>
      <c r="DYU103" s="1170"/>
      <c r="DYV103" s="1170"/>
      <c r="DYW103" s="1170"/>
      <c r="DYX103" s="1170"/>
      <c r="DYY103" s="1170"/>
      <c r="DYZ103" s="1170"/>
      <c r="DZA103" s="1170"/>
      <c r="DZB103" s="1170"/>
      <c r="DZC103" s="1170"/>
      <c r="DZD103" s="1170"/>
      <c r="DZE103" s="1170"/>
      <c r="DZF103" s="1170"/>
      <c r="DZG103" s="1170"/>
      <c r="DZH103" s="1170"/>
      <c r="DZI103" s="1170"/>
      <c r="DZJ103" s="1170"/>
      <c r="DZK103" s="1170"/>
      <c r="DZL103" s="1170"/>
      <c r="DZM103" s="1170"/>
      <c r="DZN103" s="1170"/>
      <c r="DZO103" s="1170"/>
      <c r="DZP103" s="1170"/>
      <c r="DZQ103" s="1170"/>
      <c r="DZR103" s="1170"/>
      <c r="DZS103" s="1170"/>
      <c r="DZT103" s="1170"/>
      <c r="DZU103" s="1170"/>
      <c r="DZV103" s="1170"/>
      <c r="DZW103" s="1170"/>
      <c r="DZX103" s="1170"/>
      <c r="DZY103" s="1170"/>
      <c r="DZZ103" s="1170"/>
      <c r="EAA103" s="1170"/>
      <c r="EAB103" s="1170"/>
      <c r="EAC103" s="1170"/>
      <c r="EAD103" s="1170"/>
      <c r="EAE103" s="1170"/>
      <c r="EAF103" s="1170"/>
      <c r="EAG103" s="1170"/>
      <c r="EAH103" s="1170"/>
      <c r="EAI103" s="1170"/>
      <c r="EAJ103" s="1170"/>
      <c r="EAK103" s="1170"/>
      <c r="EAL103" s="1170"/>
      <c r="EAM103" s="1170"/>
      <c r="EAN103" s="1170"/>
      <c r="EAO103" s="1170"/>
      <c r="EAP103" s="1170"/>
      <c r="EAQ103" s="1170"/>
      <c r="EAR103" s="1170"/>
      <c r="EAS103" s="1170"/>
      <c r="EAT103" s="1170"/>
      <c r="EAU103" s="1170"/>
      <c r="EAV103" s="1170"/>
      <c r="EAW103" s="1170"/>
      <c r="EAX103" s="1170"/>
      <c r="EAY103" s="1170"/>
      <c r="EAZ103" s="1170"/>
      <c r="EBA103" s="1170"/>
      <c r="EBB103" s="1170"/>
      <c r="EBC103" s="1170"/>
      <c r="EBD103" s="1170"/>
      <c r="EBE103" s="1170"/>
      <c r="EBF103" s="1170"/>
      <c r="EBG103" s="1170"/>
      <c r="EBH103" s="1170"/>
      <c r="EBI103" s="1170"/>
      <c r="EBJ103" s="1170"/>
      <c r="EBK103" s="1170"/>
      <c r="EBL103" s="1170"/>
      <c r="EBM103" s="1170"/>
      <c r="EBN103" s="1170"/>
      <c r="EBO103" s="1170"/>
      <c r="EBP103" s="1170"/>
      <c r="EBQ103" s="1170"/>
      <c r="EBR103" s="1170"/>
      <c r="EBS103" s="1170"/>
      <c r="EBT103" s="1170"/>
      <c r="EBU103" s="1170"/>
      <c r="EBV103" s="1170"/>
      <c r="EBW103" s="1170"/>
      <c r="EBX103" s="1170"/>
      <c r="EBY103" s="1170"/>
      <c r="EBZ103" s="1170"/>
      <c r="ECA103" s="1170"/>
      <c r="ECB103" s="1170"/>
      <c r="ECC103" s="1170"/>
      <c r="ECD103" s="1170"/>
      <c r="ECE103" s="1170"/>
      <c r="ECF103" s="1170"/>
      <c r="ECG103" s="1170"/>
      <c r="ECH103" s="1170"/>
      <c r="ECI103" s="1170"/>
      <c r="ECJ103" s="1170"/>
      <c r="ECK103" s="1170"/>
      <c r="ECL103" s="1170"/>
      <c r="ECM103" s="1170"/>
      <c r="ECN103" s="1170"/>
      <c r="ECO103" s="1170"/>
      <c r="ECP103" s="1170"/>
      <c r="ECQ103" s="1170"/>
      <c r="ECR103" s="1170"/>
      <c r="ECS103" s="1170"/>
      <c r="ECT103" s="1170"/>
      <c r="ECU103" s="1170"/>
      <c r="ECV103" s="1170"/>
      <c r="ECW103" s="1170"/>
      <c r="ECX103" s="1170"/>
      <c r="ECY103" s="1170"/>
      <c r="ECZ103" s="1170"/>
      <c r="EDA103" s="1170"/>
      <c r="EDB103" s="1170"/>
      <c r="EDC103" s="1170"/>
      <c r="EDD103" s="1170"/>
      <c r="EDE103" s="1170"/>
      <c r="EDF103" s="1170"/>
      <c r="EDG103" s="1170"/>
      <c r="EDH103" s="1170"/>
      <c r="EDI103" s="1170"/>
      <c r="EDJ103" s="1170"/>
      <c r="EDK103" s="1170"/>
      <c r="EDL103" s="1170"/>
      <c r="EDM103" s="1170"/>
      <c r="EDN103" s="1170"/>
      <c r="EDO103" s="1170"/>
      <c r="EDP103" s="1170"/>
      <c r="EDQ103" s="1170"/>
      <c r="EDR103" s="1170"/>
      <c r="EDS103" s="1170"/>
      <c r="EDT103" s="1170"/>
      <c r="EDU103" s="1170"/>
      <c r="EDV103" s="1170"/>
      <c r="EDW103" s="1170"/>
      <c r="EDX103" s="1170"/>
      <c r="EDY103" s="1170"/>
      <c r="EDZ103" s="1170"/>
      <c r="EEA103" s="1170"/>
      <c r="EEB103" s="1170"/>
      <c r="EEC103" s="1170"/>
      <c r="EED103" s="1170"/>
      <c r="EEE103" s="1170"/>
      <c r="EEF103" s="1170"/>
      <c r="EEG103" s="1170"/>
      <c r="EEH103" s="1170"/>
      <c r="EEI103" s="1170"/>
      <c r="EEJ103" s="1170"/>
      <c r="EEK103" s="1170"/>
      <c r="EEL103" s="1170"/>
      <c r="EEM103" s="1170"/>
      <c r="EEN103" s="1170"/>
      <c r="EEO103" s="1170"/>
      <c r="EEP103" s="1170"/>
      <c r="EEQ103" s="1170"/>
      <c r="EER103" s="1170"/>
      <c r="EES103" s="1170"/>
      <c r="EET103" s="1170"/>
      <c r="EEU103" s="1170"/>
      <c r="EEV103" s="1170"/>
      <c r="EEW103" s="1170"/>
      <c r="EEX103" s="1170"/>
      <c r="EEY103" s="1170"/>
      <c r="EEZ103" s="1170"/>
      <c r="EFA103" s="1170"/>
      <c r="EFB103" s="1170"/>
      <c r="EFC103" s="1170"/>
      <c r="EFD103" s="1170"/>
      <c r="EFE103" s="1170"/>
      <c r="EFF103" s="1170"/>
      <c r="EFG103" s="1170"/>
      <c r="EFH103" s="1170"/>
      <c r="EFI103" s="1170"/>
      <c r="EFJ103" s="1170"/>
      <c r="EFK103" s="1170"/>
      <c r="EFL103" s="1170"/>
      <c r="EFM103" s="1170"/>
      <c r="EFN103" s="1170"/>
      <c r="EFO103" s="1170"/>
      <c r="EFP103" s="1170"/>
      <c r="EFQ103" s="1170"/>
      <c r="EFR103" s="1170"/>
      <c r="EFS103" s="1170"/>
      <c r="EFT103" s="1170"/>
      <c r="EFU103" s="1170"/>
      <c r="EFV103" s="1170"/>
      <c r="EFW103" s="1170"/>
      <c r="EFX103" s="1170"/>
      <c r="EFY103" s="1170"/>
      <c r="EFZ103" s="1170"/>
      <c r="EGA103" s="1170"/>
      <c r="EGB103" s="1170"/>
      <c r="EGC103" s="1170"/>
      <c r="EGD103" s="1170"/>
      <c r="EGE103" s="1170"/>
      <c r="EGF103" s="1170"/>
      <c r="EGG103" s="1170"/>
      <c r="EGH103" s="1170"/>
      <c r="EGI103" s="1170"/>
      <c r="EGJ103" s="1170"/>
      <c r="EGK103" s="1170"/>
      <c r="EGL103" s="1170"/>
      <c r="EGM103" s="1170"/>
      <c r="EGN103" s="1170"/>
      <c r="EGO103" s="1170"/>
      <c r="EGP103" s="1170"/>
      <c r="EGQ103" s="1170"/>
      <c r="EGR103" s="1170"/>
      <c r="EGS103" s="1170"/>
      <c r="EGT103" s="1170"/>
      <c r="EGU103" s="1170"/>
      <c r="EGV103" s="1170"/>
      <c r="EGW103" s="1170"/>
      <c r="EGX103" s="1170"/>
      <c r="EGY103" s="1170"/>
      <c r="EGZ103" s="1170"/>
      <c r="EHA103" s="1170"/>
      <c r="EHB103" s="1170"/>
      <c r="EHC103" s="1170"/>
      <c r="EHD103" s="1170"/>
      <c r="EHE103" s="1170"/>
      <c r="EHF103" s="1170"/>
      <c r="EHG103" s="1170"/>
      <c r="EHH103" s="1170"/>
      <c r="EHI103" s="1170"/>
      <c r="EHJ103" s="1170"/>
      <c r="EHK103" s="1170"/>
      <c r="EHL103" s="1170"/>
      <c r="EHM103" s="1170"/>
      <c r="EHN103" s="1170"/>
      <c r="EHO103" s="1170"/>
      <c r="EHP103" s="1170"/>
      <c r="EHQ103" s="1170"/>
      <c r="EHR103" s="1170"/>
      <c r="EHS103" s="1170"/>
      <c r="EHT103" s="1170"/>
      <c r="EHU103" s="1170"/>
      <c r="EHV103" s="1170"/>
      <c r="EHW103" s="1170"/>
      <c r="EHX103" s="1170"/>
      <c r="EHY103" s="1170"/>
      <c r="EHZ103" s="1170"/>
      <c r="EIA103" s="1170"/>
      <c r="EIB103" s="1170"/>
      <c r="EIC103" s="1170"/>
      <c r="EID103" s="1170"/>
      <c r="EIE103" s="1170"/>
      <c r="EIF103" s="1170"/>
      <c r="EIG103" s="1170"/>
      <c r="EIH103" s="1170"/>
      <c r="EII103" s="1170"/>
      <c r="EIJ103" s="1170"/>
      <c r="EIK103" s="1170"/>
      <c r="EIL103" s="1170"/>
      <c r="EIM103" s="1170"/>
      <c r="EIN103" s="1170"/>
      <c r="EIO103" s="1170"/>
      <c r="EIP103" s="1170"/>
      <c r="EIQ103" s="1170"/>
      <c r="EIR103" s="1170"/>
      <c r="EIS103" s="1170"/>
      <c r="EIT103" s="1170"/>
      <c r="EIU103" s="1170"/>
      <c r="EIV103" s="1170"/>
      <c r="EIW103" s="1170"/>
      <c r="EIX103" s="1170"/>
      <c r="EIY103" s="1170"/>
      <c r="EIZ103" s="1170"/>
      <c r="EJA103" s="1170"/>
      <c r="EJB103" s="1170"/>
      <c r="EJC103" s="1170"/>
      <c r="EJD103" s="1170"/>
      <c r="EJE103" s="1170"/>
      <c r="EJF103" s="1170"/>
      <c r="EJG103" s="1170"/>
      <c r="EJH103" s="1170"/>
      <c r="EJI103" s="1170"/>
      <c r="EJJ103" s="1170"/>
      <c r="EJK103" s="1170"/>
      <c r="EJL103" s="1170"/>
      <c r="EJM103" s="1170"/>
      <c r="EJN103" s="1170"/>
      <c r="EJO103" s="1170"/>
      <c r="EJP103" s="1170"/>
      <c r="EJQ103" s="1170"/>
      <c r="EJR103" s="1170"/>
      <c r="EJS103" s="1170"/>
      <c r="EJT103" s="1170"/>
      <c r="EJU103" s="1170"/>
      <c r="EJV103" s="1170"/>
      <c r="EJW103" s="1170"/>
      <c r="EJX103" s="1170"/>
      <c r="EJY103" s="1170"/>
      <c r="EJZ103" s="1170"/>
      <c r="EKA103" s="1170"/>
      <c r="EKB103" s="1170"/>
      <c r="EKC103" s="1170"/>
      <c r="EKD103" s="1170"/>
      <c r="EKE103" s="1170"/>
      <c r="EKF103" s="1170"/>
      <c r="EKG103" s="1170"/>
      <c r="EKH103" s="1170"/>
      <c r="EKI103" s="1170"/>
      <c r="EKJ103" s="1170"/>
      <c r="EKK103" s="1170"/>
      <c r="EKL103" s="1170"/>
      <c r="EKM103" s="1170"/>
      <c r="EKN103" s="1170"/>
      <c r="EKO103" s="1170"/>
      <c r="EKP103" s="1170"/>
      <c r="EKQ103" s="1170"/>
      <c r="EKR103" s="1170"/>
      <c r="EKS103" s="1170"/>
      <c r="EKT103" s="1170"/>
      <c r="EKU103" s="1170"/>
      <c r="EKV103" s="1170"/>
      <c r="EKW103" s="1170"/>
      <c r="EKX103" s="1170"/>
      <c r="EKY103" s="1170"/>
      <c r="EKZ103" s="1170"/>
      <c r="ELA103" s="1170"/>
      <c r="ELB103" s="1170"/>
      <c r="ELC103" s="1170"/>
      <c r="ELD103" s="1170"/>
      <c r="ELE103" s="1170"/>
      <c r="ELF103" s="1170"/>
      <c r="ELG103" s="1170"/>
      <c r="ELH103" s="1170"/>
      <c r="ELI103" s="1170"/>
      <c r="ELJ103" s="1170"/>
      <c r="ELK103" s="1170"/>
      <c r="ELL103" s="1170"/>
      <c r="ELM103" s="1170"/>
      <c r="ELN103" s="1170"/>
      <c r="ELO103" s="1170"/>
      <c r="ELP103" s="1170"/>
      <c r="ELQ103" s="1170"/>
      <c r="ELR103" s="1170"/>
      <c r="ELS103" s="1170"/>
      <c r="ELT103" s="1170"/>
      <c r="ELU103" s="1170"/>
      <c r="ELV103" s="1170"/>
      <c r="ELW103" s="1170"/>
      <c r="ELX103" s="1170"/>
      <c r="ELY103" s="1170"/>
      <c r="ELZ103" s="1170"/>
      <c r="EMA103" s="1170"/>
      <c r="EMB103" s="1170"/>
      <c r="EMC103" s="1170"/>
      <c r="EMD103" s="1170"/>
      <c r="EME103" s="1170"/>
      <c r="EMF103" s="1170"/>
      <c r="EMG103" s="1170"/>
      <c r="EMH103" s="1170"/>
      <c r="EMI103" s="1170"/>
      <c r="EMJ103" s="1170"/>
      <c r="EMK103" s="1170"/>
      <c r="EML103" s="1170"/>
      <c r="EMM103" s="1170"/>
      <c r="EMN103" s="1170"/>
      <c r="EMO103" s="1170"/>
      <c r="EMP103" s="1170"/>
      <c r="EMQ103" s="1170"/>
      <c r="EMR103" s="1170"/>
      <c r="EMS103" s="1170"/>
      <c r="EMT103" s="1170"/>
      <c r="EMU103" s="1170"/>
      <c r="EMV103" s="1170"/>
      <c r="EMW103" s="1170"/>
      <c r="EMX103" s="1170"/>
      <c r="EMY103" s="1170"/>
      <c r="EMZ103" s="1170"/>
      <c r="ENA103" s="1170"/>
      <c r="ENB103" s="1170"/>
      <c r="ENC103" s="1170"/>
      <c r="END103" s="1170"/>
      <c r="ENE103" s="1170"/>
      <c r="ENF103" s="1170"/>
      <c r="ENG103" s="1170"/>
      <c r="ENH103" s="1170"/>
      <c r="ENI103" s="1170"/>
      <c r="ENJ103" s="1170"/>
      <c r="ENK103" s="1170"/>
      <c r="ENL103" s="1170"/>
      <c r="ENM103" s="1170"/>
      <c r="ENN103" s="1170"/>
      <c r="ENO103" s="1170"/>
      <c r="ENP103" s="1170"/>
      <c r="ENQ103" s="1170"/>
      <c r="ENR103" s="1170"/>
      <c r="ENS103" s="1170"/>
      <c r="ENT103" s="1170"/>
      <c r="ENU103" s="1170"/>
      <c r="ENV103" s="1170"/>
      <c r="ENW103" s="1170"/>
      <c r="ENX103" s="1170"/>
      <c r="ENY103" s="1170"/>
      <c r="ENZ103" s="1170"/>
      <c r="EOA103" s="1170"/>
      <c r="EOB103" s="1170"/>
      <c r="EOC103" s="1170"/>
      <c r="EOD103" s="1170"/>
      <c r="EOE103" s="1170"/>
      <c r="EOF103" s="1170"/>
      <c r="EOG103" s="1170"/>
      <c r="EOH103" s="1170"/>
      <c r="EOI103" s="1170"/>
      <c r="EOJ103" s="1170"/>
      <c r="EOK103" s="1170"/>
      <c r="EOL103" s="1170"/>
      <c r="EOM103" s="1170"/>
      <c r="EON103" s="1170"/>
      <c r="EOO103" s="1170"/>
      <c r="EOP103" s="1170"/>
      <c r="EOQ103" s="1170"/>
      <c r="EOR103" s="1170"/>
      <c r="EOS103" s="1170"/>
      <c r="EOT103" s="1170"/>
      <c r="EOU103" s="1170"/>
      <c r="EOV103" s="1170"/>
      <c r="EOW103" s="1170"/>
      <c r="EOX103" s="1170"/>
      <c r="EOY103" s="1170"/>
      <c r="EOZ103" s="1170"/>
      <c r="EPA103" s="1170"/>
      <c r="EPB103" s="1170"/>
      <c r="EPC103" s="1170"/>
      <c r="EPD103" s="1170"/>
      <c r="EPE103" s="1170"/>
      <c r="EPF103" s="1170"/>
      <c r="EPG103" s="1170"/>
      <c r="EPH103" s="1170"/>
      <c r="EPI103" s="1170"/>
      <c r="EPJ103" s="1170"/>
      <c r="EPK103" s="1170"/>
      <c r="EPL103" s="1170"/>
      <c r="EPM103" s="1170"/>
      <c r="EPN103" s="1170"/>
      <c r="EPO103" s="1170"/>
      <c r="EPP103" s="1170"/>
      <c r="EPQ103" s="1170"/>
      <c r="EPR103" s="1170"/>
      <c r="EPS103" s="1170"/>
      <c r="EPT103" s="1170"/>
      <c r="EPU103" s="1170"/>
      <c r="EPV103" s="1170"/>
      <c r="EPW103" s="1170"/>
      <c r="EPX103" s="1170"/>
      <c r="EPY103" s="1170"/>
      <c r="EPZ103" s="1170"/>
      <c r="EQA103" s="1170"/>
      <c r="EQB103" s="1170"/>
      <c r="EQC103" s="1170"/>
      <c r="EQD103" s="1170"/>
      <c r="EQE103" s="1170"/>
      <c r="EQF103" s="1170"/>
      <c r="EQG103" s="1170"/>
      <c r="EQH103" s="1170"/>
      <c r="EQI103" s="1170"/>
      <c r="EQJ103" s="1170"/>
      <c r="EQK103" s="1170"/>
      <c r="EQL103" s="1170"/>
      <c r="EQM103" s="1170"/>
      <c r="EQN103" s="1170"/>
      <c r="EQO103" s="1170"/>
      <c r="EQP103" s="1170"/>
      <c r="EQQ103" s="1170"/>
      <c r="EQR103" s="1170"/>
      <c r="EQS103" s="1170"/>
      <c r="EQT103" s="1170"/>
      <c r="EQU103" s="1170"/>
      <c r="EQV103" s="1170"/>
      <c r="EQW103" s="1170"/>
      <c r="EQX103" s="1170"/>
      <c r="EQY103" s="1170"/>
      <c r="EQZ103" s="1170"/>
      <c r="ERA103" s="1170"/>
      <c r="ERB103" s="1170"/>
      <c r="ERC103" s="1170"/>
      <c r="ERD103" s="1170"/>
      <c r="ERE103" s="1170"/>
      <c r="ERF103" s="1170"/>
      <c r="ERG103" s="1170"/>
      <c r="ERH103" s="1170"/>
      <c r="ERI103" s="1170"/>
      <c r="ERJ103" s="1170"/>
      <c r="ERK103" s="1170"/>
      <c r="ERL103" s="1170"/>
      <c r="ERM103" s="1170"/>
      <c r="ERN103" s="1170"/>
      <c r="ERO103" s="1170"/>
      <c r="ERP103" s="1170"/>
      <c r="ERQ103" s="1170"/>
      <c r="ERR103" s="1170"/>
      <c r="ERS103" s="1170"/>
      <c r="ERT103" s="1170"/>
      <c r="ERU103" s="1170"/>
      <c r="ERV103" s="1170"/>
      <c r="ERW103" s="1170"/>
      <c r="ERX103" s="1170"/>
      <c r="ERY103" s="1170"/>
      <c r="ERZ103" s="1170"/>
      <c r="ESA103" s="1170"/>
      <c r="ESB103" s="1170"/>
      <c r="ESC103" s="1170"/>
      <c r="ESD103" s="1170"/>
      <c r="ESE103" s="1170"/>
      <c r="ESF103" s="1170"/>
      <c r="ESG103" s="1170"/>
      <c r="ESH103" s="1170"/>
      <c r="ESI103" s="1170"/>
      <c r="ESJ103" s="1170"/>
      <c r="ESK103" s="1170"/>
      <c r="ESL103" s="1170"/>
      <c r="ESM103" s="1170"/>
      <c r="ESN103" s="1170"/>
      <c r="ESO103" s="1170"/>
      <c r="ESP103" s="1170"/>
      <c r="ESQ103" s="1170"/>
      <c r="ESR103" s="1170"/>
      <c r="ESS103" s="1170"/>
      <c r="EST103" s="1170"/>
      <c r="ESU103" s="1170"/>
      <c r="ESV103" s="1170"/>
      <c r="ESW103" s="1170"/>
      <c r="ESX103" s="1170"/>
      <c r="ESY103" s="1170"/>
      <c r="ESZ103" s="1170"/>
      <c r="ETA103" s="1170"/>
      <c r="ETB103" s="1170"/>
      <c r="ETC103" s="1170"/>
      <c r="ETD103" s="1170"/>
      <c r="ETE103" s="1170"/>
      <c r="ETF103" s="1170"/>
      <c r="ETG103" s="1170"/>
      <c r="ETH103" s="1170"/>
      <c r="ETI103" s="1170"/>
      <c r="ETJ103" s="1170"/>
      <c r="ETK103" s="1170"/>
      <c r="ETL103" s="1170"/>
      <c r="ETM103" s="1170"/>
      <c r="ETN103" s="1170"/>
      <c r="ETO103" s="1170"/>
      <c r="ETP103" s="1170"/>
      <c r="ETQ103" s="1170"/>
      <c r="ETR103" s="1170"/>
      <c r="ETS103" s="1170"/>
      <c r="ETT103" s="1170"/>
      <c r="ETU103" s="1170"/>
      <c r="ETV103" s="1170"/>
      <c r="ETW103" s="1170"/>
      <c r="ETX103" s="1170"/>
      <c r="ETY103" s="1170"/>
      <c r="ETZ103" s="1170"/>
      <c r="EUA103" s="1170"/>
      <c r="EUB103" s="1170"/>
      <c r="EUC103" s="1170"/>
      <c r="EUD103" s="1170"/>
      <c r="EUE103" s="1170"/>
      <c r="EUF103" s="1170"/>
      <c r="EUG103" s="1170"/>
      <c r="EUH103" s="1170"/>
      <c r="EUI103" s="1170"/>
      <c r="EUJ103" s="1170"/>
      <c r="EUK103" s="1170"/>
      <c r="EUL103" s="1170"/>
      <c r="EUM103" s="1170"/>
      <c r="EUN103" s="1170"/>
      <c r="EUO103" s="1170"/>
      <c r="EUP103" s="1170"/>
      <c r="EUQ103" s="1170"/>
      <c r="EUR103" s="1170"/>
      <c r="EUS103" s="1170"/>
      <c r="EUT103" s="1170"/>
      <c r="EUU103" s="1170"/>
      <c r="EUV103" s="1170"/>
      <c r="EUW103" s="1170"/>
      <c r="EUX103" s="1170"/>
      <c r="EUY103" s="1170"/>
      <c r="EUZ103" s="1170"/>
      <c r="EVA103" s="1170"/>
      <c r="EVB103" s="1170"/>
      <c r="EVC103" s="1170"/>
      <c r="EVD103" s="1170"/>
      <c r="EVE103" s="1170"/>
      <c r="EVF103" s="1170"/>
      <c r="EVG103" s="1170"/>
      <c r="EVH103" s="1170"/>
      <c r="EVI103" s="1170"/>
      <c r="EVJ103" s="1170"/>
      <c r="EVK103" s="1170"/>
      <c r="EVL103" s="1170"/>
      <c r="EVM103" s="1170"/>
      <c r="EVN103" s="1170"/>
      <c r="EVO103" s="1170"/>
      <c r="EVP103" s="1170"/>
      <c r="EVQ103" s="1170"/>
      <c r="EVR103" s="1170"/>
      <c r="EVS103" s="1170"/>
      <c r="EVT103" s="1170"/>
      <c r="EVU103" s="1170"/>
      <c r="EVV103" s="1170"/>
      <c r="EVW103" s="1170"/>
      <c r="EVX103" s="1170"/>
      <c r="EVY103" s="1170"/>
      <c r="EVZ103" s="1170"/>
      <c r="EWA103" s="1170"/>
      <c r="EWB103" s="1170"/>
      <c r="EWC103" s="1170"/>
      <c r="EWD103" s="1170"/>
      <c r="EWE103" s="1170"/>
      <c r="EWF103" s="1170"/>
      <c r="EWG103" s="1170"/>
      <c r="EWH103" s="1170"/>
      <c r="EWI103" s="1170"/>
      <c r="EWJ103" s="1170"/>
      <c r="EWK103" s="1170"/>
      <c r="EWL103" s="1170"/>
      <c r="EWM103" s="1170"/>
      <c r="EWN103" s="1170"/>
      <c r="EWO103" s="1170"/>
      <c r="EWP103" s="1170"/>
      <c r="EWQ103" s="1170"/>
      <c r="EWR103" s="1170"/>
      <c r="EWS103" s="1170"/>
      <c r="EWT103" s="1170"/>
      <c r="EWU103" s="1170"/>
      <c r="EWV103" s="1170"/>
      <c r="EWW103" s="1170"/>
      <c r="EWX103" s="1170"/>
      <c r="EWY103" s="1170"/>
      <c r="EWZ103" s="1170"/>
      <c r="EXA103" s="1170"/>
      <c r="EXB103" s="1170"/>
      <c r="EXC103" s="1170"/>
      <c r="EXD103" s="1170"/>
      <c r="EXE103" s="1170"/>
      <c r="EXF103" s="1170"/>
      <c r="EXG103" s="1170"/>
      <c r="EXH103" s="1170"/>
      <c r="EXI103" s="1170"/>
      <c r="EXJ103" s="1170"/>
      <c r="EXK103" s="1170"/>
      <c r="EXL103" s="1170"/>
      <c r="EXM103" s="1170"/>
      <c r="EXN103" s="1170"/>
      <c r="EXO103" s="1170"/>
      <c r="EXP103" s="1170"/>
      <c r="EXQ103" s="1170"/>
      <c r="EXR103" s="1170"/>
      <c r="EXS103" s="1170"/>
      <c r="EXT103" s="1170"/>
      <c r="EXU103" s="1170"/>
      <c r="EXV103" s="1170"/>
      <c r="EXW103" s="1170"/>
      <c r="EXX103" s="1170"/>
      <c r="EXY103" s="1170"/>
      <c r="EXZ103" s="1170"/>
      <c r="EYA103" s="1170"/>
      <c r="EYB103" s="1170"/>
      <c r="EYC103" s="1170"/>
      <c r="EYD103" s="1170"/>
      <c r="EYE103" s="1170"/>
      <c r="EYF103" s="1170"/>
      <c r="EYG103" s="1170"/>
      <c r="EYH103" s="1170"/>
      <c r="EYI103" s="1170"/>
      <c r="EYJ103" s="1170"/>
      <c r="EYK103" s="1170"/>
      <c r="EYL103" s="1170"/>
      <c r="EYM103" s="1170"/>
      <c r="EYN103" s="1170"/>
      <c r="EYO103" s="1170"/>
      <c r="EYP103" s="1170"/>
      <c r="EYQ103" s="1170"/>
      <c r="EYR103" s="1170"/>
      <c r="EYS103" s="1170"/>
      <c r="EYT103" s="1170"/>
      <c r="EYU103" s="1170"/>
      <c r="EYV103" s="1170"/>
      <c r="EYW103" s="1170"/>
      <c r="EYX103" s="1170"/>
      <c r="EYY103" s="1170"/>
      <c r="EYZ103" s="1170"/>
      <c r="EZA103" s="1170"/>
      <c r="EZB103" s="1170"/>
      <c r="EZC103" s="1170"/>
      <c r="EZD103" s="1170"/>
      <c r="EZE103" s="1170"/>
      <c r="EZF103" s="1170"/>
      <c r="EZG103" s="1170"/>
      <c r="EZH103" s="1170"/>
      <c r="EZI103" s="1170"/>
      <c r="EZJ103" s="1170"/>
      <c r="EZK103" s="1170"/>
      <c r="EZL103" s="1170"/>
      <c r="EZM103" s="1170"/>
      <c r="EZN103" s="1170"/>
      <c r="EZO103" s="1170"/>
      <c r="EZP103" s="1170"/>
      <c r="EZQ103" s="1170"/>
      <c r="EZR103" s="1170"/>
      <c r="EZS103" s="1170"/>
      <c r="EZT103" s="1170"/>
      <c r="EZU103" s="1170"/>
      <c r="EZV103" s="1170"/>
      <c r="EZW103" s="1170"/>
      <c r="EZX103" s="1170"/>
      <c r="EZY103" s="1170"/>
      <c r="EZZ103" s="1170"/>
      <c r="FAA103" s="1170"/>
      <c r="FAB103" s="1170"/>
      <c r="FAC103" s="1170"/>
      <c r="FAD103" s="1170"/>
      <c r="FAE103" s="1170"/>
      <c r="FAF103" s="1170"/>
      <c r="FAG103" s="1170"/>
      <c r="FAH103" s="1170"/>
      <c r="FAI103" s="1170"/>
      <c r="FAJ103" s="1170"/>
      <c r="FAK103" s="1170"/>
      <c r="FAL103" s="1170"/>
      <c r="FAM103" s="1170"/>
      <c r="FAN103" s="1170"/>
      <c r="FAO103" s="1170"/>
      <c r="FAP103" s="1170"/>
      <c r="FAQ103" s="1170"/>
      <c r="FAR103" s="1170"/>
      <c r="FAS103" s="1170"/>
      <c r="FAT103" s="1170"/>
      <c r="FAU103" s="1170"/>
      <c r="FAV103" s="1170"/>
      <c r="FAW103" s="1170"/>
      <c r="FAX103" s="1170"/>
      <c r="FAY103" s="1170"/>
      <c r="FAZ103" s="1170"/>
      <c r="FBA103" s="1170"/>
      <c r="FBB103" s="1170"/>
      <c r="FBC103" s="1170"/>
      <c r="FBD103" s="1170"/>
      <c r="FBE103" s="1170"/>
      <c r="FBF103" s="1170"/>
      <c r="FBG103" s="1170"/>
      <c r="FBH103" s="1170"/>
      <c r="FBI103" s="1170"/>
      <c r="FBJ103" s="1170"/>
      <c r="FBK103" s="1170"/>
      <c r="FBL103" s="1170"/>
      <c r="FBM103" s="1170"/>
      <c r="FBN103" s="1170"/>
      <c r="FBO103" s="1170"/>
      <c r="FBP103" s="1170"/>
      <c r="FBQ103" s="1170"/>
      <c r="FBR103" s="1170"/>
      <c r="FBS103" s="1170"/>
      <c r="FBT103" s="1170"/>
      <c r="FBU103" s="1170"/>
      <c r="FBV103" s="1170"/>
      <c r="FBW103" s="1170"/>
      <c r="FBX103" s="1170"/>
      <c r="FBY103" s="1170"/>
      <c r="FBZ103" s="1170"/>
      <c r="FCA103" s="1170"/>
      <c r="FCB103" s="1170"/>
      <c r="FCC103" s="1170"/>
      <c r="FCD103" s="1170"/>
      <c r="FCE103" s="1170"/>
      <c r="FCF103" s="1170"/>
      <c r="FCG103" s="1170"/>
      <c r="FCH103" s="1170"/>
      <c r="FCI103" s="1170"/>
      <c r="FCJ103" s="1170"/>
      <c r="FCK103" s="1170"/>
      <c r="FCL103" s="1170"/>
      <c r="FCM103" s="1170"/>
      <c r="FCN103" s="1170"/>
      <c r="FCO103" s="1170"/>
      <c r="FCP103" s="1170"/>
      <c r="FCQ103" s="1170"/>
      <c r="FCR103" s="1170"/>
      <c r="FCS103" s="1170"/>
      <c r="FCT103" s="1170"/>
      <c r="FCU103" s="1170"/>
      <c r="FCV103" s="1170"/>
      <c r="FCW103" s="1170"/>
      <c r="FCX103" s="1170"/>
      <c r="FCY103" s="1170"/>
      <c r="FCZ103" s="1170"/>
      <c r="FDA103" s="1170"/>
      <c r="FDB103" s="1170"/>
      <c r="FDC103" s="1170"/>
      <c r="FDD103" s="1170"/>
      <c r="FDE103" s="1170"/>
      <c r="FDF103" s="1170"/>
      <c r="FDG103" s="1170"/>
      <c r="FDH103" s="1170"/>
      <c r="FDI103" s="1170"/>
      <c r="FDJ103" s="1170"/>
      <c r="FDK103" s="1170"/>
      <c r="FDL103" s="1170"/>
      <c r="FDM103" s="1170"/>
      <c r="FDN103" s="1170"/>
      <c r="FDO103" s="1170"/>
      <c r="FDP103" s="1170"/>
      <c r="FDQ103" s="1170"/>
      <c r="FDR103" s="1170"/>
      <c r="FDS103" s="1170"/>
      <c r="FDT103" s="1170"/>
      <c r="FDU103" s="1170"/>
      <c r="FDV103" s="1170"/>
      <c r="FDW103" s="1170"/>
      <c r="FDX103" s="1170"/>
      <c r="FDY103" s="1170"/>
      <c r="FDZ103" s="1170"/>
      <c r="FEA103" s="1170"/>
      <c r="FEB103" s="1170"/>
      <c r="FEC103" s="1170"/>
      <c r="FED103" s="1170"/>
      <c r="FEE103" s="1170"/>
      <c r="FEF103" s="1170"/>
      <c r="FEG103" s="1170"/>
      <c r="FEH103" s="1170"/>
      <c r="FEI103" s="1170"/>
      <c r="FEJ103" s="1170"/>
      <c r="FEK103" s="1170"/>
      <c r="FEL103" s="1170"/>
      <c r="FEM103" s="1170"/>
      <c r="FEN103" s="1170"/>
      <c r="FEO103" s="1170"/>
      <c r="FEP103" s="1170"/>
      <c r="FEQ103" s="1170"/>
      <c r="FER103" s="1170"/>
      <c r="FES103" s="1170"/>
      <c r="FET103" s="1170"/>
      <c r="FEU103" s="1170"/>
      <c r="FEV103" s="1170"/>
      <c r="FEW103" s="1170"/>
      <c r="FEX103" s="1170"/>
      <c r="FEY103" s="1170"/>
      <c r="FEZ103" s="1170"/>
      <c r="FFA103" s="1170"/>
      <c r="FFB103" s="1170"/>
      <c r="FFC103" s="1170"/>
      <c r="FFD103" s="1170"/>
      <c r="FFE103" s="1170"/>
      <c r="FFF103" s="1170"/>
      <c r="FFG103" s="1170"/>
      <c r="FFH103" s="1170"/>
      <c r="FFI103" s="1170"/>
      <c r="FFJ103" s="1170"/>
      <c r="FFK103" s="1170"/>
      <c r="FFL103" s="1170"/>
      <c r="FFM103" s="1170"/>
      <c r="FFN103" s="1170"/>
      <c r="FFO103" s="1170"/>
      <c r="FFP103" s="1170"/>
      <c r="FFQ103" s="1170"/>
      <c r="FFR103" s="1170"/>
      <c r="FFS103" s="1170"/>
      <c r="FFT103" s="1170"/>
      <c r="FFU103" s="1170"/>
      <c r="FFV103" s="1170"/>
      <c r="FFW103" s="1170"/>
      <c r="FFX103" s="1170"/>
      <c r="FFY103" s="1170"/>
      <c r="FFZ103" s="1170"/>
      <c r="FGA103" s="1170"/>
      <c r="FGB103" s="1170"/>
      <c r="FGC103" s="1170"/>
      <c r="FGD103" s="1170"/>
      <c r="FGE103" s="1170"/>
      <c r="FGF103" s="1170"/>
      <c r="FGG103" s="1170"/>
      <c r="FGH103" s="1170"/>
      <c r="FGI103" s="1170"/>
      <c r="FGJ103" s="1170"/>
      <c r="FGK103" s="1170"/>
      <c r="FGL103" s="1170"/>
      <c r="FGM103" s="1170"/>
      <c r="FGN103" s="1170"/>
      <c r="FGO103" s="1170"/>
      <c r="FGP103" s="1170"/>
      <c r="FGQ103" s="1170"/>
      <c r="FGR103" s="1170"/>
      <c r="FGS103" s="1170"/>
      <c r="FGT103" s="1170"/>
      <c r="FGU103" s="1170"/>
      <c r="FGV103" s="1170"/>
      <c r="FGW103" s="1170"/>
      <c r="FGX103" s="1170"/>
      <c r="FGY103" s="1170"/>
      <c r="FGZ103" s="1170"/>
      <c r="FHA103" s="1170"/>
      <c r="FHB103" s="1170"/>
      <c r="FHC103" s="1170"/>
      <c r="FHD103" s="1170"/>
      <c r="FHE103" s="1170"/>
      <c r="FHF103" s="1170"/>
      <c r="FHG103" s="1170"/>
      <c r="FHH103" s="1170"/>
      <c r="FHI103" s="1170"/>
      <c r="FHJ103" s="1170"/>
      <c r="FHK103" s="1170"/>
      <c r="FHL103" s="1170"/>
      <c r="FHM103" s="1170"/>
      <c r="FHN103" s="1170"/>
      <c r="FHO103" s="1170"/>
      <c r="FHP103" s="1170"/>
      <c r="FHQ103" s="1170"/>
      <c r="FHR103" s="1170"/>
      <c r="FHS103" s="1170"/>
      <c r="FHT103" s="1170"/>
      <c r="FHU103" s="1170"/>
      <c r="FHV103" s="1170"/>
      <c r="FHW103" s="1170"/>
      <c r="FHX103" s="1170"/>
      <c r="FHY103" s="1170"/>
      <c r="FHZ103" s="1170"/>
      <c r="FIA103" s="1170"/>
      <c r="FIB103" s="1170"/>
      <c r="FIC103" s="1170"/>
      <c r="FID103" s="1170"/>
      <c r="FIE103" s="1170"/>
      <c r="FIF103" s="1170"/>
      <c r="FIG103" s="1170"/>
      <c r="FIH103" s="1170"/>
      <c r="FII103" s="1170"/>
      <c r="FIJ103" s="1170"/>
      <c r="FIK103" s="1170"/>
      <c r="FIL103" s="1170"/>
      <c r="FIM103" s="1170"/>
      <c r="FIN103" s="1170"/>
      <c r="FIO103" s="1170"/>
      <c r="FIP103" s="1170"/>
      <c r="FIQ103" s="1170"/>
      <c r="FIR103" s="1170"/>
      <c r="FIS103" s="1170"/>
      <c r="FIT103" s="1170"/>
      <c r="FIU103" s="1170"/>
      <c r="FIV103" s="1170"/>
      <c r="FIW103" s="1170"/>
      <c r="FIX103" s="1170"/>
      <c r="FIY103" s="1170"/>
      <c r="FIZ103" s="1170"/>
      <c r="FJA103" s="1170"/>
      <c r="FJB103" s="1170"/>
      <c r="FJC103" s="1170"/>
      <c r="FJD103" s="1170"/>
      <c r="FJE103" s="1170"/>
      <c r="FJF103" s="1170"/>
      <c r="FJG103" s="1170"/>
      <c r="FJH103" s="1170"/>
      <c r="FJI103" s="1170"/>
      <c r="FJJ103" s="1170"/>
      <c r="FJK103" s="1170"/>
      <c r="FJL103" s="1170"/>
      <c r="FJM103" s="1170"/>
      <c r="FJN103" s="1170"/>
      <c r="FJO103" s="1170"/>
      <c r="FJP103" s="1170"/>
      <c r="FJQ103" s="1170"/>
      <c r="FJR103" s="1170"/>
      <c r="FJS103" s="1170"/>
      <c r="FJT103" s="1170"/>
      <c r="FJU103" s="1170"/>
      <c r="FJV103" s="1170"/>
      <c r="FJW103" s="1170"/>
      <c r="FJX103" s="1170"/>
      <c r="FJY103" s="1170"/>
      <c r="FJZ103" s="1170"/>
      <c r="FKA103" s="1170"/>
      <c r="FKB103" s="1170"/>
      <c r="FKC103" s="1170"/>
      <c r="FKD103" s="1170"/>
      <c r="FKE103" s="1170"/>
      <c r="FKF103" s="1170"/>
      <c r="FKG103" s="1170"/>
      <c r="FKH103" s="1170"/>
      <c r="FKI103" s="1170"/>
      <c r="FKJ103" s="1170"/>
      <c r="FKK103" s="1170"/>
      <c r="FKL103" s="1170"/>
      <c r="FKM103" s="1170"/>
      <c r="FKN103" s="1170"/>
      <c r="FKO103" s="1170"/>
      <c r="FKP103" s="1170"/>
      <c r="FKQ103" s="1170"/>
      <c r="FKR103" s="1170"/>
      <c r="FKS103" s="1170"/>
      <c r="FKT103" s="1170"/>
      <c r="FKU103" s="1170"/>
      <c r="FKV103" s="1170"/>
      <c r="FKW103" s="1170"/>
      <c r="FKX103" s="1170"/>
      <c r="FKY103" s="1170"/>
      <c r="FKZ103" s="1170"/>
      <c r="FLA103" s="1170"/>
      <c r="FLB103" s="1170"/>
      <c r="FLC103" s="1170"/>
      <c r="FLD103" s="1170"/>
      <c r="FLE103" s="1170"/>
      <c r="FLF103" s="1170"/>
      <c r="FLG103" s="1170"/>
      <c r="FLH103" s="1170"/>
      <c r="FLI103" s="1170"/>
      <c r="FLJ103" s="1170"/>
      <c r="FLK103" s="1170"/>
      <c r="FLL103" s="1170"/>
      <c r="FLM103" s="1170"/>
      <c r="FLN103" s="1170"/>
      <c r="FLO103" s="1170"/>
      <c r="FLP103" s="1170"/>
      <c r="FLQ103" s="1170"/>
      <c r="FLR103" s="1170"/>
      <c r="FLS103" s="1170"/>
      <c r="FLT103" s="1170"/>
      <c r="FLU103" s="1170"/>
      <c r="FLV103" s="1170"/>
      <c r="FLW103" s="1170"/>
      <c r="FLX103" s="1170"/>
      <c r="FLY103" s="1170"/>
      <c r="FLZ103" s="1170"/>
      <c r="FMA103" s="1170"/>
      <c r="FMB103" s="1170"/>
      <c r="FMC103" s="1170"/>
      <c r="FMD103" s="1170"/>
      <c r="FME103" s="1170"/>
      <c r="FMF103" s="1170"/>
      <c r="FMG103" s="1170"/>
      <c r="FMH103" s="1170"/>
      <c r="FMI103" s="1170"/>
      <c r="FMJ103" s="1170"/>
      <c r="FMK103" s="1170"/>
      <c r="FML103" s="1170"/>
      <c r="FMM103" s="1170"/>
      <c r="FMN103" s="1170"/>
      <c r="FMO103" s="1170"/>
      <c r="FMP103" s="1170"/>
      <c r="FMQ103" s="1170"/>
      <c r="FMR103" s="1170"/>
      <c r="FMS103" s="1170"/>
      <c r="FMT103" s="1170"/>
      <c r="FMU103" s="1170"/>
      <c r="FMV103" s="1170"/>
      <c r="FMW103" s="1170"/>
      <c r="FMX103" s="1170"/>
      <c r="FMY103" s="1170"/>
      <c r="FMZ103" s="1170"/>
      <c r="FNA103" s="1170"/>
      <c r="FNB103" s="1170"/>
      <c r="FNC103" s="1170"/>
      <c r="FND103" s="1170"/>
      <c r="FNE103" s="1170"/>
      <c r="FNF103" s="1170"/>
      <c r="FNG103" s="1170"/>
      <c r="FNH103" s="1170"/>
      <c r="FNI103" s="1170"/>
      <c r="FNJ103" s="1170"/>
      <c r="FNK103" s="1170"/>
      <c r="FNL103" s="1170"/>
      <c r="FNM103" s="1170"/>
      <c r="FNN103" s="1170"/>
      <c r="FNO103" s="1170"/>
      <c r="FNP103" s="1170"/>
      <c r="FNQ103" s="1170"/>
      <c r="FNR103" s="1170"/>
      <c r="FNS103" s="1170"/>
      <c r="FNT103" s="1170"/>
      <c r="FNU103" s="1170"/>
      <c r="FNV103" s="1170"/>
      <c r="FNW103" s="1170"/>
      <c r="FNX103" s="1170"/>
      <c r="FNY103" s="1170"/>
      <c r="FNZ103" s="1170"/>
      <c r="FOA103" s="1170"/>
      <c r="FOB103" s="1170"/>
      <c r="FOC103" s="1170"/>
      <c r="FOD103" s="1170"/>
      <c r="FOE103" s="1170"/>
      <c r="FOF103" s="1170"/>
      <c r="FOG103" s="1170"/>
      <c r="FOH103" s="1170"/>
      <c r="FOI103" s="1170"/>
      <c r="FOJ103" s="1170"/>
      <c r="FOK103" s="1170"/>
      <c r="FOL103" s="1170"/>
      <c r="FOM103" s="1170"/>
      <c r="FON103" s="1170"/>
      <c r="FOO103" s="1170"/>
      <c r="FOP103" s="1170"/>
      <c r="FOQ103" s="1170"/>
      <c r="FOR103" s="1170"/>
      <c r="FOS103" s="1170"/>
      <c r="FOT103" s="1170"/>
      <c r="FOU103" s="1170"/>
      <c r="FOV103" s="1170"/>
      <c r="FOW103" s="1170"/>
      <c r="FOX103" s="1170"/>
      <c r="FOY103" s="1170"/>
      <c r="FOZ103" s="1170"/>
      <c r="FPA103" s="1170"/>
      <c r="FPB103" s="1170"/>
      <c r="FPC103" s="1170"/>
      <c r="FPD103" s="1170"/>
      <c r="FPE103" s="1170"/>
      <c r="FPF103" s="1170"/>
      <c r="FPG103" s="1170"/>
      <c r="FPH103" s="1170"/>
      <c r="FPI103" s="1170"/>
      <c r="FPJ103" s="1170"/>
      <c r="FPK103" s="1170"/>
      <c r="FPL103" s="1170"/>
      <c r="FPM103" s="1170"/>
      <c r="FPN103" s="1170"/>
      <c r="FPO103" s="1170"/>
      <c r="FPP103" s="1170"/>
      <c r="FPQ103" s="1170"/>
      <c r="FPR103" s="1170"/>
      <c r="FPS103" s="1170"/>
      <c r="FPT103" s="1170"/>
      <c r="FPU103" s="1170"/>
      <c r="FPV103" s="1170"/>
      <c r="FPW103" s="1170"/>
      <c r="FPX103" s="1170"/>
      <c r="FPY103" s="1170"/>
      <c r="FPZ103" s="1170"/>
      <c r="FQA103" s="1170"/>
      <c r="FQB103" s="1170"/>
      <c r="FQC103" s="1170"/>
      <c r="FQD103" s="1170"/>
      <c r="FQE103" s="1170"/>
      <c r="FQF103" s="1170"/>
      <c r="FQG103" s="1170"/>
      <c r="FQH103" s="1170"/>
      <c r="FQI103" s="1170"/>
      <c r="FQJ103" s="1170"/>
      <c r="FQK103" s="1170"/>
      <c r="FQL103" s="1170"/>
      <c r="FQM103" s="1170"/>
      <c r="FQN103" s="1170"/>
      <c r="FQO103" s="1170"/>
      <c r="FQP103" s="1170"/>
      <c r="FQQ103" s="1170"/>
      <c r="FQR103" s="1170"/>
      <c r="FQS103" s="1170"/>
      <c r="FQT103" s="1170"/>
      <c r="FQU103" s="1170"/>
      <c r="FQV103" s="1170"/>
      <c r="FQW103" s="1170"/>
      <c r="FQX103" s="1170"/>
      <c r="FQY103" s="1170"/>
      <c r="FQZ103" s="1170"/>
      <c r="FRA103" s="1170"/>
      <c r="FRB103" s="1170"/>
      <c r="FRC103" s="1170"/>
      <c r="FRD103" s="1170"/>
      <c r="FRE103" s="1170"/>
      <c r="FRF103" s="1170"/>
      <c r="FRG103" s="1170"/>
      <c r="FRH103" s="1170"/>
      <c r="FRI103" s="1170"/>
      <c r="FRJ103" s="1170"/>
      <c r="FRK103" s="1170"/>
      <c r="FRL103" s="1170"/>
      <c r="FRM103" s="1170"/>
      <c r="FRN103" s="1170"/>
      <c r="FRO103" s="1170"/>
      <c r="FRP103" s="1170"/>
      <c r="FRQ103" s="1170"/>
      <c r="FRR103" s="1170"/>
      <c r="FRS103" s="1170"/>
      <c r="FRT103" s="1170"/>
      <c r="FRU103" s="1170"/>
      <c r="FRV103" s="1170"/>
      <c r="FRW103" s="1170"/>
      <c r="FRX103" s="1170"/>
      <c r="FRY103" s="1170"/>
      <c r="FRZ103" s="1170"/>
      <c r="FSA103" s="1170"/>
      <c r="FSB103" s="1170"/>
      <c r="FSC103" s="1170"/>
      <c r="FSD103" s="1170"/>
      <c r="FSE103" s="1170"/>
      <c r="FSF103" s="1170"/>
      <c r="FSG103" s="1170"/>
      <c r="FSH103" s="1170"/>
      <c r="FSI103" s="1170"/>
      <c r="FSJ103" s="1170"/>
      <c r="FSK103" s="1170"/>
      <c r="FSL103" s="1170"/>
      <c r="FSM103" s="1170"/>
      <c r="FSN103" s="1170"/>
      <c r="FSO103" s="1170"/>
      <c r="FSP103" s="1170"/>
      <c r="FSQ103" s="1170"/>
      <c r="FSR103" s="1170"/>
      <c r="FSS103" s="1170"/>
      <c r="FST103" s="1170"/>
      <c r="FSU103" s="1170"/>
      <c r="FSV103" s="1170"/>
      <c r="FSW103" s="1170"/>
      <c r="FSX103" s="1170"/>
      <c r="FSY103" s="1170"/>
      <c r="FSZ103" s="1170"/>
      <c r="FTA103" s="1170"/>
      <c r="FTB103" s="1170"/>
      <c r="FTC103" s="1170"/>
      <c r="FTD103" s="1170"/>
      <c r="FTE103" s="1170"/>
      <c r="FTF103" s="1170"/>
      <c r="FTG103" s="1170"/>
      <c r="FTH103" s="1170"/>
      <c r="FTI103" s="1170"/>
      <c r="FTJ103" s="1170"/>
      <c r="FTK103" s="1170"/>
      <c r="FTL103" s="1170"/>
      <c r="FTM103" s="1170"/>
      <c r="FTN103" s="1170"/>
      <c r="FTO103" s="1170"/>
      <c r="FTP103" s="1170"/>
      <c r="FTQ103" s="1170"/>
      <c r="FTR103" s="1170"/>
      <c r="FTS103" s="1170"/>
      <c r="FTT103" s="1170"/>
      <c r="FTU103" s="1170"/>
      <c r="FTV103" s="1170"/>
      <c r="FTW103" s="1170"/>
      <c r="FTX103" s="1170"/>
      <c r="FTY103" s="1170"/>
      <c r="FTZ103" s="1170"/>
      <c r="FUA103" s="1170"/>
      <c r="FUB103" s="1170"/>
      <c r="FUC103" s="1170"/>
      <c r="FUD103" s="1170"/>
      <c r="FUE103" s="1170"/>
      <c r="FUF103" s="1170"/>
      <c r="FUG103" s="1170"/>
      <c r="FUH103" s="1170"/>
      <c r="FUI103" s="1170"/>
      <c r="FUJ103" s="1170"/>
      <c r="FUK103" s="1170"/>
      <c r="FUL103" s="1170"/>
      <c r="FUM103" s="1170"/>
      <c r="FUN103" s="1170"/>
      <c r="FUO103" s="1170"/>
      <c r="FUP103" s="1170"/>
      <c r="FUQ103" s="1170"/>
      <c r="FUR103" s="1170"/>
      <c r="FUS103" s="1170"/>
      <c r="FUT103" s="1170"/>
      <c r="FUU103" s="1170"/>
      <c r="FUV103" s="1170"/>
      <c r="FUW103" s="1170"/>
      <c r="FUX103" s="1170"/>
      <c r="FUY103" s="1170"/>
      <c r="FUZ103" s="1170"/>
      <c r="FVA103" s="1170"/>
      <c r="FVB103" s="1170"/>
      <c r="FVC103" s="1170"/>
      <c r="FVD103" s="1170"/>
      <c r="FVE103" s="1170"/>
      <c r="FVF103" s="1170"/>
      <c r="FVG103" s="1170"/>
      <c r="FVH103" s="1170"/>
      <c r="FVI103" s="1170"/>
      <c r="FVJ103" s="1170"/>
      <c r="FVK103" s="1170"/>
      <c r="FVL103" s="1170"/>
      <c r="FVM103" s="1170"/>
      <c r="FVN103" s="1170"/>
      <c r="FVO103" s="1170"/>
      <c r="FVP103" s="1170"/>
      <c r="FVQ103" s="1170"/>
      <c r="FVR103" s="1170"/>
      <c r="FVS103" s="1170"/>
      <c r="FVT103" s="1170"/>
      <c r="FVU103" s="1170"/>
      <c r="FVV103" s="1170"/>
      <c r="FVW103" s="1170"/>
      <c r="FVX103" s="1170"/>
      <c r="FVY103" s="1170"/>
      <c r="FVZ103" s="1170"/>
      <c r="FWA103" s="1170"/>
      <c r="FWB103" s="1170"/>
      <c r="FWC103" s="1170"/>
      <c r="FWD103" s="1170"/>
      <c r="FWE103" s="1170"/>
      <c r="FWF103" s="1170"/>
      <c r="FWG103" s="1170"/>
      <c r="FWH103" s="1170"/>
      <c r="FWI103" s="1170"/>
      <c r="FWJ103" s="1170"/>
      <c r="FWK103" s="1170"/>
      <c r="FWL103" s="1170"/>
      <c r="FWM103" s="1170"/>
      <c r="FWN103" s="1170"/>
      <c r="FWO103" s="1170"/>
      <c r="FWP103" s="1170"/>
      <c r="FWQ103" s="1170"/>
      <c r="FWR103" s="1170"/>
      <c r="FWS103" s="1170"/>
      <c r="FWT103" s="1170"/>
      <c r="FWU103" s="1170"/>
      <c r="FWV103" s="1170"/>
      <c r="FWW103" s="1170"/>
      <c r="FWX103" s="1170"/>
      <c r="FWY103" s="1170"/>
      <c r="FWZ103" s="1170"/>
      <c r="FXA103" s="1170"/>
      <c r="FXB103" s="1170"/>
      <c r="FXC103" s="1170"/>
      <c r="FXD103" s="1170"/>
      <c r="FXE103" s="1170"/>
      <c r="FXF103" s="1170"/>
      <c r="FXG103" s="1170"/>
      <c r="FXH103" s="1170"/>
      <c r="FXI103" s="1170"/>
      <c r="FXJ103" s="1170"/>
      <c r="FXK103" s="1170"/>
      <c r="FXL103" s="1170"/>
      <c r="FXM103" s="1170"/>
      <c r="FXN103" s="1170"/>
      <c r="FXO103" s="1170"/>
      <c r="FXP103" s="1170"/>
      <c r="FXQ103" s="1170"/>
      <c r="FXR103" s="1170"/>
      <c r="FXS103" s="1170"/>
      <c r="FXT103" s="1170"/>
      <c r="FXU103" s="1170"/>
      <c r="FXV103" s="1170"/>
      <c r="FXW103" s="1170"/>
      <c r="FXX103" s="1170"/>
      <c r="FXY103" s="1170"/>
      <c r="FXZ103" s="1170"/>
      <c r="FYA103" s="1170"/>
      <c r="FYB103" s="1170"/>
      <c r="FYC103" s="1170"/>
      <c r="FYD103" s="1170"/>
      <c r="FYE103" s="1170"/>
      <c r="FYF103" s="1170"/>
      <c r="FYG103" s="1170"/>
      <c r="FYH103" s="1170"/>
      <c r="FYI103" s="1170"/>
      <c r="FYJ103" s="1170"/>
      <c r="FYK103" s="1170"/>
      <c r="FYL103" s="1170"/>
      <c r="FYM103" s="1170"/>
      <c r="FYN103" s="1170"/>
      <c r="FYO103" s="1170"/>
      <c r="FYP103" s="1170"/>
      <c r="FYQ103" s="1170"/>
      <c r="FYR103" s="1170"/>
      <c r="FYS103" s="1170"/>
      <c r="FYT103" s="1170"/>
      <c r="FYU103" s="1170"/>
      <c r="FYV103" s="1170"/>
      <c r="FYW103" s="1170"/>
      <c r="FYX103" s="1170"/>
      <c r="FYY103" s="1170"/>
      <c r="FYZ103" s="1170"/>
      <c r="FZA103" s="1170"/>
      <c r="FZB103" s="1170"/>
      <c r="FZC103" s="1170"/>
      <c r="FZD103" s="1170"/>
      <c r="FZE103" s="1170"/>
      <c r="FZF103" s="1170"/>
      <c r="FZG103" s="1170"/>
      <c r="FZH103" s="1170"/>
      <c r="FZI103" s="1170"/>
      <c r="FZJ103" s="1170"/>
      <c r="FZK103" s="1170"/>
      <c r="FZL103" s="1170"/>
      <c r="FZM103" s="1170"/>
      <c r="FZN103" s="1170"/>
      <c r="FZO103" s="1170"/>
      <c r="FZP103" s="1170"/>
      <c r="FZQ103" s="1170"/>
      <c r="FZR103" s="1170"/>
      <c r="FZS103" s="1170"/>
      <c r="FZT103" s="1170"/>
      <c r="FZU103" s="1170"/>
      <c r="FZV103" s="1170"/>
      <c r="FZW103" s="1170"/>
      <c r="FZX103" s="1170"/>
      <c r="FZY103" s="1170"/>
      <c r="FZZ103" s="1170"/>
      <c r="GAA103" s="1170"/>
      <c r="GAB103" s="1170"/>
      <c r="GAC103" s="1170"/>
      <c r="GAD103" s="1170"/>
      <c r="GAE103" s="1170"/>
      <c r="GAF103" s="1170"/>
      <c r="GAG103" s="1170"/>
      <c r="GAH103" s="1170"/>
      <c r="GAI103" s="1170"/>
      <c r="GAJ103" s="1170"/>
      <c r="GAK103" s="1170"/>
      <c r="GAL103" s="1170"/>
      <c r="GAM103" s="1170"/>
      <c r="GAN103" s="1170"/>
      <c r="GAO103" s="1170"/>
      <c r="GAP103" s="1170"/>
      <c r="GAQ103" s="1170"/>
      <c r="GAR103" s="1170"/>
      <c r="GAS103" s="1170"/>
      <c r="GAT103" s="1170"/>
      <c r="GAU103" s="1170"/>
      <c r="GAV103" s="1170"/>
      <c r="GAW103" s="1170"/>
      <c r="GAX103" s="1170"/>
      <c r="GAY103" s="1170"/>
      <c r="GAZ103" s="1170"/>
      <c r="GBA103" s="1170"/>
      <c r="GBB103" s="1170"/>
      <c r="GBC103" s="1170"/>
      <c r="GBD103" s="1170"/>
      <c r="GBE103" s="1170"/>
      <c r="GBF103" s="1170"/>
      <c r="GBG103" s="1170"/>
      <c r="GBH103" s="1170"/>
      <c r="GBI103" s="1170"/>
      <c r="GBJ103" s="1170"/>
      <c r="GBK103" s="1170"/>
      <c r="GBL103" s="1170"/>
      <c r="GBM103" s="1170"/>
      <c r="GBN103" s="1170"/>
      <c r="GBO103" s="1170"/>
      <c r="GBP103" s="1170"/>
      <c r="GBQ103" s="1170"/>
      <c r="GBR103" s="1170"/>
      <c r="GBS103" s="1170"/>
      <c r="GBT103" s="1170"/>
      <c r="GBU103" s="1170"/>
      <c r="GBV103" s="1170"/>
      <c r="GBW103" s="1170"/>
      <c r="GBX103" s="1170"/>
      <c r="GBY103" s="1170"/>
      <c r="GBZ103" s="1170"/>
      <c r="GCA103" s="1170"/>
      <c r="GCB103" s="1170"/>
      <c r="GCC103" s="1170"/>
      <c r="GCD103" s="1170"/>
      <c r="GCE103" s="1170"/>
      <c r="GCF103" s="1170"/>
      <c r="GCG103" s="1170"/>
      <c r="GCH103" s="1170"/>
      <c r="GCI103" s="1170"/>
      <c r="GCJ103" s="1170"/>
      <c r="GCK103" s="1170"/>
      <c r="GCL103" s="1170"/>
      <c r="GCM103" s="1170"/>
      <c r="GCN103" s="1170"/>
      <c r="GCO103" s="1170"/>
      <c r="GCP103" s="1170"/>
      <c r="GCQ103" s="1170"/>
      <c r="GCR103" s="1170"/>
      <c r="GCS103" s="1170"/>
      <c r="GCT103" s="1170"/>
      <c r="GCU103" s="1170"/>
      <c r="GCV103" s="1170"/>
      <c r="GCW103" s="1170"/>
      <c r="GCX103" s="1170"/>
      <c r="GCY103" s="1170"/>
      <c r="GCZ103" s="1170"/>
      <c r="GDA103" s="1170"/>
      <c r="GDB103" s="1170"/>
      <c r="GDC103" s="1170"/>
      <c r="GDD103" s="1170"/>
      <c r="GDE103" s="1170"/>
      <c r="GDF103" s="1170"/>
      <c r="GDG103" s="1170"/>
      <c r="GDH103" s="1170"/>
      <c r="GDI103" s="1170"/>
      <c r="GDJ103" s="1170"/>
      <c r="GDK103" s="1170"/>
      <c r="GDL103" s="1170"/>
      <c r="GDM103" s="1170"/>
      <c r="GDN103" s="1170"/>
      <c r="GDO103" s="1170"/>
      <c r="GDP103" s="1170"/>
      <c r="GDQ103" s="1170"/>
      <c r="GDR103" s="1170"/>
      <c r="GDS103" s="1170"/>
      <c r="GDT103" s="1170"/>
      <c r="GDU103" s="1170"/>
      <c r="GDV103" s="1170"/>
      <c r="GDW103" s="1170"/>
      <c r="GDX103" s="1170"/>
      <c r="GDY103" s="1170"/>
      <c r="GDZ103" s="1170"/>
      <c r="GEA103" s="1170"/>
      <c r="GEB103" s="1170"/>
      <c r="GEC103" s="1170"/>
      <c r="GED103" s="1170"/>
      <c r="GEE103" s="1170"/>
      <c r="GEF103" s="1170"/>
      <c r="GEG103" s="1170"/>
      <c r="GEH103" s="1170"/>
      <c r="GEI103" s="1170"/>
      <c r="GEJ103" s="1170"/>
      <c r="GEK103" s="1170"/>
      <c r="GEL103" s="1170"/>
      <c r="GEM103" s="1170"/>
      <c r="GEN103" s="1170"/>
      <c r="GEO103" s="1170"/>
      <c r="GEP103" s="1170"/>
      <c r="GEQ103" s="1170"/>
      <c r="GER103" s="1170"/>
      <c r="GES103" s="1170"/>
      <c r="GET103" s="1170"/>
      <c r="GEU103" s="1170"/>
      <c r="GEV103" s="1170"/>
      <c r="GEW103" s="1170"/>
      <c r="GEX103" s="1170"/>
      <c r="GEY103" s="1170"/>
      <c r="GEZ103" s="1170"/>
      <c r="GFA103" s="1170"/>
      <c r="GFB103" s="1170"/>
      <c r="GFC103" s="1170"/>
      <c r="GFD103" s="1170"/>
      <c r="GFE103" s="1170"/>
      <c r="GFF103" s="1170"/>
      <c r="GFG103" s="1170"/>
      <c r="GFH103" s="1170"/>
      <c r="GFI103" s="1170"/>
      <c r="GFJ103" s="1170"/>
      <c r="GFK103" s="1170"/>
      <c r="GFL103" s="1170"/>
      <c r="GFM103" s="1170"/>
      <c r="GFN103" s="1170"/>
      <c r="GFO103" s="1170"/>
      <c r="GFP103" s="1170"/>
      <c r="GFQ103" s="1170"/>
      <c r="GFR103" s="1170"/>
      <c r="GFS103" s="1170"/>
      <c r="GFT103" s="1170"/>
      <c r="GFU103" s="1170"/>
      <c r="GFV103" s="1170"/>
      <c r="GFW103" s="1170"/>
      <c r="GFX103" s="1170"/>
      <c r="GFY103" s="1170"/>
      <c r="GFZ103" s="1170"/>
      <c r="GGA103" s="1170"/>
      <c r="GGB103" s="1170"/>
      <c r="GGC103" s="1170"/>
      <c r="GGD103" s="1170"/>
      <c r="GGE103" s="1170"/>
      <c r="GGF103" s="1170"/>
      <c r="GGG103" s="1170"/>
      <c r="GGH103" s="1170"/>
      <c r="GGI103" s="1170"/>
      <c r="GGJ103" s="1170"/>
      <c r="GGK103" s="1170"/>
      <c r="GGL103" s="1170"/>
      <c r="GGM103" s="1170"/>
      <c r="GGN103" s="1170"/>
      <c r="GGO103" s="1170"/>
      <c r="GGP103" s="1170"/>
      <c r="GGQ103" s="1170"/>
      <c r="GGR103" s="1170"/>
      <c r="GGS103" s="1170"/>
      <c r="GGT103" s="1170"/>
      <c r="GGU103" s="1170"/>
      <c r="GGV103" s="1170"/>
      <c r="GGW103" s="1170"/>
      <c r="GGX103" s="1170"/>
      <c r="GGY103" s="1170"/>
      <c r="GGZ103" s="1170"/>
      <c r="GHA103" s="1170"/>
      <c r="GHB103" s="1170"/>
      <c r="GHC103" s="1170"/>
      <c r="GHD103" s="1170"/>
      <c r="GHE103" s="1170"/>
      <c r="GHF103" s="1170"/>
      <c r="GHG103" s="1170"/>
      <c r="GHH103" s="1170"/>
      <c r="GHI103" s="1170"/>
      <c r="GHJ103" s="1170"/>
      <c r="GHK103" s="1170"/>
      <c r="GHL103" s="1170"/>
      <c r="GHM103" s="1170"/>
      <c r="GHN103" s="1170"/>
      <c r="GHO103" s="1170"/>
      <c r="GHP103" s="1170"/>
      <c r="GHQ103" s="1170"/>
      <c r="GHR103" s="1170"/>
      <c r="GHS103" s="1170"/>
      <c r="GHT103" s="1170"/>
      <c r="GHU103" s="1170"/>
      <c r="GHV103" s="1170"/>
      <c r="GHW103" s="1170"/>
      <c r="GHX103" s="1170"/>
      <c r="GHY103" s="1170"/>
      <c r="GHZ103" s="1170"/>
      <c r="GIA103" s="1170"/>
      <c r="GIB103" s="1170"/>
      <c r="GIC103" s="1170"/>
      <c r="GID103" s="1170"/>
      <c r="GIE103" s="1170"/>
      <c r="GIF103" s="1170"/>
      <c r="GIG103" s="1170"/>
      <c r="GIH103" s="1170"/>
      <c r="GII103" s="1170"/>
      <c r="GIJ103" s="1170"/>
      <c r="GIK103" s="1170"/>
      <c r="GIL103" s="1170"/>
      <c r="GIM103" s="1170"/>
      <c r="GIN103" s="1170"/>
      <c r="GIO103" s="1170"/>
      <c r="GIP103" s="1170"/>
      <c r="GIQ103" s="1170"/>
      <c r="GIR103" s="1170"/>
      <c r="GIS103" s="1170"/>
      <c r="GIT103" s="1170"/>
      <c r="GIU103" s="1170"/>
      <c r="GIV103" s="1170"/>
      <c r="GIW103" s="1170"/>
      <c r="GIX103" s="1170"/>
      <c r="GIY103" s="1170"/>
      <c r="GIZ103" s="1170"/>
      <c r="GJA103" s="1170"/>
      <c r="GJB103" s="1170"/>
      <c r="GJC103" s="1170"/>
      <c r="GJD103" s="1170"/>
      <c r="GJE103" s="1170"/>
      <c r="GJF103" s="1170"/>
      <c r="GJG103" s="1170"/>
      <c r="GJH103" s="1170"/>
      <c r="GJI103" s="1170"/>
      <c r="GJJ103" s="1170"/>
      <c r="GJK103" s="1170"/>
      <c r="GJL103" s="1170"/>
      <c r="GJM103" s="1170"/>
      <c r="GJN103" s="1170"/>
      <c r="GJO103" s="1170"/>
      <c r="GJP103" s="1170"/>
      <c r="GJQ103" s="1170"/>
      <c r="GJR103" s="1170"/>
      <c r="GJS103" s="1170"/>
      <c r="GJT103" s="1170"/>
      <c r="GJU103" s="1170"/>
      <c r="GJV103" s="1170"/>
      <c r="GJW103" s="1170"/>
      <c r="GJX103" s="1170"/>
      <c r="GJY103" s="1170"/>
      <c r="GJZ103" s="1170"/>
      <c r="GKA103" s="1170"/>
      <c r="GKB103" s="1170"/>
      <c r="GKC103" s="1170"/>
      <c r="GKD103" s="1170"/>
      <c r="GKE103" s="1170"/>
      <c r="GKF103" s="1170"/>
      <c r="GKG103" s="1170"/>
      <c r="GKH103" s="1170"/>
      <c r="GKI103" s="1170"/>
      <c r="GKJ103" s="1170"/>
      <c r="GKK103" s="1170"/>
      <c r="GKL103" s="1170"/>
      <c r="GKM103" s="1170"/>
      <c r="GKN103" s="1170"/>
      <c r="GKO103" s="1170"/>
      <c r="GKP103" s="1170"/>
      <c r="GKQ103" s="1170"/>
      <c r="GKR103" s="1170"/>
      <c r="GKS103" s="1170"/>
      <c r="GKT103" s="1170"/>
      <c r="GKU103" s="1170"/>
      <c r="GKV103" s="1170"/>
      <c r="GKW103" s="1170"/>
      <c r="GKX103" s="1170"/>
      <c r="GKY103" s="1170"/>
      <c r="GKZ103" s="1170"/>
      <c r="GLA103" s="1170"/>
      <c r="GLB103" s="1170"/>
      <c r="GLC103" s="1170"/>
      <c r="GLD103" s="1170"/>
      <c r="GLE103" s="1170"/>
      <c r="GLF103" s="1170"/>
      <c r="GLG103" s="1170"/>
      <c r="GLH103" s="1170"/>
      <c r="GLI103" s="1170"/>
      <c r="GLJ103" s="1170"/>
      <c r="GLK103" s="1170"/>
      <c r="GLL103" s="1170"/>
      <c r="GLM103" s="1170"/>
      <c r="GLN103" s="1170"/>
      <c r="GLO103" s="1170"/>
      <c r="GLP103" s="1170"/>
      <c r="GLQ103" s="1170"/>
      <c r="GLR103" s="1170"/>
      <c r="GLS103" s="1170"/>
      <c r="GLT103" s="1170"/>
      <c r="GLU103" s="1170"/>
      <c r="GLV103" s="1170"/>
      <c r="GLW103" s="1170"/>
      <c r="GLX103" s="1170"/>
      <c r="GLY103" s="1170"/>
      <c r="GLZ103" s="1170"/>
      <c r="GMA103" s="1170"/>
      <c r="GMB103" s="1170"/>
      <c r="GMC103" s="1170"/>
      <c r="GMD103" s="1170"/>
      <c r="GME103" s="1170"/>
      <c r="GMF103" s="1170"/>
      <c r="GMG103" s="1170"/>
      <c r="GMH103" s="1170"/>
      <c r="GMI103" s="1170"/>
      <c r="GMJ103" s="1170"/>
      <c r="GMK103" s="1170"/>
      <c r="GML103" s="1170"/>
      <c r="GMM103" s="1170"/>
      <c r="GMN103" s="1170"/>
      <c r="GMO103" s="1170"/>
      <c r="GMP103" s="1170"/>
      <c r="GMQ103" s="1170"/>
      <c r="GMR103" s="1170"/>
      <c r="GMS103" s="1170"/>
      <c r="GMT103" s="1170"/>
      <c r="GMU103" s="1170"/>
      <c r="GMV103" s="1170"/>
      <c r="GMW103" s="1170"/>
      <c r="GMX103" s="1170"/>
      <c r="GMY103" s="1170"/>
      <c r="GMZ103" s="1170"/>
      <c r="GNA103" s="1170"/>
      <c r="GNB103" s="1170"/>
      <c r="GNC103" s="1170"/>
      <c r="GND103" s="1170"/>
      <c r="GNE103" s="1170"/>
      <c r="GNF103" s="1170"/>
      <c r="GNG103" s="1170"/>
      <c r="GNH103" s="1170"/>
      <c r="GNI103" s="1170"/>
      <c r="GNJ103" s="1170"/>
      <c r="GNK103" s="1170"/>
      <c r="GNL103" s="1170"/>
      <c r="GNM103" s="1170"/>
      <c r="GNN103" s="1170"/>
      <c r="GNO103" s="1170"/>
      <c r="GNP103" s="1170"/>
      <c r="GNQ103" s="1170"/>
      <c r="GNR103" s="1170"/>
      <c r="GNS103" s="1170"/>
      <c r="GNT103" s="1170"/>
      <c r="GNU103" s="1170"/>
      <c r="GNV103" s="1170"/>
      <c r="GNW103" s="1170"/>
      <c r="GNX103" s="1170"/>
      <c r="GNY103" s="1170"/>
      <c r="GNZ103" s="1170"/>
      <c r="GOA103" s="1170"/>
      <c r="GOB103" s="1170"/>
      <c r="GOC103" s="1170"/>
      <c r="GOD103" s="1170"/>
      <c r="GOE103" s="1170"/>
      <c r="GOF103" s="1170"/>
      <c r="GOG103" s="1170"/>
      <c r="GOH103" s="1170"/>
      <c r="GOI103" s="1170"/>
      <c r="GOJ103" s="1170"/>
      <c r="GOK103" s="1170"/>
      <c r="GOL103" s="1170"/>
      <c r="GOM103" s="1170"/>
      <c r="GON103" s="1170"/>
      <c r="GOO103" s="1170"/>
      <c r="GOP103" s="1170"/>
      <c r="GOQ103" s="1170"/>
      <c r="GOR103" s="1170"/>
      <c r="GOS103" s="1170"/>
      <c r="GOT103" s="1170"/>
      <c r="GOU103" s="1170"/>
      <c r="GOV103" s="1170"/>
      <c r="GOW103" s="1170"/>
      <c r="GOX103" s="1170"/>
      <c r="GOY103" s="1170"/>
      <c r="GOZ103" s="1170"/>
      <c r="GPA103" s="1170"/>
      <c r="GPB103" s="1170"/>
      <c r="GPC103" s="1170"/>
      <c r="GPD103" s="1170"/>
      <c r="GPE103" s="1170"/>
      <c r="GPF103" s="1170"/>
      <c r="GPG103" s="1170"/>
      <c r="GPH103" s="1170"/>
      <c r="GPI103" s="1170"/>
      <c r="GPJ103" s="1170"/>
      <c r="GPK103" s="1170"/>
      <c r="GPL103" s="1170"/>
      <c r="GPM103" s="1170"/>
      <c r="GPN103" s="1170"/>
      <c r="GPO103" s="1170"/>
      <c r="GPP103" s="1170"/>
      <c r="GPQ103" s="1170"/>
      <c r="GPR103" s="1170"/>
      <c r="GPS103" s="1170"/>
      <c r="GPT103" s="1170"/>
      <c r="GPU103" s="1170"/>
      <c r="GPV103" s="1170"/>
      <c r="GPW103" s="1170"/>
      <c r="GPX103" s="1170"/>
      <c r="GPY103" s="1170"/>
      <c r="GPZ103" s="1170"/>
      <c r="GQA103" s="1170"/>
      <c r="GQB103" s="1170"/>
      <c r="GQC103" s="1170"/>
      <c r="GQD103" s="1170"/>
      <c r="GQE103" s="1170"/>
      <c r="GQF103" s="1170"/>
      <c r="GQG103" s="1170"/>
      <c r="GQH103" s="1170"/>
      <c r="GQI103" s="1170"/>
      <c r="GQJ103" s="1170"/>
      <c r="GQK103" s="1170"/>
      <c r="GQL103" s="1170"/>
      <c r="GQM103" s="1170"/>
      <c r="GQN103" s="1170"/>
      <c r="GQO103" s="1170"/>
      <c r="GQP103" s="1170"/>
      <c r="GQQ103" s="1170"/>
      <c r="GQR103" s="1170"/>
      <c r="GQS103" s="1170"/>
      <c r="GQT103" s="1170"/>
      <c r="GQU103" s="1170"/>
      <c r="GQV103" s="1170"/>
      <c r="GQW103" s="1170"/>
      <c r="GQX103" s="1170"/>
      <c r="GQY103" s="1170"/>
      <c r="GQZ103" s="1170"/>
      <c r="GRA103" s="1170"/>
      <c r="GRB103" s="1170"/>
      <c r="GRC103" s="1170"/>
      <c r="GRD103" s="1170"/>
      <c r="GRE103" s="1170"/>
      <c r="GRF103" s="1170"/>
      <c r="GRG103" s="1170"/>
      <c r="GRH103" s="1170"/>
      <c r="GRI103" s="1170"/>
      <c r="GRJ103" s="1170"/>
      <c r="GRK103" s="1170"/>
      <c r="GRL103" s="1170"/>
      <c r="GRM103" s="1170"/>
      <c r="GRN103" s="1170"/>
      <c r="GRO103" s="1170"/>
      <c r="GRP103" s="1170"/>
      <c r="GRQ103" s="1170"/>
      <c r="GRR103" s="1170"/>
      <c r="GRS103" s="1170"/>
      <c r="GRT103" s="1170"/>
      <c r="GRU103" s="1170"/>
      <c r="GRV103" s="1170"/>
      <c r="GRW103" s="1170"/>
      <c r="GRX103" s="1170"/>
      <c r="GRY103" s="1170"/>
      <c r="GRZ103" s="1170"/>
      <c r="GSA103" s="1170"/>
      <c r="GSB103" s="1170"/>
      <c r="GSC103" s="1170"/>
      <c r="GSD103" s="1170"/>
      <c r="GSE103" s="1170"/>
      <c r="GSF103" s="1170"/>
      <c r="GSG103" s="1170"/>
      <c r="GSH103" s="1170"/>
      <c r="GSI103" s="1170"/>
      <c r="GSJ103" s="1170"/>
      <c r="GSK103" s="1170"/>
      <c r="GSL103" s="1170"/>
      <c r="GSM103" s="1170"/>
      <c r="GSN103" s="1170"/>
      <c r="GSO103" s="1170"/>
      <c r="GSP103" s="1170"/>
      <c r="GSQ103" s="1170"/>
      <c r="GSR103" s="1170"/>
      <c r="GSS103" s="1170"/>
      <c r="GST103" s="1170"/>
      <c r="GSU103" s="1170"/>
      <c r="GSV103" s="1170"/>
      <c r="GSW103" s="1170"/>
      <c r="GSX103" s="1170"/>
      <c r="GSY103" s="1170"/>
      <c r="GSZ103" s="1170"/>
      <c r="GTA103" s="1170"/>
      <c r="GTB103" s="1170"/>
      <c r="GTC103" s="1170"/>
      <c r="GTD103" s="1170"/>
      <c r="GTE103" s="1170"/>
      <c r="GTF103" s="1170"/>
      <c r="GTG103" s="1170"/>
      <c r="GTH103" s="1170"/>
      <c r="GTI103" s="1170"/>
      <c r="GTJ103" s="1170"/>
      <c r="GTK103" s="1170"/>
      <c r="GTL103" s="1170"/>
      <c r="GTM103" s="1170"/>
      <c r="GTN103" s="1170"/>
      <c r="GTO103" s="1170"/>
      <c r="GTP103" s="1170"/>
      <c r="GTQ103" s="1170"/>
      <c r="GTR103" s="1170"/>
      <c r="GTS103" s="1170"/>
      <c r="GTT103" s="1170"/>
      <c r="GTU103" s="1170"/>
      <c r="GTV103" s="1170"/>
      <c r="GTW103" s="1170"/>
      <c r="GTX103" s="1170"/>
      <c r="GTY103" s="1170"/>
      <c r="GTZ103" s="1170"/>
      <c r="GUA103" s="1170"/>
      <c r="GUB103" s="1170"/>
      <c r="GUC103" s="1170"/>
      <c r="GUD103" s="1170"/>
      <c r="GUE103" s="1170"/>
      <c r="GUF103" s="1170"/>
      <c r="GUG103" s="1170"/>
      <c r="GUH103" s="1170"/>
      <c r="GUI103" s="1170"/>
      <c r="GUJ103" s="1170"/>
      <c r="GUK103" s="1170"/>
      <c r="GUL103" s="1170"/>
      <c r="GUM103" s="1170"/>
      <c r="GUN103" s="1170"/>
      <c r="GUO103" s="1170"/>
      <c r="GUP103" s="1170"/>
      <c r="GUQ103" s="1170"/>
      <c r="GUR103" s="1170"/>
      <c r="GUS103" s="1170"/>
      <c r="GUT103" s="1170"/>
      <c r="GUU103" s="1170"/>
      <c r="GUV103" s="1170"/>
      <c r="GUW103" s="1170"/>
      <c r="GUX103" s="1170"/>
      <c r="GUY103" s="1170"/>
      <c r="GUZ103" s="1170"/>
      <c r="GVA103" s="1170"/>
      <c r="GVB103" s="1170"/>
      <c r="GVC103" s="1170"/>
      <c r="GVD103" s="1170"/>
      <c r="GVE103" s="1170"/>
      <c r="GVF103" s="1170"/>
      <c r="GVG103" s="1170"/>
      <c r="GVH103" s="1170"/>
      <c r="GVI103" s="1170"/>
      <c r="GVJ103" s="1170"/>
      <c r="GVK103" s="1170"/>
      <c r="GVL103" s="1170"/>
      <c r="GVM103" s="1170"/>
      <c r="GVN103" s="1170"/>
      <c r="GVO103" s="1170"/>
      <c r="GVP103" s="1170"/>
      <c r="GVQ103" s="1170"/>
      <c r="GVR103" s="1170"/>
      <c r="GVS103" s="1170"/>
      <c r="GVT103" s="1170"/>
      <c r="GVU103" s="1170"/>
      <c r="GVV103" s="1170"/>
      <c r="GVW103" s="1170"/>
      <c r="GVX103" s="1170"/>
      <c r="GVY103" s="1170"/>
      <c r="GVZ103" s="1170"/>
      <c r="GWA103" s="1170"/>
      <c r="GWB103" s="1170"/>
      <c r="GWC103" s="1170"/>
      <c r="GWD103" s="1170"/>
      <c r="GWE103" s="1170"/>
      <c r="GWF103" s="1170"/>
      <c r="GWG103" s="1170"/>
      <c r="GWH103" s="1170"/>
      <c r="GWI103" s="1170"/>
      <c r="GWJ103" s="1170"/>
      <c r="GWK103" s="1170"/>
      <c r="GWL103" s="1170"/>
      <c r="GWM103" s="1170"/>
      <c r="GWN103" s="1170"/>
      <c r="GWO103" s="1170"/>
      <c r="GWP103" s="1170"/>
      <c r="GWQ103" s="1170"/>
      <c r="GWR103" s="1170"/>
      <c r="GWS103" s="1170"/>
      <c r="GWT103" s="1170"/>
      <c r="GWU103" s="1170"/>
      <c r="GWV103" s="1170"/>
      <c r="GWW103" s="1170"/>
      <c r="GWX103" s="1170"/>
      <c r="GWY103" s="1170"/>
      <c r="GWZ103" s="1170"/>
      <c r="GXA103" s="1170"/>
      <c r="GXB103" s="1170"/>
      <c r="GXC103" s="1170"/>
      <c r="GXD103" s="1170"/>
      <c r="GXE103" s="1170"/>
      <c r="GXF103" s="1170"/>
      <c r="GXG103" s="1170"/>
      <c r="GXH103" s="1170"/>
      <c r="GXI103" s="1170"/>
      <c r="GXJ103" s="1170"/>
      <c r="GXK103" s="1170"/>
      <c r="GXL103" s="1170"/>
      <c r="GXM103" s="1170"/>
      <c r="GXN103" s="1170"/>
      <c r="GXO103" s="1170"/>
      <c r="GXP103" s="1170"/>
      <c r="GXQ103" s="1170"/>
      <c r="GXR103" s="1170"/>
      <c r="GXS103" s="1170"/>
      <c r="GXT103" s="1170"/>
      <c r="GXU103" s="1170"/>
      <c r="GXV103" s="1170"/>
      <c r="GXW103" s="1170"/>
      <c r="GXX103" s="1170"/>
      <c r="GXY103" s="1170"/>
      <c r="GXZ103" s="1170"/>
      <c r="GYA103" s="1170"/>
      <c r="GYB103" s="1170"/>
      <c r="GYC103" s="1170"/>
      <c r="GYD103" s="1170"/>
      <c r="GYE103" s="1170"/>
      <c r="GYF103" s="1170"/>
      <c r="GYG103" s="1170"/>
      <c r="GYH103" s="1170"/>
      <c r="GYI103" s="1170"/>
      <c r="GYJ103" s="1170"/>
      <c r="GYK103" s="1170"/>
      <c r="GYL103" s="1170"/>
      <c r="GYM103" s="1170"/>
      <c r="GYN103" s="1170"/>
      <c r="GYO103" s="1170"/>
      <c r="GYP103" s="1170"/>
      <c r="GYQ103" s="1170"/>
      <c r="GYR103" s="1170"/>
      <c r="GYS103" s="1170"/>
      <c r="GYT103" s="1170"/>
      <c r="GYU103" s="1170"/>
      <c r="GYV103" s="1170"/>
      <c r="GYW103" s="1170"/>
      <c r="GYX103" s="1170"/>
      <c r="GYY103" s="1170"/>
      <c r="GYZ103" s="1170"/>
      <c r="GZA103" s="1170"/>
      <c r="GZB103" s="1170"/>
      <c r="GZC103" s="1170"/>
      <c r="GZD103" s="1170"/>
      <c r="GZE103" s="1170"/>
      <c r="GZF103" s="1170"/>
      <c r="GZG103" s="1170"/>
      <c r="GZH103" s="1170"/>
      <c r="GZI103" s="1170"/>
      <c r="GZJ103" s="1170"/>
      <c r="GZK103" s="1170"/>
      <c r="GZL103" s="1170"/>
      <c r="GZM103" s="1170"/>
      <c r="GZN103" s="1170"/>
      <c r="GZO103" s="1170"/>
      <c r="GZP103" s="1170"/>
      <c r="GZQ103" s="1170"/>
      <c r="GZR103" s="1170"/>
      <c r="GZS103" s="1170"/>
      <c r="GZT103" s="1170"/>
      <c r="GZU103" s="1170"/>
      <c r="GZV103" s="1170"/>
      <c r="GZW103" s="1170"/>
      <c r="GZX103" s="1170"/>
      <c r="GZY103" s="1170"/>
      <c r="GZZ103" s="1170"/>
      <c r="HAA103" s="1170"/>
      <c r="HAB103" s="1170"/>
      <c r="HAC103" s="1170"/>
      <c r="HAD103" s="1170"/>
      <c r="HAE103" s="1170"/>
      <c r="HAF103" s="1170"/>
      <c r="HAG103" s="1170"/>
      <c r="HAH103" s="1170"/>
      <c r="HAI103" s="1170"/>
      <c r="HAJ103" s="1170"/>
      <c r="HAK103" s="1170"/>
      <c r="HAL103" s="1170"/>
      <c r="HAM103" s="1170"/>
      <c r="HAN103" s="1170"/>
      <c r="HAO103" s="1170"/>
      <c r="HAP103" s="1170"/>
      <c r="HAQ103" s="1170"/>
      <c r="HAR103" s="1170"/>
      <c r="HAS103" s="1170"/>
      <c r="HAT103" s="1170"/>
      <c r="HAU103" s="1170"/>
      <c r="HAV103" s="1170"/>
      <c r="HAW103" s="1170"/>
      <c r="HAX103" s="1170"/>
      <c r="HAY103" s="1170"/>
      <c r="HAZ103" s="1170"/>
      <c r="HBA103" s="1170"/>
      <c r="HBB103" s="1170"/>
      <c r="HBC103" s="1170"/>
      <c r="HBD103" s="1170"/>
      <c r="HBE103" s="1170"/>
      <c r="HBF103" s="1170"/>
      <c r="HBG103" s="1170"/>
      <c r="HBH103" s="1170"/>
      <c r="HBI103" s="1170"/>
      <c r="HBJ103" s="1170"/>
      <c r="HBK103" s="1170"/>
      <c r="HBL103" s="1170"/>
      <c r="HBM103" s="1170"/>
      <c r="HBN103" s="1170"/>
      <c r="HBO103" s="1170"/>
      <c r="HBP103" s="1170"/>
      <c r="HBQ103" s="1170"/>
      <c r="HBR103" s="1170"/>
      <c r="HBS103" s="1170"/>
      <c r="HBT103" s="1170"/>
      <c r="HBU103" s="1170"/>
      <c r="HBV103" s="1170"/>
      <c r="HBW103" s="1170"/>
      <c r="HBX103" s="1170"/>
      <c r="HBY103" s="1170"/>
      <c r="HBZ103" s="1170"/>
      <c r="HCA103" s="1170"/>
      <c r="HCB103" s="1170"/>
      <c r="HCC103" s="1170"/>
      <c r="HCD103" s="1170"/>
      <c r="HCE103" s="1170"/>
      <c r="HCF103" s="1170"/>
      <c r="HCG103" s="1170"/>
      <c r="HCH103" s="1170"/>
      <c r="HCI103" s="1170"/>
      <c r="HCJ103" s="1170"/>
      <c r="HCK103" s="1170"/>
      <c r="HCL103" s="1170"/>
      <c r="HCM103" s="1170"/>
      <c r="HCN103" s="1170"/>
      <c r="HCO103" s="1170"/>
      <c r="HCP103" s="1170"/>
      <c r="HCQ103" s="1170"/>
      <c r="HCR103" s="1170"/>
      <c r="HCS103" s="1170"/>
      <c r="HCT103" s="1170"/>
      <c r="HCU103" s="1170"/>
      <c r="HCV103" s="1170"/>
      <c r="HCW103" s="1170"/>
      <c r="HCX103" s="1170"/>
      <c r="HCY103" s="1170"/>
      <c r="HCZ103" s="1170"/>
      <c r="HDA103" s="1170"/>
      <c r="HDB103" s="1170"/>
      <c r="HDC103" s="1170"/>
      <c r="HDD103" s="1170"/>
      <c r="HDE103" s="1170"/>
      <c r="HDF103" s="1170"/>
      <c r="HDG103" s="1170"/>
      <c r="HDH103" s="1170"/>
      <c r="HDI103" s="1170"/>
      <c r="HDJ103" s="1170"/>
      <c r="HDK103" s="1170"/>
      <c r="HDL103" s="1170"/>
      <c r="HDM103" s="1170"/>
      <c r="HDN103" s="1170"/>
      <c r="HDO103" s="1170"/>
      <c r="HDP103" s="1170"/>
      <c r="HDQ103" s="1170"/>
      <c r="HDR103" s="1170"/>
      <c r="HDS103" s="1170"/>
      <c r="HDT103" s="1170"/>
      <c r="HDU103" s="1170"/>
      <c r="HDV103" s="1170"/>
      <c r="HDW103" s="1170"/>
      <c r="HDX103" s="1170"/>
      <c r="HDY103" s="1170"/>
      <c r="HDZ103" s="1170"/>
      <c r="HEA103" s="1170"/>
      <c r="HEB103" s="1170"/>
      <c r="HEC103" s="1170"/>
      <c r="HED103" s="1170"/>
      <c r="HEE103" s="1170"/>
      <c r="HEF103" s="1170"/>
      <c r="HEG103" s="1170"/>
      <c r="HEH103" s="1170"/>
      <c r="HEI103" s="1170"/>
      <c r="HEJ103" s="1170"/>
      <c r="HEK103" s="1170"/>
      <c r="HEL103" s="1170"/>
      <c r="HEM103" s="1170"/>
      <c r="HEN103" s="1170"/>
      <c r="HEO103" s="1170"/>
      <c r="HEP103" s="1170"/>
      <c r="HEQ103" s="1170"/>
      <c r="HER103" s="1170"/>
      <c r="HES103" s="1170"/>
      <c r="HET103" s="1170"/>
      <c r="HEU103" s="1170"/>
      <c r="HEV103" s="1170"/>
      <c r="HEW103" s="1170"/>
      <c r="HEX103" s="1170"/>
      <c r="HEY103" s="1170"/>
      <c r="HEZ103" s="1170"/>
      <c r="HFA103" s="1170"/>
      <c r="HFB103" s="1170"/>
      <c r="HFC103" s="1170"/>
      <c r="HFD103" s="1170"/>
      <c r="HFE103" s="1170"/>
      <c r="HFF103" s="1170"/>
      <c r="HFG103" s="1170"/>
      <c r="HFH103" s="1170"/>
      <c r="HFI103" s="1170"/>
      <c r="HFJ103" s="1170"/>
      <c r="HFK103" s="1170"/>
      <c r="HFL103" s="1170"/>
      <c r="HFM103" s="1170"/>
      <c r="HFN103" s="1170"/>
      <c r="HFO103" s="1170"/>
      <c r="HFP103" s="1170"/>
      <c r="HFQ103" s="1170"/>
      <c r="HFR103" s="1170"/>
      <c r="HFS103" s="1170"/>
      <c r="HFT103" s="1170"/>
      <c r="HFU103" s="1170"/>
      <c r="HFV103" s="1170"/>
      <c r="HFW103" s="1170"/>
      <c r="HFX103" s="1170"/>
      <c r="HFY103" s="1170"/>
      <c r="HFZ103" s="1170"/>
      <c r="HGA103" s="1170"/>
      <c r="HGB103" s="1170"/>
      <c r="HGC103" s="1170"/>
      <c r="HGD103" s="1170"/>
      <c r="HGE103" s="1170"/>
      <c r="HGF103" s="1170"/>
      <c r="HGG103" s="1170"/>
      <c r="HGH103" s="1170"/>
      <c r="HGI103" s="1170"/>
      <c r="HGJ103" s="1170"/>
      <c r="HGK103" s="1170"/>
      <c r="HGL103" s="1170"/>
      <c r="HGM103" s="1170"/>
      <c r="HGN103" s="1170"/>
      <c r="HGO103" s="1170"/>
      <c r="HGP103" s="1170"/>
      <c r="HGQ103" s="1170"/>
      <c r="HGR103" s="1170"/>
      <c r="HGS103" s="1170"/>
      <c r="HGT103" s="1170"/>
      <c r="HGU103" s="1170"/>
      <c r="HGV103" s="1170"/>
      <c r="HGW103" s="1170"/>
      <c r="HGX103" s="1170"/>
      <c r="HGY103" s="1170"/>
      <c r="HGZ103" s="1170"/>
      <c r="HHA103" s="1170"/>
      <c r="HHB103" s="1170"/>
      <c r="HHC103" s="1170"/>
      <c r="HHD103" s="1170"/>
      <c r="HHE103" s="1170"/>
      <c r="HHF103" s="1170"/>
      <c r="HHG103" s="1170"/>
      <c r="HHH103" s="1170"/>
      <c r="HHI103" s="1170"/>
      <c r="HHJ103" s="1170"/>
      <c r="HHK103" s="1170"/>
      <c r="HHL103" s="1170"/>
      <c r="HHM103" s="1170"/>
      <c r="HHN103" s="1170"/>
      <c r="HHO103" s="1170"/>
      <c r="HHP103" s="1170"/>
      <c r="HHQ103" s="1170"/>
      <c r="HHR103" s="1170"/>
      <c r="HHS103" s="1170"/>
      <c r="HHT103" s="1170"/>
      <c r="HHU103" s="1170"/>
      <c r="HHV103" s="1170"/>
      <c r="HHW103" s="1170"/>
      <c r="HHX103" s="1170"/>
      <c r="HHY103" s="1170"/>
      <c r="HHZ103" s="1170"/>
      <c r="HIA103" s="1170"/>
      <c r="HIB103" s="1170"/>
      <c r="HIC103" s="1170"/>
      <c r="HID103" s="1170"/>
      <c r="HIE103" s="1170"/>
      <c r="HIF103" s="1170"/>
      <c r="HIG103" s="1170"/>
      <c r="HIH103" s="1170"/>
      <c r="HII103" s="1170"/>
      <c r="HIJ103" s="1170"/>
      <c r="HIK103" s="1170"/>
      <c r="HIL103" s="1170"/>
      <c r="HIM103" s="1170"/>
      <c r="HIN103" s="1170"/>
      <c r="HIO103" s="1170"/>
      <c r="HIP103" s="1170"/>
      <c r="HIQ103" s="1170"/>
      <c r="HIR103" s="1170"/>
      <c r="HIS103" s="1170"/>
      <c r="HIT103" s="1170"/>
      <c r="HIU103" s="1170"/>
      <c r="HIV103" s="1170"/>
      <c r="HIW103" s="1170"/>
      <c r="HIX103" s="1170"/>
      <c r="HIY103" s="1170"/>
      <c r="HIZ103" s="1170"/>
      <c r="HJA103" s="1170"/>
      <c r="HJB103" s="1170"/>
      <c r="HJC103" s="1170"/>
      <c r="HJD103" s="1170"/>
      <c r="HJE103" s="1170"/>
      <c r="HJF103" s="1170"/>
      <c r="HJG103" s="1170"/>
      <c r="HJH103" s="1170"/>
      <c r="HJI103" s="1170"/>
      <c r="HJJ103" s="1170"/>
      <c r="HJK103" s="1170"/>
      <c r="HJL103" s="1170"/>
      <c r="HJM103" s="1170"/>
      <c r="HJN103" s="1170"/>
      <c r="HJO103" s="1170"/>
      <c r="HJP103" s="1170"/>
      <c r="HJQ103" s="1170"/>
      <c r="HJR103" s="1170"/>
      <c r="HJS103" s="1170"/>
      <c r="HJT103" s="1170"/>
      <c r="HJU103" s="1170"/>
      <c r="HJV103" s="1170"/>
      <c r="HJW103" s="1170"/>
      <c r="HJX103" s="1170"/>
      <c r="HJY103" s="1170"/>
      <c r="HJZ103" s="1170"/>
      <c r="HKA103" s="1170"/>
      <c r="HKB103" s="1170"/>
      <c r="HKC103" s="1170"/>
      <c r="HKD103" s="1170"/>
      <c r="HKE103" s="1170"/>
      <c r="HKF103" s="1170"/>
      <c r="HKG103" s="1170"/>
      <c r="HKH103" s="1170"/>
      <c r="HKI103" s="1170"/>
      <c r="HKJ103" s="1170"/>
      <c r="HKK103" s="1170"/>
      <c r="HKL103" s="1170"/>
      <c r="HKM103" s="1170"/>
      <c r="HKN103" s="1170"/>
      <c r="HKO103" s="1170"/>
      <c r="HKP103" s="1170"/>
      <c r="HKQ103" s="1170"/>
      <c r="HKR103" s="1170"/>
      <c r="HKS103" s="1170"/>
      <c r="HKT103" s="1170"/>
      <c r="HKU103" s="1170"/>
      <c r="HKV103" s="1170"/>
      <c r="HKW103" s="1170"/>
      <c r="HKX103" s="1170"/>
      <c r="HKY103" s="1170"/>
      <c r="HKZ103" s="1170"/>
      <c r="HLA103" s="1170"/>
      <c r="HLB103" s="1170"/>
      <c r="HLC103" s="1170"/>
      <c r="HLD103" s="1170"/>
      <c r="HLE103" s="1170"/>
      <c r="HLF103" s="1170"/>
      <c r="HLG103" s="1170"/>
      <c r="HLH103" s="1170"/>
      <c r="HLI103" s="1170"/>
      <c r="HLJ103" s="1170"/>
      <c r="HLK103" s="1170"/>
      <c r="HLL103" s="1170"/>
      <c r="HLM103" s="1170"/>
      <c r="HLN103" s="1170"/>
      <c r="HLO103" s="1170"/>
      <c r="HLP103" s="1170"/>
      <c r="HLQ103" s="1170"/>
      <c r="HLR103" s="1170"/>
      <c r="HLS103" s="1170"/>
      <c r="HLT103" s="1170"/>
      <c r="HLU103" s="1170"/>
      <c r="HLV103" s="1170"/>
      <c r="HLW103" s="1170"/>
      <c r="HLX103" s="1170"/>
      <c r="HLY103" s="1170"/>
      <c r="HLZ103" s="1170"/>
      <c r="HMA103" s="1170"/>
      <c r="HMB103" s="1170"/>
      <c r="HMC103" s="1170"/>
      <c r="HMD103" s="1170"/>
      <c r="HME103" s="1170"/>
      <c r="HMF103" s="1170"/>
      <c r="HMG103" s="1170"/>
      <c r="HMH103" s="1170"/>
      <c r="HMI103" s="1170"/>
      <c r="HMJ103" s="1170"/>
      <c r="HMK103" s="1170"/>
      <c r="HML103" s="1170"/>
      <c r="HMM103" s="1170"/>
      <c r="HMN103" s="1170"/>
      <c r="HMO103" s="1170"/>
      <c r="HMP103" s="1170"/>
      <c r="HMQ103" s="1170"/>
      <c r="HMR103" s="1170"/>
      <c r="HMS103" s="1170"/>
      <c r="HMT103" s="1170"/>
      <c r="HMU103" s="1170"/>
      <c r="HMV103" s="1170"/>
      <c r="HMW103" s="1170"/>
      <c r="HMX103" s="1170"/>
      <c r="HMY103" s="1170"/>
      <c r="HMZ103" s="1170"/>
      <c r="HNA103" s="1170"/>
      <c r="HNB103" s="1170"/>
      <c r="HNC103" s="1170"/>
      <c r="HND103" s="1170"/>
      <c r="HNE103" s="1170"/>
      <c r="HNF103" s="1170"/>
      <c r="HNG103" s="1170"/>
      <c r="HNH103" s="1170"/>
      <c r="HNI103" s="1170"/>
      <c r="HNJ103" s="1170"/>
      <c r="HNK103" s="1170"/>
      <c r="HNL103" s="1170"/>
      <c r="HNM103" s="1170"/>
      <c r="HNN103" s="1170"/>
      <c r="HNO103" s="1170"/>
      <c r="HNP103" s="1170"/>
      <c r="HNQ103" s="1170"/>
      <c r="HNR103" s="1170"/>
      <c r="HNS103" s="1170"/>
      <c r="HNT103" s="1170"/>
      <c r="HNU103" s="1170"/>
      <c r="HNV103" s="1170"/>
      <c r="HNW103" s="1170"/>
      <c r="HNX103" s="1170"/>
      <c r="HNY103" s="1170"/>
      <c r="HNZ103" s="1170"/>
      <c r="HOA103" s="1170"/>
      <c r="HOB103" s="1170"/>
      <c r="HOC103" s="1170"/>
      <c r="HOD103" s="1170"/>
      <c r="HOE103" s="1170"/>
      <c r="HOF103" s="1170"/>
      <c r="HOG103" s="1170"/>
      <c r="HOH103" s="1170"/>
      <c r="HOI103" s="1170"/>
      <c r="HOJ103" s="1170"/>
      <c r="HOK103" s="1170"/>
      <c r="HOL103" s="1170"/>
      <c r="HOM103" s="1170"/>
      <c r="HON103" s="1170"/>
      <c r="HOO103" s="1170"/>
      <c r="HOP103" s="1170"/>
      <c r="HOQ103" s="1170"/>
      <c r="HOR103" s="1170"/>
      <c r="HOS103" s="1170"/>
      <c r="HOT103" s="1170"/>
      <c r="HOU103" s="1170"/>
      <c r="HOV103" s="1170"/>
      <c r="HOW103" s="1170"/>
      <c r="HOX103" s="1170"/>
      <c r="HOY103" s="1170"/>
      <c r="HOZ103" s="1170"/>
      <c r="HPA103" s="1170"/>
      <c r="HPB103" s="1170"/>
      <c r="HPC103" s="1170"/>
      <c r="HPD103" s="1170"/>
      <c r="HPE103" s="1170"/>
      <c r="HPF103" s="1170"/>
      <c r="HPG103" s="1170"/>
      <c r="HPH103" s="1170"/>
      <c r="HPI103" s="1170"/>
      <c r="HPJ103" s="1170"/>
      <c r="HPK103" s="1170"/>
      <c r="HPL103" s="1170"/>
      <c r="HPM103" s="1170"/>
      <c r="HPN103" s="1170"/>
      <c r="HPO103" s="1170"/>
      <c r="HPP103" s="1170"/>
      <c r="HPQ103" s="1170"/>
      <c r="HPR103" s="1170"/>
      <c r="HPS103" s="1170"/>
      <c r="HPT103" s="1170"/>
      <c r="HPU103" s="1170"/>
      <c r="HPV103" s="1170"/>
      <c r="HPW103" s="1170"/>
      <c r="HPX103" s="1170"/>
      <c r="HPY103" s="1170"/>
      <c r="HPZ103" s="1170"/>
      <c r="HQA103" s="1170"/>
      <c r="HQB103" s="1170"/>
      <c r="HQC103" s="1170"/>
      <c r="HQD103" s="1170"/>
      <c r="HQE103" s="1170"/>
      <c r="HQF103" s="1170"/>
      <c r="HQG103" s="1170"/>
      <c r="HQH103" s="1170"/>
      <c r="HQI103" s="1170"/>
      <c r="HQJ103" s="1170"/>
      <c r="HQK103" s="1170"/>
      <c r="HQL103" s="1170"/>
      <c r="HQM103" s="1170"/>
      <c r="HQN103" s="1170"/>
      <c r="HQO103" s="1170"/>
      <c r="HQP103" s="1170"/>
      <c r="HQQ103" s="1170"/>
      <c r="HQR103" s="1170"/>
      <c r="HQS103" s="1170"/>
      <c r="HQT103" s="1170"/>
      <c r="HQU103" s="1170"/>
      <c r="HQV103" s="1170"/>
      <c r="HQW103" s="1170"/>
      <c r="HQX103" s="1170"/>
      <c r="HQY103" s="1170"/>
      <c r="HQZ103" s="1170"/>
      <c r="HRA103" s="1170"/>
      <c r="HRB103" s="1170"/>
      <c r="HRC103" s="1170"/>
      <c r="HRD103" s="1170"/>
      <c r="HRE103" s="1170"/>
      <c r="HRF103" s="1170"/>
      <c r="HRG103" s="1170"/>
      <c r="HRH103" s="1170"/>
      <c r="HRI103" s="1170"/>
      <c r="HRJ103" s="1170"/>
      <c r="HRK103" s="1170"/>
      <c r="HRL103" s="1170"/>
      <c r="HRM103" s="1170"/>
      <c r="HRN103" s="1170"/>
      <c r="HRO103" s="1170"/>
      <c r="HRP103" s="1170"/>
      <c r="HRQ103" s="1170"/>
      <c r="HRR103" s="1170"/>
      <c r="HRS103" s="1170"/>
      <c r="HRT103" s="1170"/>
      <c r="HRU103" s="1170"/>
      <c r="HRV103" s="1170"/>
      <c r="HRW103" s="1170"/>
      <c r="HRX103" s="1170"/>
      <c r="HRY103" s="1170"/>
      <c r="HRZ103" s="1170"/>
      <c r="HSA103" s="1170"/>
      <c r="HSB103" s="1170"/>
      <c r="HSC103" s="1170"/>
      <c r="HSD103" s="1170"/>
      <c r="HSE103" s="1170"/>
      <c r="HSF103" s="1170"/>
      <c r="HSG103" s="1170"/>
      <c r="HSH103" s="1170"/>
      <c r="HSI103" s="1170"/>
      <c r="HSJ103" s="1170"/>
      <c r="HSK103" s="1170"/>
      <c r="HSL103" s="1170"/>
      <c r="HSM103" s="1170"/>
      <c r="HSN103" s="1170"/>
      <c r="HSO103" s="1170"/>
      <c r="HSP103" s="1170"/>
      <c r="HSQ103" s="1170"/>
      <c r="HSR103" s="1170"/>
      <c r="HSS103" s="1170"/>
      <c r="HST103" s="1170"/>
      <c r="HSU103" s="1170"/>
      <c r="HSV103" s="1170"/>
      <c r="HSW103" s="1170"/>
      <c r="HSX103" s="1170"/>
      <c r="HSY103" s="1170"/>
      <c r="HSZ103" s="1170"/>
      <c r="HTA103" s="1170"/>
      <c r="HTB103" s="1170"/>
      <c r="HTC103" s="1170"/>
      <c r="HTD103" s="1170"/>
      <c r="HTE103" s="1170"/>
      <c r="HTF103" s="1170"/>
      <c r="HTG103" s="1170"/>
      <c r="HTH103" s="1170"/>
      <c r="HTI103" s="1170"/>
      <c r="HTJ103" s="1170"/>
      <c r="HTK103" s="1170"/>
      <c r="HTL103" s="1170"/>
      <c r="HTM103" s="1170"/>
      <c r="HTN103" s="1170"/>
      <c r="HTO103" s="1170"/>
      <c r="HTP103" s="1170"/>
      <c r="HTQ103" s="1170"/>
      <c r="HTR103" s="1170"/>
      <c r="HTS103" s="1170"/>
      <c r="HTT103" s="1170"/>
      <c r="HTU103" s="1170"/>
      <c r="HTV103" s="1170"/>
      <c r="HTW103" s="1170"/>
      <c r="HTX103" s="1170"/>
      <c r="HTY103" s="1170"/>
      <c r="HTZ103" s="1170"/>
      <c r="HUA103" s="1170"/>
      <c r="HUB103" s="1170"/>
      <c r="HUC103" s="1170"/>
      <c r="HUD103" s="1170"/>
      <c r="HUE103" s="1170"/>
      <c r="HUF103" s="1170"/>
      <c r="HUG103" s="1170"/>
      <c r="HUH103" s="1170"/>
      <c r="HUI103" s="1170"/>
      <c r="HUJ103" s="1170"/>
      <c r="HUK103" s="1170"/>
      <c r="HUL103" s="1170"/>
      <c r="HUM103" s="1170"/>
      <c r="HUN103" s="1170"/>
      <c r="HUO103" s="1170"/>
      <c r="HUP103" s="1170"/>
      <c r="HUQ103" s="1170"/>
      <c r="HUR103" s="1170"/>
      <c r="HUS103" s="1170"/>
      <c r="HUT103" s="1170"/>
      <c r="HUU103" s="1170"/>
      <c r="HUV103" s="1170"/>
      <c r="HUW103" s="1170"/>
      <c r="HUX103" s="1170"/>
      <c r="HUY103" s="1170"/>
      <c r="HUZ103" s="1170"/>
      <c r="HVA103" s="1170"/>
      <c r="HVB103" s="1170"/>
      <c r="HVC103" s="1170"/>
      <c r="HVD103" s="1170"/>
      <c r="HVE103" s="1170"/>
      <c r="HVF103" s="1170"/>
      <c r="HVG103" s="1170"/>
      <c r="HVH103" s="1170"/>
      <c r="HVI103" s="1170"/>
      <c r="HVJ103" s="1170"/>
      <c r="HVK103" s="1170"/>
      <c r="HVL103" s="1170"/>
      <c r="HVM103" s="1170"/>
      <c r="HVN103" s="1170"/>
      <c r="HVO103" s="1170"/>
      <c r="HVP103" s="1170"/>
      <c r="HVQ103" s="1170"/>
      <c r="HVR103" s="1170"/>
      <c r="HVS103" s="1170"/>
      <c r="HVT103" s="1170"/>
      <c r="HVU103" s="1170"/>
      <c r="HVV103" s="1170"/>
      <c r="HVW103" s="1170"/>
      <c r="HVX103" s="1170"/>
      <c r="HVY103" s="1170"/>
      <c r="HVZ103" s="1170"/>
      <c r="HWA103" s="1170"/>
      <c r="HWB103" s="1170"/>
      <c r="HWC103" s="1170"/>
      <c r="HWD103" s="1170"/>
      <c r="HWE103" s="1170"/>
      <c r="HWF103" s="1170"/>
      <c r="HWG103" s="1170"/>
      <c r="HWH103" s="1170"/>
      <c r="HWI103" s="1170"/>
      <c r="HWJ103" s="1170"/>
      <c r="HWK103" s="1170"/>
      <c r="HWL103" s="1170"/>
      <c r="HWM103" s="1170"/>
      <c r="HWN103" s="1170"/>
      <c r="HWO103" s="1170"/>
      <c r="HWP103" s="1170"/>
      <c r="HWQ103" s="1170"/>
      <c r="HWR103" s="1170"/>
      <c r="HWS103" s="1170"/>
      <c r="HWT103" s="1170"/>
      <c r="HWU103" s="1170"/>
      <c r="HWV103" s="1170"/>
      <c r="HWW103" s="1170"/>
      <c r="HWX103" s="1170"/>
      <c r="HWY103" s="1170"/>
      <c r="HWZ103" s="1170"/>
      <c r="HXA103" s="1170"/>
      <c r="HXB103" s="1170"/>
      <c r="HXC103" s="1170"/>
      <c r="HXD103" s="1170"/>
      <c r="HXE103" s="1170"/>
      <c r="HXF103" s="1170"/>
      <c r="HXG103" s="1170"/>
      <c r="HXH103" s="1170"/>
      <c r="HXI103" s="1170"/>
      <c r="HXJ103" s="1170"/>
      <c r="HXK103" s="1170"/>
      <c r="HXL103" s="1170"/>
      <c r="HXM103" s="1170"/>
      <c r="HXN103" s="1170"/>
      <c r="HXO103" s="1170"/>
      <c r="HXP103" s="1170"/>
      <c r="HXQ103" s="1170"/>
      <c r="HXR103" s="1170"/>
      <c r="HXS103" s="1170"/>
      <c r="HXT103" s="1170"/>
      <c r="HXU103" s="1170"/>
      <c r="HXV103" s="1170"/>
      <c r="HXW103" s="1170"/>
      <c r="HXX103" s="1170"/>
      <c r="HXY103" s="1170"/>
      <c r="HXZ103" s="1170"/>
      <c r="HYA103" s="1170"/>
      <c r="HYB103" s="1170"/>
      <c r="HYC103" s="1170"/>
      <c r="HYD103" s="1170"/>
      <c r="HYE103" s="1170"/>
      <c r="HYF103" s="1170"/>
      <c r="HYG103" s="1170"/>
      <c r="HYH103" s="1170"/>
      <c r="HYI103" s="1170"/>
      <c r="HYJ103" s="1170"/>
      <c r="HYK103" s="1170"/>
      <c r="HYL103" s="1170"/>
      <c r="HYM103" s="1170"/>
      <c r="HYN103" s="1170"/>
      <c r="HYO103" s="1170"/>
      <c r="HYP103" s="1170"/>
      <c r="HYQ103" s="1170"/>
      <c r="HYR103" s="1170"/>
      <c r="HYS103" s="1170"/>
      <c r="HYT103" s="1170"/>
      <c r="HYU103" s="1170"/>
      <c r="HYV103" s="1170"/>
      <c r="HYW103" s="1170"/>
      <c r="HYX103" s="1170"/>
      <c r="HYY103" s="1170"/>
      <c r="HYZ103" s="1170"/>
      <c r="HZA103" s="1170"/>
      <c r="HZB103" s="1170"/>
      <c r="HZC103" s="1170"/>
      <c r="HZD103" s="1170"/>
      <c r="HZE103" s="1170"/>
      <c r="HZF103" s="1170"/>
      <c r="HZG103" s="1170"/>
      <c r="HZH103" s="1170"/>
      <c r="HZI103" s="1170"/>
      <c r="HZJ103" s="1170"/>
      <c r="HZK103" s="1170"/>
      <c r="HZL103" s="1170"/>
      <c r="HZM103" s="1170"/>
      <c r="HZN103" s="1170"/>
      <c r="HZO103" s="1170"/>
      <c r="HZP103" s="1170"/>
      <c r="HZQ103" s="1170"/>
      <c r="HZR103" s="1170"/>
      <c r="HZS103" s="1170"/>
      <c r="HZT103" s="1170"/>
      <c r="HZU103" s="1170"/>
      <c r="HZV103" s="1170"/>
      <c r="HZW103" s="1170"/>
      <c r="HZX103" s="1170"/>
      <c r="HZY103" s="1170"/>
      <c r="HZZ103" s="1170"/>
      <c r="IAA103" s="1170"/>
      <c r="IAB103" s="1170"/>
      <c r="IAC103" s="1170"/>
      <c r="IAD103" s="1170"/>
      <c r="IAE103" s="1170"/>
      <c r="IAF103" s="1170"/>
      <c r="IAG103" s="1170"/>
      <c r="IAH103" s="1170"/>
      <c r="IAI103" s="1170"/>
      <c r="IAJ103" s="1170"/>
      <c r="IAK103" s="1170"/>
      <c r="IAL103" s="1170"/>
      <c r="IAM103" s="1170"/>
      <c r="IAN103" s="1170"/>
      <c r="IAO103" s="1170"/>
      <c r="IAP103" s="1170"/>
      <c r="IAQ103" s="1170"/>
      <c r="IAR103" s="1170"/>
      <c r="IAS103" s="1170"/>
      <c r="IAT103" s="1170"/>
      <c r="IAU103" s="1170"/>
      <c r="IAV103" s="1170"/>
      <c r="IAW103" s="1170"/>
      <c r="IAX103" s="1170"/>
      <c r="IAY103" s="1170"/>
      <c r="IAZ103" s="1170"/>
      <c r="IBA103" s="1170"/>
      <c r="IBB103" s="1170"/>
      <c r="IBC103" s="1170"/>
      <c r="IBD103" s="1170"/>
      <c r="IBE103" s="1170"/>
      <c r="IBF103" s="1170"/>
      <c r="IBG103" s="1170"/>
      <c r="IBH103" s="1170"/>
      <c r="IBI103" s="1170"/>
      <c r="IBJ103" s="1170"/>
      <c r="IBK103" s="1170"/>
      <c r="IBL103" s="1170"/>
      <c r="IBM103" s="1170"/>
      <c r="IBN103" s="1170"/>
      <c r="IBO103" s="1170"/>
      <c r="IBP103" s="1170"/>
      <c r="IBQ103" s="1170"/>
      <c r="IBR103" s="1170"/>
      <c r="IBS103" s="1170"/>
      <c r="IBT103" s="1170"/>
      <c r="IBU103" s="1170"/>
      <c r="IBV103" s="1170"/>
      <c r="IBW103" s="1170"/>
      <c r="IBX103" s="1170"/>
      <c r="IBY103" s="1170"/>
      <c r="IBZ103" s="1170"/>
      <c r="ICA103" s="1170"/>
      <c r="ICB103" s="1170"/>
      <c r="ICC103" s="1170"/>
      <c r="ICD103" s="1170"/>
      <c r="ICE103" s="1170"/>
      <c r="ICF103" s="1170"/>
      <c r="ICG103" s="1170"/>
      <c r="ICH103" s="1170"/>
      <c r="ICI103" s="1170"/>
      <c r="ICJ103" s="1170"/>
      <c r="ICK103" s="1170"/>
      <c r="ICL103" s="1170"/>
      <c r="ICM103" s="1170"/>
      <c r="ICN103" s="1170"/>
      <c r="ICO103" s="1170"/>
      <c r="ICP103" s="1170"/>
      <c r="ICQ103" s="1170"/>
      <c r="ICR103" s="1170"/>
      <c r="ICS103" s="1170"/>
      <c r="ICT103" s="1170"/>
      <c r="ICU103" s="1170"/>
      <c r="ICV103" s="1170"/>
      <c r="ICW103" s="1170"/>
      <c r="ICX103" s="1170"/>
      <c r="ICY103" s="1170"/>
      <c r="ICZ103" s="1170"/>
      <c r="IDA103" s="1170"/>
      <c r="IDB103" s="1170"/>
      <c r="IDC103" s="1170"/>
      <c r="IDD103" s="1170"/>
      <c r="IDE103" s="1170"/>
      <c r="IDF103" s="1170"/>
      <c r="IDG103" s="1170"/>
      <c r="IDH103" s="1170"/>
      <c r="IDI103" s="1170"/>
      <c r="IDJ103" s="1170"/>
      <c r="IDK103" s="1170"/>
      <c r="IDL103" s="1170"/>
      <c r="IDM103" s="1170"/>
      <c r="IDN103" s="1170"/>
      <c r="IDO103" s="1170"/>
      <c r="IDP103" s="1170"/>
      <c r="IDQ103" s="1170"/>
      <c r="IDR103" s="1170"/>
      <c r="IDS103" s="1170"/>
      <c r="IDT103" s="1170"/>
      <c r="IDU103" s="1170"/>
      <c r="IDV103" s="1170"/>
      <c r="IDW103" s="1170"/>
      <c r="IDX103" s="1170"/>
      <c r="IDY103" s="1170"/>
      <c r="IDZ103" s="1170"/>
      <c r="IEA103" s="1170"/>
      <c r="IEB103" s="1170"/>
      <c r="IEC103" s="1170"/>
      <c r="IED103" s="1170"/>
      <c r="IEE103" s="1170"/>
      <c r="IEF103" s="1170"/>
      <c r="IEG103" s="1170"/>
      <c r="IEH103" s="1170"/>
      <c r="IEI103" s="1170"/>
      <c r="IEJ103" s="1170"/>
      <c r="IEK103" s="1170"/>
      <c r="IEL103" s="1170"/>
      <c r="IEM103" s="1170"/>
      <c r="IEN103" s="1170"/>
      <c r="IEO103" s="1170"/>
      <c r="IEP103" s="1170"/>
      <c r="IEQ103" s="1170"/>
      <c r="IER103" s="1170"/>
      <c r="IES103" s="1170"/>
      <c r="IET103" s="1170"/>
      <c r="IEU103" s="1170"/>
      <c r="IEV103" s="1170"/>
      <c r="IEW103" s="1170"/>
      <c r="IEX103" s="1170"/>
      <c r="IEY103" s="1170"/>
      <c r="IEZ103" s="1170"/>
      <c r="IFA103" s="1170"/>
      <c r="IFB103" s="1170"/>
      <c r="IFC103" s="1170"/>
      <c r="IFD103" s="1170"/>
      <c r="IFE103" s="1170"/>
      <c r="IFF103" s="1170"/>
      <c r="IFG103" s="1170"/>
      <c r="IFH103" s="1170"/>
      <c r="IFI103" s="1170"/>
      <c r="IFJ103" s="1170"/>
      <c r="IFK103" s="1170"/>
      <c r="IFL103" s="1170"/>
      <c r="IFM103" s="1170"/>
      <c r="IFN103" s="1170"/>
      <c r="IFO103" s="1170"/>
      <c r="IFP103" s="1170"/>
      <c r="IFQ103" s="1170"/>
      <c r="IFR103" s="1170"/>
      <c r="IFS103" s="1170"/>
      <c r="IFT103" s="1170"/>
      <c r="IFU103" s="1170"/>
      <c r="IFV103" s="1170"/>
      <c r="IFW103" s="1170"/>
      <c r="IFX103" s="1170"/>
      <c r="IFY103" s="1170"/>
      <c r="IFZ103" s="1170"/>
      <c r="IGA103" s="1170"/>
      <c r="IGB103" s="1170"/>
      <c r="IGC103" s="1170"/>
      <c r="IGD103" s="1170"/>
      <c r="IGE103" s="1170"/>
      <c r="IGF103" s="1170"/>
      <c r="IGG103" s="1170"/>
      <c r="IGH103" s="1170"/>
      <c r="IGI103" s="1170"/>
      <c r="IGJ103" s="1170"/>
      <c r="IGK103" s="1170"/>
      <c r="IGL103" s="1170"/>
      <c r="IGM103" s="1170"/>
      <c r="IGN103" s="1170"/>
      <c r="IGO103" s="1170"/>
      <c r="IGP103" s="1170"/>
      <c r="IGQ103" s="1170"/>
      <c r="IGR103" s="1170"/>
      <c r="IGS103" s="1170"/>
      <c r="IGT103" s="1170"/>
      <c r="IGU103" s="1170"/>
      <c r="IGV103" s="1170"/>
      <c r="IGW103" s="1170"/>
      <c r="IGX103" s="1170"/>
      <c r="IGY103" s="1170"/>
      <c r="IGZ103" s="1170"/>
      <c r="IHA103" s="1170"/>
      <c r="IHB103" s="1170"/>
      <c r="IHC103" s="1170"/>
      <c r="IHD103" s="1170"/>
      <c r="IHE103" s="1170"/>
      <c r="IHF103" s="1170"/>
      <c r="IHG103" s="1170"/>
      <c r="IHH103" s="1170"/>
      <c r="IHI103" s="1170"/>
      <c r="IHJ103" s="1170"/>
      <c r="IHK103" s="1170"/>
      <c r="IHL103" s="1170"/>
      <c r="IHM103" s="1170"/>
      <c r="IHN103" s="1170"/>
      <c r="IHO103" s="1170"/>
      <c r="IHP103" s="1170"/>
      <c r="IHQ103" s="1170"/>
      <c r="IHR103" s="1170"/>
      <c r="IHS103" s="1170"/>
      <c r="IHT103" s="1170"/>
      <c r="IHU103" s="1170"/>
      <c r="IHV103" s="1170"/>
      <c r="IHW103" s="1170"/>
      <c r="IHX103" s="1170"/>
      <c r="IHY103" s="1170"/>
      <c r="IHZ103" s="1170"/>
      <c r="IIA103" s="1170"/>
      <c r="IIB103" s="1170"/>
      <c r="IIC103" s="1170"/>
      <c r="IID103" s="1170"/>
      <c r="IIE103" s="1170"/>
      <c r="IIF103" s="1170"/>
      <c r="IIG103" s="1170"/>
      <c r="IIH103" s="1170"/>
      <c r="III103" s="1170"/>
      <c r="IIJ103" s="1170"/>
      <c r="IIK103" s="1170"/>
      <c r="IIL103" s="1170"/>
      <c r="IIM103" s="1170"/>
      <c r="IIN103" s="1170"/>
      <c r="IIO103" s="1170"/>
      <c r="IIP103" s="1170"/>
      <c r="IIQ103" s="1170"/>
      <c r="IIR103" s="1170"/>
      <c r="IIS103" s="1170"/>
      <c r="IIT103" s="1170"/>
      <c r="IIU103" s="1170"/>
      <c r="IIV103" s="1170"/>
      <c r="IIW103" s="1170"/>
      <c r="IIX103" s="1170"/>
      <c r="IIY103" s="1170"/>
      <c r="IIZ103" s="1170"/>
      <c r="IJA103" s="1170"/>
      <c r="IJB103" s="1170"/>
      <c r="IJC103" s="1170"/>
      <c r="IJD103" s="1170"/>
      <c r="IJE103" s="1170"/>
      <c r="IJF103" s="1170"/>
      <c r="IJG103" s="1170"/>
      <c r="IJH103" s="1170"/>
      <c r="IJI103" s="1170"/>
      <c r="IJJ103" s="1170"/>
      <c r="IJK103" s="1170"/>
      <c r="IJL103" s="1170"/>
      <c r="IJM103" s="1170"/>
      <c r="IJN103" s="1170"/>
      <c r="IJO103" s="1170"/>
      <c r="IJP103" s="1170"/>
      <c r="IJQ103" s="1170"/>
      <c r="IJR103" s="1170"/>
      <c r="IJS103" s="1170"/>
      <c r="IJT103" s="1170"/>
      <c r="IJU103" s="1170"/>
      <c r="IJV103" s="1170"/>
      <c r="IJW103" s="1170"/>
      <c r="IJX103" s="1170"/>
      <c r="IJY103" s="1170"/>
      <c r="IJZ103" s="1170"/>
      <c r="IKA103" s="1170"/>
      <c r="IKB103" s="1170"/>
      <c r="IKC103" s="1170"/>
      <c r="IKD103" s="1170"/>
      <c r="IKE103" s="1170"/>
      <c r="IKF103" s="1170"/>
      <c r="IKG103" s="1170"/>
      <c r="IKH103" s="1170"/>
      <c r="IKI103" s="1170"/>
      <c r="IKJ103" s="1170"/>
      <c r="IKK103" s="1170"/>
      <c r="IKL103" s="1170"/>
      <c r="IKM103" s="1170"/>
      <c r="IKN103" s="1170"/>
      <c r="IKO103" s="1170"/>
      <c r="IKP103" s="1170"/>
      <c r="IKQ103" s="1170"/>
      <c r="IKR103" s="1170"/>
      <c r="IKS103" s="1170"/>
      <c r="IKT103" s="1170"/>
      <c r="IKU103" s="1170"/>
      <c r="IKV103" s="1170"/>
      <c r="IKW103" s="1170"/>
      <c r="IKX103" s="1170"/>
      <c r="IKY103" s="1170"/>
      <c r="IKZ103" s="1170"/>
      <c r="ILA103" s="1170"/>
      <c r="ILB103" s="1170"/>
      <c r="ILC103" s="1170"/>
      <c r="ILD103" s="1170"/>
      <c r="ILE103" s="1170"/>
      <c r="ILF103" s="1170"/>
      <c r="ILG103" s="1170"/>
      <c r="ILH103" s="1170"/>
      <c r="ILI103" s="1170"/>
      <c r="ILJ103" s="1170"/>
      <c r="ILK103" s="1170"/>
      <c r="ILL103" s="1170"/>
      <c r="ILM103" s="1170"/>
      <c r="ILN103" s="1170"/>
      <c r="ILO103" s="1170"/>
      <c r="ILP103" s="1170"/>
      <c r="ILQ103" s="1170"/>
      <c r="ILR103" s="1170"/>
      <c r="ILS103" s="1170"/>
      <c r="ILT103" s="1170"/>
      <c r="ILU103" s="1170"/>
      <c r="ILV103" s="1170"/>
      <c r="ILW103" s="1170"/>
      <c r="ILX103" s="1170"/>
      <c r="ILY103" s="1170"/>
      <c r="ILZ103" s="1170"/>
      <c r="IMA103" s="1170"/>
      <c r="IMB103" s="1170"/>
      <c r="IMC103" s="1170"/>
      <c r="IMD103" s="1170"/>
      <c r="IME103" s="1170"/>
      <c r="IMF103" s="1170"/>
      <c r="IMG103" s="1170"/>
      <c r="IMH103" s="1170"/>
      <c r="IMI103" s="1170"/>
      <c r="IMJ103" s="1170"/>
      <c r="IMK103" s="1170"/>
      <c r="IML103" s="1170"/>
      <c r="IMM103" s="1170"/>
      <c r="IMN103" s="1170"/>
      <c r="IMO103" s="1170"/>
      <c r="IMP103" s="1170"/>
      <c r="IMQ103" s="1170"/>
      <c r="IMR103" s="1170"/>
      <c r="IMS103" s="1170"/>
      <c r="IMT103" s="1170"/>
      <c r="IMU103" s="1170"/>
      <c r="IMV103" s="1170"/>
      <c r="IMW103" s="1170"/>
      <c r="IMX103" s="1170"/>
      <c r="IMY103" s="1170"/>
      <c r="IMZ103" s="1170"/>
      <c r="INA103" s="1170"/>
      <c r="INB103" s="1170"/>
      <c r="INC103" s="1170"/>
      <c r="IND103" s="1170"/>
      <c r="INE103" s="1170"/>
      <c r="INF103" s="1170"/>
      <c r="ING103" s="1170"/>
      <c r="INH103" s="1170"/>
      <c r="INI103" s="1170"/>
      <c r="INJ103" s="1170"/>
      <c r="INK103" s="1170"/>
      <c r="INL103" s="1170"/>
      <c r="INM103" s="1170"/>
      <c r="INN103" s="1170"/>
      <c r="INO103" s="1170"/>
      <c r="INP103" s="1170"/>
      <c r="INQ103" s="1170"/>
      <c r="INR103" s="1170"/>
      <c r="INS103" s="1170"/>
      <c r="INT103" s="1170"/>
      <c r="INU103" s="1170"/>
      <c r="INV103" s="1170"/>
      <c r="INW103" s="1170"/>
      <c r="INX103" s="1170"/>
      <c r="INY103" s="1170"/>
      <c r="INZ103" s="1170"/>
      <c r="IOA103" s="1170"/>
      <c r="IOB103" s="1170"/>
      <c r="IOC103" s="1170"/>
      <c r="IOD103" s="1170"/>
      <c r="IOE103" s="1170"/>
      <c r="IOF103" s="1170"/>
      <c r="IOG103" s="1170"/>
      <c r="IOH103" s="1170"/>
      <c r="IOI103" s="1170"/>
      <c r="IOJ103" s="1170"/>
      <c r="IOK103" s="1170"/>
      <c r="IOL103" s="1170"/>
      <c r="IOM103" s="1170"/>
      <c r="ION103" s="1170"/>
      <c r="IOO103" s="1170"/>
      <c r="IOP103" s="1170"/>
      <c r="IOQ103" s="1170"/>
      <c r="IOR103" s="1170"/>
      <c r="IOS103" s="1170"/>
      <c r="IOT103" s="1170"/>
      <c r="IOU103" s="1170"/>
      <c r="IOV103" s="1170"/>
      <c r="IOW103" s="1170"/>
      <c r="IOX103" s="1170"/>
      <c r="IOY103" s="1170"/>
      <c r="IOZ103" s="1170"/>
      <c r="IPA103" s="1170"/>
      <c r="IPB103" s="1170"/>
      <c r="IPC103" s="1170"/>
      <c r="IPD103" s="1170"/>
      <c r="IPE103" s="1170"/>
      <c r="IPF103" s="1170"/>
      <c r="IPG103" s="1170"/>
      <c r="IPH103" s="1170"/>
      <c r="IPI103" s="1170"/>
      <c r="IPJ103" s="1170"/>
      <c r="IPK103" s="1170"/>
      <c r="IPL103" s="1170"/>
      <c r="IPM103" s="1170"/>
      <c r="IPN103" s="1170"/>
      <c r="IPO103" s="1170"/>
      <c r="IPP103" s="1170"/>
      <c r="IPQ103" s="1170"/>
      <c r="IPR103" s="1170"/>
      <c r="IPS103" s="1170"/>
      <c r="IPT103" s="1170"/>
      <c r="IPU103" s="1170"/>
      <c r="IPV103" s="1170"/>
      <c r="IPW103" s="1170"/>
      <c r="IPX103" s="1170"/>
      <c r="IPY103" s="1170"/>
      <c r="IPZ103" s="1170"/>
      <c r="IQA103" s="1170"/>
      <c r="IQB103" s="1170"/>
      <c r="IQC103" s="1170"/>
      <c r="IQD103" s="1170"/>
      <c r="IQE103" s="1170"/>
      <c r="IQF103" s="1170"/>
      <c r="IQG103" s="1170"/>
      <c r="IQH103" s="1170"/>
      <c r="IQI103" s="1170"/>
      <c r="IQJ103" s="1170"/>
      <c r="IQK103" s="1170"/>
      <c r="IQL103" s="1170"/>
      <c r="IQM103" s="1170"/>
      <c r="IQN103" s="1170"/>
      <c r="IQO103" s="1170"/>
      <c r="IQP103" s="1170"/>
      <c r="IQQ103" s="1170"/>
      <c r="IQR103" s="1170"/>
      <c r="IQS103" s="1170"/>
      <c r="IQT103" s="1170"/>
      <c r="IQU103" s="1170"/>
      <c r="IQV103" s="1170"/>
      <c r="IQW103" s="1170"/>
      <c r="IQX103" s="1170"/>
      <c r="IQY103" s="1170"/>
      <c r="IQZ103" s="1170"/>
      <c r="IRA103" s="1170"/>
      <c r="IRB103" s="1170"/>
      <c r="IRC103" s="1170"/>
      <c r="IRD103" s="1170"/>
      <c r="IRE103" s="1170"/>
      <c r="IRF103" s="1170"/>
      <c r="IRG103" s="1170"/>
      <c r="IRH103" s="1170"/>
      <c r="IRI103" s="1170"/>
      <c r="IRJ103" s="1170"/>
      <c r="IRK103" s="1170"/>
      <c r="IRL103" s="1170"/>
      <c r="IRM103" s="1170"/>
      <c r="IRN103" s="1170"/>
      <c r="IRO103" s="1170"/>
      <c r="IRP103" s="1170"/>
      <c r="IRQ103" s="1170"/>
      <c r="IRR103" s="1170"/>
      <c r="IRS103" s="1170"/>
      <c r="IRT103" s="1170"/>
      <c r="IRU103" s="1170"/>
      <c r="IRV103" s="1170"/>
      <c r="IRW103" s="1170"/>
      <c r="IRX103" s="1170"/>
      <c r="IRY103" s="1170"/>
      <c r="IRZ103" s="1170"/>
      <c r="ISA103" s="1170"/>
      <c r="ISB103" s="1170"/>
      <c r="ISC103" s="1170"/>
      <c r="ISD103" s="1170"/>
      <c r="ISE103" s="1170"/>
      <c r="ISF103" s="1170"/>
      <c r="ISG103" s="1170"/>
      <c r="ISH103" s="1170"/>
      <c r="ISI103" s="1170"/>
      <c r="ISJ103" s="1170"/>
      <c r="ISK103" s="1170"/>
      <c r="ISL103" s="1170"/>
      <c r="ISM103" s="1170"/>
      <c r="ISN103" s="1170"/>
      <c r="ISO103" s="1170"/>
      <c r="ISP103" s="1170"/>
      <c r="ISQ103" s="1170"/>
      <c r="ISR103" s="1170"/>
      <c r="ISS103" s="1170"/>
      <c r="IST103" s="1170"/>
      <c r="ISU103" s="1170"/>
      <c r="ISV103" s="1170"/>
      <c r="ISW103" s="1170"/>
      <c r="ISX103" s="1170"/>
      <c r="ISY103" s="1170"/>
      <c r="ISZ103" s="1170"/>
      <c r="ITA103" s="1170"/>
      <c r="ITB103" s="1170"/>
      <c r="ITC103" s="1170"/>
      <c r="ITD103" s="1170"/>
      <c r="ITE103" s="1170"/>
      <c r="ITF103" s="1170"/>
      <c r="ITG103" s="1170"/>
      <c r="ITH103" s="1170"/>
      <c r="ITI103" s="1170"/>
      <c r="ITJ103" s="1170"/>
      <c r="ITK103" s="1170"/>
      <c r="ITL103" s="1170"/>
      <c r="ITM103" s="1170"/>
      <c r="ITN103" s="1170"/>
      <c r="ITO103" s="1170"/>
      <c r="ITP103" s="1170"/>
      <c r="ITQ103" s="1170"/>
      <c r="ITR103" s="1170"/>
      <c r="ITS103" s="1170"/>
      <c r="ITT103" s="1170"/>
      <c r="ITU103" s="1170"/>
      <c r="ITV103" s="1170"/>
      <c r="ITW103" s="1170"/>
      <c r="ITX103" s="1170"/>
      <c r="ITY103" s="1170"/>
      <c r="ITZ103" s="1170"/>
      <c r="IUA103" s="1170"/>
      <c r="IUB103" s="1170"/>
      <c r="IUC103" s="1170"/>
      <c r="IUD103" s="1170"/>
      <c r="IUE103" s="1170"/>
      <c r="IUF103" s="1170"/>
      <c r="IUG103" s="1170"/>
      <c r="IUH103" s="1170"/>
      <c r="IUI103" s="1170"/>
      <c r="IUJ103" s="1170"/>
      <c r="IUK103" s="1170"/>
      <c r="IUL103" s="1170"/>
      <c r="IUM103" s="1170"/>
      <c r="IUN103" s="1170"/>
      <c r="IUO103" s="1170"/>
      <c r="IUP103" s="1170"/>
      <c r="IUQ103" s="1170"/>
      <c r="IUR103" s="1170"/>
      <c r="IUS103" s="1170"/>
      <c r="IUT103" s="1170"/>
      <c r="IUU103" s="1170"/>
      <c r="IUV103" s="1170"/>
      <c r="IUW103" s="1170"/>
      <c r="IUX103" s="1170"/>
      <c r="IUY103" s="1170"/>
      <c r="IUZ103" s="1170"/>
      <c r="IVA103" s="1170"/>
      <c r="IVB103" s="1170"/>
      <c r="IVC103" s="1170"/>
      <c r="IVD103" s="1170"/>
      <c r="IVE103" s="1170"/>
      <c r="IVF103" s="1170"/>
      <c r="IVG103" s="1170"/>
      <c r="IVH103" s="1170"/>
      <c r="IVI103" s="1170"/>
      <c r="IVJ103" s="1170"/>
      <c r="IVK103" s="1170"/>
      <c r="IVL103" s="1170"/>
      <c r="IVM103" s="1170"/>
      <c r="IVN103" s="1170"/>
      <c r="IVO103" s="1170"/>
      <c r="IVP103" s="1170"/>
      <c r="IVQ103" s="1170"/>
      <c r="IVR103" s="1170"/>
      <c r="IVS103" s="1170"/>
      <c r="IVT103" s="1170"/>
      <c r="IVU103" s="1170"/>
      <c r="IVV103" s="1170"/>
      <c r="IVW103" s="1170"/>
      <c r="IVX103" s="1170"/>
      <c r="IVY103" s="1170"/>
      <c r="IVZ103" s="1170"/>
      <c r="IWA103" s="1170"/>
      <c r="IWB103" s="1170"/>
      <c r="IWC103" s="1170"/>
      <c r="IWD103" s="1170"/>
      <c r="IWE103" s="1170"/>
      <c r="IWF103" s="1170"/>
      <c r="IWG103" s="1170"/>
      <c r="IWH103" s="1170"/>
      <c r="IWI103" s="1170"/>
      <c r="IWJ103" s="1170"/>
      <c r="IWK103" s="1170"/>
      <c r="IWL103" s="1170"/>
      <c r="IWM103" s="1170"/>
      <c r="IWN103" s="1170"/>
      <c r="IWO103" s="1170"/>
      <c r="IWP103" s="1170"/>
      <c r="IWQ103" s="1170"/>
      <c r="IWR103" s="1170"/>
      <c r="IWS103" s="1170"/>
      <c r="IWT103" s="1170"/>
      <c r="IWU103" s="1170"/>
      <c r="IWV103" s="1170"/>
      <c r="IWW103" s="1170"/>
      <c r="IWX103" s="1170"/>
      <c r="IWY103" s="1170"/>
      <c r="IWZ103" s="1170"/>
      <c r="IXA103" s="1170"/>
      <c r="IXB103" s="1170"/>
      <c r="IXC103" s="1170"/>
      <c r="IXD103" s="1170"/>
      <c r="IXE103" s="1170"/>
      <c r="IXF103" s="1170"/>
      <c r="IXG103" s="1170"/>
      <c r="IXH103" s="1170"/>
      <c r="IXI103" s="1170"/>
      <c r="IXJ103" s="1170"/>
      <c r="IXK103" s="1170"/>
      <c r="IXL103" s="1170"/>
      <c r="IXM103" s="1170"/>
      <c r="IXN103" s="1170"/>
      <c r="IXO103" s="1170"/>
      <c r="IXP103" s="1170"/>
      <c r="IXQ103" s="1170"/>
      <c r="IXR103" s="1170"/>
      <c r="IXS103" s="1170"/>
      <c r="IXT103" s="1170"/>
      <c r="IXU103" s="1170"/>
      <c r="IXV103" s="1170"/>
      <c r="IXW103" s="1170"/>
      <c r="IXX103" s="1170"/>
      <c r="IXY103" s="1170"/>
      <c r="IXZ103" s="1170"/>
      <c r="IYA103" s="1170"/>
      <c r="IYB103" s="1170"/>
      <c r="IYC103" s="1170"/>
      <c r="IYD103" s="1170"/>
      <c r="IYE103" s="1170"/>
      <c r="IYF103" s="1170"/>
      <c r="IYG103" s="1170"/>
      <c r="IYH103" s="1170"/>
      <c r="IYI103" s="1170"/>
      <c r="IYJ103" s="1170"/>
      <c r="IYK103" s="1170"/>
      <c r="IYL103" s="1170"/>
      <c r="IYM103" s="1170"/>
      <c r="IYN103" s="1170"/>
      <c r="IYO103" s="1170"/>
      <c r="IYP103" s="1170"/>
      <c r="IYQ103" s="1170"/>
      <c r="IYR103" s="1170"/>
      <c r="IYS103" s="1170"/>
      <c r="IYT103" s="1170"/>
      <c r="IYU103" s="1170"/>
      <c r="IYV103" s="1170"/>
      <c r="IYW103" s="1170"/>
      <c r="IYX103" s="1170"/>
      <c r="IYY103" s="1170"/>
      <c r="IYZ103" s="1170"/>
      <c r="IZA103" s="1170"/>
      <c r="IZB103" s="1170"/>
      <c r="IZC103" s="1170"/>
      <c r="IZD103" s="1170"/>
      <c r="IZE103" s="1170"/>
      <c r="IZF103" s="1170"/>
      <c r="IZG103" s="1170"/>
      <c r="IZH103" s="1170"/>
      <c r="IZI103" s="1170"/>
      <c r="IZJ103" s="1170"/>
      <c r="IZK103" s="1170"/>
      <c r="IZL103" s="1170"/>
      <c r="IZM103" s="1170"/>
      <c r="IZN103" s="1170"/>
      <c r="IZO103" s="1170"/>
      <c r="IZP103" s="1170"/>
      <c r="IZQ103" s="1170"/>
      <c r="IZR103" s="1170"/>
      <c r="IZS103" s="1170"/>
      <c r="IZT103" s="1170"/>
      <c r="IZU103" s="1170"/>
      <c r="IZV103" s="1170"/>
      <c r="IZW103" s="1170"/>
      <c r="IZX103" s="1170"/>
      <c r="IZY103" s="1170"/>
      <c r="IZZ103" s="1170"/>
      <c r="JAA103" s="1170"/>
      <c r="JAB103" s="1170"/>
      <c r="JAC103" s="1170"/>
      <c r="JAD103" s="1170"/>
      <c r="JAE103" s="1170"/>
      <c r="JAF103" s="1170"/>
      <c r="JAG103" s="1170"/>
      <c r="JAH103" s="1170"/>
      <c r="JAI103" s="1170"/>
      <c r="JAJ103" s="1170"/>
      <c r="JAK103" s="1170"/>
      <c r="JAL103" s="1170"/>
      <c r="JAM103" s="1170"/>
      <c r="JAN103" s="1170"/>
      <c r="JAO103" s="1170"/>
      <c r="JAP103" s="1170"/>
      <c r="JAQ103" s="1170"/>
      <c r="JAR103" s="1170"/>
      <c r="JAS103" s="1170"/>
      <c r="JAT103" s="1170"/>
      <c r="JAU103" s="1170"/>
      <c r="JAV103" s="1170"/>
      <c r="JAW103" s="1170"/>
      <c r="JAX103" s="1170"/>
      <c r="JAY103" s="1170"/>
      <c r="JAZ103" s="1170"/>
      <c r="JBA103" s="1170"/>
      <c r="JBB103" s="1170"/>
      <c r="JBC103" s="1170"/>
      <c r="JBD103" s="1170"/>
      <c r="JBE103" s="1170"/>
      <c r="JBF103" s="1170"/>
      <c r="JBG103" s="1170"/>
      <c r="JBH103" s="1170"/>
      <c r="JBI103" s="1170"/>
      <c r="JBJ103" s="1170"/>
      <c r="JBK103" s="1170"/>
      <c r="JBL103" s="1170"/>
      <c r="JBM103" s="1170"/>
      <c r="JBN103" s="1170"/>
      <c r="JBO103" s="1170"/>
      <c r="JBP103" s="1170"/>
      <c r="JBQ103" s="1170"/>
      <c r="JBR103" s="1170"/>
      <c r="JBS103" s="1170"/>
      <c r="JBT103" s="1170"/>
      <c r="JBU103" s="1170"/>
      <c r="JBV103" s="1170"/>
      <c r="JBW103" s="1170"/>
      <c r="JBX103" s="1170"/>
      <c r="JBY103" s="1170"/>
      <c r="JBZ103" s="1170"/>
      <c r="JCA103" s="1170"/>
      <c r="JCB103" s="1170"/>
      <c r="JCC103" s="1170"/>
      <c r="JCD103" s="1170"/>
      <c r="JCE103" s="1170"/>
      <c r="JCF103" s="1170"/>
      <c r="JCG103" s="1170"/>
      <c r="JCH103" s="1170"/>
      <c r="JCI103" s="1170"/>
      <c r="JCJ103" s="1170"/>
      <c r="JCK103" s="1170"/>
      <c r="JCL103" s="1170"/>
      <c r="JCM103" s="1170"/>
      <c r="JCN103" s="1170"/>
      <c r="JCO103" s="1170"/>
      <c r="JCP103" s="1170"/>
      <c r="JCQ103" s="1170"/>
      <c r="JCR103" s="1170"/>
      <c r="JCS103" s="1170"/>
      <c r="JCT103" s="1170"/>
      <c r="JCU103" s="1170"/>
      <c r="JCV103" s="1170"/>
      <c r="JCW103" s="1170"/>
      <c r="JCX103" s="1170"/>
      <c r="JCY103" s="1170"/>
      <c r="JCZ103" s="1170"/>
      <c r="JDA103" s="1170"/>
      <c r="JDB103" s="1170"/>
      <c r="JDC103" s="1170"/>
      <c r="JDD103" s="1170"/>
      <c r="JDE103" s="1170"/>
      <c r="JDF103" s="1170"/>
      <c r="JDG103" s="1170"/>
      <c r="JDH103" s="1170"/>
      <c r="JDI103" s="1170"/>
      <c r="JDJ103" s="1170"/>
      <c r="JDK103" s="1170"/>
      <c r="JDL103" s="1170"/>
      <c r="JDM103" s="1170"/>
      <c r="JDN103" s="1170"/>
      <c r="JDO103" s="1170"/>
      <c r="JDP103" s="1170"/>
      <c r="JDQ103" s="1170"/>
      <c r="JDR103" s="1170"/>
      <c r="JDS103" s="1170"/>
      <c r="JDT103" s="1170"/>
      <c r="JDU103" s="1170"/>
      <c r="JDV103" s="1170"/>
      <c r="JDW103" s="1170"/>
      <c r="JDX103" s="1170"/>
      <c r="JDY103" s="1170"/>
      <c r="JDZ103" s="1170"/>
      <c r="JEA103" s="1170"/>
      <c r="JEB103" s="1170"/>
      <c r="JEC103" s="1170"/>
      <c r="JED103" s="1170"/>
      <c r="JEE103" s="1170"/>
      <c r="JEF103" s="1170"/>
      <c r="JEG103" s="1170"/>
      <c r="JEH103" s="1170"/>
      <c r="JEI103" s="1170"/>
      <c r="JEJ103" s="1170"/>
      <c r="JEK103" s="1170"/>
      <c r="JEL103" s="1170"/>
      <c r="JEM103" s="1170"/>
      <c r="JEN103" s="1170"/>
      <c r="JEO103" s="1170"/>
      <c r="JEP103" s="1170"/>
      <c r="JEQ103" s="1170"/>
      <c r="JER103" s="1170"/>
      <c r="JES103" s="1170"/>
      <c r="JET103" s="1170"/>
      <c r="JEU103" s="1170"/>
      <c r="JEV103" s="1170"/>
      <c r="JEW103" s="1170"/>
      <c r="JEX103" s="1170"/>
      <c r="JEY103" s="1170"/>
      <c r="JEZ103" s="1170"/>
      <c r="JFA103" s="1170"/>
      <c r="JFB103" s="1170"/>
      <c r="JFC103" s="1170"/>
      <c r="JFD103" s="1170"/>
      <c r="JFE103" s="1170"/>
      <c r="JFF103" s="1170"/>
      <c r="JFG103" s="1170"/>
      <c r="JFH103" s="1170"/>
      <c r="JFI103" s="1170"/>
      <c r="JFJ103" s="1170"/>
      <c r="JFK103" s="1170"/>
      <c r="JFL103" s="1170"/>
      <c r="JFM103" s="1170"/>
      <c r="JFN103" s="1170"/>
      <c r="JFO103" s="1170"/>
      <c r="JFP103" s="1170"/>
      <c r="JFQ103" s="1170"/>
      <c r="JFR103" s="1170"/>
      <c r="JFS103" s="1170"/>
      <c r="JFT103" s="1170"/>
      <c r="JFU103" s="1170"/>
      <c r="JFV103" s="1170"/>
      <c r="JFW103" s="1170"/>
      <c r="JFX103" s="1170"/>
      <c r="JFY103" s="1170"/>
      <c r="JFZ103" s="1170"/>
      <c r="JGA103" s="1170"/>
      <c r="JGB103" s="1170"/>
      <c r="JGC103" s="1170"/>
      <c r="JGD103" s="1170"/>
      <c r="JGE103" s="1170"/>
      <c r="JGF103" s="1170"/>
      <c r="JGG103" s="1170"/>
      <c r="JGH103" s="1170"/>
      <c r="JGI103" s="1170"/>
      <c r="JGJ103" s="1170"/>
      <c r="JGK103" s="1170"/>
      <c r="JGL103" s="1170"/>
      <c r="JGM103" s="1170"/>
      <c r="JGN103" s="1170"/>
      <c r="JGO103" s="1170"/>
      <c r="JGP103" s="1170"/>
      <c r="JGQ103" s="1170"/>
      <c r="JGR103" s="1170"/>
      <c r="JGS103" s="1170"/>
      <c r="JGT103" s="1170"/>
      <c r="JGU103" s="1170"/>
      <c r="JGV103" s="1170"/>
      <c r="JGW103" s="1170"/>
      <c r="JGX103" s="1170"/>
      <c r="JGY103" s="1170"/>
      <c r="JGZ103" s="1170"/>
      <c r="JHA103" s="1170"/>
      <c r="JHB103" s="1170"/>
      <c r="JHC103" s="1170"/>
      <c r="JHD103" s="1170"/>
      <c r="JHE103" s="1170"/>
      <c r="JHF103" s="1170"/>
      <c r="JHG103" s="1170"/>
      <c r="JHH103" s="1170"/>
      <c r="JHI103" s="1170"/>
      <c r="JHJ103" s="1170"/>
      <c r="JHK103" s="1170"/>
      <c r="JHL103" s="1170"/>
      <c r="JHM103" s="1170"/>
      <c r="JHN103" s="1170"/>
      <c r="JHO103" s="1170"/>
      <c r="JHP103" s="1170"/>
      <c r="JHQ103" s="1170"/>
      <c r="JHR103" s="1170"/>
      <c r="JHS103" s="1170"/>
      <c r="JHT103" s="1170"/>
      <c r="JHU103" s="1170"/>
      <c r="JHV103" s="1170"/>
      <c r="JHW103" s="1170"/>
      <c r="JHX103" s="1170"/>
      <c r="JHY103" s="1170"/>
      <c r="JHZ103" s="1170"/>
      <c r="JIA103" s="1170"/>
      <c r="JIB103" s="1170"/>
      <c r="JIC103" s="1170"/>
      <c r="JID103" s="1170"/>
      <c r="JIE103" s="1170"/>
      <c r="JIF103" s="1170"/>
      <c r="JIG103" s="1170"/>
      <c r="JIH103" s="1170"/>
      <c r="JII103" s="1170"/>
      <c r="JIJ103" s="1170"/>
      <c r="JIK103" s="1170"/>
      <c r="JIL103" s="1170"/>
      <c r="JIM103" s="1170"/>
      <c r="JIN103" s="1170"/>
      <c r="JIO103" s="1170"/>
      <c r="JIP103" s="1170"/>
      <c r="JIQ103" s="1170"/>
      <c r="JIR103" s="1170"/>
      <c r="JIS103" s="1170"/>
      <c r="JIT103" s="1170"/>
      <c r="JIU103" s="1170"/>
      <c r="JIV103" s="1170"/>
      <c r="JIW103" s="1170"/>
      <c r="JIX103" s="1170"/>
      <c r="JIY103" s="1170"/>
      <c r="JIZ103" s="1170"/>
      <c r="JJA103" s="1170"/>
      <c r="JJB103" s="1170"/>
      <c r="JJC103" s="1170"/>
      <c r="JJD103" s="1170"/>
      <c r="JJE103" s="1170"/>
      <c r="JJF103" s="1170"/>
      <c r="JJG103" s="1170"/>
      <c r="JJH103" s="1170"/>
      <c r="JJI103" s="1170"/>
      <c r="JJJ103" s="1170"/>
      <c r="JJK103" s="1170"/>
      <c r="JJL103" s="1170"/>
      <c r="JJM103" s="1170"/>
      <c r="JJN103" s="1170"/>
      <c r="JJO103" s="1170"/>
      <c r="JJP103" s="1170"/>
      <c r="JJQ103" s="1170"/>
      <c r="JJR103" s="1170"/>
      <c r="JJS103" s="1170"/>
      <c r="JJT103" s="1170"/>
      <c r="JJU103" s="1170"/>
      <c r="JJV103" s="1170"/>
      <c r="JJW103" s="1170"/>
      <c r="JJX103" s="1170"/>
      <c r="JJY103" s="1170"/>
      <c r="JJZ103" s="1170"/>
      <c r="JKA103" s="1170"/>
      <c r="JKB103" s="1170"/>
      <c r="JKC103" s="1170"/>
      <c r="JKD103" s="1170"/>
      <c r="JKE103" s="1170"/>
      <c r="JKF103" s="1170"/>
      <c r="JKG103" s="1170"/>
      <c r="JKH103" s="1170"/>
      <c r="JKI103" s="1170"/>
      <c r="JKJ103" s="1170"/>
      <c r="JKK103" s="1170"/>
      <c r="JKL103" s="1170"/>
      <c r="JKM103" s="1170"/>
      <c r="JKN103" s="1170"/>
      <c r="JKO103" s="1170"/>
      <c r="JKP103" s="1170"/>
      <c r="JKQ103" s="1170"/>
      <c r="JKR103" s="1170"/>
      <c r="JKS103" s="1170"/>
      <c r="JKT103" s="1170"/>
      <c r="JKU103" s="1170"/>
      <c r="JKV103" s="1170"/>
      <c r="JKW103" s="1170"/>
      <c r="JKX103" s="1170"/>
      <c r="JKY103" s="1170"/>
      <c r="JKZ103" s="1170"/>
      <c r="JLA103" s="1170"/>
      <c r="JLB103" s="1170"/>
      <c r="JLC103" s="1170"/>
      <c r="JLD103" s="1170"/>
      <c r="JLE103" s="1170"/>
      <c r="JLF103" s="1170"/>
      <c r="JLG103" s="1170"/>
      <c r="JLH103" s="1170"/>
      <c r="JLI103" s="1170"/>
      <c r="JLJ103" s="1170"/>
      <c r="JLK103" s="1170"/>
      <c r="JLL103" s="1170"/>
      <c r="JLM103" s="1170"/>
      <c r="JLN103" s="1170"/>
      <c r="JLO103" s="1170"/>
      <c r="JLP103" s="1170"/>
      <c r="JLQ103" s="1170"/>
      <c r="JLR103" s="1170"/>
      <c r="JLS103" s="1170"/>
      <c r="JLT103" s="1170"/>
      <c r="JLU103" s="1170"/>
      <c r="JLV103" s="1170"/>
      <c r="JLW103" s="1170"/>
      <c r="JLX103" s="1170"/>
      <c r="JLY103" s="1170"/>
      <c r="JLZ103" s="1170"/>
      <c r="JMA103" s="1170"/>
      <c r="JMB103" s="1170"/>
      <c r="JMC103" s="1170"/>
      <c r="JMD103" s="1170"/>
      <c r="JME103" s="1170"/>
      <c r="JMF103" s="1170"/>
      <c r="JMG103" s="1170"/>
      <c r="JMH103" s="1170"/>
      <c r="JMI103" s="1170"/>
      <c r="JMJ103" s="1170"/>
      <c r="JMK103" s="1170"/>
      <c r="JML103" s="1170"/>
      <c r="JMM103" s="1170"/>
      <c r="JMN103" s="1170"/>
      <c r="JMO103" s="1170"/>
      <c r="JMP103" s="1170"/>
      <c r="JMQ103" s="1170"/>
      <c r="JMR103" s="1170"/>
      <c r="JMS103" s="1170"/>
      <c r="JMT103" s="1170"/>
      <c r="JMU103" s="1170"/>
      <c r="JMV103" s="1170"/>
      <c r="JMW103" s="1170"/>
      <c r="JMX103" s="1170"/>
      <c r="JMY103" s="1170"/>
      <c r="JMZ103" s="1170"/>
      <c r="JNA103" s="1170"/>
      <c r="JNB103" s="1170"/>
      <c r="JNC103" s="1170"/>
      <c r="JND103" s="1170"/>
      <c r="JNE103" s="1170"/>
      <c r="JNF103" s="1170"/>
      <c r="JNG103" s="1170"/>
      <c r="JNH103" s="1170"/>
      <c r="JNI103" s="1170"/>
      <c r="JNJ103" s="1170"/>
      <c r="JNK103" s="1170"/>
      <c r="JNL103" s="1170"/>
      <c r="JNM103" s="1170"/>
      <c r="JNN103" s="1170"/>
      <c r="JNO103" s="1170"/>
      <c r="JNP103" s="1170"/>
      <c r="JNQ103" s="1170"/>
      <c r="JNR103" s="1170"/>
      <c r="JNS103" s="1170"/>
      <c r="JNT103" s="1170"/>
      <c r="JNU103" s="1170"/>
      <c r="JNV103" s="1170"/>
      <c r="JNW103" s="1170"/>
      <c r="JNX103" s="1170"/>
      <c r="JNY103" s="1170"/>
      <c r="JNZ103" s="1170"/>
      <c r="JOA103" s="1170"/>
      <c r="JOB103" s="1170"/>
      <c r="JOC103" s="1170"/>
      <c r="JOD103" s="1170"/>
      <c r="JOE103" s="1170"/>
      <c r="JOF103" s="1170"/>
      <c r="JOG103" s="1170"/>
      <c r="JOH103" s="1170"/>
      <c r="JOI103" s="1170"/>
      <c r="JOJ103" s="1170"/>
      <c r="JOK103" s="1170"/>
      <c r="JOL103" s="1170"/>
      <c r="JOM103" s="1170"/>
      <c r="JON103" s="1170"/>
      <c r="JOO103" s="1170"/>
      <c r="JOP103" s="1170"/>
      <c r="JOQ103" s="1170"/>
      <c r="JOR103" s="1170"/>
      <c r="JOS103" s="1170"/>
      <c r="JOT103" s="1170"/>
      <c r="JOU103" s="1170"/>
      <c r="JOV103" s="1170"/>
      <c r="JOW103" s="1170"/>
      <c r="JOX103" s="1170"/>
      <c r="JOY103" s="1170"/>
      <c r="JOZ103" s="1170"/>
      <c r="JPA103" s="1170"/>
      <c r="JPB103" s="1170"/>
      <c r="JPC103" s="1170"/>
      <c r="JPD103" s="1170"/>
      <c r="JPE103" s="1170"/>
      <c r="JPF103" s="1170"/>
      <c r="JPG103" s="1170"/>
      <c r="JPH103" s="1170"/>
      <c r="JPI103" s="1170"/>
      <c r="JPJ103" s="1170"/>
      <c r="JPK103" s="1170"/>
      <c r="JPL103" s="1170"/>
      <c r="JPM103" s="1170"/>
      <c r="JPN103" s="1170"/>
      <c r="JPO103" s="1170"/>
      <c r="JPP103" s="1170"/>
      <c r="JPQ103" s="1170"/>
      <c r="JPR103" s="1170"/>
      <c r="JPS103" s="1170"/>
      <c r="JPT103" s="1170"/>
      <c r="JPU103" s="1170"/>
      <c r="JPV103" s="1170"/>
      <c r="JPW103" s="1170"/>
      <c r="JPX103" s="1170"/>
      <c r="JPY103" s="1170"/>
      <c r="JPZ103" s="1170"/>
      <c r="JQA103" s="1170"/>
      <c r="JQB103" s="1170"/>
      <c r="JQC103" s="1170"/>
      <c r="JQD103" s="1170"/>
      <c r="JQE103" s="1170"/>
      <c r="JQF103" s="1170"/>
      <c r="JQG103" s="1170"/>
      <c r="JQH103" s="1170"/>
      <c r="JQI103" s="1170"/>
      <c r="JQJ103" s="1170"/>
      <c r="JQK103" s="1170"/>
      <c r="JQL103" s="1170"/>
      <c r="JQM103" s="1170"/>
      <c r="JQN103" s="1170"/>
      <c r="JQO103" s="1170"/>
      <c r="JQP103" s="1170"/>
      <c r="JQQ103" s="1170"/>
      <c r="JQR103" s="1170"/>
      <c r="JQS103" s="1170"/>
      <c r="JQT103" s="1170"/>
      <c r="JQU103" s="1170"/>
      <c r="JQV103" s="1170"/>
      <c r="JQW103" s="1170"/>
      <c r="JQX103" s="1170"/>
      <c r="JQY103" s="1170"/>
      <c r="JQZ103" s="1170"/>
      <c r="JRA103" s="1170"/>
      <c r="JRB103" s="1170"/>
      <c r="JRC103" s="1170"/>
      <c r="JRD103" s="1170"/>
      <c r="JRE103" s="1170"/>
      <c r="JRF103" s="1170"/>
      <c r="JRG103" s="1170"/>
      <c r="JRH103" s="1170"/>
      <c r="JRI103" s="1170"/>
      <c r="JRJ103" s="1170"/>
      <c r="JRK103" s="1170"/>
      <c r="JRL103" s="1170"/>
      <c r="JRM103" s="1170"/>
      <c r="JRN103" s="1170"/>
      <c r="JRO103" s="1170"/>
      <c r="JRP103" s="1170"/>
      <c r="JRQ103" s="1170"/>
      <c r="JRR103" s="1170"/>
      <c r="JRS103" s="1170"/>
      <c r="JRT103" s="1170"/>
      <c r="JRU103" s="1170"/>
      <c r="JRV103" s="1170"/>
      <c r="JRW103" s="1170"/>
      <c r="JRX103" s="1170"/>
      <c r="JRY103" s="1170"/>
      <c r="JRZ103" s="1170"/>
      <c r="JSA103" s="1170"/>
      <c r="JSB103" s="1170"/>
      <c r="JSC103" s="1170"/>
      <c r="JSD103" s="1170"/>
      <c r="JSE103" s="1170"/>
      <c r="JSF103" s="1170"/>
      <c r="JSG103" s="1170"/>
      <c r="JSH103" s="1170"/>
      <c r="JSI103" s="1170"/>
      <c r="JSJ103" s="1170"/>
      <c r="JSK103" s="1170"/>
      <c r="JSL103" s="1170"/>
      <c r="JSM103" s="1170"/>
      <c r="JSN103" s="1170"/>
      <c r="JSO103" s="1170"/>
      <c r="JSP103" s="1170"/>
      <c r="JSQ103" s="1170"/>
      <c r="JSR103" s="1170"/>
      <c r="JSS103" s="1170"/>
      <c r="JST103" s="1170"/>
      <c r="JSU103" s="1170"/>
      <c r="JSV103" s="1170"/>
      <c r="JSW103" s="1170"/>
      <c r="JSX103" s="1170"/>
      <c r="JSY103" s="1170"/>
      <c r="JSZ103" s="1170"/>
      <c r="JTA103" s="1170"/>
      <c r="JTB103" s="1170"/>
      <c r="JTC103" s="1170"/>
      <c r="JTD103" s="1170"/>
      <c r="JTE103" s="1170"/>
      <c r="JTF103" s="1170"/>
      <c r="JTG103" s="1170"/>
      <c r="JTH103" s="1170"/>
      <c r="JTI103" s="1170"/>
      <c r="JTJ103" s="1170"/>
      <c r="JTK103" s="1170"/>
      <c r="JTL103" s="1170"/>
      <c r="JTM103" s="1170"/>
      <c r="JTN103" s="1170"/>
      <c r="JTO103" s="1170"/>
      <c r="JTP103" s="1170"/>
      <c r="JTQ103" s="1170"/>
      <c r="JTR103" s="1170"/>
      <c r="JTS103" s="1170"/>
      <c r="JTT103" s="1170"/>
      <c r="JTU103" s="1170"/>
      <c r="JTV103" s="1170"/>
      <c r="JTW103" s="1170"/>
      <c r="JTX103" s="1170"/>
      <c r="JTY103" s="1170"/>
      <c r="JTZ103" s="1170"/>
      <c r="JUA103" s="1170"/>
      <c r="JUB103" s="1170"/>
      <c r="JUC103" s="1170"/>
      <c r="JUD103" s="1170"/>
      <c r="JUE103" s="1170"/>
      <c r="JUF103" s="1170"/>
      <c r="JUG103" s="1170"/>
      <c r="JUH103" s="1170"/>
      <c r="JUI103" s="1170"/>
      <c r="JUJ103" s="1170"/>
      <c r="JUK103" s="1170"/>
      <c r="JUL103" s="1170"/>
      <c r="JUM103" s="1170"/>
      <c r="JUN103" s="1170"/>
      <c r="JUO103" s="1170"/>
      <c r="JUP103" s="1170"/>
      <c r="JUQ103" s="1170"/>
      <c r="JUR103" s="1170"/>
      <c r="JUS103" s="1170"/>
      <c r="JUT103" s="1170"/>
      <c r="JUU103" s="1170"/>
      <c r="JUV103" s="1170"/>
      <c r="JUW103" s="1170"/>
      <c r="JUX103" s="1170"/>
      <c r="JUY103" s="1170"/>
      <c r="JUZ103" s="1170"/>
      <c r="JVA103" s="1170"/>
      <c r="JVB103" s="1170"/>
      <c r="JVC103" s="1170"/>
      <c r="JVD103" s="1170"/>
      <c r="JVE103" s="1170"/>
      <c r="JVF103" s="1170"/>
      <c r="JVG103" s="1170"/>
      <c r="JVH103" s="1170"/>
      <c r="JVI103" s="1170"/>
      <c r="JVJ103" s="1170"/>
      <c r="JVK103" s="1170"/>
      <c r="JVL103" s="1170"/>
      <c r="JVM103" s="1170"/>
      <c r="JVN103" s="1170"/>
      <c r="JVO103" s="1170"/>
      <c r="JVP103" s="1170"/>
      <c r="JVQ103" s="1170"/>
      <c r="JVR103" s="1170"/>
      <c r="JVS103" s="1170"/>
      <c r="JVT103" s="1170"/>
      <c r="JVU103" s="1170"/>
      <c r="JVV103" s="1170"/>
      <c r="JVW103" s="1170"/>
      <c r="JVX103" s="1170"/>
      <c r="JVY103" s="1170"/>
      <c r="JVZ103" s="1170"/>
      <c r="JWA103" s="1170"/>
      <c r="JWB103" s="1170"/>
      <c r="JWC103" s="1170"/>
      <c r="JWD103" s="1170"/>
      <c r="JWE103" s="1170"/>
      <c r="JWF103" s="1170"/>
      <c r="JWG103" s="1170"/>
      <c r="JWH103" s="1170"/>
      <c r="JWI103" s="1170"/>
      <c r="JWJ103" s="1170"/>
      <c r="JWK103" s="1170"/>
      <c r="JWL103" s="1170"/>
      <c r="JWM103" s="1170"/>
      <c r="JWN103" s="1170"/>
      <c r="JWO103" s="1170"/>
      <c r="JWP103" s="1170"/>
      <c r="JWQ103" s="1170"/>
      <c r="JWR103" s="1170"/>
      <c r="JWS103" s="1170"/>
      <c r="JWT103" s="1170"/>
      <c r="JWU103" s="1170"/>
      <c r="JWV103" s="1170"/>
      <c r="JWW103" s="1170"/>
      <c r="JWX103" s="1170"/>
      <c r="JWY103" s="1170"/>
      <c r="JWZ103" s="1170"/>
      <c r="JXA103" s="1170"/>
      <c r="JXB103" s="1170"/>
      <c r="JXC103" s="1170"/>
      <c r="JXD103" s="1170"/>
      <c r="JXE103" s="1170"/>
      <c r="JXF103" s="1170"/>
      <c r="JXG103" s="1170"/>
      <c r="JXH103" s="1170"/>
      <c r="JXI103" s="1170"/>
      <c r="JXJ103" s="1170"/>
      <c r="JXK103" s="1170"/>
      <c r="JXL103" s="1170"/>
      <c r="JXM103" s="1170"/>
      <c r="JXN103" s="1170"/>
      <c r="JXO103" s="1170"/>
      <c r="JXP103" s="1170"/>
      <c r="JXQ103" s="1170"/>
      <c r="JXR103" s="1170"/>
      <c r="JXS103" s="1170"/>
      <c r="JXT103" s="1170"/>
      <c r="JXU103" s="1170"/>
      <c r="JXV103" s="1170"/>
      <c r="JXW103" s="1170"/>
      <c r="JXX103" s="1170"/>
      <c r="JXY103" s="1170"/>
      <c r="JXZ103" s="1170"/>
      <c r="JYA103" s="1170"/>
      <c r="JYB103" s="1170"/>
      <c r="JYC103" s="1170"/>
      <c r="JYD103" s="1170"/>
      <c r="JYE103" s="1170"/>
      <c r="JYF103" s="1170"/>
      <c r="JYG103" s="1170"/>
      <c r="JYH103" s="1170"/>
      <c r="JYI103" s="1170"/>
      <c r="JYJ103" s="1170"/>
      <c r="JYK103" s="1170"/>
      <c r="JYL103" s="1170"/>
      <c r="JYM103" s="1170"/>
      <c r="JYN103" s="1170"/>
      <c r="JYO103" s="1170"/>
      <c r="JYP103" s="1170"/>
      <c r="JYQ103" s="1170"/>
      <c r="JYR103" s="1170"/>
      <c r="JYS103" s="1170"/>
      <c r="JYT103" s="1170"/>
      <c r="JYU103" s="1170"/>
      <c r="JYV103" s="1170"/>
      <c r="JYW103" s="1170"/>
      <c r="JYX103" s="1170"/>
      <c r="JYY103" s="1170"/>
      <c r="JYZ103" s="1170"/>
      <c r="JZA103" s="1170"/>
      <c r="JZB103" s="1170"/>
      <c r="JZC103" s="1170"/>
      <c r="JZD103" s="1170"/>
      <c r="JZE103" s="1170"/>
      <c r="JZF103" s="1170"/>
      <c r="JZG103" s="1170"/>
      <c r="JZH103" s="1170"/>
      <c r="JZI103" s="1170"/>
      <c r="JZJ103" s="1170"/>
      <c r="JZK103" s="1170"/>
      <c r="JZL103" s="1170"/>
      <c r="JZM103" s="1170"/>
      <c r="JZN103" s="1170"/>
      <c r="JZO103" s="1170"/>
      <c r="JZP103" s="1170"/>
      <c r="JZQ103" s="1170"/>
      <c r="JZR103" s="1170"/>
      <c r="JZS103" s="1170"/>
      <c r="JZT103" s="1170"/>
      <c r="JZU103" s="1170"/>
      <c r="JZV103" s="1170"/>
      <c r="JZW103" s="1170"/>
      <c r="JZX103" s="1170"/>
      <c r="JZY103" s="1170"/>
      <c r="JZZ103" s="1170"/>
      <c r="KAA103" s="1170"/>
      <c r="KAB103" s="1170"/>
      <c r="KAC103" s="1170"/>
      <c r="KAD103" s="1170"/>
      <c r="KAE103" s="1170"/>
      <c r="KAF103" s="1170"/>
      <c r="KAG103" s="1170"/>
      <c r="KAH103" s="1170"/>
      <c r="KAI103" s="1170"/>
      <c r="KAJ103" s="1170"/>
      <c r="KAK103" s="1170"/>
      <c r="KAL103" s="1170"/>
      <c r="KAM103" s="1170"/>
      <c r="KAN103" s="1170"/>
      <c r="KAO103" s="1170"/>
      <c r="KAP103" s="1170"/>
      <c r="KAQ103" s="1170"/>
      <c r="KAR103" s="1170"/>
      <c r="KAS103" s="1170"/>
      <c r="KAT103" s="1170"/>
      <c r="KAU103" s="1170"/>
      <c r="KAV103" s="1170"/>
      <c r="KAW103" s="1170"/>
      <c r="KAX103" s="1170"/>
      <c r="KAY103" s="1170"/>
      <c r="KAZ103" s="1170"/>
      <c r="KBA103" s="1170"/>
      <c r="KBB103" s="1170"/>
      <c r="KBC103" s="1170"/>
      <c r="KBD103" s="1170"/>
      <c r="KBE103" s="1170"/>
      <c r="KBF103" s="1170"/>
      <c r="KBG103" s="1170"/>
      <c r="KBH103" s="1170"/>
      <c r="KBI103" s="1170"/>
      <c r="KBJ103" s="1170"/>
      <c r="KBK103" s="1170"/>
      <c r="KBL103" s="1170"/>
      <c r="KBM103" s="1170"/>
      <c r="KBN103" s="1170"/>
      <c r="KBO103" s="1170"/>
      <c r="KBP103" s="1170"/>
      <c r="KBQ103" s="1170"/>
      <c r="KBR103" s="1170"/>
      <c r="KBS103" s="1170"/>
      <c r="KBT103" s="1170"/>
      <c r="KBU103" s="1170"/>
      <c r="KBV103" s="1170"/>
      <c r="KBW103" s="1170"/>
      <c r="KBX103" s="1170"/>
      <c r="KBY103" s="1170"/>
      <c r="KBZ103" s="1170"/>
      <c r="KCA103" s="1170"/>
      <c r="KCB103" s="1170"/>
      <c r="KCC103" s="1170"/>
      <c r="KCD103" s="1170"/>
      <c r="KCE103" s="1170"/>
      <c r="KCF103" s="1170"/>
      <c r="KCG103" s="1170"/>
      <c r="KCH103" s="1170"/>
      <c r="KCI103" s="1170"/>
      <c r="KCJ103" s="1170"/>
      <c r="KCK103" s="1170"/>
      <c r="KCL103" s="1170"/>
      <c r="KCM103" s="1170"/>
      <c r="KCN103" s="1170"/>
      <c r="KCO103" s="1170"/>
      <c r="KCP103" s="1170"/>
      <c r="KCQ103" s="1170"/>
      <c r="KCR103" s="1170"/>
      <c r="KCS103" s="1170"/>
      <c r="KCT103" s="1170"/>
      <c r="KCU103" s="1170"/>
      <c r="KCV103" s="1170"/>
      <c r="KCW103" s="1170"/>
      <c r="KCX103" s="1170"/>
      <c r="KCY103" s="1170"/>
      <c r="KCZ103" s="1170"/>
      <c r="KDA103" s="1170"/>
      <c r="KDB103" s="1170"/>
      <c r="KDC103" s="1170"/>
      <c r="KDD103" s="1170"/>
      <c r="KDE103" s="1170"/>
      <c r="KDF103" s="1170"/>
      <c r="KDG103" s="1170"/>
      <c r="KDH103" s="1170"/>
      <c r="KDI103" s="1170"/>
      <c r="KDJ103" s="1170"/>
      <c r="KDK103" s="1170"/>
      <c r="KDL103" s="1170"/>
      <c r="KDM103" s="1170"/>
      <c r="KDN103" s="1170"/>
      <c r="KDO103" s="1170"/>
      <c r="KDP103" s="1170"/>
      <c r="KDQ103" s="1170"/>
      <c r="KDR103" s="1170"/>
      <c r="KDS103" s="1170"/>
      <c r="KDT103" s="1170"/>
      <c r="KDU103" s="1170"/>
      <c r="KDV103" s="1170"/>
      <c r="KDW103" s="1170"/>
      <c r="KDX103" s="1170"/>
      <c r="KDY103" s="1170"/>
      <c r="KDZ103" s="1170"/>
      <c r="KEA103" s="1170"/>
      <c r="KEB103" s="1170"/>
      <c r="KEC103" s="1170"/>
      <c r="KED103" s="1170"/>
      <c r="KEE103" s="1170"/>
      <c r="KEF103" s="1170"/>
      <c r="KEG103" s="1170"/>
      <c r="KEH103" s="1170"/>
      <c r="KEI103" s="1170"/>
      <c r="KEJ103" s="1170"/>
      <c r="KEK103" s="1170"/>
      <c r="KEL103" s="1170"/>
      <c r="KEM103" s="1170"/>
      <c r="KEN103" s="1170"/>
      <c r="KEO103" s="1170"/>
      <c r="KEP103" s="1170"/>
      <c r="KEQ103" s="1170"/>
      <c r="KER103" s="1170"/>
      <c r="KES103" s="1170"/>
      <c r="KET103" s="1170"/>
      <c r="KEU103" s="1170"/>
      <c r="KEV103" s="1170"/>
      <c r="KEW103" s="1170"/>
      <c r="KEX103" s="1170"/>
      <c r="KEY103" s="1170"/>
      <c r="KEZ103" s="1170"/>
      <c r="KFA103" s="1170"/>
      <c r="KFB103" s="1170"/>
      <c r="KFC103" s="1170"/>
      <c r="KFD103" s="1170"/>
      <c r="KFE103" s="1170"/>
      <c r="KFF103" s="1170"/>
      <c r="KFG103" s="1170"/>
      <c r="KFH103" s="1170"/>
      <c r="KFI103" s="1170"/>
      <c r="KFJ103" s="1170"/>
      <c r="KFK103" s="1170"/>
      <c r="KFL103" s="1170"/>
      <c r="KFM103" s="1170"/>
      <c r="KFN103" s="1170"/>
      <c r="KFO103" s="1170"/>
      <c r="KFP103" s="1170"/>
      <c r="KFQ103" s="1170"/>
      <c r="KFR103" s="1170"/>
      <c r="KFS103" s="1170"/>
      <c r="KFT103" s="1170"/>
      <c r="KFU103" s="1170"/>
      <c r="KFV103" s="1170"/>
      <c r="KFW103" s="1170"/>
      <c r="KFX103" s="1170"/>
      <c r="KFY103" s="1170"/>
      <c r="KFZ103" s="1170"/>
      <c r="KGA103" s="1170"/>
      <c r="KGB103" s="1170"/>
      <c r="KGC103" s="1170"/>
      <c r="KGD103" s="1170"/>
      <c r="KGE103" s="1170"/>
      <c r="KGF103" s="1170"/>
      <c r="KGG103" s="1170"/>
      <c r="KGH103" s="1170"/>
      <c r="KGI103" s="1170"/>
      <c r="KGJ103" s="1170"/>
      <c r="KGK103" s="1170"/>
      <c r="KGL103" s="1170"/>
      <c r="KGM103" s="1170"/>
      <c r="KGN103" s="1170"/>
      <c r="KGO103" s="1170"/>
      <c r="KGP103" s="1170"/>
      <c r="KGQ103" s="1170"/>
      <c r="KGR103" s="1170"/>
      <c r="KGS103" s="1170"/>
      <c r="KGT103" s="1170"/>
      <c r="KGU103" s="1170"/>
      <c r="KGV103" s="1170"/>
      <c r="KGW103" s="1170"/>
      <c r="KGX103" s="1170"/>
      <c r="KGY103" s="1170"/>
      <c r="KGZ103" s="1170"/>
      <c r="KHA103" s="1170"/>
      <c r="KHB103" s="1170"/>
      <c r="KHC103" s="1170"/>
      <c r="KHD103" s="1170"/>
      <c r="KHE103" s="1170"/>
      <c r="KHF103" s="1170"/>
      <c r="KHG103" s="1170"/>
      <c r="KHH103" s="1170"/>
      <c r="KHI103" s="1170"/>
      <c r="KHJ103" s="1170"/>
      <c r="KHK103" s="1170"/>
      <c r="KHL103" s="1170"/>
      <c r="KHM103" s="1170"/>
      <c r="KHN103" s="1170"/>
      <c r="KHO103" s="1170"/>
      <c r="KHP103" s="1170"/>
      <c r="KHQ103" s="1170"/>
      <c r="KHR103" s="1170"/>
      <c r="KHS103" s="1170"/>
      <c r="KHT103" s="1170"/>
      <c r="KHU103" s="1170"/>
      <c r="KHV103" s="1170"/>
      <c r="KHW103" s="1170"/>
      <c r="KHX103" s="1170"/>
      <c r="KHY103" s="1170"/>
      <c r="KHZ103" s="1170"/>
      <c r="KIA103" s="1170"/>
      <c r="KIB103" s="1170"/>
      <c r="KIC103" s="1170"/>
      <c r="KID103" s="1170"/>
      <c r="KIE103" s="1170"/>
      <c r="KIF103" s="1170"/>
      <c r="KIG103" s="1170"/>
      <c r="KIH103" s="1170"/>
      <c r="KII103" s="1170"/>
      <c r="KIJ103" s="1170"/>
      <c r="KIK103" s="1170"/>
      <c r="KIL103" s="1170"/>
      <c r="KIM103" s="1170"/>
      <c r="KIN103" s="1170"/>
      <c r="KIO103" s="1170"/>
      <c r="KIP103" s="1170"/>
      <c r="KIQ103" s="1170"/>
      <c r="KIR103" s="1170"/>
      <c r="KIS103" s="1170"/>
      <c r="KIT103" s="1170"/>
      <c r="KIU103" s="1170"/>
      <c r="KIV103" s="1170"/>
      <c r="KIW103" s="1170"/>
      <c r="KIX103" s="1170"/>
      <c r="KIY103" s="1170"/>
      <c r="KIZ103" s="1170"/>
      <c r="KJA103" s="1170"/>
      <c r="KJB103" s="1170"/>
      <c r="KJC103" s="1170"/>
      <c r="KJD103" s="1170"/>
      <c r="KJE103" s="1170"/>
      <c r="KJF103" s="1170"/>
      <c r="KJG103" s="1170"/>
      <c r="KJH103" s="1170"/>
      <c r="KJI103" s="1170"/>
      <c r="KJJ103" s="1170"/>
      <c r="KJK103" s="1170"/>
      <c r="KJL103" s="1170"/>
      <c r="KJM103" s="1170"/>
      <c r="KJN103" s="1170"/>
      <c r="KJO103" s="1170"/>
      <c r="KJP103" s="1170"/>
      <c r="KJQ103" s="1170"/>
      <c r="KJR103" s="1170"/>
      <c r="KJS103" s="1170"/>
      <c r="KJT103" s="1170"/>
      <c r="KJU103" s="1170"/>
      <c r="KJV103" s="1170"/>
      <c r="KJW103" s="1170"/>
      <c r="KJX103" s="1170"/>
      <c r="KJY103" s="1170"/>
      <c r="KJZ103" s="1170"/>
      <c r="KKA103" s="1170"/>
      <c r="KKB103" s="1170"/>
      <c r="KKC103" s="1170"/>
      <c r="KKD103" s="1170"/>
      <c r="KKE103" s="1170"/>
      <c r="KKF103" s="1170"/>
      <c r="KKG103" s="1170"/>
      <c r="KKH103" s="1170"/>
      <c r="KKI103" s="1170"/>
      <c r="KKJ103" s="1170"/>
      <c r="KKK103" s="1170"/>
      <c r="KKL103" s="1170"/>
      <c r="KKM103" s="1170"/>
      <c r="KKN103" s="1170"/>
      <c r="KKO103" s="1170"/>
      <c r="KKP103" s="1170"/>
      <c r="KKQ103" s="1170"/>
      <c r="KKR103" s="1170"/>
      <c r="KKS103" s="1170"/>
      <c r="KKT103" s="1170"/>
      <c r="KKU103" s="1170"/>
      <c r="KKV103" s="1170"/>
      <c r="KKW103" s="1170"/>
      <c r="KKX103" s="1170"/>
      <c r="KKY103" s="1170"/>
      <c r="KKZ103" s="1170"/>
      <c r="KLA103" s="1170"/>
      <c r="KLB103" s="1170"/>
      <c r="KLC103" s="1170"/>
      <c r="KLD103" s="1170"/>
      <c r="KLE103" s="1170"/>
      <c r="KLF103" s="1170"/>
      <c r="KLG103" s="1170"/>
      <c r="KLH103" s="1170"/>
      <c r="KLI103" s="1170"/>
      <c r="KLJ103" s="1170"/>
      <c r="KLK103" s="1170"/>
      <c r="KLL103" s="1170"/>
      <c r="KLM103" s="1170"/>
      <c r="KLN103" s="1170"/>
      <c r="KLO103" s="1170"/>
      <c r="KLP103" s="1170"/>
      <c r="KLQ103" s="1170"/>
      <c r="KLR103" s="1170"/>
      <c r="KLS103" s="1170"/>
      <c r="KLT103" s="1170"/>
      <c r="KLU103" s="1170"/>
      <c r="KLV103" s="1170"/>
      <c r="KLW103" s="1170"/>
      <c r="KLX103" s="1170"/>
      <c r="KLY103" s="1170"/>
      <c r="KLZ103" s="1170"/>
      <c r="KMA103" s="1170"/>
      <c r="KMB103" s="1170"/>
      <c r="KMC103" s="1170"/>
      <c r="KMD103" s="1170"/>
      <c r="KME103" s="1170"/>
      <c r="KMF103" s="1170"/>
      <c r="KMG103" s="1170"/>
      <c r="KMH103" s="1170"/>
      <c r="KMI103" s="1170"/>
      <c r="KMJ103" s="1170"/>
      <c r="KMK103" s="1170"/>
      <c r="KML103" s="1170"/>
      <c r="KMM103" s="1170"/>
      <c r="KMN103" s="1170"/>
      <c r="KMO103" s="1170"/>
      <c r="KMP103" s="1170"/>
      <c r="KMQ103" s="1170"/>
      <c r="KMR103" s="1170"/>
      <c r="KMS103" s="1170"/>
      <c r="KMT103" s="1170"/>
      <c r="KMU103" s="1170"/>
      <c r="KMV103" s="1170"/>
      <c r="KMW103" s="1170"/>
      <c r="KMX103" s="1170"/>
      <c r="KMY103" s="1170"/>
      <c r="KMZ103" s="1170"/>
      <c r="KNA103" s="1170"/>
      <c r="KNB103" s="1170"/>
      <c r="KNC103" s="1170"/>
      <c r="KND103" s="1170"/>
      <c r="KNE103" s="1170"/>
      <c r="KNF103" s="1170"/>
      <c r="KNG103" s="1170"/>
      <c r="KNH103" s="1170"/>
      <c r="KNI103" s="1170"/>
      <c r="KNJ103" s="1170"/>
      <c r="KNK103" s="1170"/>
      <c r="KNL103" s="1170"/>
      <c r="KNM103" s="1170"/>
      <c r="KNN103" s="1170"/>
      <c r="KNO103" s="1170"/>
      <c r="KNP103" s="1170"/>
      <c r="KNQ103" s="1170"/>
      <c r="KNR103" s="1170"/>
      <c r="KNS103" s="1170"/>
      <c r="KNT103" s="1170"/>
      <c r="KNU103" s="1170"/>
      <c r="KNV103" s="1170"/>
      <c r="KNW103" s="1170"/>
      <c r="KNX103" s="1170"/>
      <c r="KNY103" s="1170"/>
      <c r="KNZ103" s="1170"/>
      <c r="KOA103" s="1170"/>
      <c r="KOB103" s="1170"/>
      <c r="KOC103" s="1170"/>
      <c r="KOD103" s="1170"/>
      <c r="KOE103" s="1170"/>
      <c r="KOF103" s="1170"/>
      <c r="KOG103" s="1170"/>
      <c r="KOH103" s="1170"/>
      <c r="KOI103" s="1170"/>
      <c r="KOJ103" s="1170"/>
      <c r="KOK103" s="1170"/>
      <c r="KOL103" s="1170"/>
      <c r="KOM103" s="1170"/>
      <c r="KON103" s="1170"/>
      <c r="KOO103" s="1170"/>
      <c r="KOP103" s="1170"/>
      <c r="KOQ103" s="1170"/>
      <c r="KOR103" s="1170"/>
      <c r="KOS103" s="1170"/>
      <c r="KOT103" s="1170"/>
      <c r="KOU103" s="1170"/>
      <c r="KOV103" s="1170"/>
      <c r="KOW103" s="1170"/>
      <c r="KOX103" s="1170"/>
      <c r="KOY103" s="1170"/>
      <c r="KOZ103" s="1170"/>
      <c r="KPA103" s="1170"/>
      <c r="KPB103" s="1170"/>
      <c r="KPC103" s="1170"/>
      <c r="KPD103" s="1170"/>
      <c r="KPE103" s="1170"/>
      <c r="KPF103" s="1170"/>
      <c r="KPG103" s="1170"/>
      <c r="KPH103" s="1170"/>
      <c r="KPI103" s="1170"/>
      <c r="KPJ103" s="1170"/>
      <c r="KPK103" s="1170"/>
      <c r="KPL103" s="1170"/>
      <c r="KPM103" s="1170"/>
      <c r="KPN103" s="1170"/>
      <c r="KPO103" s="1170"/>
      <c r="KPP103" s="1170"/>
      <c r="KPQ103" s="1170"/>
      <c r="KPR103" s="1170"/>
      <c r="KPS103" s="1170"/>
      <c r="KPT103" s="1170"/>
      <c r="KPU103" s="1170"/>
      <c r="KPV103" s="1170"/>
      <c r="KPW103" s="1170"/>
      <c r="KPX103" s="1170"/>
      <c r="KPY103" s="1170"/>
      <c r="KPZ103" s="1170"/>
      <c r="KQA103" s="1170"/>
      <c r="KQB103" s="1170"/>
      <c r="KQC103" s="1170"/>
      <c r="KQD103" s="1170"/>
      <c r="KQE103" s="1170"/>
      <c r="KQF103" s="1170"/>
      <c r="KQG103" s="1170"/>
      <c r="KQH103" s="1170"/>
      <c r="KQI103" s="1170"/>
      <c r="KQJ103" s="1170"/>
      <c r="KQK103" s="1170"/>
      <c r="KQL103" s="1170"/>
      <c r="KQM103" s="1170"/>
      <c r="KQN103" s="1170"/>
      <c r="KQO103" s="1170"/>
      <c r="KQP103" s="1170"/>
      <c r="KQQ103" s="1170"/>
      <c r="KQR103" s="1170"/>
      <c r="KQS103" s="1170"/>
      <c r="KQT103" s="1170"/>
      <c r="KQU103" s="1170"/>
      <c r="KQV103" s="1170"/>
      <c r="KQW103" s="1170"/>
      <c r="KQX103" s="1170"/>
      <c r="KQY103" s="1170"/>
      <c r="KQZ103" s="1170"/>
      <c r="KRA103" s="1170"/>
      <c r="KRB103" s="1170"/>
      <c r="KRC103" s="1170"/>
      <c r="KRD103" s="1170"/>
      <c r="KRE103" s="1170"/>
      <c r="KRF103" s="1170"/>
      <c r="KRG103" s="1170"/>
      <c r="KRH103" s="1170"/>
      <c r="KRI103" s="1170"/>
      <c r="KRJ103" s="1170"/>
      <c r="KRK103" s="1170"/>
      <c r="KRL103" s="1170"/>
      <c r="KRM103" s="1170"/>
      <c r="KRN103" s="1170"/>
      <c r="KRO103" s="1170"/>
      <c r="KRP103" s="1170"/>
      <c r="KRQ103" s="1170"/>
      <c r="KRR103" s="1170"/>
      <c r="KRS103" s="1170"/>
      <c r="KRT103" s="1170"/>
      <c r="KRU103" s="1170"/>
      <c r="KRV103" s="1170"/>
      <c r="KRW103" s="1170"/>
      <c r="KRX103" s="1170"/>
      <c r="KRY103" s="1170"/>
      <c r="KRZ103" s="1170"/>
      <c r="KSA103" s="1170"/>
      <c r="KSB103" s="1170"/>
      <c r="KSC103" s="1170"/>
      <c r="KSD103" s="1170"/>
      <c r="KSE103" s="1170"/>
      <c r="KSF103" s="1170"/>
      <c r="KSG103" s="1170"/>
      <c r="KSH103" s="1170"/>
      <c r="KSI103" s="1170"/>
      <c r="KSJ103" s="1170"/>
      <c r="KSK103" s="1170"/>
      <c r="KSL103" s="1170"/>
      <c r="KSM103" s="1170"/>
      <c r="KSN103" s="1170"/>
      <c r="KSO103" s="1170"/>
      <c r="KSP103" s="1170"/>
      <c r="KSQ103" s="1170"/>
      <c r="KSR103" s="1170"/>
      <c r="KSS103" s="1170"/>
      <c r="KST103" s="1170"/>
      <c r="KSU103" s="1170"/>
      <c r="KSV103" s="1170"/>
      <c r="KSW103" s="1170"/>
      <c r="KSX103" s="1170"/>
      <c r="KSY103" s="1170"/>
      <c r="KSZ103" s="1170"/>
      <c r="KTA103" s="1170"/>
      <c r="KTB103" s="1170"/>
      <c r="KTC103" s="1170"/>
      <c r="KTD103" s="1170"/>
      <c r="KTE103" s="1170"/>
      <c r="KTF103" s="1170"/>
      <c r="KTG103" s="1170"/>
      <c r="KTH103" s="1170"/>
      <c r="KTI103" s="1170"/>
      <c r="KTJ103" s="1170"/>
      <c r="KTK103" s="1170"/>
      <c r="KTL103" s="1170"/>
      <c r="KTM103" s="1170"/>
      <c r="KTN103" s="1170"/>
      <c r="KTO103" s="1170"/>
      <c r="KTP103" s="1170"/>
      <c r="KTQ103" s="1170"/>
      <c r="KTR103" s="1170"/>
      <c r="KTS103" s="1170"/>
      <c r="KTT103" s="1170"/>
      <c r="KTU103" s="1170"/>
      <c r="KTV103" s="1170"/>
      <c r="KTW103" s="1170"/>
      <c r="KTX103" s="1170"/>
      <c r="KTY103" s="1170"/>
      <c r="KTZ103" s="1170"/>
      <c r="KUA103" s="1170"/>
      <c r="KUB103" s="1170"/>
      <c r="KUC103" s="1170"/>
      <c r="KUD103" s="1170"/>
      <c r="KUE103" s="1170"/>
      <c r="KUF103" s="1170"/>
      <c r="KUG103" s="1170"/>
      <c r="KUH103" s="1170"/>
      <c r="KUI103" s="1170"/>
      <c r="KUJ103" s="1170"/>
      <c r="KUK103" s="1170"/>
      <c r="KUL103" s="1170"/>
      <c r="KUM103" s="1170"/>
      <c r="KUN103" s="1170"/>
      <c r="KUO103" s="1170"/>
      <c r="KUP103" s="1170"/>
      <c r="KUQ103" s="1170"/>
      <c r="KUR103" s="1170"/>
      <c r="KUS103" s="1170"/>
      <c r="KUT103" s="1170"/>
      <c r="KUU103" s="1170"/>
      <c r="KUV103" s="1170"/>
      <c r="KUW103" s="1170"/>
      <c r="KUX103" s="1170"/>
      <c r="KUY103" s="1170"/>
      <c r="KUZ103" s="1170"/>
      <c r="KVA103" s="1170"/>
      <c r="KVB103" s="1170"/>
      <c r="KVC103" s="1170"/>
      <c r="KVD103" s="1170"/>
      <c r="KVE103" s="1170"/>
      <c r="KVF103" s="1170"/>
      <c r="KVG103" s="1170"/>
      <c r="KVH103" s="1170"/>
      <c r="KVI103" s="1170"/>
      <c r="KVJ103" s="1170"/>
      <c r="KVK103" s="1170"/>
      <c r="KVL103" s="1170"/>
      <c r="KVM103" s="1170"/>
      <c r="KVN103" s="1170"/>
      <c r="KVO103" s="1170"/>
      <c r="KVP103" s="1170"/>
      <c r="KVQ103" s="1170"/>
      <c r="KVR103" s="1170"/>
      <c r="KVS103" s="1170"/>
      <c r="KVT103" s="1170"/>
      <c r="KVU103" s="1170"/>
      <c r="KVV103" s="1170"/>
      <c r="KVW103" s="1170"/>
      <c r="KVX103" s="1170"/>
      <c r="KVY103" s="1170"/>
      <c r="KVZ103" s="1170"/>
      <c r="KWA103" s="1170"/>
      <c r="KWB103" s="1170"/>
      <c r="KWC103" s="1170"/>
      <c r="KWD103" s="1170"/>
      <c r="KWE103" s="1170"/>
      <c r="KWF103" s="1170"/>
      <c r="KWG103" s="1170"/>
      <c r="KWH103" s="1170"/>
      <c r="KWI103" s="1170"/>
      <c r="KWJ103" s="1170"/>
      <c r="KWK103" s="1170"/>
      <c r="KWL103" s="1170"/>
      <c r="KWM103" s="1170"/>
      <c r="KWN103" s="1170"/>
      <c r="KWO103" s="1170"/>
      <c r="KWP103" s="1170"/>
      <c r="KWQ103" s="1170"/>
      <c r="KWR103" s="1170"/>
      <c r="KWS103" s="1170"/>
      <c r="KWT103" s="1170"/>
      <c r="KWU103" s="1170"/>
      <c r="KWV103" s="1170"/>
      <c r="KWW103" s="1170"/>
      <c r="KWX103" s="1170"/>
      <c r="KWY103" s="1170"/>
      <c r="KWZ103" s="1170"/>
      <c r="KXA103" s="1170"/>
      <c r="KXB103" s="1170"/>
      <c r="KXC103" s="1170"/>
      <c r="KXD103" s="1170"/>
      <c r="KXE103" s="1170"/>
      <c r="KXF103" s="1170"/>
      <c r="KXG103" s="1170"/>
      <c r="KXH103" s="1170"/>
      <c r="KXI103" s="1170"/>
      <c r="KXJ103" s="1170"/>
      <c r="KXK103" s="1170"/>
      <c r="KXL103" s="1170"/>
      <c r="KXM103" s="1170"/>
      <c r="KXN103" s="1170"/>
      <c r="KXO103" s="1170"/>
      <c r="KXP103" s="1170"/>
      <c r="KXQ103" s="1170"/>
      <c r="KXR103" s="1170"/>
      <c r="KXS103" s="1170"/>
      <c r="KXT103" s="1170"/>
      <c r="KXU103" s="1170"/>
      <c r="KXV103" s="1170"/>
      <c r="KXW103" s="1170"/>
      <c r="KXX103" s="1170"/>
      <c r="KXY103" s="1170"/>
      <c r="KXZ103" s="1170"/>
      <c r="KYA103" s="1170"/>
      <c r="KYB103" s="1170"/>
      <c r="KYC103" s="1170"/>
      <c r="KYD103" s="1170"/>
      <c r="KYE103" s="1170"/>
      <c r="KYF103" s="1170"/>
      <c r="KYG103" s="1170"/>
      <c r="KYH103" s="1170"/>
      <c r="KYI103" s="1170"/>
      <c r="KYJ103" s="1170"/>
      <c r="KYK103" s="1170"/>
      <c r="KYL103" s="1170"/>
      <c r="KYM103" s="1170"/>
      <c r="KYN103" s="1170"/>
      <c r="KYO103" s="1170"/>
      <c r="KYP103" s="1170"/>
      <c r="KYQ103" s="1170"/>
      <c r="KYR103" s="1170"/>
      <c r="KYS103" s="1170"/>
      <c r="KYT103" s="1170"/>
      <c r="KYU103" s="1170"/>
      <c r="KYV103" s="1170"/>
      <c r="KYW103" s="1170"/>
      <c r="KYX103" s="1170"/>
      <c r="KYY103" s="1170"/>
      <c r="KYZ103" s="1170"/>
      <c r="KZA103" s="1170"/>
      <c r="KZB103" s="1170"/>
      <c r="KZC103" s="1170"/>
      <c r="KZD103" s="1170"/>
      <c r="KZE103" s="1170"/>
      <c r="KZF103" s="1170"/>
      <c r="KZG103" s="1170"/>
      <c r="KZH103" s="1170"/>
      <c r="KZI103" s="1170"/>
      <c r="KZJ103" s="1170"/>
      <c r="KZK103" s="1170"/>
      <c r="KZL103" s="1170"/>
      <c r="KZM103" s="1170"/>
      <c r="KZN103" s="1170"/>
      <c r="KZO103" s="1170"/>
      <c r="KZP103" s="1170"/>
      <c r="KZQ103" s="1170"/>
      <c r="KZR103" s="1170"/>
      <c r="KZS103" s="1170"/>
      <c r="KZT103" s="1170"/>
      <c r="KZU103" s="1170"/>
      <c r="KZV103" s="1170"/>
      <c r="KZW103" s="1170"/>
      <c r="KZX103" s="1170"/>
      <c r="KZY103" s="1170"/>
      <c r="KZZ103" s="1170"/>
      <c r="LAA103" s="1170"/>
      <c r="LAB103" s="1170"/>
      <c r="LAC103" s="1170"/>
      <c r="LAD103" s="1170"/>
      <c r="LAE103" s="1170"/>
      <c r="LAF103" s="1170"/>
      <c r="LAG103" s="1170"/>
      <c r="LAH103" s="1170"/>
      <c r="LAI103" s="1170"/>
      <c r="LAJ103" s="1170"/>
      <c r="LAK103" s="1170"/>
      <c r="LAL103" s="1170"/>
      <c r="LAM103" s="1170"/>
      <c r="LAN103" s="1170"/>
      <c r="LAO103" s="1170"/>
      <c r="LAP103" s="1170"/>
      <c r="LAQ103" s="1170"/>
      <c r="LAR103" s="1170"/>
      <c r="LAS103" s="1170"/>
      <c r="LAT103" s="1170"/>
      <c r="LAU103" s="1170"/>
      <c r="LAV103" s="1170"/>
      <c r="LAW103" s="1170"/>
      <c r="LAX103" s="1170"/>
      <c r="LAY103" s="1170"/>
      <c r="LAZ103" s="1170"/>
      <c r="LBA103" s="1170"/>
      <c r="LBB103" s="1170"/>
      <c r="LBC103" s="1170"/>
      <c r="LBD103" s="1170"/>
      <c r="LBE103" s="1170"/>
      <c r="LBF103" s="1170"/>
      <c r="LBG103" s="1170"/>
      <c r="LBH103" s="1170"/>
      <c r="LBI103" s="1170"/>
      <c r="LBJ103" s="1170"/>
      <c r="LBK103" s="1170"/>
      <c r="LBL103" s="1170"/>
      <c r="LBM103" s="1170"/>
      <c r="LBN103" s="1170"/>
      <c r="LBO103" s="1170"/>
      <c r="LBP103" s="1170"/>
      <c r="LBQ103" s="1170"/>
      <c r="LBR103" s="1170"/>
      <c r="LBS103" s="1170"/>
      <c r="LBT103" s="1170"/>
      <c r="LBU103" s="1170"/>
      <c r="LBV103" s="1170"/>
      <c r="LBW103" s="1170"/>
      <c r="LBX103" s="1170"/>
      <c r="LBY103" s="1170"/>
      <c r="LBZ103" s="1170"/>
      <c r="LCA103" s="1170"/>
      <c r="LCB103" s="1170"/>
      <c r="LCC103" s="1170"/>
      <c r="LCD103" s="1170"/>
      <c r="LCE103" s="1170"/>
      <c r="LCF103" s="1170"/>
      <c r="LCG103" s="1170"/>
      <c r="LCH103" s="1170"/>
      <c r="LCI103" s="1170"/>
      <c r="LCJ103" s="1170"/>
      <c r="LCK103" s="1170"/>
      <c r="LCL103" s="1170"/>
      <c r="LCM103" s="1170"/>
      <c r="LCN103" s="1170"/>
      <c r="LCO103" s="1170"/>
      <c r="LCP103" s="1170"/>
      <c r="LCQ103" s="1170"/>
      <c r="LCR103" s="1170"/>
      <c r="LCS103" s="1170"/>
      <c r="LCT103" s="1170"/>
      <c r="LCU103" s="1170"/>
      <c r="LCV103" s="1170"/>
      <c r="LCW103" s="1170"/>
      <c r="LCX103" s="1170"/>
      <c r="LCY103" s="1170"/>
      <c r="LCZ103" s="1170"/>
      <c r="LDA103" s="1170"/>
      <c r="LDB103" s="1170"/>
      <c r="LDC103" s="1170"/>
      <c r="LDD103" s="1170"/>
      <c r="LDE103" s="1170"/>
      <c r="LDF103" s="1170"/>
      <c r="LDG103" s="1170"/>
      <c r="LDH103" s="1170"/>
      <c r="LDI103" s="1170"/>
      <c r="LDJ103" s="1170"/>
      <c r="LDK103" s="1170"/>
      <c r="LDL103" s="1170"/>
      <c r="LDM103" s="1170"/>
      <c r="LDN103" s="1170"/>
      <c r="LDO103" s="1170"/>
      <c r="LDP103" s="1170"/>
      <c r="LDQ103" s="1170"/>
      <c r="LDR103" s="1170"/>
      <c r="LDS103" s="1170"/>
      <c r="LDT103" s="1170"/>
      <c r="LDU103" s="1170"/>
      <c r="LDV103" s="1170"/>
      <c r="LDW103" s="1170"/>
      <c r="LDX103" s="1170"/>
      <c r="LDY103" s="1170"/>
      <c r="LDZ103" s="1170"/>
      <c r="LEA103" s="1170"/>
      <c r="LEB103" s="1170"/>
      <c r="LEC103" s="1170"/>
      <c r="LED103" s="1170"/>
      <c r="LEE103" s="1170"/>
      <c r="LEF103" s="1170"/>
      <c r="LEG103" s="1170"/>
      <c r="LEH103" s="1170"/>
      <c r="LEI103" s="1170"/>
      <c r="LEJ103" s="1170"/>
      <c r="LEK103" s="1170"/>
      <c r="LEL103" s="1170"/>
      <c r="LEM103" s="1170"/>
      <c r="LEN103" s="1170"/>
      <c r="LEO103" s="1170"/>
      <c r="LEP103" s="1170"/>
      <c r="LEQ103" s="1170"/>
      <c r="LER103" s="1170"/>
      <c r="LES103" s="1170"/>
      <c r="LET103" s="1170"/>
      <c r="LEU103" s="1170"/>
      <c r="LEV103" s="1170"/>
      <c r="LEW103" s="1170"/>
      <c r="LEX103" s="1170"/>
      <c r="LEY103" s="1170"/>
      <c r="LEZ103" s="1170"/>
      <c r="LFA103" s="1170"/>
      <c r="LFB103" s="1170"/>
      <c r="LFC103" s="1170"/>
      <c r="LFD103" s="1170"/>
      <c r="LFE103" s="1170"/>
      <c r="LFF103" s="1170"/>
      <c r="LFG103" s="1170"/>
      <c r="LFH103" s="1170"/>
      <c r="LFI103" s="1170"/>
      <c r="LFJ103" s="1170"/>
      <c r="LFK103" s="1170"/>
      <c r="LFL103" s="1170"/>
      <c r="LFM103" s="1170"/>
      <c r="LFN103" s="1170"/>
      <c r="LFO103" s="1170"/>
      <c r="LFP103" s="1170"/>
      <c r="LFQ103" s="1170"/>
      <c r="LFR103" s="1170"/>
      <c r="LFS103" s="1170"/>
      <c r="LFT103" s="1170"/>
      <c r="LFU103" s="1170"/>
      <c r="LFV103" s="1170"/>
      <c r="LFW103" s="1170"/>
      <c r="LFX103" s="1170"/>
      <c r="LFY103" s="1170"/>
      <c r="LFZ103" s="1170"/>
      <c r="LGA103" s="1170"/>
      <c r="LGB103" s="1170"/>
      <c r="LGC103" s="1170"/>
      <c r="LGD103" s="1170"/>
      <c r="LGE103" s="1170"/>
      <c r="LGF103" s="1170"/>
      <c r="LGG103" s="1170"/>
      <c r="LGH103" s="1170"/>
      <c r="LGI103" s="1170"/>
      <c r="LGJ103" s="1170"/>
      <c r="LGK103" s="1170"/>
      <c r="LGL103" s="1170"/>
      <c r="LGM103" s="1170"/>
      <c r="LGN103" s="1170"/>
      <c r="LGO103" s="1170"/>
      <c r="LGP103" s="1170"/>
      <c r="LGQ103" s="1170"/>
      <c r="LGR103" s="1170"/>
      <c r="LGS103" s="1170"/>
      <c r="LGT103" s="1170"/>
      <c r="LGU103" s="1170"/>
      <c r="LGV103" s="1170"/>
      <c r="LGW103" s="1170"/>
      <c r="LGX103" s="1170"/>
      <c r="LGY103" s="1170"/>
      <c r="LGZ103" s="1170"/>
      <c r="LHA103" s="1170"/>
      <c r="LHB103" s="1170"/>
      <c r="LHC103" s="1170"/>
      <c r="LHD103" s="1170"/>
      <c r="LHE103" s="1170"/>
      <c r="LHF103" s="1170"/>
      <c r="LHG103" s="1170"/>
      <c r="LHH103" s="1170"/>
      <c r="LHI103" s="1170"/>
      <c r="LHJ103" s="1170"/>
      <c r="LHK103" s="1170"/>
      <c r="LHL103" s="1170"/>
      <c r="LHM103" s="1170"/>
      <c r="LHN103" s="1170"/>
      <c r="LHO103" s="1170"/>
      <c r="LHP103" s="1170"/>
      <c r="LHQ103" s="1170"/>
      <c r="LHR103" s="1170"/>
      <c r="LHS103" s="1170"/>
      <c r="LHT103" s="1170"/>
      <c r="LHU103" s="1170"/>
      <c r="LHV103" s="1170"/>
      <c r="LHW103" s="1170"/>
      <c r="LHX103" s="1170"/>
      <c r="LHY103" s="1170"/>
      <c r="LHZ103" s="1170"/>
      <c r="LIA103" s="1170"/>
      <c r="LIB103" s="1170"/>
      <c r="LIC103" s="1170"/>
      <c r="LID103" s="1170"/>
      <c r="LIE103" s="1170"/>
      <c r="LIF103" s="1170"/>
      <c r="LIG103" s="1170"/>
      <c r="LIH103" s="1170"/>
      <c r="LII103" s="1170"/>
      <c r="LIJ103" s="1170"/>
      <c r="LIK103" s="1170"/>
      <c r="LIL103" s="1170"/>
      <c r="LIM103" s="1170"/>
      <c r="LIN103" s="1170"/>
      <c r="LIO103" s="1170"/>
      <c r="LIP103" s="1170"/>
      <c r="LIQ103" s="1170"/>
      <c r="LIR103" s="1170"/>
      <c r="LIS103" s="1170"/>
      <c r="LIT103" s="1170"/>
      <c r="LIU103" s="1170"/>
      <c r="LIV103" s="1170"/>
      <c r="LIW103" s="1170"/>
      <c r="LIX103" s="1170"/>
      <c r="LIY103" s="1170"/>
      <c r="LIZ103" s="1170"/>
      <c r="LJA103" s="1170"/>
      <c r="LJB103" s="1170"/>
      <c r="LJC103" s="1170"/>
      <c r="LJD103" s="1170"/>
      <c r="LJE103" s="1170"/>
      <c r="LJF103" s="1170"/>
      <c r="LJG103" s="1170"/>
      <c r="LJH103" s="1170"/>
      <c r="LJI103" s="1170"/>
      <c r="LJJ103" s="1170"/>
      <c r="LJK103" s="1170"/>
      <c r="LJL103" s="1170"/>
      <c r="LJM103" s="1170"/>
      <c r="LJN103" s="1170"/>
      <c r="LJO103" s="1170"/>
      <c r="LJP103" s="1170"/>
      <c r="LJQ103" s="1170"/>
      <c r="LJR103" s="1170"/>
      <c r="LJS103" s="1170"/>
      <c r="LJT103" s="1170"/>
      <c r="LJU103" s="1170"/>
      <c r="LJV103" s="1170"/>
      <c r="LJW103" s="1170"/>
      <c r="LJX103" s="1170"/>
      <c r="LJY103" s="1170"/>
      <c r="LJZ103" s="1170"/>
      <c r="LKA103" s="1170"/>
      <c r="LKB103" s="1170"/>
      <c r="LKC103" s="1170"/>
      <c r="LKD103" s="1170"/>
      <c r="LKE103" s="1170"/>
      <c r="LKF103" s="1170"/>
      <c r="LKG103" s="1170"/>
      <c r="LKH103" s="1170"/>
      <c r="LKI103" s="1170"/>
      <c r="LKJ103" s="1170"/>
      <c r="LKK103" s="1170"/>
      <c r="LKL103" s="1170"/>
      <c r="LKM103" s="1170"/>
      <c r="LKN103" s="1170"/>
      <c r="LKO103" s="1170"/>
      <c r="LKP103" s="1170"/>
      <c r="LKQ103" s="1170"/>
      <c r="LKR103" s="1170"/>
      <c r="LKS103" s="1170"/>
      <c r="LKT103" s="1170"/>
      <c r="LKU103" s="1170"/>
      <c r="LKV103" s="1170"/>
      <c r="LKW103" s="1170"/>
      <c r="LKX103" s="1170"/>
      <c r="LKY103" s="1170"/>
      <c r="LKZ103" s="1170"/>
      <c r="LLA103" s="1170"/>
      <c r="LLB103" s="1170"/>
      <c r="LLC103" s="1170"/>
      <c r="LLD103" s="1170"/>
      <c r="LLE103" s="1170"/>
      <c r="LLF103" s="1170"/>
      <c r="LLG103" s="1170"/>
      <c r="LLH103" s="1170"/>
      <c r="LLI103" s="1170"/>
      <c r="LLJ103" s="1170"/>
      <c r="LLK103" s="1170"/>
      <c r="LLL103" s="1170"/>
      <c r="LLM103" s="1170"/>
      <c r="LLN103" s="1170"/>
      <c r="LLO103" s="1170"/>
      <c r="LLP103" s="1170"/>
      <c r="LLQ103" s="1170"/>
      <c r="LLR103" s="1170"/>
      <c r="LLS103" s="1170"/>
      <c r="LLT103" s="1170"/>
      <c r="LLU103" s="1170"/>
      <c r="LLV103" s="1170"/>
      <c r="LLW103" s="1170"/>
      <c r="LLX103" s="1170"/>
      <c r="LLY103" s="1170"/>
      <c r="LLZ103" s="1170"/>
      <c r="LMA103" s="1170"/>
      <c r="LMB103" s="1170"/>
      <c r="LMC103" s="1170"/>
      <c r="LMD103" s="1170"/>
      <c r="LME103" s="1170"/>
      <c r="LMF103" s="1170"/>
      <c r="LMG103" s="1170"/>
      <c r="LMH103" s="1170"/>
      <c r="LMI103" s="1170"/>
      <c r="LMJ103" s="1170"/>
      <c r="LMK103" s="1170"/>
      <c r="LML103" s="1170"/>
      <c r="LMM103" s="1170"/>
      <c r="LMN103" s="1170"/>
      <c r="LMO103" s="1170"/>
      <c r="LMP103" s="1170"/>
      <c r="LMQ103" s="1170"/>
      <c r="LMR103" s="1170"/>
      <c r="LMS103" s="1170"/>
      <c r="LMT103" s="1170"/>
      <c r="LMU103" s="1170"/>
      <c r="LMV103" s="1170"/>
      <c r="LMW103" s="1170"/>
      <c r="LMX103" s="1170"/>
      <c r="LMY103" s="1170"/>
      <c r="LMZ103" s="1170"/>
      <c r="LNA103" s="1170"/>
      <c r="LNB103" s="1170"/>
      <c r="LNC103" s="1170"/>
      <c r="LND103" s="1170"/>
      <c r="LNE103" s="1170"/>
      <c r="LNF103" s="1170"/>
      <c r="LNG103" s="1170"/>
      <c r="LNH103" s="1170"/>
      <c r="LNI103" s="1170"/>
      <c r="LNJ103" s="1170"/>
      <c r="LNK103" s="1170"/>
      <c r="LNL103" s="1170"/>
      <c r="LNM103" s="1170"/>
      <c r="LNN103" s="1170"/>
      <c r="LNO103" s="1170"/>
      <c r="LNP103" s="1170"/>
      <c r="LNQ103" s="1170"/>
      <c r="LNR103" s="1170"/>
      <c r="LNS103" s="1170"/>
      <c r="LNT103" s="1170"/>
      <c r="LNU103" s="1170"/>
      <c r="LNV103" s="1170"/>
      <c r="LNW103" s="1170"/>
      <c r="LNX103" s="1170"/>
      <c r="LNY103" s="1170"/>
      <c r="LNZ103" s="1170"/>
      <c r="LOA103" s="1170"/>
      <c r="LOB103" s="1170"/>
      <c r="LOC103" s="1170"/>
      <c r="LOD103" s="1170"/>
      <c r="LOE103" s="1170"/>
      <c r="LOF103" s="1170"/>
      <c r="LOG103" s="1170"/>
      <c r="LOH103" s="1170"/>
      <c r="LOI103" s="1170"/>
      <c r="LOJ103" s="1170"/>
      <c r="LOK103" s="1170"/>
      <c r="LOL103" s="1170"/>
      <c r="LOM103" s="1170"/>
      <c r="LON103" s="1170"/>
      <c r="LOO103" s="1170"/>
      <c r="LOP103" s="1170"/>
      <c r="LOQ103" s="1170"/>
      <c r="LOR103" s="1170"/>
      <c r="LOS103" s="1170"/>
      <c r="LOT103" s="1170"/>
      <c r="LOU103" s="1170"/>
      <c r="LOV103" s="1170"/>
      <c r="LOW103" s="1170"/>
      <c r="LOX103" s="1170"/>
      <c r="LOY103" s="1170"/>
      <c r="LOZ103" s="1170"/>
      <c r="LPA103" s="1170"/>
      <c r="LPB103" s="1170"/>
      <c r="LPC103" s="1170"/>
      <c r="LPD103" s="1170"/>
      <c r="LPE103" s="1170"/>
      <c r="LPF103" s="1170"/>
      <c r="LPG103" s="1170"/>
      <c r="LPH103" s="1170"/>
      <c r="LPI103" s="1170"/>
      <c r="LPJ103" s="1170"/>
      <c r="LPK103" s="1170"/>
      <c r="LPL103" s="1170"/>
      <c r="LPM103" s="1170"/>
      <c r="LPN103" s="1170"/>
      <c r="LPO103" s="1170"/>
      <c r="LPP103" s="1170"/>
      <c r="LPQ103" s="1170"/>
      <c r="LPR103" s="1170"/>
      <c r="LPS103" s="1170"/>
      <c r="LPT103" s="1170"/>
      <c r="LPU103" s="1170"/>
      <c r="LPV103" s="1170"/>
      <c r="LPW103" s="1170"/>
      <c r="LPX103" s="1170"/>
      <c r="LPY103" s="1170"/>
      <c r="LPZ103" s="1170"/>
      <c r="LQA103" s="1170"/>
      <c r="LQB103" s="1170"/>
      <c r="LQC103" s="1170"/>
      <c r="LQD103" s="1170"/>
      <c r="LQE103" s="1170"/>
      <c r="LQF103" s="1170"/>
      <c r="LQG103" s="1170"/>
      <c r="LQH103" s="1170"/>
      <c r="LQI103" s="1170"/>
      <c r="LQJ103" s="1170"/>
      <c r="LQK103" s="1170"/>
      <c r="LQL103" s="1170"/>
      <c r="LQM103" s="1170"/>
      <c r="LQN103" s="1170"/>
      <c r="LQO103" s="1170"/>
      <c r="LQP103" s="1170"/>
      <c r="LQQ103" s="1170"/>
      <c r="LQR103" s="1170"/>
      <c r="LQS103" s="1170"/>
      <c r="LQT103" s="1170"/>
      <c r="LQU103" s="1170"/>
      <c r="LQV103" s="1170"/>
      <c r="LQW103" s="1170"/>
      <c r="LQX103" s="1170"/>
      <c r="LQY103" s="1170"/>
      <c r="LQZ103" s="1170"/>
      <c r="LRA103" s="1170"/>
      <c r="LRB103" s="1170"/>
      <c r="LRC103" s="1170"/>
      <c r="LRD103" s="1170"/>
      <c r="LRE103" s="1170"/>
      <c r="LRF103" s="1170"/>
      <c r="LRG103" s="1170"/>
      <c r="LRH103" s="1170"/>
      <c r="LRI103" s="1170"/>
      <c r="LRJ103" s="1170"/>
      <c r="LRK103" s="1170"/>
      <c r="LRL103" s="1170"/>
      <c r="LRM103" s="1170"/>
      <c r="LRN103" s="1170"/>
      <c r="LRO103" s="1170"/>
      <c r="LRP103" s="1170"/>
      <c r="LRQ103" s="1170"/>
      <c r="LRR103" s="1170"/>
      <c r="LRS103" s="1170"/>
      <c r="LRT103" s="1170"/>
      <c r="LRU103" s="1170"/>
      <c r="LRV103" s="1170"/>
      <c r="LRW103" s="1170"/>
      <c r="LRX103" s="1170"/>
      <c r="LRY103" s="1170"/>
      <c r="LRZ103" s="1170"/>
      <c r="LSA103" s="1170"/>
      <c r="LSB103" s="1170"/>
      <c r="LSC103" s="1170"/>
      <c r="LSD103" s="1170"/>
      <c r="LSE103" s="1170"/>
      <c r="LSF103" s="1170"/>
      <c r="LSG103" s="1170"/>
      <c r="LSH103" s="1170"/>
      <c r="LSI103" s="1170"/>
      <c r="LSJ103" s="1170"/>
      <c r="LSK103" s="1170"/>
      <c r="LSL103" s="1170"/>
      <c r="LSM103" s="1170"/>
      <c r="LSN103" s="1170"/>
      <c r="LSO103" s="1170"/>
      <c r="LSP103" s="1170"/>
      <c r="LSQ103" s="1170"/>
      <c r="LSR103" s="1170"/>
      <c r="LSS103" s="1170"/>
      <c r="LST103" s="1170"/>
      <c r="LSU103" s="1170"/>
      <c r="LSV103" s="1170"/>
      <c r="LSW103" s="1170"/>
      <c r="LSX103" s="1170"/>
      <c r="LSY103" s="1170"/>
      <c r="LSZ103" s="1170"/>
      <c r="LTA103" s="1170"/>
      <c r="LTB103" s="1170"/>
      <c r="LTC103" s="1170"/>
      <c r="LTD103" s="1170"/>
      <c r="LTE103" s="1170"/>
      <c r="LTF103" s="1170"/>
      <c r="LTG103" s="1170"/>
      <c r="LTH103" s="1170"/>
      <c r="LTI103" s="1170"/>
      <c r="LTJ103" s="1170"/>
      <c r="LTK103" s="1170"/>
      <c r="LTL103" s="1170"/>
      <c r="LTM103" s="1170"/>
      <c r="LTN103" s="1170"/>
      <c r="LTO103" s="1170"/>
      <c r="LTP103" s="1170"/>
      <c r="LTQ103" s="1170"/>
      <c r="LTR103" s="1170"/>
      <c r="LTS103" s="1170"/>
      <c r="LTT103" s="1170"/>
      <c r="LTU103" s="1170"/>
      <c r="LTV103" s="1170"/>
      <c r="LTW103" s="1170"/>
      <c r="LTX103" s="1170"/>
      <c r="LTY103" s="1170"/>
      <c r="LTZ103" s="1170"/>
      <c r="LUA103" s="1170"/>
      <c r="LUB103" s="1170"/>
      <c r="LUC103" s="1170"/>
      <c r="LUD103" s="1170"/>
      <c r="LUE103" s="1170"/>
      <c r="LUF103" s="1170"/>
      <c r="LUG103" s="1170"/>
      <c r="LUH103" s="1170"/>
      <c r="LUI103" s="1170"/>
      <c r="LUJ103" s="1170"/>
      <c r="LUK103" s="1170"/>
      <c r="LUL103" s="1170"/>
      <c r="LUM103" s="1170"/>
      <c r="LUN103" s="1170"/>
      <c r="LUO103" s="1170"/>
      <c r="LUP103" s="1170"/>
      <c r="LUQ103" s="1170"/>
      <c r="LUR103" s="1170"/>
      <c r="LUS103" s="1170"/>
      <c r="LUT103" s="1170"/>
      <c r="LUU103" s="1170"/>
      <c r="LUV103" s="1170"/>
      <c r="LUW103" s="1170"/>
      <c r="LUX103" s="1170"/>
      <c r="LUY103" s="1170"/>
      <c r="LUZ103" s="1170"/>
      <c r="LVA103" s="1170"/>
      <c r="LVB103" s="1170"/>
      <c r="LVC103" s="1170"/>
      <c r="LVD103" s="1170"/>
      <c r="LVE103" s="1170"/>
      <c r="LVF103" s="1170"/>
      <c r="LVG103" s="1170"/>
      <c r="LVH103" s="1170"/>
      <c r="LVI103" s="1170"/>
      <c r="LVJ103" s="1170"/>
      <c r="LVK103" s="1170"/>
      <c r="LVL103" s="1170"/>
      <c r="LVM103" s="1170"/>
      <c r="LVN103" s="1170"/>
      <c r="LVO103" s="1170"/>
      <c r="LVP103" s="1170"/>
      <c r="LVQ103" s="1170"/>
      <c r="LVR103" s="1170"/>
      <c r="LVS103" s="1170"/>
      <c r="LVT103" s="1170"/>
      <c r="LVU103" s="1170"/>
      <c r="LVV103" s="1170"/>
      <c r="LVW103" s="1170"/>
      <c r="LVX103" s="1170"/>
      <c r="LVY103" s="1170"/>
      <c r="LVZ103" s="1170"/>
      <c r="LWA103" s="1170"/>
      <c r="LWB103" s="1170"/>
      <c r="LWC103" s="1170"/>
      <c r="LWD103" s="1170"/>
      <c r="LWE103" s="1170"/>
      <c r="LWF103" s="1170"/>
      <c r="LWG103" s="1170"/>
      <c r="LWH103" s="1170"/>
      <c r="LWI103" s="1170"/>
      <c r="LWJ103" s="1170"/>
      <c r="LWK103" s="1170"/>
      <c r="LWL103" s="1170"/>
      <c r="LWM103" s="1170"/>
      <c r="LWN103" s="1170"/>
      <c r="LWO103" s="1170"/>
      <c r="LWP103" s="1170"/>
      <c r="LWQ103" s="1170"/>
      <c r="LWR103" s="1170"/>
      <c r="LWS103" s="1170"/>
      <c r="LWT103" s="1170"/>
      <c r="LWU103" s="1170"/>
      <c r="LWV103" s="1170"/>
      <c r="LWW103" s="1170"/>
      <c r="LWX103" s="1170"/>
      <c r="LWY103" s="1170"/>
      <c r="LWZ103" s="1170"/>
      <c r="LXA103" s="1170"/>
      <c r="LXB103" s="1170"/>
      <c r="LXC103" s="1170"/>
      <c r="LXD103" s="1170"/>
      <c r="LXE103" s="1170"/>
      <c r="LXF103" s="1170"/>
      <c r="LXG103" s="1170"/>
      <c r="LXH103" s="1170"/>
      <c r="LXI103" s="1170"/>
      <c r="LXJ103" s="1170"/>
      <c r="LXK103" s="1170"/>
      <c r="LXL103" s="1170"/>
      <c r="LXM103" s="1170"/>
      <c r="LXN103" s="1170"/>
      <c r="LXO103" s="1170"/>
      <c r="LXP103" s="1170"/>
      <c r="LXQ103" s="1170"/>
      <c r="LXR103" s="1170"/>
      <c r="LXS103" s="1170"/>
      <c r="LXT103" s="1170"/>
      <c r="LXU103" s="1170"/>
      <c r="LXV103" s="1170"/>
      <c r="LXW103" s="1170"/>
      <c r="LXX103" s="1170"/>
      <c r="LXY103" s="1170"/>
      <c r="LXZ103" s="1170"/>
      <c r="LYA103" s="1170"/>
      <c r="LYB103" s="1170"/>
      <c r="LYC103" s="1170"/>
      <c r="LYD103" s="1170"/>
      <c r="LYE103" s="1170"/>
      <c r="LYF103" s="1170"/>
      <c r="LYG103" s="1170"/>
      <c r="LYH103" s="1170"/>
      <c r="LYI103" s="1170"/>
      <c r="LYJ103" s="1170"/>
      <c r="LYK103" s="1170"/>
      <c r="LYL103" s="1170"/>
      <c r="LYM103" s="1170"/>
      <c r="LYN103" s="1170"/>
      <c r="LYO103" s="1170"/>
      <c r="LYP103" s="1170"/>
      <c r="LYQ103" s="1170"/>
      <c r="LYR103" s="1170"/>
      <c r="LYS103" s="1170"/>
      <c r="LYT103" s="1170"/>
      <c r="LYU103" s="1170"/>
      <c r="LYV103" s="1170"/>
      <c r="LYW103" s="1170"/>
      <c r="LYX103" s="1170"/>
      <c r="LYY103" s="1170"/>
      <c r="LYZ103" s="1170"/>
      <c r="LZA103" s="1170"/>
      <c r="LZB103" s="1170"/>
      <c r="LZC103" s="1170"/>
      <c r="LZD103" s="1170"/>
      <c r="LZE103" s="1170"/>
      <c r="LZF103" s="1170"/>
      <c r="LZG103" s="1170"/>
      <c r="LZH103" s="1170"/>
      <c r="LZI103" s="1170"/>
      <c r="LZJ103" s="1170"/>
      <c r="LZK103" s="1170"/>
      <c r="LZL103" s="1170"/>
      <c r="LZM103" s="1170"/>
      <c r="LZN103" s="1170"/>
      <c r="LZO103" s="1170"/>
      <c r="LZP103" s="1170"/>
      <c r="LZQ103" s="1170"/>
      <c r="LZR103" s="1170"/>
      <c r="LZS103" s="1170"/>
      <c r="LZT103" s="1170"/>
      <c r="LZU103" s="1170"/>
      <c r="LZV103" s="1170"/>
      <c r="LZW103" s="1170"/>
      <c r="LZX103" s="1170"/>
      <c r="LZY103" s="1170"/>
      <c r="LZZ103" s="1170"/>
      <c r="MAA103" s="1170"/>
      <c r="MAB103" s="1170"/>
      <c r="MAC103" s="1170"/>
      <c r="MAD103" s="1170"/>
      <c r="MAE103" s="1170"/>
      <c r="MAF103" s="1170"/>
      <c r="MAG103" s="1170"/>
      <c r="MAH103" s="1170"/>
      <c r="MAI103" s="1170"/>
      <c r="MAJ103" s="1170"/>
      <c r="MAK103" s="1170"/>
      <c r="MAL103" s="1170"/>
      <c r="MAM103" s="1170"/>
      <c r="MAN103" s="1170"/>
      <c r="MAO103" s="1170"/>
      <c r="MAP103" s="1170"/>
      <c r="MAQ103" s="1170"/>
      <c r="MAR103" s="1170"/>
      <c r="MAS103" s="1170"/>
      <c r="MAT103" s="1170"/>
      <c r="MAU103" s="1170"/>
      <c r="MAV103" s="1170"/>
      <c r="MAW103" s="1170"/>
      <c r="MAX103" s="1170"/>
      <c r="MAY103" s="1170"/>
      <c r="MAZ103" s="1170"/>
      <c r="MBA103" s="1170"/>
      <c r="MBB103" s="1170"/>
      <c r="MBC103" s="1170"/>
      <c r="MBD103" s="1170"/>
      <c r="MBE103" s="1170"/>
      <c r="MBF103" s="1170"/>
      <c r="MBG103" s="1170"/>
      <c r="MBH103" s="1170"/>
      <c r="MBI103" s="1170"/>
      <c r="MBJ103" s="1170"/>
      <c r="MBK103" s="1170"/>
      <c r="MBL103" s="1170"/>
      <c r="MBM103" s="1170"/>
      <c r="MBN103" s="1170"/>
      <c r="MBO103" s="1170"/>
      <c r="MBP103" s="1170"/>
      <c r="MBQ103" s="1170"/>
      <c r="MBR103" s="1170"/>
      <c r="MBS103" s="1170"/>
      <c r="MBT103" s="1170"/>
      <c r="MBU103" s="1170"/>
      <c r="MBV103" s="1170"/>
      <c r="MBW103" s="1170"/>
      <c r="MBX103" s="1170"/>
      <c r="MBY103" s="1170"/>
      <c r="MBZ103" s="1170"/>
      <c r="MCA103" s="1170"/>
      <c r="MCB103" s="1170"/>
      <c r="MCC103" s="1170"/>
      <c r="MCD103" s="1170"/>
      <c r="MCE103" s="1170"/>
      <c r="MCF103" s="1170"/>
      <c r="MCG103" s="1170"/>
      <c r="MCH103" s="1170"/>
      <c r="MCI103" s="1170"/>
      <c r="MCJ103" s="1170"/>
      <c r="MCK103" s="1170"/>
      <c r="MCL103" s="1170"/>
      <c r="MCM103" s="1170"/>
      <c r="MCN103" s="1170"/>
      <c r="MCO103" s="1170"/>
      <c r="MCP103" s="1170"/>
      <c r="MCQ103" s="1170"/>
      <c r="MCR103" s="1170"/>
      <c r="MCS103" s="1170"/>
      <c r="MCT103" s="1170"/>
      <c r="MCU103" s="1170"/>
      <c r="MCV103" s="1170"/>
      <c r="MCW103" s="1170"/>
      <c r="MCX103" s="1170"/>
      <c r="MCY103" s="1170"/>
      <c r="MCZ103" s="1170"/>
      <c r="MDA103" s="1170"/>
      <c r="MDB103" s="1170"/>
      <c r="MDC103" s="1170"/>
      <c r="MDD103" s="1170"/>
      <c r="MDE103" s="1170"/>
      <c r="MDF103" s="1170"/>
      <c r="MDG103" s="1170"/>
      <c r="MDH103" s="1170"/>
      <c r="MDI103" s="1170"/>
      <c r="MDJ103" s="1170"/>
      <c r="MDK103" s="1170"/>
      <c r="MDL103" s="1170"/>
      <c r="MDM103" s="1170"/>
      <c r="MDN103" s="1170"/>
      <c r="MDO103" s="1170"/>
      <c r="MDP103" s="1170"/>
      <c r="MDQ103" s="1170"/>
      <c r="MDR103" s="1170"/>
      <c r="MDS103" s="1170"/>
      <c r="MDT103" s="1170"/>
      <c r="MDU103" s="1170"/>
      <c r="MDV103" s="1170"/>
      <c r="MDW103" s="1170"/>
      <c r="MDX103" s="1170"/>
      <c r="MDY103" s="1170"/>
      <c r="MDZ103" s="1170"/>
      <c r="MEA103" s="1170"/>
      <c r="MEB103" s="1170"/>
      <c r="MEC103" s="1170"/>
      <c r="MED103" s="1170"/>
      <c r="MEE103" s="1170"/>
      <c r="MEF103" s="1170"/>
      <c r="MEG103" s="1170"/>
      <c r="MEH103" s="1170"/>
      <c r="MEI103" s="1170"/>
      <c r="MEJ103" s="1170"/>
      <c r="MEK103" s="1170"/>
      <c r="MEL103" s="1170"/>
      <c r="MEM103" s="1170"/>
      <c r="MEN103" s="1170"/>
      <c r="MEO103" s="1170"/>
      <c r="MEP103" s="1170"/>
      <c r="MEQ103" s="1170"/>
      <c r="MER103" s="1170"/>
      <c r="MES103" s="1170"/>
      <c r="MET103" s="1170"/>
      <c r="MEU103" s="1170"/>
      <c r="MEV103" s="1170"/>
      <c r="MEW103" s="1170"/>
      <c r="MEX103" s="1170"/>
      <c r="MEY103" s="1170"/>
      <c r="MEZ103" s="1170"/>
      <c r="MFA103" s="1170"/>
      <c r="MFB103" s="1170"/>
      <c r="MFC103" s="1170"/>
      <c r="MFD103" s="1170"/>
      <c r="MFE103" s="1170"/>
      <c r="MFF103" s="1170"/>
      <c r="MFG103" s="1170"/>
      <c r="MFH103" s="1170"/>
      <c r="MFI103" s="1170"/>
      <c r="MFJ103" s="1170"/>
      <c r="MFK103" s="1170"/>
      <c r="MFL103" s="1170"/>
      <c r="MFM103" s="1170"/>
      <c r="MFN103" s="1170"/>
      <c r="MFO103" s="1170"/>
      <c r="MFP103" s="1170"/>
      <c r="MFQ103" s="1170"/>
      <c r="MFR103" s="1170"/>
      <c r="MFS103" s="1170"/>
      <c r="MFT103" s="1170"/>
      <c r="MFU103" s="1170"/>
      <c r="MFV103" s="1170"/>
      <c r="MFW103" s="1170"/>
      <c r="MFX103" s="1170"/>
      <c r="MFY103" s="1170"/>
      <c r="MFZ103" s="1170"/>
      <c r="MGA103" s="1170"/>
      <c r="MGB103" s="1170"/>
      <c r="MGC103" s="1170"/>
      <c r="MGD103" s="1170"/>
      <c r="MGE103" s="1170"/>
      <c r="MGF103" s="1170"/>
      <c r="MGG103" s="1170"/>
      <c r="MGH103" s="1170"/>
      <c r="MGI103" s="1170"/>
      <c r="MGJ103" s="1170"/>
      <c r="MGK103" s="1170"/>
      <c r="MGL103" s="1170"/>
      <c r="MGM103" s="1170"/>
      <c r="MGN103" s="1170"/>
      <c r="MGO103" s="1170"/>
      <c r="MGP103" s="1170"/>
      <c r="MGQ103" s="1170"/>
      <c r="MGR103" s="1170"/>
      <c r="MGS103" s="1170"/>
      <c r="MGT103" s="1170"/>
      <c r="MGU103" s="1170"/>
      <c r="MGV103" s="1170"/>
      <c r="MGW103" s="1170"/>
      <c r="MGX103" s="1170"/>
      <c r="MGY103" s="1170"/>
      <c r="MGZ103" s="1170"/>
      <c r="MHA103" s="1170"/>
      <c r="MHB103" s="1170"/>
      <c r="MHC103" s="1170"/>
      <c r="MHD103" s="1170"/>
      <c r="MHE103" s="1170"/>
      <c r="MHF103" s="1170"/>
      <c r="MHG103" s="1170"/>
      <c r="MHH103" s="1170"/>
      <c r="MHI103" s="1170"/>
      <c r="MHJ103" s="1170"/>
      <c r="MHK103" s="1170"/>
      <c r="MHL103" s="1170"/>
      <c r="MHM103" s="1170"/>
      <c r="MHN103" s="1170"/>
      <c r="MHO103" s="1170"/>
      <c r="MHP103" s="1170"/>
      <c r="MHQ103" s="1170"/>
      <c r="MHR103" s="1170"/>
      <c r="MHS103" s="1170"/>
      <c r="MHT103" s="1170"/>
      <c r="MHU103" s="1170"/>
      <c r="MHV103" s="1170"/>
      <c r="MHW103" s="1170"/>
      <c r="MHX103" s="1170"/>
      <c r="MHY103" s="1170"/>
      <c r="MHZ103" s="1170"/>
      <c r="MIA103" s="1170"/>
      <c r="MIB103" s="1170"/>
      <c r="MIC103" s="1170"/>
      <c r="MID103" s="1170"/>
      <c r="MIE103" s="1170"/>
      <c r="MIF103" s="1170"/>
      <c r="MIG103" s="1170"/>
      <c r="MIH103" s="1170"/>
      <c r="MII103" s="1170"/>
      <c r="MIJ103" s="1170"/>
      <c r="MIK103" s="1170"/>
      <c r="MIL103" s="1170"/>
      <c r="MIM103" s="1170"/>
      <c r="MIN103" s="1170"/>
      <c r="MIO103" s="1170"/>
      <c r="MIP103" s="1170"/>
      <c r="MIQ103" s="1170"/>
      <c r="MIR103" s="1170"/>
      <c r="MIS103" s="1170"/>
      <c r="MIT103" s="1170"/>
      <c r="MIU103" s="1170"/>
      <c r="MIV103" s="1170"/>
      <c r="MIW103" s="1170"/>
      <c r="MIX103" s="1170"/>
      <c r="MIY103" s="1170"/>
      <c r="MIZ103" s="1170"/>
      <c r="MJA103" s="1170"/>
      <c r="MJB103" s="1170"/>
      <c r="MJC103" s="1170"/>
      <c r="MJD103" s="1170"/>
      <c r="MJE103" s="1170"/>
      <c r="MJF103" s="1170"/>
      <c r="MJG103" s="1170"/>
      <c r="MJH103" s="1170"/>
      <c r="MJI103" s="1170"/>
      <c r="MJJ103" s="1170"/>
      <c r="MJK103" s="1170"/>
      <c r="MJL103" s="1170"/>
      <c r="MJM103" s="1170"/>
      <c r="MJN103" s="1170"/>
      <c r="MJO103" s="1170"/>
      <c r="MJP103" s="1170"/>
      <c r="MJQ103" s="1170"/>
      <c r="MJR103" s="1170"/>
      <c r="MJS103" s="1170"/>
      <c r="MJT103" s="1170"/>
      <c r="MJU103" s="1170"/>
      <c r="MJV103" s="1170"/>
      <c r="MJW103" s="1170"/>
      <c r="MJX103" s="1170"/>
      <c r="MJY103" s="1170"/>
      <c r="MJZ103" s="1170"/>
      <c r="MKA103" s="1170"/>
      <c r="MKB103" s="1170"/>
      <c r="MKC103" s="1170"/>
      <c r="MKD103" s="1170"/>
      <c r="MKE103" s="1170"/>
      <c r="MKF103" s="1170"/>
      <c r="MKG103" s="1170"/>
      <c r="MKH103" s="1170"/>
      <c r="MKI103" s="1170"/>
      <c r="MKJ103" s="1170"/>
      <c r="MKK103" s="1170"/>
      <c r="MKL103" s="1170"/>
      <c r="MKM103" s="1170"/>
      <c r="MKN103" s="1170"/>
      <c r="MKO103" s="1170"/>
      <c r="MKP103" s="1170"/>
      <c r="MKQ103" s="1170"/>
      <c r="MKR103" s="1170"/>
      <c r="MKS103" s="1170"/>
      <c r="MKT103" s="1170"/>
      <c r="MKU103" s="1170"/>
      <c r="MKV103" s="1170"/>
      <c r="MKW103" s="1170"/>
      <c r="MKX103" s="1170"/>
      <c r="MKY103" s="1170"/>
      <c r="MKZ103" s="1170"/>
      <c r="MLA103" s="1170"/>
      <c r="MLB103" s="1170"/>
      <c r="MLC103" s="1170"/>
      <c r="MLD103" s="1170"/>
      <c r="MLE103" s="1170"/>
      <c r="MLF103" s="1170"/>
      <c r="MLG103" s="1170"/>
      <c r="MLH103" s="1170"/>
      <c r="MLI103" s="1170"/>
      <c r="MLJ103" s="1170"/>
      <c r="MLK103" s="1170"/>
      <c r="MLL103" s="1170"/>
      <c r="MLM103" s="1170"/>
      <c r="MLN103" s="1170"/>
      <c r="MLO103" s="1170"/>
      <c r="MLP103" s="1170"/>
      <c r="MLQ103" s="1170"/>
      <c r="MLR103" s="1170"/>
      <c r="MLS103" s="1170"/>
      <c r="MLT103" s="1170"/>
      <c r="MLU103" s="1170"/>
      <c r="MLV103" s="1170"/>
      <c r="MLW103" s="1170"/>
      <c r="MLX103" s="1170"/>
      <c r="MLY103" s="1170"/>
      <c r="MLZ103" s="1170"/>
      <c r="MMA103" s="1170"/>
      <c r="MMB103" s="1170"/>
      <c r="MMC103" s="1170"/>
      <c r="MMD103" s="1170"/>
      <c r="MME103" s="1170"/>
      <c r="MMF103" s="1170"/>
      <c r="MMG103" s="1170"/>
      <c r="MMH103" s="1170"/>
      <c r="MMI103" s="1170"/>
      <c r="MMJ103" s="1170"/>
      <c r="MMK103" s="1170"/>
      <c r="MML103" s="1170"/>
      <c r="MMM103" s="1170"/>
      <c r="MMN103" s="1170"/>
      <c r="MMO103" s="1170"/>
      <c r="MMP103" s="1170"/>
      <c r="MMQ103" s="1170"/>
      <c r="MMR103" s="1170"/>
      <c r="MMS103" s="1170"/>
      <c r="MMT103" s="1170"/>
      <c r="MMU103" s="1170"/>
      <c r="MMV103" s="1170"/>
      <c r="MMW103" s="1170"/>
      <c r="MMX103" s="1170"/>
      <c r="MMY103" s="1170"/>
      <c r="MMZ103" s="1170"/>
      <c r="MNA103" s="1170"/>
      <c r="MNB103" s="1170"/>
      <c r="MNC103" s="1170"/>
      <c r="MND103" s="1170"/>
      <c r="MNE103" s="1170"/>
      <c r="MNF103" s="1170"/>
      <c r="MNG103" s="1170"/>
      <c r="MNH103" s="1170"/>
      <c r="MNI103" s="1170"/>
      <c r="MNJ103" s="1170"/>
      <c r="MNK103" s="1170"/>
      <c r="MNL103" s="1170"/>
      <c r="MNM103" s="1170"/>
      <c r="MNN103" s="1170"/>
      <c r="MNO103" s="1170"/>
      <c r="MNP103" s="1170"/>
      <c r="MNQ103" s="1170"/>
      <c r="MNR103" s="1170"/>
      <c r="MNS103" s="1170"/>
      <c r="MNT103" s="1170"/>
      <c r="MNU103" s="1170"/>
      <c r="MNV103" s="1170"/>
      <c r="MNW103" s="1170"/>
      <c r="MNX103" s="1170"/>
      <c r="MNY103" s="1170"/>
      <c r="MNZ103" s="1170"/>
      <c r="MOA103" s="1170"/>
      <c r="MOB103" s="1170"/>
      <c r="MOC103" s="1170"/>
      <c r="MOD103" s="1170"/>
      <c r="MOE103" s="1170"/>
      <c r="MOF103" s="1170"/>
      <c r="MOG103" s="1170"/>
      <c r="MOH103" s="1170"/>
      <c r="MOI103" s="1170"/>
      <c r="MOJ103" s="1170"/>
      <c r="MOK103" s="1170"/>
      <c r="MOL103" s="1170"/>
      <c r="MOM103" s="1170"/>
      <c r="MON103" s="1170"/>
      <c r="MOO103" s="1170"/>
      <c r="MOP103" s="1170"/>
      <c r="MOQ103" s="1170"/>
      <c r="MOR103" s="1170"/>
      <c r="MOS103" s="1170"/>
      <c r="MOT103" s="1170"/>
      <c r="MOU103" s="1170"/>
      <c r="MOV103" s="1170"/>
      <c r="MOW103" s="1170"/>
      <c r="MOX103" s="1170"/>
      <c r="MOY103" s="1170"/>
      <c r="MOZ103" s="1170"/>
      <c r="MPA103" s="1170"/>
      <c r="MPB103" s="1170"/>
      <c r="MPC103" s="1170"/>
      <c r="MPD103" s="1170"/>
      <c r="MPE103" s="1170"/>
      <c r="MPF103" s="1170"/>
      <c r="MPG103" s="1170"/>
      <c r="MPH103" s="1170"/>
      <c r="MPI103" s="1170"/>
      <c r="MPJ103" s="1170"/>
      <c r="MPK103" s="1170"/>
      <c r="MPL103" s="1170"/>
      <c r="MPM103" s="1170"/>
      <c r="MPN103" s="1170"/>
      <c r="MPO103" s="1170"/>
      <c r="MPP103" s="1170"/>
      <c r="MPQ103" s="1170"/>
      <c r="MPR103" s="1170"/>
      <c r="MPS103" s="1170"/>
      <c r="MPT103" s="1170"/>
      <c r="MPU103" s="1170"/>
      <c r="MPV103" s="1170"/>
      <c r="MPW103" s="1170"/>
      <c r="MPX103" s="1170"/>
      <c r="MPY103" s="1170"/>
      <c r="MPZ103" s="1170"/>
      <c r="MQA103" s="1170"/>
      <c r="MQB103" s="1170"/>
      <c r="MQC103" s="1170"/>
      <c r="MQD103" s="1170"/>
      <c r="MQE103" s="1170"/>
      <c r="MQF103" s="1170"/>
      <c r="MQG103" s="1170"/>
      <c r="MQH103" s="1170"/>
      <c r="MQI103" s="1170"/>
      <c r="MQJ103" s="1170"/>
      <c r="MQK103" s="1170"/>
      <c r="MQL103" s="1170"/>
      <c r="MQM103" s="1170"/>
      <c r="MQN103" s="1170"/>
      <c r="MQO103" s="1170"/>
      <c r="MQP103" s="1170"/>
      <c r="MQQ103" s="1170"/>
      <c r="MQR103" s="1170"/>
      <c r="MQS103" s="1170"/>
      <c r="MQT103" s="1170"/>
      <c r="MQU103" s="1170"/>
      <c r="MQV103" s="1170"/>
      <c r="MQW103" s="1170"/>
      <c r="MQX103" s="1170"/>
      <c r="MQY103" s="1170"/>
      <c r="MQZ103" s="1170"/>
      <c r="MRA103" s="1170"/>
      <c r="MRB103" s="1170"/>
      <c r="MRC103" s="1170"/>
      <c r="MRD103" s="1170"/>
      <c r="MRE103" s="1170"/>
      <c r="MRF103" s="1170"/>
      <c r="MRG103" s="1170"/>
      <c r="MRH103" s="1170"/>
      <c r="MRI103" s="1170"/>
      <c r="MRJ103" s="1170"/>
      <c r="MRK103" s="1170"/>
      <c r="MRL103" s="1170"/>
      <c r="MRM103" s="1170"/>
      <c r="MRN103" s="1170"/>
      <c r="MRO103" s="1170"/>
      <c r="MRP103" s="1170"/>
      <c r="MRQ103" s="1170"/>
      <c r="MRR103" s="1170"/>
      <c r="MRS103" s="1170"/>
      <c r="MRT103" s="1170"/>
      <c r="MRU103" s="1170"/>
      <c r="MRV103" s="1170"/>
      <c r="MRW103" s="1170"/>
      <c r="MRX103" s="1170"/>
      <c r="MRY103" s="1170"/>
      <c r="MRZ103" s="1170"/>
      <c r="MSA103" s="1170"/>
      <c r="MSB103" s="1170"/>
      <c r="MSC103" s="1170"/>
      <c r="MSD103" s="1170"/>
      <c r="MSE103" s="1170"/>
      <c r="MSF103" s="1170"/>
      <c r="MSG103" s="1170"/>
      <c r="MSH103" s="1170"/>
      <c r="MSI103" s="1170"/>
      <c r="MSJ103" s="1170"/>
      <c r="MSK103" s="1170"/>
      <c r="MSL103" s="1170"/>
      <c r="MSM103" s="1170"/>
      <c r="MSN103" s="1170"/>
      <c r="MSO103" s="1170"/>
      <c r="MSP103" s="1170"/>
      <c r="MSQ103" s="1170"/>
      <c r="MSR103" s="1170"/>
      <c r="MSS103" s="1170"/>
      <c r="MST103" s="1170"/>
      <c r="MSU103" s="1170"/>
      <c r="MSV103" s="1170"/>
      <c r="MSW103" s="1170"/>
      <c r="MSX103" s="1170"/>
      <c r="MSY103" s="1170"/>
      <c r="MSZ103" s="1170"/>
      <c r="MTA103" s="1170"/>
      <c r="MTB103" s="1170"/>
      <c r="MTC103" s="1170"/>
      <c r="MTD103" s="1170"/>
      <c r="MTE103" s="1170"/>
      <c r="MTF103" s="1170"/>
      <c r="MTG103" s="1170"/>
      <c r="MTH103" s="1170"/>
      <c r="MTI103" s="1170"/>
      <c r="MTJ103" s="1170"/>
      <c r="MTK103" s="1170"/>
      <c r="MTL103" s="1170"/>
      <c r="MTM103" s="1170"/>
      <c r="MTN103" s="1170"/>
      <c r="MTO103" s="1170"/>
      <c r="MTP103" s="1170"/>
      <c r="MTQ103" s="1170"/>
      <c r="MTR103" s="1170"/>
      <c r="MTS103" s="1170"/>
      <c r="MTT103" s="1170"/>
      <c r="MTU103" s="1170"/>
      <c r="MTV103" s="1170"/>
      <c r="MTW103" s="1170"/>
      <c r="MTX103" s="1170"/>
      <c r="MTY103" s="1170"/>
      <c r="MTZ103" s="1170"/>
      <c r="MUA103" s="1170"/>
      <c r="MUB103" s="1170"/>
      <c r="MUC103" s="1170"/>
      <c r="MUD103" s="1170"/>
      <c r="MUE103" s="1170"/>
      <c r="MUF103" s="1170"/>
      <c r="MUG103" s="1170"/>
      <c r="MUH103" s="1170"/>
      <c r="MUI103" s="1170"/>
      <c r="MUJ103" s="1170"/>
      <c r="MUK103" s="1170"/>
      <c r="MUL103" s="1170"/>
      <c r="MUM103" s="1170"/>
      <c r="MUN103" s="1170"/>
      <c r="MUO103" s="1170"/>
      <c r="MUP103" s="1170"/>
      <c r="MUQ103" s="1170"/>
      <c r="MUR103" s="1170"/>
      <c r="MUS103" s="1170"/>
      <c r="MUT103" s="1170"/>
      <c r="MUU103" s="1170"/>
      <c r="MUV103" s="1170"/>
      <c r="MUW103" s="1170"/>
      <c r="MUX103" s="1170"/>
      <c r="MUY103" s="1170"/>
      <c r="MUZ103" s="1170"/>
      <c r="MVA103" s="1170"/>
      <c r="MVB103" s="1170"/>
      <c r="MVC103" s="1170"/>
      <c r="MVD103" s="1170"/>
      <c r="MVE103" s="1170"/>
      <c r="MVF103" s="1170"/>
      <c r="MVG103" s="1170"/>
      <c r="MVH103" s="1170"/>
      <c r="MVI103" s="1170"/>
      <c r="MVJ103" s="1170"/>
      <c r="MVK103" s="1170"/>
      <c r="MVL103" s="1170"/>
      <c r="MVM103" s="1170"/>
      <c r="MVN103" s="1170"/>
      <c r="MVO103" s="1170"/>
      <c r="MVP103" s="1170"/>
      <c r="MVQ103" s="1170"/>
      <c r="MVR103" s="1170"/>
      <c r="MVS103" s="1170"/>
      <c r="MVT103" s="1170"/>
      <c r="MVU103" s="1170"/>
      <c r="MVV103" s="1170"/>
      <c r="MVW103" s="1170"/>
      <c r="MVX103" s="1170"/>
      <c r="MVY103" s="1170"/>
      <c r="MVZ103" s="1170"/>
      <c r="MWA103" s="1170"/>
      <c r="MWB103" s="1170"/>
      <c r="MWC103" s="1170"/>
      <c r="MWD103" s="1170"/>
      <c r="MWE103" s="1170"/>
      <c r="MWF103" s="1170"/>
      <c r="MWG103" s="1170"/>
      <c r="MWH103" s="1170"/>
      <c r="MWI103" s="1170"/>
      <c r="MWJ103" s="1170"/>
      <c r="MWK103" s="1170"/>
      <c r="MWL103" s="1170"/>
      <c r="MWM103" s="1170"/>
      <c r="MWN103" s="1170"/>
      <c r="MWO103" s="1170"/>
      <c r="MWP103" s="1170"/>
      <c r="MWQ103" s="1170"/>
      <c r="MWR103" s="1170"/>
      <c r="MWS103" s="1170"/>
      <c r="MWT103" s="1170"/>
      <c r="MWU103" s="1170"/>
      <c r="MWV103" s="1170"/>
      <c r="MWW103" s="1170"/>
      <c r="MWX103" s="1170"/>
      <c r="MWY103" s="1170"/>
      <c r="MWZ103" s="1170"/>
      <c r="MXA103" s="1170"/>
      <c r="MXB103" s="1170"/>
      <c r="MXC103" s="1170"/>
      <c r="MXD103" s="1170"/>
      <c r="MXE103" s="1170"/>
      <c r="MXF103" s="1170"/>
      <c r="MXG103" s="1170"/>
      <c r="MXH103" s="1170"/>
      <c r="MXI103" s="1170"/>
      <c r="MXJ103" s="1170"/>
      <c r="MXK103" s="1170"/>
      <c r="MXL103" s="1170"/>
      <c r="MXM103" s="1170"/>
      <c r="MXN103" s="1170"/>
      <c r="MXO103" s="1170"/>
      <c r="MXP103" s="1170"/>
      <c r="MXQ103" s="1170"/>
      <c r="MXR103" s="1170"/>
      <c r="MXS103" s="1170"/>
      <c r="MXT103" s="1170"/>
      <c r="MXU103" s="1170"/>
      <c r="MXV103" s="1170"/>
      <c r="MXW103" s="1170"/>
      <c r="MXX103" s="1170"/>
      <c r="MXY103" s="1170"/>
      <c r="MXZ103" s="1170"/>
      <c r="MYA103" s="1170"/>
      <c r="MYB103" s="1170"/>
      <c r="MYC103" s="1170"/>
      <c r="MYD103" s="1170"/>
      <c r="MYE103" s="1170"/>
      <c r="MYF103" s="1170"/>
      <c r="MYG103" s="1170"/>
      <c r="MYH103" s="1170"/>
      <c r="MYI103" s="1170"/>
      <c r="MYJ103" s="1170"/>
      <c r="MYK103" s="1170"/>
      <c r="MYL103" s="1170"/>
      <c r="MYM103" s="1170"/>
      <c r="MYN103" s="1170"/>
      <c r="MYO103" s="1170"/>
      <c r="MYP103" s="1170"/>
      <c r="MYQ103" s="1170"/>
      <c r="MYR103" s="1170"/>
      <c r="MYS103" s="1170"/>
      <c r="MYT103" s="1170"/>
      <c r="MYU103" s="1170"/>
      <c r="MYV103" s="1170"/>
      <c r="MYW103" s="1170"/>
      <c r="MYX103" s="1170"/>
      <c r="MYY103" s="1170"/>
      <c r="MYZ103" s="1170"/>
      <c r="MZA103" s="1170"/>
      <c r="MZB103" s="1170"/>
      <c r="MZC103" s="1170"/>
      <c r="MZD103" s="1170"/>
      <c r="MZE103" s="1170"/>
      <c r="MZF103" s="1170"/>
      <c r="MZG103" s="1170"/>
      <c r="MZH103" s="1170"/>
      <c r="MZI103" s="1170"/>
      <c r="MZJ103" s="1170"/>
      <c r="MZK103" s="1170"/>
      <c r="MZL103" s="1170"/>
      <c r="MZM103" s="1170"/>
      <c r="MZN103" s="1170"/>
      <c r="MZO103" s="1170"/>
      <c r="MZP103" s="1170"/>
      <c r="MZQ103" s="1170"/>
      <c r="MZR103" s="1170"/>
      <c r="MZS103" s="1170"/>
      <c r="MZT103" s="1170"/>
      <c r="MZU103" s="1170"/>
      <c r="MZV103" s="1170"/>
      <c r="MZW103" s="1170"/>
      <c r="MZX103" s="1170"/>
      <c r="MZY103" s="1170"/>
      <c r="MZZ103" s="1170"/>
      <c r="NAA103" s="1170"/>
      <c r="NAB103" s="1170"/>
      <c r="NAC103" s="1170"/>
      <c r="NAD103" s="1170"/>
      <c r="NAE103" s="1170"/>
      <c r="NAF103" s="1170"/>
      <c r="NAG103" s="1170"/>
      <c r="NAH103" s="1170"/>
      <c r="NAI103" s="1170"/>
      <c r="NAJ103" s="1170"/>
      <c r="NAK103" s="1170"/>
      <c r="NAL103" s="1170"/>
      <c r="NAM103" s="1170"/>
      <c r="NAN103" s="1170"/>
      <c r="NAO103" s="1170"/>
      <c r="NAP103" s="1170"/>
      <c r="NAQ103" s="1170"/>
      <c r="NAR103" s="1170"/>
      <c r="NAS103" s="1170"/>
      <c r="NAT103" s="1170"/>
      <c r="NAU103" s="1170"/>
      <c r="NAV103" s="1170"/>
      <c r="NAW103" s="1170"/>
      <c r="NAX103" s="1170"/>
      <c r="NAY103" s="1170"/>
      <c r="NAZ103" s="1170"/>
      <c r="NBA103" s="1170"/>
      <c r="NBB103" s="1170"/>
      <c r="NBC103" s="1170"/>
      <c r="NBD103" s="1170"/>
      <c r="NBE103" s="1170"/>
      <c r="NBF103" s="1170"/>
      <c r="NBG103" s="1170"/>
      <c r="NBH103" s="1170"/>
      <c r="NBI103" s="1170"/>
      <c r="NBJ103" s="1170"/>
      <c r="NBK103" s="1170"/>
      <c r="NBL103" s="1170"/>
      <c r="NBM103" s="1170"/>
      <c r="NBN103" s="1170"/>
      <c r="NBO103" s="1170"/>
      <c r="NBP103" s="1170"/>
      <c r="NBQ103" s="1170"/>
      <c r="NBR103" s="1170"/>
      <c r="NBS103" s="1170"/>
      <c r="NBT103" s="1170"/>
      <c r="NBU103" s="1170"/>
      <c r="NBV103" s="1170"/>
      <c r="NBW103" s="1170"/>
      <c r="NBX103" s="1170"/>
      <c r="NBY103" s="1170"/>
      <c r="NBZ103" s="1170"/>
      <c r="NCA103" s="1170"/>
      <c r="NCB103" s="1170"/>
      <c r="NCC103" s="1170"/>
      <c r="NCD103" s="1170"/>
      <c r="NCE103" s="1170"/>
      <c r="NCF103" s="1170"/>
      <c r="NCG103" s="1170"/>
      <c r="NCH103" s="1170"/>
      <c r="NCI103" s="1170"/>
      <c r="NCJ103" s="1170"/>
      <c r="NCK103" s="1170"/>
      <c r="NCL103" s="1170"/>
      <c r="NCM103" s="1170"/>
      <c r="NCN103" s="1170"/>
      <c r="NCO103" s="1170"/>
      <c r="NCP103" s="1170"/>
      <c r="NCQ103" s="1170"/>
      <c r="NCR103" s="1170"/>
      <c r="NCS103" s="1170"/>
      <c r="NCT103" s="1170"/>
      <c r="NCU103" s="1170"/>
      <c r="NCV103" s="1170"/>
      <c r="NCW103" s="1170"/>
      <c r="NCX103" s="1170"/>
      <c r="NCY103" s="1170"/>
      <c r="NCZ103" s="1170"/>
      <c r="NDA103" s="1170"/>
      <c r="NDB103" s="1170"/>
      <c r="NDC103" s="1170"/>
      <c r="NDD103" s="1170"/>
      <c r="NDE103" s="1170"/>
      <c r="NDF103" s="1170"/>
      <c r="NDG103" s="1170"/>
      <c r="NDH103" s="1170"/>
      <c r="NDI103" s="1170"/>
      <c r="NDJ103" s="1170"/>
      <c r="NDK103" s="1170"/>
      <c r="NDL103" s="1170"/>
      <c r="NDM103" s="1170"/>
      <c r="NDN103" s="1170"/>
      <c r="NDO103" s="1170"/>
      <c r="NDP103" s="1170"/>
      <c r="NDQ103" s="1170"/>
      <c r="NDR103" s="1170"/>
      <c r="NDS103" s="1170"/>
      <c r="NDT103" s="1170"/>
      <c r="NDU103" s="1170"/>
      <c r="NDV103" s="1170"/>
      <c r="NDW103" s="1170"/>
      <c r="NDX103" s="1170"/>
      <c r="NDY103" s="1170"/>
      <c r="NDZ103" s="1170"/>
      <c r="NEA103" s="1170"/>
      <c r="NEB103" s="1170"/>
      <c r="NEC103" s="1170"/>
      <c r="NED103" s="1170"/>
      <c r="NEE103" s="1170"/>
      <c r="NEF103" s="1170"/>
      <c r="NEG103" s="1170"/>
      <c r="NEH103" s="1170"/>
      <c r="NEI103" s="1170"/>
      <c r="NEJ103" s="1170"/>
      <c r="NEK103" s="1170"/>
      <c r="NEL103" s="1170"/>
      <c r="NEM103" s="1170"/>
      <c r="NEN103" s="1170"/>
      <c r="NEO103" s="1170"/>
      <c r="NEP103" s="1170"/>
      <c r="NEQ103" s="1170"/>
      <c r="NER103" s="1170"/>
      <c r="NES103" s="1170"/>
      <c r="NET103" s="1170"/>
      <c r="NEU103" s="1170"/>
      <c r="NEV103" s="1170"/>
      <c r="NEW103" s="1170"/>
      <c r="NEX103" s="1170"/>
      <c r="NEY103" s="1170"/>
      <c r="NEZ103" s="1170"/>
      <c r="NFA103" s="1170"/>
      <c r="NFB103" s="1170"/>
      <c r="NFC103" s="1170"/>
      <c r="NFD103" s="1170"/>
      <c r="NFE103" s="1170"/>
      <c r="NFF103" s="1170"/>
      <c r="NFG103" s="1170"/>
      <c r="NFH103" s="1170"/>
      <c r="NFI103" s="1170"/>
      <c r="NFJ103" s="1170"/>
      <c r="NFK103" s="1170"/>
      <c r="NFL103" s="1170"/>
      <c r="NFM103" s="1170"/>
      <c r="NFN103" s="1170"/>
      <c r="NFO103" s="1170"/>
      <c r="NFP103" s="1170"/>
      <c r="NFQ103" s="1170"/>
      <c r="NFR103" s="1170"/>
      <c r="NFS103" s="1170"/>
      <c r="NFT103" s="1170"/>
      <c r="NFU103" s="1170"/>
      <c r="NFV103" s="1170"/>
      <c r="NFW103" s="1170"/>
      <c r="NFX103" s="1170"/>
      <c r="NFY103" s="1170"/>
      <c r="NFZ103" s="1170"/>
      <c r="NGA103" s="1170"/>
      <c r="NGB103" s="1170"/>
      <c r="NGC103" s="1170"/>
      <c r="NGD103" s="1170"/>
      <c r="NGE103" s="1170"/>
      <c r="NGF103" s="1170"/>
      <c r="NGG103" s="1170"/>
      <c r="NGH103" s="1170"/>
      <c r="NGI103" s="1170"/>
      <c r="NGJ103" s="1170"/>
      <c r="NGK103" s="1170"/>
      <c r="NGL103" s="1170"/>
      <c r="NGM103" s="1170"/>
      <c r="NGN103" s="1170"/>
      <c r="NGO103" s="1170"/>
      <c r="NGP103" s="1170"/>
      <c r="NGQ103" s="1170"/>
      <c r="NGR103" s="1170"/>
      <c r="NGS103" s="1170"/>
      <c r="NGT103" s="1170"/>
      <c r="NGU103" s="1170"/>
      <c r="NGV103" s="1170"/>
      <c r="NGW103" s="1170"/>
      <c r="NGX103" s="1170"/>
      <c r="NGY103" s="1170"/>
      <c r="NGZ103" s="1170"/>
      <c r="NHA103" s="1170"/>
      <c r="NHB103" s="1170"/>
      <c r="NHC103" s="1170"/>
      <c r="NHD103" s="1170"/>
      <c r="NHE103" s="1170"/>
      <c r="NHF103" s="1170"/>
      <c r="NHG103" s="1170"/>
      <c r="NHH103" s="1170"/>
      <c r="NHI103" s="1170"/>
      <c r="NHJ103" s="1170"/>
      <c r="NHK103" s="1170"/>
      <c r="NHL103" s="1170"/>
      <c r="NHM103" s="1170"/>
      <c r="NHN103" s="1170"/>
      <c r="NHO103" s="1170"/>
      <c r="NHP103" s="1170"/>
      <c r="NHQ103" s="1170"/>
      <c r="NHR103" s="1170"/>
      <c r="NHS103" s="1170"/>
      <c r="NHT103" s="1170"/>
      <c r="NHU103" s="1170"/>
      <c r="NHV103" s="1170"/>
      <c r="NHW103" s="1170"/>
      <c r="NHX103" s="1170"/>
      <c r="NHY103" s="1170"/>
      <c r="NHZ103" s="1170"/>
      <c r="NIA103" s="1170"/>
      <c r="NIB103" s="1170"/>
      <c r="NIC103" s="1170"/>
      <c r="NID103" s="1170"/>
      <c r="NIE103" s="1170"/>
      <c r="NIF103" s="1170"/>
      <c r="NIG103" s="1170"/>
      <c r="NIH103" s="1170"/>
      <c r="NII103" s="1170"/>
      <c r="NIJ103" s="1170"/>
      <c r="NIK103" s="1170"/>
      <c r="NIL103" s="1170"/>
      <c r="NIM103" s="1170"/>
      <c r="NIN103" s="1170"/>
      <c r="NIO103" s="1170"/>
      <c r="NIP103" s="1170"/>
      <c r="NIQ103" s="1170"/>
      <c r="NIR103" s="1170"/>
      <c r="NIS103" s="1170"/>
      <c r="NIT103" s="1170"/>
      <c r="NIU103" s="1170"/>
      <c r="NIV103" s="1170"/>
      <c r="NIW103" s="1170"/>
      <c r="NIX103" s="1170"/>
      <c r="NIY103" s="1170"/>
      <c r="NIZ103" s="1170"/>
      <c r="NJA103" s="1170"/>
      <c r="NJB103" s="1170"/>
      <c r="NJC103" s="1170"/>
      <c r="NJD103" s="1170"/>
      <c r="NJE103" s="1170"/>
      <c r="NJF103" s="1170"/>
      <c r="NJG103" s="1170"/>
      <c r="NJH103" s="1170"/>
      <c r="NJI103" s="1170"/>
      <c r="NJJ103" s="1170"/>
      <c r="NJK103" s="1170"/>
      <c r="NJL103" s="1170"/>
      <c r="NJM103" s="1170"/>
      <c r="NJN103" s="1170"/>
      <c r="NJO103" s="1170"/>
      <c r="NJP103" s="1170"/>
      <c r="NJQ103" s="1170"/>
      <c r="NJR103" s="1170"/>
      <c r="NJS103" s="1170"/>
      <c r="NJT103" s="1170"/>
      <c r="NJU103" s="1170"/>
      <c r="NJV103" s="1170"/>
      <c r="NJW103" s="1170"/>
      <c r="NJX103" s="1170"/>
      <c r="NJY103" s="1170"/>
      <c r="NJZ103" s="1170"/>
      <c r="NKA103" s="1170"/>
      <c r="NKB103" s="1170"/>
      <c r="NKC103" s="1170"/>
      <c r="NKD103" s="1170"/>
      <c r="NKE103" s="1170"/>
      <c r="NKF103" s="1170"/>
      <c r="NKG103" s="1170"/>
      <c r="NKH103" s="1170"/>
      <c r="NKI103" s="1170"/>
      <c r="NKJ103" s="1170"/>
      <c r="NKK103" s="1170"/>
      <c r="NKL103" s="1170"/>
      <c r="NKM103" s="1170"/>
      <c r="NKN103" s="1170"/>
      <c r="NKO103" s="1170"/>
      <c r="NKP103" s="1170"/>
      <c r="NKQ103" s="1170"/>
      <c r="NKR103" s="1170"/>
      <c r="NKS103" s="1170"/>
      <c r="NKT103" s="1170"/>
      <c r="NKU103" s="1170"/>
      <c r="NKV103" s="1170"/>
      <c r="NKW103" s="1170"/>
      <c r="NKX103" s="1170"/>
      <c r="NKY103" s="1170"/>
      <c r="NKZ103" s="1170"/>
      <c r="NLA103" s="1170"/>
      <c r="NLB103" s="1170"/>
      <c r="NLC103" s="1170"/>
      <c r="NLD103" s="1170"/>
      <c r="NLE103" s="1170"/>
      <c r="NLF103" s="1170"/>
      <c r="NLG103" s="1170"/>
      <c r="NLH103" s="1170"/>
      <c r="NLI103" s="1170"/>
      <c r="NLJ103" s="1170"/>
      <c r="NLK103" s="1170"/>
      <c r="NLL103" s="1170"/>
      <c r="NLM103" s="1170"/>
      <c r="NLN103" s="1170"/>
      <c r="NLO103" s="1170"/>
      <c r="NLP103" s="1170"/>
      <c r="NLQ103" s="1170"/>
      <c r="NLR103" s="1170"/>
      <c r="NLS103" s="1170"/>
      <c r="NLT103" s="1170"/>
      <c r="NLU103" s="1170"/>
      <c r="NLV103" s="1170"/>
      <c r="NLW103" s="1170"/>
      <c r="NLX103" s="1170"/>
      <c r="NLY103" s="1170"/>
      <c r="NLZ103" s="1170"/>
      <c r="NMA103" s="1170"/>
      <c r="NMB103" s="1170"/>
      <c r="NMC103" s="1170"/>
      <c r="NMD103" s="1170"/>
      <c r="NME103" s="1170"/>
      <c r="NMF103" s="1170"/>
      <c r="NMG103" s="1170"/>
      <c r="NMH103" s="1170"/>
      <c r="NMI103" s="1170"/>
      <c r="NMJ103" s="1170"/>
      <c r="NMK103" s="1170"/>
      <c r="NML103" s="1170"/>
      <c r="NMM103" s="1170"/>
      <c r="NMN103" s="1170"/>
      <c r="NMO103" s="1170"/>
      <c r="NMP103" s="1170"/>
      <c r="NMQ103" s="1170"/>
      <c r="NMR103" s="1170"/>
      <c r="NMS103" s="1170"/>
      <c r="NMT103" s="1170"/>
      <c r="NMU103" s="1170"/>
      <c r="NMV103" s="1170"/>
      <c r="NMW103" s="1170"/>
      <c r="NMX103" s="1170"/>
      <c r="NMY103" s="1170"/>
      <c r="NMZ103" s="1170"/>
      <c r="NNA103" s="1170"/>
      <c r="NNB103" s="1170"/>
      <c r="NNC103" s="1170"/>
      <c r="NND103" s="1170"/>
      <c r="NNE103" s="1170"/>
      <c r="NNF103" s="1170"/>
      <c r="NNG103" s="1170"/>
      <c r="NNH103" s="1170"/>
      <c r="NNI103" s="1170"/>
      <c r="NNJ103" s="1170"/>
      <c r="NNK103" s="1170"/>
      <c r="NNL103" s="1170"/>
      <c r="NNM103" s="1170"/>
      <c r="NNN103" s="1170"/>
      <c r="NNO103" s="1170"/>
      <c r="NNP103" s="1170"/>
      <c r="NNQ103" s="1170"/>
      <c r="NNR103" s="1170"/>
      <c r="NNS103" s="1170"/>
      <c r="NNT103" s="1170"/>
      <c r="NNU103" s="1170"/>
      <c r="NNV103" s="1170"/>
      <c r="NNW103" s="1170"/>
      <c r="NNX103" s="1170"/>
      <c r="NNY103" s="1170"/>
      <c r="NNZ103" s="1170"/>
      <c r="NOA103" s="1170"/>
      <c r="NOB103" s="1170"/>
      <c r="NOC103" s="1170"/>
      <c r="NOD103" s="1170"/>
      <c r="NOE103" s="1170"/>
      <c r="NOF103" s="1170"/>
      <c r="NOG103" s="1170"/>
      <c r="NOH103" s="1170"/>
      <c r="NOI103" s="1170"/>
      <c r="NOJ103" s="1170"/>
      <c r="NOK103" s="1170"/>
      <c r="NOL103" s="1170"/>
      <c r="NOM103" s="1170"/>
      <c r="NON103" s="1170"/>
      <c r="NOO103" s="1170"/>
      <c r="NOP103" s="1170"/>
      <c r="NOQ103" s="1170"/>
      <c r="NOR103" s="1170"/>
      <c r="NOS103" s="1170"/>
      <c r="NOT103" s="1170"/>
      <c r="NOU103" s="1170"/>
      <c r="NOV103" s="1170"/>
      <c r="NOW103" s="1170"/>
      <c r="NOX103" s="1170"/>
      <c r="NOY103" s="1170"/>
      <c r="NOZ103" s="1170"/>
      <c r="NPA103" s="1170"/>
      <c r="NPB103" s="1170"/>
      <c r="NPC103" s="1170"/>
      <c r="NPD103" s="1170"/>
      <c r="NPE103" s="1170"/>
      <c r="NPF103" s="1170"/>
      <c r="NPG103" s="1170"/>
      <c r="NPH103" s="1170"/>
      <c r="NPI103" s="1170"/>
      <c r="NPJ103" s="1170"/>
      <c r="NPK103" s="1170"/>
      <c r="NPL103" s="1170"/>
      <c r="NPM103" s="1170"/>
      <c r="NPN103" s="1170"/>
      <c r="NPO103" s="1170"/>
      <c r="NPP103" s="1170"/>
      <c r="NPQ103" s="1170"/>
      <c r="NPR103" s="1170"/>
      <c r="NPS103" s="1170"/>
      <c r="NPT103" s="1170"/>
      <c r="NPU103" s="1170"/>
      <c r="NPV103" s="1170"/>
      <c r="NPW103" s="1170"/>
      <c r="NPX103" s="1170"/>
      <c r="NPY103" s="1170"/>
      <c r="NPZ103" s="1170"/>
      <c r="NQA103" s="1170"/>
      <c r="NQB103" s="1170"/>
      <c r="NQC103" s="1170"/>
      <c r="NQD103" s="1170"/>
      <c r="NQE103" s="1170"/>
      <c r="NQF103" s="1170"/>
      <c r="NQG103" s="1170"/>
      <c r="NQH103" s="1170"/>
      <c r="NQI103" s="1170"/>
      <c r="NQJ103" s="1170"/>
      <c r="NQK103" s="1170"/>
      <c r="NQL103" s="1170"/>
      <c r="NQM103" s="1170"/>
      <c r="NQN103" s="1170"/>
      <c r="NQO103" s="1170"/>
      <c r="NQP103" s="1170"/>
      <c r="NQQ103" s="1170"/>
      <c r="NQR103" s="1170"/>
      <c r="NQS103" s="1170"/>
      <c r="NQT103" s="1170"/>
      <c r="NQU103" s="1170"/>
      <c r="NQV103" s="1170"/>
      <c r="NQW103" s="1170"/>
      <c r="NQX103" s="1170"/>
      <c r="NQY103" s="1170"/>
      <c r="NQZ103" s="1170"/>
      <c r="NRA103" s="1170"/>
      <c r="NRB103" s="1170"/>
      <c r="NRC103" s="1170"/>
      <c r="NRD103" s="1170"/>
      <c r="NRE103" s="1170"/>
      <c r="NRF103" s="1170"/>
      <c r="NRG103" s="1170"/>
      <c r="NRH103" s="1170"/>
      <c r="NRI103" s="1170"/>
      <c r="NRJ103" s="1170"/>
      <c r="NRK103" s="1170"/>
      <c r="NRL103" s="1170"/>
      <c r="NRM103" s="1170"/>
      <c r="NRN103" s="1170"/>
      <c r="NRO103" s="1170"/>
      <c r="NRP103" s="1170"/>
      <c r="NRQ103" s="1170"/>
      <c r="NRR103" s="1170"/>
      <c r="NRS103" s="1170"/>
      <c r="NRT103" s="1170"/>
      <c r="NRU103" s="1170"/>
      <c r="NRV103" s="1170"/>
      <c r="NRW103" s="1170"/>
      <c r="NRX103" s="1170"/>
      <c r="NRY103" s="1170"/>
      <c r="NRZ103" s="1170"/>
      <c r="NSA103" s="1170"/>
      <c r="NSB103" s="1170"/>
      <c r="NSC103" s="1170"/>
      <c r="NSD103" s="1170"/>
      <c r="NSE103" s="1170"/>
      <c r="NSF103" s="1170"/>
      <c r="NSG103" s="1170"/>
      <c r="NSH103" s="1170"/>
      <c r="NSI103" s="1170"/>
      <c r="NSJ103" s="1170"/>
      <c r="NSK103" s="1170"/>
      <c r="NSL103" s="1170"/>
      <c r="NSM103" s="1170"/>
      <c r="NSN103" s="1170"/>
      <c r="NSO103" s="1170"/>
      <c r="NSP103" s="1170"/>
      <c r="NSQ103" s="1170"/>
      <c r="NSR103" s="1170"/>
      <c r="NSS103" s="1170"/>
      <c r="NST103" s="1170"/>
      <c r="NSU103" s="1170"/>
      <c r="NSV103" s="1170"/>
      <c r="NSW103" s="1170"/>
      <c r="NSX103" s="1170"/>
      <c r="NSY103" s="1170"/>
      <c r="NSZ103" s="1170"/>
      <c r="NTA103" s="1170"/>
      <c r="NTB103" s="1170"/>
      <c r="NTC103" s="1170"/>
      <c r="NTD103" s="1170"/>
      <c r="NTE103" s="1170"/>
      <c r="NTF103" s="1170"/>
      <c r="NTG103" s="1170"/>
      <c r="NTH103" s="1170"/>
      <c r="NTI103" s="1170"/>
      <c r="NTJ103" s="1170"/>
      <c r="NTK103" s="1170"/>
      <c r="NTL103" s="1170"/>
      <c r="NTM103" s="1170"/>
      <c r="NTN103" s="1170"/>
      <c r="NTO103" s="1170"/>
      <c r="NTP103" s="1170"/>
      <c r="NTQ103" s="1170"/>
      <c r="NTR103" s="1170"/>
      <c r="NTS103" s="1170"/>
      <c r="NTT103" s="1170"/>
      <c r="NTU103" s="1170"/>
      <c r="NTV103" s="1170"/>
      <c r="NTW103" s="1170"/>
      <c r="NTX103" s="1170"/>
      <c r="NTY103" s="1170"/>
      <c r="NTZ103" s="1170"/>
      <c r="NUA103" s="1170"/>
      <c r="NUB103" s="1170"/>
      <c r="NUC103" s="1170"/>
      <c r="NUD103" s="1170"/>
      <c r="NUE103" s="1170"/>
      <c r="NUF103" s="1170"/>
      <c r="NUG103" s="1170"/>
      <c r="NUH103" s="1170"/>
      <c r="NUI103" s="1170"/>
      <c r="NUJ103" s="1170"/>
      <c r="NUK103" s="1170"/>
      <c r="NUL103" s="1170"/>
      <c r="NUM103" s="1170"/>
      <c r="NUN103" s="1170"/>
      <c r="NUO103" s="1170"/>
      <c r="NUP103" s="1170"/>
      <c r="NUQ103" s="1170"/>
      <c r="NUR103" s="1170"/>
      <c r="NUS103" s="1170"/>
      <c r="NUT103" s="1170"/>
      <c r="NUU103" s="1170"/>
      <c r="NUV103" s="1170"/>
      <c r="NUW103" s="1170"/>
      <c r="NUX103" s="1170"/>
      <c r="NUY103" s="1170"/>
      <c r="NUZ103" s="1170"/>
      <c r="NVA103" s="1170"/>
      <c r="NVB103" s="1170"/>
      <c r="NVC103" s="1170"/>
      <c r="NVD103" s="1170"/>
      <c r="NVE103" s="1170"/>
      <c r="NVF103" s="1170"/>
      <c r="NVG103" s="1170"/>
      <c r="NVH103" s="1170"/>
      <c r="NVI103" s="1170"/>
      <c r="NVJ103" s="1170"/>
      <c r="NVK103" s="1170"/>
      <c r="NVL103" s="1170"/>
      <c r="NVM103" s="1170"/>
      <c r="NVN103" s="1170"/>
      <c r="NVO103" s="1170"/>
      <c r="NVP103" s="1170"/>
      <c r="NVQ103" s="1170"/>
      <c r="NVR103" s="1170"/>
      <c r="NVS103" s="1170"/>
      <c r="NVT103" s="1170"/>
      <c r="NVU103" s="1170"/>
      <c r="NVV103" s="1170"/>
      <c r="NVW103" s="1170"/>
      <c r="NVX103" s="1170"/>
      <c r="NVY103" s="1170"/>
      <c r="NVZ103" s="1170"/>
      <c r="NWA103" s="1170"/>
      <c r="NWB103" s="1170"/>
      <c r="NWC103" s="1170"/>
      <c r="NWD103" s="1170"/>
      <c r="NWE103" s="1170"/>
      <c r="NWF103" s="1170"/>
      <c r="NWG103" s="1170"/>
      <c r="NWH103" s="1170"/>
      <c r="NWI103" s="1170"/>
      <c r="NWJ103" s="1170"/>
      <c r="NWK103" s="1170"/>
      <c r="NWL103" s="1170"/>
      <c r="NWM103" s="1170"/>
      <c r="NWN103" s="1170"/>
      <c r="NWO103" s="1170"/>
      <c r="NWP103" s="1170"/>
      <c r="NWQ103" s="1170"/>
      <c r="NWR103" s="1170"/>
      <c r="NWS103" s="1170"/>
      <c r="NWT103" s="1170"/>
      <c r="NWU103" s="1170"/>
      <c r="NWV103" s="1170"/>
      <c r="NWW103" s="1170"/>
      <c r="NWX103" s="1170"/>
      <c r="NWY103" s="1170"/>
      <c r="NWZ103" s="1170"/>
      <c r="NXA103" s="1170"/>
      <c r="NXB103" s="1170"/>
      <c r="NXC103" s="1170"/>
      <c r="NXD103" s="1170"/>
      <c r="NXE103" s="1170"/>
      <c r="NXF103" s="1170"/>
      <c r="NXG103" s="1170"/>
      <c r="NXH103" s="1170"/>
      <c r="NXI103" s="1170"/>
      <c r="NXJ103" s="1170"/>
      <c r="NXK103" s="1170"/>
      <c r="NXL103" s="1170"/>
      <c r="NXM103" s="1170"/>
      <c r="NXN103" s="1170"/>
      <c r="NXO103" s="1170"/>
      <c r="NXP103" s="1170"/>
      <c r="NXQ103" s="1170"/>
      <c r="NXR103" s="1170"/>
      <c r="NXS103" s="1170"/>
      <c r="NXT103" s="1170"/>
      <c r="NXU103" s="1170"/>
      <c r="NXV103" s="1170"/>
      <c r="NXW103" s="1170"/>
      <c r="NXX103" s="1170"/>
      <c r="NXY103" s="1170"/>
      <c r="NXZ103" s="1170"/>
      <c r="NYA103" s="1170"/>
      <c r="NYB103" s="1170"/>
      <c r="NYC103" s="1170"/>
      <c r="NYD103" s="1170"/>
      <c r="NYE103" s="1170"/>
      <c r="NYF103" s="1170"/>
      <c r="NYG103" s="1170"/>
      <c r="NYH103" s="1170"/>
      <c r="NYI103" s="1170"/>
      <c r="NYJ103" s="1170"/>
      <c r="NYK103" s="1170"/>
      <c r="NYL103" s="1170"/>
      <c r="NYM103" s="1170"/>
      <c r="NYN103" s="1170"/>
      <c r="NYO103" s="1170"/>
      <c r="NYP103" s="1170"/>
      <c r="NYQ103" s="1170"/>
      <c r="NYR103" s="1170"/>
      <c r="NYS103" s="1170"/>
      <c r="NYT103" s="1170"/>
      <c r="NYU103" s="1170"/>
      <c r="NYV103" s="1170"/>
      <c r="NYW103" s="1170"/>
      <c r="NYX103" s="1170"/>
      <c r="NYY103" s="1170"/>
      <c r="NYZ103" s="1170"/>
      <c r="NZA103" s="1170"/>
      <c r="NZB103" s="1170"/>
      <c r="NZC103" s="1170"/>
      <c r="NZD103" s="1170"/>
      <c r="NZE103" s="1170"/>
      <c r="NZF103" s="1170"/>
      <c r="NZG103" s="1170"/>
      <c r="NZH103" s="1170"/>
      <c r="NZI103" s="1170"/>
      <c r="NZJ103" s="1170"/>
      <c r="NZK103" s="1170"/>
      <c r="NZL103" s="1170"/>
      <c r="NZM103" s="1170"/>
      <c r="NZN103" s="1170"/>
      <c r="NZO103" s="1170"/>
      <c r="NZP103" s="1170"/>
      <c r="NZQ103" s="1170"/>
      <c r="NZR103" s="1170"/>
      <c r="NZS103" s="1170"/>
      <c r="NZT103" s="1170"/>
      <c r="NZU103" s="1170"/>
      <c r="NZV103" s="1170"/>
      <c r="NZW103" s="1170"/>
      <c r="NZX103" s="1170"/>
      <c r="NZY103" s="1170"/>
      <c r="NZZ103" s="1170"/>
      <c r="OAA103" s="1170"/>
      <c r="OAB103" s="1170"/>
      <c r="OAC103" s="1170"/>
      <c r="OAD103" s="1170"/>
      <c r="OAE103" s="1170"/>
      <c r="OAF103" s="1170"/>
      <c r="OAG103" s="1170"/>
      <c r="OAH103" s="1170"/>
      <c r="OAI103" s="1170"/>
      <c r="OAJ103" s="1170"/>
      <c r="OAK103" s="1170"/>
      <c r="OAL103" s="1170"/>
      <c r="OAM103" s="1170"/>
      <c r="OAN103" s="1170"/>
      <c r="OAO103" s="1170"/>
      <c r="OAP103" s="1170"/>
      <c r="OAQ103" s="1170"/>
      <c r="OAR103" s="1170"/>
      <c r="OAS103" s="1170"/>
      <c r="OAT103" s="1170"/>
      <c r="OAU103" s="1170"/>
      <c r="OAV103" s="1170"/>
      <c r="OAW103" s="1170"/>
      <c r="OAX103" s="1170"/>
      <c r="OAY103" s="1170"/>
      <c r="OAZ103" s="1170"/>
      <c r="OBA103" s="1170"/>
      <c r="OBB103" s="1170"/>
      <c r="OBC103" s="1170"/>
      <c r="OBD103" s="1170"/>
      <c r="OBE103" s="1170"/>
      <c r="OBF103" s="1170"/>
      <c r="OBG103" s="1170"/>
      <c r="OBH103" s="1170"/>
      <c r="OBI103" s="1170"/>
      <c r="OBJ103" s="1170"/>
      <c r="OBK103" s="1170"/>
      <c r="OBL103" s="1170"/>
      <c r="OBM103" s="1170"/>
      <c r="OBN103" s="1170"/>
      <c r="OBO103" s="1170"/>
      <c r="OBP103" s="1170"/>
      <c r="OBQ103" s="1170"/>
      <c r="OBR103" s="1170"/>
      <c r="OBS103" s="1170"/>
      <c r="OBT103" s="1170"/>
      <c r="OBU103" s="1170"/>
      <c r="OBV103" s="1170"/>
      <c r="OBW103" s="1170"/>
      <c r="OBX103" s="1170"/>
      <c r="OBY103" s="1170"/>
      <c r="OBZ103" s="1170"/>
      <c r="OCA103" s="1170"/>
      <c r="OCB103" s="1170"/>
      <c r="OCC103" s="1170"/>
      <c r="OCD103" s="1170"/>
      <c r="OCE103" s="1170"/>
      <c r="OCF103" s="1170"/>
      <c r="OCG103" s="1170"/>
      <c r="OCH103" s="1170"/>
      <c r="OCI103" s="1170"/>
      <c r="OCJ103" s="1170"/>
      <c r="OCK103" s="1170"/>
      <c r="OCL103" s="1170"/>
      <c r="OCM103" s="1170"/>
      <c r="OCN103" s="1170"/>
      <c r="OCO103" s="1170"/>
      <c r="OCP103" s="1170"/>
      <c r="OCQ103" s="1170"/>
      <c r="OCR103" s="1170"/>
      <c r="OCS103" s="1170"/>
      <c r="OCT103" s="1170"/>
      <c r="OCU103" s="1170"/>
      <c r="OCV103" s="1170"/>
      <c r="OCW103" s="1170"/>
      <c r="OCX103" s="1170"/>
      <c r="OCY103" s="1170"/>
      <c r="OCZ103" s="1170"/>
      <c r="ODA103" s="1170"/>
      <c r="ODB103" s="1170"/>
      <c r="ODC103" s="1170"/>
      <c r="ODD103" s="1170"/>
      <c r="ODE103" s="1170"/>
      <c r="ODF103" s="1170"/>
      <c r="ODG103" s="1170"/>
      <c r="ODH103" s="1170"/>
      <c r="ODI103" s="1170"/>
      <c r="ODJ103" s="1170"/>
      <c r="ODK103" s="1170"/>
      <c r="ODL103" s="1170"/>
      <c r="ODM103" s="1170"/>
      <c r="ODN103" s="1170"/>
      <c r="ODO103" s="1170"/>
      <c r="ODP103" s="1170"/>
      <c r="ODQ103" s="1170"/>
      <c r="ODR103" s="1170"/>
      <c r="ODS103" s="1170"/>
      <c r="ODT103" s="1170"/>
      <c r="ODU103" s="1170"/>
      <c r="ODV103" s="1170"/>
      <c r="ODW103" s="1170"/>
      <c r="ODX103" s="1170"/>
      <c r="ODY103" s="1170"/>
      <c r="ODZ103" s="1170"/>
      <c r="OEA103" s="1170"/>
      <c r="OEB103" s="1170"/>
      <c r="OEC103" s="1170"/>
      <c r="OED103" s="1170"/>
      <c r="OEE103" s="1170"/>
      <c r="OEF103" s="1170"/>
      <c r="OEG103" s="1170"/>
      <c r="OEH103" s="1170"/>
      <c r="OEI103" s="1170"/>
      <c r="OEJ103" s="1170"/>
      <c r="OEK103" s="1170"/>
      <c r="OEL103" s="1170"/>
      <c r="OEM103" s="1170"/>
      <c r="OEN103" s="1170"/>
      <c r="OEO103" s="1170"/>
      <c r="OEP103" s="1170"/>
      <c r="OEQ103" s="1170"/>
      <c r="OER103" s="1170"/>
      <c r="OES103" s="1170"/>
      <c r="OET103" s="1170"/>
      <c r="OEU103" s="1170"/>
      <c r="OEV103" s="1170"/>
      <c r="OEW103" s="1170"/>
      <c r="OEX103" s="1170"/>
      <c r="OEY103" s="1170"/>
      <c r="OEZ103" s="1170"/>
      <c r="OFA103" s="1170"/>
      <c r="OFB103" s="1170"/>
      <c r="OFC103" s="1170"/>
      <c r="OFD103" s="1170"/>
      <c r="OFE103" s="1170"/>
      <c r="OFF103" s="1170"/>
      <c r="OFG103" s="1170"/>
      <c r="OFH103" s="1170"/>
      <c r="OFI103" s="1170"/>
      <c r="OFJ103" s="1170"/>
      <c r="OFK103" s="1170"/>
      <c r="OFL103" s="1170"/>
      <c r="OFM103" s="1170"/>
      <c r="OFN103" s="1170"/>
      <c r="OFO103" s="1170"/>
      <c r="OFP103" s="1170"/>
      <c r="OFQ103" s="1170"/>
      <c r="OFR103" s="1170"/>
      <c r="OFS103" s="1170"/>
      <c r="OFT103" s="1170"/>
      <c r="OFU103" s="1170"/>
      <c r="OFV103" s="1170"/>
      <c r="OFW103" s="1170"/>
      <c r="OFX103" s="1170"/>
      <c r="OFY103" s="1170"/>
      <c r="OFZ103" s="1170"/>
      <c r="OGA103" s="1170"/>
      <c r="OGB103" s="1170"/>
      <c r="OGC103" s="1170"/>
      <c r="OGD103" s="1170"/>
      <c r="OGE103" s="1170"/>
      <c r="OGF103" s="1170"/>
      <c r="OGG103" s="1170"/>
      <c r="OGH103" s="1170"/>
      <c r="OGI103" s="1170"/>
      <c r="OGJ103" s="1170"/>
      <c r="OGK103" s="1170"/>
      <c r="OGL103" s="1170"/>
      <c r="OGM103" s="1170"/>
      <c r="OGN103" s="1170"/>
      <c r="OGO103" s="1170"/>
      <c r="OGP103" s="1170"/>
      <c r="OGQ103" s="1170"/>
      <c r="OGR103" s="1170"/>
      <c r="OGS103" s="1170"/>
      <c r="OGT103" s="1170"/>
      <c r="OGU103" s="1170"/>
      <c r="OGV103" s="1170"/>
      <c r="OGW103" s="1170"/>
      <c r="OGX103" s="1170"/>
      <c r="OGY103" s="1170"/>
      <c r="OGZ103" s="1170"/>
      <c r="OHA103" s="1170"/>
      <c r="OHB103" s="1170"/>
      <c r="OHC103" s="1170"/>
      <c r="OHD103" s="1170"/>
      <c r="OHE103" s="1170"/>
      <c r="OHF103" s="1170"/>
      <c r="OHG103" s="1170"/>
      <c r="OHH103" s="1170"/>
      <c r="OHI103" s="1170"/>
      <c r="OHJ103" s="1170"/>
      <c r="OHK103" s="1170"/>
      <c r="OHL103" s="1170"/>
      <c r="OHM103" s="1170"/>
      <c r="OHN103" s="1170"/>
      <c r="OHO103" s="1170"/>
      <c r="OHP103" s="1170"/>
      <c r="OHQ103" s="1170"/>
      <c r="OHR103" s="1170"/>
      <c r="OHS103" s="1170"/>
      <c r="OHT103" s="1170"/>
      <c r="OHU103" s="1170"/>
      <c r="OHV103" s="1170"/>
      <c r="OHW103" s="1170"/>
      <c r="OHX103" s="1170"/>
      <c r="OHY103" s="1170"/>
      <c r="OHZ103" s="1170"/>
      <c r="OIA103" s="1170"/>
      <c r="OIB103" s="1170"/>
      <c r="OIC103" s="1170"/>
      <c r="OID103" s="1170"/>
      <c r="OIE103" s="1170"/>
      <c r="OIF103" s="1170"/>
      <c r="OIG103" s="1170"/>
      <c r="OIH103" s="1170"/>
      <c r="OII103" s="1170"/>
      <c r="OIJ103" s="1170"/>
      <c r="OIK103" s="1170"/>
      <c r="OIL103" s="1170"/>
      <c r="OIM103" s="1170"/>
      <c r="OIN103" s="1170"/>
      <c r="OIO103" s="1170"/>
      <c r="OIP103" s="1170"/>
      <c r="OIQ103" s="1170"/>
      <c r="OIR103" s="1170"/>
      <c r="OIS103" s="1170"/>
      <c r="OIT103" s="1170"/>
      <c r="OIU103" s="1170"/>
      <c r="OIV103" s="1170"/>
      <c r="OIW103" s="1170"/>
      <c r="OIX103" s="1170"/>
      <c r="OIY103" s="1170"/>
      <c r="OIZ103" s="1170"/>
      <c r="OJA103" s="1170"/>
      <c r="OJB103" s="1170"/>
      <c r="OJC103" s="1170"/>
      <c r="OJD103" s="1170"/>
      <c r="OJE103" s="1170"/>
      <c r="OJF103" s="1170"/>
      <c r="OJG103" s="1170"/>
      <c r="OJH103" s="1170"/>
      <c r="OJI103" s="1170"/>
      <c r="OJJ103" s="1170"/>
      <c r="OJK103" s="1170"/>
      <c r="OJL103" s="1170"/>
      <c r="OJM103" s="1170"/>
      <c r="OJN103" s="1170"/>
      <c r="OJO103" s="1170"/>
      <c r="OJP103" s="1170"/>
      <c r="OJQ103" s="1170"/>
      <c r="OJR103" s="1170"/>
      <c r="OJS103" s="1170"/>
      <c r="OJT103" s="1170"/>
      <c r="OJU103" s="1170"/>
      <c r="OJV103" s="1170"/>
      <c r="OJW103" s="1170"/>
      <c r="OJX103" s="1170"/>
      <c r="OJY103" s="1170"/>
      <c r="OJZ103" s="1170"/>
      <c r="OKA103" s="1170"/>
      <c r="OKB103" s="1170"/>
      <c r="OKC103" s="1170"/>
      <c r="OKD103" s="1170"/>
      <c r="OKE103" s="1170"/>
      <c r="OKF103" s="1170"/>
      <c r="OKG103" s="1170"/>
      <c r="OKH103" s="1170"/>
      <c r="OKI103" s="1170"/>
      <c r="OKJ103" s="1170"/>
      <c r="OKK103" s="1170"/>
      <c r="OKL103" s="1170"/>
      <c r="OKM103" s="1170"/>
      <c r="OKN103" s="1170"/>
      <c r="OKO103" s="1170"/>
      <c r="OKP103" s="1170"/>
      <c r="OKQ103" s="1170"/>
      <c r="OKR103" s="1170"/>
      <c r="OKS103" s="1170"/>
      <c r="OKT103" s="1170"/>
      <c r="OKU103" s="1170"/>
      <c r="OKV103" s="1170"/>
      <c r="OKW103" s="1170"/>
      <c r="OKX103" s="1170"/>
      <c r="OKY103" s="1170"/>
      <c r="OKZ103" s="1170"/>
      <c r="OLA103" s="1170"/>
      <c r="OLB103" s="1170"/>
      <c r="OLC103" s="1170"/>
      <c r="OLD103" s="1170"/>
      <c r="OLE103" s="1170"/>
      <c r="OLF103" s="1170"/>
      <c r="OLG103" s="1170"/>
      <c r="OLH103" s="1170"/>
      <c r="OLI103" s="1170"/>
      <c r="OLJ103" s="1170"/>
      <c r="OLK103" s="1170"/>
      <c r="OLL103" s="1170"/>
      <c r="OLM103" s="1170"/>
      <c r="OLN103" s="1170"/>
      <c r="OLO103" s="1170"/>
      <c r="OLP103" s="1170"/>
      <c r="OLQ103" s="1170"/>
      <c r="OLR103" s="1170"/>
      <c r="OLS103" s="1170"/>
      <c r="OLT103" s="1170"/>
      <c r="OLU103" s="1170"/>
      <c r="OLV103" s="1170"/>
      <c r="OLW103" s="1170"/>
      <c r="OLX103" s="1170"/>
      <c r="OLY103" s="1170"/>
      <c r="OLZ103" s="1170"/>
      <c r="OMA103" s="1170"/>
      <c r="OMB103" s="1170"/>
      <c r="OMC103" s="1170"/>
      <c r="OMD103" s="1170"/>
      <c r="OME103" s="1170"/>
      <c r="OMF103" s="1170"/>
      <c r="OMG103" s="1170"/>
      <c r="OMH103" s="1170"/>
      <c r="OMI103" s="1170"/>
      <c r="OMJ103" s="1170"/>
      <c r="OMK103" s="1170"/>
      <c r="OML103" s="1170"/>
      <c r="OMM103" s="1170"/>
      <c r="OMN103" s="1170"/>
      <c r="OMO103" s="1170"/>
      <c r="OMP103" s="1170"/>
      <c r="OMQ103" s="1170"/>
      <c r="OMR103" s="1170"/>
      <c r="OMS103" s="1170"/>
      <c r="OMT103" s="1170"/>
      <c r="OMU103" s="1170"/>
      <c r="OMV103" s="1170"/>
      <c r="OMW103" s="1170"/>
      <c r="OMX103" s="1170"/>
      <c r="OMY103" s="1170"/>
      <c r="OMZ103" s="1170"/>
      <c r="ONA103" s="1170"/>
      <c r="ONB103" s="1170"/>
      <c r="ONC103" s="1170"/>
      <c r="OND103" s="1170"/>
      <c r="ONE103" s="1170"/>
      <c r="ONF103" s="1170"/>
      <c r="ONG103" s="1170"/>
      <c r="ONH103" s="1170"/>
      <c r="ONI103" s="1170"/>
      <c r="ONJ103" s="1170"/>
      <c r="ONK103" s="1170"/>
      <c r="ONL103" s="1170"/>
      <c r="ONM103" s="1170"/>
      <c r="ONN103" s="1170"/>
      <c r="ONO103" s="1170"/>
      <c r="ONP103" s="1170"/>
      <c r="ONQ103" s="1170"/>
      <c r="ONR103" s="1170"/>
      <c r="ONS103" s="1170"/>
      <c r="ONT103" s="1170"/>
      <c r="ONU103" s="1170"/>
      <c r="ONV103" s="1170"/>
      <c r="ONW103" s="1170"/>
      <c r="ONX103" s="1170"/>
      <c r="ONY103" s="1170"/>
      <c r="ONZ103" s="1170"/>
      <c r="OOA103" s="1170"/>
      <c r="OOB103" s="1170"/>
      <c r="OOC103" s="1170"/>
      <c r="OOD103" s="1170"/>
      <c r="OOE103" s="1170"/>
      <c r="OOF103" s="1170"/>
      <c r="OOG103" s="1170"/>
      <c r="OOH103" s="1170"/>
      <c r="OOI103" s="1170"/>
      <c r="OOJ103" s="1170"/>
      <c r="OOK103" s="1170"/>
      <c r="OOL103" s="1170"/>
      <c r="OOM103" s="1170"/>
      <c r="OON103" s="1170"/>
      <c r="OOO103" s="1170"/>
      <c r="OOP103" s="1170"/>
      <c r="OOQ103" s="1170"/>
      <c r="OOR103" s="1170"/>
      <c r="OOS103" s="1170"/>
      <c r="OOT103" s="1170"/>
      <c r="OOU103" s="1170"/>
      <c r="OOV103" s="1170"/>
      <c r="OOW103" s="1170"/>
      <c r="OOX103" s="1170"/>
      <c r="OOY103" s="1170"/>
      <c r="OOZ103" s="1170"/>
      <c r="OPA103" s="1170"/>
      <c r="OPB103" s="1170"/>
      <c r="OPC103" s="1170"/>
      <c r="OPD103" s="1170"/>
      <c r="OPE103" s="1170"/>
      <c r="OPF103" s="1170"/>
      <c r="OPG103" s="1170"/>
      <c r="OPH103" s="1170"/>
      <c r="OPI103" s="1170"/>
      <c r="OPJ103" s="1170"/>
      <c r="OPK103" s="1170"/>
      <c r="OPL103" s="1170"/>
      <c r="OPM103" s="1170"/>
      <c r="OPN103" s="1170"/>
      <c r="OPO103" s="1170"/>
      <c r="OPP103" s="1170"/>
      <c r="OPQ103" s="1170"/>
      <c r="OPR103" s="1170"/>
      <c r="OPS103" s="1170"/>
      <c r="OPT103" s="1170"/>
      <c r="OPU103" s="1170"/>
      <c r="OPV103" s="1170"/>
      <c r="OPW103" s="1170"/>
      <c r="OPX103" s="1170"/>
      <c r="OPY103" s="1170"/>
      <c r="OPZ103" s="1170"/>
      <c r="OQA103" s="1170"/>
      <c r="OQB103" s="1170"/>
      <c r="OQC103" s="1170"/>
      <c r="OQD103" s="1170"/>
      <c r="OQE103" s="1170"/>
      <c r="OQF103" s="1170"/>
      <c r="OQG103" s="1170"/>
      <c r="OQH103" s="1170"/>
      <c r="OQI103" s="1170"/>
      <c r="OQJ103" s="1170"/>
      <c r="OQK103" s="1170"/>
      <c r="OQL103" s="1170"/>
      <c r="OQM103" s="1170"/>
      <c r="OQN103" s="1170"/>
      <c r="OQO103" s="1170"/>
      <c r="OQP103" s="1170"/>
      <c r="OQQ103" s="1170"/>
      <c r="OQR103" s="1170"/>
      <c r="OQS103" s="1170"/>
      <c r="OQT103" s="1170"/>
      <c r="OQU103" s="1170"/>
      <c r="OQV103" s="1170"/>
      <c r="OQW103" s="1170"/>
      <c r="OQX103" s="1170"/>
      <c r="OQY103" s="1170"/>
      <c r="OQZ103" s="1170"/>
      <c r="ORA103" s="1170"/>
      <c r="ORB103" s="1170"/>
      <c r="ORC103" s="1170"/>
      <c r="ORD103" s="1170"/>
      <c r="ORE103" s="1170"/>
      <c r="ORF103" s="1170"/>
      <c r="ORG103" s="1170"/>
      <c r="ORH103" s="1170"/>
      <c r="ORI103" s="1170"/>
      <c r="ORJ103" s="1170"/>
      <c r="ORK103" s="1170"/>
      <c r="ORL103" s="1170"/>
      <c r="ORM103" s="1170"/>
      <c r="ORN103" s="1170"/>
      <c r="ORO103" s="1170"/>
      <c r="ORP103" s="1170"/>
      <c r="ORQ103" s="1170"/>
      <c r="ORR103" s="1170"/>
      <c r="ORS103" s="1170"/>
      <c r="ORT103" s="1170"/>
      <c r="ORU103" s="1170"/>
      <c r="ORV103" s="1170"/>
      <c r="ORW103" s="1170"/>
      <c r="ORX103" s="1170"/>
      <c r="ORY103" s="1170"/>
      <c r="ORZ103" s="1170"/>
      <c r="OSA103" s="1170"/>
      <c r="OSB103" s="1170"/>
      <c r="OSC103" s="1170"/>
      <c r="OSD103" s="1170"/>
      <c r="OSE103" s="1170"/>
      <c r="OSF103" s="1170"/>
      <c r="OSG103" s="1170"/>
      <c r="OSH103" s="1170"/>
      <c r="OSI103" s="1170"/>
      <c r="OSJ103" s="1170"/>
      <c r="OSK103" s="1170"/>
      <c r="OSL103" s="1170"/>
      <c r="OSM103" s="1170"/>
      <c r="OSN103" s="1170"/>
      <c r="OSO103" s="1170"/>
      <c r="OSP103" s="1170"/>
      <c r="OSQ103" s="1170"/>
      <c r="OSR103" s="1170"/>
      <c r="OSS103" s="1170"/>
      <c r="OST103" s="1170"/>
      <c r="OSU103" s="1170"/>
      <c r="OSV103" s="1170"/>
      <c r="OSW103" s="1170"/>
      <c r="OSX103" s="1170"/>
      <c r="OSY103" s="1170"/>
      <c r="OSZ103" s="1170"/>
      <c r="OTA103" s="1170"/>
      <c r="OTB103" s="1170"/>
      <c r="OTC103" s="1170"/>
      <c r="OTD103" s="1170"/>
      <c r="OTE103" s="1170"/>
      <c r="OTF103" s="1170"/>
      <c r="OTG103" s="1170"/>
      <c r="OTH103" s="1170"/>
      <c r="OTI103" s="1170"/>
      <c r="OTJ103" s="1170"/>
      <c r="OTK103" s="1170"/>
      <c r="OTL103" s="1170"/>
      <c r="OTM103" s="1170"/>
      <c r="OTN103" s="1170"/>
      <c r="OTO103" s="1170"/>
      <c r="OTP103" s="1170"/>
      <c r="OTQ103" s="1170"/>
      <c r="OTR103" s="1170"/>
      <c r="OTS103" s="1170"/>
      <c r="OTT103" s="1170"/>
      <c r="OTU103" s="1170"/>
      <c r="OTV103" s="1170"/>
      <c r="OTW103" s="1170"/>
      <c r="OTX103" s="1170"/>
      <c r="OTY103" s="1170"/>
      <c r="OTZ103" s="1170"/>
      <c r="OUA103" s="1170"/>
      <c r="OUB103" s="1170"/>
      <c r="OUC103" s="1170"/>
      <c r="OUD103" s="1170"/>
      <c r="OUE103" s="1170"/>
      <c r="OUF103" s="1170"/>
      <c r="OUG103" s="1170"/>
      <c r="OUH103" s="1170"/>
      <c r="OUI103" s="1170"/>
      <c r="OUJ103" s="1170"/>
      <c r="OUK103" s="1170"/>
      <c r="OUL103" s="1170"/>
      <c r="OUM103" s="1170"/>
      <c r="OUN103" s="1170"/>
      <c r="OUO103" s="1170"/>
      <c r="OUP103" s="1170"/>
      <c r="OUQ103" s="1170"/>
      <c r="OUR103" s="1170"/>
      <c r="OUS103" s="1170"/>
      <c r="OUT103" s="1170"/>
      <c r="OUU103" s="1170"/>
      <c r="OUV103" s="1170"/>
      <c r="OUW103" s="1170"/>
      <c r="OUX103" s="1170"/>
      <c r="OUY103" s="1170"/>
      <c r="OUZ103" s="1170"/>
      <c r="OVA103" s="1170"/>
      <c r="OVB103" s="1170"/>
      <c r="OVC103" s="1170"/>
      <c r="OVD103" s="1170"/>
      <c r="OVE103" s="1170"/>
      <c r="OVF103" s="1170"/>
      <c r="OVG103" s="1170"/>
      <c r="OVH103" s="1170"/>
      <c r="OVI103" s="1170"/>
      <c r="OVJ103" s="1170"/>
      <c r="OVK103" s="1170"/>
      <c r="OVL103" s="1170"/>
      <c r="OVM103" s="1170"/>
      <c r="OVN103" s="1170"/>
      <c r="OVO103" s="1170"/>
      <c r="OVP103" s="1170"/>
      <c r="OVQ103" s="1170"/>
      <c r="OVR103" s="1170"/>
      <c r="OVS103" s="1170"/>
      <c r="OVT103" s="1170"/>
      <c r="OVU103" s="1170"/>
      <c r="OVV103" s="1170"/>
      <c r="OVW103" s="1170"/>
      <c r="OVX103" s="1170"/>
      <c r="OVY103" s="1170"/>
      <c r="OVZ103" s="1170"/>
      <c r="OWA103" s="1170"/>
      <c r="OWB103" s="1170"/>
      <c r="OWC103" s="1170"/>
      <c r="OWD103" s="1170"/>
      <c r="OWE103" s="1170"/>
      <c r="OWF103" s="1170"/>
      <c r="OWG103" s="1170"/>
      <c r="OWH103" s="1170"/>
      <c r="OWI103" s="1170"/>
      <c r="OWJ103" s="1170"/>
      <c r="OWK103" s="1170"/>
      <c r="OWL103" s="1170"/>
      <c r="OWM103" s="1170"/>
      <c r="OWN103" s="1170"/>
      <c r="OWO103" s="1170"/>
      <c r="OWP103" s="1170"/>
      <c r="OWQ103" s="1170"/>
      <c r="OWR103" s="1170"/>
      <c r="OWS103" s="1170"/>
      <c r="OWT103" s="1170"/>
      <c r="OWU103" s="1170"/>
      <c r="OWV103" s="1170"/>
      <c r="OWW103" s="1170"/>
      <c r="OWX103" s="1170"/>
      <c r="OWY103" s="1170"/>
      <c r="OWZ103" s="1170"/>
      <c r="OXA103" s="1170"/>
      <c r="OXB103" s="1170"/>
      <c r="OXC103" s="1170"/>
      <c r="OXD103" s="1170"/>
      <c r="OXE103" s="1170"/>
      <c r="OXF103" s="1170"/>
      <c r="OXG103" s="1170"/>
      <c r="OXH103" s="1170"/>
      <c r="OXI103" s="1170"/>
      <c r="OXJ103" s="1170"/>
      <c r="OXK103" s="1170"/>
      <c r="OXL103" s="1170"/>
      <c r="OXM103" s="1170"/>
      <c r="OXN103" s="1170"/>
      <c r="OXO103" s="1170"/>
      <c r="OXP103" s="1170"/>
      <c r="OXQ103" s="1170"/>
      <c r="OXR103" s="1170"/>
      <c r="OXS103" s="1170"/>
      <c r="OXT103" s="1170"/>
      <c r="OXU103" s="1170"/>
      <c r="OXV103" s="1170"/>
      <c r="OXW103" s="1170"/>
      <c r="OXX103" s="1170"/>
      <c r="OXY103" s="1170"/>
      <c r="OXZ103" s="1170"/>
      <c r="OYA103" s="1170"/>
      <c r="OYB103" s="1170"/>
      <c r="OYC103" s="1170"/>
      <c r="OYD103" s="1170"/>
      <c r="OYE103" s="1170"/>
      <c r="OYF103" s="1170"/>
      <c r="OYG103" s="1170"/>
      <c r="OYH103" s="1170"/>
      <c r="OYI103" s="1170"/>
      <c r="OYJ103" s="1170"/>
      <c r="OYK103" s="1170"/>
      <c r="OYL103" s="1170"/>
      <c r="OYM103" s="1170"/>
      <c r="OYN103" s="1170"/>
      <c r="OYO103" s="1170"/>
      <c r="OYP103" s="1170"/>
      <c r="OYQ103" s="1170"/>
      <c r="OYR103" s="1170"/>
      <c r="OYS103" s="1170"/>
      <c r="OYT103" s="1170"/>
      <c r="OYU103" s="1170"/>
      <c r="OYV103" s="1170"/>
      <c r="OYW103" s="1170"/>
      <c r="OYX103" s="1170"/>
      <c r="OYY103" s="1170"/>
      <c r="OYZ103" s="1170"/>
      <c r="OZA103" s="1170"/>
      <c r="OZB103" s="1170"/>
      <c r="OZC103" s="1170"/>
      <c r="OZD103" s="1170"/>
      <c r="OZE103" s="1170"/>
      <c r="OZF103" s="1170"/>
      <c r="OZG103" s="1170"/>
      <c r="OZH103" s="1170"/>
      <c r="OZI103" s="1170"/>
      <c r="OZJ103" s="1170"/>
      <c r="OZK103" s="1170"/>
      <c r="OZL103" s="1170"/>
      <c r="OZM103" s="1170"/>
      <c r="OZN103" s="1170"/>
      <c r="OZO103" s="1170"/>
      <c r="OZP103" s="1170"/>
      <c r="OZQ103" s="1170"/>
      <c r="OZR103" s="1170"/>
      <c r="OZS103" s="1170"/>
      <c r="OZT103" s="1170"/>
      <c r="OZU103" s="1170"/>
      <c r="OZV103" s="1170"/>
      <c r="OZW103" s="1170"/>
      <c r="OZX103" s="1170"/>
      <c r="OZY103" s="1170"/>
      <c r="OZZ103" s="1170"/>
      <c r="PAA103" s="1170"/>
      <c r="PAB103" s="1170"/>
      <c r="PAC103" s="1170"/>
      <c r="PAD103" s="1170"/>
      <c r="PAE103" s="1170"/>
      <c r="PAF103" s="1170"/>
      <c r="PAG103" s="1170"/>
      <c r="PAH103" s="1170"/>
      <c r="PAI103" s="1170"/>
      <c r="PAJ103" s="1170"/>
      <c r="PAK103" s="1170"/>
      <c r="PAL103" s="1170"/>
      <c r="PAM103" s="1170"/>
      <c r="PAN103" s="1170"/>
      <c r="PAO103" s="1170"/>
      <c r="PAP103" s="1170"/>
      <c r="PAQ103" s="1170"/>
      <c r="PAR103" s="1170"/>
      <c r="PAS103" s="1170"/>
      <c r="PAT103" s="1170"/>
      <c r="PAU103" s="1170"/>
      <c r="PAV103" s="1170"/>
      <c r="PAW103" s="1170"/>
      <c r="PAX103" s="1170"/>
      <c r="PAY103" s="1170"/>
      <c r="PAZ103" s="1170"/>
      <c r="PBA103" s="1170"/>
      <c r="PBB103" s="1170"/>
      <c r="PBC103" s="1170"/>
      <c r="PBD103" s="1170"/>
      <c r="PBE103" s="1170"/>
      <c r="PBF103" s="1170"/>
      <c r="PBG103" s="1170"/>
      <c r="PBH103" s="1170"/>
      <c r="PBI103" s="1170"/>
      <c r="PBJ103" s="1170"/>
      <c r="PBK103" s="1170"/>
      <c r="PBL103" s="1170"/>
      <c r="PBM103" s="1170"/>
      <c r="PBN103" s="1170"/>
      <c r="PBO103" s="1170"/>
      <c r="PBP103" s="1170"/>
      <c r="PBQ103" s="1170"/>
      <c r="PBR103" s="1170"/>
      <c r="PBS103" s="1170"/>
      <c r="PBT103" s="1170"/>
      <c r="PBU103" s="1170"/>
      <c r="PBV103" s="1170"/>
      <c r="PBW103" s="1170"/>
      <c r="PBX103" s="1170"/>
      <c r="PBY103" s="1170"/>
      <c r="PBZ103" s="1170"/>
      <c r="PCA103" s="1170"/>
      <c r="PCB103" s="1170"/>
      <c r="PCC103" s="1170"/>
      <c r="PCD103" s="1170"/>
      <c r="PCE103" s="1170"/>
      <c r="PCF103" s="1170"/>
      <c r="PCG103" s="1170"/>
      <c r="PCH103" s="1170"/>
      <c r="PCI103" s="1170"/>
      <c r="PCJ103" s="1170"/>
      <c r="PCK103" s="1170"/>
      <c r="PCL103" s="1170"/>
      <c r="PCM103" s="1170"/>
      <c r="PCN103" s="1170"/>
      <c r="PCO103" s="1170"/>
      <c r="PCP103" s="1170"/>
      <c r="PCQ103" s="1170"/>
      <c r="PCR103" s="1170"/>
      <c r="PCS103" s="1170"/>
      <c r="PCT103" s="1170"/>
      <c r="PCU103" s="1170"/>
      <c r="PCV103" s="1170"/>
      <c r="PCW103" s="1170"/>
      <c r="PCX103" s="1170"/>
      <c r="PCY103" s="1170"/>
      <c r="PCZ103" s="1170"/>
      <c r="PDA103" s="1170"/>
      <c r="PDB103" s="1170"/>
      <c r="PDC103" s="1170"/>
      <c r="PDD103" s="1170"/>
      <c r="PDE103" s="1170"/>
      <c r="PDF103" s="1170"/>
      <c r="PDG103" s="1170"/>
      <c r="PDH103" s="1170"/>
      <c r="PDI103" s="1170"/>
      <c r="PDJ103" s="1170"/>
      <c r="PDK103" s="1170"/>
      <c r="PDL103" s="1170"/>
      <c r="PDM103" s="1170"/>
      <c r="PDN103" s="1170"/>
      <c r="PDO103" s="1170"/>
      <c r="PDP103" s="1170"/>
      <c r="PDQ103" s="1170"/>
      <c r="PDR103" s="1170"/>
      <c r="PDS103" s="1170"/>
      <c r="PDT103" s="1170"/>
      <c r="PDU103" s="1170"/>
      <c r="PDV103" s="1170"/>
      <c r="PDW103" s="1170"/>
      <c r="PDX103" s="1170"/>
      <c r="PDY103" s="1170"/>
      <c r="PDZ103" s="1170"/>
      <c r="PEA103" s="1170"/>
      <c r="PEB103" s="1170"/>
      <c r="PEC103" s="1170"/>
      <c r="PED103" s="1170"/>
      <c r="PEE103" s="1170"/>
      <c r="PEF103" s="1170"/>
      <c r="PEG103" s="1170"/>
      <c r="PEH103" s="1170"/>
      <c r="PEI103" s="1170"/>
      <c r="PEJ103" s="1170"/>
      <c r="PEK103" s="1170"/>
      <c r="PEL103" s="1170"/>
      <c r="PEM103" s="1170"/>
      <c r="PEN103" s="1170"/>
      <c r="PEO103" s="1170"/>
      <c r="PEP103" s="1170"/>
      <c r="PEQ103" s="1170"/>
      <c r="PER103" s="1170"/>
      <c r="PES103" s="1170"/>
      <c r="PET103" s="1170"/>
      <c r="PEU103" s="1170"/>
      <c r="PEV103" s="1170"/>
      <c r="PEW103" s="1170"/>
      <c r="PEX103" s="1170"/>
      <c r="PEY103" s="1170"/>
      <c r="PEZ103" s="1170"/>
      <c r="PFA103" s="1170"/>
      <c r="PFB103" s="1170"/>
      <c r="PFC103" s="1170"/>
      <c r="PFD103" s="1170"/>
      <c r="PFE103" s="1170"/>
      <c r="PFF103" s="1170"/>
      <c r="PFG103" s="1170"/>
      <c r="PFH103" s="1170"/>
      <c r="PFI103" s="1170"/>
      <c r="PFJ103" s="1170"/>
      <c r="PFK103" s="1170"/>
      <c r="PFL103" s="1170"/>
      <c r="PFM103" s="1170"/>
      <c r="PFN103" s="1170"/>
      <c r="PFO103" s="1170"/>
      <c r="PFP103" s="1170"/>
      <c r="PFQ103" s="1170"/>
      <c r="PFR103" s="1170"/>
      <c r="PFS103" s="1170"/>
      <c r="PFT103" s="1170"/>
      <c r="PFU103" s="1170"/>
      <c r="PFV103" s="1170"/>
      <c r="PFW103" s="1170"/>
      <c r="PFX103" s="1170"/>
      <c r="PFY103" s="1170"/>
      <c r="PFZ103" s="1170"/>
      <c r="PGA103" s="1170"/>
      <c r="PGB103" s="1170"/>
      <c r="PGC103" s="1170"/>
      <c r="PGD103" s="1170"/>
      <c r="PGE103" s="1170"/>
      <c r="PGF103" s="1170"/>
      <c r="PGG103" s="1170"/>
      <c r="PGH103" s="1170"/>
      <c r="PGI103" s="1170"/>
      <c r="PGJ103" s="1170"/>
      <c r="PGK103" s="1170"/>
      <c r="PGL103" s="1170"/>
      <c r="PGM103" s="1170"/>
      <c r="PGN103" s="1170"/>
      <c r="PGO103" s="1170"/>
      <c r="PGP103" s="1170"/>
      <c r="PGQ103" s="1170"/>
      <c r="PGR103" s="1170"/>
      <c r="PGS103" s="1170"/>
      <c r="PGT103" s="1170"/>
      <c r="PGU103" s="1170"/>
      <c r="PGV103" s="1170"/>
      <c r="PGW103" s="1170"/>
      <c r="PGX103" s="1170"/>
      <c r="PGY103" s="1170"/>
      <c r="PGZ103" s="1170"/>
      <c r="PHA103" s="1170"/>
      <c r="PHB103" s="1170"/>
      <c r="PHC103" s="1170"/>
      <c r="PHD103" s="1170"/>
      <c r="PHE103" s="1170"/>
      <c r="PHF103" s="1170"/>
      <c r="PHG103" s="1170"/>
      <c r="PHH103" s="1170"/>
      <c r="PHI103" s="1170"/>
      <c r="PHJ103" s="1170"/>
      <c r="PHK103" s="1170"/>
      <c r="PHL103" s="1170"/>
      <c r="PHM103" s="1170"/>
      <c r="PHN103" s="1170"/>
      <c r="PHO103" s="1170"/>
      <c r="PHP103" s="1170"/>
      <c r="PHQ103" s="1170"/>
      <c r="PHR103" s="1170"/>
      <c r="PHS103" s="1170"/>
      <c r="PHT103" s="1170"/>
      <c r="PHU103" s="1170"/>
      <c r="PHV103" s="1170"/>
      <c r="PHW103" s="1170"/>
      <c r="PHX103" s="1170"/>
      <c r="PHY103" s="1170"/>
      <c r="PHZ103" s="1170"/>
      <c r="PIA103" s="1170"/>
      <c r="PIB103" s="1170"/>
      <c r="PIC103" s="1170"/>
      <c r="PID103" s="1170"/>
      <c r="PIE103" s="1170"/>
      <c r="PIF103" s="1170"/>
      <c r="PIG103" s="1170"/>
      <c r="PIH103" s="1170"/>
      <c r="PII103" s="1170"/>
      <c r="PIJ103" s="1170"/>
      <c r="PIK103" s="1170"/>
      <c r="PIL103" s="1170"/>
      <c r="PIM103" s="1170"/>
      <c r="PIN103" s="1170"/>
      <c r="PIO103" s="1170"/>
      <c r="PIP103" s="1170"/>
      <c r="PIQ103" s="1170"/>
      <c r="PIR103" s="1170"/>
      <c r="PIS103" s="1170"/>
      <c r="PIT103" s="1170"/>
      <c r="PIU103" s="1170"/>
      <c r="PIV103" s="1170"/>
      <c r="PIW103" s="1170"/>
      <c r="PIX103" s="1170"/>
      <c r="PIY103" s="1170"/>
      <c r="PIZ103" s="1170"/>
      <c r="PJA103" s="1170"/>
      <c r="PJB103" s="1170"/>
      <c r="PJC103" s="1170"/>
      <c r="PJD103" s="1170"/>
      <c r="PJE103" s="1170"/>
      <c r="PJF103" s="1170"/>
      <c r="PJG103" s="1170"/>
      <c r="PJH103" s="1170"/>
      <c r="PJI103" s="1170"/>
      <c r="PJJ103" s="1170"/>
      <c r="PJK103" s="1170"/>
      <c r="PJL103" s="1170"/>
      <c r="PJM103" s="1170"/>
      <c r="PJN103" s="1170"/>
      <c r="PJO103" s="1170"/>
      <c r="PJP103" s="1170"/>
      <c r="PJQ103" s="1170"/>
      <c r="PJR103" s="1170"/>
      <c r="PJS103" s="1170"/>
      <c r="PJT103" s="1170"/>
      <c r="PJU103" s="1170"/>
      <c r="PJV103" s="1170"/>
      <c r="PJW103" s="1170"/>
      <c r="PJX103" s="1170"/>
      <c r="PJY103" s="1170"/>
      <c r="PJZ103" s="1170"/>
      <c r="PKA103" s="1170"/>
      <c r="PKB103" s="1170"/>
      <c r="PKC103" s="1170"/>
      <c r="PKD103" s="1170"/>
      <c r="PKE103" s="1170"/>
      <c r="PKF103" s="1170"/>
      <c r="PKG103" s="1170"/>
      <c r="PKH103" s="1170"/>
      <c r="PKI103" s="1170"/>
      <c r="PKJ103" s="1170"/>
      <c r="PKK103" s="1170"/>
      <c r="PKL103" s="1170"/>
      <c r="PKM103" s="1170"/>
      <c r="PKN103" s="1170"/>
      <c r="PKO103" s="1170"/>
      <c r="PKP103" s="1170"/>
      <c r="PKQ103" s="1170"/>
      <c r="PKR103" s="1170"/>
      <c r="PKS103" s="1170"/>
      <c r="PKT103" s="1170"/>
      <c r="PKU103" s="1170"/>
      <c r="PKV103" s="1170"/>
      <c r="PKW103" s="1170"/>
      <c r="PKX103" s="1170"/>
      <c r="PKY103" s="1170"/>
      <c r="PKZ103" s="1170"/>
      <c r="PLA103" s="1170"/>
      <c r="PLB103" s="1170"/>
      <c r="PLC103" s="1170"/>
      <c r="PLD103" s="1170"/>
      <c r="PLE103" s="1170"/>
      <c r="PLF103" s="1170"/>
      <c r="PLG103" s="1170"/>
      <c r="PLH103" s="1170"/>
      <c r="PLI103" s="1170"/>
      <c r="PLJ103" s="1170"/>
      <c r="PLK103" s="1170"/>
      <c r="PLL103" s="1170"/>
      <c r="PLM103" s="1170"/>
      <c r="PLN103" s="1170"/>
      <c r="PLO103" s="1170"/>
      <c r="PLP103" s="1170"/>
      <c r="PLQ103" s="1170"/>
      <c r="PLR103" s="1170"/>
      <c r="PLS103" s="1170"/>
      <c r="PLT103" s="1170"/>
      <c r="PLU103" s="1170"/>
      <c r="PLV103" s="1170"/>
      <c r="PLW103" s="1170"/>
      <c r="PLX103" s="1170"/>
      <c r="PLY103" s="1170"/>
      <c r="PLZ103" s="1170"/>
      <c r="PMA103" s="1170"/>
      <c r="PMB103" s="1170"/>
      <c r="PMC103" s="1170"/>
      <c r="PMD103" s="1170"/>
      <c r="PME103" s="1170"/>
      <c r="PMF103" s="1170"/>
      <c r="PMG103" s="1170"/>
      <c r="PMH103" s="1170"/>
      <c r="PMI103" s="1170"/>
      <c r="PMJ103" s="1170"/>
      <c r="PMK103" s="1170"/>
      <c r="PML103" s="1170"/>
      <c r="PMM103" s="1170"/>
      <c r="PMN103" s="1170"/>
      <c r="PMO103" s="1170"/>
      <c r="PMP103" s="1170"/>
      <c r="PMQ103" s="1170"/>
      <c r="PMR103" s="1170"/>
      <c r="PMS103" s="1170"/>
      <c r="PMT103" s="1170"/>
      <c r="PMU103" s="1170"/>
      <c r="PMV103" s="1170"/>
      <c r="PMW103" s="1170"/>
      <c r="PMX103" s="1170"/>
      <c r="PMY103" s="1170"/>
      <c r="PMZ103" s="1170"/>
      <c r="PNA103" s="1170"/>
      <c r="PNB103" s="1170"/>
      <c r="PNC103" s="1170"/>
      <c r="PND103" s="1170"/>
      <c r="PNE103" s="1170"/>
      <c r="PNF103" s="1170"/>
      <c r="PNG103" s="1170"/>
      <c r="PNH103" s="1170"/>
      <c r="PNI103" s="1170"/>
      <c r="PNJ103" s="1170"/>
      <c r="PNK103" s="1170"/>
      <c r="PNL103" s="1170"/>
      <c r="PNM103" s="1170"/>
      <c r="PNN103" s="1170"/>
      <c r="PNO103" s="1170"/>
      <c r="PNP103" s="1170"/>
      <c r="PNQ103" s="1170"/>
      <c r="PNR103" s="1170"/>
      <c r="PNS103" s="1170"/>
      <c r="PNT103" s="1170"/>
      <c r="PNU103" s="1170"/>
      <c r="PNV103" s="1170"/>
      <c r="PNW103" s="1170"/>
      <c r="PNX103" s="1170"/>
      <c r="PNY103" s="1170"/>
      <c r="PNZ103" s="1170"/>
      <c r="POA103" s="1170"/>
      <c r="POB103" s="1170"/>
      <c r="POC103" s="1170"/>
      <c r="POD103" s="1170"/>
      <c r="POE103" s="1170"/>
      <c r="POF103" s="1170"/>
      <c r="POG103" s="1170"/>
      <c r="POH103" s="1170"/>
      <c r="POI103" s="1170"/>
      <c r="POJ103" s="1170"/>
      <c r="POK103" s="1170"/>
      <c r="POL103" s="1170"/>
      <c r="POM103" s="1170"/>
      <c r="PON103" s="1170"/>
      <c r="POO103" s="1170"/>
      <c r="POP103" s="1170"/>
      <c r="POQ103" s="1170"/>
      <c r="POR103" s="1170"/>
      <c r="POS103" s="1170"/>
      <c r="POT103" s="1170"/>
      <c r="POU103" s="1170"/>
      <c r="POV103" s="1170"/>
      <c r="POW103" s="1170"/>
      <c r="POX103" s="1170"/>
      <c r="POY103" s="1170"/>
      <c r="POZ103" s="1170"/>
      <c r="PPA103" s="1170"/>
      <c r="PPB103" s="1170"/>
      <c r="PPC103" s="1170"/>
      <c r="PPD103" s="1170"/>
      <c r="PPE103" s="1170"/>
      <c r="PPF103" s="1170"/>
      <c r="PPG103" s="1170"/>
      <c r="PPH103" s="1170"/>
      <c r="PPI103" s="1170"/>
      <c r="PPJ103" s="1170"/>
      <c r="PPK103" s="1170"/>
      <c r="PPL103" s="1170"/>
      <c r="PPM103" s="1170"/>
      <c r="PPN103" s="1170"/>
      <c r="PPO103" s="1170"/>
      <c r="PPP103" s="1170"/>
      <c r="PPQ103" s="1170"/>
      <c r="PPR103" s="1170"/>
      <c r="PPS103" s="1170"/>
      <c r="PPT103" s="1170"/>
      <c r="PPU103" s="1170"/>
      <c r="PPV103" s="1170"/>
      <c r="PPW103" s="1170"/>
      <c r="PPX103" s="1170"/>
      <c r="PPY103" s="1170"/>
      <c r="PPZ103" s="1170"/>
      <c r="PQA103" s="1170"/>
      <c r="PQB103" s="1170"/>
      <c r="PQC103" s="1170"/>
      <c r="PQD103" s="1170"/>
      <c r="PQE103" s="1170"/>
      <c r="PQF103" s="1170"/>
      <c r="PQG103" s="1170"/>
      <c r="PQH103" s="1170"/>
      <c r="PQI103" s="1170"/>
      <c r="PQJ103" s="1170"/>
      <c r="PQK103" s="1170"/>
      <c r="PQL103" s="1170"/>
      <c r="PQM103" s="1170"/>
      <c r="PQN103" s="1170"/>
      <c r="PQO103" s="1170"/>
      <c r="PQP103" s="1170"/>
      <c r="PQQ103" s="1170"/>
      <c r="PQR103" s="1170"/>
      <c r="PQS103" s="1170"/>
      <c r="PQT103" s="1170"/>
      <c r="PQU103" s="1170"/>
      <c r="PQV103" s="1170"/>
      <c r="PQW103" s="1170"/>
      <c r="PQX103" s="1170"/>
      <c r="PQY103" s="1170"/>
      <c r="PQZ103" s="1170"/>
      <c r="PRA103" s="1170"/>
      <c r="PRB103" s="1170"/>
      <c r="PRC103" s="1170"/>
      <c r="PRD103" s="1170"/>
      <c r="PRE103" s="1170"/>
      <c r="PRF103" s="1170"/>
      <c r="PRG103" s="1170"/>
      <c r="PRH103" s="1170"/>
      <c r="PRI103" s="1170"/>
      <c r="PRJ103" s="1170"/>
      <c r="PRK103" s="1170"/>
      <c r="PRL103" s="1170"/>
      <c r="PRM103" s="1170"/>
      <c r="PRN103" s="1170"/>
      <c r="PRO103" s="1170"/>
      <c r="PRP103" s="1170"/>
      <c r="PRQ103" s="1170"/>
      <c r="PRR103" s="1170"/>
      <c r="PRS103" s="1170"/>
      <c r="PRT103" s="1170"/>
      <c r="PRU103" s="1170"/>
      <c r="PRV103" s="1170"/>
      <c r="PRW103" s="1170"/>
      <c r="PRX103" s="1170"/>
      <c r="PRY103" s="1170"/>
      <c r="PRZ103" s="1170"/>
      <c r="PSA103" s="1170"/>
      <c r="PSB103" s="1170"/>
      <c r="PSC103" s="1170"/>
      <c r="PSD103" s="1170"/>
      <c r="PSE103" s="1170"/>
      <c r="PSF103" s="1170"/>
      <c r="PSG103" s="1170"/>
      <c r="PSH103" s="1170"/>
      <c r="PSI103" s="1170"/>
      <c r="PSJ103" s="1170"/>
      <c r="PSK103" s="1170"/>
      <c r="PSL103" s="1170"/>
      <c r="PSM103" s="1170"/>
      <c r="PSN103" s="1170"/>
      <c r="PSO103" s="1170"/>
      <c r="PSP103" s="1170"/>
      <c r="PSQ103" s="1170"/>
      <c r="PSR103" s="1170"/>
      <c r="PSS103" s="1170"/>
      <c r="PST103" s="1170"/>
      <c r="PSU103" s="1170"/>
      <c r="PSV103" s="1170"/>
      <c r="PSW103" s="1170"/>
      <c r="PSX103" s="1170"/>
      <c r="PSY103" s="1170"/>
      <c r="PSZ103" s="1170"/>
      <c r="PTA103" s="1170"/>
      <c r="PTB103" s="1170"/>
      <c r="PTC103" s="1170"/>
      <c r="PTD103" s="1170"/>
      <c r="PTE103" s="1170"/>
      <c r="PTF103" s="1170"/>
      <c r="PTG103" s="1170"/>
      <c r="PTH103" s="1170"/>
      <c r="PTI103" s="1170"/>
      <c r="PTJ103" s="1170"/>
      <c r="PTK103" s="1170"/>
      <c r="PTL103" s="1170"/>
      <c r="PTM103" s="1170"/>
      <c r="PTN103" s="1170"/>
      <c r="PTO103" s="1170"/>
      <c r="PTP103" s="1170"/>
      <c r="PTQ103" s="1170"/>
      <c r="PTR103" s="1170"/>
      <c r="PTS103" s="1170"/>
      <c r="PTT103" s="1170"/>
      <c r="PTU103" s="1170"/>
      <c r="PTV103" s="1170"/>
      <c r="PTW103" s="1170"/>
      <c r="PTX103" s="1170"/>
      <c r="PTY103" s="1170"/>
      <c r="PTZ103" s="1170"/>
      <c r="PUA103" s="1170"/>
      <c r="PUB103" s="1170"/>
      <c r="PUC103" s="1170"/>
      <c r="PUD103" s="1170"/>
      <c r="PUE103" s="1170"/>
      <c r="PUF103" s="1170"/>
      <c r="PUG103" s="1170"/>
      <c r="PUH103" s="1170"/>
      <c r="PUI103" s="1170"/>
      <c r="PUJ103" s="1170"/>
      <c r="PUK103" s="1170"/>
      <c r="PUL103" s="1170"/>
      <c r="PUM103" s="1170"/>
      <c r="PUN103" s="1170"/>
      <c r="PUO103" s="1170"/>
      <c r="PUP103" s="1170"/>
      <c r="PUQ103" s="1170"/>
      <c r="PUR103" s="1170"/>
      <c r="PUS103" s="1170"/>
      <c r="PUT103" s="1170"/>
      <c r="PUU103" s="1170"/>
      <c r="PUV103" s="1170"/>
      <c r="PUW103" s="1170"/>
      <c r="PUX103" s="1170"/>
      <c r="PUY103" s="1170"/>
      <c r="PUZ103" s="1170"/>
      <c r="PVA103" s="1170"/>
      <c r="PVB103" s="1170"/>
      <c r="PVC103" s="1170"/>
      <c r="PVD103" s="1170"/>
      <c r="PVE103" s="1170"/>
      <c r="PVF103" s="1170"/>
      <c r="PVG103" s="1170"/>
      <c r="PVH103" s="1170"/>
      <c r="PVI103" s="1170"/>
      <c r="PVJ103" s="1170"/>
      <c r="PVK103" s="1170"/>
      <c r="PVL103" s="1170"/>
      <c r="PVM103" s="1170"/>
      <c r="PVN103" s="1170"/>
      <c r="PVO103" s="1170"/>
      <c r="PVP103" s="1170"/>
      <c r="PVQ103" s="1170"/>
      <c r="PVR103" s="1170"/>
      <c r="PVS103" s="1170"/>
      <c r="PVT103" s="1170"/>
      <c r="PVU103" s="1170"/>
      <c r="PVV103" s="1170"/>
      <c r="PVW103" s="1170"/>
      <c r="PVX103" s="1170"/>
      <c r="PVY103" s="1170"/>
      <c r="PVZ103" s="1170"/>
      <c r="PWA103" s="1170"/>
      <c r="PWB103" s="1170"/>
      <c r="PWC103" s="1170"/>
      <c r="PWD103" s="1170"/>
      <c r="PWE103" s="1170"/>
      <c r="PWF103" s="1170"/>
      <c r="PWG103" s="1170"/>
      <c r="PWH103" s="1170"/>
      <c r="PWI103" s="1170"/>
      <c r="PWJ103" s="1170"/>
      <c r="PWK103" s="1170"/>
      <c r="PWL103" s="1170"/>
      <c r="PWM103" s="1170"/>
      <c r="PWN103" s="1170"/>
      <c r="PWO103" s="1170"/>
      <c r="PWP103" s="1170"/>
      <c r="PWQ103" s="1170"/>
      <c r="PWR103" s="1170"/>
      <c r="PWS103" s="1170"/>
      <c r="PWT103" s="1170"/>
      <c r="PWU103" s="1170"/>
      <c r="PWV103" s="1170"/>
      <c r="PWW103" s="1170"/>
      <c r="PWX103" s="1170"/>
      <c r="PWY103" s="1170"/>
      <c r="PWZ103" s="1170"/>
      <c r="PXA103" s="1170"/>
      <c r="PXB103" s="1170"/>
      <c r="PXC103" s="1170"/>
      <c r="PXD103" s="1170"/>
      <c r="PXE103" s="1170"/>
      <c r="PXF103" s="1170"/>
      <c r="PXG103" s="1170"/>
      <c r="PXH103" s="1170"/>
      <c r="PXI103" s="1170"/>
      <c r="PXJ103" s="1170"/>
      <c r="PXK103" s="1170"/>
      <c r="PXL103" s="1170"/>
      <c r="PXM103" s="1170"/>
      <c r="PXN103" s="1170"/>
      <c r="PXO103" s="1170"/>
      <c r="PXP103" s="1170"/>
      <c r="PXQ103" s="1170"/>
      <c r="PXR103" s="1170"/>
      <c r="PXS103" s="1170"/>
      <c r="PXT103" s="1170"/>
      <c r="PXU103" s="1170"/>
      <c r="PXV103" s="1170"/>
      <c r="PXW103" s="1170"/>
      <c r="PXX103" s="1170"/>
      <c r="PXY103" s="1170"/>
      <c r="PXZ103" s="1170"/>
      <c r="PYA103" s="1170"/>
      <c r="PYB103" s="1170"/>
      <c r="PYC103" s="1170"/>
      <c r="PYD103" s="1170"/>
      <c r="PYE103" s="1170"/>
      <c r="PYF103" s="1170"/>
      <c r="PYG103" s="1170"/>
      <c r="PYH103" s="1170"/>
      <c r="PYI103" s="1170"/>
      <c r="PYJ103" s="1170"/>
      <c r="PYK103" s="1170"/>
      <c r="PYL103" s="1170"/>
      <c r="PYM103" s="1170"/>
      <c r="PYN103" s="1170"/>
      <c r="PYO103" s="1170"/>
      <c r="PYP103" s="1170"/>
      <c r="PYQ103" s="1170"/>
      <c r="PYR103" s="1170"/>
      <c r="PYS103" s="1170"/>
      <c r="PYT103" s="1170"/>
      <c r="PYU103" s="1170"/>
      <c r="PYV103" s="1170"/>
      <c r="PYW103" s="1170"/>
      <c r="PYX103" s="1170"/>
      <c r="PYY103" s="1170"/>
      <c r="PYZ103" s="1170"/>
      <c r="PZA103" s="1170"/>
      <c r="PZB103" s="1170"/>
      <c r="PZC103" s="1170"/>
      <c r="PZD103" s="1170"/>
      <c r="PZE103" s="1170"/>
      <c r="PZF103" s="1170"/>
      <c r="PZG103" s="1170"/>
      <c r="PZH103" s="1170"/>
      <c r="PZI103" s="1170"/>
      <c r="PZJ103" s="1170"/>
      <c r="PZK103" s="1170"/>
      <c r="PZL103" s="1170"/>
      <c r="PZM103" s="1170"/>
      <c r="PZN103" s="1170"/>
      <c r="PZO103" s="1170"/>
      <c r="PZP103" s="1170"/>
      <c r="PZQ103" s="1170"/>
      <c r="PZR103" s="1170"/>
      <c r="PZS103" s="1170"/>
      <c r="PZT103" s="1170"/>
      <c r="PZU103" s="1170"/>
      <c r="PZV103" s="1170"/>
      <c r="PZW103" s="1170"/>
      <c r="PZX103" s="1170"/>
      <c r="PZY103" s="1170"/>
      <c r="PZZ103" s="1170"/>
      <c r="QAA103" s="1170"/>
      <c r="QAB103" s="1170"/>
      <c r="QAC103" s="1170"/>
      <c r="QAD103" s="1170"/>
      <c r="QAE103" s="1170"/>
      <c r="QAF103" s="1170"/>
      <c r="QAG103" s="1170"/>
      <c r="QAH103" s="1170"/>
      <c r="QAI103" s="1170"/>
      <c r="QAJ103" s="1170"/>
      <c r="QAK103" s="1170"/>
      <c r="QAL103" s="1170"/>
      <c r="QAM103" s="1170"/>
      <c r="QAN103" s="1170"/>
      <c r="QAO103" s="1170"/>
      <c r="QAP103" s="1170"/>
      <c r="QAQ103" s="1170"/>
      <c r="QAR103" s="1170"/>
      <c r="QAS103" s="1170"/>
      <c r="QAT103" s="1170"/>
      <c r="QAU103" s="1170"/>
      <c r="QAV103" s="1170"/>
      <c r="QAW103" s="1170"/>
      <c r="QAX103" s="1170"/>
      <c r="QAY103" s="1170"/>
      <c r="QAZ103" s="1170"/>
      <c r="QBA103" s="1170"/>
      <c r="QBB103" s="1170"/>
      <c r="QBC103" s="1170"/>
      <c r="QBD103" s="1170"/>
      <c r="QBE103" s="1170"/>
      <c r="QBF103" s="1170"/>
      <c r="QBG103" s="1170"/>
      <c r="QBH103" s="1170"/>
      <c r="QBI103" s="1170"/>
      <c r="QBJ103" s="1170"/>
      <c r="QBK103" s="1170"/>
      <c r="QBL103" s="1170"/>
      <c r="QBM103" s="1170"/>
      <c r="QBN103" s="1170"/>
      <c r="QBO103" s="1170"/>
      <c r="QBP103" s="1170"/>
      <c r="QBQ103" s="1170"/>
      <c r="QBR103" s="1170"/>
      <c r="QBS103" s="1170"/>
      <c r="QBT103" s="1170"/>
      <c r="QBU103" s="1170"/>
      <c r="QBV103" s="1170"/>
      <c r="QBW103" s="1170"/>
      <c r="QBX103" s="1170"/>
      <c r="QBY103" s="1170"/>
      <c r="QBZ103" s="1170"/>
      <c r="QCA103" s="1170"/>
      <c r="QCB103" s="1170"/>
      <c r="QCC103" s="1170"/>
      <c r="QCD103" s="1170"/>
      <c r="QCE103" s="1170"/>
      <c r="QCF103" s="1170"/>
      <c r="QCG103" s="1170"/>
      <c r="QCH103" s="1170"/>
      <c r="QCI103" s="1170"/>
      <c r="QCJ103" s="1170"/>
      <c r="QCK103" s="1170"/>
      <c r="QCL103" s="1170"/>
      <c r="QCM103" s="1170"/>
      <c r="QCN103" s="1170"/>
      <c r="QCO103" s="1170"/>
      <c r="QCP103" s="1170"/>
      <c r="QCQ103" s="1170"/>
      <c r="QCR103" s="1170"/>
      <c r="QCS103" s="1170"/>
      <c r="QCT103" s="1170"/>
      <c r="QCU103" s="1170"/>
      <c r="QCV103" s="1170"/>
      <c r="QCW103" s="1170"/>
      <c r="QCX103" s="1170"/>
      <c r="QCY103" s="1170"/>
      <c r="QCZ103" s="1170"/>
      <c r="QDA103" s="1170"/>
      <c r="QDB103" s="1170"/>
      <c r="QDC103" s="1170"/>
      <c r="QDD103" s="1170"/>
      <c r="QDE103" s="1170"/>
      <c r="QDF103" s="1170"/>
      <c r="QDG103" s="1170"/>
      <c r="QDH103" s="1170"/>
      <c r="QDI103" s="1170"/>
      <c r="QDJ103" s="1170"/>
      <c r="QDK103" s="1170"/>
      <c r="QDL103" s="1170"/>
      <c r="QDM103" s="1170"/>
      <c r="QDN103" s="1170"/>
      <c r="QDO103" s="1170"/>
      <c r="QDP103" s="1170"/>
      <c r="QDQ103" s="1170"/>
      <c r="QDR103" s="1170"/>
      <c r="QDS103" s="1170"/>
      <c r="QDT103" s="1170"/>
      <c r="QDU103" s="1170"/>
      <c r="QDV103" s="1170"/>
      <c r="QDW103" s="1170"/>
      <c r="QDX103" s="1170"/>
      <c r="QDY103" s="1170"/>
      <c r="QDZ103" s="1170"/>
      <c r="QEA103" s="1170"/>
      <c r="QEB103" s="1170"/>
      <c r="QEC103" s="1170"/>
      <c r="QED103" s="1170"/>
      <c r="QEE103" s="1170"/>
      <c r="QEF103" s="1170"/>
      <c r="QEG103" s="1170"/>
      <c r="QEH103" s="1170"/>
      <c r="QEI103" s="1170"/>
      <c r="QEJ103" s="1170"/>
      <c r="QEK103" s="1170"/>
      <c r="QEL103" s="1170"/>
      <c r="QEM103" s="1170"/>
      <c r="QEN103" s="1170"/>
      <c r="QEO103" s="1170"/>
      <c r="QEP103" s="1170"/>
      <c r="QEQ103" s="1170"/>
      <c r="QER103" s="1170"/>
      <c r="QES103" s="1170"/>
      <c r="QET103" s="1170"/>
      <c r="QEU103" s="1170"/>
      <c r="QEV103" s="1170"/>
      <c r="QEW103" s="1170"/>
      <c r="QEX103" s="1170"/>
      <c r="QEY103" s="1170"/>
      <c r="QEZ103" s="1170"/>
      <c r="QFA103" s="1170"/>
      <c r="QFB103" s="1170"/>
      <c r="QFC103" s="1170"/>
      <c r="QFD103" s="1170"/>
      <c r="QFE103" s="1170"/>
      <c r="QFF103" s="1170"/>
      <c r="QFG103" s="1170"/>
      <c r="QFH103" s="1170"/>
      <c r="QFI103" s="1170"/>
      <c r="QFJ103" s="1170"/>
      <c r="QFK103" s="1170"/>
      <c r="QFL103" s="1170"/>
      <c r="QFM103" s="1170"/>
      <c r="QFN103" s="1170"/>
      <c r="QFO103" s="1170"/>
      <c r="QFP103" s="1170"/>
      <c r="QFQ103" s="1170"/>
      <c r="QFR103" s="1170"/>
      <c r="QFS103" s="1170"/>
      <c r="QFT103" s="1170"/>
      <c r="QFU103" s="1170"/>
      <c r="QFV103" s="1170"/>
      <c r="QFW103" s="1170"/>
      <c r="QFX103" s="1170"/>
      <c r="QFY103" s="1170"/>
      <c r="QFZ103" s="1170"/>
      <c r="QGA103" s="1170"/>
      <c r="QGB103" s="1170"/>
      <c r="QGC103" s="1170"/>
      <c r="QGD103" s="1170"/>
      <c r="QGE103" s="1170"/>
      <c r="QGF103" s="1170"/>
      <c r="QGG103" s="1170"/>
      <c r="QGH103" s="1170"/>
      <c r="QGI103" s="1170"/>
      <c r="QGJ103" s="1170"/>
      <c r="QGK103" s="1170"/>
      <c r="QGL103" s="1170"/>
      <c r="QGM103" s="1170"/>
      <c r="QGN103" s="1170"/>
      <c r="QGO103" s="1170"/>
      <c r="QGP103" s="1170"/>
      <c r="QGQ103" s="1170"/>
      <c r="QGR103" s="1170"/>
      <c r="QGS103" s="1170"/>
      <c r="QGT103" s="1170"/>
      <c r="QGU103" s="1170"/>
      <c r="QGV103" s="1170"/>
      <c r="QGW103" s="1170"/>
      <c r="QGX103" s="1170"/>
      <c r="QGY103" s="1170"/>
      <c r="QGZ103" s="1170"/>
      <c r="QHA103" s="1170"/>
      <c r="QHB103" s="1170"/>
      <c r="QHC103" s="1170"/>
      <c r="QHD103" s="1170"/>
      <c r="QHE103" s="1170"/>
      <c r="QHF103" s="1170"/>
      <c r="QHG103" s="1170"/>
      <c r="QHH103" s="1170"/>
      <c r="QHI103" s="1170"/>
      <c r="QHJ103" s="1170"/>
      <c r="QHK103" s="1170"/>
      <c r="QHL103" s="1170"/>
      <c r="QHM103" s="1170"/>
      <c r="QHN103" s="1170"/>
      <c r="QHO103" s="1170"/>
      <c r="QHP103" s="1170"/>
      <c r="QHQ103" s="1170"/>
      <c r="QHR103" s="1170"/>
      <c r="QHS103" s="1170"/>
      <c r="QHT103" s="1170"/>
      <c r="QHU103" s="1170"/>
      <c r="QHV103" s="1170"/>
      <c r="QHW103" s="1170"/>
      <c r="QHX103" s="1170"/>
      <c r="QHY103" s="1170"/>
      <c r="QHZ103" s="1170"/>
      <c r="QIA103" s="1170"/>
      <c r="QIB103" s="1170"/>
      <c r="QIC103" s="1170"/>
      <c r="QID103" s="1170"/>
      <c r="QIE103" s="1170"/>
      <c r="QIF103" s="1170"/>
      <c r="QIG103" s="1170"/>
      <c r="QIH103" s="1170"/>
      <c r="QII103" s="1170"/>
      <c r="QIJ103" s="1170"/>
      <c r="QIK103" s="1170"/>
      <c r="QIL103" s="1170"/>
      <c r="QIM103" s="1170"/>
      <c r="QIN103" s="1170"/>
      <c r="QIO103" s="1170"/>
      <c r="QIP103" s="1170"/>
      <c r="QIQ103" s="1170"/>
      <c r="QIR103" s="1170"/>
      <c r="QIS103" s="1170"/>
      <c r="QIT103" s="1170"/>
      <c r="QIU103" s="1170"/>
      <c r="QIV103" s="1170"/>
      <c r="QIW103" s="1170"/>
      <c r="QIX103" s="1170"/>
      <c r="QIY103" s="1170"/>
      <c r="QIZ103" s="1170"/>
      <c r="QJA103" s="1170"/>
      <c r="QJB103" s="1170"/>
      <c r="QJC103" s="1170"/>
      <c r="QJD103" s="1170"/>
      <c r="QJE103" s="1170"/>
      <c r="QJF103" s="1170"/>
      <c r="QJG103" s="1170"/>
      <c r="QJH103" s="1170"/>
      <c r="QJI103" s="1170"/>
      <c r="QJJ103" s="1170"/>
      <c r="QJK103" s="1170"/>
      <c r="QJL103" s="1170"/>
      <c r="QJM103" s="1170"/>
      <c r="QJN103" s="1170"/>
      <c r="QJO103" s="1170"/>
      <c r="QJP103" s="1170"/>
      <c r="QJQ103" s="1170"/>
      <c r="QJR103" s="1170"/>
      <c r="QJS103" s="1170"/>
      <c r="QJT103" s="1170"/>
      <c r="QJU103" s="1170"/>
      <c r="QJV103" s="1170"/>
      <c r="QJW103" s="1170"/>
      <c r="QJX103" s="1170"/>
      <c r="QJY103" s="1170"/>
      <c r="QJZ103" s="1170"/>
      <c r="QKA103" s="1170"/>
      <c r="QKB103" s="1170"/>
      <c r="QKC103" s="1170"/>
      <c r="QKD103" s="1170"/>
      <c r="QKE103" s="1170"/>
      <c r="QKF103" s="1170"/>
      <c r="QKG103" s="1170"/>
      <c r="QKH103" s="1170"/>
      <c r="QKI103" s="1170"/>
      <c r="QKJ103" s="1170"/>
      <c r="QKK103" s="1170"/>
      <c r="QKL103" s="1170"/>
      <c r="QKM103" s="1170"/>
      <c r="QKN103" s="1170"/>
      <c r="QKO103" s="1170"/>
      <c r="QKP103" s="1170"/>
      <c r="QKQ103" s="1170"/>
      <c r="QKR103" s="1170"/>
      <c r="QKS103" s="1170"/>
      <c r="QKT103" s="1170"/>
      <c r="QKU103" s="1170"/>
      <c r="QKV103" s="1170"/>
      <c r="QKW103" s="1170"/>
      <c r="QKX103" s="1170"/>
      <c r="QKY103" s="1170"/>
      <c r="QKZ103" s="1170"/>
      <c r="QLA103" s="1170"/>
      <c r="QLB103" s="1170"/>
      <c r="QLC103" s="1170"/>
      <c r="QLD103" s="1170"/>
      <c r="QLE103" s="1170"/>
      <c r="QLF103" s="1170"/>
      <c r="QLG103" s="1170"/>
      <c r="QLH103" s="1170"/>
      <c r="QLI103" s="1170"/>
      <c r="QLJ103" s="1170"/>
      <c r="QLK103" s="1170"/>
      <c r="QLL103" s="1170"/>
      <c r="QLM103" s="1170"/>
      <c r="QLN103" s="1170"/>
      <c r="QLO103" s="1170"/>
      <c r="QLP103" s="1170"/>
      <c r="QLQ103" s="1170"/>
      <c r="QLR103" s="1170"/>
      <c r="QLS103" s="1170"/>
      <c r="QLT103" s="1170"/>
      <c r="QLU103" s="1170"/>
      <c r="QLV103" s="1170"/>
      <c r="QLW103" s="1170"/>
      <c r="QLX103" s="1170"/>
      <c r="QLY103" s="1170"/>
      <c r="QLZ103" s="1170"/>
      <c r="QMA103" s="1170"/>
      <c r="QMB103" s="1170"/>
      <c r="QMC103" s="1170"/>
      <c r="QMD103" s="1170"/>
      <c r="QME103" s="1170"/>
      <c r="QMF103" s="1170"/>
      <c r="QMG103" s="1170"/>
      <c r="QMH103" s="1170"/>
      <c r="QMI103" s="1170"/>
      <c r="QMJ103" s="1170"/>
      <c r="QMK103" s="1170"/>
      <c r="QML103" s="1170"/>
      <c r="QMM103" s="1170"/>
      <c r="QMN103" s="1170"/>
      <c r="QMO103" s="1170"/>
      <c r="QMP103" s="1170"/>
      <c r="QMQ103" s="1170"/>
      <c r="QMR103" s="1170"/>
      <c r="QMS103" s="1170"/>
      <c r="QMT103" s="1170"/>
      <c r="QMU103" s="1170"/>
      <c r="QMV103" s="1170"/>
      <c r="QMW103" s="1170"/>
      <c r="QMX103" s="1170"/>
      <c r="QMY103" s="1170"/>
      <c r="QMZ103" s="1170"/>
      <c r="QNA103" s="1170"/>
      <c r="QNB103" s="1170"/>
      <c r="QNC103" s="1170"/>
      <c r="QND103" s="1170"/>
      <c r="QNE103" s="1170"/>
      <c r="QNF103" s="1170"/>
      <c r="QNG103" s="1170"/>
      <c r="QNH103" s="1170"/>
      <c r="QNI103" s="1170"/>
      <c r="QNJ103" s="1170"/>
      <c r="QNK103" s="1170"/>
      <c r="QNL103" s="1170"/>
      <c r="QNM103" s="1170"/>
      <c r="QNN103" s="1170"/>
      <c r="QNO103" s="1170"/>
      <c r="QNP103" s="1170"/>
      <c r="QNQ103" s="1170"/>
      <c r="QNR103" s="1170"/>
      <c r="QNS103" s="1170"/>
      <c r="QNT103" s="1170"/>
      <c r="QNU103" s="1170"/>
      <c r="QNV103" s="1170"/>
      <c r="QNW103" s="1170"/>
      <c r="QNX103" s="1170"/>
      <c r="QNY103" s="1170"/>
      <c r="QNZ103" s="1170"/>
      <c r="QOA103" s="1170"/>
      <c r="QOB103" s="1170"/>
      <c r="QOC103" s="1170"/>
      <c r="QOD103" s="1170"/>
      <c r="QOE103" s="1170"/>
      <c r="QOF103" s="1170"/>
      <c r="QOG103" s="1170"/>
      <c r="QOH103" s="1170"/>
      <c r="QOI103" s="1170"/>
      <c r="QOJ103" s="1170"/>
      <c r="QOK103" s="1170"/>
      <c r="QOL103" s="1170"/>
      <c r="QOM103" s="1170"/>
      <c r="QON103" s="1170"/>
      <c r="QOO103" s="1170"/>
      <c r="QOP103" s="1170"/>
      <c r="QOQ103" s="1170"/>
      <c r="QOR103" s="1170"/>
      <c r="QOS103" s="1170"/>
      <c r="QOT103" s="1170"/>
      <c r="QOU103" s="1170"/>
      <c r="QOV103" s="1170"/>
      <c r="QOW103" s="1170"/>
      <c r="QOX103" s="1170"/>
      <c r="QOY103" s="1170"/>
      <c r="QOZ103" s="1170"/>
      <c r="QPA103" s="1170"/>
      <c r="QPB103" s="1170"/>
      <c r="QPC103" s="1170"/>
      <c r="QPD103" s="1170"/>
      <c r="QPE103" s="1170"/>
      <c r="QPF103" s="1170"/>
      <c r="QPG103" s="1170"/>
      <c r="QPH103" s="1170"/>
      <c r="QPI103" s="1170"/>
      <c r="QPJ103" s="1170"/>
      <c r="QPK103" s="1170"/>
      <c r="QPL103" s="1170"/>
      <c r="QPM103" s="1170"/>
      <c r="QPN103" s="1170"/>
      <c r="QPO103" s="1170"/>
      <c r="QPP103" s="1170"/>
      <c r="QPQ103" s="1170"/>
      <c r="QPR103" s="1170"/>
      <c r="QPS103" s="1170"/>
      <c r="QPT103" s="1170"/>
      <c r="QPU103" s="1170"/>
      <c r="QPV103" s="1170"/>
      <c r="QPW103" s="1170"/>
      <c r="QPX103" s="1170"/>
      <c r="QPY103" s="1170"/>
      <c r="QPZ103" s="1170"/>
      <c r="QQA103" s="1170"/>
      <c r="QQB103" s="1170"/>
      <c r="QQC103" s="1170"/>
      <c r="QQD103" s="1170"/>
      <c r="QQE103" s="1170"/>
      <c r="QQF103" s="1170"/>
      <c r="QQG103" s="1170"/>
      <c r="QQH103" s="1170"/>
      <c r="QQI103" s="1170"/>
      <c r="QQJ103" s="1170"/>
      <c r="QQK103" s="1170"/>
      <c r="QQL103" s="1170"/>
      <c r="QQM103" s="1170"/>
      <c r="QQN103" s="1170"/>
      <c r="QQO103" s="1170"/>
      <c r="QQP103" s="1170"/>
      <c r="QQQ103" s="1170"/>
      <c r="QQR103" s="1170"/>
      <c r="QQS103" s="1170"/>
      <c r="QQT103" s="1170"/>
      <c r="QQU103" s="1170"/>
      <c r="QQV103" s="1170"/>
      <c r="QQW103" s="1170"/>
      <c r="QQX103" s="1170"/>
      <c r="QQY103" s="1170"/>
      <c r="QQZ103" s="1170"/>
      <c r="QRA103" s="1170"/>
      <c r="QRB103" s="1170"/>
      <c r="QRC103" s="1170"/>
      <c r="QRD103" s="1170"/>
      <c r="QRE103" s="1170"/>
      <c r="QRF103" s="1170"/>
      <c r="QRG103" s="1170"/>
      <c r="QRH103" s="1170"/>
      <c r="QRI103" s="1170"/>
      <c r="QRJ103" s="1170"/>
      <c r="QRK103" s="1170"/>
      <c r="QRL103" s="1170"/>
      <c r="QRM103" s="1170"/>
      <c r="QRN103" s="1170"/>
      <c r="QRO103" s="1170"/>
      <c r="QRP103" s="1170"/>
      <c r="QRQ103" s="1170"/>
      <c r="QRR103" s="1170"/>
      <c r="QRS103" s="1170"/>
      <c r="QRT103" s="1170"/>
      <c r="QRU103" s="1170"/>
      <c r="QRV103" s="1170"/>
      <c r="QRW103" s="1170"/>
      <c r="QRX103" s="1170"/>
      <c r="QRY103" s="1170"/>
      <c r="QRZ103" s="1170"/>
      <c r="QSA103" s="1170"/>
      <c r="QSB103" s="1170"/>
      <c r="QSC103" s="1170"/>
      <c r="QSD103" s="1170"/>
      <c r="QSE103" s="1170"/>
      <c r="QSF103" s="1170"/>
      <c r="QSG103" s="1170"/>
      <c r="QSH103" s="1170"/>
      <c r="QSI103" s="1170"/>
      <c r="QSJ103" s="1170"/>
      <c r="QSK103" s="1170"/>
      <c r="QSL103" s="1170"/>
      <c r="QSM103" s="1170"/>
      <c r="QSN103" s="1170"/>
      <c r="QSO103" s="1170"/>
      <c r="QSP103" s="1170"/>
      <c r="QSQ103" s="1170"/>
      <c r="QSR103" s="1170"/>
      <c r="QSS103" s="1170"/>
      <c r="QST103" s="1170"/>
      <c r="QSU103" s="1170"/>
      <c r="QSV103" s="1170"/>
      <c r="QSW103" s="1170"/>
      <c r="QSX103" s="1170"/>
      <c r="QSY103" s="1170"/>
      <c r="QSZ103" s="1170"/>
      <c r="QTA103" s="1170"/>
      <c r="QTB103" s="1170"/>
      <c r="QTC103" s="1170"/>
      <c r="QTD103" s="1170"/>
      <c r="QTE103" s="1170"/>
      <c r="QTF103" s="1170"/>
      <c r="QTG103" s="1170"/>
      <c r="QTH103" s="1170"/>
      <c r="QTI103" s="1170"/>
      <c r="QTJ103" s="1170"/>
      <c r="QTK103" s="1170"/>
      <c r="QTL103" s="1170"/>
      <c r="QTM103" s="1170"/>
      <c r="QTN103" s="1170"/>
      <c r="QTO103" s="1170"/>
      <c r="QTP103" s="1170"/>
      <c r="QTQ103" s="1170"/>
      <c r="QTR103" s="1170"/>
      <c r="QTS103" s="1170"/>
      <c r="QTT103" s="1170"/>
      <c r="QTU103" s="1170"/>
      <c r="QTV103" s="1170"/>
      <c r="QTW103" s="1170"/>
      <c r="QTX103" s="1170"/>
      <c r="QTY103" s="1170"/>
      <c r="QTZ103" s="1170"/>
      <c r="QUA103" s="1170"/>
      <c r="QUB103" s="1170"/>
      <c r="QUC103" s="1170"/>
      <c r="QUD103" s="1170"/>
      <c r="QUE103" s="1170"/>
      <c r="QUF103" s="1170"/>
      <c r="QUG103" s="1170"/>
      <c r="QUH103" s="1170"/>
      <c r="QUI103" s="1170"/>
      <c r="QUJ103" s="1170"/>
      <c r="QUK103" s="1170"/>
      <c r="QUL103" s="1170"/>
      <c r="QUM103" s="1170"/>
      <c r="QUN103" s="1170"/>
      <c r="QUO103" s="1170"/>
      <c r="QUP103" s="1170"/>
      <c r="QUQ103" s="1170"/>
      <c r="QUR103" s="1170"/>
      <c r="QUS103" s="1170"/>
      <c r="QUT103" s="1170"/>
      <c r="QUU103" s="1170"/>
      <c r="QUV103" s="1170"/>
      <c r="QUW103" s="1170"/>
      <c r="QUX103" s="1170"/>
      <c r="QUY103" s="1170"/>
      <c r="QUZ103" s="1170"/>
      <c r="QVA103" s="1170"/>
      <c r="QVB103" s="1170"/>
      <c r="QVC103" s="1170"/>
      <c r="QVD103" s="1170"/>
      <c r="QVE103" s="1170"/>
      <c r="QVF103" s="1170"/>
      <c r="QVG103" s="1170"/>
      <c r="QVH103" s="1170"/>
      <c r="QVI103" s="1170"/>
      <c r="QVJ103" s="1170"/>
      <c r="QVK103" s="1170"/>
      <c r="QVL103" s="1170"/>
      <c r="QVM103" s="1170"/>
      <c r="QVN103" s="1170"/>
      <c r="QVO103" s="1170"/>
      <c r="QVP103" s="1170"/>
      <c r="QVQ103" s="1170"/>
      <c r="QVR103" s="1170"/>
      <c r="QVS103" s="1170"/>
      <c r="QVT103" s="1170"/>
      <c r="QVU103" s="1170"/>
      <c r="QVV103" s="1170"/>
      <c r="QVW103" s="1170"/>
      <c r="QVX103" s="1170"/>
      <c r="QVY103" s="1170"/>
      <c r="QVZ103" s="1170"/>
      <c r="QWA103" s="1170"/>
      <c r="QWB103" s="1170"/>
      <c r="QWC103" s="1170"/>
      <c r="QWD103" s="1170"/>
      <c r="QWE103" s="1170"/>
      <c r="QWF103" s="1170"/>
      <c r="QWG103" s="1170"/>
      <c r="QWH103" s="1170"/>
      <c r="QWI103" s="1170"/>
      <c r="QWJ103" s="1170"/>
      <c r="QWK103" s="1170"/>
      <c r="QWL103" s="1170"/>
      <c r="QWM103" s="1170"/>
      <c r="QWN103" s="1170"/>
      <c r="QWO103" s="1170"/>
      <c r="QWP103" s="1170"/>
      <c r="QWQ103" s="1170"/>
      <c r="QWR103" s="1170"/>
      <c r="QWS103" s="1170"/>
      <c r="QWT103" s="1170"/>
      <c r="QWU103" s="1170"/>
      <c r="QWV103" s="1170"/>
      <c r="QWW103" s="1170"/>
      <c r="QWX103" s="1170"/>
      <c r="QWY103" s="1170"/>
      <c r="QWZ103" s="1170"/>
      <c r="QXA103" s="1170"/>
      <c r="QXB103" s="1170"/>
      <c r="QXC103" s="1170"/>
      <c r="QXD103" s="1170"/>
      <c r="QXE103" s="1170"/>
      <c r="QXF103" s="1170"/>
      <c r="QXG103" s="1170"/>
      <c r="QXH103" s="1170"/>
      <c r="QXI103" s="1170"/>
      <c r="QXJ103" s="1170"/>
      <c r="QXK103" s="1170"/>
      <c r="QXL103" s="1170"/>
      <c r="QXM103" s="1170"/>
      <c r="QXN103" s="1170"/>
      <c r="QXO103" s="1170"/>
      <c r="QXP103" s="1170"/>
      <c r="QXQ103" s="1170"/>
      <c r="QXR103" s="1170"/>
      <c r="QXS103" s="1170"/>
      <c r="QXT103" s="1170"/>
      <c r="QXU103" s="1170"/>
      <c r="QXV103" s="1170"/>
      <c r="QXW103" s="1170"/>
      <c r="QXX103" s="1170"/>
      <c r="QXY103" s="1170"/>
      <c r="QXZ103" s="1170"/>
      <c r="QYA103" s="1170"/>
      <c r="QYB103" s="1170"/>
      <c r="QYC103" s="1170"/>
      <c r="QYD103" s="1170"/>
      <c r="QYE103" s="1170"/>
      <c r="QYF103" s="1170"/>
      <c r="QYG103" s="1170"/>
      <c r="QYH103" s="1170"/>
      <c r="QYI103" s="1170"/>
      <c r="QYJ103" s="1170"/>
      <c r="QYK103" s="1170"/>
      <c r="QYL103" s="1170"/>
      <c r="QYM103" s="1170"/>
      <c r="QYN103" s="1170"/>
      <c r="QYO103" s="1170"/>
      <c r="QYP103" s="1170"/>
      <c r="QYQ103" s="1170"/>
      <c r="QYR103" s="1170"/>
      <c r="QYS103" s="1170"/>
      <c r="QYT103" s="1170"/>
      <c r="QYU103" s="1170"/>
      <c r="QYV103" s="1170"/>
      <c r="QYW103" s="1170"/>
      <c r="QYX103" s="1170"/>
      <c r="QYY103" s="1170"/>
      <c r="QYZ103" s="1170"/>
      <c r="QZA103" s="1170"/>
      <c r="QZB103" s="1170"/>
      <c r="QZC103" s="1170"/>
      <c r="QZD103" s="1170"/>
      <c r="QZE103" s="1170"/>
      <c r="QZF103" s="1170"/>
      <c r="QZG103" s="1170"/>
      <c r="QZH103" s="1170"/>
      <c r="QZI103" s="1170"/>
      <c r="QZJ103" s="1170"/>
      <c r="QZK103" s="1170"/>
      <c r="QZL103" s="1170"/>
      <c r="QZM103" s="1170"/>
      <c r="QZN103" s="1170"/>
      <c r="QZO103" s="1170"/>
      <c r="QZP103" s="1170"/>
      <c r="QZQ103" s="1170"/>
      <c r="QZR103" s="1170"/>
      <c r="QZS103" s="1170"/>
      <c r="QZT103" s="1170"/>
      <c r="QZU103" s="1170"/>
      <c r="QZV103" s="1170"/>
      <c r="QZW103" s="1170"/>
      <c r="QZX103" s="1170"/>
      <c r="QZY103" s="1170"/>
      <c r="QZZ103" s="1170"/>
      <c r="RAA103" s="1170"/>
      <c r="RAB103" s="1170"/>
      <c r="RAC103" s="1170"/>
      <c r="RAD103" s="1170"/>
      <c r="RAE103" s="1170"/>
      <c r="RAF103" s="1170"/>
      <c r="RAG103" s="1170"/>
      <c r="RAH103" s="1170"/>
      <c r="RAI103" s="1170"/>
      <c r="RAJ103" s="1170"/>
      <c r="RAK103" s="1170"/>
      <c r="RAL103" s="1170"/>
      <c r="RAM103" s="1170"/>
      <c r="RAN103" s="1170"/>
      <c r="RAO103" s="1170"/>
      <c r="RAP103" s="1170"/>
      <c r="RAQ103" s="1170"/>
      <c r="RAR103" s="1170"/>
      <c r="RAS103" s="1170"/>
      <c r="RAT103" s="1170"/>
      <c r="RAU103" s="1170"/>
      <c r="RAV103" s="1170"/>
      <c r="RAW103" s="1170"/>
      <c r="RAX103" s="1170"/>
      <c r="RAY103" s="1170"/>
      <c r="RAZ103" s="1170"/>
      <c r="RBA103" s="1170"/>
      <c r="RBB103" s="1170"/>
      <c r="RBC103" s="1170"/>
      <c r="RBD103" s="1170"/>
      <c r="RBE103" s="1170"/>
      <c r="RBF103" s="1170"/>
      <c r="RBG103" s="1170"/>
      <c r="RBH103" s="1170"/>
      <c r="RBI103" s="1170"/>
      <c r="RBJ103" s="1170"/>
      <c r="RBK103" s="1170"/>
      <c r="RBL103" s="1170"/>
      <c r="RBM103" s="1170"/>
      <c r="RBN103" s="1170"/>
      <c r="RBO103" s="1170"/>
      <c r="RBP103" s="1170"/>
      <c r="RBQ103" s="1170"/>
      <c r="RBR103" s="1170"/>
      <c r="RBS103" s="1170"/>
      <c r="RBT103" s="1170"/>
      <c r="RBU103" s="1170"/>
      <c r="RBV103" s="1170"/>
      <c r="RBW103" s="1170"/>
      <c r="RBX103" s="1170"/>
      <c r="RBY103" s="1170"/>
      <c r="RBZ103" s="1170"/>
      <c r="RCA103" s="1170"/>
      <c r="RCB103" s="1170"/>
      <c r="RCC103" s="1170"/>
      <c r="RCD103" s="1170"/>
      <c r="RCE103" s="1170"/>
      <c r="RCF103" s="1170"/>
      <c r="RCG103" s="1170"/>
      <c r="RCH103" s="1170"/>
      <c r="RCI103" s="1170"/>
      <c r="RCJ103" s="1170"/>
      <c r="RCK103" s="1170"/>
      <c r="RCL103" s="1170"/>
      <c r="RCM103" s="1170"/>
      <c r="RCN103" s="1170"/>
      <c r="RCO103" s="1170"/>
      <c r="RCP103" s="1170"/>
      <c r="RCQ103" s="1170"/>
      <c r="RCR103" s="1170"/>
      <c r="RCS103" s="1170"/>
      <c r="RCT103" s="1170"/>
      <c r="RCU103" s="1170"/>
      <c r="RCV103" s="1170"/>
      <c r="RCW103" s="1170"/>
      <c r="RCX103" s="1170"/>
      <c r="RCY103" s="1170"/>
      <c r="RCZ103" s="1170"/>
      <c r="RDA103" s="1170"/>
      <c r="RDB103" s="1170"/>
      <c r="RDC103" s="1170"/>
      <c r="RDD103" s="1170"/>
      <c r="RDE103" s="1170"/>
      <c r="RDF103" s="1170"/>
      <c r="RDG103" s="1170"/>
      <c r="RDH103" s="1170"/>
      <c r="RDI103" s="1170"/>
      <c r="RDJ103" s="1170"/>
      <c r="RDK103" s="1170"/>
      <c r="RDL103" s="1170"/>
      <c r="RDM103" s="1170"/>
      <c r="RDN103" s="1170"/>
      <c r="RDO103" s="1170"/>
      <c r="RDP103" s="1170"/>
      <c r="RDQ103" s="1170"/>
      <c r="RDR103" s="1170"/>
      <c r="RDS103" s="1170"/>
      <c r="RDT103" s="1170"/>
      <c r="RDU103" s="1170"/>
      <c r="RDV103" s="1170"/>
      <c r="RDW103" s="1170"/>
      <c r="RDX103" s="1170"/>
      <c r="RDY103" s="1170"/>
      <c r="RDZ103" s="1170"/>
      <c r="REA103" s="1170"/>
      <c r="REB103" s="1170"/>
      <c r="REC103" s="1170"/>
      <c r="RED103" s="1170"/>
      <c r="REE103" s="1170"/>
      <c r="REF103" s="1170"/>
      <c r="REG103" s="1170"/>
      <c r="REH103" s="1170"/>
      <c r="REI103" s="1170"/>
      <c r="REJ103" s="1170"/>
      <c r="REK103" s="1170"/>
      <c r="REL103" s="1170"/>
      <c r="REM103" s="1170"/>
      <c r="REN103" s="1170"/>
      <c r="REO103" s="1170"/>
      <c r="REP103" s="1170"/>
      <c r="REQ103" s="1170"/>
      <c r="RER103" s="1170"/>
      <c r="RES103" s="1170"/>
      <c r="RET103" s="1170"/>
      <c r="REU103" s="1170"/>
      <c r="REV103" s="1170"/>
      <c r="REW103" s="1170"/>
      <c r="REX103" s="1170"/>
      <c r="REY103" s="1170"/>
      <c r="REZ103" s="1170"/>
      <c r="RFA103" s="1170"/>
      <c r="RFB103" s="1170"/>
      <c r="RFC103" s="1170"/>
      <c r="RFD103" s="1170"/>
      <c r="RFE103" s="1170"/>
      <c r="RFF103" s="1170"/>
      <c r="RFG103" s="1170"/>
      <c r="RFH103" s="1170"/>
      <c r="RFI103" s="1170"/>
      <c r="RFJ103" s="1170"/>
      <c r="RFK103" s="1170"/>
      <c r="RFL103" s="1170"/>
      <c r="RFM103" s="1170"/>
      <c r="RFN103" s="1170"/>
      <c r="RFO103" s="1170"/>
      <c r="RFP103" s="1170"/>
      <c r="RFQ103" s="1170"/>
      <c r="RFR103" s="1170"/>
      <c r="RFS103" s="1170"/>
      <c r="RFT103" s="1170"/>
      <c r="RFU103" s="1170"/>
      <c r="RFV103" s="1170"/>
      <c r="RFW103" s="1170"/>
      <c r="RFX103" s="1170"/>
      <c r="RFY103" s="1170"/>
      <c r="RFZ103" s="1170"/>
      <c r="RGA103" s="1170"/>
      <c r="RGB103" s="1170"/>
      <c r="RGC103" s="1170"/>
      <c r="RGD103" s="1170"/>
      <c r="RGE103" s="1170"/>
      <c r="RGF103" s="1170"/>
      <c r="RGG103" s="1170"/>
      <c r="RGH103" s="1170"/>
      <c r="RGI103" s="1170"/>
      <c r="RGJ103" s="1170"/>
      <c r="RGK103" s="1170"/>
      <c r="RGL103" s="1170"/>
      <c r="RGM103" s="1170"/>
      <c r="RGN103" s="1170"/>
      <c r="RGO103" s="1170"/>
      <c r="RGP103" s="1170"/>
      <c r="RGQ103" s="1170"/>
      <c r="RGR103" s="1170"/>
      <c r="RGS103" s="1170"/>
      <c r="RGT103" s="1170"/>
      <c r="RGU103" s="1170"/>
      <c r="RGV103" s="1170"/>
      <c r="RGW103" s="1170"/>
      <c r="RGX103" s="1170"/>
      <c r="RGY103" s="1170"/>
      <c r="RGZ103" s="1170"/>
      <c r="RHA103" s="1170"/>
      <c r="RHB103" s="1170"/>
      <c r="RHC103" s="1170"/>
      <c r="RHD103" s="1170"/>
      <c r="RHE103" s="1170"/>
      <c r="RHF103" s="1170"/>
      <c r="RHG103" s="1170"/>
      <c r="RHH103" s="1170"/>
      <c r="RHI103" s="1170"/>
      <c r="RHJ103" s="1170"/>
      <c r="RHK103" s="1170"/>
      <c r="RHL103" s="1170"/>
      <c r="RHM103" s="1170"/>
      <c r="RHN103" s="1170"/>
      <c r="RHO103" s="1170"/>
      <c r="RHP103" s="1170"/>
      <c r="RHQ103" s="1170"/>
      <c r="RHR103" s="1170"/>
      <c r="RHS103" s="1170"/>
      <c r="RHT103" s="1170"/>
      <c r="RHU103" s="1170"/>
      <c r="RHV103" s="1170"/>
      <c r="RHW103" s="1170"/>
      <c r="RHX103" s="1170"/>
      <c r="RHY103" s="1170"/>
      <c r="RHZ103" s="1170"/>
      <c r="RIA103" s="1170"/>
      <c r="RIB103" s="1170"/>
      <c r="RIC103" s="1170"/>
      <c r="RID103" s="1170"/>
      <c r="RIE103" s="1170"/>
      <c r="RIF103" s="1170"/>
      <c r="RIG103" s="1170"/>
      <c r="RIH103" s="1170"/>
      <c r="RII103" s="1170"/>
      <c r="RIJ103" s="1170"/>
      <c r="RIK103" s="1170"/>
      <c r="RIL103" s="1170"/>
      <c r="RIM103" s="1170"/>
      <c r="RIN103" s="1170"/>
      <c r="RIO103" s="1170"/>
      <c r="RIP103" s="1170"/>
      <c r="RIQ103" s="1170"/>
      <c r="RIR103" s="1170"/>
      <c r="RIS103" s="1170"/>
      <c r="RIT103" s="1170"/>
      <c r="RIU103" s="1170"/>
      <c r="RIV103" s="1170"/>
      <c r="RIW103" s="1170"/>
      <c r="RIX103" s="1170"/>
      <c r="RIY103" s="1170"/>
      <c r="RIZ103" s="1170"/>
      <c r="RJA103" s="1170"/>
      <c r="RJB103" s="1170"/>
      <c r="RJC103" s="1170"/>
      <c r="RJD103" s="1170"/>
      <c r="RJE103" s="1170"/>
      <c r="RJF103" s="1170"/>
      <c r="RJG103" s="1170"/>
      <c r="RJH103" s="1170"/>
      <c r="RJI103" s="1170"/>
      <c r="RJJ103" s="1170"/>
      <c r="RJK103" s="1170"/>
      <c r="RJL103" s="1170"/>
      <c r="RJM103" s="1170"/>
      <c r="RJN103" s="1170"/>
      <c r="RJO103" s="1170"/>
      <c r="RJP103" s="1170"/>
      <c r="RJQ103" s="1170"/>
      <c r="RJR103" s="1170"/>
      <c r="RJS103" s="1170"/>
      <c r="RJT103" s="1170"/>
      <c r="RJU103" s="1170"/>
      <c r="RJV103" s="1170"/>
      <c r="RJW103" s="1170"/>
      <c r="RJX103" s="1170"/>
      <c r="RJY103" s="1170"/>
      <c r="RJZ103" s="1170"/>
      <c r="RKA103" s="1170"/>
      <c r="RKB103" s="1170"/>
      <c r="RKC103" s="1170"/>
      <c r="RKD103" s="1170"/>
      <c r="RKE103" s="1170"/>
      <c r="RKF103" s="1170"/>
      <c r="RKG103" s="1170"/>
      <c r="RKH103" s="1170"/>
      <c r="RKI103" s="1170"/>
      <c r="RKJ103" s="1170"/>
      <c r="RKK103" s="1170"/>
      <c r="RKL103" s="1170"/>
      <c r="RKM103" s="1170"/>
      <c r="RKN103" s="1170"/>
      <c r="RKO103" s="1170"/>
      <c r="RKP103" s="1170"/>
      <c r="RKQ103" s="1170"/>
      <c r="RKR103" s="1170"/>
      <c r="RKS103" s="1170"/>
      <c r="RKT103" s="1170"/>
      <c r="RKU103" s="1170"/>
      <c r="RKV103" s="1170"/>
      <c r="RKW103" s="1170"/>
      <c r="RKX103" s="1170"/>
      <c r="RKY103" s="1170"/>
      <c r="RKZ103" s="1170"/>
      <c r="RLA103" s="1170"/>
      <c r="RLB103" s="1170"/>
      <c r="RLC103" s="1170"/>
      <c r="RLD103" s="1170"/>
      <c r="RLE103" s="1170"/>
      <c r="RLF103" s="1170"/>
      <c r="RLG103" s="1170"/>
      <c r="RLH103" s="1170"/>
      <c r="RLI103" s="1170"/>
      <c r="RLJ103" s="1170"/>
      <c r="RLK103" s="1170"/>
      <c r="RLL103" s="1170"/>
      <c r="RLM103" s="1170"/>
      <c r="RLN103" s="1170"/>
      <c r="RLO103" s="1170"/>
      <c r="RLP103" s="1170"/>
      <c r="RLQ103" s="1170"/>
      <c r="RLR103" s="1170"/>
      <c r="RLS103" s="1170"/>
      <c r="RLT103" s="1170"/>
      <c r="RLU103" s="1170"/>
      <c r="RLV103" s="1170"/>
      <c r="RLW103" s="1170"/>
      <c r="RLX103" s="1170"/>
      <c r="RLY103" s="1170"/>
      <c r="RLZ103" s="1170"/>
      <c r="RMA103" s="1170"/>
      <c r="RMB103" s="1170"/>
      <c r="RMC103" s="1170"/>
      <c r="RMD103" s="1170"/>
      <c r="RME103" s="1170"/>
      <c r="RMF103" s="1170"/>
      <c r="RMG103" s="1170"/>
      <c r="RMH103" s="1170"/>
      <c r="RMI103" s="1170"/>
      <c r="RMJ103" s="1170"/>
      <c r="RMK103" s="1170"/>
      <c r="RML103" s="1170"/>
      <c r="RMM103" s="1170"/>
      <c r="RMN103" s="1170"/>
      <c r="RMO103" s="1170"/>
      <c r="RMP103" s="1170"/>
      <c r="RMQ103" s="1170"/>
      <c r="RMR103" s="1170"/>
      <c r="RMS103" s="1170"/>
      <c r="RMT103" s="1170"/>
      <c r="RMU103" s="1170"/>
      <c r="RMV103" s="1170"/>
      <c r="RMW103" s="1170"/>
      <c r="RMX103" s="1170"/>
      <c r="RMY103" s="1170"/>
      <c r="RMZ103" s="1170"/>
      <c r="RNA103" s="1170"/>
      <c r="RNB103" s="1170"/>
      <c r="RNC103" s="1170"/>
      <c r="RND103" s="1170"/>
      <c r="RNE103" s="1170"/>
      <c r="RNF103" s="1170"/>
      <c r="RNG103" s="1170"/>
      <c r="RNH103" s="1170"/>
      <c r="RNI103" s="1170"/>
      <c r="RNJ103" s="1170"/>
      <c r="RNK103" s="1170"/>
      <c r="RNL103" s="1170"/>
      <c r="RNM103" s="1170"/>
      <c r="RNN103" s="1170"/>
      <c r="RNO103" s="1170"/>
      <c r="RNP103" s="1170"/>
      <c r="RNQ103" s="1170"/>
      <c r="RNR103" s="1170"/>
      <c r="RNS103" s="1170"/>
      <c r="RNT103" s="1170"/>
      <c r="RNU103" s="1170"/>
      <c r="RNV103" s="1170"/>
      <c r="RNW103" s="1170"/>
      <c r="RNX103" s="1170"/>
      <c r="RNY103" s="1170"/>
      <c r="RNZ103" s="1170"/>
      <c r="ROA103" s="1170"/>
      <c r="ROB103" s="1170"/>
      <c r="ROC103" s="1170"/>
      <c r="ROD103" s="1170"/>
      <c r="ROE103" s="1170"/>
      <c r="ROF103" s="1170"/>
      <c r="ROG103" s="1170"/>
      <c r="ROH103" s="1170"/>
      <c r="ROI103" s="1170"/>
      <c r="ROJ103" s="1170"/>
      <c r="ROK103" s="1170"/>
      <c r="ROL103" s="1170"/>
      <c r="ROM103" s="1170"/>
      <c r="RON103" s="1170"/>
      <c r="ROO103" s="1170"/>
      <c r="ROP103" s="1170"/>
      <c r="ROQ103" s="1170"/>
      <c r="ROR103" s="1170"/>
      <c r="ROS103" s="1170"/>
      <c r="ROT103" s="1170"/>
      <c r="ROU103" s="1170"/>
      <c r="ROV103" s="1170"/>
      <c r="ROW103" s="1170"/>
      <c r="ROX103" s="1170"/>
      <c r="ROY103" s="1170"/>
      <c r="ROZ103" s="1170"/>
      <c r="RPA103" s="1170"/>
      <c r="RPB103" s="1170"/>
      <c r="RPC103" s="1170"/>
      <c r="RPD103" s="1170"/>
      <c r="RPE103" s="1170"/>
      <c r="RPF103" s="1170"/>
      <c r="RPG103" s="1170"/>
      <c r="RPH103" s="1170"/>
      <c r="RPI103" s="1170"/>
      <c r="RPJ103" s="1170"/>
      <c r="RPK103" s="1170"/>
      <c r="RPL103" s="1170"/>
      <c r="RPM103" s="1170"/>
      <c r="RPN103" s="1170"/>
      <c r="RPO103" s="1170"/>
      <c r="RPP103" s="1170"/>
      <c r="RPQ103" s="1170"/>
      <c r="RPR103" s="1170"/>
      <c r="RPS103" s="1170"/>
      <c r="RPT103" s="1170"/>
      <c r="RPU103" s="1170"/>
      <c r="RPV103" s="1170"/>
      <c r="RPW103" s="1170"/>
      <c r="RPX103" s="1170"/>
      <c r="RPY103" s="1170"/>
      <c r="RPZ103" s="1170"/>
      <c r="RQA103" s="1170"/>
      <c r="RQB103" s="1170"/>
      <c r="RQC103" s="1170"/>
      <c r="RQD103" s="1170"/>
      <c r="RQE103" s="1170"/>
      <c r="RQF103" s="1170"/>
      <c r="RQG103" s="1170"/>
      <c r="RQH103" s="1170"/>
      <c r="RQI103" s="1170"/>
      <c r="RQJ103" s="1170"/>
      <c r="RQK103" s="1170"/>
      <c r="RQL103" s="1170"/>
      <c r="RQM103" s="1170"/>
      <c r="RQN103" s="1170"/>
      <c r="RQO103" s="1170"/>
      <c r="RQP103" s="1170"/>
      <c r="RQQ103" s="1170"/>
      <c r="RQR103" s="1170"/>
      <c r="RQS103" s="1170"/>
      <c r="RQT103" s="1170"/>
      <c r="RQU103" s="1170"/>
      <c r="RQV103" s="1170"/>
      <c r="RQW103" s="1170"/>
      <c r="RQX103" s="1170"/>
      <c r="RQY103" s="1170"/>
      <c r="RQZ103" s="1170"/>
      <c r="RRA103" s="1170"/>
      <c r="RRB103" s="1170"/>
      <c r="RRC103" s="1170"/>
      <c r="RRD103" s="1170"/>
      <c r="RRE103" s="1170"/>
      <c r="RRF103" s="1170"/>
      <c r="RRG103" s="1170"/>
      <c r="RRH103" s="1170"/>
      <c r="RRI103" s="1170"/>
      <c r="RRJ103" s="1170"/>
      <c r="RRK103" s="1170"/>
      <c r="RRL103" s="1170"/>
      <c r="RRM103" s="1170"/>
      <c r="RRN103" s="1170"/>
      <c r="RRO103" s="1170"/>
      <c r="RRP103" s="1170"/>
      <c r="RRQ103" s="1170"/>
      <c r="RRR103" s="1170"/>
      <c r="RRS103" s="1170"/>
      <c r="RRT103" s="1170"/>
      <c r="RRU103" s="1170"/>
      <c r="RRV103" s="1170"/>
      <c r="RRW103" s="1170"/>
      <c r="RRX103" s="1170"/>
      <c r="RRY103" s="1170"/>
      <c r="RRZ103" s="1170"/>
      <c r="RSA103" s="1170"/>
      <c r="RSB103" s="1170"/>
      <c r="RSC103" s="1170"/>
      <c r="RSD103" s="1170"/>
      <c r="RSE103" s="1170"/>
      <c r="RSF103" s="1170"/>
      <c r="RSG103" s="1170"/>
      <c r="RSH103" s="1170"/>
      <c r="RSI103" s="1170"/>
      <c r="RSJ103" s="1170"/>
      <c r="RSK103" s="1170"/>
      <c r="RSL103" s="1170"/>
      <c r="RSM103" s="1170"/>
      <c r="RSN103" s="1170"/>
      <c r="RSO103" s="1170"/>
      <c r="RSP103" s="1170"/>
      <c r="RSQ103" s="1170"/>
      <c r="RSR103" s="1170"/>
      <c r="RSS103" s="1170"/>
      <c r="RST103" s="1170"/>
      <c r="RSU103" s="1170"/>
      <c r="RSV103" s="1170"/>
      <c r="RSW103" s="1170"/>
      <c r="RSX103" s="1170"/>
      <c r="RSY103" s="1170"/>
      <c r="RSZ103" s="1170"/>
      <c r="RTA103" s="1170"/>
      <c r="RTB103" s="1170"/>
      <c r="RTC103" s="1170"/>
      <c r="RTD103" s="1170"/>
      <c r="RTE103" s="1170"/>
      <c r="RTF103" s="1170"/>
      <c r="RTG103" s="1170"/>
      <c r="RTH103" s="1170"/>
      <c r="RTI103" s="1170"/>
      <c r="RTJ103" s="1170"/>
      <c r="RTK103" s="1170"/>
      <c r="RTL103" s="1170"/>
      <c r="RTM103" s="1170"/>
      <c r="RTN103" s="1170"/>
      <c r="RTO103" s="1170"/>
      <c r="RTP103" s="1170"/>
      <c r="RTQ103" s="1170"/>
      <c r="RTR103" s="1170"/>
      <c r="RTS103" s="1170"/>
      <c r="RTT103" s="1170"/>
      <c r="RTU103" s="1170"/>
      <c r="RTV103" s="1170"/>
      <c r="RTW103" s="1170"/>
      <c r="RTX103" s="1170"/>
      <c r="RTY103" s="1170"/>
      <c r="RTZ103" s="1170"/>
      <c r="RUA103" s="1170"/>
      <c r="RUB103" s="1170"/>
      <c r="RUC103" s="1170"/>
      <c r="RUD103" s="1170"/>
      <c r="RUE103" s="1170"/>
      <c r="RUF103" s="1170"/>
      <c r="RUG103" s="1170"/>
      <c r="RUH103" s="1170"/>
      <c r="RUI103" s="1170"/>
      <c r="RUJ103" s="1170"/>
      <c r="RUK103" s="1170"/>
      <c r="RUL103" s="1170"/>
      <c r="RUM103" s="1170"/>
      <c r="RUN103" s="1170"/>
      <c r="RUO103" s="1170"/>
      <c r="RUP103" s="1170"/>
      <c r="RUQ103" s="1170"/>
      <c r="RUR103" s="1170"/>
      <c r="RUS103" s="1170"/>
      <c r="RUT103" s="1170"/>
      <c r="RUU103" s="1170"/>
      <c r="RUV103" s="1170"/>
      <c r="RUW103" s="1170"/>
      <c r="RUX103" s="1170"/>
      <c r="RUY103" s="1170"/>
      <c r="RUZ103" s="1170"/>
      <c r="RVA103" s="1170"/>
      <c r="RVB103" s="1170"/>
      <c r="RVC103" s="1170"/>
      <c r="RVD103" s="1170"/>
      <c r="RVE103" s="1170"/>
      <c r="RVF103" s="1170"/>
      <c r="RVG103" s="1170"/>
      <c r="RVH103" s="1170"/>
      <c r="RVI103" s="1170"/>
      <c r="RVJ103" s="1170"/>
      <c r="RVK103" s="1170"/>
      <c r="RVL103" s="1170"/>
      <c r="RVM103" s="1170"/>
      <c r="RVN103" s="1170"/>
      <c r="RVO103" s="1170"/>
      <c r="RVP103" s="1170"/>
      <c r="RVQ103" s="1170"/>
      <c r="RVR103" s="1170"/>
      <c r="RVS103" s="1170"/>
      <c r="RVT103" s="1170"/>
      <c r="RVU103" s="1170"/>
      <c r="RVV103" s="1170"/>
      <c r="RVW103" s="1170"/>
      <c r="RVX103" s="1170"/>
      <c r="RVY103" s="1170"/>
      <c r="RVZ103" s="1170"/>
      <c r="RWA103" s="1170"/>
      <c r="RWB103" s="1170"/>
      <c r="RWC103" s="1170"/>
      <c r="RWD103" s="1170"/>
      <c r="RWE103" s="1170"/>
      <c r="RWF103" s="1170"/>
      <c r="RWG103" s="1170"/>
      <c r="RWH103" s="1170"/>
      <c r="RWI103" s="1170"/>
      <c r="RWJ103" s="1170"/>
      <c r="RWK103" s="1170"/>
      <c r="RWL103" s="1170"/>
      <c r="RWM103" s="1170"/>
      <c r="RWN103" s="1170"/>
      <c r="RWO103" s="1170"/>
      <c r="RWP103" s="1170"/>
      <c r="RWQ103" s="1170"/>
      <c r="RWR103" s="1170"/>
      <c r="RWS103" s="1170"/>
      <c r="RWT103" s="1170"/>
      <c r="RWU103" s="1170"/>
      <c r="RWV103" s="1170"/>
      <c r="RWW103" s="1170"/>
      <c r="RWX103" s="1170"/>
      <c r="RWY103" s="1170"/>
      <c r="RWZ103" s="1170"/>
      <c r="RXA103" s="1170"/>
      <c r="RXB103" s="1170"/>
      <c r="RXC103" s="1170"/>
      <c r="RXD103" s="1170"/>
      <c r="RXE103" s="1170"/>
      <c r="RXF103" s="1170"/>
      <c r="RXG103" s="1170"/>
      <c r="RXH103" s="1170"/>
      <c r="RXI103" s="1170"/>
      <c r="RXJ103" s="1170"/>
      <c r="RXK103" s="1170"/>
      <c r="RXL103" s="1170"/>
      <c r="RXM103" s="1170"/>
      <c r="RXN103" s="1170"/>
      <c r="RXO103" s="1170"/>
      <c r="RXP103" s="1170"/>
      <c r="RXQ103" s="1170"/>
      <c r="RXR103" s="1170"/>
      <c r="RXS103" s="1170"/>
      <c r="RXT103" s="1170"/>
      <c r="RXU103" s="1170"/>
      <c r="RXV103" s="1170"/>
      <c r="RXW103" s="1170"/>
      <c r="RXX103" s="1170"/>
      <c r="RXY103" s="1170"/>
      <c r="RXZ103" s="1170"/>
      <c r="RYA103" s="1170"/>
      <c r="RYB103" s="1170"/>
      <c r="RYC103" s="1170"/>
      <c r="RYD103" s="1170"/>
      <c r="RYE103" s="1170"/>
      <c r="RYF103" s="1170"/>
      <c r="RYG103" s="1170"/>
      <c r="RYH103" s="1170"/>
      <c r="RYI103" s="1170"/>
      <c r="RYJ103" s="1170"/>
      <c r="RYK103" s="1170"/>
      <c r="RYL103" s="1170"/>
      <c r="RYM103" s="1170"/>
      <c r="RYN103" s="1170"/>
      <c r="RYO103" s="1170"/>
      <c r="RYP103" s="1170"/>
      <c r="RYQ103" s="1170"/>
      <c r="RYR103" s="1170"/>
      <c r="RYS103" s="1170"/>
      <c r="RYT103" s="1170"/>
      <c r="RYU103" s="1170"/>
      <c r="RYV103" s="1170"/>
      <c r="RYW103" s="1170"/>
      <c r="RYX103" s="1170"/>
      <c r="RYY103" s="1170"/>
      <c r="RYZ103" s="1170"/>
      <c r="RZA103" s="1170"/>
      <c r="RZB103" s="1170"/>
      <c r="RZC103" s="1170"/>
      <c r="RZD103" s="1170"/>
      <c r="RZE103" s="1170"/>
      <c r="RZF103" s="1170"/>
      <c r="RZG103" s="1170"/>
      <c r="RZH103" s="1170"/>
      <c r="RZI103" s="1170"/>
      <c r="RZJ103" s="1170"/>
      <c r="RZK103" s="1170"/>
      <c r="RZL103" s="1170"/>
      <c r="RZM103" s="1170"/>
      <c r="RZN103" s="1170"/>
      <c r="RZO103" s="1170"/>
      <c r="RZP103" s="1170"/>
      <c r="RZQ103" s="1170"/>
      <c r="RZR103" s="1170"/>
      <c r="RZS103" s="1170"/>
      <c r="RZT103" s="1170"/>
      <c r="RZU103" s="1170"/>
      <c r="RZV103" s="1170"/>
      <c r="RZW103" s="1170"/>
      <c r="RZX103" s="1170"/>
      <c r="RZY103" s="1170"/>
      <c r="RZZ103" s="1170"/>
      <c r="SAA103" s="1170"/>
      <c r="SAB103" s="1170"/>
      <c r="SAC103" s="1170"/>
      <c r="SAD103" s="1170"/>
      <c r="SAE103" s="1170"/>
      <c r="SAF103" s="1170"/>
      <c r="SAG103" s="1170"/>
      <c r="SAH103" s="1170"/>
      <c r="SAI103" s="1170"/>
      <c r="SAJ103" s="1170"/>
      <c r="SAK103" s="1170"/>
      <c r="SAL103" s="1170"/>
      <c r="SAM103" s="1170"/>
      <c r="SAN103" s="1170"/>
      <c r="SAO103" s="1170"/>
      <c r="SAP103" s="1170"/>
      <c r="SAQ103" s="1170"/>
      <c r="SAR103" s="1170"/>
      <c r="SAS103" s="1170"/>
      <c r="SAT103" s="1170"/>
      <c r="SAU103" s="1170"/>
      <c r="SAV103" s="1170"/>
      <c r="SAW103" s="1170"/>
      <c r="SAX103" s="1170"/>
      <c r="SAY103" s="1170"/>
      <c r="SAZ103" s="1170"/>
      <c r="SBA103" s="1170"/>
      <c r="SBB103" s="1170"/>
      <c r="SBC103" s="1170"/>
      <c r="SBD103" s="1170"/>
      <c r="SBE103" s="1170"/>
      <c r="SBF103" s="1170"/>
      <c r="SBG103" s="1170"/>
      <c r="SBH103" s="1170"/>
      <c r="SBI103" s="1170"/>
      <c r="SBJ103" s="1170"/>
      <c r="SBK103" s="1170"/>
      <c r="SBL103" s="1170"/>
      <c r="SBM103" s="1170"/>
      <c r="SBN103" s="1170"/>
      <c r="SBO103" s="1170"/>
      <c r="SBP103" s="1170"/>
      <c r="SBQ103" s="1170"/>
      <c r="SBR103" s="1170"/>
      <c r="SBS103" s="1170"/>
      <c r="SBT103" s="1170"/>
      <c r="SBU103" s="1170"/>
      <c r="SBV103" s="1170"/>
      <c r="SBW103" s="1170"/>
      <c r="SBX103" s="1170"/>
      <c r="SBY103" s="1170"/>
      <c r="SBZ103" s="1170"/>
      <c r="SCA103" s="1170"/>
      <c r="SCB103" s="1170"/>
      <c r="SCC103" s="1170"/>
      <c r="SCD103" s="1170"/>
      <c r="SCE103" s="1170"/>
      <c r="SCF103" s="1170"/>
      <c r="SCG103" s="1170"/>
      <c r="SCH103" s="1170"/>
      <c r="SCI103" s="1170"/>
      <c r="SCJ103" s="1170"/>
      <c r="SCK103" s="1170"/>
      <c r="SCL103" s="1170"/>
      <c r="SCM103" s="1170"/>
      <c r="SCN103" s="1170"/>
      <c r="SCO103" s="1170"/>
      <c r="SCP103" s="1170"/>
      <c r="SCQ103" s="1170"/>
      <c r="SCR103" s="1170"/>
      <c r="SCS103" s="1170"/>
      <c r="SCT103" s="1170"/>
      <c r="SCU103" s="1170"/>
      <c r="SCV103" s="1170"/>
      <c r="SCW103" s="1170"/>
      <c r="SCX103" s="1170"/>
      <c r="SCY103" s="1170"/>
      <c r="SCZ103" s="1170"/>
      <c r="SDA103" s="1170"/>
      <c r="SDB103" s="1170"/>
      <c r="SDC103" s="1170"/>
      <c r="SDD103" s="1170"/>
      <c r="SDE103" s="1170"/>
      <c r="SDF103" s="1170"/>
      <c r="SDG103" s="1170"/>
      <c r="SDH103" s="1170"/>
      <c r="SDI103" s="1170"/>
      <c r="SDJ103" s="1170"/>
      <c r="SDK103" s="1170"/>
      <c r="SDL103" s="1170"/>
      <c r="SDM103" s="1170"/>
      <c r="SDN103" s="1170"/>
      <c r="SDO103" s="1170"/>
      <c r="SDP103" s="1170"/>
      <c r="SDQ103" s="1170"/>
      <c r="SDR103" s="1170"/>
      <c r="SDS103" s="1170"/>
      <c r="SDT103" s="1170"/>
      <c r="SDU103" s="1170"/>
      <c r="SDV103" s="1170"/>
      <c r="SDW103" s="1170"/>
      <c r="SDX103" s="1170"/>
      <c r="SDY103" s="1170"/>
      <c r="SDZ103" s="1170"/>
      <c r="SEA103" s="1170"/>
      <c r="SEB103" s="1170"/>
      <c r="SEC103" s="1170"/>
      <c r="SED103" s="1170"/>
      <c r="SEE103" s="1170"/>
      <c r="SEF103" s="1170"/>
      <c r="SEG103" s="1170"/>
      <c r="SEH103" s="1170"/>
      <c r="SEI103" s="1170"/>
      <c r="SEJ103" s="1170"/>
      <c r="SEK103" s="1170"/>
      <c r="SEL103" s="1170"/>
      <c r="SEM103" s="1170"/>
      <c r="SEN103" s="1170"/>
      <c r="SEO103" s="1170"/>
      <c r="SEP103" s="1170"/>
      <c r="SEQ103" s="1170"/>
      <c r="SER103" s="1170"/>
      <c r="SES103" s="1170"/>
      <c r="SET103" s="1170"/>
      <c r="SEU103" s="1170"/>
      <c r="SEV103" s="1170"/>
      <c r="SEW103" s="1170"/>
      <c r="SEX103" s="1170"/>
      <c r="SEY103" s="1170"/>
      <c r="SEZ103" s="1170"/>
      <c r="SFA103" s="1170"/>
      <c r="SFB103" s="1170"/>
      <c r="SFC103" s="1170"/>
      <c r="SFD103" s="1170"/>
      <c r="SFE103" s="1170"/>
      <c r="SFF103" s="1170"/>
      <c r="SFG103" s="1170"/>
      <c r="SFH103" s="1170"/>
      <c r="SFI103" s="1170"/>
      <c r="SFJ103" s="1170"/>
      <c r="SFK103" s="1170"/>
      <c r="SFL103" s="1170"/>
      <c r="SFM103" s="1170"/>
      <c r="SFN103" s="1170"/>
      <c r="SFO103" s="1170"/>
      <c r="SFP103" s="1170"/>
      <c r="SFQ103" s="1170"/>
      <c r="SFR103" s="1170"/>
      <c r="SFS103" s="1170"/>
      <c r="SFT103" s="1170"/>
      <c r="SFU103" s="1170"/>
      <c r="SFV103" s="1170"/>
      <c r="SFW103" s="1170"/>
      <c r="SFX103" s="1170"/>
      <c r="SFY103" s="1170"/>
      <c r="SFZ103" s="1170"/>
      <c r="SGA103" s="1170"/>
      <c r="SGB103" s="1170"/>
      <c r="SGC103" s="1170"/>
      <c r="SGD103" s="1170"/>
      <c r="SGE103" s="1170"/>
      <c r="SGF103" s="1170"/>
      <c r="SGG103" s="1170"/>
      <c r="SGH103" s="1170"/>
      <c r="SGI103" s="1170"/>
      <c r="SGJ103" s="1170"/>
      <c r="SGK103" s="1170"/>
      <c r="SGL103" s="1170"/>
      <c r="SGM103" s="1170"/>
      <c r="SGN103" s="1170"/>
      <c r="SGO103" s="1170"/>
      <c r="SGP103" s="1170"/>
      <c r="SGQ103" s="1170"/>
      <c r="SGR103" s="1170"/>
      <c r="SGS103" s="1170"/>
      <c r="SGT103" s="1170"/>
      <c r="SGU103" s="1170"/>
      <c r="SGV103" s="1170"/>
      <c r="SGW103" s="1170"/>
      <c r="SGX103" s="1170"/>
      <c r="SGY103" s="1170"/>
      <c r="SGZ103" s="1170"/>
      <c r="SHA103" s="1170"/>
      <c r="SHB103" s="1170"/>
      <c r="SHC103" s="1170"/>
      <c r="SHD103" s="1170"/>
      <c r="SHE103" s="1170"/>
      <c r="SHF103" s="1170"/>
      <c r="SHG103" s="1170"/>
      <c r="SHH103" s="1170"/>
      <c r="SHI103" s="1170"/>
      <c r="SHJ103" s="1170"/>
      <c r="SHK103" s="1170"/>
      <c r="SHL103" s="1170"/>
      <c r="SHM103" s="1170"/>
      <c r="SHN103" s="1170"/>
      <c r="SHO103" s="1170"/>
      <c r="SHP103" s="1170"/>
      <c r="SHQ103" s="1170"/>
      <c r="SHR103" s="1170"/>
      <c r="SHS103" s="1170"/>
      <c r="SHT103" s="1170"/>
      <c r="SHU103" s="1170"/>
      <c r="SHV103" s="1170"/>
      <c r="SHW103" s="1170"/>
      <c r="SHX103" s="1170"/>
      <c r="SHY103" s="1170"/>
      <c r="SHZ103" s="1170"/>
      <c r="SIA103" s="1170"/>
      <c r="SIB103" s="1170"/>
      <c r="SIC103" s="1170"/>
      <c r="SID103" s="1170"/>
      <c r="SIE103" s="1170"/>
      <c r="SIF103" s="1170"/>
      <c r="SIG103" s="1170"/>
      <c r="SIH103" s="1170"/>
      <c r="SII103" s="1170"/>
      <c r="SIJ103" s="1170"/>
      <c r="SIK103" s="1170"/>
      <c r="SIL103" s="1170"/>
      <c r="SIM103" s="1170"/>
      <c r="SIN103" s="1170"/>
      <c r="SIO103" s="1170"/>
      <c r="SIP103" s="1170"/>
      <c r="SIQ103" s="1170"/>
      <c r="SIR103" s="1170"/>
      <c r="SIS103" s="1170"/>
      <c r="SIT103" s="1170"/>
      <c r="SIU103" s="1170"/>
      <c r="SIV103" s="1170"/>
      <c r="SIW103" s="1170"/>
      <c r="SIX103" s="1170"/>
      <c r="SIY103" s="1170"/>
      <c r="SIZ103" s="1170"/>
      <c r="SJA103" s="1170"/>
      <c r="SJB103" s="1170"/>
      <c r="SJC103" s="1170"/>
      <c r="SJD103" s="1170"/>
      <c r="SJE103" s="1170"/>
      <c r="SJF103" s="1170"/>
      <c r="SJG103" s="1170"/>
      <c r="SJH103" s="1170"/>
      <c r="SJI103" s="1170"/>
      <c r="SJJ103" s="1170"/>
      <c r="SJK103" s="1170"/>
      <c r="SJL103" s="1170"/>
      <c r="SJM103" s="1170"/>
      <c r="SJN103" s="1170"/>
      <c r="SJO103" s="1170"/>
      <c r="SJP103" s="1170"/>
      <c r="SJQ103" s="1170"/>
      <c r="SJR103" s="1170"/>
      <c r="SJS103" s="1170"/>
      <c r="SJT103" s="1170"/>
      <c r="SJU103" s="1170"/>
      <c r="SJV103" s="1170"/>
      <c r="SJW103" s="1170"/>
      <c r="SJX103" s="1170"/>
      <c r="SJY103" s="1170"/>
      <c r="SJZ103" s="1170"/>
      <c r="SKA103" s="1170"/>
      <c r="SKB103" s="1170"/>
      <c r="SKC103" s="1170"/>
      <c r="SKD103" s="1170"/>
      <c r="SKE103" s="1170"/>
      <c r="SKF103" s="1170"/>
      <c r="SKG103" s="1170"/>
      <c r="SKH103" s="1170"/>
      <c r="SKI103" s="1170"/>
      <c r="SKJ103" s="1170"/>
      <c r="SKK103" s="1170"/>
      <c r="SKL103" s="1170"/>
      <c r="SKM103" s="1170"/>
      <c r="SKN103" s="1170"/>
      <c r="SKO103" s="1170"/>
      <c r="SKP103" s="1170"/>
      <c r="SKQ103" s="1170"/>
      <c r="SKR103" s="1170"/>
      <c r="SKS103" s="1170"/>
      <c r="SKT103" s="1170"/>
      <c r="SKU103" s="1170"/>
      <c r="SKV103" s="1170"/>
      <c r="SKW103" s="1170"/>
      <c r="SKX103" s="1170"/>
      <c r="SKY103" s="1170"/>
      <c r="SKZ103" s="1170"/>
      <c r="SLA103" s="1170"/>
      <c r="SLB103" s="1170"/>
      <c r="SLC103" s="1170"/>
      <c r="SLD103" s="1170"/>
      <c r="SLE103" s="1170"/>
      <c r="SLF103" s="1170"/>
      <c r="SLG103" s="1170"/>
      <c r="SLH103" s="1170"/>
      <c r="SLI103" s="1170"/>
      <c r="SLJ103" s="1170"/>
      <c r="SLK103" s="1170"/>
      <c r="SLL103" s="1170"/>
      <c r="SLM103" s="1170"/>
      <c r="SLN103" s="1170"/>
      <c r="SLO103" s="1170"/>
      <c r="SLP103" s="1170"/>
      <c r="SLQ103" s="1170"/>
      <c r="SLR103" s="1170"/>
      <c r="SLS103" s="1170"/>
      <c r="SLT103" s="1170"/>
      <c r="SLU103" s="1170"/>
      <c r="SLV103" s="1170"/>
      <c r="SLW103" s="1170"/>
      <c r="SLX103" s="1170"/>
      <c r="SLY103" s="1170"/>
      <c r="SLZ103" s="1170"/>
      <c r="SMA103" s="1170"/>
      <c r="SMB103" s="1170"/>
      <c r="SMC103" s="1170"/>
      <c r="SMD103" s="1170"/>
      <c r="SME103" s="1170"/>
      <c r="SMF103" s="1170"/>
      <c r="SMG103" s="1170"/>
      <c r="SMH103" s="1170"/>
      <c r="SMI103" s="1170"/>
      <c r="SMJ103" s="1170"/>
      <c r="SMK103" s="1170"/>
      <c r="SML103" s="1170"/>
      <c r="SMM103" s="1170"/>
      <c r="SMN103" s="1170"/>
      <c r="SMO103" s="1170"/>
      <c r="SMP103" s="1170"/>
      <c r="SMQ103" s="1170"/>
      <c r="SMR103" s="1170"/>
      <c r="SMS103" s="1170"/>
      <c r="SMT103" s="1170"/>
      <c r="SMU103" s="1170"/>
      <c r="SMV103" s="1170"/>
      <c r="SMW103" s="1170"/>
      <c r="SMX103" s="1170"/>
      <c r="SMY103" s="1170"/>
      <c r="SMZ103" s="1170"/>
      <c r="SNA103" s="1170"/>
      <c r="SNB103" s="1170"/>
      <c r="SNC103" s="1170"/>
      <c r="SND103" s="1170"/>
      <c r="SNE103" s="1170"/>
      <c r="SNF103" s="1170"/>
      <c r="SNG103" s="1170"/>
      <c r="SNH103" s="1170"/>
      <c r="SNI103" s="1170"/>
      <c r="SNJ103" s="1170"/>
      <c r="SNK103" s="1170"/>
      <c r="SNL103" s="1170"/>
      <c r="SNM103" s="1170"/>
      <c r="SNN103" s="1170"/>
      <c r="SNO103" s="1170"/>
      <c r="SNP103" s="1170"/>
      <c r="SNQ103" s="1170"/>
      <c r="SNR103" s="1170"/>
      <c r="SNS103" s="1170"/>
      <c r="SNT103" s="1170"/>
      <c r="SNU103" s="1170"/>
      <c r="SNV103" s="1170"/>
      <c r="SNW103" s="1170"/>
      <c r="SNX103" s="1170"/>
      <c r="SNY103" s="1170"/>
      <c r="SNZ103" s="1170"/>
      <c r="SOA103" s="1170"/>
      <c r="SOB103" s="1170"/>
      <c r="SOC103" s="1170"/>
      <c r="SOD103" s="1170"/>
      <c r="SOE103" s="1170"/>
      <c r="SOF103" s="1170"/>
      <c r="SOG103" s="1170"/>
      <c r="SOH103" s="1170"/>
      <c r="SOI103" s="1170"/>
      <c r="SOJ103" s="1170"/>
      <c r="SOK103" s="1170"/>
      <c r="SOL103" s="1170"/>
      <c r="SOM103" s="1170"/>
      <c r="SON103" s="1170"/>
      <c r="SOO103" s="1170"/>
      <c r="SOP103" s="1170"/>
      <c r="SOQ103" s="1170"/>
      <c r="SOR103" s="1170"/>
      <c r="SOS103" s="1170"/>
      <c r="SOT103" s="1170"/>
      <c r="SOU103" s="1170"/>
      <c r="SOV103" s="1170"/>
      <c r="SOW103" s="1170"/>
      <c r="SOX103" s="1170"/>
      <c r="SOY103" s="1170"/>
      <c r="SOZ103" s="1170"/>
      <c r="SPA103" s="1170"/>
      <c r="SPB103" s="1170"/>
      <c r="SPC103" s="1170"/>
      <c r="SPD103" s="1170"/>
      <c r="SPE103" s="1170"/>
      <c r="SPF103" s="1170"/>
      <c r="SPG103" s="1170"/>
      <c r="SPH103" s="1170"/>
      <c r="SPI103" s="1170"/>
      <c r="SPJ103" s="1170"/>
      <c r="SPK103" s="1170"/>
      <c r="SPL103" s="1170"/>
      <c r="SPM103" s="1170"/>
      <c r="SPN103" s="1170"/>
      <c r="SPO103" s="1170"/>
      <c r="SPP103" s="1170"/>
      <c r="SPQ103" s="1170"/>
      <c r="SPR103" s="1170"/>
      <c r="SPS103" s="1170"/>
      <c r="SPT103" s="1170"/>
      <c r="SPU103" s="1170"/>
      <c r="SPV103" s="1170"/>
      <c r="SPW103" s="1170"/>
      <c r="SPX103" s="1170"/>
      <c r="SPY103" s="1170"/>
      <c r="SPZ103" s="1170"/>
      <c r="SQA103" s="1170"/>
      <c r="SQB103" s="1170"/>
      <c r="SQC103" s="1170"/>
      <c r="SQD103" s="1170"/>
      <c r="SQE103" s="1170"/>
      <c r="SQF103" s="1170"/>
      <c r="SQG103" s="1170"/>
      <c r="SQH103" s="1170"/>
      <c r="SQI103" s="1170"/>
      <c r="SQJ103" s="1170"/>
      <c r="SQK103" s="1170"/>
      <c r="SQL103" s="1170"/>
      <c r="SQM103" s="1170"/>
      <c r="SQN103" s="1170"/>
      <c r="SQO103" s="1170"/>
      <c r="SQP103" s="1170"/>
      <c r="SQQ103" s="1170"/>
      <c r="SQR103" s="1170"/>
      <c r="SQS103" s="1170"/>
      <c r="SQT103" s="1170"/>
      <c r="SQU103" s="1170"/>
      <c r="SQV103" s="1170"/>
      <c r="SQW103" s="1170"/>
      <c r="SQX103" s="1170"/>
      <c r="SQY103" s="1170"/>
      <c r="SQZ103" s="1170"/>
      <c r="SRA103" s="1170"/>
      <c r="SRB103" s="1170"/>
      <c r="SRC103" s="1170"/>
      <c r="SRD103" s="1170"/>
      <c r="SRE103" s="1170"/>
      <c r="SRF103" s="1170"/>
      <c r="SRG103" s="1170"/>
      <c r="SRH103" s="1170"/>
      <c r="SRI103" s="1170"/>
      <c r="SRJ103" s="1170"/>
      <c r="SRK103" s="1170"/>
      <c r="SRL103" s="1170"/>
      <c r="SRM103" s="1170"/>
      <c r="SRN103" s="1170"/>
      <c r="SRO103" s="1170"/>
      <c r="SRP103" s="1170"/>
      <c r="SRQ103" s="1170"/>
      <c r="SRR103" s="1170"/>
      <c r="SRS103" s="1170"/>
      <c r="SRT103" s="1170"/>
      <c r="SRU103" s="1170"/>
      <c r="SRV103" s="1170"/>
      <c r="SRW103" s="1170"/>
      <c r="SRX103" s="1170"/>
      <c r="SRY103" s="1170"/>
      <c r="SRZ103" s="1170"/>
      <c r="SSA103" s="1170"/>
      <c r="SSB103" s="1170"/>
      <c r="SSC103" s="1170"/>
      <c r="SSD103" s="1170"/>
      <c r="SSE103" s="1170"/>
      <c r="SSF103" s="1170"/>
      <c r="SSG103" s="1170"/>
      <c r="SSH103" s="1170"/>
      <c r="SSI103" s="1170"/>
      <c r="SSJ103" s="1170"/>
      <c r="SSK103" s="1170"/>
      <c r="SSL103" s="1170"/>
      <c r="SSM103" s="1170"/>
      <c r="SSN103" s="1170"/>
      <c r="SSO103" s="1170"/>
      <c r="SSP103" s="1170"/>
      <c r="SSQ103" s="1170"/>
      <c r="SSR103" s="1170"/>
      <c r="SSS103" s="1170"/>
      <c r="SST103" s="1170"/>
      <c r="SSU103" s="1170"/>
      <c r="SSV103" s="1170"/>
      <c r="SSW103" s="1170"/>
      <c r="SSX103" s="1170"/>
      <c r="SSY103" s="1170"/>
      <c r="SSZ103" s="1170"/>
      <c r="STA103" s="1170"/>
      <c r="STB103" s="1170"/>
      <c r="STC103" s="1170"/>
      <c r="STD103" s="1170"/>
      <c r="STE103" s="1170"/>
      <c r="STF103" s="1170"/>
      <c r="STG103" s="1170"/>
      <c r="STH103" s="1170"/>
      <c r="STI103" s="1170"/>
      <c r="STJ103" s="1170"/>
      <c r="STK103" s="1170"/>
      <c r="STL103" s="1170"/>
      <c r="STM103" s="1170"/>
      <c r="STN103" s="1170"/>
      <c r="STO103" s="1170"/>
      <c r="STP103" s="1170"/>
      <c r="STQ103" s="1170"/>
      <c r="STR103" s="1170"/>
      <c r="STS103" s="1170"/>
      <c r="STT103" s="1170"/>
      <c r="STU103" s="1170"/>
      <c r="STV103" s="1170"/>
      <c r="STW103" s="1170"/>
      <c r="STX103" s="1170"/>
      <c r="STY103" s="1170"/>
      <c r="STZ103" s="1170"/>
      <c r="SUA103" s="1170"/>
      <c r="SUB103" s="1170"/>
      <c r="SUC103" s="1170"/>
      <c r="SUD103" s="1170"/>
      <c r="SUE103" s="1170"/>
      <c r="SUF103" s="1170"/>
      <c r="SUG103" s="1170"/>
      <c r="SUH103" s="1170"/>
      <c r="SUI103" s="1170"/>
      <c r="SUJ103" s="1170"/>
      <c r="SUK103" s="1170"/>
      <c r="SUL103" s="1170"/>
      <c r="SUM103" s="1170"/>
      <c r="SUN103" s="1170"/>
      <c r="SUO103" s="1170"/>
      <c r="SUP103" s="1170"/>
      <c r="SUQ103" s="1170"/>
      <c r="SUR103" s="1170"/>
      <c r="SUS103" s="1170"/>
      <c r="SUT103" s="1170"/>
      <c r="SUU103" s="1170"/>
      <c r="SUV103" s="1170"/>
      <c r="SUW103" s="1170"/>
      <c r="SUX103" s="1170"/>
      <c r="SUY103" s="1170"/>
      <c r="SUZ103" s="1170"/>
      <c r="SVA103" s="1170"/>
      <c r="SVB103" s="1170"/>
      <c r="SVC103" s="1170"/>
      <c r="SVD103" s="1170"/>
      <c r="SVE103" s="1170"/>
      <c r="SVF103" s="1170"/>
      <c r="SVG103" s="1170"/>
      <c r="SVH103" s="1170"/>
      <c r="SVI103" s="1170"/>
      <c r="SVJ103" s="1170"/>
      <c r="SVK103" s="1170"/>
      <c r="SVL103" s="1170"/>
      <c r="SVM103" s="1170"/>
      <c r="SVN103" s="1170"/>
      <c r="SVO103" s="1170"/>
      <c r="SVP103" s="1170"/>
      <c r="SVQ103" s="1170"/>
      <c r="SVR103" s="1170"/>
      <c r="SVS103" s="1170"/>
      <c r="SVT103" s="1170"/>
      <c r="SVU103" s="1170"/>
      <c r="SVV103" s="1170"/>
      <c r="SVW103" s="1170"/>
      <c r="SVX103" s="1170"/>
      <c r="SVY103" s="1170"/>
      <c r="SVZ103" s="1170"/>
      <c r="SWA103" s="1170"/>
      <c r="SWB103" s="1170"/>
      <c r="SWC103" s="1170"/>
      <c r="SWD103" s="1170"/>
      <c r="SWE103" s="1170"/>
      <c r="SWF103" s="1170"/>
      <c r="SWG103" s="1170"/>
      <c r="SWH103" s="1170"/>
      <c r="SWI103" s="1170"/>
      <c r="SWJ103" s="1170"/>
      <c r="SWK103" s="1170"/>
      <c r="SWL103" s="1170"/>
      <c r="SWM103" s="1170"/>
      <c r="SWN103" s="1170"/>
      <c r="SWO103" s="1170"/>
      <c r="SWP103" s="1170"/>
      <c r="SWQ103" s="1170"/>
      <c r="SWR103" s="1170"/>
      <c r="SWS103" s="1170"/>
      <c r="SWT103" s="1170"/>
      <c r="SWU103" s="1170"/>
      <c r="SWV103" s="1170"/>
      <c r="SWW103" s="1170"/>
      <c r="SWX103" s="1170"/>
      <c r="SWY103" s="1170"/>
      <c r="SWZ103" s="1170"/>
      <c r="SXA103" s="1170"/>
      <c r="SXB103" s="1170"/>
      <c r="SXC103" s="1170"/>
      <c r="SXD103" s="1170"/>
      <c r="SXE103" s="1170"/>
      <c r="SXF103" s="1170"/>
      <c r="SXG103" s="1170"/>
      <c r="SXH103" s="1170"/>
      <c r="SXI103" s="1170"/>
      <c r="SXJ103" s="1170"/>
      <c r="SXK103" s="1170"/>
      <c r="SXL103" s="1170"/>
      <c r="SXM103" s="1170"/>
      <c r="SXN103" s="1170"/>
      <c r="SXO103" s="1170"/>
      <c r="SXP103" s="1170"/>
      <c r="SXQ103" s="1170"/>
      <c r="SXR103" s="1170"/>
      <c r="SXS103" s="1170"/>
      <c r="SXT103" s="1170"/>
      <c r="SXU103" s="1170"/>
      <c r="SXV103" s="1170"/>
      <c r="SXW103" s="1170"/>
      <c r="SXX103" s="1170"/>
      <c r="SXY103" s="1170"/>
      <c r="SXZ103" s="1170"/>
      <c r="SYA103" s="1170"/>
      <c r="SYB103" s="1170"/>
      <c r="SYC103" s="1170"/>
      <c r="SYD103" s="1170"/>
      <c r="SYE103" s="1170"/>
      <c r="SYF103" s="1170"/>
      <c r="SYG103" s="1170"/>
      <c r="SYH103" s="1170"/>
      <c r="SYI103" s="1170"/>
      <c r="SYJ103" s="1170"/>
      <c r="SYK103" s="1170"/>
      <c r="SYL103" s="1170"/>
      <c r="SYM103" s="1170"/>
      <c r="SYN103" s="1170"/>
      <c r="SYO103" s="1170"/>
      <c r="SYP103" s="1170"/>
      <c r="SYQ103" s="1170"/>
      <c r="SYR103" s="1170"/>
      <c r="SYS103" s="1170"/>
      <c r="SYT103" s="1170"/>
      <c r="SYU103" s="1170"/>
      <c r="SYV103" s="1170"/>
      <c r="SYW103" s="1170"/>
      <c r="SYX103" s="1170"/>
      <c r="SYY103" s="1170"/>
      <c r="SYZ103" s="1170"/>
      <c r="SZA103" s="1170"/>
      <c r="SZB103" s="1170"/>
      <c r="SZC103" s="1170"/>
      <c r="SZD103" s="1170"/>
      <c r="SZE103" s="1170"/>
      <c r="SZF103" s="1170"/>
      <c r="SZG103" s="1170"/>
      <c r="SZH103" s="1170"/>
      <c r="SZI103" s="1170"/>
      <c r="SZJ103" s="1170"/>
      <c r="SZK103" s="1170"/>
      <c r="SZL103" s="1170"/>
      <c r="SZM103" s="1170"/>
      <c r="SZN103" s="1170"/>
      <c r="SZO103" s="1170"/>
      <c r="SZP103" s="1170"/>
      <c r="SZQ103" s="1170"/>
      <c r="SZR103" s="1170"/>
      <c r="SZS103" s="1170"/>
      <c r="SZT103" s="1170"/>
      <c r="SZU103" s="1170"/>
      <c r="SZV103" s="1170"/>
      <c r="SZW103" s="1170"/>
      <c r="SZX103" s="1170"/>
      <c r="SZY103" s="1170"/>
      <c r="SZZ103" s="1170"/>
      <c r="TAA103" s="1170"/>
      <c r="TAB103" s="1170"/>
      <c r="TAC103" s="1170"/>
      <c r="TAD103" s="1170"/>
      <c r="TAE103" s="1170"/>
      <c r="TAF103" s="1170"/>
      <c r="TAG103" s="1170"/>
      <c r="TAH103" s="1170"/>
      <c r="TAI103" s="1170"/>
      <c r="TAJ103" s="1170"/>
      <c r="TAK103" s="1170"/>
      <c r="TAL103" s="1170"/>
      <c r="TAM103" s="1170"/>
      <c r="TAN103" s="1170"/>
      <c r="TAO103" s="1170"/>
      <c r="TAP103" s="1170"/>
      <c r="TAQ103" s="1170"/>
      <c r="TAR103" s="1170"/>
      <c r="TAS103" s="1170"/>
      <c r="TAT103" s="1170"/>
      <c r="TAU103" s="1170"/>
      <c r="TAV103" s="1170"/>
      <c r="TAW103" s="1170"/>
      <c r="TAX103" s="1170"/>
      <c r="TAY103" s="1170"/>
      <c r="TAZ103" s="1170"/>
      <c r="TBA103" s="1170"/>
      <c r="TBB103" s="1170"/>
      <c r="TBC103" s="1170"/>
      <c r="TBD103" s="1170"/>
      <c r="TBE103" s="1170"/>
      <c r="TBF103" s="1170"/>
      <c r="TBG103" s="1170"/>
      <c r="TBH103" s="1170"/>
      <c r="TBI103" s="1170"/>
      <c r="TBJ103" s="1170"/>
      <c r="TBK103" s="1170"/>
      <c r="TBL103" s="1170"/>
      <c r="TBM103" s="1170"/>
      <c r="TBN103" s="1170"/>
      <c r="TBO103" s="1170"/>
      <c r="TBP103" s="1170"/>
      <c r="TBQ103" s="1170"/>
      <c r="TBR103" s="1170"/>
      <c r="TBS103" s="1170"/>
      <c r="TBT103" s="1170"/>
      <c r="TBU103" s="1170"/>
      <c r="TBV103" s="1170"/>
      <c r="TBW103" s="1170"/>
      <c r="TBX103" s="1170"/>
      <c r="TBY103" s="1170"/>
      <c r="TBZ103" s="1170"/>
      <c r="TCA103" s="1170"/>
      <c r="TCB103" s="1170"/>
      <c r="TCC103" s="1170"/>
      <c r="TCD103" s="1170"/>
      <c r="TCE103" s="1170"/>
      <c r="TCF103" s="1170"/>
      <c r="TCG103" s="1170"/>
      <c r="TCH103" s="1170"/>
      <c r="TCI103" s="1170"/>
      <c r="TCJ103" s="1170"/>
      <c r="TCK103" s="1170"/>
      <c r="TCL103" s="1170"/>
      <c r="TCM103" s="1170"/>
      <c r="TCN103" s="1170"/>
      <c r="TCO103" s="1170"/>
      <c r="TCP103" s="1170"/>
      <c r="TCQ103" s="1170"/>
      <c r="TCR103" s="1170"/>
      <c r="TCS103" s="1170"/>
      <c r="TCT103" s="1170"/>
      <c r="TCU103" s="1170"/>
      <c r="TCV103" s="1170"/>
      <c r="TCW103" s="1170"/>
      <c r="TCX103" s="1170"/>
      <c r="TCY103" s="1170"/>
      <c r="TCZ103" s="1170"/>
      <c r="TDA103" s="1170"/>
      <c r="TDB103" s="1170"/>
      <c r="TDC103" s="1170"/>
      <c r="TDD103" s="1170"/>
      <c r="TDE103" s="1170"/>
      <c r="TDF103" s="1170"/>
      <c r="TDG103" s="1170"/>
      <c r="TDH103" s="1170"/>
      <c r="TDI103" s="1170"/>
      <c r="TDJ103" s="1170"/>
      <c r="TDK103" s="1170"/>
      <c r="TDL103" s="1170"/>
      <c r="TDM103" s="1170"/>
      <c r="TDN103" s="1170"/>
      <c r="TDO103" s="1170"/>
      <c r="TDP103" s="1170"/>
      <c r="TDQ103" s="1170"/>
      <c r="TDR103" s="1170"/>
      <c r="TDS103" s="1170"/>
      <c r="TDT103" s="1170"/>
      <c r="TDU103" s="1170"/>
      <c r="TDV103" s="1170"/>
      <c r="TDW103" s="1170"/>
      <c r="TDX103" s="1170"/>
      <c r="TDY103" s="1170"/>
      <c r="TDZ103" s="1170"/>
      <c r="TEA103" s="1170"/>
      <c r="TEB103" s="1170"/>
      <c r="TEC103" s="1170"/>
      <c r="TED103" s="1170"/>
      <c r="TEE103" s="1170"/>
      <c r="TEF103" s="1170"/>
      <c r="TEG103" s="1170"/>
      <c r="TEH103" s="1170"/>
      <c r="TEI103" s="1170"/>
      <c r="TEJ103" s="1170"/>
      <c r="TEK103" s="1170"/>
      <c r="TEL103" s="1170"/>
      <c r="TEM103" s="1170"/>
      <c r="TEN103" s="1170"/>
      <c r="TEO103" s="1170"/>
      <c r="TEP103" s="1170"/>
      <c r="TEQ103" s="1170"/>
      <c r="TER103" s="1170"/>
      <c r="TES103" s="1170"/>
      <c r="TET103" s="1170"/>
      <c r="TEU103" s="1170"/>
      <c r="TEV103" s="1170"/>
      <c r="TEW103" s="1170"/>
      <c r="TEX103" s="1170"/>
      <c r="TEY103" s="1170"/>
      <c r="TEZ103" s="1170"/>
      <c r="TFA103" s="1170"/>
      <c r="TFB103" s="1170"/>
      <c r="TFC103" s="1170"/>
      <c r="TFD103" s="1170"/>
      <c r="TFE103" s="1170"/>
      <c r="TFF103" s="1170"/>
      <c r="TFG103" s="1170"/>
      <c r="TFH103" s="1170"/>
      <c r="TFI103" s="1170"/>
      <c r="TFJ103" s="1170"/>
      <c r="TFK103" s="1170"/>
      <c r="TFL103" s="1170"/>
      <c r="TFM103" s="1170"/>
      <c r="TFN103" s="1170"/>
      <c r="TFO103" s="1170"/>
      <c r="TFP103" s="1170"/>
      <c r="TFQ103" s="1170"/>
      <c r="TFR103" s="1170"/>
      <c r="TFS103" s="1170"/>
      <c r="TFT103" s="1170"/>
      <c r="TFU103" s="1170"/>
      <c r="TFV103" s="1170"/>
      <c r="TFW103" s="1170"/>
      <c r="TFX103" s="1170"/>
      <c r="TFY103" s="1170"/>
      <c r="TFZ103" s="1170"/>
      <c r="TGA103" s="1170"/>
      <c r="TGB103" s="1170"/>
      <c r="TGC103" s="1170"/>
      <c r="TGD103" s="1170"/>
      <c r="TGE103" s="1170"/>
      <c r="TGF103" s="1170"/>
      <c r="TGG103" s="1170"/>
      <c r="TGH103" s="1170"/>
      <c r="TGI103" s="1170"/>
      <c r="TGJ103" s="1170"/>
      <c r="TGK103" s="1170"/>
      <c r="TGL103" s="1170"/>
      <c r="TGM103" s="1170"/>
      <c r="TGN103" s="1170"/>
      <c r="TGO103" s="1170"/>
      <c r="TGP103" s="1170"/>
      <c r="TGQ103" s="1170"/>
      <c r="TGR103" s="1170"/>
      <c r="TGS103" s="1170"/>
      <c r="TGT103" s="1170"/>
      <c r="TGU103" s="1170"/>
      <c r="TGV103" s="1170"/>
      <c r="TGW103" s="1170"/>
      <c r="TGX103" s="1170"/>
      <c r="TGY103" s="1170"/>
      <c r="TGZ103" s="1170"/>
      <c r="THA103" s="1170"/>
      <c r="THB103" s="1170"/>
      <c r="THC103" s="1170"/>
      <c r="THD103" s="1170"/>
      <c r="THE103" s="1170"/>
      <c r="THF103" s="1170"/>
      <c r="THG103" s="1170"/>
      <c r="THH103" s="1170"/>
      <c r="THI103" s="1170"/>
      <c r="THJ103" s="1170"/>
      <c r="THK103" s="1170"/>
      <c r="THL103" s="1170"/>
      <c r="THM103" s="1170"/>
      <c r="THN103" s="1170"/>
      <c r="THO103" s="1170"/>
      <c r="THP103" s="1170"/>
      <c r="THQ103" s="1170"/>
      <c r="THR103" s="1170"/>
      <c r="THS103" s="1170"/>
      <c r="THT103" s="1170"/>
      <c r="THU103" s="1170"/>
      <c r="THV103" s="1170"/>
      <c r="THW103" s="1170"/>
      <c r="THX103" s="1170"/>
      <c r="THY103" s="1170"/>
      <c r="THZ103" s="1170"/>
      <c r="TIA103" s="1170"/>
      <c r="TIB103" s="1170"/>
      <c r="TIC103" s="1170"/>
      <c r="TID103" s="1170"/>
      <c r="TIE103" s="1170"/>
      <c r="TIF103" s="1170"/>
      <c r="TIG103" s="1170"/>
      <c r="TIH103" s="1170"/>
      <c r="TII103" s="1170"/>
      <c r="TIJ103" s="1170"/>
      <c r="TIK103" s="1170"/>
      <c r="TIL103" s="1170"/>
      <c r="TIM103" s="1170"/>
      <c r="TIN103" s="1170"/>
      <c r="TIO103" s="1170"/>
      <c r="TIP103" s="1170"/>
      <c r="TIQ103" s="1170"/>
      <c r="TIR103" s="1170"/>
      <c r="TIS103" s="1170"/>
      <c r="TIT103" s="1170"/>
      <c r="TIU103" s="1170"/>
      <c r="TIV103" s="1170"/>
      <c r="TIW103" s="1170"/>
      <c r="TIX103" s="1170"/>
      <c r="TIY103" s="1170"/>
      <c r="TIZ103" s="1170"/>
      <c r="TJA103" s="1170"/>
      <c r="TJB103" s="1170"/>
      <c r="TJC103" s="1170"/>
      <c r="TJD103" s="1170"/>
      <c r="TJE103" s="1170"/>
      <c r="TJF103" s="1170"/>
      <c r="TJG103" s="1170"/>
      <c r="TJH103" s="1170"/>
      <c r="TJI103" s="1170"/>
      <c r="TJJ103" s="1170"/>
      <c r="TJK103" s="1170"/>
      <c r="TJL103" s="1170"/>
      <c r="TJM103" s="1170"/>
      <c r="TJN103" s="1170"/>
      <c r="TJO103" s="1170"/>
      <c r="TJP103" s="1170"/>
      <c r="TJQ103" s="1170"/>
      <c r="TJR103" s="1170"/>
      <c r="TJS103" s="1170"/>
      <c r="TJT103" s="1170"/>
      <c r="TJU103" s="1170"/>
      <c r="TJV103" s="1170"/>
      <c r="TJW103" s="1170"/>
      <c r="TJX103" s="1170"/>
      <c r="TJY103" s="1170"/>
      <c r="TJZ103" s="1170"/>
      <c r="TKA103" s="1170"/>
      <c r="TKB103" s="1170"/>
      <c r="TKC103" s="1170"/>
      <c r="TKD103" s="1170"/>
      <c r="TKE103" s="1170"/>
      <c r="TKF103" s="1170"/>
      <c r="TKG103" s="1170"/>
      <c r="TKH103" s="1170"/>
      <c r="TKI103" s="1170"/>
      <c r="TKJ103" s="1170"/>
      <c r="TKK103" s="1170"/>
      <c r="TKL103" s="1170"/>
      <c r="TKM103" s="1170"/>
      <c r="TKN103" s="1170"/>
      <c r="TKO103" s="1170"/>
      <c r="TKP103" s="1170"/>
      <c r="TKQ103" s="1170"/>
      <c r="TKR103" s="1170"/>
      <c r="TKS103" s="1170"/>
      <c r="TKT103" s="1170"/>
      <c r="TKU103" s="1170"/>
      <c r="TKV103" s="1170"/>
      <c r="TKW103" s="1170"/>
      <c r="TKX103" s="1170"/>
      <c r="TKY103" s="1170"/>
      <c r="TKZ103" s="1170"/>
      <c r="TLA103" s="1170"/>
      <c r="TLB103" s="1170"/>
      <c r="TLC103" s="1170"/>
      <c r="TLD103" s="1170"/>
      <c r="TLE103" s="1170"/>
      <c r="TLF103" s="1170"/>
      <c r="TLG103" s="1170"/>
      <c r="TLH103" s="1170"/>
      <c r="TLI103" s="1170"/>
      <c r="TLJ103" s="1170"/>
      <c r="TLK103" s="1170"/>
      <c r="TLL103" s="1170"/>
      <c r="TLM103" s="1170"/>
      <c r="TLN103" s="1170"/>
      <c r="TLO103" s="1170"/>
      <c r="TLP103" s="1170"/>
      <c r="TLQ103" s="1170"/>
      <c r="TLR103" s="1170"/>
      <c r="TLS103" s="1170"/>
      <c r="TLT103" s="1170"/>
      <c r="TLU103" s="1170"/>
      <c r="TLV103" s="1170"/>
      <c r="TLW103" s="1170"/>
      <c r="TLX103" s="1170"/>
      <c r="TLY103" s="1170"/>
      <c r="TLZ103" s="1170"/>
      <c r="TMA103" s="1170"/>
      <c r="TMB103" s="1170"/>
      <c r="TMC103" s="1170"/>
      <c r="TMD103" s="1170"/>
      <c r="TME103" s="1170"/>
      <c r="TMF103" s="1170"/>
      <c r="TMG103" s="1170"/>
      <c r="TMH103" s="1170"/>
      <c r="TMI103" s="1170"/>
      <c r="TMJ103" s="1170"/>
      <c r="TMK103" s="1170"/>
      <c r="TML103" s="1170"/>
      <c r="TMM103" s="1170"/>
      <c r="TMN103" s="1170"/>
      <c r="TMO103" s="1170"/>
      <c r="TMP103" s="1170"/>
      <c r="TMQ103" s="1170"/>
      <c r="TMR103" s="1170"/>
      <c r="TMS103" s="1170"/>
      <c r="TMT103" s="1170"/>
      <c r="TMU103" s="1170"/>
      <c r="TMV103" s="1170"/>
      <c r="TMW103" s="1170"/>
      <c r="TMX103" s="1170"/>
      <c r="TMY103" s="1170"/>
      <c r="TMZ103" s="1170"/>
      <c r="TNA103" s="1170"/>
      <c r="TNB103" s="1170"/>
      <c r="TNC103" s="1170"/>
      <c r="TND103" s="1170"/>
      <c r="TNE103" s="1170"/>
      <c r="TNF103" s="1170"/>
      <c r="TNG103" s="1170"/>
      <c r="TNH103" s="1170"/>
      <c r="TNI103" s="1170"/>
      <c r="TNJ103" s="1170"/>
      <c r="TNK103" s="1170"/>
      <c r="TNL103" s="1170"/>
      <c r="TNM103" s="1170"/>
      <c r="TNN103" s="1170"/>
      <c r="TNO103" s="1170"/>
      <c r="TNP103" s="1170"/>
      <c r="TNQ103" s="1170"/>
      <c r="TNR103" s="1170"/>
      <c r="TNS103" s="1170"/>
      <c r="TNT103" s="1170"/>
      <c r="TNU103" s="1170"/>
      <c r="TNV103" s="1170"/>
      <c r="TNW103" s="1170"/>
      <c r="TNX103" s="1170"/>
      <c r="TNY103" s="1170"/>
      <c r="TNZ103" s="1170"/>
      <c r="TOA103" s="1170"/>
      <c r="TOB103" s="1170"/>
      <c r="TOC103" s="1170"/>
      <c r="TOD103" s="1170"/>
      <c r="TOE103" s="1170"/>
      <c r="TOF103" s="1170"/>
      <c r="TOG103" s="1170"/>
      <c r="TOH103" s="1170"/>
      <c r="TOI103" s="1170"/>
      <c r="TOJ103" s="1170"/>
      <c r="TOK103" s="1170"/>
      <c r="TOL103" s="1170"/>
      <c r="TOM103" s="1170"/>
      <c r="TON103" s="1170"/>
      <c r="TOO103" s="1170"/>
      <c r="TOP103" s="1170"/>
      <c r="TOQ103" s="1170"/>
      <c r="TOR103" s="1170"/>
      <c r="TOS103" s="1170"/>
      <c r="TOT103" s="1170"/>
      <c r="TOU103" s="1170"/>
      <c r="TOV103" s="1170"/>
      <c r="TOW103" s="1170"/>
      <c r="TOX103" s="1170"/>
      <c r="TOY103" s="1170"/>
      <c r="TOZ103" s="1170"/>
      <c r="TPA103" s="1170"/>
      <c r="TPB103" s="1170"/>
      <c r="TPC103" s="1170"/>
      <c r="TPD103" s="1170"/>
      <c r="TPE103" s="1170"/>
      <c r="TPF103" s="1170"/>
      <c r="TPG103" s="1170"/>
      <c r="TPH103" s="1170"/>
      <c r="TPI103" s="1170"/>
      <c r="TPJ103" s="1170"/>
      <c r="TPK103" s="1170"/>
      <c r="TPL103" s="1170"/>
      <c r="TPM103" s="1170"/>
      <c r="TPN103" s="1170"/>
      <c r="TPO103" s="1170"/>
      <c r="TPP103" s="1170"/>
      <c r="TPQ103" s="1170"/>
      <c r="TPR103" s="1170"/>
      <c r="TPS103" s="1170"/>
      <c r="TPT103" s="1170"/>
      <c r="TPU103" s="1170"/>
      <c r="TPV103" s="1170"/>
      <c r="TPW103" s="1170"/>
      <c r="TPX103" s="1170"/>
      <c r="TPY103" s="1170"/>
      <c r="TPZ103" s="1170"/>
      <c r="TQA103" s="1170"/>
      <c r="TQB103" s="1170"/>
      <c r="TQC103" s="1170"/>
      <c r="TQD103" s="1170"/>
      <c r="TQE103" s="1170"/>
      <c r="TQF103" s="1170"/>
      <c r="TQG103" s="1170"/>
      <c r="TQH103" s="1170"/>
      <c r="TQI103" s="1170"/>
      <c r="TQJ103" s="1170"/>
      <c r="TQK103" s="1170"/>
      <c r="TQL103" s="1170"/>
      <c r="TQM103" s="1170"/>
      <c r="TQN103" s="1170"/>
      <c r="TQO103" s="1170"/>
      <c r="TQP103" s="1170"/>
      <c r="TQQ103" s="1170"/>
      <c r="TQR103" s="1170"/>
      <c r="TQS103" s="1170"/>
      <c r="TQT103" s="1170"/>
      <c r="TQU103" s="1170"/>
      <c r="TQV103" s="1170"/>
      <c r="TQW103" s="1170"/>
      <c r="TQX103" s="1170"/>
      <c r="TQY103" s="1170"/>
      <c r="TQZ103" s="1170"/>
      <c r="TRA103" s="1170"/>
      <c r="TRB103" s="1170"/>
      <c r="TRC103" s="1170"/>
      <c r="TRD103" s="1170"/>
      <c r="TRE103" s="1170"/>
      <c r="TRF103" s="1170"/>
      <c r="TRG103" s="1170"/>
      <c r="TRH103" s="1170"/>
      <c r="TRI103" s="1170"/>
      <c r="TRJ103" s="1170"/>
      <c r="TRK103" s="1170"/>
      <c r="TRL103" s="1170"/>
      <c r="TRM103" s="1170"/>
      <c r="TRN103" s="1170"/>
      <c r="TRO103" s="1170"/>
      <c r="TRP103" s="1170"/>
      <c r="TRQ103" s="1170"/>
      <c r="TRR103" s="1170"/>
      <c r="TRS103" s="1170"/>
      <c r="TRT103" s="1170"/>
      <c r="TRU103" s="1170"/>
      <c r="TRV103" s="1170"/>
      <c r="TRW103" s="1170"/>
      <c r="TRX103" s="1170"/>
      <c r="TRY103" s="1170"/>
      <c r="TRZ103" s="1170"/>
      <c r="TSA103" s="1170"/>
      <c r="TSB103" s="1170"/>
      <c r="TSC103" s="1170"/>
      <c r="TSD103" s="1170"/>
      <c r="TSE103" s="1170"/>
      <c r="TSF103" s="1170"/>
      <c r="TSG103" s="1170"/>
      <c r="TSH103" s="1170"/>
      <c r="TSI103" s="1170"/>
      <c r="TSJ103" s="1170"/>
      <c r="TSK103" s="1170"/>
      <c r="TSL103" s="1170"/>
      <c r="TSM103" s="1170"/>
      <c r="TSN103" s="1170"/>
      <c r="TSO103" s="1170"/>
      <c r="TSP103" s="1170"/>
      <c r="TSQ103" s="1170"/>
      <c r="TSR103" s="1170"/>
      <c r="TSS103" s="1170"/>
      <c r="TST103" s="1170"/>
      <c r="TSU103" s="1170"/>
      <c r="TSV103" s="1170"/>
      <c r="TSW103" s="1170"/>
      <c r="TSX103" s="1170"/>
      <c r="TSY103" s="1170"/>
      <c r="TSZ103" s="1170"/>
      <c r="TTA103" s="1170"/>
      <c r="TTB103" s="1170"/>
      <c r="TTC103" s="1170"/>
      <c r="TTD103" s="1170"/>
      <c r="TTE103" s="1170"/>
      <c r="TTF103" s="1170"/>
      <c r="TTG103" s="1170"/>
      <c r="TTH103" s="1170"/>
      <c r="TTI103" s="1170"/>
      <c r="TTJ103" s="1170"/>
      <c r="TTK103" s="1170"/>
      <c r="TTL103" s="1170"/>
      <c r="TTM103" s="1170"/>
      <c r="TTN103" s="1170"/>
      <c r="TTO103" s="1170"/>
      <c r="TTP103" s="1170"/>
      <c r="TTQ103" s="1170"/>
      <c r="TTR103" s="1170"/>
      <c r="TTS103" s="1170"/>
      <c r="TTT103" s="1170"/>
      <c r="TTU103" s="1170"/>
      <c r="TTV103" s="1170"/>
      <c r="TTW103" s="1170"/>
      <c r="TTX103" s="1170"/>
      <c r="TTY103" s="1170"/>
      <c r="TTZ103" s="1170"/>
      <c r="TUA103" s="1170"/>
      <c r="TUB103" s="1170"/>
      <c r="TUC103" s="1170"/>
      <c r="TUD103" s="1170"/>
      <c r="TUE103" s="1170"/>
      <c r="TUF103" s="1170"/>
      <c r="TUG103" s="1170"/>
      <c r="TUH103" s="1170"/>
      <c r="TUI103" s="1170"/>
      <c r="TUJ103" s="1170"/>
      <c r="TUK103" s="1170"/>
      <c r="TUL103" s="1170"/>
      <c r="TUM103" s="1170"/>
      <c r="TUN103" s="1170"/>
      <c r="TUO103" s="1170"/>
      <c r="TUP103" s="1170"/>
      <c r="TUQ103" s="1170"/>
      <c r="TUR103" s="1170"/>
      <c r="TUS103" s="1170"/>
      <c r="TUT103" s="1170"/>
      <c r="TUU103" s="1170"/>
      <c r="TUV103" s="1170"/>
      <c r="TUW103" s="1170"/>
      <c r="TUX103" s="1170"/>
      <c r="TUY103" s="1170"/>
      <c r="TUZ103" s="1170"/>
      <c r="TVA103" s="1170"/>
      <c r="TVB103" s="1170"/>
      <c r="TVC103" s="1170"/>
      <c r="TVD103" s="1170"/>
      <c r="TVE103" s="1170"/>
      <c r="TVF103" s="1170"/>
      <c r="TVG103" s="1170"/>
      <c r="TVH103" s="1170"/>
      <c r="TVI103" s="1170"/>
      <c r="TVJ103" s="1170"/>
      <c r="TVK103" s="1170"/>
      <c r="TVL103" s="1170"/>
      <c r="TVM103" s="1170"/>
      <c r="TVN103" s="1170"/>
      <c r="TVO103" s="1170"/>
      <c r="TVP103" s="1170"/>
      <c r="TVQ103" s="1170"/>
      <c r="TVR103" s="1170"/>
      <c r="TVS103" s="1170"/>
      <c r="TVT103" s="1170"/>
      <c r="TVU103" s="1170"/>
      <c r="TVV103" s="1170"/>
      <c r="TVW103" s="1170"/>
      <c r="TVX103" s="1170"/>
      <c r="TVY103" s="1170"/>
      <c r="TVZ103" s="1170"/>
      <c r="TWA103" s="1170"/>
      <c r="TWB103" s="1170"/>
      <c r="TWC103" s="1170"/>
      <c r="TWD103" s="1170"/>
      <c r="TWE103" s="1170"/>
      <c r="TWF103" s="1170"/>
      <c r="TWG103" s="1170"/>
      <c r="TWH103" s="1170"/>
      <c r="TWI103" s="1170"/>
      <c r="TWJ103" s="1170"/>
      <c r="TWK103" s="1170"/>
      <c r="TWL103" s="1170"/>
      <c r="TWM103" s="1170"/>
      <c r="TWN103" s="1170"/>
      <c r="TWO103" s="1170"/>
      <c r="TWP103" s="1170"/>
      <c r="TWQ103" s="1170"/>
      <c r="TWR103" s="1170"/>
      <c r="TWS103" s="1170"/>
      <c r="TWT103" s="1170"/>
      <c r="TWU103" s="1170"/>
      <c r="TWV103" s="1170"/>
      <c r="TWW103" s="1170"/>
      <c r="TWX103" s="1170"/>
      <c r="TWY103" s="1170"/>
      <c r="TWZ103" s="1170"/>
      <c r="TXA103" s="1170"/>
      <c r="TXB103" s="1170"/>
      <c r="TXC103" s="1170"/>
      <c r="TXD103" s="1170"/>
      <c r="TXE103" s="1170"/>
      <c r="TXF103" s="1170"/>
      <c r="TXG103" s="1170"/>
      <c r="TXH103" s="1170"/>
      <c r="TXI103" s="1170"/>
      <c r="TXJ103" s="1170"/>
      <c r="TXK103" s="1170"/>
      <c r="TXL103" s="1170"/>
      <c r="TXM103" s="1170"/>
      <c r="TXN103" s="1170"/>
      <c r="TXO103" s="1170"/>
      <c r="TXP103" s="1170"/>
      <c r="TXQ103" s="1170"/>
      <c r="TXR103" s="1170"/>
      <c r="TXS103" s="1170"/>
      <c r="TXT103" s="1170"/>
      <c r="TXU103" s="1170"/>
      <c r="TXV103" s="1170"/>
      <c r="TXW103" s="1170"/>
      <c r="TXX103" s="1170"/>
      <c r="TXY103" s="1170"/>
      <c r="TXZ103" s="1170"/>
      <c r="TYA103" s="1170"/>
      <c r="TYB103" s="1170"/>
      <c r="TYC103" s="1170"/>
      <c r="TYD103" s="1170"/>
      <c r="TYE103" s="1170"/>
      <c r="TYF103" s="1170"/>
      <c r="TYG103" s="1170"/>
      <c r="TYH103" s="1170"/>
      <c r="TYI103" s="1170"/>
      <c r="TYJ103" s="1170"/>
      <c r="TYK103" s="1170"/>
      <c r="TYL103" s="1170"/>
      <c r="TYM103" s="1170"/>
      <c r="TYN103" s="1170"/>
      <c r="TYO103" s="1170"/>
      <c r="TYP103" s="1170"/>
      <c r="TYQ103" s="1170"/>
      <c r="TYR103" s="1170"/>
      <c r="TYS103" s="1170"/>
      <c r="TYT103" s="1170"/>
      <c r="TYU103" s="1170"/>
      <c r="TYV103" s="1170"/>
      <c r="TYW103" s="1170"/>
      <c r="TYX103" s="1170"/>
      <c r="TYY103" s="1170"/>
      <c r="TYZ103" s="1170"/>
      <c r="TZA103" s="1170"/>
      <c r="TZB103" s="1170"/>
      <c r="TZC103" s="1170"/>
      <c r="TZD103" s="1170"/>
      <c r="TZE103" s="1170"/>
      <c r="TZF103" s="1170"/>
      <c r="TZG103" s="1170"/>
      <c r="TZH103" s="1170"/>
      <c r="TZI103" s="1170"/>
      <c r="TZJ103" s="1170"/>
      <c r="TZK103" s="1170"/>
      <c r="TZL103" s="1170"/>
      <c r="TZM103" s="1170"/>
      <c r="TZN103" s="1170"/>
      <c r="TZO103" s="1170"/>
      <c r="TZP103" s="1170"/>
      <c r="TZQ103" s="1170"/>
      <c r="TZR103" s="1170"/>
      <c r="TZS103" s="1170"/>
      <c r="TZT103" s="1170"/>
      <c r="TZU103" s="1170"/>
      <c r="TZV103" s="1170"/>
      <c r="TZW103" s="1170"/>
      <c r="TZX103" s="1170"/>
      <c r="TZY103" s="1170"/>
      <c r="TZZ103" s="1170"/>
      <c r="UAA103" s="1170"/>
      <c r="UAB103" s="1170"/>
      <c r="UAC103" s="1170"/>
      <c r="UAD103" s="1170"/>
      <c r="UAE103" s="1170"/>
      <c r="UAF103" s="1170"/>
      <c r="UAG103" s="1170"/>
      <c r="UAH103" s="1170"/>
      <c r="UAI103" s="1170"/>
      <c r="UAJ103" s="1170"/>
      <c r="UAK103" s="1170"/>
      <c r="UAL103" s="1170"/>
      <c r="UAM103" s="1170"/>
      <c r="UAN103" s="1170"/>
      <c r="UAO103" s="1170"/>
      <c r="UAP103" s="1170"/>
      <c r="UAQ103" s="1170"/>
      <c r="UAR103" s="1170"/>
      <c r="UAS103" s="1170"/>
      <c r="UAT103" s="1170"/>
      <c r="UAU103" s="1170"/>
      <c r="UAV103" s="1170"/>
      <c r="UAW103" s="1170"/>
      <c r="UAX103" s="1170"/>
      <c r="UAY103" s="1170"/>
      <c r="UAZ103" s="1170"/>
      <c r="UBA103" s="1170"/>
      <c r="UBB103" s="1170"/>
      <c r="UBC103" s="1170"/>
      <c r="UBD103" s="1170"/>
      <c r="UBE103" s="1170"/>
      <c r="UBF103" s="1170"/>
      <c r="UBG103" s="1170"/>
      <c r="UBH103" s="1170"/>
      <c r="UBI103" s="1170"/>
      <c r="UBJ103" s="1170"/>
      <c r="UBK103" s="1170"/>
      <c r="UBL103" s="1170"/>
      <c r="UBM103" s="1170"/>
      <c r="UBN103" s="1170"/>
      <c r="UBO103" s="1170"/>
      <c r="UBP103" s="1170"/>
      <c r="UBQ103" s="1170"/>
      <c r="UBR103" s="1170"/>
      <c r="UBS103" s="1170"/>
      <c r="UBT103" s="1170"/>
      <c r="UBU103" s="1170"/>
      <c r="UBV103" s="1170"/>
      <c r="UBW103" s="1170"/>
      <c r="UBX103" s="1170"/>
      <c r="UBY103" s="1170"/>
      <c r="UBZ103" s="1170"/>
      <c r="UCA103" s="1170"/>
      <c r="UCB103" s="1170"/>
      <c r="UCC103" s="1170"/>
      <c r="UCD103" s="1170"/>
      <c r="UCE103" s="1170"/>
      <c r="UCF103" s="1170"/>
      <c r="UCG103" s="1170"/>
      <c r="UCH103" s="1170"/>
      <c r="UCI103" s="1170"/>
      <c r="UCJ103" s="1170"/>
      <c r="UCK103" s="1170"/>
      <c r="UCL103" s="1170"/>
      <c r="UCM103" s="1170"/>
      <c r="UCN103" s="1170"/>
      <c r="UCO103" s="1170"/>
      <c r="UCP103" s="1170"/>
      <c r="UCQ103" s="1170"/>
      <c r="UCR103" s="1170"/>
      <c r="UCS103" s="1170"/>
      <c r="UCT103" s="1170"/>
      <c r="UCU103" s="1170"/>
      <c r="UCV103" s="1170"/>
      <c r="UCW103" s="1170"/>
      <c r="UCX103" s="1170"/>
      <c r="UCY103" s="1170"/>
      <c r="UCZ103" s="1170"/>
      <c r="UDA103" s="1170"/>
      <c r="UDB103" s="1170"/>
      <c r="UDC103" s="1170"/>
      <c r="UDD103" s="1170"/>
      <c r="UDE103" s="1170"/>
      <c r="UDF103" s="1170"/>
      <c r="UDG103" s="1170"/>
      <c r="UDH103" s="1170"/>
      <c r="UDI103" s="1170"/>
      <c r="UDJ103" s="1170"/>
      <c r="UDK103" s="1170"/>
      <c r="UDL103" s="1170"/>
      <c r="UDM103" s="1170"/>
      <c r="UDN103" s="1170"/>
      <c r="UDO103" s="1170"/>
      <c r="UDP103" s="1170"/>
      <c r="UDQ103" s="1170"/>
      <c r="UDR103" s="1170"/>
      <c r="UDS103" s="1170"/>
      <c r="UDT103" s="1170"/>
      <c r="UDU103" s="1170"/>
      <c r="UDV103" s="1170"/>
      <c r="UDW103" s="1170"/>
      <c r="UDX103" s="1170"/>
      <c r="UDY103" s="1170"/>
      <c r="UDZ103" s="1170"/>
      <c r="UEA103" s="1170"/>
      <c r="UEB103" s="1170"/>
      <c r="UEC103" s="1170"/>
      <c r="UED103" s="1170"/>
      <c r="UEE103" s="1170"/>
      <c r="UEF103" s="1170"/>
      <c r="UEG103" s="1170"/>
      <c r="UEH103" s="1170"/>
      <c r="UEI103" s="1170"/>
      <c r="UEJ103" s="1170"/>
      <c r="UEK103" s="1170"/>
      <c r="UEL103" s="1170"/>
      <c r="UEM103" s="1170"/>
      <c r="UEN103" s="1170"/>
      <c r="UEO103" s="1170"/>
      <c r="UEP103" s="1170"/>
      <c r="UEQ103" s="1170"/>
      <c r="UER103" s="1170"/>
      <c r="UES103" s="1170"/>
      <c r="UET103" s="1170"/>
      <c r="UEU103" s="1170"/>
      <c r="UEV103" s="1170"/>
      <c r="UEW103" s="1170"/>
      <c r="UEX103" s="1170"/>
      <c r="UEY103" s="1170"/>
      <c r="UEZ103" s="1170"/>
      <c r="UFA103" s="1170"/>
      <c r="UFB103" s="1170"/>
      <c r="UFC103" s="1170"/>
      <c r="UFD103" s="1170"/>
      <c r="UFE103" s="1170"/>
      <c r="UFF103" s="1170"/>
      <c r="UFG103" s="1170"/>
      <c r="UFH103" s="1170"/>
      <c r="UFI103" s="1170"/>
      <c r="UFJ103" s="1170"/>
      <c r="UFK103" s="1170"/>
      <c r="UFL103" s="1170"/>
      <c r="UFM103" s="1170"/>
      <c r="UFN103" s="1170"/>
      <c r="UFO103" s="1170"/>
      <c r="UFP103" s="1170"/>
      <c r="UFQ103" s="1170"/>
      <c r="UFR103" s="1170"/>
      <c r="UFS103" s="1170"/>
      <c r="UFT103" s="1170"/>
      <c r="UFU103" s="1170"/>
      <c r="UFV103" s="1170"/>
      <c r="UFW103" s="1170"/>
      <c r="UFX103" s="1170"/>
      <c r="UFY103" s="1170"/>
      <c r="UFZ103" s="1170"/>
      <c r="UGA103" s="1170"/>
      <c r="UGB103" s="1170"/>
      <c r="UGC103" s="1170"/>
      <c r="UGD103" s="1170"/>
      <c r="UGE103" s="1170"/>
      <c r="UGF103" s="1170"/>
      <c r="UGG103" s="1170"/>
      <c r="UGH103" s="1170"/>
      <c r="UGI103" s="1170"/>
      <c r="UGJ103" s="1170"/>
      <c r="UGK103" s="1170"/>
      <c r="UGL103" s="1170"/>
      <c r="UGM103" s="1170"/>
      <c r="UGN103" s="1170"/>
      <c r="UGO103" s="1170"/>
      <c r="UGP103" s="1170"/>
      <c r="UGQ103" s="1170"/>
      <c r="UGR103" s="1170"/>
      <c r="UGS103" s="1170"/>
      <c r="UGT103" s="1170"/>
      <c r="UGU103" s="1170"/>
      <c r="UGV103" s="1170"/>
      <c r="UGW103" s="1170"/>
      <c r="UGX103" s="1170"/>
      <c r="UGY103" s="1170"/>
      <c r="UGZ103" s="1170"/>
      <c r="UHA103" s="1170"/>
      <c r="UHB103" s="1170"/>
      <c r="UHC103" s="1170"/>
      <c r="UHD103" s="1170"/>
      <c r="UHE103" s="1170"/>
      <c r="UHF103" s="1170"/>
      <c r="UHG103" s="1170"/>
      <c r="UHH103" s="1170"/>
      <c r="UHI103" s="1170"/>
      <c r="UHJ103" s="1170"/>
      <c r="UHK103" s="1170"/>
      <c r="UHL103" s="1170"/>
      <c r="UHM103" s="1170"/>
      <c r="UHN103" s="1170"/>
      <c r="UHO103" s="1170"/>
      <c r="UHP103" s="1170"/>
      <c r="UHQ103" s="1170"/>
      <c r="UHR103" s="1170"/>
      <c r="UHS103" s="1170"/>
      <c r="UHT103" s="1170"/>
      <c r="UHU103" s="1170"/>
      <c r="UHV103" s="1170"/>
      <c r="UHW103" s="1170"/>
      <c r="UHX103" s="1170"/>
      <c r="UHY103" s="1170"/>
      <c r="UHZ103" s="1170"/>
      <c r="UIA103" s="1170"/>
      <c r="UIB103" s="1170"/>
      <c r="UIC103" s="1170"/>
      <c r="UID103" s="1170"/>
      <c r="UIE103" s="1170"/>
      <c r="UIF103" s="1170"/>
      <c r="UIG103" s="1170"/>
      <c r="UIH103" s="1170"/>
      <c r="UII103" s="1170"/>
      <c r="UIJ103" s="1170"/>
      <c r="UIK103" s="1170"/>
      <c r="UIL103" s="1170"/>
      <c r="UIM103" s="1170"/>
      <c r="UIN103" s="1170"/>
      <c r="UIO103" s="1170"/>
      <c r="UIP103" s="1170"/>
      <c r="UIQ103" s="1170"/>
      <c r="UIR103" s="1170"/>
      <c r="UIS103" s="1170"/>
      <c r="UIT103" s="1170"/>
      <c r="UIU103" s="1170"/>
      <c r="UIV103" s="1170"/>
      <c r="UIW103" s="1170"/>
      <c r="UIX103" s="1170"/>
      <c r="UIY103" s="1170"/>
      <c r="UIZ103" s="1170"/>
      <c r="UJA103" s="1170"/>
      <c r="UJB103" s="1170"/>
      <c r="UJC103" s="1170"/>
      <c r="UJD103" s="1170"/>
      <c r="UJE103" s="1170"/>
      <c r="UJF103" s="1170"/>
      <c r="UJG103" s="1170"/>
      <c r="UJH103" s="1170"/>
      <c r="UJI103" s="1170"/>
      <c r="UJJ103" s="1170"/>
      <c r="UJK103" s="1170"/>
      <c r="UJL103" s="1170"/>
      <c r="UJM103" s="1170"/>
      <c r="UJN103" s="1170"/>
      <c r="UJO103" s="1170"/>
      <c r="UJP103" s="1170"/>
      <c r="UJQ103" s="1170"/>
      <c r="UJR103" s="1170"/>
      <c r="UJS103" s="1170"/>
      <c r="UJT103" s="1170"/>
      <c r="UJU103" s="1170"/>
      <c r="UJV103" s="1170"/>
      <c r="UJW103" s="1170"/>
      <c r="UJX103" s="1170"/>
      <c r="UJY103" s="1170"/>
      <c r="UJZ103" s="1170"/>
      <c r="UKA103" s="1170"/>
      <c r="UKB103" s="1170"/>
      <c r="UKC103" s="1170"/>
      <c r="UKD103" s="1170"/>
      <c r="UKE103" s="1170"/>
      <c r="UKF103" s="1170"/>
      <c r="UKG103" s="1170"/>
      <c r="UKH103" s="1170"/>
      <c r="UKI103" s="1170"/>
      <c r="UKJ103" s="1170"/>
      <c r="UKK103" s="1170"/>
      <c r="UKL103" s="1170"/>
      <c r="UKM103" s="1170"/>
      <c r="UKN103" s="1170"/>
      <c r="UKO103" s="1170"/>
      <c r="UKP103" s="1170"/>
      <c r="UKQ103" s="1170"/>
      <c r="UKR103" s="1170"/>
      <c r="UKS103" s="1170"/>
      <c r="UKT103" s="1170"/>
      <c r="UKU103" s="1170"/>
      <c r="UKV103" s="1170"/>
      <c r="UKW103" s="1170"/>
      <c r="UKX103" s="1170"/>
      <c r="UKY103" s="1170"/>
      <c r="UKZ103" s="1170"/>
      <c r="ULA103" s="1170"/>
      <c r="ULB103" s="1170"/>
      <c r="ULC103" s="1170"/>
      <c r="ULD103" s="1170"/>
      <c r="ULE103" s="1170"/>
      <c r="ULF103" s="1170"/>
      <c r="ULG103" s="1170"/>
      <c r="ULH103" s="1170"/>
      <c r="ULI103" s="1170"/>
      <c r="ULJ103" s="1170"/>
      <c r="ULK103" s="1170"/>
      <c r="ULL103" s="1170"/>
      <c r="ULM103" s="1170"/>
      <c r="ULN103" s="1170"/>
      <c r="ULO103" s="1170"/>
      <c r="ULP103" s="1170"/>
      <c r="ULQ103" s="1170"/>
      <c r="ULR103" s="1170"/>
      <c r="ULS103" s="1170"/>
      <c r="ULT103" s="1170"/>
      <c r="ULU103" s="1170"/>
      <c r="ULV103" s="1170"/>
      <c r="ULW103" s="1170"/>
      <c r="ULX103" s="1170"/>
      <c r="ULY103" s="1170"/>
      <c r="ULZ103" s="1170"/>
      <c r="UMA103" s="1170"/>
      <c r="UMB103" s="1170"/>
      <c r="UMC103" s="1170"/>
      <c r="UMD103" s="1170"/>
      <c r="UME103" s="1170"/>
      <c r="UMF103" s="1170"/>
      <c r="UMG103" s="1170"/>
      <c r="UMH103" s="1170"/>
      <c r="UMI103" s="1170"/>
      <c r="UMJ103" s="1170"/>
      <c r="UMK103" s="1170"/>
      <c r="UML103" s="1170"/>
      <c r="UMM103" s="1170"/>
      <c r="UMN103" s="1170"/>
      <c r="UMO103" s="1170"/>
      <c r="UMP103" s="1170"/>
      <c r="UMQ103" s="1170"/>
      <c r="UMR103" s="1170"/>
      <c r="UMS103" s="1170"/>
      <c r="UMT103" s="1170"/>
      <c r="UMU103" s="1170"/>
      <c r="UMV103" s="1170"/>
      <c r="UMW103" s="1170"/>
      <c r="UMX103" s="1170"/>
      <c r="UMY103" s="1170"/>
      <c r="UMZ103" s="1170"/>
      <c r="UNA103" s="1170"/>
      <c r="UNB103" s="1170"/>
      <c r="UNC103" s="1170"/>
      <c r="UND103" s="1170"/>
      <c r="UNE103" s="1170"/>
      <c r="UNF103" s="1170"/>
      <c r="UNG103" s="1170"/>
      <c r="UNH103" s="1170"/>
      <c r="UNI103" s="1170"/>
      <c r="UNJ103" s="1170"/>
      <c r="UNK103" s="1170"/>
      <c r="UNL103" s="1170"/>
      <c r="UNM103" s="1170"/>
      <c r="UNN103" s="1170"/>
      <c r="UNO103" s="1170"/>
      <c r="UNP103" s="1170"/>
      <c r="UNQ103" s="1170"/>
      <c r="UNR103" s="1170"/>
      <c r="UNS103" s="1170"/>
      <c r="UNT103" s="1170"/>
      <c r="UNU103" s="1170"/>
      <c r="UNV103" s="1170"/>
      <c r="UNW103" s="1170"/>
      <c r="UNX103" s="1170"/>
      <c r="UNY103" s="1170"/>
      <c r="UNZ103" s="1170"/>
      <c r="UOA103" s="1170"/>
      <c r="UOB103" s="1170"/>
      <c r="UOC103" s="1170"/>
      <c r="UOD103" s="1170"/>
      <c r="UOE103" s="1170"/>
      <c r="UOF103" s="1170"/>
      <c r="UOG103" s="1170"/>
      <c r="UOH103" s="1170"/>
      <c r="UOI103" s="1170"/>
      <c r="UOJ103" s="1170"/>
      <c r="UOK103" s="1170"/>
      <c r="UOL103" s="1170"/>
      <c r="UOM103" s="1170"/>
      <c r="UON103" s="1170"/>
      <c r="UOO103" s="1170"/>
      <c r="UOP103" s="1170"/>
      <c r="UOQ103" s="1170"/>
      <c r="UOR103" s="1170"/>
      <c r="UOS103" s="1170"/>
      <c r="UOT103" s="1170"/>
      <c r="UOU103" s="1170"/>
      <c r="UOV103" s="1170"/>
      <c r="UOW103" s="1170"/>
      <c r="UOX103" s="1170"/>
      <c r="UOY103" s="1170"/>
      <c r="UOZ103" s="1170"/>
      <c r="UPA103" s="1170"/>
      <c r="UPB103" s="1170"/>
      <c r="UPC103" s="1170"/>
      <c r="UPD103" s="1170"/>
      <c r="UPE103" s="1170"/>
      <c r="UPF103" s="1170"/>
      <c r="UPG103" s="1170"/>
      <c r="UPH103" s="1170"/>
      <c r="UPI103" s="1170"/>
      <c r="UPJ103" s="1170"/>
      <c r="UPK103" s="1170"/>
      <c r="UPL103" s="1170"/>
      <c r="UPM103" s="1170"/>
      <c r="UPN103" s="1170"/>
      <c r="UPO103" s="1170"/>
      <c r="UPP103" s="1170"/>
      <c r="UPQ103" s="1170"/>
      <c r="UPR103" s="1170"/>
      <c r="UPS103" s="1170"/>
      <c r="UPT103" s="1170"/>
      <c r="UPU103" s="1170"/>
      <c r="UPV103" s="1170"/>
      <c r="UPW103" s="1170"/>
      <c r="UPX103" s="1170"/>
      <c r="UPY103" s="1170"/>
      <c r="UPZ103" s="1170"/>
      <c r="UQA103" s="1170"/>
      <c r="UQB103" s="1170"/>
      <c r="UQC103" s="1170"/>
      <c r="UQD103" s="1170"/>
      <c r="UQE103" s="1170"/>
      <c r="UQF103" s="1170"/>
      <c r="UQG103" s="1170"/>
      <c r="UQH103" s="1170"/>
      <c r="UQI103" s="1170"/>
      <c r="UQJ103" s="1170"/>
      <c r="UQK103" s="1170"/>
      <c r="UQL103" s="1170"/>
      <c r="UQM103" s="1170"/>
      <c r="UQN103" s="1170"/>
      <c r="UQO103" s="1170"/>
      <c r="UQP103" s="1170"/>
      <c r="UQQ103" s="1170"/>
      <c r="UQR103" s="1170"/>
      <c r="UQS103" s="1170"/>
      <c r="UQT103" s="1170"/>
      <c r="UQU103" s="1170"/>
      <c r="UQV103" s="1170"/>
      <c r="UQW103" s="1170"/>
      <c r="UQX103" s="1170"/>
      <c r="UQY103" s="1170"/>
      <c r="UQZ103" s="1170"/>
      <c r="URA103" s="1170"/>
      <c r="URB103" s="1170"/>
      <c r="URC103" s="1170"/>
      <c r="URD103" s="1170"/>
      <c r="URE103" s="1170"/>
      <c r="URF103" s="1170"/>
      <c r="URG103" s="1170"/>
      <c r="URH103" s="1170"/>
      <c r="URI103" s="1170"/>
      <c r="URJ103" s="1170"/>
      <c r="URK103" s="1170"/>
      <c r="URL103" s="1170"/>
      <c r="URM103" s="1170"/>
      <c r="URN103" s="1170"/>
      <c r="URO103" s="1170"/>
      <c r="URP103" s="1170"/>
      <c r="URQ103" s="1170"/>
      <c r="URR103" s="1170"/>
      <c r="URS103" s="1170"/>
      <c r="URT103" s="1170"/>
      <c r="URU103" s="1170"/>
      <c r="URV103" s="1170"/>
      <c r="URW103" s="1170"/>
      <c r="URX103" s="1170"/>
      <c r="URY103" s="1170"/>
      <c r="URZ103" s="1170"/>
      <c r="USA103" s="1170"/>
      <c r="USB103" s="1170"/>
      <c r="USC103" s="1170"/>
      <c r="USD103" s="1170"/>
      <c r="USE103" s="1170"/>
      <c r="USF103" s="1170"/>
      <c r="USG103" s="1170"/>
      <c r="USH103" s="1170"/>
      <c r="USI103" s="1170"/>
      <c r="USJ103" s="1170"/>
      <c r="USK103" s="1170"/>
      <c r="USL103" s="1170"/>
      <c r="USM103" s="1170"/>
      <c r="USN103" s="1170"/>
      <c r="USO103" s="1170"/>
      <c r="USP103" s="1170"/>
      <c r="USQ103" s="1170"/>
      <c r="USR103" s="1170"/>
      <c r="USS103" s="1170"/>
      <c r="UST103" s="1170"/>
      <c r="USU103" s="1170"/>
      <c r="USV103" s="1170"/>
      <c r="USW103" s="1170"/>
      <c r="USX103" s="1170"/>
      <c r="USY103" s="1170"/>
      <c r="USZ103" s="1170"/>
      <c r="UTA103" s="1170"/>
      <c r="UTB103" s="1170"/>
      <c r="UTC103" s="1170"/>
      <c r="UTD103" s="1170"/>
      <c r="UTE103" s="1170"/>
      <c r="UTF103" s="1170"/>
      <c r="UTG103" s="1170"/>
      <c r="UTH103" s="1170"/>
      <c r="UTI103" s="1170"/>
      <c r="UTJ103" s="1170"/>
      <c r="UTK103" s="1170"/>
      <c r="UTL103" s="1170"/>
      <c r="UTM103" s="1170"/>
      <c r="UTN103" s="1170"/>
      <c r="UTO103" s="1170"/>
      <c r="UTP103" s="1170"/>
      <c r="UTQ103" s="1170"/>
      <c r="UTR103" s="1170"/>
      <c r="UTS103" s="1170"/>
      <c r="UTT103" s="1170"/>
      <c r="UTU103" s="1170"/>
      <c r="UTV103" s="1170"/>
      <c r="UTW103" s="1170"/>
      <c r="UTX103" s="1170"/>
      <c r="UTY103" s="1170"/>
      <c r="UTZ103" s="1170"/>
      <c r="UUA103" s="1170"/>
      <c r="UUB103" s="1170"/>
      <c r="UUC103" s="1170"/>
      <c r="UUD103" s="1170"/>
      <c r="UUE103" s="1170"/>
      <c r="UUF103" s="1170"/>
      <c r="UUG103" s="1170"/>
      <c r="UUH103" s="1170"/>
      <c r="UUI103" s="1170"/>
      <c r="UUJ103" s="1170"/>
      <c r="UUK103" s="1170"/>
      <c r="UUL103" s="1170"/>
      <c r="UUM103" s="1170"/>
      <c r="UUN103" s="1170"/>
      <c r="UUO103" s="1170"/>
      <c r="UUP103" s="1170"/>
      <c r="UUQ103" s="1170"/>
      <c r="UUR103" s="1170"/>
      <c r="UUS103" s="1170"/>
      <c r="UUT103" s="1170"/>
      <c r="UUU103" s="1170"/>
      <c r="UUV103" s="1170"/>
      <c r="UUW103" s="1170"/>
      <c r="UUX103" s="1170"/>
      <c r="UUY103" s="1170"/>
      <c r="UUZ103" s="1170"/>
      <c r="UVA103" s="1170"/>
      <c r="UVB103" s="1170"/>
      <c r="UVC103" s="1170"/>
      <c r="UVD103" s="1170"/>
      <c r="UVE103" s="1170"/>
      <c r="UVF103" s="1170"/>
      <c r="UVG103" s="1170"/>
      <c r="UVH103" s="1170"/>
      <c r="UVI103" s="1170"/>
      <c r="UVJ103" s="1170"/>
      <c r="UVK103" s="1170"/>
      <c r="UVL103" s="1170"/>
      <c r="UVM103" s="1170"/>
      <c r="UVN103" s="1170"/>
      <c r="UVO103" s="1170"/>
      <c r="UVP103" s="1170"/>
      <c r="UVQ103" s="1170"/>
      <c r="UVR103" s="1170"/>
      <c r="UVS103" s="1170"/>
      <c r="UVT103" s="1170"/>
      <c r="UVU103" s="1170"/>
      <c r="UVV103" s="1170"/>
      <c r="UVW103" s="1170"/>
      <c r="UVX103" s="1170"/>
      <c r="UVY103" s="1170"/>
      <c r="UVZ103" s="1170"/>
      <c r="UWA103" s="1170"/>
      <c r="UWB103" s="1170"/>
      <c r="UWC103" s="1170"/>
      <c r="UWD103" s="1170"/>
      <c r="UWE103" s="1170"/>
      <c r="UWF103" s="1170"/>
      <c r="UWG103" s="1170"/>
      <c r="UWH103" s="1170"/>
      <c r="UWI103" s="1170"/>
      <c r="UWJ103" s="1170"/>
      <c r="UWK103" s="1170"/>
      <c r="UWL103" s="1170"/>
      <c r="UWM103" s="1170"/>
      <c r="UWN103" s="1170"/>
      <c r="UWO103" s="1170"/>
      <c r="UWP103" s="1170"/>
      <c r="UWQ103" s="1170"/>
      <c r="UWR103" s="1170"/>
      <c r="UWS103" s="1170"/>
      <c r="UWT103" s="1170"/>
      <c r="UWU103" s="1170"/>
      <c r="UWV103" s="1170"/>
      <c r="UWW103" s="1170"/>
      <c r="UWX103" s="1170"/>
      <c r="UWY103" s="1170"/>
      <c r="UWZ103" s="1170"/>
      <c r="UXA103" s="1170"/>
      <c r="UXB103" s="1170"/>
      <c r="UXC103" s="1170"/>
      <c r="UXD103" s="1170"/>
      <c r="UXE103" s="1170"/>
      <c r="UXF103" s="1170"/>
      <c r="UXG103" s="1170"/>
      <c r="UXH103" s="1170"/>
      <c r="UXI103" s="1170"/>
      <c r="UXJ103" s="1170"/>
      <c r="UXK103" s="1170"/>
      <c r="UXL103" s="1170"/>
      <c r="UXM103" s="1170"/>
      <c r="UXN103" s="1170"/>
      <c r="UXO103" s="1170"/>
      <c r="UXP103" s="1170"/>
      <c r="UXQ103" s="1170"/>
      <c r="UXR103" s="1170"/>
      <c r="UXS103" s="1170"/>
      <c r="UXT103" s="1170"/>
      <c r="UXU103" s="1170"/>
      <c r="UXV103" s="1170"/>
      <c r="UXW103" s="1170"/>
      <c r="UXX103" s="1170"/>
      <c r="UXY103" s="1170"/>
      <c r="UXZ103" s="1170"/>
      <c r="UYA103" s="1170"/>
      <c r="UYB103" s="1170"/>
      <c r="UYC103" s="1170"/>
      <c r="UYD103" s="1170"/>
      <c r="UYE103" s="1170"/>
      <c r="UYF103" s="1170"/>
      <c r="UYG103" s="1170"/>
      <c r="UYH103" s="1170"/>
      <c r="UYI103" s="1170"/>
      <c r="UYJ103" s="1170"/>
      <c r="UYK103" s="1170"/>
      <c r="UYL103" s="1170"/>
      <c r="UYM103" s="1170"/>
      <c r="UYN103" s="1170"/>
      <c r="UYO103" s="1170"/>
      <c r="UYP103" s="1170"/>
      <c r="UYQ103" s="1170"/>
      <c r="UYR103" s="1170"/>
      <c r="UYS103" s="1170"/>
      <c r="UYT103" s="1170"/>
      <c r="UYU103" s="1170"/>
      <c r="UYV103" s="1170"/>
      <c r="UYW103" s="1170"/>
      <c r="UYX103" s="1170"/>
      <c r="UYY103" s="1170"/>
      <c r="UYZ103" s="1170"/>
      <c r="UZA103" s="1170"/>
      <c r="UZB103" s="1170"/>
      <c r="UZC103" s="1170"/>
      <c r="UZD103" s="1170"/>
      <c r="UZE103" s="1170"/>
      <c r="UZF103" s="1170"/>
      <c r="UZG103" s="1170"/>
      <c r="UZH103" s="1170"/>
      <c r="UZI103" s="1170"/>
      <c r="UZJ103" s="1170"/>
      <c r="UZK103" s="1170"/>
      <c r="UZL103" s="1170"/>
      <c r="UZM103" s="1170"/>
      <c r="UZN103" s="1170"/>
      <c r="UZO103" s="1170"/>
      <c r="UZP103" s="1170"/>
      <c r="UZQ103" s="1170"/>
      <c r="UZR103" s="1170"/>
      <c r="UZS103" s="1170"/>
      <c r="UZT103" s="1170"/>
      <c r="UZU103" s="1170"/>
      <c r="UZV103" s="1170"/>
      <c r="UZW103" s="1170"/>
      <c r="UZX103" s="1170"/>
      <c r="UZY103" s="1170"/>
      <c r="UZZ103" s="1170"/>
      <c r="VAA103" s="1170"/>
      <c r="VAB103" s="1170"/>
      <c r="VAC103" s="1170"/>
      <c r="VAD103" s="1170"/>
      <c r="VAE103" s="1170"/>
      <c r="VAF103" s="1170"/>
      <c r="VAG103" s="1170"/>
      <c r="VAH103" s="1170"/>
      <c r="VAI103" s="1170"/>
      <c r="VAJ103" s="1170"/>
      <c r="VAK103" s="1170"/>
      <c r="VAL103" s="1170"/>
      <c r="VAM103" s="1170"/>
      <c r="VAN103" s="1170"/>
      <c r="VAO103" s="1170"/>
      <c r="VAP103" s="1170"/>
      <c r="VAQ103" s="1170"/>
      <c r="VAR103" s="1170"/>
      <c r="VAS103" s="1170"/>
      <c r="VAT103" s="1170"/>
      <c r="VAU103" s="1170"/>
      <c r="VAV103" s="1170"/>
      <c r="VAW103" s="1170"/>
      <c r="VAX103" s="1170"/>
      <c r="VAY103" s="1170"/>
      <c r="VAZ103" s="1170"/>
      <c r="VBA103" s="1170"/>
      <c r="VBB103" s="1170"/>
      <c r="VBC103" s="1170"/>
      <c r="VBD103" s="1170"/>
      <c r="VBE103" s="1170"/>
      <c r="VBF103" s="1170"/>
      <c r="VBG103" s="1170"/>
      <c r="VBH103" s="1170"/>
      <c r="VBI103" s="1170"/>
      <c r="VBJ103" s="1170"/>
      <c r="VBK103" s="1170"/>
      <c r="VBL103" s="1170"/>
      <c r="VBM103" s="1170"/>
      <c r="VBN103" s="1170"/>
      <c r="VBO103" s="1170"/>
      <c r="VBP103" s="1170"/>
      <c r="VBQ103" s="1170"/>
      <c r="VBR103" s="1170"/>
      <c r="VBS103" s="1170"/>
      <c r="VBT103" s="1170"/>
      <c r="VBU103" s="1170"/>
      <c r="VBV103" s="1170"/>
      <c r="VBW103" s="1170"/>
      <c r="VBX103" s="1170"/>
      <c r="VBY103" s="1170"/>
      <c r="VBZ103" s="1170"/>
      <c r="VCA103" s="1170"/>
      <c r="VCB103" s="1170"/>
      <c r="VCC103" s="1170"/>
      <c r="VCD103" s="1170"/>
      <c r="VCE103" s="1170"/>
      <c r="VCF103" s="1170"/>
      <c r="VCG103" s="1170"/>
      <c r="VCH103" s="1170"/>
      <c r="VCI103" s="1170"/>
      <c r="VCJ103" s="1170"/>
      <c r="VCK103" s="1170"/>
      <c r="VCL103" s="1170"/>
      <c r="VCM103" s="1170"/>
      <c r="VCN103" s="1170"/>
      <c r="VCO103" s="1170"/>
      <c r="VCP103" s="1170"/>
      <c r="VCQ103" s="1170"/>
      <c r="VCR103" s="1170"/>
      <c r="VCS103" s="1170"/>
      <c r="VCT103" s="1170"/>
      <c r="VCU103" s="1170"/>
      <c r="VCV103" s="1170"/>
      <c r="VCW103" s="1170"/>
      <c r="VCX103" s="1170"/>
      <c r="VCY103" s="1170"/>
      <c r="VCZ103" s="1170"/>
      <c r="VDA103" s="1170"/>
      <c r="VDB103" s="1170"/>
      <c r="VDC103" s="1170"/>
      <c r="VDD103" s="1170"/>
      <c r="VDE103" s="1170"/>
      <c r="VDF103" s="1170"/>
      <c r="VDG103" s="1170"/>
      <c r="VDH103" s="1170"/>
      <c r="VDI103" s="1170"/>
      <c r="VDJ103" s="1170"/>
      <c r="VDK103" s="1170"/>
      <c r="VDL103" s="1170"/>
      <c r="VDM103" s="1170"/>
      <c r="VDN103" s="1170"/>
      <c r="VDO103" s="1170"/>
      <c r="VDP103" s="1170"/>
      <c r="VDQ103" s="1170"/>
      <c r="VDR103" s="1170"/>
      <c r="VDS103" s="1170"/>
      <c r="VDT103" s="1170"/>
      <c r="VDU103" s="1170"/>
      <c r="VDV103" s="1170"/>
      <c r="VDW103" s="1170"/>
      <c r="VDX103" s="1170"/>
      <c r="VDY103" s="1170"/>
      <c r="VDZ103" s="1170"/>
      <c r="VEA103" s="1170"/>
      <c r="VEB103" s="1170"/>
      <c r="VEC103" s="1170"/>
      <c r="VED103" s="1170"/>
      <c r="VEE103" s="1170"/>
      <c r="VEF103" s="1170"/>
      <c r="VEG103" s="1170"/>
      <c r="VEH103" s="1170"/>
      <c r="VEI103" s="1170"/>
      <c r="VEJ103" s="1170"/>
      <c r="VEK103" s="1170"/>
      <c r="VEL103" s="1170"/>
      <c r="VEM103" s="1170"/>
      <c r="VEN103" s="1170"/>
      <c r="VEO103" s="1170"/>
      <c r="VEP103" s="1170"/>
      <c r="VEQ103" s="1170"/>
      <c r="VER103" s="1170"/>
      <c r="VES103" s="1170"/>
      <c r="VET103" s="1170"/>
      <c r="VEU103" s="1170"/>
      <c r="VEV103" s="1170"/>
      <c r="VEW103" s="1170"/>
      <c r="VEX103" s="1170"/>
      <c r="VEY103" s="1170"/>
      <c r="VEZ103" s="1170"/>
      <c r="VFA103" s="1170"/>
      <c r="VFB103" s="1170"/>
      <c r="VFC103" s="1170"/>
      <c r="VFD103" s="1170"/>
      <c r="VFE103" s="1170"/>
      <c r="VFF103" s="1170"/>
      <c r="VFG103" s="1170"/>
      <c r="VFH103" s="1170"/>
      <c r="VFI103" s="1170"/>
      <c r="VFJ103" s="1170"/>
      <c r="VFK103" s="1170"/>
      <c r="VFL103" s="1170"/>
      <c r="VFM103" s="1170"/>
      <c r="VFN103" s="1170"/>
      <c r="VFO103" s="1170"/>
      <c r="VFP103" s="1170"/>
      <c r="VFQ103" s="1170"/>
      <c r="VFR103" s="1170"/>
      <c r="VFS103" s="1170"/>
      <c r="VFT103" s="1170"/>
      <c r="VFU103" s="1170"/>
      <c r="VFV103" s="1170"/>
      <c r="VFW103" s="1170"/>
      <c r="VFX103" s="1170"/>
      <c r="VFY103" s="1170"/>
      <c r="VFZ103" s="1170"/>
      <c r="VGA103" s="1170"/>
      <c r="VGB103" s="1170"/>
      <c r="VGC103" s="1170"/>
      <c r="VGD103" s="1170"/>
      <c r="VGE103" s="1170"/>
      <c r="VGF103" s="1170"/>
      <c r="VGG103" s="1170"/>
      <c r="VGH103" s="1170"/>
      <c r="VGI103" s="1170"/>
      <c r="VGJ103" s="1170"/>
      <c r="VGK103" s="1170"/>
      <c r="VGL103" s="1170"/>
      <c r="VGM103" s="1170"/>
      <c r="VGN103" s="1170"/>
      <c r="VGO103" s="1170"/>
      <c r="VGP103" s="1170"/>
      <c r="VGQ103" s="1170"/>
      <c r="VGR103" s="1170"/>
      <c r="VGS103" s="1170"/>
      <c r="VGT103" s="1170"/>
      <c r="VGU103" s="1170"/>
      <c r="VGV103" s="1170"/>
      <c r="VGW103" s="1170"/>
      <c r="VGX103" s="1170"/>
      <c r="VGY103" s="1170"/>
      <c r="VGZ103" s="1170"/>
      <c r="VHA103" s="1170"/>
      <c r="VHB103" s="1170"/>
      <c r="VHC103" s="1170"/>
      <c r="VHD103" s="1170"/>
      <c r="VHE103" s="1170"/>
      <c r="VHF103" s="1170"/>
      <c r="VHG103" s="1170"/>
      <c r="VHH103" s="1170"/>
      <c r="VHI103" s="1170"/>
      <c r="VHJ103" s="1170"/>
      <c r="VHK103" s="1170"/>
      <c r="VHL103" s="1170"/>
      <c r="VHM103" s="1170"/>
      <c r="VHN103" s="1170"/>
      <c r="VHO103" s="1170"/>
      <c r="VHP103" s="1170"/>
      <c r="VHQ103" s="1170"/>
      <c r="VHR103" s="1170"/>
      <c r="VHS103" s="1170"/>
      <c r="VHT103" s="1170"/>
      <c r="VHU103" s="1170"/>
      <c r="VHV103" s="1170"/>
      <c r="VHW103" s="1170"/>
      <c r="VHX103" s="1170"/>
      <c r="VHY103" s="1170"/>
      <c r="VHZ103" s="1170"/>
      <c r="VIA103" s="1170"/>
      <c r="VIB103" s="1170"/>
      <c r="VIC103" s="1170"/>
      <c r="VID103" s="1170"/>
      <c r="VIE103" s="1170"/>
      <c r="VIF103" s="1170"/>
      <c r="VIG103" s="1170"/>
      <c r="VIH103" s="1170"/>
      <c r="VII103" s="1170"/>
      <c r="VIJ103" s="1170"/>
      <c r="VIK103" s="1170"/>
      <c r="VIL103" s="1170"/>
      <c r="VIM103" s="1170"/>
      <c r="VIN103" s="1170"/>
      <c r="VIO103" s="1170"/>
      <c r="VIP103" s="1170"/>
      <c r="VIQ103" s="1170"/>
      <c r="VIR103" s="1170"/>
      <c r="VIS103" s="1170"/>
      <c r="VIT103" s="1170"/>
      <c r="VIU103" s="1170"/>
      <c r="VIV103" s="1170"/>
      <c r="VIW103" s="1170"/>
      <c r="VIX103" s="1170"/>
      <c r="VIY103" s="1170"/>
      <c r="VIZ103" s="1170"/>
      <c r="VJA103" s="1170"/>
      <c r="VJB103" s="1170"/>
      <c r="VJC103" s="1170"/>
      <c r="VJD103" s="1170"/>
      <c r="VJE103" s="1170"/>
      <c r="VJF103" s="1170"/>
      <c r="VJG103" s="1170"/>
      <c r="VJH103" s="1170"/>
      <c r="VJI103" s="1170"/>
      <c r="VJJ103" s="1170"/>
      <c r="VJK103" s="1170"/>
      <c r="VJL103" s="1170"/>
      <c r="VJM103" s="1170"/>
      <c r="VJN103" s="1170"/>
      <c r="VJO103" s="1170"/>
      <c r="VJP103" s="1170"/>
      <c r="VJQ103" s="1170"/>
      <c r="VJR103" s="1170"/>
      <c r="VJS103" s="1170"/>
      <c r="VJT103" s="1170"/>
      <c r="VJU103" s="1170"/>
      <c r="VJV103" s="1170"/>
      <c r="VJW103" s="1170"/>
      <c r="VJX103" s="1170"/>
      <c r="VJY103" s="1170"/>
      <c r="VJZ103" s="1170"/>
      <c r="VKA103" s="1170"/>
      <c r="VKB103" s="1170"/>
      <c r="VKC103" s="1170"/>
      <c r="VKD103" s="1170"/>
      <c r="VKE103" s="1170"/>
      <c r="VKF103" s="1170"/>
      <c r="VKG103" s="1170"/>
      <c r="VKH103" s="1170"/>
      <c r="VKI103" s="1170"/>
      <c r="VKJ103" s="1170"/>
      <c r="VKK103" s="1170"/>
      <c r="VKL103" s="1170"/>
      <c r="VKM103" s="1170"/>
      <c r="VKN103" s="1170"/>
      <c r="VKO103" s="1170"/>
      <c r="VKP103" s="1170"/>
      <c r="VKQ103" s="1170"/>
      <c r="VKR103" s="1170"/>
      <c r="VKS103" s="1170"/>
      <c r="VKT103" s="1170"/>
      <c r="VKU103" s="1170"/>
      <c r="VKV103" s="1170"/>
      <c r="VKW103" s="1170"/>
      <c r="VKX103" s="1170"/>
      <c r="VKY103" s="1170"/>
      <c r="VKZ103" s="1170"/>
      <c r="VLA103" s="1170"/>
      <c r="VLB103" s="1170"/>
      <c r="VLC103" s="1170"/>
      <c r="VLD103" s="1170"/>
      <c r="VLE103" s="1170"/>
      <c r="VLF103" s="1170"/>
      <c r="VLG103" s="1170"/>
      <c r="VLH103" s="1170"/>
      <c r="VLI103" s="1170"/>
      <c r="VLJ103" s="1170"/>
      <c r="VLK103" s="1170"/>
      <c r="VLL103" s="1170"/>
      <c r="VLM103" s="1170"/>
      <c r="VLN103" s="1170"/>
      <c r="VLO103" s="1170"/>
      <c r="VLP103" s="1170"/>
      <c r="VLQ103" s="1170"/>
      <c r="VLR103" s="1170"/>
      <c r="VLS103" s="1170"/>
      <c r="VLT103" s="1170"/>
      <c r="VLU103" s="1170"/>
      <c r="VLV103" s="1170"/>
      <c r="VLW103" s="1170"/>
      <c r="VLX103" s="1170"/>
      <c r="VLY103" s="1170"/>
      <c r="VLZ103" s="1170"/>
      <c r="VMA103" s="1170"/>
      <c r="VMB103" s="1170"/>
      <c r="VMC103" s="1170"/>
      <c r="VMD103" s="1170"/>
      <c r="VME103" s="1170"/>
      <c r="VMF103" s="1170"/>
      <c r="VMG103" s="1170"/>
      <c r="VMH103" s="1170"/>
      <c r="VMI103" s="1170"/>
      <c r="VMJ103" s="1170"/>
      <c r="VMK103" s="1170"/>
      <c r="VML103" s="1170"/>
      <c r="VMM103" s="1170"/>
      <c r="VMN103" s="1170"/>
      <c r="VMO103" s="1170"/>
      <c r="VMP103" s="1170"/>
      <c r="VMQ103" s="1170"/>
      <c r="VMR103" s="1170"/>
      <c r="VMS103" s="1170"/>
      <c r="VMT103" s="1170"/>
      <c r="VMU103" s="1170"/>
      <c r="VMV103" s="1170"/>
      <c r="VMW103" s="1170"/>
      <c r="VMX103" s="1170"/>
      <c r="VMY103" s="1170"/>
      <c r="VMZ103" s="1170"/>
      <c r="VNA103" s="1170"/>
      <c r="VNB103" s="1170"/>
      <c r="VNC103" s="1170"/>
      <c r="VND103" s="1170"/>
      <c r="VNE103" s="1170"/>
      <c r="VNF103" s="1170"/>
      <c r="VNG103" s="1170"/>
      <c r="VNH103" s="1170"/>
      <c r="VNI103" s="1170"/>
      <c r="VNJ103" s="1170"/>
      <c r="VNK103" s="1170"/>
      <c r="VNL103" s="1170"/>
      <c r="VNM103" s="1170"/>
      <c r="VNN103" s="1170"/>
      <c r="VNO103" s="1170"/>
      <c r="VNP103" s="1170"/>
      <c r="VNQ103" s="1170"/>
      <c r="VNR103" s="1170"/>
      <c r="VNS103" s="1170"/>
      <c r="VNT103" s="1170"/>
      <c r="VNU103" s="1170"/>
      <c r="VNV103" s="1170"/>
      <c r="VNW103" s="1170"/>
      <c r="VNX103" s="1170"/>
      <c r="VNY103" s="1170"/>
      <c r="VNZ103" s="1170"/>
      <c r="VOA103" s="1170"/>
      <c r="VOB103" s="1170"/>
      <c r="VOC103" s="1170"/>
      <c r="VOD103" s="1170"/>
      <c r="VOE103" s="1170"/>
      <c r="VOF103" s="1170"/>
      <c r="VOG103" s="1170"/>
      <c r="VOH103" s="1170"/>
      <c r="VOI103" s="1170"/>
      <c r="VOJ103" s="1170"/>
      <c r="VOK103" s="1170"/>
      <c r="VOL103" s="1170"/>
      <c r="VOM103" s="1170"/>
      <c r="VON103" s="1170"/>
      <c r="VOO103" s="1170"/>
      <c r="VOP103" s="1170"/>
      <c r="VOQ103" s="1170"/>
      <c r="VOR103" s="1170"/>
      <c r="VOS103" s="1170"/>
      <c r="VOT103" s="1170"/>
      <c r="VOU103" s="1170"/>
      <c r="VOV103" s="1170"/>
      <c r="VOW103" s="1170"/>
      <c r="VOX103" s="1170"/>
      <c r="VOY103" s="1170"/>
      <c r="VOZ103" s="1170"/>
      <c r="VPA103" s="1170"/>
      <c r="VPB103" s="1170"/>
      <c r="VPC103" s="1170"/>
      <c r="VPD103" s="1170"/>
      <c r="VPE103" s="1170"/>
      <c r="VPF103" s="1170"/>
      <c r="VPG103" s="1170"/>
      <c r="VPH103" s="1170"/>
      <c r="VPI103" s="1170"/>
      <c r="VPJ103" s="1170"/>
      <c r="VPK103" s="1170"/>
      <c r="VPL103" s="1170"/>
      <c r="VPM103" s="1170"/>
      <c r="VPN103" s="1170"/>
      <c r="VPO103" s="1170"/>
      <c r="VPP103" s="1170"/>
      <c r="VPQ103" s="1170"/>
      <c r="VPR103" s="1170"/>
      <c r="VPS103" s="1170"/>
      <c r="VPT103" s="1170"/>
      <c r="VPU103" s="1170"/>
      <c r="VPV103" s="1170"/>
      <c r="VPW103" s="1170"/>
      <c r="VPX103" s="1170"/>
      <c r="VPY103" s="1170"/>
      <c r="VPZ103" s="1170"/>
      <c r="VQA103" s="1170"/>
      <c r="VQB103" s="1170"/>
      <c r="VQC103" s="1170"/>
      <c r="VQD103" s="1170"/>
      <c r="VQE103" s="1170"/>
      <c r="VQF103" s="1170"/>
      <c r="VQG103" s="1170"/>
      <c r="VQH103" s="1170"/>
      <c r="VQI103" s="1170"/>
      <c r="VQJ103" s="1170"/>
      <c r="VQK103" s="1170"/>
      <c r="VQL103" s="1170"/>
      <c r="VQM103" s="1170"/>
      <c r="VQN103" s="1170"/>
      <c r="VQO103" s="1170"/>
      <c r="VQP103" s="1170"/>
      <c r="VQQ103" s="1170"/>
      <c r="VQR103" s="1170"/>
      <c r="VQS103" s="1170"/>
      <c r="VQT103" s="1170"/>
      <c r="VQU103" s="1170"/>
      <c r="VQV103" s="1170"/>
      <c r="VQW103" s="1170"/>
      <c r="VQX103" s="1170"/>
      <c r="VQY103" s="1170"/>
      <c r="VQZ103" s="1170"/>
      <c r="VRA103" s="1170"/>
      <c r="VRB103" s="1170"/>
      <c r="VRC103" s="1170"/>
      <c r="VRD103" s="1170"/>
      <c r="VRE103" s="1170"/>
      <c r="VRF103" s="1170"/>
      <c r="VRG103" s="1170"/>
      <c r="VRH103" s="1170"/>
      <c r="VRI103" s="1170"/>
      <c r="VRJ103" s="1170"/>
      <c r="VRK103" s="1170"/>
      <c r="VRL103" s="1170"/>
      <c r="VRM103" s="1170"/>
      <c r="VRN103" s="1170"/>
      <c r="VRO103" s="1170"/>
      <c r="VRP103" s="1170"/>
      <c r="VRQ103" s="1170"/>
      <c r="VRR103" s="1170"/>
      <c r="VRS103" s="1170"/>
      <c r="VRT103" s="1170"/>
      <c r="VRU103" s="1170"/>
      <c r="VRV103" s="1170"/>
      <c r="VRW103" s="1170"/>
      <c r="VRX103" s="1170"/>
      <c r="VRY103" s="1170"/>
      <c r="VRZ103" s="1170"/>
      <c r="VSA103" s="1170"/>
      <c r="VSB103" s="1170"/>
      <c r="VSC103" s="1170"/>
      <c r="VSD103" s="1170"/>
      <c r="VSE103" s="1170"/>
      <c r="VSF103" s="1170"/>
      <c r="VSG103" s="1170"/>
      <c r="VSH103" s="1170"/>
      <c r="VSI103" s="1170"/>
      <c r="VSJ103" s="1170"/>
      <c r="VSK103" s="1170"/>
      <c r="VSL103" s="1170"/>
      <c r="VSM103" s="1170"/>
      <c r="VSN103" s="1170"/>
      <c r="VSO103" s="1170"/>
      <c r="VSP103" s="1170"/>
      <c r="VSQ103" s="1170"/>
      <c r="VSR103" s="1170"/>
      <c r="VSS103" s="1170"/>
      <c r="VST103" s="1170"/>
      <c r="VSU103" s="1170"/>
      <c r="VSV103" s="1170"/>
      <c r="VSW103" s="1170"/>
      <c r="VSX103" s="1170"/>
      <c r="VSY103" s="1170"/>
      <c r="VSZ103" s="1170"/>
      <c r="VTA103" s="1170"/>
      <c r="VTB103" s="1170"/>
      <c r="VTC103" s="1170"/>
      <c r="VTD103" s="1170"/>
      <c r="VTE103" s="1170"/>
      <c r="VTF103" s="1170"/>
      <c r="VTG103" s="1170"/>
      <c r="VTH103" s="1170"/>
      <c r="VTI103" s="1170"/>
      <c r="VTJ103" s="1170"/>
      <c r="VTK103" s="1170"/>
      <c r="VTL103" s="1170"/>
      <c r="VTM103" s="1170"/>
      <c r="VTN103" s="1170"/>
      <c r="VTO103" s="1170"/>
      <c r="VTP103" s="1170"/>
      <c r="VTQ103" s="1170"/>
      <c r="VTR103" s="1170"/>
      <c r="VTS103" s="1170"/>
      <c r="VTT103" s="1170"/>
      <c r="VTU103" s="1170"/>
      <c r="VTV103" s="1170"/>
      <c r="VTW103" s="1170"/>
      <c r="VTX103" s="1170"/>
      <c r="VTY103" s="1170"/>
      <c r="VTZ103" s="1170"/>
      <c r="VUA103" s="1170"/>
      <c r="VUB103" s="1170"/>
      <c r="VUC103" s="1170"/>
      <c r="VUD103" s="1170"/>
      <c r="VUE103" s="1170"/>
      <c r="VUF103" s="1170"/>
      <c r="VUG103" s="1170"/>
      <c r="VUH103" s="1170"/>
      <c r="VUI103" s="1170"/>
      <c r="VUJ103" s="1170"/>
      <c r="VUK103" s="1170"/>
      <c r="VUL103" s="1170"/>
      <c r="VUM103" s="1170"/>
      <c r="VUN103" s="1170"/>
      <c r="VUO103" s="1170"/>
      <c r="VUP103" s="1170"/>
      <c r="VUQ103" s="1170"/>
      <c r="VUR103" s="1170"/>
      <c r="VUS103" s="1170"/>
      <c r="VUT103" s="1170"/>
      <c r="VUU103" s="1170"/>
      <c r="VUV103" s="1170"/>
      <c r="VUW103" s="1170"/>
      <c r="VUX103" s="1170"/>
      <c r="VUY103" s="1170"/>
      <c r="VUZ103" s="1170"/>
      <c r="VVA103" s="1170"/>
      <c r="VVB103" s="1170"/>
      <c r="VVC103" s="1170"/>
      <c r="VVD103" s="1170"/>
      <c r="VVE103" s="1170"/>
      <c r="VVF103" s="1170"/>
      <c r="VVG103" s="1170"/>
      <c r="VVH103" s="1170"/>
      <c r="VVI103" s="1170"/>
      <c r="VVJ103" s="1170"/>
      <c r="VVK103" s="1170"/>
      <c r="VVL103" s="1170"/>
      <c r="VVM103" s="1170"/>
      <c r="VVN103" s="1170"/>
      <c r="VVO103" s="1170"/>
      <c r="VVP103" s="1170"/>
      <c r="VVQ103" s="1170"/>
      <c r="VVR103" s="1170"/>
      <c r="VVS103" s="1170"/>
      <c r="VVT103" s="1170"/>
      <c r="VVU103" s="1170"/>
      <c r="VVV103" s="1170"/>
      <c r="VVW103" s="1170"/>
      <c r="VVX103" s="1170"/>
      <c r="VVY103" s="1170"/>
      <c r="VVZ103" s="1170"/>
      <c r="VWA103" s="1170"/>
      <c r="VWB103" s="1170"/>
      <c r="VWC103" s="1170"/>
      <c r="VWD103" s="1170"/>
      <c r="VWE103" s="1170"/>
      <c r="VWF103" s="1170"/>
      <c r="VWG103" s="1170"/>
      <c r="VWH103" s="1170"/>
      <c r="VWI103" s="1170"/>
      <c r="VWJ103" s="1170"/>
      <c r="VWK103" s="1170"/>
      <c r="VWL103" s="1170"/>
      <c r="VWM103" s="1170"/>
      <c r="VWN103" s="1170"/>
      <c r="VWO103" s="1170"/>
      <c r="VWP103" s="1170"/>
      <c r="VWQ103" s="1170"/>
      <c r="VWR103" s="1170"/>
      <c r="VWS103" s="1170"/>
      <c r="VWT103" s="1170"/>
      <c r="VWU103" s="1170"/>
      <c r="VWV103" s="1170"/>
      <c r="VWW103" s="1170"/>
      <c r="VWX103" s="1170"/>
      <c r="VWY103" s="1170"/>
      <c r="VWZ103" s="1170"/>
      <c r="VXA103" s="1170"/>
      <c r="VXB103" s="1170"/>
      <c r="VXC103" s="1170"/>
      <c r="VXD103" s="1170"/>
      <c r="VXE103" s="1170"/>
      <c r="VXF103" s="1170"/>
      <c r="VXG103" s="1170"/>
      <c r="VXH103" s="1170"/>
      <c r="VXI103" s="1170"/>
      <c r="VXJ103" s="1170"/>
      <c r="VXK103" s="1170"/>
      <c r="VXL103" s="1170"/>
      <c r="VXM103" s="1170"/>
      <c r="VXN103" s="1170"/>
      <c r="VXO103" s="1170"/>
      <c r="VXP103" s="1170"/>
      <c r="VXQ103" s="1170"/>
      <c r="VXR103" s="1170"/>
      <c r="VXS103" s="1170"/>
      <c r="VXT103" s="1170"/>
      <c r="VXU103" s="1170"/>
      <c r="VXV103" s="1170"/>
      <c r="VXW103" s="1170"/>
      <c r="VXX103" s="1170"/>
      <c r="VXY103" s="1170"/>
      <c r="VXZ103" s="1170"/>
      <c r="VYA103" s="1170"/>
      <c r="VYB103" s="1170"/>
      <c r="VYC103" s="1170"/>
      <c r="VYD103" s="1170"/>
      <c r="VYE103" s="1170"/>
      <c r="VYF103" s="1170"/>
      <c r="VYG103" s="1170"/>
      <c r="VYH103" s="1170"/>
      <c r="VYI103" s="1170"/>
      <c r="VYJ103" s="1170"/>
      <c r="VYK103" s="1170"/>
      <c r="VYL103" s="1170"/>
      <c r="VYM103" s="1170"/>
      <c r="VYN103" s="1170"/>
      <c r="VYO103" s="1170"/>
      <c r="VYP103" s="1170"/>
      <c r="VYQ103" s="1170"/>
      <c r="VYR103" s="1170"/>
      <c r="VYS103" s="1170"/>
      <c r="VYT103" s="1170"/>
      <c r="VYU103" s="1170"/>
      <c r="VYV103" s="1170"/>
      <c r="VYW103" s="1170"/>
      <c r="VYX103" s="1170"/>
      <c r="VYY103" s="1170"/>
      <c r="VYZ103" s="1170"/>
      <c r="VZA103" s="1170"/>
      <c r="VZB103" s="1170"/>
      <c r="VZC103" s="1170"/>
      <c r="VZD103" s="1170"/>
      <c r="VZE103" s="1170"/>
      <c r="VZF103" s="1170"/>
      <c r="VZG103" s="1170"/>
      <c r="VZH103" s="1170"/>
      <c r="VZI103" s="1170"/>
      <c r="VZJ103" s="1170"/>
      <c r="VZK103" s="1170"/>
      <c r="VZL103" s="1170"/>
      <c r="VZM103" s="1170"/>
      <c r="VZN103" s="1170"/>
      <c r="VZO103" s="1170"/>
      <c r="VZP103" s="1170"/>
      <c r="VZQ103" s="1170"/>
      <c r="VZR103" s="1170"/>
      <c r="VZS103" s="1170"/>
      <c r="VZT103" s="1170"/>
      <c r="VZU103" s="1170"/>
      <c r="VZV103" s="1170"/>
      <c r="VZW103" s="1170"/>
      <c r="VZX103" s="1170"/>
      <c r="VZY103" s="1170"/>
      <c r="VZZ103" s="1170"/>
      <c r="WAA103" s="1170"/>
      <c r="WAB103" s="1170"/>
      <c r="WAC103" s="1170"/>
      <c r="WAD103" s="1170"/>
      <c r="WAE103" s="1170"/>
      <c r="WAF103" s="1170"/>
      <c r="WAG103" s="1170"/>
      <c r="WAH103" s="1170"/>
      <c r="WAI103" s="1170"/>
      <c r="WAJ103" s="1170"/>
      <c r="WAK103" s="1170"/>
      <c r="WAL103" s="1170"/>
      <c r="WAM103" s="1170"/>
      <c r="WAN103" s="1170"/>
      <c r="WAO103" s="1170"/>
      <c r="WAP103" s="1170"/>
      <c r="WAQ103" s="1170"/>
      <c r="WAR103" s="1170"/>
      <c r="WAS103" s="1170"/>
      <c r="WAT103" s="1170"/>
      <c r="WAU103" s="1170"/>
      <c r="WAV103" s="1170"/>
      <c r="WAW103" s="1170"/>
      <c r="WAX103" s="1170"/>
      <c r="WAY103" s="1170"/>
      <c r="WAZ103" s="1170"/>
      <c r="WBA103" s="1170"/>
      <c r="WBB103" s="1170"/>
      <c r="WBC103" s="1170"/>
      <c r="WBD103" s="1170"/>
      <c r="WBE103" s="1170"/>
      <c r="WBF103" s="1170"/>
      <c r="WBG103" s="1170"/>
      <c r="WBH103" s="1170"/>
      <c r="WBI103" s="1170"/>
      <c r="WBJ103" s="1170"/>
      <c r="WBK103" s="1170"/>
      <c r="WBL103" s="1170"/>
      <c r="WBM103" s="1170"/>
      <c r="WBN103" s="1170"/>
      <c r="WBO103" s="1170"/>
      <c r="WBP103" s="1170"/>
      <c r="WBQ103" s="1170"/>
      <c r="WBR103" s="1170"/>
      <c r="WBS103" s="1170"/>
      <c r="WBT103" s="1170"/>
      <c r="WBU103" s="1170"/>
      <c r="WBV103" s="1170"/>
      <c r="WBW103" s="1170"/>
      <c r="WBX103" s="1170"/>
      <c r="WBY103" s="1170"/>
      <c r="WBZ103" s="1170"/>
      <c r="WCA103" s="1170"/>
      <c r="WCB103" s="1170"/>
      <c r="WCC103" s="1170"/>
      <c r="WCD103" s="1170"/>
      <c r="WCE103" s="1170"/>
      <c r="WCF103" s="1170"/>
      <c r="WCG103" s="1170"/>
      <c r="WCH103" s="1170"/>
      <c r="WCI103" s="1170"/>
      <c r="WCJ103" s="1170"/>
      <c r="WCK103" s="1170"/>
      <c r="WCL103" s="1170"/>
      <c r="WCM103" s="1170"/>
      <c r="WCN103" s="1170"/>
      <c r="WCO103" s="1170"/>
      <c r="WCP103" s="1170"/>
      <c r="WCQ103" s="1170"/>
      <c r="WCR103" s="1170"/>
      <c r="WCS103" s="1170"/>
      <c r="WCT103" s="1170"/>
      <c r="WCU103" s="1170"/>
      <c r="WCV103" s="1170"/>
      <c r="WCW103" s="1170"/>
      <c r="WCX103" s="1170"/>
      <c r="WCY103" s="1170"/>
      <c r="WCZ103" s="1170"/>
      <c r="WDA103" s="1170"/>
      <c r="WDB103" s="1170"/>
      <c r="WDC103" s="1170"/>
      <c r="WDD103" s="1170"/>
      <c r="WDE103" s="1170"/>
      <c r="WDF103" s="1170"/>
      <c r="WDG103" s="1170"/>
      <c r="WDH103" s="1170"/>
      <c r="WDI103" s="1170"/>
      <c r="WDJ103" s="1170"/>
      <c r="WDK103" s="1170"/>
      <c r="WDL103" s="1170"/>
      <c r="WDM103" s="1170"/>
      <c r="WDN103" s="1170"/>
      <c r="WDO103" s="1170"/>
      <c r="WDP103" s="1170"/>
      <c r="WDQ103" s="1170"/>
      <c r="WDR103" s="1170"/>
      <c r="WDS103" s="1170"/>
      <c r="WDT103" s="1170"/>
      <c r="WDU103" s="1170"/>
      <c r="WDV103" s="1170"/>
      <c r="WDW103" s="1170"/>
      <c r="WDX103" s="1170"/>
      <c r="WDY103" s="1170"/>
      <c r="WDZ103" s="1170"/>
      <c r="WEA103" s="1170"/>
      <c r="WEB103" s="1170"/>
      <c r="WEC103" s="1170"/>
      <c r="WED103" s="1170"/>
      <c r="WEE103" s="1170"/>
      <c r="WEF103" s="1170"/>
      <c r="WEG103" s="1170"/>
      <c r="WEH103" s="1170"/>
      <c r="WEI103" s="1170"/>
      <c r="WEJ103" s="1170"/>
      <c r="WEK103" s="1170"/>
      <c r="WEL103" s="1170"/>
      <c r="WEM103" s="1170"/>
      <c r="WEN103" s="1170"/>
      <c r="WEO103" s="1170"/>
      <c r="WEP103" s="1170"/>
      <c r="WEQ103" s="1170"/>
      <c r="WER103" s="1170"/>
      <c r="WES103" s="1170"/>
      <c r="WET103" s="1170"/>
      <c r="WEU103" s="1170"/>
      <c r="WEV103" s="1170"/>
      <c r="WEW103" s="1170"/>
      <c r="WEX103" s="1170"/>
      <c r="WEY103" s="1170"/>
      <c r="WEZ103" s="1170"/>
      <c r="WFA103" s="1170"/>
      <c r="WFB103" s="1170"/>
      <c r="WFC103" s="1170"/>
      <c r="WFD103" s="1170"/>
      <c r="WFE103" s="1170"/>
      <c r="WFF103" s="1170"/>
      <c r="WFG103" s="1170"/>
      <c r="WFH103" s="1170"/>
      <c r="WFI103" s="1170"/>
      <c r="WFJ103" s="1170"/>
      <c r="WFK103" s="1170"/>
      <c r="WFL103" s="1170"/>
      <c r="WFM103" s="1170"/>
      <c r="WFN103" s="1170"/>
      <c r="WFO103" s="1170"/>
      <c r="WFP103" s="1170"/>
      <c r="WFQ103" s="1170"/>
      <c r="WFR103" s="1170"/>
      <c r="WFS103" s="1170"/>
      <c r="WFT103" s="1170"/>
      <c r="WFU103" s="1170"/>
      <c r="WFV103" s="1170"/>
      <c r="WFW103" s="1170"/>
      <c r="WFX103" s="1170"/>
      <c r="WFY103" s="1170"/>
      <c r="WFZ103" s="1170"/>
      <c r="WGA103" s="1170"/>
      <c r="WGB103" s="1170"/>
      <c r="WGC103" s="1170"/>
      <c r="WGD103" s="1170"/>
      <c r="WGE103" s="1170"/>
      <c r="WGF103" s="1170"/>
      <c r="WGG103" s="1170"/>
      <c r="WGH103" s="1170"/>
      <c r="WGI103" s="1170"/>
      <c r="WGJ103" s="1170"/>
      <c r="WGK103" s="1170"/>
      <c r="WGL103" s="1170"/>
      <c r="WGM103" s="1170"/>
      <c r="WGN103" s="1170"/>
      <c r="WGO103" s="1170"/>
      <c r="WGP103" s="1170"/>
      <c r="WGQ103" s="1170"/>
      <c r="WGR103" s="1170"/>
      <c r="WGS103" s="1170"/>
      <c r="WGT103" s="1170"/>
      <c r="WGU103" s="1170"/>
      <c r="WGV103" s="1170"/>
      <c r="WGW103" s="1170"/>
      <c r="WGX103" s="1170"/>
      <c r="WGY103" s="1170"/>
      <c r="WGZ103" s="1170"/>
      <c r="WHA103" s="1170"/>
      <c r="WHB103" s="1170"/>
      <c r="WHC103" s="1170"/>
      <c r="WHD103" s="1170"/>
      <c r="WHE103" s="1170"/>
      <c r="WHF103" s="1170"/>
      <c r="WHG103" s="1170"/>
      <c r="WHH103" s="1170"/>
      <c r="WHI103" s="1170"/>
      <c r="WHJ103" s="1170"/>
      <c r="WHK103" s="1170"/>
      <c r="WHL103" s="1170"/>
      <c r="WHM103" s="1170"/>
      <c r="WHN103" s="1170"/>
      <c r="WHO103" s="1170"/>
      <c r="WHP103" s="1170"/>
      <c r="WHQ103" s="1170"/>
      <c r="WHR103" s="1170"/>
      <c r="WHS103" s="1170"/>
      <c r="WHT103" s="1170"/>
      <c r="WHU103" s="1170"/>
      <c r="WHV103" s="1170"/>
      <c r="WHW103" s="1170"/>
      <c r="WHX103" s="1170"/>
      <c r="WHY103" s="1170"/>
      <c r="WHZ103" s="1170"/>
      <c r="WIA103" s="1170"/>
      <c r="WIB103" s="1170"/>
      <c r="WIC103" s="1170"/>
      <c r="WID103" s="1170"/>
      <c r="WIE103" s="1170"/>
      <c r="WIF103" s="1170"/>
      <c r="WIG103" s="1170"/>
      <c r="WIH103" s="1170"/>
      <c r="WII103" s="1170"/>
      <c r="WIJ103" s="1170"/>
      <c r="WIK103" s="1170"/>
      <c r="WIL103" s="1170"/>
      <c r="WIM103" s="1170"/>
      <c r="WIN103" s="1170"/>
      <c r="WIO103" s="1170"/>
      <c r="WIP103" s="1170"/>
      <c r="WIQ103" s="1170"/>
      <c r="WIR103" s="1170"/>
      <c r="WIS103" s="1170"/>
      <c r="WIT103" s="1170"/>
      <c r="WIU103" s="1170"/>
      <c r="WIV103" s="1170"/>
      <c r="WIW103" s="1170"/>
      <c r="WIX103" s="1170"/>
      <c r="WIY103" s="1170"/>
      <c r="WIZ103" s="1170"/>
      <c r="WJA103" s="1170"/>
      <c r="WJB103" s="1170"/>
      <c r="WJC103" s="1170"/>
      <c r="WJD103" s="1170"/>
      <c r="WJE103" s="1170"/>
      <c r="WJF103" s="1170"/>
      <c r="WJG103" s="1170"/>
      <c r="WJH103" s="1170"/>
      <c r="WJI103" s="1170"/>
      <c r="WJJ103" s="1170"/>
      <c r="WJK103" s="1170"/>
      <c r="WJL103" s="1170"/>
      <c r="WJM103" s="1170"/>
      <c r="WJN103" s="1170"/>
      <c r="WJO103" s="1170"/>
      <c r="WJP103" s="1170"/>
      <c r="WJQ103" s="1170"/>
      <c r="WJR103" s="1170"/>
      <c r="WJS103" s="1170"/>
      <c r="WJT103" s="1170"/>
      <c r="WJU103" s="1170"/>
      <c r="WJV103" s="1170"/>
      <c r="WJW103" s="1170"/>
      <c r="WJX103" s="1170"/>
      <c r="WJY103" s="1170"/>
      <c r="WJZ103" s="1170"/>
      <c r="WKA103" s="1170"/>
      <c r="WKB103" s="1170"/>
      <c r="WKC103" s="1170"/>
      <c r="WKD103" s="1170"/>
      <c r="WKE103" s="1170"/>
      <c r="WKF103" s="1170"/>
      <c r="WKG103" s="1170"/>
      <c r="WKH103" s="1170"/>
      <c r="WKI103" s="1170"/>
      <c r="WKJ103" s="1170"/>
      <c r="WKK103" s="1170"/>
      <c r="WKL103" s="1170"/>
      <c r="WKM103" s="1170"/>
      <c r="WKN103" s="1170"/>
      <c r="WKO103" s="1170"/>
      <c r="WKP103" s="1170"/>
      <c r="WKQ103" s="1170"/>
      <c r="WKR103" s="1170"/>
      <c r="WKS103" s="1170"/>
      <c r="WKT103" s="1170"/>
      <c r="WKU103" s="1170"/>
      <c r="WKV103" s="1170"/>
      <c r="WKW103" s="1170"/>
      <c r="WKX103" s="1170"/>
      <c r="WKY103" s="1170"/>
      <c r="WKZ103" s="1170"/>
      <c r="WLA103" s="1170"/>
      <c r="WLB103" s="1170"/>
      <c r="WLC103" s="1170"/>
      <c r="WLD103" s="1170"/>
      <c r="WLE103" s="1170"/>
      <c r="WLF103" s="1170"/>
      <c r="WLG103" s="1170"/>
      <c r="WLH103" s="1170"/>
      <c r="WLI103" s="1170"/>
      <c r="WLJ103" s="1170"/>
      <c r="WLK103" s="1170"/>
      <c r="WLL103" s="1170"/>
      <c r="WLM103" s="1170"/>
      <c r="WLN103" s="1170"/>
      <c r="WLO103" s="1170"/>
      <c r="WLP103" s="1170"/>
      <c r="WLQ103" s="1170"/>
      <c r="WLR103" s="1170"/>
      <c r="WLS103" s="1170"/>
      <c r="WLT103" s="1170"/>
      <c r="WLU103" s="1170"/>
      <c r="WLV103" s="1170"/>
      <c r="WLW103" s="1170"/>
      <c r="WLX103" s="1170"/>
      <c r="WLY103" s="1170"/>
      <c r="WLZ103" s="1170"/>
      <c r="WMA103" s="1170"/>
      <c r="WMB103" s="1170"/>
      <c r="WMC103" s="1170"/>
      <c r="WMD103" s="1170"/>
      <c r="WME103" s="1170"/>
      <c r="WMF103" s="1170"/>
      <c r="WMG103" s="1170"/>
      <c r="WMH103" s="1170"/>
      <c r="WMI103" s="1170"/>
      <c r="WMJ103" s="1170"/>
      <c r="WMK103" s="1170"/>
      <c r="WML103" s="1170"/>
      <c r="WMM103" s="1170"/>
      <c r="WMN103" s="1170"/>
      <c r="WMO103" s="1170"/>
      <c r="WMP103" s="1170"/>
      <c r="WMQ103" s="1170"/>
      <c r="WMR103" s="1170"/>
      <c r="WMS103" s="1170"/>
      <c r="WMT103" s="1170"/>
      <c r="WMU103" s="1170"/>
      <c r="WMV103" s="1170"/>
      <c r="WMW103" s="1170"/>
      <c r="WMX103" s="1170"/>
      <c r="WMY103" s="1170"/>
      <c r="WMZ103" s="1170"/>
      <c r="WNA103" s="1170"/>
      <c r="WNB103" s="1170"/>
      <c r="WNC103" s="1170"/>
      <c r="WND103" s="1170"/>
      <c r="WNE103" s="1170"/>
      <c r="WNF103" s="1170"/>
      <c r="WNG103" s="1170"/>
      <c r="WNH103" s="1170"/>
      <c r="WNI103" s="1170"/>
      <c r="WNJ103" s="1170"/>
      <c r="WNK103" s="1170"/>
      <c r="WNL103" s="1170"/>
      <c r="WNM103" s="1170"/>
      <c r="WNN103" s="1170"/>
      <c r="WNO103" s="1170"/>
      <c r="WNP103" s="1170"/>
      <c r="WNQ103" s="1170"/>
      <c r="WNR103" s="1170"/>
      <c r="WNS103" s="1170"/>
      <c r="WNT103" s="1170"/>
      <c r="WNU103" s="1170"/>
      <c r="WNV103" s="1170"/>
      <c r="WNW103" s="1170"/>
      <c r="WNX103" s="1170"/>
      <c r="WNY103" s="1170"/>
      <c r="WNZ103" s="1170"/>
      <c r="WOA103" s="1170"/>
      <c r="WOB103" s="1170"/>
      <c r="WOC103" s="1170"/>
      <c r="WOD103" s="1170"/>
      <c r="WOE103" s="1170"/>
      <c r="WOF103" s="1170"/>
      <c r="WOG103" s="1170"/>
      <c r="WOH103" s="1170"/>
      <c r="WOI103" s="1170"/>
      <c r="WOJ103" s="1170"/>
      <c r="WOK103" s="1170"/>
      <c r="WOL103" s="1170"/>
      <c r="WOM103" s="1170"/>
      <c r="WON103" s="1170"/>
      <c r="WOO103" s="1170"/>
      <c r="WOP103" s="1170"/>
      <c r="WOQ103" s="1170"/>
      <c r="WOR103" s="1170"/>
      <c r="WOS103" s="1170"/>
      <c r="WOT103" s="1170"/>
      <c r="WOU103" s="1170"/>
      <c r="WOV103" s="1170"/>
      <c r="WOW103" s="1170"/>
      <c r="WOX103" s="1170"/>
      <c r="WOY103" s="1170"/>
      <c r="WOZ103" s="1170"/>
      <c r="WPA103" s="1170"/>
      <c r="WPB103" s="1170"/>
      <c r="WPC103" s="1170"/>
      <c r="WPD103" s="1170"/>
      <c r="WPE103" s="1170"/>
      <c r="WPF103" s="1170"/>
      <c r="WPG103" s="1170"/>
      <c r="WPH103" s="1170"/>
      <c r="WPI103" s="1170"/>
      <c r="WPJ103" s="1170"/>
      <c r="WPK103" s="1170"/>
      <c r="WPL103" s="1170"/>
      <c r="WPM103" s="1170"/>
      <c r="WPN103" s="1170"/>
      <c r="WPO103" s="1170"/>
      <c r="WPP103" s="1170"/>
      <c r="WPQ103" s="1170"/>
      <c r="WPR103" s="1170"/>
      <c r="WPS103" s="1170"/>
      <c r="WPT103" s="1170"/>
      <c r="WPU103" s="1170"/>
      <c r="WPV103" s="1170"/>
      <c r="WPW103" s="1170"/>
      <c r="WPX103" s="1170"/>
      <c r="WPY103" s="1170"/>
      <c r="WPZ103" s="1170"/>
      <c r="WQA103" s="1170"/>
      <c r="WQB103" s="1170"/>
      <c r="WQC103" s="1170"/>
      <c r="WQD103" s="1170"/>
      <c r="WQE103" s="1170"/>
      <c r="WQF103" s="1170"/>
      <c r="WQG103" s="1170"/>
      <c r="WQH103" s="1170"/>
      <c r="WQI103" s="1170"/>
      <c r="WQJ103" s="1170"/>
      <c r="WQK103" s="1170"/>
      <c r="WQL103" s="1170"/>
      <c r="WQM103" s="1170"/>
      <c r="WQN103" s="1170"/>
      <c r="WQO103" s="1170"/>
      <c r="WQP103" s="1170"/>
      <c r="WQQ103" s="1170"/>
      <c r="WQR103" s="1170"/>
      <c r="WQS103" s="1170"/>
      <c r="WQT103" s="1170"/>
      <c r="WQU103" s="1170"/>
      <c r="WQV103" s="1170"/>
      <c r="WQW103" s="1170"/>
      <c r="WQX103" s="1170"/>
      <c r="WQY103" s="1170"/>
      <c r="WQZ103" s="1170"/>
      <c r="WRA103" s="1170"/>
      <c r="WRB103" s="1170"/>
      <c r="WRC103" s="1170"/>
      <c r="WRD103" s="1170"/>
      <c r="WRE103" s="1170"/>
      <c r="WRF103" s="1170"/>
      <c r="WRG103" s="1170"/>
      <c r="WRH103" s="1170"/>
      <c r="WRI103" s="1170"/>
      <c r="WRJ103" s="1170"/>
      <c r="WRK103" s="1170"/>
      <c r="WRL103" s="1170"/>
      <c r="WRM103" s="1170"/>
      <c r="WRN103" s="1170"/>
      <c r="WRO103" s="1170"/>
      <c r="WRP103" s="1170"/>
      <c r="WRQ103" s="1170"/>
      <c r="WRR103" s="1170"/>
      <c r="WRS103" s="1170"/>
      <c r="WRT103" s="1170"/>
      <c r="WRU103" s="1170"/>
      <c r="WRV103" s="1170"/>
      <c r="WRW103" s="1170"/>
      <c r="WRX103" s="1170"/>
      <c r="WRY103" s="1170"/>
      <c r="WRZ103" s="1170"/>
      <c r="WSA103" s="1170"/>
      <c r="WSB103" s="1170"/>
      <c r="WSC103" s="1170"/>
      <c r="WSD103" s="1170"/>
      <c r="WSE103" s="1170"/>
      <c r="WSF103" s="1170"/>
      <c r="WSG103" s="1170"/>
      <c r="WSH103" s="1170"/>
      <c r="WSI103" s="1170"/>
      <c r="WSJ103" s="1170"/>
      <c r="WSK103" s="1170"/>
      <c r="WSL103" s="1170"/>
      <c r="WSM103" s="1170"/>
      <c r="WSN103" s="1170"/>
      <c r="WSO103" s="1170"/>
      <c r="WSP103" s="1170"/>
      <c r="WSQ103" s="1170"/>
      <c r="WSR103" s="1170"/>
      <c r="WSS103" s="1170"/>
      <c r="WST103" s="1170"/>
      <c r="WSU103" s="1170"/>
      <c r="WSV103" s="1170"/>
      <c r="WSW103" s="1170"/>
      <c r="WSX103" s="1170"/>
      <c r="WSY103" s="1170"/>
      <c r="WSZ103" s="1170"/>
      <c r="WTA103" s="1170"/>
      <c r="WTB103" s="1170"/>
      <c r="WTC103" s="1170"/>
      <c r="WTD103" s="1170"/>
      <c r="WTE103" s="1170"/>
      <c r="WTF103" s="1170"/>
      <c r="WTG103" s="1170"/>
      <c r="WTH103" s="1170"/>
      <c r="WTI103" s="1170"/>
      <c r="WTJ103" s="1170"/>
      <c r="WTK103" s="1170"/>
      <c r="WTL103" s="1170"/>
      <c r="WTM103" s="1170"/>
      <c r="WTN103" s="1170"/>
      <c r="WTO103" s="1170"/>
      <c r="WTP103" s="1170"/>
      <c r="WTQ103" s="1170"/>
      <c r="WTR103" s="1170"/>
      <c r="WTS103" s="1170"/>
      <c r="WTT103" s="1170"/>
      <c r="WTU103" s="1170"/>
      <c r="WTV103" s="1170"/>
      <c r="WTW103" s="1170"/>
      <c r="WTX103" s="1170"/>
      <c r="WTY103" s="1170"/>
      <c r="WTZ103" s="1170"/>
      <c r="WUA103" s="1170"/>
      <c r="WUB103" s="1170"/>
      <c r="WUC103" s="1170"/>
      <c r="WUD103" s="1170"/>
      <c r="WUE103" s="1170"/>
      <c r="WUF103" s="1170"/>
      <c r="WUG103" s="1170"/>
      <c r="WUH103" s="1170"/>
      <c r="WUI103" s="1170"/>
      <c r="WUJ103" s="1170"/>
      <c r="WUK103" s="1170"/>
      <c r="WUL103" s="1170"/>
      <c r="WUM103" s="1170"/>
      <c r="WUN103" s="1170"/>
      <c r="WUO103" s="1170"/>
      <c r="WUP103" s="1170"/>
      <c r="WUQ103" s="1170"/>
      <c r="WUR103" s="1170"/>
      <c r="WUS103" s="1170"/>
      <c r="WUT103" s="1170"/>
      <c r="WUU103" s="1170"/>
      <c r="WUV103" s="1170"/>
      <c r="WUW103" s="1170"/>
      <c r="WUX103" s="1170"/>
      <c r="WUY103" s="1170"/>
      <c r="WUZ103" s="1170"/>
      <c r="WVA103" s="1170"/>
      <c r="WVB103" s="1170"/>
      <c r="WVC103" s="1170"/>
      <c r="WVD103" s="1170"/>
      <c r="WVE103" s="1170"/>
      <c r="WVF103" s="1170"/>
      <c r="WVG103" s="1170"/>
      <c r="WVH103" s="1170"/>
      <c r="WVI103" s="1170"/>
      <c r="WVJ103" s="1170"/>
      <c r="WVK103" s="1170"/>
      <c r="WVL103" s="1170"/>
      <c r="WVM103" s="1170"/>
      <c r="WVN103" s="1170"/>
      <c r="WVO103" s="1170"/>
      <c r="WVP103" s="1170"/>
      <c r="WVQ103" s="1170"/>
      <c r="WVR103" s="1170"/>
      <c r="WVS103" s="1170"/>
      <c r="WVT103" s="1170"/>
      <c r="WVU103" s="1170"/>
      <c r="WVV103" s="1170"/>
      <c r="WVW103" s="1170"/>
      <c r="WVX103" s="1170"/>
      <c r="WVY103" s="1170"/>
      <c r="WVZ103" s="1170"/>
      <c r="WWA103" s="1170"/>
      <c r="WWB103" s="1170"/>
      <c r="WWC103" s="1170"/>
      <c r="WWD103" s="1170"/>
      <c r="WWE103" s="1170"/>
      <c r="WWF103" s="1170"/>
      <c r="WWG103" s="1170"/>
      <c r="WWH103" s="1170"/>
      <c r="WWI103" s="1170"/>
      <c r="WWJ103" s="1170"/>
      <c r="WWK103" s="1170"/>
      <c r="WWL103" s="1170"/>
      <c r="WWM103" s="1170"/>
      <c r="WWN103" s="1170"/>
      <c r="WWO103" s="1170"/>
      <c r="WWP103" s="1170"/>
      <c r="WWQ103" s="1170"/>
      <c r="WWR103" s="1170"/>
      <c r="WWS103" s="1170"/>
      <c r="WWT103" s="1170"/>
      <c r="WWU103" s="1170"/>
      <c r="WWV103" s="1170"/>
      <c r="WWW103" s="1170"/>
      <c r="WWX103" s="1170"/>
      <c r="WWY103" s="1170"/>
      <c r="WWZ103" s="1170"/>
      <c r="WXA103" s="1170"/>
      <c r="WXB103" s="1170"/>
      <c r="WXC103" s="1170"/>
      <c r="WXD103" s="1170"/>
      <c r="WXE103" s="1170"/>
      <c r="WXF103" s="1170"/>
      <c r="WXG103" s="1170"/>
      <c r="WXH103" s="1170"/>
      <c r="WXI103" s="1170"/>
      <c r="WXJ103" s="1170"/>
      <c r="WXK103" s="1170"/>
      <c r="WXL103" s="1170"/>
      <c r="WXM103" s="1170"/>
      <c r="WXN103" s="1170"/>
      <c r="WXO103" s="1170"/>
      <c r="WXP103" s="1170"/>
      <c r="WXQ103" s="1170"/>
      <c r="WXR103" s="1170"/>
      <c r="WXS103" s="1170"/>
      <c r="WXT103" s="1170"/>
      <c r="WXU103" s="1170"/>
      <c r="WXV103" s="1170"/>
      <c r="WXW103" s="1170"/>
      <c r="WXX103" s="1170"/>
      <c r="WXY103" s="1170"/>
      <c r="WXZ103" s="1170"/>
      <c r="WYA103" s="1170"/>
      <c r="WYB103" s="1170"/>
      <c r="WYC103" s="1170"/>
      <c r="WYD103" s="1170"/>
      <c r="WYE103" s="1170"/>
      <c r="WYF103" s="1170"/>
      <c r="WYG103" s="1170"/>
      <c r="WYH103" s="1170"/>
      <c r="WYI103" s="1170"/>
      <c r="WYJ103" s="1170"/>
      <c r="WYK103" s="1170"/>
      <c r="WYL103" s="1170"/>
      <c r="WYM103" s="1170"/>
      <c r="WYN103" s="1170"/>
      <c r="WYO103" s="1170"/>
      <c r="WYP103" s="1170"/>
      <c r="WYQ103" s="1170"/>
      <c r="WYR103" s="1170"/>
      <c r="WYS103" s="1170"/>
      <c r="WYT103" s="1170"/>
      <c r="WYU103" s="1170"/>
      <c r="WYV103" s="1170"/>
      <c r="WYW103" s="1170"/>
      <c r="WYX103" s="1170"/>
      <c r="WYY103" s="1170"/>
      <c r="WYZ103" s="1170"/>
      <c r="WZA103" s="1170"/>
      <c r="WZB103" s="1170"/>
      <c r="WZC103" s="1170"/>
      <c r="WZD103" s="1170"/>
      <c r="WZE103" s="1170"/>
      <c r="WZF103" s="1170"/>
      <c r="WZG103" s="1170"/>
      <c r="WZH103" s="1170"/>
      <c r="WZI103" s="1170"/>
      <c r="WZJ103" s="1170"/>
      <c r="WZK103" s="1170"/>
      <c r="WZL103" s="1170"/>
      <c r="WZM103" s="1170"/>
      <c r="WZN103" s="1170"/>
      <c r="WZO103" s="1170"/>
      <c r="WZP103" s="1170"/>
      <c r="WZQ103" s="1170"/>
      <c r="WZR103" s="1170"/>
      <c r="WZS103" s="1170"/>
      <c r="WZT103" s="1170"/>
      <c r="WZU103" s="1170"/>
      <c r="WZV103" s="1170"/>
      <c r="WZW103" s="1170"/>
      <c r="WZX103" s="1170"/>
      <c r="WZY103" s="1170"/>
      <c r="WZZ103" s="1170"/>
      <c r="XAA103" s="1170"/>
      <c r="XAB103" s="1170"/>
      <c r="XAC103" s="1170"/>
      <c r="XAD103" s="1170"/>
      <c r="XAE103" s="1170"/>
      <c r="XAF103" s="1170"/>
      <c r="XAG103" s="1170"/>
      <c r="XAH103" s="1170"/>
      <c r="XAI103" s="1170"/>
      <c r="XAJ103" s="1170"/>
      <c r="XAK103" s="1170"/>
      <c r="XAL103" s="1170"/>
      <c r="XAM103" s="1170"/>
      <c r="XAN103" s="1170"/>
      <c r="XAO103" s="1170"/>
      <c r="XAP103" s="1170"/>
      <c r="XAQ103" s="1170"/>
      <c r="XAR103" s="1170"/>
      <c r="XAS103" s="1170"/>
      <c r="XAT103" s="1170"/>
      <c r="XAU103" s="1170"/>
      <c r="XAV103" s="1170"/>
      <c r="XAW103" s="1170"/>
      <c r="XAX103" s="1170"/>
      <c r="XAY103" s="1170"/>
      <c r="XAZ103" s="1170"/>
      <c r="XBA103" s="1170"/>
      <c r="XBB103" s="1170"/>
      <c r="XBC103" s="1170"/>
      <c r="XBD103" s="1170"/>
      <c r="XBE103" s="1170"/>
      <c r="XBF103" s="1170"/>
      <c r="XBG103" s="1170"/>
      <c r="XBH103" s="1170"/>
      <c r="XBI103" s="1170"/>
      <c r="XBJ103" s="1170"/>
      <c r="XBK103" s="1170"/>
      <c r="XBL103" s="1170"/>
      <c r="XBM103" s="1170"/>
      <c r="XBN103" s="1170"/>
      <c r="XBO103" s="1170"/>
      <c r="XBP103" s="1170"/>
      <c r="XBQ103" s="1170"/>
      <c r="XBR103" s="1170"/>
      <c r="XBS103" s="1170"/>
      <c r="XBT103" s="1170"/>
      <c r="XBU103" s="1170"/>
      <c r="XBV103" s="1170"/>
      <c r="XBW103" s="1170"/>
      <c r="XBX103" s="1170"/>
      <c r="XBY103" s="1170"/>
      <c r="XBZ103" s="1170"/>
      <c r="XCA103" s="1170"/>
      <c r="XCB103" s="1170"/>
      <c r="XCC103" s="1170"/>
      <c r="XCD103" s="1170"/>
      <c r="XCE103" s="1170"/>
      <c r="XCF103" s="1170"/>
      <c r="XCG103" s="1170"/>
      <c r="XCH103" s="1170"/>
      <c r="XCI103" s="1170"/>
      <c r="XCJ103" s="1170"/>
      <c r="XCK103" s="1170"/>
      <c r="XCL103" s="1170"/>
      <c r="XCM103" s="1170"/>
      <c r="XCN103" s="1170"/>
      <c r="XCO103" s="1170"/>
      <c r="XCP103" s="1170"/>
      <c r="XCQ103" s="1170"/>
      <c r="XCR103" s="1170"/>
      <c r="XCS103" s="1170"/>
      <c r="XCT103" s="1170"/>
      <c r="XCU103" s="1170"/>
      <c r="XCV103" s="1170"/>
      <c r="XCW103" s="1170"/>
      <c r="XCX103" s="1170"/>
      <c r="XCY103" s="1170"/>
      <c r="XCZ103" s="1170"/>
      <c r="XDA103" s="1170"/>
      <c r="XDB103" s="1170"/>
      <c r="XDC103" s="1170"/>
      <c r="XDD103" s="1170"/>
      <c r="XDE103" s="1170"/>
      <c r="XDF103" s="1170"/>
      <c r="XDG103" s="1170"/>
      <c r="XDH103" s="1170"/>
      <c r="XDI103" s="1170"/>
      <c r="XDJ103" s="1170"/>
      <c r="XDK103" s="1170"/>
      <c r="XDL103" s="1170"/>
      <c r="XDM103" s="1170"/>
      <c r="XDN103" s="1170"/>
      <c r="XDO103" s="1170"/>
      <c r="XDP103" s="1170"/>
      <c r="XDQ103" s="1170"/>
      <c r="XDR103" s="1170"/>
      <c r="XDS103" s="1170"/>
      <c r="XDT103" s="1170"/>
      <c r="XDU103" s="1170"/>
      <c r="XDV103" s="1170"/>
      <c r="XDW103" s="1170"/>
      <c r="XDX103" s="1170"/>
      <c r="XDY103" s="1170"/>
      <c r="XDZ103" s="1170"/>
      <c r="XEA103" s="1170"/>
      <c r="XEB103" s="1170"/>
      <c r="XEC103" s="1170"/>
      <c r="XED103" s="1170"/>
      <c r="XEE103" s="1170"/>
      <c r="XEF103" s="1170"/>
      <c r="XEG103" s="1170"/>
      <c r="XEH103" s="1170"/>
      <c r="XEI103" s="1170"/>
      <c r="XEJ103" s="1170"/>
      <c r="XEK103" s="1170"/>
      <c r="XEL103" s="1170"/>
      <c r="XEM103" s="1170"/>
      <c r="XEN103" s="1170"/>
      <c r="XEO103" s="1170"/>
      <c r="XEP103" s="1170"/>
      <c r="XEQ103" s="1170"/>
      <c r="XER103" s="1170"/>
      <c r="XES103" s="1170"/>
      <c r="XET103" s="1170"/>
      <c r="XEU103" s="1170"/>
      <c r="XEV103" s="1170"/>
      <c r="XEW103" s="1170"/>
      <c r="XEX103" s="1170"/>
      <c r="XEY103" s="1170"/>
      <c r="XEZ103" s="1170"/>
      <c r="XFA103" s="1170"/>
      <c r="XFB103" s="1170"/>
      <c r="XFC103" s="1170"/>
      <c r="XFD103" s="1170"/>
    </row>
    <row r="104" spans="1:16384" s="92" customFormat="1" ht="13.8" x14ac:dyDescent="0.25">
      <c r="B104" s="92" t="s">
        <v>1218</v>
      </c>
      <c r="C104" s="92" t="s">
        <v>6</v>
      </c>
      <c r="D104" s="92" t="s">
        <v>1238</v>
      </c>
      <c r="E104" s="92" t="s">
        <v>239</v>
      </c>
      <c r="F104" s="712" t="s">
        <v>1478</v>
      </c>
      <c r="G104" s="435"/>
    </row>
    <row r="105" spans="1:16384" s="87" customFormat="1" ht="13.8" x14ac:dyDescent="0.25">
      <c r="B105" s="87" t="s">
        <v>1219</v>
      </c>
      <c r="C105" s="87" t="s">
        <v>6</v>
      </c>
      <c r="D105" s="87" t="s">
        <v>1239</v>
      </c>
      <c r="E105" s="87" t="s">
        <v>239</v>
      </c>
      <c r="F105" s="928" t="s">
        <v>1479</v>
      </c>
      <c r="G105" s="436"/>
    </row>
    <row r="106" spans="1:16384" s="92" customFormat="1" ht="13.8" x14ac:dyDescent="0.25">
      <c r="B106" s="92" t="s">
        <v>1220</v>
      </c>
      <c r="C106" s="92" t="s">
        <v>6</v>
      </c>
      <c r="D106" s="92" t="s">
        <v>1240</v>
      </c>
      <c r="F106" s="712" t="s">
        <v>1480</v>
      </c>
      <c r="G106" s="435"/>
    </row>
    <row r="107" spans="1:16384" s="88" customFormat="1" ht="13.8" x14ac:dyDescent="0.25">
      <c r="B107" s="88" t="s">
        <v>1221</v>
      </c>
      <c r="C107" s="88" t="s">
        <v>149</v>
      </c>
      <c r="D107" s="88" t="s">
        <v>1241</v>
      </c>
      <c r="F107" s="929" t="s">
        <v>1481</v>
      </c>
      <c r="G107" s="437"/>
    </row>
    <row r="108" spans="1:16384" s="92" customFormat="1" ht="13.8" x14ac:dyDescent="0.25">
      <c r="B108" s="92" t="s">
        <v>1222</v>
      </c>
      <c r="C108" s="92" t="s">
        <v>1242</v>
      </c>
      <c r="D108" s="92" t="s">
        <v>1243</v>
      </c>
      <c r="F108" s="712" t="s">
        <v>1482</v>
      </c>
      <c r="G108" s="435"/>
    </row>
    <row r="109" spans="1:16384" s="87" customFormat="1" ht="13.8" x14ac:dyDescent="0.25">
      <c r="B109" s="87" t="s">
        <v>1223</v>
      </c>
      <c r="C109" s="87" t="s">
        <v>1244</v>
      </c>
      <c r="D109" s="87" t="s">
        <v>1245</v>
      </c>
      <c r="F109" s="928" t="s">
        <v>1483</v>
      </c>
      <c r="G109" s="436"/>
    </row>
    <row r="110" spans="1:16384" s="92" customFormat="1" ht="13.8" x14ac:dyDescent="0.25">
      <c r="B110" s="92" t="s">
        <v>1224</v>
      </c>
      <c r="C110" s="92" t="s">
        <v>1244</v>
      </c>
      <c r="D110" s="92" t="s">
        <v>1248</v>
      </c>
      <c r="F110" s="712" t="s">
        <v>1484</v>
      </c>
      <c r="G110" s="435"/>
    </row>
    <row r="111" spans="1:16384" s="88" customFormat="1" ht="13.8" x14ac:dyDescent="0.25">
      <c r="B111" s="88" t="s">
        <v>1225</v>
      </c>
      <c r="C111" s="88" t="s">
        <v>1244</v>
      </c>
      <c r="D111" s="88" t="s">
        <v>1246</v>
      </c>
      <c r="F111" s="929" t="s">
        <v>1485</v>
      </c>
      <c r="G111" s="437"/>
    </row>
    <row r="112" spans="1:16384" s="92" customFormat="1" ht="13.8" x14ac:dyDescent="0.25">
      <c r="B112" s="92" t="s">
        <v>1226</v>
      </c>
      <c r="C112" s="92" t="s">
        <v>188</v>
      </c>
      <c r="D112" s="92" t="s">
        <v>1247</v>
      </c>
      <c r="F112" s="712" t="s">
        <v>1486</v>
      </c>
      <c r="G112" s="435"/>
    </row>
    <row r="113" spans="2:7" s="87" customFormat="1" ht="13.8" x14ac:dyDescent="0.25">
      <c r="B113" s="87" t="s">
        <v>1227</v>
      </c>
      <c r="C113" s="87" t="s">
        <v>192</v>
      </c>
      <c r="D113" s="87" t="s">
        <v>1245</v>
      </c>
      <c r="F113" s="928" t="s">
        <v>1487</v>
      </c>
      <c r="G113" s="436"/>
    </row>
    <row r="114" spans="2:7" s="92" customFormat="1" ht="13.8" x14ac:dyDescent="0.25">
      <c r="B114" s="92" t="s">
        <v>1228</v>
      </c>
      <c r="C114" s="92" t="s">
        <v>192</v>
      </c>
      <c r="D114" s="92" t="s">
        <v>1248</v>
      </c>
      <c r="F114" s="712" t="s">
        <v>1488</v>
      </c>
      <c r="G114" s="435"/>
    </row>
    <row r="115" spans="2:7" s="88" customFormat="1" ht="13.8" x14ac:dyDescent="0.25">
      <c r="B115" s="88" t="s">
        <v>1229</v>
      </c>
      <c r="C115" s="88" t="s">
        <v>192</v>
      </c>
      <c r="D115" s="88" t="s">
        <v>1246</v>
      </c>
      <c r="F115" s="929" t="s">
        <v>1489</v>
      </c>
      <c r="G115" s="437"/>
    </row>
    <row r="116" spans="2:7" s="92" customFormat="1" ht="13.8" x14ac:dyDescent="0.25">
      <c r="B116" s="92" t="s">
        <v>1230</v>
      </c>
      <c r="C116" s="92" t="s">
        <v>192</v>
      </c>
      <c r="D116" s="92" t="s">
        <v>1247</v>
      </c>
      <c r="F116" s="712" t="s">
        <v>1490</v>
      </c>
      <c r="G116" s="435"/>
    </row>
    <row r="117" spans="2:7" s="87" customFormat="1" ht="13.8" x14ac:dyDescent="0.25">
      <c r="B117" s="87" t="s">
        <v>1231</v>
      </c>
      <c r="C117" s="87" t="s">
        <v>194</v>
      </c>
      <c r="D117" s="87" t="s">
        <v>1245</v>
      </c>
      <c r="F117" s="928" t="s">
        <v>1491</v>
      </c>
      <c r="G117" s="436"/>
    </row>
    <row r="118" spans="2:7" s="92" customFormat="1" ht="13.8" x14ac:dyDescent="0.25">
      <c r="B118" s="92" t="s">
        <v>1232</v>
      </c>
      <c r="C118" s="92" t="s">
        <v>194</v>
      </c>
      <c r="D118" s="92" t="s">
        <v>1248</v>
      </c>
      <c r="F118" s="712" t="s">
        <v>1492</v>
      </c>
      <c r="G118" s="435"/>
    </row>
    <row r="119" spans="2:7" s="88" customFormat="1" ht="13.8" x14ac:dyDescent="0.25">
      <c r="B119" s="88" t="s">
        <v>1233</v>
      </c>
      <c r="C119" s="88" t="s">
        <v>194</v>
      </c>
      <c r="D119" s="88" t="s">
        <v>1246</v>
      </c>
      <c r="F119" s="929" t="s">
        <v>1493</v>
      </c>
      <c r="G119" s="437"/>
    </row>
    <row r="120" spans="2:7" s="92" customFormat="1" ht="13.8" x14ac:dyDescent="0.25">
      <c r="B120" s="92" t="s">
        <v>1234</v>
      </c>
      <c r="C120" s="92" t="s">
        <v>194</v>
      </c>
      <c r="D120" s="92" t="s">
        <v>1247</v>
      </c>
      <c r="F120" s="712" t="s">
        <v>1494</v>
      </c>
      <c r="G120" s="435"/>
    </row>
    <row r="121" spans="2:7" s="87" customFormat="1" ht="13.8" x14ac:dyDescent="0.25">
      <c r="B121" s="87" t="s">
        <v>1235</v>
      </c>
      <c r="C121" s="87" t="s">
        <v>196</v>
      </c>
      <c r="D121" s="87" t="s">
        <v>1249</v>
      </c>
      <c r="F121" s="928" t="s">
        <v>1495</v>
      </c>
      <c r="G121" s="436"/>
    </row>
    <row r="122" spans="2:7" s="92" customFormat="1" ht="13.8" x14ac:dyDescent="0.25">
      <c r="B122" s="92" t="s">
        <v>1236</v>
      </c>
      <c r="C122" s="92" t="s">
        <v>6</v>
      </c>
      <c r="D122" s="92" t="s">
        <v>1250</v>
      </c>
      <c r="F122" s="712" t="s">
        <v>1496</v>
      </c>
      <c r="G122" s="435"/>
    </row>
    <row r="123" spans="2:7" s="88" customFormat="1" ht="13.8" x14ac:dyDescent="0.25">
      <c r="B123" s="88" t="s">
        <v>1237</v>
      </c>
      <c r="C123" s="88" t="s">
        <v>6</v>
      </c>
      <c r="D123" s="88" t="s">
        <v>1251</v>
      </c>
      <c r="F123" s="929" t="s">
        <v>1497</v>
      </c>
      <c r="G123" s="929" t="s">
        <v>1498</v>
      </c>
    </row>
    <row r="124" spans="2:7" s="92" customFormat="1" ht="13.8" x14ac:dyDescent="0.25">
      <c r="B124" s="92" t="s">
        <v>1329</v>
      </c>
      <c r="C124" s="92" t="s">
        <v>196</v>
      </c>
      <c r="D124" s="92" t="s">
        <v>1477</v>
      </c>
      <c r="F124" s="712" t="s">
        <v>1499</v>
      </c>
      <c r="G124" s="435"/>
    </row>
    <row r="125" spans="2:7" s="87" customFormat="1" ht="13.8" x14ac:dyDescent="0.25">
      <c r="B125" s="87" t="s">
        <v>1340</v>
      </c>
      <c r="C125" s="87" t="s">
        <v>196</v>
      </c>
      <c r="D125" s="87" t="s">
        <v>1503</v>
      </c>
      <c r="F125" s="928" t="s">
        <v>1500</v>
      </c>
      <c r="G125" s="436"/>
    </row>
    <row r="126" spans="2:7" s="92" customFormat="1" ht="13.8" x14ac:dyDescent="0.25">
      <c r="B126" s="92" t="s">
        <v>1363</v>
      </c>
      <c r="C126" s="92" t="s">
        <v>194</v>
      </c>
      <c r="D126" s="92" t="s">
        <v>1504</v>
      </c>
      <c r="F126" s="712" t="s">
        <v>1501</v>
      </c>
      <c r="G126" s="435"/>
    </row>
    <row r="127" spans="2:7" s="88" customFormat="1" ht="13.8" x14ac:dyDescent="0.25">
      <c r="B127" s="88" t="s">
        <v>1472</v>
      </c>
      <c r="C127" s="88" t="s">
        <v>194</v>
      </c>
      <c r="D127" s="88" t="s">
        <v>1505</v>
      </c>
      <c r="F127" s="929" t="s">
        <v>1502</v>
      </c>
      <c r="G127" s="437"/>
    </row>
    <row r="128" spans="2:7" s="92" customFormat="1" ht="13.8" x14ac:dyDescent="0.25">
      <c r="F128" s="712"/>
    </row>
    <row r="129" spans="1:16384" s="69" customFormat="1" ht="18" customHeight="1" x14ac:dyDescent="0.25">
      <c r="A129" s="1170" t="s">
        <v>1506</v>
      </c>
      <c r="B129" s="1170"/>
      <c r="C129" s="1170"/>
      <c r="D129" s="1170"/>
      <c r="E129" s="1170"/>
      <c r="F129" s="1170"/>
      <c r="G129" s="1170"/>
      <c r="H129" s="1170"/>
      <c r="I129" s="1170"/>
      <c r="J129" s="1170"/>
      <c r="K129" s="1170"/>
      <c r="L129" s="1170"/>
      <c r="M129" s="1170"/>
      <c r="N129" s="1170"/>
      <c r="O129" s="1170"/>
      <c r="P129" s="1170"/>
      <c r="Q129" s="1170"/>
      <c r="R129" s="1170"/>
      <c r="S129" s="1170"/>
      <c r="T129" s="1170"/>
      <c r="U129" s="1170"/>
      <c r="V129" s="1170"/>
      <c r="W129" s="1170"/>
      <c r="X129" s="1170"/>
      <c r="Y129" s="1170"/>
      <c r="Z129" s="1170"/>
      <c r="AA129" s="1170"/>
      <c r="AB129" s="1170"/>
      <c r="AC129" s="1170"/>
      <c r="AD129" s="1170"/>
      <c r="AE129" s="1170"/>
      <c r="AF129" s="1170"/>
      <c r="AG129" s="1170"/>
      <c r="AH129" s="1170"/>
      <c r="AI129" s="1170"/>
      <c r="AJ129" s="1170"/>
      <c r="AK129" s="1170"/>
      <c r="AL129" s="1170"/>
      <c r="AM129" s="1170"/>
      <c r="AN129" s="1170"/>
      <c r="AO129" s="1170"/>
      <c r="AP129" s="1170"/>
      <c r="AQ129" s="1170"/>
      <c r="AR129" s="1170"/>
      <c r="AS129" s="1170"/>
      <c r="AT129" s="1170"/>
      <c r="AU129" s="1170"/>
      <c r="AV129" s="1170"/>
      <c r="AW129" s="1170"/>
      <c r="AX129" s="1170"/>
      <c r="AY129" s="1170"/>
      <c r="AZ129" s="1170"/>
      <c r="BA129" s="1170"/>
      <c r="BB129" s="1170"/>
      <c r="BC129" s="1170"/>
      <c r="BD129" s="1170"/>
      <c r="BE129" s="1170"/>
      <c r="BF129" s="1170"/>
      <c r="BG129" s="1170"/>
      <c r="BH129" s="1170"/>
      <c r="BI129" s="1170"/>
      <c r="BJ129" s="1170"/>
      <c r="BK129" s="1170"/>
      <c r="BL129" s="1170"/>
      <c r="BM129" s="1170"/>
      <c r="BN129" s="1170"/>
      <c r="BO129" s="1170"/>
      <c r="BP129" s="1170"/>
      <c r="BQ129" s="1170"/>
      <c r="BR129" s="1170"/>
      <c r="BS129" s="1170"/>
      <c r="BT129" s="1170"/>
      <c r="BU129" s="1170"/>
      <c r="BV129" s="1170"/>
      <c r="BW129" s="1170"/>
      <c r="BX129" s="1170"/>
      <c r="BY129" s="1170"/>
      <c r="BZ129" s="1170"/>
      <c r="CA129" s="1170"/>
      <c r="CB129" s="1170"/>
      <c r="CC129" s="1170"/>
      <c r="CD129" s="1170"/>
      <c r="CE129" s="1170"/>
      <c r="CF129" s="1170"/>
      <c r="CG129" s="1170"/>
      <c r="CH129" s="1170"/>
      <c r="CI129" s="1170"/>
      <c r="CJ129" s="1170"/>
      <c r="CK129" s="1170"/>
      <c r="CL129" s="1170"/>
      <c r="CM129" s="1170"/>
      <c r="CN129" s="1170"/>
      <c r="CO129" s="1170"/>
      <c r="CP129" s="1170"/>
      <c r="CQ129" s="1170"/>
      <c r="CR129" s="1170"/>
      <c r="CS129" s="1170"/>
      <c r="CT129" s="1170"/>
      <c r="CU129" s="1170"/>
      <c r="CV129" s="1170"/>
      <c r="CW129" s="1170"/>
      <c r="CX129" s="1170"/>
      <c r="CY129" s="1170"/>
      <c r="CZ129" s="1170"/>
      <c r="DA129" s="1170"/>
      <c r="DB129" s="1170"/>
      <c r="DC129" s="1170"/>
      <c r="DD129" s="1170"/>
      <c r="DE129" s="1170"/>
      <c r="DF129" s="1170"/>
      <c r="DG129" s="1170"/>
      <c r="DH129" s="1170"/>
      <c r="DI129" s="1170"/>
      <c r="DJ129" s="1170"/>
      <c r="DK129" s="1170"/>
      <c r="DL129" s="1170"/>
      <c r="DM129" s="1170"/>
      <c r="DN129" s="1170"/>
      <c r="DO129" s="1170"/>
      <c r="DP129" s="1170"/>
      <c r="DQ129" s="1170"/>
      <c r="DR129" s="1170"/>
      <c r="DS129" s="1170"/>
      <c r="DT129" s="1170"/>
      <c r="DU129" s="1170"/>
      <c r="DV129" s="1170"/>
      <c r="DW129" s="1170"/>
      <c r="DX129" s="1170"/>
      <c r="DY129" s="1170"/>
      <c r="DZ129" s="1170"/>
      <c r="EA129" s="1170"/>
      <c r="EB129" s="1170"/>
      <c r="EC129" s="1170"/>
      <c r="ED129" s="1170"/>
      <c r="EE129" s="1170"/>
      <c r="EF129" s="1170"/>
      <c r="EG129" s="1170"/>
      <c r="EH129" s="1170"/>
      <c r="EI129" s="1170"/>
      <c r="EJ129" s="1170"/>
      <c r="EK129" s="1170"/>
      <c r="EL129" s="1170"/>
      <c r="EM129" s="1170"/>
      <c r="EN129" s="1170"/>
      <c r="EO129" s="1170"/>
      <c r="EP129" s="1170"/>
      <c r="EQ129" s="1170"/>
      <c r="ER129" s="1170"/>
      <c r="ES129" s="1170"/>
      <c r="ET129" s="1170"/>
      <c r="EU129" s="1170"/>
      <c r="EV129" s="1170"/>
      <c r="EW129" s="1170"/>
      <c r="EX129" s="1170"/>
      <c r="EY129" s="1170"/>
      <c r="EZ129" s="1170"/>
      <c r="FA129" s="1170"/>
      <c r="FB129" s="1170"/>
      <c r="FC129" s="1170"/>
      <c r="FD129" s="1170"/>
      <c r="FE129" s="1170"/>
      <c r="FF129" s="1170"/>
      <c r="FG129" s="1170"/>
      <c r="FH129" s="1170"/>
      <c r="FI129" s="1170"/>
      <c r="FJ129" s="1170"/>
      <c r="FK129" s="1170"/>
      <c r="FL129" s="1170"/>
      <c r="FM129" s="1170"/>
      <c r="FN129" s="1170"/>
      <c r="FO129" s="1170"/>
      <c r="FP129" s="1170"/>
      <c r="FQ129" s="1170"/>
      <c r="FR129" s="1170"/>
      <c r="FS129" s="1170"/>
      <c r="FT129" s="1170"/>
      <c r="FU129" s="1170"/>
      <c r="FV129" s="1170"/>
      <c r="FW129" s="1170"/>
      <c r="FX129" s="1170"/>
      <c r="FY129" s="1170"/>
      <c r="FZ129" s="1170"/>
      <c r="GA129" s="1170"/>
      <c r="GB129" s="1170"/>
      <c r="GC129" s="1170"/>
      <c r="GD129" s="1170"/>
      <c r="GE129" s="1170"/>
      <c r="GF129" s="1170"/>
      <c r="GG129" s="1170"/>
      <c r="GH129" s="1170"/>
      <c r="GI129" s="1170"/>
      <c r="GJ129" s="1170"/>
      <c r="GK129" s="1170"/>
      <c r="GL129" s="1170"/>
      <c r="GM129" s="1170"/>
      <c r="GN129" s="1170"/>
      <c r="GO129" s="1170"/>
      <c r="GP129" s="1170"/>
      <c r="GQ129" s="1170"/>
      <c r="GR129" s="1170"/>
      <c r="GS129" s="1170"/>
      <c r="GT129" s="1170"/>
      <c r="GU129" s="1170"/>
      <c r="GV129" s="1170"/>
      <c r="GW129" s="1170"/>
      <c r="GX129" s="1170"/>
      <c r="GY129" s="1170"/>
      <c r="GZ129" s="1170"/>
      <c r="HA129" s="1170"/>
      <c r="HB129" s="1170"/>
      <c r="HC129" s="1170"/>
      <c r="HD129" s="1170"/>
      <c r="HE129" s="1170"/>
      <c r="HF129" s="1170"/>
      <c r="HG129" s="1170"/>
      <c r="HH129" s="1170"/>
      <c r="HI129" s="1170"/>
      <c r="HJ129" s="1170"/>
      <c r="HK129" s="1170"/>
      <c r="HL129" s="1170"/>
      <c r="HM129" s="1170"/>
      <c r="HN129" s="1170"/>
      <c r="HO129" s="1170"/>
      <c r="HP129" s="1170"/>
      <c r="HQ129" s="1170"/>
      <c r="HR129" s="1170"/>
      <c r="HS129" s="1170"/>
      <c r="HT129" s="1170"/>
      <c r="HU129" s="1170"/>
      <c r="HV129" s="1170"/>
      <c r="HW129" s="1170"/>
      <c r="HX129" s="1170"/>
      <c r="HY129" s="1170"/>
      <c r="HZ129" s="1170"/>
      <c r="IA129" s="1170"/>
      <c r="IB129" s="1170"/>
      <c r="IC129" s="1170"/>
      <c r="ID129" s="1170"/>
      <c r="IE129" s="1170"/>
      <c r="IF129" s="1170"/>
      <c r="IG129" s="1170"/>
      <c r="IH129" s="1170"/>
      <c r="II129" s="1170"/>
      <c r="IJ129" s="1170"/>
      <c r="IK129" s="1170"/>
      <c r="IL129" s="1170"/>
      <c r="IM129" s="1170"/>
      <c r="IN129" s="1170"/>
      <c r="IO129" s="1170"/>
      <c r="IP129" s="1170"/>
      <c r="IQ129" s="1170"/>
      <c r="IR129" s="1170"/>
      <c r="IS129" s="1170"/>
      <c r="IT129" s="1170"/>
      <c r="IU129" s="1170"/>
      <c r="IV129" s="1170"/>
      <c r="IW129" s="1170"/>
      <c r="IX129" s="1170"/>
      <c r="IY129" s="1170"/>
      <c r="IZ129" s="1170"/>
      <c r="JA129" s="1170"/>
      <c r="JB129" s="1170"/>
      <c r="JC129" s="1170"/>
      <c r="JD129" s="1170"/>
      <c r="JE129" s="1170"/>
      <c r="JF129" s="1170"/>
      <c r="JG129" s="1170"/>
      <c r="JH129" s="1170"/>
      <c r="JI129" s="1170"/>
      <c r="JJ129" s="1170"/>
      <c r="JK129" s="1170"/>
      <c r="JL129" s="1170"/>
      <c r="JM129" s="1170"/>
      <c r="JN129" s="1170"/>
      <c r="JO129" s="1170"/>
      <c r="JP129" s="1170"/>
      <c r="JQ129" s="1170"/>
      <c r="JR129" s="1170"/>
      <c r="JS129" s="1170"/>
      <c r="JT129" s="1170"/>
      <c r="JU129" s="1170"/>
      <c r="JV129" s="1170"/>
      <c r="JW129" s="1170"/>
      <c r="JX129" s="1170"/>
      <c r="JY129" s="1170"/>
      <c r="JZ129" s="1170"/>
      <c r="KA129" s="1170"/>
      <c r="KB129" s="1170"/>
      <c r="KC129" s="1170"/>
      <c r="KD129" s="1170"/>
      <c r="KE129" s="1170"/>
      <c r="KF129" s="1170"/>
      <c r="KG129" s="1170"/>
      <c r="KH129" s="1170"/>
      <c r="KI129" s="1170"/>
      <c r="KJ129" s="1170"/>
      <c r="KK129" s="1170"/>
      <c r="KL129" s="1170"/>
      <c r="KM129" s="1170"/>
      <c r="KN129" s="1170"/>
      <c r="KO129" s="1170"/>
      <c r="KP129" s="1170"/>
      <c r="KQ129" s="1170"/>
      <c r="KR129" s="1170"/>
      <c r="KS129" s="1170"/>
      <c r="KT129" s="1170"/>
      <c r="KU129" s="1170"/>
      <c r="KV129" s="1170"/>
      <c r="KW129" s="1170"/>
      <c r="KX129" s="1170"/>
      <c r="KY129" s="1170"/>
      <c r="KZ129" s="1170"/>
      <c r="LA129" s="1170"/>
      <c r="LB129" s="1170"/>
      <c r="LC129" s="1170"/>
      <c r="LD129" s="1170"/>
      <c r="LE129" s="1170"/>
      <c r="LF129" s="1170"/>
      <c r="LG129" s="1170"/>
      <c r="LH129" s="1170"/>
      <c r="LI129" s="1170"/>
      <c r="LJ129" s="1170"/>
      <c r="LK129" s="1170"/>
      <c r="LL129" s="1170"/>
      <c r="LM129" s="1170"/>
      <c r="LN129" s="1170"/>
      <c r="LO129" s="1170"/>
      <c r="LP129" s="1170"/>
      <c r="LQ129" s="1170"/>
      <c r="LR129" s="1170"/>
      <c r="LS129" s="1170"/>
      <c r="LT129" s="1170"/>
      <c r="LU129" s="1170"/>
      <c r="LV129" s="1170"/>
      <c r="LW129" s="1170"/>
      <c r="LX129" s="1170"/>
      <c r="LY129" s="1170"/>
      <c r="LZ129" s="1170"/>
      <c r="MA129" s="1170"/>
      <c r="MB129" s="1170"/>
      <c r="MC129" s="1170"/>
      <c r="MD129" s="1170"/>
      <c r="ME129" s="1170"/>
      <c r="MF129" s="1170"/>
      <c r="MG129" s="1170"/>
      <c r="MH129" s="1170"/>
      <c r="MI129" s="1170"/>
      <c r="MJ129" s="1170"/>
      <c r="MK129" s="1170"/>
      <c r="ML129" s="1170"/>
      <c r="MM129" s="1170"/>
      <c r="MN129" s="1170"/>
      <c r="MO129" s="1170"/>
      <c r="MP129" s="1170"/>
      <c r="MQ129" s="1170"/>
      <c r="MR129" s="1170"/>
      <c r="MS129" s="1170"/>
      <c r="MT129" s="1170"/>
      <c r="MU129" s="1170"/>
      <c r="MV129" s="1170"/>
      <c r="MW129" s="1170"/>
      <c r="MX129" s="1170"/>
      <c r="MY129" s="1170"/>
      <c r="MZ129" s="1170"/>
      <c r="NA129" s="1170"/>
      <c r="NB129" s="1170"/>
      <c r="NC129" s="1170"/>
      <c r="ND129" s="1170"/>
      <c r="NE129" s="1170"/>
      <c r="NF129" s="1170"/>
      <c r="NG129" s="1170"/>
      <c r="NH129" s="1170"/>
      <c r="NI129" s="1170"/>
      <c r="NJ129" s="1170"/>
      <c r="NK129" s="1170"/>
      <c r="NL129" s="1170"/>
      <c r="NM129" s="1170"/>
      <c r="NN129" s="1170"/>
      <c r="NO129" s="1170"/>
      <c r="NP129" s="1170"/>
      <c r="NQ129" s="1170"/>
      <c r="NR129" s="1170"/>
      <c r="NS129" s="1170"/>
      <c r="NT129" s="1170"/>
      <c r="NU129" s="1170"/>
      <c r="NV129" s="1170"/>
      <c r="NW129" s="1170"/>
      <c r="NX129" s="1170"/>
      <c r="NY129" s="1170"/>
      <c r="NZ129" s="1170"/>
      <c r="OA129" s="1170"/>
      <c r="OB129" s="1170"/>
      <c r="OC129" s="1170"/>
      <c r="OD129" s="1170"/>
      <c r="OE129" s="1170"/>
      <c r="OF129" s="1170"/>
      <c r="OG129" s="1170"/>
      <c r="OH129" s="1170"/>
      <c r="OI129" s="1170"/>
      <c r="OJ129" s="1170"/>
      <c r="OK129" s="1170"/>
      <c r="OL129" s="1170"/>
      <c r="OM129" s="1170"/>
      <c r="ON129" s="1170"/>
      <c r="OO129" s="1170"/>
      <c r="OP129" s="1170"/>
      <c r="OQ129" s="1170"/>
      <c r="OR129" s="1170"/>
      <c r="OS129" s="1170"/>
      <c r="OT129" s="1170"/>
      <c r="OU129" s="1170"/>
      <c r="OV129" s="1170"/>
      <c r="OW129" s="1170"/>
      <c r="OX129" s="1170"/>
      <c r="OY129" s="1170"/>
      <c r="OZ129" s="1170"/>
      <c r="PA129" s="1170"/>
      <c r="PB129" s="1170"/>
      <c r="PC129" s="1170"/>
      <c r="PD129" s="1170"/>
      <c r="PE129" s="1170"/>
      <c r="PF129" s="1170"/>
      <c r="PG129" s="1170"/>
      <c r="PH129" s="1170"/>
      <c r="PI129" s="1170"/>
      <c r="PJ129" s="1170"/>
      <c r="PK129" s="1170"/>
      <c r="PL129" s="1170"/>
      <c r="PM129" s="1170"/>
      <c r="PN129" s="1170"/>
      <c r="PO129" s="1170"/>
      <c r="PP129" s="1170"/>
      <c r="PQ129" s="1170"/>
      <c r="PR129" s="1170"/>
      <c r="PS129" s="1170"/>
      <c r="PT129" s="1170"/>
      <c r="PU129" s="1170"/>
      <c r="PV129" s="1170"/>
      <c r="PW129" s="1170"/>
      <c r="PX129" s="1170"/>
      <c r="PY129" s="1170"/>
      <c r="PZ129" s="1170"/>
      <c r="QA129" s="1170"/>
      <c r="QB129" s="1170"/>
      <c r="QC129" s="1170"/>
      <c r="QD129" s="1170"/>
      <c r="QE129" s="1170"/>
      <c r="QF129" s="1170"/>
      <c r="QG129" s="1170"/>
      <c r="QH129" s="1170"/>
      <c r="QI129" s="1170"/>
      <c r="QJ129" s="1170"/>
      <c r="QK129" s="1170"/>
      <c r="QL129" s="1170"/>
      <c r="QM129" s="1170"/>
      <c r="QN129" s="1170"/>
      <c r="QO129" s="1170"/>
      <c r="QP129" s="1170"/>
      <c r="QQ129" s="1170"/>
      <c r="QR129" s="1170"/>
      <c r="QS129" s="1170"/>
      <c r="QT129" s="1170"/>
      <c r="QU129" s="1170"/>
      <c r="QV129" s="1170"/>
      <c r="QW129" s="1170"/>
      <c r="QX129" s="1170"/>
      <c r="QY129" s="1170"/>
      <c r="QZ129" s="1170"/>
      <c r="RA129" s="1170"/>
      <c r="RB129" s="1170"/>
      <c r="RC129" s="1170"/>
      <c r="RD129" s="1170"/>
      <c r="RE129" s="1170"/>
      <c r="RF129" s="1170"/>
      <c r="RG129" s="1170"/>
      <c r="RH129" s="1170"/>
      <c r="RI129" s="1170"/>
      <c r="RJ129" s="1170"/>
      <c r="RK129" s="1170"/>
      <c r="RL129" s="1170"/>
      <c r="RM129" s="1170"/>
      <c r="RN129" s="1170"/>
      <c r="RO129" s="1170"/>
      <c r="RP129" s="1170"/>
      <c r="RQ129" s="1170"/>
      <c r="RR129" s="1170"/>
      <c r="RS129" s="1170"/>
      <c r="RT129" s="1170"/>
      <c r="RU129" s="1170"/>
      <c r="RV129" s="1170"/>
      <c r="RW129" s="1170"/>
      <c r="RX129" s="1170"/>
      <c r="RY129" s="1170"/>
      <c r="RZ129" s="1170"/>
      <c r="SA129" s="1170"/>
      <c r="SB129" s="1170"/>
      <c r="SC129" s="1170"/>
      <c r="SD129" s="1170"/>
      <c r="SE129" s="1170"/>
      <c r="SF129" s="1170"/>
      <c r="SG129" s="1170"/>
      <c r="SH129" s="1170"/>
      <c r="SI129" s="1170"/>
      <c r="SJ129" s="1170"/>
      <c r="SK129" s="1170"/>
      <c r="SL129" s="1170"/>
      <c r="SM129" s="1170"/>
      <c r="SN129" s="1170"/>
      <c r="SO129" s="1170"/>
      <c r="SP129" s="1170"/>
      <c r="SQ129" s="1170"/>
      <c r="SR129" s="1170"/>
      <c r="SS129" s="1170"/>
      <c r="ST129" s="1170"/>
      <c r="SU129" s="1170"/>
      <c r="SV129" s="1170"/>
      <c r="SW129" s="1170"/>
      <c r="SX129" s="1170"/>
      <c r="SY129" s="1170"/>
      <c r="SZ129" s="1170"/>
      <c r="TA129" s="1170"/>
      <c r="TB129" s="1170"/>
      <c r="TC129" s="1170"/>
      <c r="TD129" s="1170"/>
      <c r="TE129" s="1170"/>
      <c r="TF129" s="1170"/>
      <c r="TG129" s="1170"/>
      <c r="TH129" s="1170"/>
      <c r="TI129" s="1170"/>
      <c r="TJ129" s="1170"/>
      <c r="TK129" s="1170"/>
      <c r="TL129" s="1170"/>
      <c r="TM129" s="1170"/>
      <c r="TN129" s="1170"/>
      <c r="TO129" s="1170"/>
      <c r="TP129" s="1170"/>
      <c r="TQ129" s="1170"/>
      <c r="TR129" s="1170"/>
      <c r="TS129" s="1170"/>
      <c r="TT129" s="1170"/>
      <c r="TU129" s="1170"/>
      <c r="TV129" s="1170"/>
      <c r="TW129" s="1170"/>
      <c r="TX129" s="1170"/>
      <c r="TY129" s="1170"/>
      <c r="TZ129" s="1170"/>
      <c r="UA129" s="1170"/>
      <c r="UB129" s="1170"/>
      <c r="UC129" s="1170"/>
      <c r="UD129" s="1170"/>
      <c r="UE129" s="1170"/>
      <c r="UF129" s="1170"/>
      <c r="UG129" s="1170"/>
      <c r="UH129" s="1170"/>
      <c r="UI129" s="1170"/>
      <c r="UJ129" s="1170"/>
      <c r="UK129" s="1170"/>
      <c r="UL129" s="1170"/>
      <c r="UM129" s="1170"/>
      <c r="UN129" s="1170"/>
      <c r="UO129" s="1170"/>
      <c r="UP129" s="1170"/>
      <c r="UQ129" s="1170"/>
      <c r="UR129" s="1170"/>
      <c r="US129" s="1170"/>
      <c r="UT129" s="1170"/>
      <c r="UU129" s="1170"/>
      <c r="UV129" s="1170"/>
      <c r="UW129" s="1170"/>
      <c r="UX129" s="1170"/>
      <c r="UY129" s="1170"/>
      <c r="UZ129" s="1170"/>
      <c r="VA129" s="1170"/>
      <c r="VB129" s="1170"/>
      <c r="VC129" s="1170"/>
      <c r="VD129" s="1170"/>
      <c r="VE129" s="1170"/>
      <c r="VF129" s="1170"/>
      <c r="VG129" s="1170"/>
      <c r="VH129" s="1170"/>
      <c r="VI129" s="1170"/>
      <c r="VJ129" s="1170"/>
      <c r="VK129" s="1170"/>
      <c r="VL129" s="1170"/>
      <c r="VM129" s="1170"/>
      <c r="VN129" s="1170"/>
      <c r="VO129" s="1170"/>
      <c r="VP129" s="1170"/>
      <c r="VQ129" s="1170"/>
      <c r="VR129" s="1170"/>
      <c r="VS129" s="1170"/>
      <c r="VT129" s="1170"/>
      <c r="VU129" s="1170"/>
      <c r="VV129" s="1170"/>
      <c r="VW129" s="1170"/>
      <c r="VX129" s="1170"/>
      <c r="VY129" s="1170"/>
      <c r="VZ129" s="1170"/>
      <c r="WA129" s="1170"/>
      <c r="WB129" s="1170"/>
      <c r="WC129" s="1170"/>
      <c r="WD129" s="1170"/>
      <c r="WE129" s="1170"/>
      <c r="WF129" s="1170"/>
      <c r="WG129" s="1170"/>
      <c r="WH129" s="1170"/>
      <c r="WI129" s="1170"/>
      <c r="WJ129" s="1170"/>
      <c r="WK129" s="1170"/>
      <c r="WL129" s="1170"/>
      <c r="WM129" s="1170"/>
      <c r="WN129" s="1170"/>
      <c r="WO129" s="1170"/>
      <c r="WP129" s="1170"/>
      <c r="WQ129" s="1170"/>
      <c r="WR129" s="1170"/>
      <c r="WS129" s="1170"/>
      <c r="WT129" s="1170"/>
      <c r="WU129" s="1170"/>
      <c r="WV129" s="1170"/>
      <c r="WW129" s="1170"/>
      <c r="WX129" s="1170"/>
      <c r="WY129" s="1170"/>
      <c r="WZ129" s="1170"/>
      <c r="XA129" s="1170"/>
      <c r="XB129" s="1170"/>
      <c r="XC129" s="1170"/>
      <c r="XD129" s="1170"/>
      <c r="XE129" s="1170"/>
      <c r="XF129" s="1170"/>
      <c r="XG129" s="1170"/>
      <c r="XH129" s="1170"/>
      <c r="XI129" s="1170"/>
      <c r="XJ129" s="1170"/>
      <c r="XK129" s="1170"/>
      <c r="XL129" s="1170"/>
      <c r="XM129" s="1170"/>
      <c r="XN129" s="1170"/>
      <c r="XO129" s="1170"/>
      <c r="XP129" s="1170"/>
      <c r="XQ129" s="1170"/>
      <c r="XR129" s="1170"/>
      <c r="XS129" s="1170"/>
      <c r="XT129" s="1170"/>
      <c r="XU129" s="1170"/>
      <c r="XV129" s="1170"/>
      <c r="XW129" s="1170"/>
      <c r="XX129" s="1170"/>
      <c r="XY129" s="1170"/>
      <c r="XZ129" s="1170"/>
      <c r="YA129" s="1170"/>
      <c r="YB129" s="1170"/>
      <c r="YC129" s="1170"/>
      <c r="YD129" s="1170"/>
      <c r="YE129" s="1170"/>
      <c r="YF129" s="1170"/>
      <c r="YG129" s="1170"/>
      <c r="YH129" s="1170"/>
      <c r="YI129" s="1170"/>
      <c r="YJ129" s="1170"/>
      <c r="YK129" s="1170"/>
      <c r="YL129" s="1170"/>
      <c r="YM129" s="1170"/>
      <c r="YN129" s="1170"/>
      <c r="YO129" s="1170"/>
      <c r="YP129" s="1170"/>
      <c r="YQ129" s="1170"/>
      <c r="YR129" s="1170"/>
      <c r="YS129" s="1170"/>
      <c r="YT129" s="1170"/>
      <c r="YU129" s="1170"/>
      <c r="YV129" s="1170"/>
      <c r="YW129" s="1170"/>
      <c r="YX129" s="1170"/>
      <c r="YY129" s="1170"/>
      <c r="YZ129" s="1170"/>
      <c r="ZA129" s="1170"/>
      <c r="ZB129" s="1170"/>
      <c r="ZC129" s="1170"/>
      <c r="ZD129" s="1170"/>
      <c r="ZE129" s="1170"/>
      <c r="ZF129" s="1170"/>
      <c r="ZG129" s="1170"/>
      <c r="ZH129" s="1170"/>
      <c r="ZI129" s="1170"/>
      <c r="ZJ129" s="1170"/>
      <c r="ZK129" s="1170"/>
      <c r="ZL129" s="1170"/>
      <c r="ZM129" s="1170"/>
      <c r="ZN129" s="1170"/>
      <c r="ZO129" s="1170"/>
      <c r="ZP129" s="1170"/>
      <c r="ZQ129" s="1170"/>
      <c r="ZR129" s="1170"/>
      <c r="ZS129" s="1170"/>
      <c r="ZT129" s="1170"/>
      <c r="ZU129" s="1170"/>
      <c r="ZV129" s="1170"/>
      <c r="ZW129" s="1170"/>
      <c r="ZX129" s="1170"/>
      <c r="ZY129" s="1170"/>
      <c r="ZZ129" s="1170"/>
      <c r="AAA129" s="1170"/>
      <c r="AAB129" s="1170"/>
      <c r="AAC129" s="1170"/>
      <c r="AAD129" s="1170"/>
      <c r="AAE129" s="1170"/>
      <c r="AAF129" s="1170"/>
      <c r="AAG129" s="1170"/>
      <c r="AAH129" s="1170"/>
      <c r="AAI129" s="1170"/>
      <c r="AAJ129" s="1170"/>
      <c r="AAK129" s="1170"/>
      <c r="AAL129" s="1170"/>
      <c r="AAM129" s="1170"/>
      <c r="AAN129" s="1170"/>
      <c r="AAO129" s="1170"/>
      <c r="AAP129" s="1170"/>
      <c r="AAQ129" s="1170"/>
      <c r="AAR129" s="1170"/>
      <c r="AAS129" s="1170"/>
      <c r="AAT129" s="1170"/>
      <c r="AAU129" s="1170"/>
      <c r="AAV129" s="1170"/>
      <c r="AAW129" s="1170"/>
      <c r="AAX129" s="1170"/>
      <c r="AAY129" s="1170"/>
      <c r="AAZ129" s="1170"/>
      <c r="ABA129" s="1170"/>
      <c r="ABB129" s="1170"/>
      <c r="ABC129" s="1170"/>
      <c r="ABD129" s="1170"/>
      <c r="ABE129" s="1170"/>
      <c r="ABF129" s="1170"/>
      <c r="ABG129" s="1170"/>
      <c r="ABH129" s="1170"/>
      <c r="ABI129" s="1170"/>
      <c r="ABJ129" s="1170"/>
      <c r="ABK129" s="1170"/>
      <c r="ABL129" s="1170"/>
      <c r="ABM129" s="1170"/>
      <c r="ABN129" s="1170"/>
      <c r="ABO129" s="1170"/>
      <c r="ABP129" s="1170"/>
      <c r="ABQ129" s="1170"/>
      <c r="ABR129" s="1170"/>
      <c r="ABS129" s="1170"/>
      <c r="ABT129" s="1170"/>
      <c r="ABU129" s="1170"/>
      <c r="ABV129" s="1170"/>
      <c r="ABW129" s="1170"/>
      <c r="ABX129" s="1170"/>
      <c r="ABY129" s="1170"/>
      <c r="ABZ129" s="1170"/>
      <c r="ACA129" s="1170"/>
      <c r="ACB129" s="1170"/>
      <c r="ACC129" s="1170"/>
      <c r="ACD129" s="1170"/>
      <c r="ACE129" s="1170"/>
      <c r="ACF129" s="1170"/>
      <c r="ACG129" s="1170"/>
      <c r="ACH129" s="1170"/>
      <c r="ACI129" s="1170"/>
      <c r="ACJ129" s="1170"/>
      <c r="ACK129" s="1170"/>
      <c r="ACL129" s="1170"/>
      <c r="ACM129" s="1170"/>
      <c r="ACN129" s="1170"/>
      <c r="ACO129" s="1170"/>
      <c r="ACP129" s="1170"/>
      <c r="ACQ129" s="1170"/>
      <c r="ACR129" s="1170"/>
      <c r="ACS129" s="1170"/>
      <c r="ACT129" s="1170"/>
      <c r="ACU129" s="1170"/>
      <c r="ACV129" s="1170"/>
      <c r="ACW129" s="1170"/>
      <c r="ACX129" s="1170"/>
      <c r="ACY129" s="1170"/>
      <c r="ACZ129" s="1170"/>
      <c r="ADA129" s="1170"/>
      <c r="ADB129" s="1170"/>
      <c r="ADC129" s="1170"/>
      <c r="ADD129" s="1170"/>
      <c r="ADE129" s="1170"/>
      <c r="ADF129" s="1170"/>
      <c r="ADG129" s="1170"/>
      <c r="ADH129" s="1170"/>
      <c r="ADI129" s="1170"/>
      <c r="ADJ129" s="1170"/>
      <c r="ADK129" s="1170"/>
      <c r="ADL129" s="1170"/>
      <c r="ADM129" s="1170"/>
      <c r="ADN129" s="1170"/>
      <c r="ADO129" s="1170"/>
      <c r="ADP129" s="1170"/>
      <c r="ADQ129" s="1170"/>
      <c r="ADR129" s="1170"/>
      <c r="ADS129" s="1170"/>
      <c r="ADT129" s="1170"/>
      <c r="ADU129" s="1170"/>
      <c r="ADV129" s="1170"/>
      <c r="ADW129" s="1170"/>
      <c r="ADX129" s="1170"/>
      <c r="ADY129" s="1170"/>
      <c r="ADZ129" s="1170"/>
      <c r="AEA129" s="1170"/>
      <c r="AEB129" s="1170"/>
      <c r="AEC129" s="1170"/>
      <c r="AED129" s="1170"/>
      <c r="AEE129" s="1170"/>
      <c r="AEF129" s="1170"/>
      <c r="AEG129" s="1170"/>
      <c r="AEH129" s="1170"/>
      <c r="AEI129" s="1170"/>
      <c r="AEJ129" s="1170"/>
      <c r="AEK129" s="1170"/>
      <c r="AEL129" s="1170"/>
      <c r="AEM129" s="1170"/>
      <c r="AEN129" s="1170"/>
      <c r="AEO129" s="1170"/>
      <c r="AEP129" s="1170"/>
      <c r="AEQ129" s="1170"/>
      <c r="AER129" s="1170"/>
      <c r="AES129" s="1170"/>
      <c r="AET129" s="1170"/>
      <c r="AEU129" s="1170"/>
      <c r="AEV129" s="1170"/>
      <c r="AEW129" s="1170"/>
      <c r="AEX129" s="1170"/>
      <c r="AEY129" s="1170"/>
      <c r="AEZ129" s="1170"/>
      <c r="AFA129" s="1170"/>
      <c r="AFB129" s="1170"/>
      <c r="AFC129" s="1170"/>
      <c r="AFD129" s="1170"/>
      <c r="AFE129" s="1170"/>
      <c r="AFF129" s="1170"/>
      <c r="AFG129" s="1170"/>
      <c r="AFH129" s="1170"/>
      <c r="AFI129" s="1170"/>
      <c r="AFJ129" s="1170"/>
      <c r="AFK129" s="1170"/>
      <c r="AFL129" s="1170"/>
      <c r="AFM129" s="1170"/>
      <c r="AFN129" s="1170"/>
      <c r="AFO129" s="1170"/>
      <c r="AFP129" s="1170"/>
      <c r="AFQ129" s="1170"/>
      <c r="AFR129" s="1170"/>
      <c r="AFS129" s="1170"/>
      <c r="AFT129" s="1170"/>
      <c r="AFU129" s="1170"/>
      <c r="AFV129" s="1170"/>
      <c r="AFW129" s="1170"/>
      <c r="AFX129" s="1170"/>
      <c r="AFY129" s="1170"/>
      <c r="AFZ129" s="1170"/>
      <c r="AGA129" s="1170"/>
      <c r="AGB129" s="1170"/>
      <c r="AGC129" s="1170"/>
      <c r="AGD129" s="1170"/>
      <c r="AGE129" s="1170"/>
      <c r="AGF129" s="1170"/>
      <c r="AGG129" s="1170"/>
      <c r="AGH129" s="1170"/>
      <c r="AGI129" s="1170"/>
      <c r="AGJ129" s="1170"/>
      <c r="AGK129" s="1170"/>
      <c r="AGL129" s="1170"/>
      <c r="AGM129" s="1170"/>
      <c r="AGN129" s="1170"/>
      <c r="AGO129" s="1170"/>
      <c r="AGP129" s="1170"/>
      <c r="AGQ129" s="1170"/>
      <c r="AGR129" s="1170"/>
      <c r="AGS129" s="1170"/>
      <c r="AGT129" s="1170"/>
      <c r="AGU129" s="1170"/>
      <c r="AGV129" s="1170"/>
      <c r="AGW129" s="1170"/>
      <c r="AGX129" s="1170"/>
      <c r="AGY129" s="1170"/>
      <c r="AGZ129" s="1170"/>
      <c r="AHA129" s="1170"/>
      <c r="AHB129" s="1170"/>
      <c r="AHC129" s="1170"/>
      <c r="AHD129" s="1170"/>
      <c r="AHE129" s="1170"/>
      <c r="AHF129" s="1170"/>
      <c r="AHG129" s="1170"/>
      <c r="AHH129" s="1170"/>
      <c r="AHI129" s="1170"/>
      <c r="AHJ129" s="1170"/>
      <c r="AHK129" s="1170"/>
      <c r="AHL129" s="1170"/>
      <c r="AHM129" s="1170"/>
      <c r="AHN129" s="1170"/>
      <c r="AHO129" s="1170"/>
      <c r="AHP129" s="1170"/>
      <c r="AHQ129" s="1170"/>
      <c r="AHR129" s="1170"/>
      <c r="AHS129" s="1170"/>
      <c r="AHT129" s="1170"/>
      <c r="AHU129" s="1170"/>
      <c r="AHV129" s="1170"/>
      <c r="AHW129" s="1170"/>
      <c r="AHX129" s="1170"/>
      <c r="AHY129" s="1170"/>
      <c r="AHZ129" s="1170"/>
      <c r="AIA129" s="1170"/>
      <c r="AIB129" s="1170"/>
      <c r="AIC129" s="1170"/>
      <c r="AID129" s="1170"/>
      <c r="AIE129" s="1170"/>
      <c r="AIF129" s="1170"/>
      <c r="AIG129" s="1170"/>
      <c r="AIH129" s="1170"/>
      <c r="AII129" s="1170"/>
      <c r="AIJ129" s="1170"/>
      <c r="AIK129" s="1170"/>
      <c r="AIL129" s="1170"/>
      <c r="AIM129" s="1170"/>
      <c r="AIN129" s="1170"/>
      <c r="AIO129" s="1170"/>
      <c r="AIP129" s="1170"/>
      <c r="AIQ129" s="1170"/>
      <c r="AIR129" s="1170"/>
      <c r="AIS129" s="1170"/>
      <c r="AIT129" s="1170"/>
      <c r="AIU129" s="1170"/>
      <c r="AIV129" s="1170"/>
      <c r="AIW129" s="1170"/>
      <c r="AIX129" s="1170"/>
      <c r="AIY129" s="1170"/>
      <c r="AIZ129" s="1170"/>
      <c r="AJA129" s="1170"/>
      <c r="AJB129" s="1170"/>
      <c r="AJC129" s="1170"/>
      <c r="AJD129" s="1170"/>
      <c r="AJE129" s="1170"/>
      <c r="AJF129" s="1170"/>
      <c r="AJG129" s="1170"/>
      <c r="AJH129" s="1170"/>
      <c r="AJI129" s="1170"/>
      <c r="AJJ129" s="1170"/>
      <c r="AJK129" s="1170"/>
      <c r="AJL129" s="1170"/>
      <c r="AJM129" s="1170"/>
      <c r="AJN129" s="1170"/>
      <c r="AJO129" s="1170"/>
      <c r="AJP129" s="1170"/>
      <c r="AJQ129" s="1170"/>
      <c r="AJR129" s="1170"/>
      <c r="AJS129" s="1170"/>
      <c r="AJT129" s="1170"/>
      <c r="AJU129" s="1170"/>
      <c r="AJV129" s="1170"/>
      <c r="AJW129" s="1170"/>
      <c r="AJX129" s="1170"/>
      <c r="AJY129" s="1170"/>
      <c r="AJZ129" s="1170"/>
      <c r="AKA129" s="1170"/>
      <c r="AKB129" s="1170"/>
      <c r="AKC129" s="1170"/>
      <c r="AKD129" s="1170"/>
      <c r="AKE129" s="1170"/>
      <c r="AKF129" s="1170"/>
      <c r="AKG129" s="1170"/>
      <c r="AKH129" s="1170"/>
      <c r="AKI129" s="1170"/>
      <c r="AKJ129" s="1170"/>
      <c r="AKK129" s="1170"/>
      <c r="AKL129" s="1170"/>
      <c r="AKM129" s="1170"/>
      <c r="AKN129" s="1170"/>
      <c r="AKO129" s="1170"/>
      <c r="AKP129" s="1170"/>
      <c r="AKQ129" s="1170"/>
      <c r="AKR129" s="1170"/>
      <c r="AKS129" s="1170"/>
      <c r="AKT129" s="1170"/>
      <c r="AKU129" s="1170"/>
      <c r="AKV129" s="1170"/>
      <c r="AKW129" s="1170"/>
      <c r="AKX129" s="1170"/>
      <c r="AKY129" s="1170"/>
      <c r="AKZ129" s="1170"/>
      <c r="ALA129" s="1170"/>
      <c r="ALB129" s="1170"/>
      <c r="ALC129" s="1170"/>
      <c r="ALD129" s="1170"/>
      <c r="ALE129" s="1170"/>
      <c r="ALF129" s="1170"/>
      <c r="ALG129" s="1170"/>
      <c r="ALH129" s="1170"/>
      <c r="ALI129" s="1170"/>
      <c r="ALJ129" s="1170"/>
      <c r="ALK129" s="1170"/>
      <c r="ALL129" s="1170"/>
      <c r="ALM129" s="1170"/>
      <c r="ALN129" s="1170"/>
      <c r="ALO129" s="1170"/>
      <c r="ALP129" s="1170"/>
      <c r="ALQ129" s="1170"/>
      <c r="ALR129" s="1170"/>
      <c r="ALS129" s="1170"/>
      <c r="ALT129" s="1170"/>
      <c r="ALU129" s="1170"/>
      <c r="ALV129" s="1170"/>
      <c r="ALW129" s="1170"/>
      <c r="ALX129" s="1170"/>
      <c r="ALY129" s="1170"/>
      <c r="ALZ129" s="1170"/>
      <c r="AMA129" s="1170"/>
      <c r="AMB129" s="1170"/>
      <c r="AMC129" s="1170"/>
      <c r="AMD129" s="1170"/>
      <c r="AME129" s="1170"/>
      <c r="AMF129" s="1170"/>
      <c r="AMG129" s="1170"/>
      <c r="AMH129" s="1170"/>
      <c r="AMI129" s="1170"/>
      <c r="AMJ129" s="1170"/>
      <c r="AMK129" s="1170"/>
      <c r="AML129" s="1170"/>
      <c r="AMM129" s="1170"/>
      <c r="AMN129" s="1170"/>
      <c r="AMO129" s="1170"/>
      <c r="AMP129" s="1170"/>
      <c r="AMQ129" s="1170"/>
      <c r="AMR129" s="1170"/>
      <c r="AMS129" s="1170"/>
      <c r="AMT129" s="1170"/>
      <c r="AMU129" s="1170"/>
      <c r="AMV129" s="1170"/>
      <c r="AMW129" s="1170"/>
      <c r="AMX129" s="1170"/>
      <c r="AMY129" s="1170"/>
      <c r="AMZ129" s="1170"/>
      <c r="ANA129" s="1170"/>
      <c r="ANB129" s="1170"/>
      <c r="ANC129" s="1170"/>
      <c r="AND129" s="1170"/>
      <c r="ANE129" s="1170"/>
      <c r="ANF129" s="1170"/>
      <c r="ANG129" s="1170"/>
      <c r="ANH129" s="1170"/>
      <c r="ANI129" s="1170"/>
      <c r="ANJ129" s="1170"/>
      <c r="ANK129" s="1170"/>
      <c r="ANL129" s="1170"/>
      <c r="ANM129" s="1170"/>
      <c r="ANN129" s="1170"/>
      <c r="ANO129" s="1170"/>
      <c r="ANP129" s="1170"/>
      <c r="ANQ129" s="1170"/>
      <c r="ANR129" s="1170"/>
      <c r="ANS129" s="1170"/>
      <c r="ANT129" s="1170"/>
      <c r="ANU129" s="1170"/>
      <c r="ANV129" s="1170"/>
      <c r="ANW129" s="1170"/>
      <c r="ANX129" s="1170"/>
      <c r="ANY129" s="1170"/>
      <c r="ANZ129" s="1170"/>
      <c r="AOA129" s="1170"/>
      <c r="AOB129" s="1170"/>
      <c r="AOC129" s="1170"/>
      <c r="AOD129" s="1170"/>
      <c r="AOE129" s="1170"/>
      <c r="AOF129" s="1170"/>
      <c r="AOG129" s="1170"/>
      <c r="AOH129" s="1170"/>
      <c r="AOI129" s="1170"/>
      <c r="AOJ129" s="1170"/>
      <c r="AOK129" s="1170"/>
      <c r="AOL129" s="1170"/>
      <c r="AOM129" s="1170"/>
      <c r="AON129" s="1170"/>
      <c r="AOO129" s="1170"/>
      <c r="AOP129" s="1170"/>
      <c r="AOQ129" s="1170"/>
      <c r="AOR129" s="1170"/>
      <c r="AOS129" s="1170"/>
      <c r="AOT129" s="1170"/>
      <c r="AOU129" s="1170"/>
      <c r="AOV129" s="1170"/>
      <c r="AOW129" s="1170"/>
      <c r="AOX129" s="1170"/>
      <c r="AOY129" s="1170"/>
      <c r="AOZ129" s="1170"/>
      <c r="APA129" s="1170"/>
      <c r="APB129" s="1170"/>
      <c r="APC129" s="1170"/>
      <c r="APD129" s="1170"/>
      <c r="APE129" s="1170"/>
      <c r="APF129" s="1170"/>
      <c r="APG129" s="1170"/>
      <c r="APH129" s="1170"/>
      <c r="API129" s="1170"/>
      <c r="APJ129" s="1170"/>
      <c r="APK129" s="1170"/>
      <c r="APL129" s="1170"/>
      <c r="APM129" s="1170"/>
      <c r="APN129" s="1170"/>
      <c r="APO129" s="1170"/>
      <c r="APP129" s="1170"/>
      <c r="APQ129" s="1170"/>
      <c r="APR129" s="1170"/>
      <c r="APS129" s="1170"/>
      <c r="APT129" s="1170"/>
      <c r="APU129" s="1170"/>
      <c r="APV129" s="1170"/>
      <c r="APW129" s="1170"/>
      <c r="APX129" s="1170"/>
      <c r="APY129" s="1170"/>
      <c r="APZ129" s="1170"/>
      <c r="AQA129" s="1170"/>
      <c r="AQB129" s="1170"/>
      <c r="AQC129" s="1170"/>
      <c r="AQD129" s="1170"/>
      <c r="AQE129" s="1170"/>
      <c r="AQF129" s="1170"/>
      <c r="AQG129" s="1170"/>
      <c r="AQH129" s="1170"/>
      <c r="AQI129" s="1170"/>
      <c r="AQJ129" s="1170"/>
      <c r="AQK129" s="1170"/>
      <c r="AQL129" s="1170"/>
      <c r="AQM129" s="1170"/>
      <c r="AQN129" s="1170"/>
      <c r="AQO129" s="1170"/>
      <c r="AQP129" s="1170"/>
      <c r="AQQ129" s="1170"/>
      <c r="AQR129" s="1170"/>
      <c r="AQS129" s="1170"/>
      <c r="AQT129" s="1170"/>
      <c r="AQU129" s="1170"/>
      <c r="AQV129" s="1170"/>
      <c r="AQW129" s="1170"/>
      <c r="AQX129" s="1170"/>
      <c r="AQY129" s="1170"/>
      <c r="AQZ129" s="1170"/>
      <c r="ARA129" s="1170"/>
      <c r="ARB129" s="1170"/>
      <c r="ARC129" s="1170"/>
      <c r="ARD129" s="1170"/>
      <c r="ARE129" s="1170"/>
      <c r="ARF129" s="1170"/>
      <c r="ARG129" s="1170"/>
      <c r="ARH129" s="1170"/>
      <c r="ARI129" s="1170"/>
      <c r="ARJ129" s="1170"/>
      <c r="ARK129" s="1170"/>
      <c r="ARL129" s="1170"/>
      <c r="ARM129" s="1170"/>
      <c r="ARN129" s="1170"/>
      <c r="ARO129" s="1170"/>
      <c r="ARP129" s="1170"/>
      <c r="ARQ129" s="1170"/>
      <c r="ARR129" s="1170"/>
      <c r="ARS129" s="1170"/>
      <c r="ART129" s="1170"/>
      <c r="ARU129" s="1170"/>
      <c r="ARV129" s="1170"/>
      <c r="ARW129" s="1170"/>
      <c r="ARX129" s="1170"/>
      <c r="ARY129" s="1170"/>
      <c r="ARZ129" s="1170"/>
      <c r="ASA129" s="1170"/>
      <c r="ASB129" s="1170"/>
      <c r="ASC129" s="1170"/>
      <c r="ASD129" s="1170"/>
      <c r="ASE129" s="1170"/>
      <c r="ASF129" s="1170"/>
      <c r="ASG129" s="1170"/>
      <c r="ASH129" s="1170"/>
      <c r="ASI129" s="1170"/>
      <c r="ASJ129" s="1170"/>
      <c r="ASK129" s="1170"/>
      <c r="ASL129" s="1170"/>
      <c r="ASM129" s="1170"/>
      <c r="ASN129" s="1170"/>
      <c r="ASO129" s="1170"/>
      <c r="ASP129" s="1170"/>
      <c r="ASQ129" s="1170"/>
      <c r="ASR129" s="1170"/>
      <c r="ASS129" s="1170"/>
      <c r="AST129" s="1170"/>
      <c r="ASU129" s="1170"/>
      <c r="ASV129" s="1170"/>
      <c r="ASW129" s="1170"/>
      <c r="ASX129" s="1170"/>
      <c r="ASY129" s="1170"/>
      <c r="ASZ129" s="1170"/>
      <c r="ATA129" s="1170"/>
      <c r="ATB129" s="1170"/>
      <c r="ATC129" s="1170"/>
      <c r="ATD129" s="1170"/>
      <c r="ATE129" s="1170"/>
      <c r="ATF129" s="1170"/>
      <c r="ATG129" s="1170"/>
      <c r="ATH129" s="1170"/>
      <c r="ATI129" s="1170"/>
      <c r="ATJ129" s="1170"/>
      <c r="ATK129" s="1170"/>
      <c r="ATL129" s="1170"/>
      <c r="ATM129" s="1170"/>
      <c r="ATN129" s="1170"/>
      <c r="ATO129" s="1170"/>
      <c r="ATP129" s="1170"/>
      <c r="ATQ129" s="1170"/>
      <c r="ATR129" s="1170"/>
      <c r="ATS129" s="1170"/>
      <c r="ATT129" s="1170"/>
      <c r="ATU129" s="1170"/>
      <c r="ATV129" s="1170"/>
      <c r="ATW129" s="1170"/>
      <c r="ATX129" s="1170"/>
      <c r="ATY129" s="1170"/>
      <c r="ATZ129" s="1170"/>
      <c r="AUA129" s="1170"/>
      <c r="AUB129" s="1170"/>
      <c r="AUC129" s="1170"/>
      <c r="AUD129" s="1170"/>
      <c r="AUE129" s="1170"/>
      <c r="AUF129" s="1170"/>
      <c r="AUG129" s="1170"/>
      <c r="AUH129" s="1170"/>
      <c r="AUI129" s="1170"/>
      <c r="AUJ129" s="1170"/>
      <c r="AUK129" s="1170"/>
      <c r="AUL129" s="1170"/>
      <c r="AUM129" s="1170"/>
      <c r="AUN129" s="1170"/>
      <c r="AUO129" s="1170"/>
      <c r="AUP129" s="1170"/>
      <c r="AUQ129" s="1170"/>
      <c r="AUR129" s="1170"/>
      <c r="AUS129" s="1170"/>
      <c r="AUT129" s="1170"/>
      <c r="AUU129" s="1170"/>
      <c r="AUV129" s="1170"/>
      <c r="AUW129" s="1170"/>
      <c r="AUX129" s="1170"/>
      <c r="AUY129" s="1170"/>
      <c r="AUZ129" s="1170"/>
      <c r="AVA129" s="1170"/>
      <c r="AVB129" s="1170"/>
      <c r="AVC129" s="1170"/>
      <c r="AVD129" s="1170"/>
      <c r="AVE129" s="1170"/>
      <c r="AVF129" s="1170"/>
      <c r="AVG129" s="1170"/>
      <c r="AVH129" s="1170"/>
      <c r="AVI129" s="1170"/>
      <c r="AVJ129" s="1170"/>
      <c r="AVK129" s="1170"/>
      <c r="AVL129" s="1170"/>
      <c r="AVM129" s="1170"/>
      <c r="AVN129" s="1170"/>
      <c r="AVO129" s="1170"/>
      <c r="AVP129" s="1170"/>
      <c r="AVQ129" s="1170"/>
      <c r="AVR129" s="1170"/>
      <c r="AVS129" s="1170"/>
      <c r="AVT129" s="1170"/>
      <c r="AVU129" s="1170"/>
      <c r="AVV129" s="1170"/>
      <c r="AVW129" s="1170"/>
      <c r="AVX129" s="1170"/>
      <c r="AVY129" s="1170"/>
      <c r="AVZ129" s="1170"/>
      <c r="AWA129" s="1170"/>
      <c r="AWB129" s="1170"/>
      <c r="AWC129" s="1170"/>
      <c r="AWD129" s="1170"/>
      <c r="AWE129" s="1170"/>
      <c r="AWF129" s="1170"/>
      <c r="AWG129" s="1170"/>
      <c r="AWH129" s="1170"/>
      <c r="AWI129" s="1170"/>
      <c r="AWJ129" s="1170"/>
      <c r="AWK129" s="1170"/>
      <c r="AWL129" s="1170"/>
      <c r="AWM129" s="1170"/>
      <c r="AWN129" s="1170"/>
      <c r="AWO129" s="1170"/>
      <c r="AWP129" s="1170"/>
      <c r="AWQ129" s="1170"/>
      <c r="AWR129" s="1170"/>
      <c r="AWS129" s="1170"/>
      <c r="AWT129" s="1170"/>
      <c r="AWU129" s="1170"/>
      <c r="AWV129" s="1170"/>
      <c r="AWW129" s="1170"/>
      <c r="AWX129" s="1170"/>
      <c r="AWY129" s="1170"/>
      <c r="AWZ129" s="1170"/>
      <c r="AXA129" s="1170"/>
      <c r="AXB129" s="1170"/>
      <c r="AXC129" s="1170"/>
      <c r="AXD129" s="1170"/>
      <c r="AXE129" s="1170"/>
      <c r="AXF129" s="1170"/>
      <c r="AXG129" s="1170"/>
      <c r="AXH129" s="1170"/>
      <c r="AXI129" s="1170"/>
      <c r="AXJ129" s="1170"/>
      <c r="AXK129" s="1170"/>
      <c r="AXL129" s="1170"/>
      <c r="AXM129" s="1170"/>
      <c r="AXN129" s="1170"/>
      <c r="AXO129" s="1170"/>
      <c r="AXP129" s="1170"/>
      <c r="AXQ129" s="1170"/>
      <c r="AXR129" s="1170"/>
      <c r="AXS129" s="1170"/>
      <c r="AXT129" s="1170"/>
      <c r="AXU129" s="1170"/>
      <c r="AXV129" s="1170"/>
      <c r="AXW129" s="1170"/>
      <c r="AXX129" s="1170"/>
      <c r="AXY129" s="1170"/>
      <c r="AXZ129" s="1170"/>
      <c r="AYA129" s="1170"/>
      <c r="AYB129" s="1170"/>
      <c r="AYC129" s="1170"/>
      <c r="AYD129" s="1170"/>
      <c r="AYE129" s="1170"/>
      <c r="AYF129" s="1170"/>
      <c r="AYG129" s="1170"/>
      <c r="AYH129" s="1170"/>
      <c r="AYI129" s="1170"/>
      <c r="AYJ129" s="1170"/>
      <c r="AYK129" s="1170"/>
      <c r="AYL129" s="1170"/>
      <c r="AYM129" s="1170"/>
      <c r="AYN129" s="1170"/>
      <c r="AYO129" s="1170"/>
      <c r="AYP129" s="1170"/>
      <c r="AYQ129" s="1170"/>
      <c r="AYR129" s="1170"/>
      <c r="AYS129" s="1170"/>
      <c r="AYT129" s="1170"/>
      <c r="AYU129" s="1170"/>
      <c r="AYV129" s="1170"/>
      <c r="AYW129" s="1170"/>
      <c r="AYX129" s="1170"/>
      <c r="AYY129" s="1170"/>
      <c r="AYZ129" s="1170"/>
      <c r="AZA129" s="1170"/>
      <c r="AZB129" s="1170"/>
      <c r="AZC129" s="1170"/>
      <c r="AZD129" s="1170"/>
      <c r="AZE129" s="1170"/>
      <c r="AZF129" s="1170"/>
      <c r="AZG129" s="1170"/>
      <c r="AZH129" s="1170"/>
      <c r="AZI129" s="1170"/>
      <c r="AZJ129" s="1170"/>
      <c r="AZK129" s="1170"/>
      <c r="AZL129" s="1170"/>
      <c r="AZM129" s="1170"/>
      <c r="AZN129" s="1170"/>
      <c r="AZO129" s="1170"/>
      <c r="AZP129" s="1170"/>
      <c r="AZQ129" s="1170"/>
      <c r="AZR129" s="1170"/>
      <c r="AZS129" s="1170"/>
      <c r="AZT129" s="1170"/>
      <c r="AZU129" s="1170"/>
      <c r="AZV129" s="1170"/>
      <c r="AZW129" s="1170"/>
      <c r="AZX129" s="1170"/>
      <c r="AZY129" s="1170"/>
      <c r="AZZ129" s="1170"/>
      <c r="BAA129" s="1170"/>
      <c r="BAB129" s="1170"/>
      <c r="BAC129" s="1170"/>
      <c r="BAD129" s="1170"/>
      <c r="BAE129" s="1170"/>
      <c r="BAF129" s="1170"/>
      <c r="BAG129" s="1170"/>
      <c r="BAH129" s="1170"/>
      <c r="BAI129" s="1170"/>
      <c r="BAJ129" s="1170"/>
      <c r="BAK129" s="1170"/>
      <c r="BAL129" s="1170"/>
      <c r="BAM129" s="1170"/>
      <c r="BAN129" s="1170"/>
      <c r="BAO129" s="1170"/>
      <c r="BAP129" s="1170"/>
      <c r="BAQ129" s="1170"/>
      <c r="BAR129" s="1170"/>
      <c r="BAS129" s="1170"/>
      <c r="BAT129" s="1170"/>
      <c r="BAU129" s="1170"/>
      <c r="BAV129" s="1170"/>
      <c r="BAW129" s="1170"/>
      <c r="BAX129" s="1170"/>
      <c r="BAY129" s="1170"/>
      <c r="BAZ129" s="1170"/>
      <c r="BBA129" s="1170"/>
      <c r="BBB129" s="1170"/>
      <c r="BBC129" s="1170"/>
      <c r="BBD129" s="1170"/>
      <c r="BBE129" s="1170"/>
      <c r="BBF129" s="1170"/>
      <c r="BBG129" s="1170"/>
      <c r="BBH129" s="1170"/>
      <c r="BBI129" s="1170"/>
      <c r="BBJ129" s="1170"/>
      <c r="BBK129" s="1170"/>
      <c r="BBL129" s="1170"/>
      <c r="BBM129" s="1170"/>
      <c r="BBN129" s="1170"/>
      <c r="BBO129" s="1170"/>
      <c r="BBP129" s="1170"/>
      <c r="BBQ129" s="1170"/>
      <c r="BBR129" s="1170"/>
      <c r="BBS129" s="1170"/>
      <c r="BBT129" s="1170"/>
      <c r="BBU129" s="1170"/>
      <c r="BBV129" s="1170"/>
      <c r="BBW129" s="1170"/>
      <c r="BBX129" s="1170"/>
      <c r="BBY129" s="1170"/>
      <c r="BBZ129" s="1170"/>
      <c r="BCA129" s="1170"/>
      <c r="BCB129" s="1170"/>
      <c r="BCC129" s="1170"/>
      <c r="BCD129" s="1170"/>
      <c r="BCE129" s="1170"/>
      <c r="BCF129" s="1170"/>
      <c r="BCG129" s="1170"/>
      <c r="BCH129" s="1170"/>
      <c r="BCI129" s="1170"/>
      <c r="BCJ129" s="1170"/>
      <c r="BCK129" s="1170"/>
      <c r="BCL129" s="1170"/>
      <c r="BCM129" s="1170"/>
      <c r="BCN129" s="1170"/>
      <c r="BCO129" s="1170"/>
      <c r="BCP129" s="1170"/>
      <c r="BCQ129" s="1170"/>
      <c r="BCR129" s="1170"/>
      <c r="BCS129" s="1170"/>
      <c r="BCT129" s="1170"/>
      <c r="BCU129" s="1170"/>
      <c r="BCV129" s="1170"/>
      <c r="BCW129" s="1170"/>
      <c r="BCX129" s="1170"/>
      <c r="BCY129" s="1170"/>
      <c r="BCZ129" s="1170"/>
      <c r="BDA129" s="1170"/>
      <c r="BDB129" s="1170"/>
      <c r="BDC129" s="1170"/>
      <c r="BDD129" s="1170"/>
      <c r="BDE129" s="1170"/>
      <c r="BDF129" s="1170"/>
      <c r="BDG129" s="1170"/>
      <c r="BDH129" s="1170"/>
      <c r="BDI129" s="1170"/>
      <c r="BDJ129" s="1170"/>
      <c r="BDK129" s="1170"/>
      <c r="BDL129" s="1170"/>
      <c r="BDM129" s="1170"/>
      <c r="BDN129" s="1170"/>
      <c r="BDO129" s="1170"/>
      <c r="BDP129" s="1170"/>
      <c r="BDQ129" s="1170"/>
      <c r="BDR129" s="1170"/>
      <c r="BDS129" s="1170"/>
      <c r="BDT129" s="1170"/>
      <c r="BDU129" s="1170"/>
      <c r="BDV129" s="1170"/>
      <c r="BDW129" s="1170"/>
      <c r="BDX129" s="1170"/>
      <c r="BDY129" s="1170"/>
      <c r="BDZ129" s="1170"/>
      <c r="BEA129" s="1170"/>
      <c r="BEB129" s="1170"/>
      <c r="BEC129" s="1170"/>
      <c r="BED129" s="1170"/>
      <c r="BEE129" s="1170"/>
      <c r="BEF129" s="1170"/>
      <c r="BEG129" s="1170"/>
      <c r="BEH129" s="1170"/>
      <c r="BEI129" s="1170"/>
      <c r="BEJ129" s="1170"/>
      <c r="BEK129" s="1170"/>
      <c r="BEL129" s="1170"/>
      <c r="BEM129" s="1170"/>
      <c r="BEN129" s="1170"/>
      <c r="BEO129" s="1170"/>
      <c r="BEP129" s="1170"/>
      <c r="BEQ129" s="1170"/>
      <c r="BER129" s="1170"/>
      <c r="BES129" s="1170"/>
      <c r="BET129" s="1170"/>
      <c r="BEU129" s="1170"/>
      <c r="BEV129" s="1170"/>
      <c r="BEW129" s="1170"/>
      <c r="BEX129" s="1170"/>
      <c r="BEY129" s="1170"/>
      <c r="BEZ129" s="1170"/>
      <c r="BFA129" s="1170"/>
      <c r="BFB129" s="1170"/>
      <c r="BFC129" s="1170"/>
      <c r="BFD129" s="1170"/>
      <c r="BFE129" s="1170"/>
      <c r="BFF129" s="1170"/>
      <c r="BFG129" s="1170"/>
      <c r="BFH129" s="1170"/>
      <c r="BFI129" s="1170"/>
      <c r="BFJ129" s="1170"/>
      <c r="BFK129" s="1170"/>
      <c r="BFL129" s="1170"/>
      <c r="BFM129" s="1170"/>
      <c r="BFN129" s="1170"/>
      <c r="BFO129" s="1170"/>
      <c r="BFP129" s="1170"/>
      <c r="BFQ129" s="1170"/>
      <c r="BFR129" s="1170"/>
      <c r="BFS129" s="1170"/>
      <c r="BFT129" s="1170"/>
      <c r="BFU129" s="1170"/>
      <c r="BFV129" s="1170"/>
      <c r="BFW129" s="1170"/>
      <c r="BFX129" s="1170"/>
      <c r="BFY129" s="1170"/>
      <c r="BFZ129" s="1170"/>
      <c r="BGA129" s="1170"/>
      <c r="BGB129" s="1170"/>
      <c r="BGC129" s="1170"/>
      <c r="BGD129" s="1170"/>
      <c r="BGE129" s="1170"/>
      <c r="BGF129" s="1170"/>
      <c r="BGG129" s="1170"/>
      <c r="BGH129" s="1170"/>
      <c r="BGI129" s="1170"/>
      <c r="BGJ129" s="1170"/>
      <c r="BGK129" s="1170"/>
      <c r="BGL129" s="1170"/>
      <c r="BGM129" s="1170"/>
      <c r="BGN129" s="1170"/>
      <c r="BGO129" s="1170"/>
      <c r="BGP129" s="1170"/>
      <c r="BGQ129" s="1170"/>
      <c r="BGR129" s="1170"/>
      <c r="BGS129" s="1170"/>
      <c r="BGT129" s="1170"/>
      <c r="BGU129" s="1170"/>
      <c r="BGV129" s="1170"/>
      <c r="BGW129" s="1170"/>
      <c r="BGX129" s="1170"/>
      <c r="BGY129" s="1170"/>
      <c r="BGZ129" s="1170"/>
      <c r="BHA129" s="1170"/>
      <c r="BHB129" s="1170"/>
      <c r="BHC129" s="1170"/>
      <c r="BHD129" s="1170"/>
      <c r="BHE129" s="1170"/>
      <c r="BHF129" s="1170"/>
      <c r="BHG129" s="1170"/>
      <c r="BHH129" s="1170"/>
      <c r="BHI129" s="1170"/>
      <c r="BHJ129" s="1170"/>
      <c r="BHK129" s="1170"/>
      <c r="BHL129" s="1170"/>
      <c r="BHM129" s="1170"/>
      <c r="BHN129" s="1170"/>
      <c r="BHO129" s="1170"/>
      <c r="BHP129" s="1170"/>
      <c r="BHQ129" s="1170"/>
      <c r="BHR129" s="1170"/>
      <c r="BHS129" s="1170"/>
      <c r="BHT129" s="1170"/>
      <c r="BHU129" s="1170"/>
      <c r="BHV129" s="1170"/>
      <c r="BHW129" s="1170"/>
      <c r="BHX129" s="1170"/>
      <c r="BHY129" s="1170"/>
      <c r="BHZ129" s="1170"/>
      <c r="BIA129" s="1170"/>
      <c r="BIB129" s="1170"/>
      <c r="BIC129" s="1170"/>
      <c r="BID129" s="1170"/>
      <c r="BIE129" s="1170"/>
      <c r="BIF129" s="1170"/>
      <c r="BIG129" s="1170"/>
      <c r="BIH129" s="1170"/>
      <c r="BII129" s="1170"/>
      <c r="BIJ129" s="1170"/>
      <c r="BIK129" s="1170"/>
      <c r="BIL129" s="1170"/>
      <c r="BIM129" s="1170"/>
      <c r="BIN129" s="1170"/>
      <c r="BIO129" s="1170"/>
      <c r="BIP129" s="1170"/>
      <c r="BIQ129" s="1170"/>
      <c r="BIR129" s="1170"/>
      <c r="BIS129" s="1170"/>
      <c r="BIT129" s="1170"/>
      <c r="BIU129" s="1170"/>
      <c r="BIV129" s="1170"/>
      <c r="BIW129" s="1170"/>
      <c r="BIX129" s="1170"/>
      <c r="BIY129" s="1170"/>
      <c r="BIZ129" s="1170"/>
      <c r="BJA129" s="1170"/>
      <c r="BJB129" s="1170"/>
      <c r="BJC129" s="1170"/>
      <c r="BJD129" s="1170"/>
      <c r="BJE129" s="1170"/>
      <c r="BJF129" s="1170"/>
      <c r="BJG129" s="1170"/>
      <c r="BJH129" s="1170"/>
      <c r="BJI129" s="1170"/>
      <c r="BJJ129" s="1170"/>
      <c r="BJK129" s="1170"/>
      <c r="BJL129" s="1170"/>
      <c r="BJM129" s="1170"/>
      <c r="BJN129" s="1170"/>
      <c r="BJO129" s="1170"/>
      <c r="BJP129" s="1170"/>
      <c r="BJQ129" s="1170"/>
      <c r="BJR129" s="1170"/>
      <c r="BJS129" s="1170"/>
      <c r="BJT129" s="1170"/>
      <c r="BJU129" s="1170"/>
      <c r="BJV129" s="1170"/>
      <c r="BJW129" s="1170"/>
      <c r="BJX129" s="1170"/>
      <c r="BJY129" s="1170"/>
      <c r="BJZ129" s="1170"/>
      <c r="BKA129" s="1170"/>
      <c r="BKB129" s="1170"/>
      <c r="BKC129" s="1170"/>
      <c r="BKD129" s="1170"/>
      <c r="BKE129" s="1170"/>
      <c r="BKF129" s="1170"/>
      <c r="BKG129" s="1170"/>
      <c r="BKH129" s="1170"/>
      <c r="BKI129" s="1170"/>
      <c r="BKJ129" s="1170"/>
      <c r="BKK129" s="1170"/>
      <c r="BKL129" s="1170"/>
      <c r="BKM129" s="1170"/>
      <c r="BKN129" s="1170"/>
      <c r="BKO129" s="1170"/>
      <c r="BKP129" s="1170"/>
      <c r="BKQ129" s="1170"/>
      <c r="BKR129" s="1170"/>
      <c r="BKS129" s="1170"/>
      <c r="BKT129" s="1170"/>
      <c r="BKU129" s="1170"/>
      <c r="BKV129" s="1170"/>
      <c r="BKW129" s="1170"/>
      <c r="BKX129" s="1170"/>
      <c r="BKY129" s="1170"/>
      <c r="BKZ129" s="1170"/>
      <c r="BLA129" s="1170"/>
      <c r="BLB129" s="1170"/>
      <c r="BLC129" s="1170"/>
      <c r="BLD129" s="1170"/>
      <c r="BLE129" s="1170"/>
      <c r="BLF129" s="1170"/>
      <c r="BLG129" s="1170"/>
      <c r="BLH129" s="1170"/>
      <c r="BLI129" s="1170"/>
      <c r="BLJ129" s="1170"/>
      <c r="BLK129" s="1170"/>
      <c r="BLL129" s="1170"/>
      <c r="BLM129" s="1170"/>
      <c r="BLN129" s="1170"/>
      <c r="BLO129" s="1170"/>
      <c r="BLP129" s="1170"/>
      <c r="BLQ129" s="1170"/>
      <c r="BLR129" s="1170"/>
      <c r="BLS129" s="1170"/>
      <c r="BLT129" s="1170"/>
      <c r="BLU129" s="1170"/>
      <c r="BLV129" s="1170"/>
      <c r="BLW129" s="1170"/>
      <c r="BLX129" s="1170"/>
      <c r="BLY129" s="1170"/>
      <c r="BLZ129" s="1170"/>
      <c r="BMA129" s="1170"/>
      <c r="BMB129" s="1170"/>
      <c r="BMC129" s="1170"/>
      <c r="BMD129" s="1170"/>
      <c r="BME129" s="1170"/>
      <c r="BMF129" s="1170"/>
      <c r="BMG129" s="1170"/>
      <c r="BMH129" s="1170"/>
      <c r="BMI129" s="1170"/>
      <c r="BMJ129" s="1170"/>
      <c r="BMK129" s="1170"/>
      <c r="BML129" s="1170"/>
      <c r="BMM129" s="1170"/>
      <c r="BMN129" s="1170"/>
      <c r="BMO129" s="1170"/>
      <c r="BMP129" s="1170"/>
      <c r="BMQ129" s="1170"/>
      <c r="BMR129" s="1170"/>
      <c r="BMS129" s="1170"/>
      <c r="BMT129" s="1170"/>
      <c r="BMU129" s="1170"/>
      <c r="BMV129" s="1170"/>
      <c r="BMW129" s="1170"/>
      <c r="BMX129" s="1170"/>
      <c r="BMY129" s="1170"/>
      <c r="BMZ129" s="1170"/>
      <c r="BNA129" s="1170"/>
      <c r="BNB129" s="1170"/>
      <c r="BNC129" s="1170"/>
      <c r="BND129" s="1170"/>
      <c r="BNE129" s="1170"/>
      <c r="BNF129" s="1170"/>
      <c r="BNG129" s="1170"/>
      <c r="BNH129" s="1170"/>
      <c r="BNI129" s="1170"/>
      <c r="BNJ129" s="1170"/>
      <c r="BNK129" s="1170"/>
      <c r="BNL129" s="1170"/>
      <c r="BNM129" s="1170"/>
      <c r="BNN129" s="1170"/>
      <c r="BNO129" s="1170"/>
      <c r="BNP129" s="1170"/>
      <c r="BNQ129" s="1170"/>
      <c r="BNR129" s="1170"/>
      <c r="BNS129" s="1170"/>
      <c r="BNT129" s="1170"/>
      <c r="BNU129" s="1170"/>
      <c r="BNV129" s="1170"/>
      <c r="BNW129" s="1170"/>
      <c r="BNX129" s="1170"/>
      <c r="BNY129" s="1170"/>
      <c r="BNZ129" s="1170"/>
      <c r="BOA129" s="1170"/>
      <c r="BOB129" s="1170"/>
      <c r="BOC129" s="1170"/>
      <c r="BOD129" s="1170"/>
      <c r="BOE129" s="1170"/>
      <c r="BOF129" s="1170"/>
      <c r="BOG129" s="1170"/>
      <c r="BOH129" s="1170"/>
      <c r="BOI129" s="1170"/>
      <c r="BOJ129" s="1170"/>
      <c r="BOK129" s="1170"/>
      <c r="BOL129" s="1170"/>
      <c r="BOM129" s="1170"/>
      <c r="BON129" s="1170"/>
      <c r="BOO129" s="1170"/>
      <c r="BOP129" s="1170"/>
      <c r="BOQ129" s="1170"/>
      <c r="BOR129" s="1170"/>
      <c r="BOS129" s="1170"/>
      <c r="BOT129" s="1170"/>
      <c r="BOU129" s="1170"/>
      <c r="BOV129" s="1170"/>
      <c r="BOW129" s="1170"/>
      <c r="BOX129" s="1170"/>
      <c r="BOY129" s="1170"/>
      <c r="BOZ129" s="1170"/>
      <c r="BPA129" s="1170"/>
      <c r="BPB129" s="1170"/>
      <c r="BPC129" s="1170"/>
      <c r="BPD129" s="1170"/>
      <c r="BPE129" s="1170"/>
      <c r="BPF129" s="1170"/>
      <c r="BPG129" s="1170"/>
      <c r="BPH129" s="1170"/>
      <c r="BPI129" s="1170"/>
      <c r="BPJ129" s="1170"/>
      <c r="BPK129" s="1170"/>
      <c r="BPL129" s="1170"/>
      <c r="BPM129" s="1170"/>
      <c r="BPN129" s="1170"/>
      <c r="BPO129" s="1170"/>
      <c r="BPP129" s="1170"/>
      <c r="BPQ129" s="1170"/>
      <c r="BPR129" s="1170"/>
      <c r="BPS129" s="1170"/>
      <c r="BPT129" s="1170"/>
      <c r="BPU129" s="1170"/>
      <c r="BPV129" s="1170"/>
      <c r="BPW129" s="1170"/>
      <c r="BPX129" s="1170"/>
      <c r="BPY129" s="1170"/>
      <c r="BPZ129" s="1170"/>
      <c r="BQA129" s="1170"/>
      <c r="BQB129" s="1170"/>
      <c r="BQC129" s="1170"/>
      <c r="BQD129" s="1170"/>
      <c r="BQE129" s="1170"/>
      <c r="BQF129" s="1170"/>
      <c r="BQG129" s="1170"/>
      <c r="BQH129" s="1170"/>
      <c r="BQI129" s="1170"/>
      <c r="BQJ129" s="1170"/>
      <c r="BQK129" s="1170"/>
      <c r="BQL129" s="1170"/>
      <c r="BQM129" s="1170"/>
      <c r="BQN129" s="1170"/>
      <c r="BQO129" s="1170"/>
      <c r="BQP129" s="1170"/>
      <c r="BQQ129" s="1170"/>
      <c r="BQR129" s="1170"/>
      <c r="BQS129" s="1170"/>
      <c r="BQT129" s="1170"/>
      <c r="BQU129" s="1170"/>
      <c r="BQV129" s="1170"/>
      <c r="BQW129" s="1170"/>
      <c r="BQX129" s="1170"/>
      <c r="BQY129" s="1170"/>
      <c r="BQZ129" s="1170"/>
      <c r="BRA129" s="1170"/>
      <c r="BRB129" s="1170"/>
      <c r="BRC129" s="1170"/>
      <c r="BRD129" s="1170"/>
      <c r="BRE129" s="1170"/>
      <c r="BRF129" s="1170"/>
      <c r="BRG129" s="1170"/>
      <c r="BRH129" s="1170"/>
      <c r="BRI129" s="1170"/>
      <c r="BRJ129" s="1170"/>
      <c r="BRK129" s="1170"/>
      <c r="BRL129" s="1170"/>
      <c r="BRM129" s="1170"/>
      <c r="BRN129" s="1170"/>
      <c r="BRO129" s="1170"/>
      <c r="BRP129" s="1170"/>
      <c r="BRQ129" s="1170"/>
      <c r="BRR129" s="1170"/>
      <c r="BRS129" s="1170"/>
      <c r="BRT129" s="1170"/>
      <c r="BRU129" s="1170"/>
      <c r="BRV129" s="1170"/>
      <c r="BRW129" s="1170"/>
      <c r="BRX129" s="1170"/>
      <c r="BRY129" s="1170"/>
      <c r="BRZ129" s="1170"/>
      <c r="BSA129" s="1170"/>
      <c r="BSB129" s="1170"/>
      <c r="BSC129" s="1170"/>
      <c r="BSD129" s="1170"/>
      <c r="BSE129" s="1170"/>
      <c r="BSF129" s="1170"/>
      <c r="BSG129" s="1170"/>
      <c r="BSH129" s="1170"/>
      <c r="BSI129" s="1170"/>
      <c r="BSJ129" s="1170"/>
      <c r="BSK129" s="1170"/>
      <c r="BSL129" s="1170"/>
      <c r="BSM129" s="1170"/>
      <c r="BSN129" s="1170"/>
      <c r="BSO129" s="1170"/>
      <c r="BSP129" s="1170"/>
      <c r="BSQ129" s="1170"/>
      <c r="BSR129" s="1170"/>
      <c r="BSS129" s="1170"/>
      <c r="BST129" s="1170"/>
      <c r="BSU129" s="1170"/>
      <c r="BSV129" s="1170"/>
      <c r="BSW129" s="1170"/>
      <c r="BSX129" s="1170"/>
      <c r="BSY129" s="1170"/>
      <c r="BSZ129" s="1170"/>
      <c r="BTA129" s="1170"/>
      <c r="BTB129" s="1170"/>
      <c r="BTC129" s="1170"/>
      <c r="BTD129" s="1170"/>
      <c r="BTE129" s="1170"/>
      <c r="BTF129" s="1170"/>
      <c r="BTG129" s="1170"/>
      <c r="BTH129" s="1170"/>
      <c r="BTI129" s="1170"/>
      <c r="BTJ129" s="1170"/>
      <c r="BTK129" s="1170"/>
      <c r="BTL129" s="1170"/>
      <c r="BTM129" s="1170"/>
      <c r="BTN129" s="1170"/>
      <c r="BTO129" s="1170"/>
      <c r="BTP129" s="1170"/>
      <c r="BTQ129" s="1170"/>
      <c r="BTR129" s="1170"/>
      <c r="BTS129" s="1170"/>
      <c r="BTT129" s="1170"/>
      <c r="BTU129" s="1170"/>
      <c r="BTV129" s="1170"/>
      <c r="BTW129" s="1170"/>
      <c r="BTX129" s="1170"/>
      <c r="BTY129" s="1170"/>
      <c r="BTZ129" s="1170"/>
      <c r="BUA129" s="1170"/>
      <c r="BUB129" s="1170"/>
      <c r="BUC129" s="1170"/>
      <c r="BUD129" s="1170"/>
      <c r="BUE129" s="1170"/>
      <c r="BUF129" s="1170"/>
      <c r="BUG129" s="1170"/>
      <c r="BUH129" s="1170"/>
      <c r="BUI129" s="1170"/>
      <c r="BUJ129" s="1170"/>
      <c r="BUK129" s="1170"/>
      <c r="BUL129" s="1170"/>
      <c r="BUM129" s="1170"/>
      <c r="BUN129" s="1170"/>
      <c r="BUO129" s="1170"/>
      <c r="BUP129" s="1170"/>
      <c r="BUQ129" s="1170"/>
      <c r="BUR129" s="1170"/>
      <c r="BUS129" s="1170"/>
      <c r="BUT129" s="1170"/>
      <c r="BUU129" s="1170"/>
      <c r="BUV129" s="1170"/>
      <c r="BUW129" s="1170"/>
      <c r="BUX129" s="1170"/>
      <c r="BUY129" s="1170"/>
      <c r="BUZ129" s="1170"/>
      <c r="BVA129" s="1170"/>
      <c r="BVB129" s="1170"/>
      <c r="BVC129" s="1170"/>
      <c r="BVD129" s="1170"/>
      <c r="BVE129" s="1170"/>
      <c r="BVF129" s="1170"/>
      <c r="BVG129" s="1170"/>
      <c r="BVH129" s="1170"/>
      <c r="BVI129" s="1170"/>
      <c r="BVJ129" s="1170"/>
      <c r="BVK129" s="1170"/>
      <c r="BVL129" s="1170"/>
      <c r="BVM129" s="1170"/>
      <c r="BVN129" s="1170"/>
      <c r="BVO129" s="1170"/>
      <c r="BVP129" s="1170"/>
      <c r="BVQ129" s="1170"/>
      <c r="BVR129" s="1170"/>
      <c r="BVS129" s="1170"/>
      <c r="BVT129" s="1170"/>
      <c r="BVU129" s="1170"/>
      <c r="BVV129" s="1170"/>
      <c r="BVW129" s="1170"/>
      <c r="BVX129" s="1170"/>
      <c r="BVY129" s="1170"/>
      <c r="BVZ129" s="1170"/>
      <c r="BWA129" s="1170"/>
      <c r="BWB129" s="1170"/>
      <c r="BWC129" s="1170"/>
      <c r="BWD129" s="1170"/>
      <c r="BWE129" s="1170"/>
      <c r="BWF129" s="1170"/>
      <c r="BWG129" s="1170"/>
      <c r="BWH129" s="1170"/>
      <c r="BWI129" s="1170"/>
      <c r="BWJ129" s="1170"/>
      <c r="BWK129" s="1170"/>
      <c r="BWL129" s="1170"/>
      <c r="BWM129" s="1170"/>
      <c r="BWN129" s="1170"/>
      <c r="BWO129" s="1170"/>
      <c r="BWP129" s="1170"/>
      <c r="BWQ129" s="1170"/>
      <c r="BWR129" s="1170"/>
      <c r="BWS129" s="1170"/>
      <c r="BWT129" s="1170"/>
      <c r="BWU129" s="1170"/>
      <c r="BWV129" s="1170"/>
      <c r="BWW129" s="1170"/>
      <c r="BWX129" s="1170"/>
      <c r="BWY129" s="1170"/>
      <c r="BWZ129" s="1170"/>
      <c r="BXA129" s="1170"/>
      <c r="BXB129" s="1170"/>
      <c r="BXC129" s="1170"/>
      <c r="BXD129" s="1170"/>
      <c r="BXE129" s="1170"/>
      <c r="BXF129" s="1170"/>
      <c r="BXG129" s="1170"/>
      <c r="BXH129" s="1170"/>
      <c r="BXI129" s="1170"/>
      <c r="BXJ129" s="1170"/>
      <c r="BXK129" s="1170"/>
      <c r="BXL129" s="1170"/>
      <c r="BXM129" s="1170"/>
      <c r="BXN129" s="1170"/>
      <c r="BXO129" s="1170"/>
      <c r="BXP129" s="1170"/>
      <c r="BXQ129" s="1170"/>
      <c r="BXR129" s="1170"/>
      <c r="BXS129" s="1170"/>
      <c r="BXT129" s="1170"/>
      <c r="BXU129" s="1170"/>
      <c r="BXV129" s="1170"/>
      <c r="BXW129" s="1170"/>
      <c r="BXX129" s="1170"/>
      <c r="BXY129" s="1170"/>
      <c r="BXZ129" s="1170"/>
      <c r="BYA129" s="1170"/>
      <c r="BYB129" s="1170"/>
      <c r="BYC129" s="1170"/>
      <c r="BYD129" s="1170"/>
      <c r="BYE129" s="1170"/>
      <c r="BYF129" s="1170"/>
      <c r="BYG129" s="1170"/>
      <c r="BYH129" s="1170"/>
      <c r="BYI129" s="1170"/>
      <c r="BYJ129" s="1170"/>
      <c r="BYK129" s="1170"/>
      <c r="BYL129" s="1170"/>
      <c r="BYM129" s="1170"/>
      <c r="BYN129" s="1170"/>
      <c r="BYO129" s="1170"/>
      <c r="BYP129" s="1170"/>
      <c r="BYQ129" s="1170"/>
      <c r="BYR129" s="1170"/>
      <c r="BYS129" s="1170"/>
      <c r="BYT129" s="1170"/>
      <c r="BYU129" s="1170"/>
      <c r="BYV129" s="1170"/>
      <c r="BYW129" s="1170"/>
      <c r="BYX129" s="1170"/>
      <c r="BYY129" s="1170"/>
      <c r="BYZ129" s="1170"/>
      <c r="BZA129" s="1170"/>
      <c r="BZB129" s="1170"/>
      <c r="BZC129" s="1170"/>
      <c r="BZD129" s="1170"/>
      <c r="BZE129" s="1170"/>
      <c r="BZF129" s="1170"/>
      <c r="BZG129" s="1170"/>
      <c r="BZH129" s="1170"/>
      <c r="BZI129" s="1170"/>
      <c r="BZJ129" s="1170"/>
      <c r="BZK129" s="1170"/>
      <c r="BZL129" s="1170"/>
      <c r="BZM129" s="1170"/>
      <c r="BZN129" s="1170"/>
      <c r="BZO129" s="1170"/>
      <c r="BZP129" s="1170"/>
      <c r="BZQ129" s="1170"/>
      <c r="BZR129" s="1170"/>
      <c r="BZS129" s="1170"/>
      <c r="BZT129" s="1170"/>
      <c r="BZU129" s="1170"/>
      <c r="BZV129" s="1170"/>
      <c r="BZW129" s="1170"/>
      <c r="BZX129" s="1170"/>
      <c r="BZY129" s="1170"/>
      <c r="BZZ129" s="1170"/>
      <c r="CAA129" s="1170"/>
      <c r="CAB129" s="1170"/>
      <c r="CAC129" s="1170"/>
      <c r="CAD129" s="1170"/>
      <c r="CAE129" s="1170"/>
      <c r="CAF129" s="1170"/>
      <c r="CAG129" s="1170"/>
      <c r="CAH129" s="1170"/>
      <c r="CAI129" s="1170"/>
      <c r="CAJ129" s="1170"/>
      <c r="CAK129" s="1170"/>
      <c r="CAL129" s="1170"/>
      <c r="CAM129" s="1170"/>
      <c r="CAN129" s="1170"/>
      <c r="CAO129" s="1170"/>
      <c r="CAP129" s="1170"/>
      <c r="CAQ129" s="1170"/>
      <c r="CAR129" s="1170"/>
      <c r="CAS129" s="1170"/>
      <c r="CAT129" s="1170"/>
      <c r="CAU129" s="1170"/>
      <c r="CAV129" s="1170"/>
      <c r="CAW129" s="1170"/>
      <c r="CAX129" s="1170"/>
      <c r="CAY129" s="1170"/>
      <c r="CAZ129" s="1170"/>
      <c r="CBA129" s="1170"/>
      <c r="CBB129" s="1170"/>
      <c r="CBC129" s="1170"/>
      <c r="CBD129" s="1170"/>
      <c r="CBE129" s="1170"/>
      <c r="CBF129" s="1170"/>
      <c r="CBG129" s="1170"/>
      <c r="CBH129" s="1170"/>
      <c r="CBI129" s="1170"/>
      <c r="CBJ129" s="1170"/>
      <c r="CBK129" s="1170"/>
      <c r="CBL129" s="1170"/>
      <c r="CBM129" s="1170"/>
      <c r="CBN129" s="1170"/>
      <c r="CBO129" s="1170"/>
      <c r="CBP129" s="1170"/>
      <c r="CBQ129" s="1170"/>
      <c r="CBR129" s="1170"/>
      <c r="CBS129" s="1170"/>
      <c r="CBT129" s="1170"/>
      <c r="CBU129" s="1170"/>
      <c r="CBV129" s="1170"/>
      <c r="CBW129" s="1170"/>
      <c r="CBX129" s="1170"/>
      <c r="CBY129" s="1170"/>
      <c r="CBZ129" s="1170"/>
      <c r="CCA129" s="1170"/>
      <c r="CCB129" s="1170"/>
      <c r="CCC129" s="1170"/>
      <c r="CCD129" s="1170"/>
      <c r="CCE129" s="1170"/>
      <c r="CCF129" s="1170"/>
      <c r="CCG129" s="1170"/>
      <c r="CCH129" s="1170"/>
      <c r="CCI129" s="1170"/>
      <c r="CCJ129" s="1170"/>
      <c r="CCK129" s="1170"/>
      <c r="CCL129" s="1170"/>
      <c r="CCM129" s="1170"/>
      <c r="CCN129" s="1170"/>
      <c r="CCO129" s="1170"/>
      <c r="CCP129" s="1170"/>
      <c r="CCQ129" s="1170"/>
      <c r="CCR129" s="1170"/>
      <c r="CCS129" s="1170"/>
      <c r="CCT129" s="1170"/>
      <c r="CCU129" s="1170"/>
      <c r="CCV129" s="1170"/>
      <c r="CCW129" s="1170"/>
      <c r="CCX129" s="1170"/>
      <c r="CCY129" s="1170"/>
      <c r="CCZ129" s="1170"/>
      <c r="CDA129" s="1170"/>
      <c r="CDB129" s="1170"/>
      <c r="CDC129" s="1170"/>
      <c r="CDD129" s="1170"/>
      <c r="CDE129" s="1170"/>
      <c r="CDF129" s="1170"/>
      <c r="CDG129" s="1170"/>
      <c r="CDH129" s="1170"/>
      <c r="CDI129" s="1170"/>
      <c r="CDJ129" s="1170"/>
      <c r="CDK129" s="1170"/>
      <c r="CDL129" s="1170"/>
      <c r="CDM129" s="1170"/>
      <c r="CDN129" s="1170"/>
      <c r="CDO129" s="1170"/>
      <c r="CDP129" s="1170"/>
      <c r="CDQ129" s="1170"/>
      <c r="CDR129" s="1170"/>
      <c r="CDS129" s="1170"/>
      <c r="CDT129" s="1170"/>
      <c r="CDU129" s="1170"/>
      <c r="CDV129" s="1170"/>
      <c r="CDW129" s="1170"/>
      <c r="CDX129" s="1170"/>
      <c r="CDY129" s="1170"/>
      <c r="CDZ129" s="1170"/>
      <c r="CEA129" s="1170"/>
      <c r="CEB129" s="1170"/>
      <c r="CEC129" s="1170"/>
      <c r="CED129" s="1170"/>
      <c r="CEE129" s="1170"/>
      <c r="CEF129" s="1170"/>
      <c r="CEG129" s="1170"/>
      <c r="CEH129" s="1170"/>
      <c r="CEI129" s="1170"/>
      <c r="CEJ129" s="1170"/>
      <c r="CEK129" s="1170"/>
      <c r="CEL129" s="1170"/>
      <c r="CEM129" s="1170"/>
      <c r="CEN129" s="1170"/>
      <c r="CEO129" s="1170"/>
      <c r="CEP129" s="1170"/>
      <c r="CEQ129" s="1170"/>
      <c r="CER129" s="1170"/>
      <c r="CES129" s="1170"/>
      <c r="CET129" s="1170"/>
      <c r="CEU129" s="1170"/>
      <c r="CEV129" s="1170"/>
      <c r="CEW129" s="1170"/>
      <c r="CEX129" s="1170"/>
      <c r="CEY129" s="1170"/>
      <c r="CEZ129" s="1170"/>
      <c r="CFA129" s="1170"/>
      <c r="CFB129" s="1170"/>
      <c r="CFC129" s="1170"/>
      <c r="CFD129" s="1170"/>
      <c r="CFE129" s="1170"/>
      <c r="CFF129" s="1170"/>
      <c r="CFG129" s="1170"/>
      <c r="CFH129" s="1170"/>
      <c r="CFI129" s="1170"/>
      <c r="CFJ129" s="1170"/>
      <c r="CFK129" s="1170"/>
      <c r="CFL129" s="1170"/>
      <c r="CFM129" s="1170"/>
      <c r="CFN129" s="1170"/>
      <c r="CFO129" s="1170"/>
      <c r="CFP129" s="1170"/>
      <c r="CFQ129" s="1170"/>
      <c r="CFR129" s="1170"/>
      <c r="CFS129" s="1170"/>
      <c r="CFT129" s="1170"/>
      <c r="CFU129" s="1170"/>
      <c r="CFV129" s="1170"/>
      <c r="CFW129" s="1170"/>
      <c r="CFX129" s="1170"/>
      <c r="CFY129" s="1170"/>
      <c r="CFZ129" s="1170"/>
      <c r="CGA129" s="1170"/>
      <c r="CGB129" s="1170"/>
      <c r="CGC129" s="1170"/>
      <c r="CGD129" s="1170"/>
      <c r="CGE129" s="1170"/>
      <c r="CGF129" s="1170"/>
      <c r="CGG129" s="1170"/>
      <c r="CGH129" s="1170"/>
      <c r="CGI129" s="1170"/>
      <c r="CGJ129" s="1170"/>
      <c r="CGK129" s="1170"/>
      <c r="CGL129" s="1170"/>
      <c r="CGM129" s="1170"/>
      <c r="CGN129" s="1170"/>
      <c r="CGO129" s="1170"/>
      <c r="CGP129" s="1170"/>
      <c r="CGQ129" s="1170"/>
      <c r="CGR129" s="1170"/>
      <c r="CGS129" s="1170"/>
      <c r="CGT129" s="1170"/>
      <c r="CGU129" s="1170"/>
      <c r="CGV129" s="1170"/>
      <c r="CGW129" s="1170"/>
      <c r="CGX129" s="1170"/>
      <c r="CGY129" s="1170"/>
      <c r="CGZ129" s="1170"/>
      <c r="CHA129" s="1170"/>
      <c r="CHB129" s="1170"/>
      <c r="CHC129" s="1170"/>
      <c r="CHD129" s="1170"/>
      <c r="CHE129" s="1170"/>
      <c r="CHF129" s="1170"/>
      <c r="CHG129" s="1170"/>
      <c r="CHH129" s="1170"/>
      <c r="CHI129" s="1170"/>
      <c r="CHJ129" s="1170"/>
      <c r="CHK129" s="1170"/>
      <c r="CHL129" s="1170"/>
      <c r="CHM129" s="1170"/>
      <c r="CHN129" s="1170"/>
      <c r="CHO129" s="1170"/>
      <c r="CHP129" s="1170"/>
      <c r="CHQ129" s="1170"/>
      <c r="CHR129" s="1170"/>
      <c r="CHS129" s="1170"/>
      <c r="CHT129" s="1170"/>
      <c r="CHU129" s="1170"/>
      <c r="CHV129" s="1170"/>
      <c r="CHW129" s="1170"/>
      <c r="CHX129" s="1170"/>
      <c r="CHY129" s="1170"/>
      <c r="CHZ129" s="1170"/>
      <c r="CIA129" s="1170"/>
      <c r="CIB129" s="1170"/>
      <c r="CIC129" s="1170"/>
      <c r="CID129" s="1170"/>
      <c r="CIE129" s="1170"/>
      <c r="CIF129" s="1170"/>
      <c r="CIG129" s="1170"/>
      <c r="CIH129" s="1170"/>
      <c r="CII129" s="1170"/>
      <c r="CIJ129" s="1170"/>
      <c r="CIK129" s="1170"/>
      <c r="CIL129" s="1170"/>
      <c r="CIM129" s="1170"/>
      <c r="CIN129" s="1170"/>
      <c r="CIO129" s="1170"/>
      <c r="CIP129" s="1170"/>
      <c r="CIQ129" s="1170"/>
      <c r="CIR129" s="1170"/>
      <c r="CIS129" s="1170"/>
      <c r="CIT129" s="1170"/>
      <c r="CIU129" s="1170"/>
      <c r="CIV129" s="1170"/>
      <c r="CIW129" s="1170"/>
      <c r="CIX129" s="1170"/>
      <c r="CIY129" s="1170"/>
      <c r="CIZ129" s="1170"/>
      <c r="CJA129" s="1170"/>
      <c r="CJB129" s="1170"/>
      <c r="CJC129" s="1170"/>
      <c r="CJD129" s="1170"/>
      <c r="CJE129" s="1170"/>
      <c r="CJF129" s="1170"/>
      <c r="CJG129" s="1170"/>
      <c r="CJH129" s="1170"/>
      <c r="CJI129" s="1170"/>
      <c r="CJJ129" s="1170"/>
      <c r="CJK129" s="1170"/>
      <c r="CJL129" s="1170"/>
      <c r="CJM129" s="1170"/>
      <c r="CJN129" s="1170"/>
      <c r="CJO129" s="1170"/>
      <c r="CJP129" s="1170"/>
      <c r="CJQ129" s="1170"/>
      <c r="CJR129" s="1170"/>
      <c r="CJS129" s="1170"/>
      <c r="CJT129" s="1170"/>
      <c r="CJU129" s="1170"/>
      <c r="CJV129" s="1170"/>
      <c r="CJW129" s="1170"/>
      <c r="CJX129" s="1170"/>
      <c r="CJY129" s="1170"/>
      <c r="CJZ129" s="1170"/>
      <c r="CKA129" s="1170"/>
      <c r="CKB129" s="1170"/>
      <c r="CKC129" s="1170"/>
      <c r="CKD129" s="1170"/>
      <c r="CKE129" s="1170"/>
      <c r="CKF129" s="1170"/>
      <c r="CKG129" s="1170"/>
      <c r="CKH129" s="1170"/>
      <c r="CKI129" s="1170"/>
      <c r="CKJ129" s="1170"/>
      <c r="CKK129" s="1170"/>
      <c r="CKL129" s="1170"/>
      <c r="CKM129" s="1170"/>
      <c r="CKN129" s="1170"/>
      <c r="CKO129" s="1170"/>
      <c r="CKP129" s="1170"/>
      <c r="CKQ129" s="1170"/>
      <c r="CKR129" s="1170"/>
      <c r="CKS129" s="1170"/>
      <c r="CKT129" s="1170"/>
      <c r="CKU129" s="1170"/>
      <c r="CKV129" s="1170"/>
      <c r="CKW129" s="1170"/>
      <c r="CKX129" s="1170"/>
      <c r="CKY129" s="1170"/>
      <c r="CKZ129" s="1170"/>
      <c r="CLA129" s="1170"/>
      <c r="CLB129" s="1170"/>
      <c r="CLC129" s="1170"/>
      <c r="CLD129" s="1170"/>
      <c r="CLE129" s="1170"/>
      <c r="CLF129" s="1170"/>
      <c r="CLG129" s="1170"/>
      <c r="CLH129" s="1170"/>
      <c r="CLI129" s="1170"/>
      <c r="CLJ129" s="1170"/>
      <c r="CLK129" s="1170"/>
      <c r="CLL129" s="1170"/>
      <c r="CLM129" s="1170"/>
      <c r="CLN129" s="1170"/>
      <c r="CLO129" s="1170"/>
      <c r="CLP129" s="1170"/>
      <c r="CLQ129" s="1170"/>
      <c r="CLR129" s="1170"/>
      <c r="CLS129" s="1170"/>
      <c r="CLT129" s="1170"/>
      <c r="CLU129" s="1170"/>
      <c r="CLV129" s="1170"/>
      <c r="CLW129" s="1170"/>
      <c r="CLX129" s="1170"/>
      <c r="CLY129" s="1170"/>
      <c r="CLZ129" s="1170"/>
      <c r="CMA129" s="1170"/>
      <c r="CMB129" s="1170"/>
      <c r="CMC129" s="1170"/>
      <c r="CMD129" s="1170"/>
      <c r="CME129" s="1170"/>
      <c r="CMF129" s="1170"/>
      <c r="CMG129" s="1170"/>
      <c r="CMH129" s="1170"/>
      <c r="CMI129" s="1170"/>
      <c r="CMJ129" s="1170"/>
      <c r="CMK129" s="1170"/>
      <c r="CML129" s="1170"/>
      <c r="CMM129" s="1170"/>
      <c r="CMN129" s="1170"/>
      <c r="CMO129" s="1170"/>
      <c r="CMP129" s="1170"/>
      <c r="CMQ129" s="1170"/>
      <c r="CMR129" s="1170"/>
      <c r="CMS129" s="1170"/>
      <c r="CMT129" s="1170"/>
      <c r="CMU129" s="1170"/>
      <c r="CMV129" s="1170"/>
      <c r="CMW129" s="1170"/>
      <c r="CMX129" s="1170"/>
      <c r="CMY129" s="1170"/>
      <c r="CMZ129" s="1170"/>
      <c r="CNA129" s="1170"/>
      <c r="CNB129" s="1170"/>
      <c r="CNC129" s="1170"/>
      <c r="CND129" s="1170"/>
      <c r="CNE129" s="1170"/>
      <c r="CNF129" s="1170"/>
      <c r="CNG129" s="1170"/>
      <c r="CNH129" s="1170"/>
      <c r="CNI129" s="1170"/>
      <c r="CNJ129" s="1170"/>
      <c r="CNK129" s="1170"/>
      <c r="CNL129" s="1170"/>
      <c r="CNM129" s="1170"/>
      <c r="CNN129" s="1170"/>
      <c r="CNO129" s="1170"/>
      <c r="CNP129" s="1170"/>
      <c r="CNQ129" s="1170"/>
      <c r="CNR129" s="1170"/>
      <c r="CNS129" s="1170"/>
      <c r="CNT129" s="1170"/>
      <c r="CNU129" s="1170"/>
      <c r="CNV129" s="1170"/>
      <c r="CNW129" s="1170"/>
      <c r="CNX129" s="1170"/>
      <c r="CNY129" s="1170"/>
      <c r="CNZ129" s="1170"/>
      <c r="COA129" s="1170"/>
      <c r="COB129" s="1170"/>
      <c r="COC129" s="1170"/>
      <c r="COD129" s="1170"/>
      <c r="COE129" s="1170"/>
      <c r="COF129" s="1170"/>
      <c r="COG129" s="1170"/>
      <c r="COH129" s="1170"/>
      <c r="COI129" s="1170"/>
      <c r="COJ129" s="1170"/>
      <c r="COK129" s="1170"/>
      <c r="COL129" s="1170"/>
      <c r="COM129" s="1170"/>
      <c r="CON129" s="1170"/>
      <c r="COO129" s="1170"/>
      <c r="COP129" s="1170"/>
      <c r="COQ129" s="1170"/>
      <c r="COR129" s="1170"/>
      <c r="COS129" s="1170"/>
      <c r="COT129" s="1170"/>
      <c r="COU129" s="1170"/>
      <c r="COV129" s="1170"/>
      <c r="COW129" s="1170"/>
      <c r="COX129" s="1170"/>
      <c r="COY129" s="1170"/>
      <c r="COZ129" s="1170"/>
      <c r="CPA129" s="1170"/>
      <c r="CPB129" s="1170"/>
      <c r="CPC129" s="1170"/>
      <c r="CPD129" s="1170"/>
      <c r="CPE129" s="1170"/>
      <c r="CPF129" s="1170"/>
      <c r="CPG129" s="1170"/>
      <c r="CPH129" s="1170"/>
      <c r="CPI129" s="1170"/>
      <c r="CPJ129" s="1170"/>
      <c r="CPK129" s="1170"/>
      <c r="CPL129" s="1170"/>
      <c r="CPM129" s="1170"/>
      <c r="CPN129" s="1170"/>
      <c r="CPO129" s="1170"/>
      <c r="CPP129" s="1170"/>
      <c r="CPQ129" s="1170"/>
      <c r="CPR129" s="1170"/>
      <c r="CPS129" s="1170"/>
      <c r="CPT129" s="1170"/>
      <c r="CPU129" s="1170"/>
      <c r="CPV129" s="1170"/>
      <c r="CPW129" s="1170"/>
      <c r="CPX129" s="1170"/>
      <c r="CPY129" s="1170"/>
      <c r="CPZ129" s="1170"/>
      <c r="CQA129" s="1170"/>
      <c r="CQB129" s="1170"/>
      <c r="CQC129" s="1170"/>
      <c r="CQD129" s="1170"/>
      <c r="CQE129" s="1170"/>
      <c r="CQF129" s="1170"/>
      <c r="CQG129" s="1170"/>
      <c r="CQH129" s="1170"/>
      <c r="CQI129" s="1170"/>
      <c r="CQJ129" s="1170"/>
      <c r="CQK129" s="1170"/>
      <c r="CQL129" s="1170"/>
      <c r="CQM129" s="1170"/>
      <c r="CQN129" s="1170"/>
      <c r="CQO129" s="1170"/>
      <c r="CQP129" s="1170"/>
      <c r="CQQ129" s="1170"/>
      <c r="CQR129" s="1170"/>
      <c r="CQS129" s="1170"/>
      <c r="CQT129" s="1170"/>
      <c r="CQU129" s="1170"/>
      <c r="CQV129" s="1170"/>
      <c r="CQW129" s="1170"/>
      <c r="CQX129" s="1170"/>
      <c r="CQY129" s="1170"/>
      <c r="CQZ129" s="1170"/>
      <c r="CRA129" s="1170"/>
      <c r="CRB129" s="1170"/>
      <c r="CRC129" s="1170"/>
      <c r="CRD129" s="1170"/>
      <c r="CRE129" s="1170"/>
      <c r="CRF129" s="1170"/>
      <c r="CRG129" s="1170"/>
      <c r="CRH129" s="1170"/>
      <c r="CRI129" s="1170"/>
      <c r="CRJ129" s="1170"/>
      <c r="CRK129" s="1170"/>
      <c r="CRL129" s="1170"/>
      <c r="CRM129" s="1170"/>
      <c r="CRN129" s="1170"/>
      <c r="CRO129" s="1170"/>
      <c r="CRP129" s="1170"/>
      <c r="CRQ129" s="1170"/>
      <c r="CRR129" s="1170"/>
      <c r="CRS129" s="1170"/>
      <c r="CRT129" s="1170"/>
      <c r="CRU129" s="1170"/>
      <c r="CRV129" s="1170"/>
      <c r="CRW129" s="1170"/>
      <c r="CRX129" s="1170"/>
      <c r="CRY129" s="1170"/>
      <c r="CRZ129" s="1170"/>
      <c r="CSA129" s="1170"/>
      <c r="CSB129" s="1170"/>
      <c r="CSC129" s="1170"/>
      <c r="CSD129" s="1170"/>
      <c r="CSE129" s="1170"/>
      <c r="CSF129" s="1170"/>
      <c r="CSG129" s="1170"/>
      <c r="CSH129" s="1170"/>
      <c r="CSI129" s="1170"/>
      <c r="CSJ129" s="1170"/>
      <c r="CSK129" s="1170"/>
      <c r="CSL129" s="1170"/>
      <c r="CSM129" s="1170"/>
      <c r="CSN129" s="1170"/>
      <c r="CSO129" s="1170"/>
      <c r="CSP129" s="1170"/>
      <c r="CSQ129" s="1170"/>
      <c r="CSR129" s="1170"/>
      <c r="CSS129" s="1170"/>
      <c r="CST129" s="1170"/>
      <c r="CSU129" s="1170"/>
      <c r="CSV129" s="1170"/>
      <c r="CSW129" s="1170"/>
      <c r="CSX129" s="1170"/>
      <c r="CSY129" s="1170"/>
      <c r="CSZ129" s="1170"/>
      <c r="CTA129" s="1170"/>
      <c r="CTB129" s="1170"/>
      <c r="CTC129" s="1170"/>
      <c r="CTD129" s="1170"/>
      <c r="CTE129" s="1170"/>
      <c r="CTF129" s="1170"/>
      <c r="CTG129" s="1170"/>
      <c r="CTH129" s="1170"/>
      <c r="CTI129" s="1170"/>
      <c r="CTJ129" s="1170"/>
      <c r="CTK129" s="1170"/>
      <c r="CTL129" s="1170"/>
      <c r="CTM129" s="1170"/>
      <c r="CTN129" s="1170"/>
      <c r="CTO129" s="1170"/>
      <c r="CTP129" s="1170"/>
      <c r="CTQ129" s="1170"/>
      <c r="CTR129" s="1170"/>
      <c r="CTS129" s="1170"/>
      <c r="CTT129" s="1170"/>
      <c r="CTU129" s="1170"/>
      <c r="CTV129" s="1170"/>
      <c r="CTW129" s="1170"/>
      <c r="CTX129" s="1170"/>
      <c r="CTY129" s="1170"/>
      <c r="CTZ129" s="1170"/>
      <c r="CUA129" s="1170"/>
      <c r="CUB129" s="1170"/>
      <c r="CUC129" s="1170"/>
      <c r="CUD129" s="1170"/>
      <c r="CUE129" s="1170"/>
      <c r="CUF129" s="1170"/>
      <c r="CUG129" s="1170"/>
      <c r="CUH129" s="1170"/>
      <c r="CUI129" s="1170"/>
      <c r="CUJ129" s="1170"/>
      <c r="CUK129" s="1170"/>
      <c r="CUL129" s="1170"/>
      <c r="CUM129" s="1170"/>
      <c r="CUN129" s="1170"/>
      <c r="CUO129" s="1170"/>
      <c r="CUP129" s="1170"/>
      <c r="CUQ129" s="1170"/>
      <c r="CUR129" s="1170"/>
      <c r="CUS129" s="1170"/>
      <c r="CUT129" s="1170"/>
      <c r="CUU129" s="1170"/>
      <c r="CUV129" s="1170"/>
      <c r="CUW129" s="1170"/>
      <c r="CUX129" s="1170"/>
      <c r="CUY129" s="1170"/>
      <c r="CUZ129" s="1170"/>
      <c r="CVA129" s="1170"/>
      <c r="CVB129" s="1170"/>
      <c r="CVC129" s="1170"/>
      <c r="CVD129" s="1170"/>
      <c r="CVE129" s="1170"/>
      <c r="CVF129" s="1170"/>
      <c r="CVG129" s="1170"/>
      <c r="CVH129" s="1170"/>
      <c r="CVI129" s="1170"/>
      <c r="CVJ129" s="1170"/>
      <c r="CVK129" s="1170"/>
      <c r="CVL129" s="1170"/>
      <c r="CVM129" s="1170"/>
      <c r="CVN129" s="1170"/>
      <c r="CVO129" s="1170"/>
      <c r="CVP129" s="1170"/>
      <c r="CVQ129" s="1170"/>
      <c r="CVR129" s="1170"/>
      <c r="CVS129" s="1170"/>
      <c r="CVT129" s="1170"/>
      <c r="CVU129" s="1170"/>
      <c r="CVV129" s="1170"/>
      <c r="CVW129" s="1170"/>
      <c r="CVX129" s="1170"/>
      <c r="CVY129" s="1170"/>
      <c r="CVZ129" s="1170"/>
      <c r="CWA129" s="1170"/>
      <c r="CWB129" s="1170"/>
      <c r="CWC129" s="1170"/>
      <c r="CWD129" s="1170"/>
      <c r="CWE129" s="1170"/>
      <c r="CWF129" s="1170"/>
      <c r="CWG129" s="1170"/>
      <c r="CWH129" s="1170"/>
      <c r="CWI129" s="1170"/>
      <c r="CWJ129" s="1170"/>
      <c r="CWK129" s="1170"/>
      <c r="CWL129" s="1170"/>
      <c r="CWM129" s="1170"/>
      <c r="CWN129" s="1170"/>
      <c r="CWO129" s="1170"/>
      <c r="CWP129" s="1170"/>
      <c r="CWQ129" s="1170"/>
      <c r="CWR129" s="1170"/>
      <c r="CWS129" s="1170"/>
      <c r="CWT129" s="1170"/>
      <c r="CWU129" s="1170"/>
      <c r="CWV129" s="1170"/>
      <c r="CWW129" s="1170"/>
      <c r="CWX129" s="1170"/>
      <c r="CWY129" s="1170"/>
      <c r="CWZ129" s="1170"/>
      <c r="CXA129" s="1170"/>
      <c r="CXB129" s="1170"/>
      <c r="CXC129" s="1170"/>
      <c r="CXD129" s="1170"/>
      <c r="CXE129" s="1170"/>
      <c r="CXF129" s="1170"/>
      <c r="CXG129" s="1170"/>
      <c r="CXH129" s="1170"/>
      <c r="CXI129" s="1170"/>
      <c r="CXJ129" s="1170"/>
      <c r="CXK129" s="1170"/>
      <c r="CXL129" s="1170"/>
      <c r="CXM129" s="1170"/>
      <c r="CXN129" s="1170"/>
      <c r="CXO129" s="1170"/>
      <c r="CXP129" s="1170"/>
      <c r="CXQ129" s="1170"/>
      <c r="CXR129" s="1170"/>
      <c r="CXS129" s="1170"/>
      <c r="CXT129" s="1170"/>
      <c r="CXU129" s="1170"/>
      <c r="CXV129" s="1170"/>
      <c r="CXW129" s="1170"/>
      <c r="CXX129" s="1170"/>
      <c r="CXY129" s="1170"/>
      <c r="CXZ129" s="1170"/>
      <c r="CYA129" s="1170"/>
      <c r="CYB129" s="1170"/>
      <c r="CYC129" s="1170"/>
      <c r="CYD129" s="1170"/>
      <c r="CYE129" s="1170"/>
      <c r="CYF129" s="1170"/>
      <c r="CYG129" s="1170"/>
      <c r="CYH129" s="1170"/>
      <c r="CYI129" s="1170"/>
      <c r="CYJ129" s="1170"/>
      <c r="CYK129" s="1170"/>
      <c r="CYL129" s="1170"/>
      <c r="CYM129" s="1170"/>
      <c r="CYN129" s="1170"/>
      <c r="CYO129" s="1170"/>
      <c r="CYP129" s="1170"/>
      <c r="CYQ129" s="1170"/>
      <c r="CYR129" s="1170"/>
      <c r="CYS129" s="1170"/>
      <c r="CYT129" s="1170"/>
      <c r="CYU129" s="1170"/>
      <c r="CYV129" s="1170"/>
      <c r="CYW129" s="1170"/>
      <c r="CYX129" s="1170"/>
      <c r="CYY129" s="1170"/>
      <c r="CYZ129" s="1170"/>
      <c r="CZA129" s="1170"/>
      <c r="CZB129" s="1170"/>
      <c r="CZC129" s="1170"/>
      <c r="CZD129" s="1170"/>
      <c r="CZE129" s="1170"/>
      <c r="CZF129" s="1170"/>
      <c r="CZG129" s="1170"/>
      <c r="CZH129" s="1170"/>
      <c r="CZI129" s="1170"/>
      <c r="CZJ129" s="1170"/>
      <c r="CZK129" s="1170"/>
      <c r="CZL129" s="1170"/>
      <c r="CZM129" s="1170"/>
      <c r="CZN129" s="1170"/>
      <c r="CZO129" s="1170"/>
      <c r="CZP129" s="1170"/>
      <c r="CZQ129" s="1170"/>
      <c r="CZR129" s="1170"/>
      <c r="CZS129" s="1170"/>
      <c r="CZT129" s="1170"/>
      <c r="CZU129" s="1170"/>
      <c r="CZV129" s="1170"/>
      <c r="CZW129" s="1170"/>
      <c r="CZX129" s="1170"/>
      <c r="CZY129" s="1170"/>
      <c r="CZZ129" s="1170"/>
      <c r="DAA129" s="1170"/>
      <c r="DAB129" s="1170"/>
      <c r="DAC129" s="1170"/>
      <c r="DAD129" s="1170"/>
      <c r="DAE129" s="1170"/>
      <c r="DAF129" s="1170"/>
      <c r="DAG129" s="1170"/>
      <c r="DAH129" s="1170"/>
      <c r="DAI129" s="1170"/>
      <c r="DAJ129" s="1170"/>
      <c r="DAK129" s="1170"/>
      <c r="DAL129" s="1170"/>
      <c r="DAM129" s="1170"/>
      <c r="DAN129" s="1170"/>
      <c r="DAO129" s="1170"/>
      <c r="DAP129" s="1170"/>
      <c r="DAQ129" s="1170"/>
      <c r="DAR129" s="1170"/>
      <c r="DAS129" s="1170"/>
      <c r="DAT129" s="1170"/>
      <c r="DAU129" s="1170"/>
      <c r="DAV129" s="1170"/>
      <c r="DAW129" s="1170"/>
      <c r="DAX129" s="1170"/>
      <c r="DAY129" s="1170"/>
      <c r="DAZ129" s="1170"/>
      <c r="DBA129" s="1170"/>
      <c r="DBB129" s="1170"/>
      <c r="DBC129" s="1170"/>
      <c r="DBD129" s="1170"/>
      <c r="DBE129" s="1170"/>
      <c r="DBF129" s="1170"/>
      <c r="DBG129" s="1170"/>
      <c r="DBH129" s="1170"/>
      <c r="DBI129" s="1170"/>
      <c r="DBJ129" s="1170"/>
      <c r="DBK129" s="1170"/>
      <c r="DBL129" s="1170"/>
      <c r="DBM129" s="1170"/>
      <c r="DBN129" s="1170"/>
      <c r="DBO129" s="1170"/>
      <c r="DBP129" s="1170"/>
      <c r="DBQ129" s="1170"/>
      <c r="DBR129" s="1170"/>
      <c r="DBS129" s="1170"/>
      <c r="DBT129" s="1170"/>
      <c r="DBU129" s="1170"/>
      <c r="DBV129" s="1170"/>
      <c r="DBW129" s="1170"/>
      <c r="DBX129" s="1170"/>
      <c r="DBY129" s="1170"/>
      <c r="DBZ129" s="1170"/>
      <c r="DCA129" s="1170"/>
      <c r="DCB129" s="1170"/>
      <c r="DCC129" s="1170"/>
      <c r="DCD129" s="1170"/>
      <c r="DCE129" s="1170"/>
      <c r="DCF129" s="1170"/>
      <c r="DCG129" s="1170"/>
      <c r="DCH129" s="1170"/>
      <c r="DCI129" s="1170"/>
      <c r="DCJ129" s="1170"/>
      <c r="DCK129" s="1170"/>
      <c r="DCL129" s="1170"/>
      <c r="DCM129" s="1170"/>
      <c r="DCN129" s="1170"/>
      <c r="DCO129" s="1170"/>
      <c r="DCP129" s="1170"/>
      <c r="DCQ129" s="1170"/>
      <c r="DCR129" s="1170"/>
      <c r="DCS129" s="1170"/>
      <c r="DCT129" s="1170"/>
      <c r="DCU129" s="1170"/>
      <c r="DCV129" s="1170"/>
      <c r="DCW129" s="1170"/>
      <c r="DCX129" s="1170"/>
      <c r="DCY129" s="1170"/>
      <c r="DCZ129" s="1170"/>
      <c r="DDA129" s="1170"/>
      <c r="DDB129" s="1170"/>
      <c r="DDC129" s="1170"/>
      <c r="DDD129" s="1170"/>
      <c r="DDE129" s="1170"/>
      <c r="DDF129" s="1170"/>
      <c r="DDG129" s="1170"/>
      <c r="DDH129" s="1170"/>
      <c r="DDI129" s="1170"/>
      <c r="DDJ129" s="1170"/>
      <c r="DDK129" s="1170"/>
      <c r="DDL129" s="1170"/>
      <c r="DDM129" s="1170"/>
      <c r="DDN129" s="1170"/>
      <c r="DDO129" s="1170"/>
      <c r="DDP129" s="1170"/>
      <c r="DDQ129" s="1170"/>
      <c r="DDR129" s="1170"/>
      <c r="DDS129" s="1170"/>
      <c r="DDT129" s="1170"/>
      <c r="DDU129" s="1170"/>
      <c r="DDV129" s="1170"/>
      <c r="DDW129" s="1170"/>
      <c r="DDX129" s="1170"/>
      <c r="DDY129" s="1170"/>
      <c r="DDZ129" s="1170"/>
      <c r="DEA129" s="1170"/>
      <c r="DEB129" s="1170"/>
      <c r="DEC129" s="1170"/>
      <c r="DED129" s="1170"/>
      <c r="DEE129" s="1170"/>
      <c r="DEF129" s="1170"/>
      <c r="DEG129" s="1170"/>
      <c r="DEH129" s="1170"/>
      <c r="DEI129" s="1170"/>
      <c r="DEJ129" s="1170"/>
      <c r="DEK129" s="1170"/>
      <c r="DEL129" s="1170"/>
      <c r="DEM129" s="1170"/>
      <c r="DEN129" s="1170"/>
      <c r="DEO129" s="1170"/>
      <c r="DEP129" s="1170"/>
      <c r="DEQ129" s="1170"/>
      <c r="DER129" s="1170"/>
      <c r="DES129" s="1170"/>
      <c r="DET129" s="1170"/>
      <c r="DEU129" s="1170"/>
      <c r="DEV129" s="1170"/>
      <c r="DEW129" s="1170"/>
      <c r="DEX129" s="1170"/>
      <c r="DEY129" s="1170"/>
      <c r="DEZ129" s="1170"/>
      <c r="DFA129" s="1170"/>
      <c r="DFB129" s="1170"/>
      <c r="DFC129" s="1170"/>
      <c r="DFD129" s="1170"/>
      <c r="DFE129" s="1170"/>
      <c r="DFF129" s="1170"/>
      <c r="DFG129" s="1170"/>
      <c r="DFH129" s="1170"/>
      <c r="DFI129" s="1170"/>
      <c r="DFJ129" s="1170"/>
      <c r="DFK129" s="1170"/>
      <c r="DFL129" s="1170"/>
      <c r="DFM129" s="1170"/>
      <c r="DFN129" s="1170"/>
      <c r="DFO129" s="1170"/>
      <c r="DFP129" s="1170"/>
      <c r="DFQ129" s="1170"/>
      <c r="DFR129" s="1170"/>
      <c r="DFS129" s="1170"/>
      <c r="DFT129" s="1170"/>
      <c r="DFU129" s="1170"/>
      <c r="DFV129" s="1170"/>
      <c r="DFW129" s="1170"/>
      <c r="DFX129" s="1170"/>
      <c r="DFY129" s="1170"/>
      <c r="DFZ129" s="1170"/>
      <c r="DGA129" s="1170"/>
      <c r="DGB129" s="1170"/>
      <c r="DGC129" s="1170"/>
      <c r="DGD129" s="1170"/>
      <c r="DGE129" s="1170"/>
      <c r="DGF129" s="1170"/>
      <c r="DGG129" s="1170"/>
      <c r="DGH129" s="1170"/>
      <c r="DGI129" s="1170"/>
      <c r="DGJ129" s="1170"/>
      <c r="DGK129" s="1170"/>
      <c r="DGL129" s="1170"/>
      <c r="DGM129" s="1170"/>
      <c r="DGN129" s="1170"/>
      <c r="DGO129" s="1170"/>
      <c r="DGP129" s="1170"/>
      <c r="DGQ129" s="1170"/>
      <c r="DGR129" s="1170"/>
      <c r="DGS129" s="1170"/>
      <c r="DGT129" s="1170"/>
      <c r="DGU129" s="1170"/>
      <c r="DGV129" s="1170"/>
      <c r="DGW129" s="1170"/>
      <c r="DGX129" s="1170"/>
      <c r="DGY129" s="1170"/>
      <c r="DGZ129" s="1170"/>
      <c r="DHA129" s="1170"/>
      <c r="DHB129" s="1170"/>
      <c r="DHC129" s="1170"/>
      <c r="DHD129" s="1170"/>
      <c r="DHE129" s="1170"/>
      <c r="DHF129" s="1170"/>
      <c r="DHG129" s="1170"/>
      <c r="DHH129" s="1170"/>
      <c r="DHI129" s="1170"/>
      <c r="DHJ129" s="1170"/>
      <c r="DHK129" s="1170"/>
      <c r="DHL129" s="1170"/>
      <c r="DHM129" s="1170"/>
      <c r="DHN129" s="1170"/>
      <c r="DHO129" s="1170"/>
      <c r="DHP129" s="1170"/>
      <c r="DHQ129" s="1170"/>
      <c r="DHR129" s="1170"/>
      <c r="DHS129" s="1170"/>
      <c r="DHT129" s="1170"/>
      <c r="DHU129" s="1170"/>
      <c r="DHV129" s="1170"/>
      <c r="DHW129" s="1170"/>
      <c r="DHX129" s="1170"/>
      <c r="DHY129" s="1170"/>
      <c r="DHZ129" s="1170"/>
      <c r="DIA129" s="1170"/>
      <c r="DIB129" s="1170"/>
      <c r="DIC129" s="1170"/>
      <c r="DID129" s="1170"/>
      <c r="DIE129" s="1170"/>
      <c r="DIF129" s="1170"/>
      <c r="DIG129" s="1170"/>
      <c r="DIH129" s="1170"/>
      <c r="DII129" s="1170"/>
      <c r="DIJ129" s="1170"/>
      <c r="DIK129" s="1170"/>
      <c r="DIL129" s="1170"/>
      <c r="DIM129" s="1170"/>
      <c r="DIN129" s="1170"/>
      <c r="DIO129" s="1170"/>
      <c r="DIP129" s="1170"/>
      <c r="DIQ129" s="1170"/>
      <c r="DIR129" s="1170"/>
      <c r="DIS129" s="1170"/>
      <c r="DIT129" s="1170"/>
      <c r="DIU129" s="1170"/>
      <c r="DIV129" s="1170"/>
      <c r="DIW129" s="1170"/>
      <c r="DIX129" s="1170"/>
      <c r="DIY129" s="1170"/>
      <c r="DIZ129" s="1170"/>
      <c r="DJA129" s="1170"/>
      <c r="DJB129" s="1170"/>
      <c r="DJC129" s="1170"/>
      <c r="DJD129" s="1170"/>
      <c r="DJE129" s="1170"/>
      <c r="DJF129" s="1170"/>
      <c r="DJG129" s="1170"/>
      <c r="DJH129" s="1170"/>
      <c r="DJI129" s="1170"/>
      <c r="DJJ129" s="1170"/>
      <c r="DJK129" s="1170"/>
      <c r="DJL129" s="1170"/>
      <c r="DJM129" s="1170"/>
      <c r="DJN129" s="1170"/>
      <c r="DJO129" s="1170"/>
      <c r="DJP129" s="1170"/>
      <c r="DJQ129" s="1170"/>
      <c r="DJR129" s="1170"/>
      <c r="DJS129" s="1170"/>
      <c r="DJT129" s="1170"/>
      <c r="DJU129" s="1170"/>
      <c r="DJV129" s="1170"/>
      <c r="DJW129" s="1170"/>
      <c r="DJX129" s="1170"/>
      <c r="DJY129" s="1170"/>
      <c r="DJZ129" s="1170"/>
      <c r="DKA129" s="1170"/>
      <c r="DKB129" s="1170"/>
      <c r="DKC129" s="1170"/>
      <c r="DKD129" s="1170"/>
      <c r="DKE129" s="1170"/>
      <c r="DKF129" s="1170"/>
      <c r="DKG129" s="1170"/>
      <c r="DKH129" s="1170"/>
      <c r="DKI129" s="1170"/>
      <c r="DKJ129" s="1170"/>
      <c r="DKK129" s="1170"/>
      <c r="DKL129" s="1170"/>
      <c r="DKM129" s="1170"/>
      <c r="DKN129" s="1170"/>
      <c r="DKO129" s="1170"/>
      <c r="DKP129" s="1170"/>
      <c r="DKQ129" s="1170"/>
      <c r="DKR129" s="1170"/>
      <c r="DKS129" s="1170"/>
      <c r="DKT129" s="1170"/>
      <c r="DKU129" s="1170"/>
      <c r="DKV129" s="1170"/>
      <c r="DKW129" s="1170"/>
      <c r="DKX129" s="1170"/>
      <c r="DKY129" s="1170"/>
      <c r="DKZ129" s="1170"/>
      <c r="DLA129" s="1170"/>
      <c r="DLB129" s="1170"/>
      <c r="DLC129" s="1170"/>
      <c r="DLD129" s="1170"/>
      <c r="DLE129" s="1170"/>
      <c r="DLF129" s="1170"/>
      <c r="DLG129" s="1170"/>
      <c r="DLH129" s="1170"/>
      <c r="DLI129" s="1170"/>
      <c r="DLJ129" s="1170"/>
      <c r="DLK129" s="1170"/>
      <c r="DLL129" s="1170"/>
      <c r="DLM129" s="1170"/>
      <c r="DLN129" s="1170"/>
      <c r="DLO129" s="1170"/>
      <c r="DLP129" s="1170"/>
      <c r="DLQ129" s="1170"/>
      <c r="DLR129" s="1170"/>
      <c r="DLS129" s="1170"/>
      <c r="DLT129" s="1170"/>
      <c r="DLU129" s="1170"/>
      <c r="DLV129" s="1170"/>
      <c r="DLW129" s="1170"/>
      <c r="DLX129" s="1170"/>
      <c r="DLY129" s="1170"/>
      <c r="DLZ129" s="1170"/>
      <c r="DMA129" s="1170"/>
      <c r="DMB129" s="1170"/>
      <c r="DMC129" s="1170"/>
      <c r="DMD129" s="1170"/>
      <c r="DME129" s="1170"/>
      <c r="DMF129" s="1170"/>
      <c r="DMG129" s="1170"/>
      <c r="DMH129" s="1170"/>
      <c r="DMI129" s="1170"/>
      <c r="DMJ129" s="1170"/>
      <c r="DMK129" s="1170"/>
      <c r="DML129" s="1170"/>
      <c r="DMM129" s="1170"/>
      <c r="DMN129" s="1170"/>
      <c r="DMO129" s="1170"/>
      <c r="DMP129" s="1170"/>
      <c r="DMQ129" s="1170"/>
      <c r="DMR129" s="1170"/>
      <c r="DMS129" s="1170"/>
      <c r="DMT129" s="1170"/>
      <c r="DMU129" s="1170"/>
      <c r="DMV129" s="1170"/>
      <c r="DMW129" s="1170"/>
      <c r="DMX129" s="1170"/>
      <c r="DMY129" s="1170"/>
      <c r="DMZ129" s="1170"/>
      <c r="DNA129" s="1170"/>
      <c r="DNB129" s="1170"/>
      <c r="DNC129" s="1170"/>
      <c r="DND129" s="1170"/>
      <c r="DNE129" s="1170"/>
      <c r="DNF129" s="1170"/>
      <c r="DNG129" s="1170"/>
      <c r="DNH129" s="1170"/>
      <c r="DNI129" s="1170"/>
      <c r="DNJ129" s="1170"/>
      <c r="DNK129" s="1170"/>
      <c r="DNL129" s="1170"/>
      <c r="DNM129" s="1170"/>
      <c r="DNN129" s="1170"/>
      <c r="DNO129" s="1170"/>
      <c r="DNP129" s="1170"/>
      <c r="DNQ129" s="1170"/>
      <c r="DNR129" s="1170"/>
      <c r="DNS129" s="1170"/>
      <c r="DNT129" s="1170"/>
      <c r="DNU129" s="1170"/>
      <c r="DNV129" s="1170"/>
      <c r="DNW129" s="1170"/>
      <c r="DNX129" s="1170"/>
      <c r="DNY129" s="1170"/>
      <c r="DNZ129" s="1170"/>
      <c r="DOA129" s="1170"/>
      <c r="DOB129" s="1170"/>
      <c r="DOC129" s="1170"/>
      <c r="DOD129" s="1170"/>
      <c r="DOE129" s="1170"/>
      <c r="DOF129" s="1170"/>
      <c r="DOG129" s="1170"/>
      <c r="DOH129" s="1170"/>
      <c r="DOI129" s="1170"/>
      <c r="DOJ129" s="1170"/>
      <c r="DOK129" s="1170"/>
      <c r="DOL129" s="1170"/>
      <c r="DOM129" s="1170"/>
      <c r="DON129" s="1170"/>
      <c r="DOO129" s="1170"/>
      <c r="DOP129" s="1170"/>
      <c r="DOQ129" s="1170"/>
      <c r="DOR129" s="1170"/>
      <c r="DOS129" s="1170"/>
      <c r="DOT129" s="1170"/>
      <c r="DOU129" s="1170"/>
      <c r="DOV129" s="1170"/>
      <c r="DOW129" s="1170"/>
      <c r="DOX129" s="1170"/>
      <c r="DOY129" s="1170"/>
      <c r="DOZ129" s="1170"/>
      <c r="DPA129" s="1170"/>
      <c r="DPB129" s="1170"/>
      <c r="DPC129" s="1170"/>
      <c r="DPD129" s="1170"/>
      <c r="DPE129" s="1170"/>
      <c r="DPF129" s="1170"/>
      <c r="DPG129" s="1170"/>
      <c r="DPH129" s="1170"/>
      <c r="DPI129" s="1170"/>
      <c r="DPJ129" s="1170"/>
      <c r="DPK129" s="1170"/>
      <c r="DPL129" s="1170"/>
      <c r="DPM129" s="1170"/>
      <c r="DPN129" s="1170"/>
      <c r="DPO129" s="1170"/>
      <c r="DPP129" s="1170"/>
      <c r="DPQ129" s="1170"/>
      <c r="DPR129" s="1170"/>
      <c r="DPS129" s="1170"/>
      <c r="DPT129" s="1170"/>
      <c r="DPU129" s="1170"/>
      <c r="DPV129" s="1170"/>
      <c r="DPW129" s="1170"/>
      <c r="DPX129" s="1170"/>
      <c r="DPY129" s="1170"/>
      <c r="DPZ129" s="1170"/>
      <c r="DQA129" s="1170"/>
      <c r="DQB129" s="1170"/>
      <c r="DQC129" s="1170"/>
      <c r="DQD129" s="1170"/>
      <c r="DQE129" s="1170"/>
      <c r="DQF129" s="1170"/>
      <c r="DQG129" s="1170"/>
      <c r="DQH129" s="1170"/>
      <c r="DQI129" s="1170"/>
      <c r="DQJ129" s="1170"/>
      <c r="DQK129" s="1170"/>
      <c r="DQL129" s="1170"/>
      <c r="DQM129" s="1170"/>
      <c r="DQN129" s="1170"/>
      <c r="DQO129" s="1170"/>
      <c r="DQP129" s="1170"/>
      <c r="DQQ129" s="1170"/>
      <c r="DQR129" s="1170"/>
      <c r="DQS129" s="1170"/>
      <c r="DQT129" s="1170"/>
      <c r="DQU129" s="1170"/>
      <c r="DQV129" s="1170"/>
      <c r="DQW129" s="1170"/>
      <c r="DQX129" s="1170"/>
      <c r="DQY129" s="1170"/>
      <c r="DQZ129" s="1170"/>
      <c r="DRA129" s="1170"/>
      <c r="DRB129" s="1170"/>
      <c r="DRC129" s="1170"/>
      <c r="DRD129" s="1170"/>
      <c r="DRE129" s="1170"/>
      <c r="DRF129" s="1170"/>
      <c r="DRG129" s="1170"/>
      <c r="DRH129" s="1170"/>
      <c r="DRI129" s="1170"/>
      <c r="DRJ129" s="1170"/>
      <c r="DRK129" s="1170"/>
      <c r="DRL129" s="1170"/>
      <c r="DRM129" s="1170"/>
      <c r="DRN129" s="1170"/>
      <c r="DRO129" s="1170"/>
      <c r="DRP129" s="1170"/>
      <c r="DRQ129" s="1170"/>
      <c r="DRR129" s="1170"/>
      <c r="DRS129" s="1170"/>
      <c r="DRT129" s="1170"/>
      <c r="DRU129" s="1170"/>
      <c r="DRV129" s="1170"/>
      <c r="DRW129" s="1170"/>
      <c r="DRX129" s="1170"/>
      <c r="DRY129" s="1170"/>
      <c r="DRZ129" s="1170"/>
      <c r="DSA129" s="1170"/>
      <c r="DSB129" s="1170"/>
      <c r="DSC129" s="1170"/>
      <c r="DSD129" s="1170"/>
      <c r="DSE129" s="1170"/>
      <c r="DSF129" s="1170"/>
      <c r="DSG129" s="1170"/>
      <c r="DSH129" s="1170"/>
      <c r="DSI129" s="1170"/>
      <c r="DSJ129" s="1170"/>
      <c r="DSK129" s="1170"/>
      <c r="DSL129" s="1170"/>
      <c r="DSM129" s="1170"/>
      <c r="DSN129" s="1170"/>
      <c r="DSO129" s="1170"/>
      <c r="DSP129" s="1170"/>
      <c r="DSQ129" s="1170"/>
      <c r="DSR129" s="1170"/>
      <c r="DSS129" s="1170"/>
      <c r="DST129" s="1170"/>
      <c r="DSU129" s="1170"/>
      <c r="DSV129" s="1170"/>
      <c r="DSW129" s="1170"/>
      <c r="DSX129" s="1170"/>
      <c r="DSY129" s="1170"/>
      <c r="DSZ129" s="1170"/>
      <c r="DTA129" s="1170"/>
      <c r="DTB129" s="1170"/>
      <c r="DTC129" s="1170"/>
      <c r="DTD129" s="1170"/>
      <c r="DTE129" s="1170"/>
      <c r="DTF129" s="1170"/>
      <c r="DTG129" s="1170"/>
      <c r="DTH129" s="1170"/>
      <c r="DTI129" s="1170"/>
      <c r="DTJ129" s="1170"/>
      <c r="DTK129" s="1170"/>
      <c r="DTL129" s="1170"/>
      <c r="DTM129" s="1170"/>
      <c r="DTN129" s="1170"/>
      <c r="DTO129" s="1170"/>
      <c r="DTP129" s="1170"/>
      <c r="DTQ129" s="1170"/>
      <c r="DTR129" s="1170"/>
      <c r="DTS129" s="1170"/>
      <c r="DTT129" s="1170"/>
      <c r="DTU129" s="1170"/>
      <c r="DTV129" s="1170"/>
      <c r="DTW129" s="1170"/>
      <c r="DTX129" s="1170"/>
      <c r="DTY129" s="1170"/>
      <c r="DTZ129" s="1170"/>
      <c r="DUA129" s="1170"/>
      <c r="DUB129" s="1170"/>
      <c r="DUC129" s="1170"/>
      <c r="DUD129" s="1170"/>
      <c r="DUE129" s="1170"/>
      <c r="DUF129" s="1170"/>
      <c r="DUG129" s="1170"/>
      <c r="DUH129" s="1170"/>
      <c r="DUI129" s="1170"/>
      <c r="DUJ129" s="1170"/>
      <c r="DUK129" s="1170"/>
      <c r="DUL129" s="1170"/>
      <c r="DUM129" s="1170"/>
      <c r="DUN129" s="1170"/>
      <c r="DUO129" s="1170"/>
      <c r="DUP129" s="1170"/>
      <c r="DUQ129" s="1170"/>
      <c r="DUR129" s="1170"/>
      <c r="DUS129" s="1170"/>
      <c r="DUT129" s="1170"/>
      <c r="DUU129" s="1170"/>
      <c r="DUV129" s="1170"/>
      <c r="DUW129" s="1170"/>
      <c r="DUX129" s="1170"/>
      <c r="DUY129" s="1170"/>
      <c r="DUZ129" s="1170"/>
      <c r="DVA129" s="1170"/>
      <c r="DVB129" s="1170"/>
      <c r="DVC129" s="1170"/>
      <c r="DVD129" s="1170"/>
      <c r="DVE129" s="1170"/>
      <c r="DVF129" s="1170"/>
      <c r="DVG129" s="1170"/>
      <c r="DVH129" s="1170"/>
      <c r="DVI129" s="1170"/>
      <c r="DVJ129" s="1170"/>
      <c r="DVK129" s="1170"/>
      <c r="DVL129" s="1170"/>
      <c r="DVM129" s="1170"/>
      <c r="DVN129" s="1170"/>
      <c r="DVO129" s="1170"/>
      <c r="DVP129" s="1170"/>
      <c r="DVQ129" s="1170"/>
      <c r="DVR129" s="1170"/>
      <c r="DVS129" s="1170"/>
      <c r="DVT129" s="1170"/>
      <c r="DVU129" s="1170"/>
      <c r="DVV129" s="1170"/>
      <c r="DVW129" s="1170"/>
      <c r="DVX129" s="1170"/>
      <c r="DVY129" s="1170"/>
      <c r="DVZ129" s="1170"/>
      <c r="DWA129" s="1170"/>
      <c r="DWB129" s="1170"/>
      <c r="DWC129" s="1170"/>
      <c r="DWD129" s="1170"/>
      <c r="DWE129" s="1170"/>
      <c r="DWF129" s="1170"/>
      <c r="DWG129" s="1170"/>
      <c r="DWH129" s="1170"/>
      <c r="DWI129" s="1170"/>
      <c r="DWJ129" s="1170"/>
      <c r="DWK129" s="1170"/>
      <c r="DWL129" s="1170"/>
      <c r="DWM129" s="1170"/>
      <c r="DWN129" s="1170"/>
      <c r="DWO129" s="1170"/>
      <c r="DWP129" s="1170"/>
      <c r="DWQ129" s="1170"/>
      <c r="DWR129" s="1170"/>
      <c r="DWS129" s="1170"/>
      <c r="DWT129" s="1170"/>
      <c r="DWU129" s="1170"/>
      <c r="DWV129" s="1170"/>
      <c r="DWW129" s="1170"/>
      <c r="DWX129" s="1170"/>
      <c r="DWY129" s="1170"/>
      <c r="DWZ129" s="1170"/>
      <c r="DXA129" s="1170"/>
      <c r="DXB129" s="1170"/>
      <c r="DXC129" s="1170"/>
      <c r="DXD129" s="1170"/>
      <c r="DXE129" s="1170"/>
      <c r="DXF129" s="1170"/>
      <c r="DXG129" s="1170"/>
      <c r="DXH129" s="1170"/>
      <c r="DXI129" s="1170"/>
      <c r="DXJ129" s="1170"/>
      <c r="DXK129" s="1170"/>
      <c r="DXL129" s="1170"/>
      <c r="DXM129" s="1170"/>
      <c r="DXN129" s="1170"/>
      <c r="DXO129" s="1170"/>
      <c r="DXP129" s="1170"/>
      <c r="DXQ129" s="1170"/>
      <c r="DXR129" s="1170"/>
      <c r="DXS129" s="1170"/>
      <c r="DXT129" s="1170"/>
      <c r="DXU129" s="1170"/>
      <c r="DXV129" s="1170"/>
      <c r="DXW129" s="1170"/>
      <c r="DXX129" s="1170"/>
      <c r="DXY129" s="1170"/>
      <c r="DXZ129" s="1170"/>
      <c r="DYA129" s="1170"/>
      <c r="DYB129" s="1170"/>
      <c r="DYC129" s="1170"/>
      <c r="DYD129" s="1170"/>
      <c r="DYE129" s="1170"/>
      <c r="DYF129" s="1170"/>
      <c r="DYG129" s="1170"/>
      <c r="DYH129" s="1170"/>
      <c r="DYI129" s="1170"/>
      <c r="DYJ129" s="1170"/>
      <c r="DYK129" s="1170"/>
      <c r="DYL129" s="1170"/>
      <c r="DYM129" s="1170"/>
      <c r="DYN129" s="1170"/>
      <c r="DYO129" s="1170"/>
      <c r="DYP129" s="1170"/>
      <c r="DYQ129" s="1170"/>
      <c r="DYR129" s="1170"/>
      <c r="DYS129" s="1170"/>
      <c r="DYT129" s="1170"/>
      <c r="DYU129" s="1170"/>
      <c r="DYV129" s="1170"/>
      <c r="DYW129" s="1170"/>
      <c r="DYX129" s="1170"/>
      <c r="DYY129" s="1170"/>
      <c r="DYZ129" s="1170"/>
      <c r="DZA129" s="1170"/>
      <c r="DZB129" s="1170"/>
      <c r="DZC129" s="1170"/>
      <c r="DZD129" s="1170"/>
      <c r="DZE129" s="1170"/>
      <c r="DZF129" s="1170"/>
      <c r="DZG129" s="1170"/>
      <c r="DZH129" s="1170"/>
      <c r="DZI129" s="1170"/>
      <c r="DZJ129" s="1170"/>
      <c r="DZK129" s="1170"/>
      <c r="DZL129" s="1170"/>
      <c r="DZM129" s="1170"/>
      <c r="DZN129" s="1170"/>
      <c r="DZO129" s="1170"/>
      <c r="DZP129" s="1170"/>
      <c r="DZQ129" s="1170"/>
      <c r="DZR129" s="1170"/>
      <c r="DZS129" s="1170"/>
      <c r="DZT129" s="1170"/>
      <c r="DZU129" s="1170"/>
      <c r="DZV129" s="1170"/>
      <c r="DZW129" s="1170"/>
      <c r="DZX129" s="1170"/>
      <c r="DZY129" s="1170"/>
      <c r="DZZ129" s="1170"/>
      <c r="EAA129" s="1170"/>
      <c r="EAB129" s="1170"/>
      <c r="EAC129" s="1170"/>
      <c r="EAD129" s="1170"/>
      <c r="EAE129" s="1170"/>
      <c r="EAF129" s="1170"/>
      <c r="EAG129" s="1170"/>
      <c r="EAH129" s="1170"/>
      <c r="EAI129" s="1170"/>
      <c r="EAJ129" s="1170"/>
      <c r="EAK129" s="1170"/>
      <c r="EAL129" s="1170"/>
      <c r="EAM129" s="1170"/>
      <c r="EAN129" s="1170"/>
      <c r="EAO129" s="1170"/>
      <c r="EAP129" s="1170"/>
      <c r="EAQ129" s="1170"/>
      <c r="EAR129" s="1170"/>
      <c r="EAS129" s="1170"/>
      <c r="EAT129" s="1170"/>
      <c r="EAU129" s="1170"/>
      <c r="EAV129" s="1170"/>
      <c r="EAW129" s="1170"/>
      <c r="EAX129" s="1170"/>
      <c r="EAY129" s="1170"/>
      <c r="EAZ129" s="1170"/>
      <c r="EBA129" s="1170"/>
      <c r="EBB129" s="1170"/>
      <c r="EBC129" s="1170"/>
      <c r="EBD129" s="1170"/>
      <c r="EBE129" s="1170"/>
      <c r="EBF129" s="1170"/>
      <c r="EBG129" s="1170"/>
      <c r="EBH129" s="1170"/>
      <c r="EBI129" s="1170"/>
      <c r="EBJ129" s="1170"/>
      <c r="EBK129" s="1170"/>
      <c r="EBL129" s="1170"/>
      <c r="EBM129" s="1170"/>
      <c r="EBN129" s="1170"/>
      <c r="EBO129" s="1170"/>
      <c r="EBP129" s="1170"/>
      <c r="EBQ129" s="1170"/>
      <c r="EBR129" s="1170"/>
      <c r="EBS129" s="1170"/>
      <c r="EBT129" s="1170"/>
      <c r="EBU129" s="1170"/>
      <c r="EBV129" s="1170"/>
      <c r="EBW129" s="1170"/>
      <c r="EBX129" s="1170"/>
      <c r="EBY129" s="1170"/>
      <c r="EBZ129" s="1170"/>
      <c r="ECA129" s="1170"/>
      <c r="ECB129" s="1170"/>
      <c r="ECC129" s="1170"/>
      <c r="ECD129" s="1170"/>
      <c r="ECE129" s="1170"/>
      <c r="ECF129" s="1170"/>
      <c r="ECG129" s="1170"/>
      <c r="ECH129" s="1170"/>
      <c r="ECI129" s="1170"/>
      <c r="ECJ129" s="1170"/>
      <c r="ECK129" s="1170"/>
      <c r="ECL129" s="1170"/>
      <c r="ECM129" s="1170"/>
      <c r="ECN129" s="1170"/>
      <c r="ECO129" s="1170"/>
      <c r="ECP129" s="1170"/>
      <c r="ECQ129" s="1170"/>
      <c r="ECR129" s="1170"/>
      <c r="ECS129" s="1170"/>
      <c r="ECT129" s="1170"/>
      <c r="ECU129" s="1170"/>
      <c r="ECV129" s="1170"/>
      <c r="ECW129" s="1170"/>
      <c r="ECX129" s="1170"/>
      <c r="ECY129" s="1170"/>
      <c r="ECZ129" s="1170"/>
      <c r="EDA129" s="1170"/>
      <c r="EDB129" s="1170"/>
      <c r="EDC129" s="1170"/>
      <c r="EDD129" s="1170"/>
      <c r="EDE129" s="1170"/>
      <c r="EDF129" s="1170"/>
      <c r="EDG129" s="1170"/>
      <c r="EDH129" s="1170"/>
      <c r="EDI129" s="1170"/>
      <c r="EDJ129" s="1170"/>
      <c r="EDK129" s="1170"/>
      <c r="EDL129" s="1170"/>
      <c r="EDM129" s="1170"/>
      <c r="EDN129" s="1170"/>
      <c r="EDO129" s="1170"/>
      <c r="EDP129" s="1170"/>
      <c r="EDQ129" s="1170"/>
      <c r="EDR129" s="1170"/>
      <c r="EDS129" s="1170"/>
      <c r="EDT129" s="1170"/>
      <c r="EDU129" s="1170"/>
      <c r="EDV129" s="1170"/>
      <c r="EDW129" s="1170"/>
      <c r="EDX129" s="1170"/>
      <c r="EDY129" s="1170"/>
      <c r="EDZ129" s="1170"/>
      <c r="EEA129" s="1170"/>
      <c r="EEB129" s="1170"/>
      <c r="EEC129" s="1170"/>
      <c r="EED129" s="1170"/>
      <c r="EEE129" s="1170"/>
      <c r="EEF129" s="1170"/>
      <c r="EEG129" s="1170"/>
      <c r="EEH129" s="1170"/>
      <c r="EEI129" s="1170"/>
      <c r="EEJ129" s="1170"/>
      <c r="EEK129" s="1170"/>
      <c r="EEL129" s="1170"/>
      <c r="EEM129" s="1170"/>
      <c r="EEN129" s="1170"/>
      <c r="EEO129" s="1170"/>
      <c r="EEP129" s="1170"/>
      <c r="EEQ129" s="1170"/>
      <c r="EER129" s="1170"/>
      <c r="EES129" s="1170"/>
      <c r="EET129" s="1170"/>
      <c r="EEU129" s="1170"/>
      <c r="EEV129" s="1170"/>
      <c r="EEW129" s="1170"/>
      <c r="EEX129" s="1170"/>
      <c r="EEY129" s="1170"/>
      <c r="EEZ129" s="1170"/>
      <c r="EFA129" s="1170"/>
      <c r="EFB129" s="1170"/>
      <c r="EFC129" s="1170"/>
      <c r="EFD129" s="1170"/>
      <c r="EFE129" s="1170"/>
      <c r="EFF129" s="1170"/>
      <c r="EFG129" s="1170"/>
      <c r="EFH129" s="1170"/>
      <c r="EFI129" s="1170"/>
      <c r="EFJ129" s="1170"/>
      <c r="EFK129" s="1170"/>
      <c r="EFL129" s="1170"/>
      <c r="EFM129" s="1170"/>
      <c r="EFN129" s="1170"/>
      <c r="EFO129" s="1170"/>
      <c r="EFP129" s="1170"/>
      <c r="EFQ129" s="1170"/>
      <c r="EFR129" s="1170"/>
      <c r="EFS129" s="1170"/>
      <c r="EFT129" s="1170"/>
      <c r="EFU129" s="1170"/>
      <c r="EFV129" s="1170"/>
      <c r="EFW129" s="1170"/>
      <c r="EFX129" s="1170"/>
      <c r="EFY129" s="1170"/>
      <c r="EFZ129" s="1170"/>
      <c r="EGA129" s="1170"/>
      <c r="EGB129" s="1170"/>
      <c r="EGC129" s="1170"/>
      <c r="EGD129" s="1170"/>
      <c r="EGE129" s="1170"/>
      <c r="EGF129" s="1170"/>
      <c r="EGG129" s="1170"/>
      <c r="EGH129" s="1170"/>
      <c r="EGI129" s="1170"/>
      <c r="EGJ129" s="1170"/>
      <c r="EGK129" s="1170"/>
      <c r="EGL129" s="1170"/>
      <c r="EGM129" s="1170"/>
      <c r="EGN129" s="1170"/>
      <c r="EGO129" s="1170"/>
      <c r="EGP129" s="1170"/>
      <c r="EGQ129" s="1170"/>
      <c r="EGR129" s="1170"/>
      <c r="EGS129" s="1170"/>
      <c r="EGT129" s="1170"/>
      <c r="EGU129" s="1170"/>
      <c r="EGV129" s="1170"/>
      <c r="EGW129" s="1170"/>
      <c r="EGX129" s="1170"/>
      <c r="EGY129" s="1170"/>
      <c r="EGZ129" s="1170"/>
      <c r="EHA129" s="1170"/>
      <c r="EHB129" s="1170"/>
      <c r="EHC129" s="1170"/>
      <c r="EHD129" s="1170"/>
      <c r="EHE129" s="1170"/>
      <c r="EHF129" s="1170"/>
      <c r="EHG129" s="1170"/>
      <c r="EHH129" s="1170"/>
      <c r="EHI129" s="1170"/>
      <c r="EHJ129" s="1170"/>
      <c r="EHK129" s="1170"/>
      <c r="EHL129" s="1170"/>
      <c r="EHM129" s="1170"/>
      <c r="EHN129" s="1170"/>
      <c r="EHO129" s="1170"/>
      <c r="EHP129" s="1170"/>
      <c r="EHQ129" s="1170"/>
      <c r="EHR129" s="1170"/>
      <c r="EHS129" s="1170"/>
      <c r="EHT129" s="1170"/>
      <c r="EHU129" s="1170"/>
      <c r="EHV129" s="1170"/>
      <c r="EHW129" s="1170"/>
      <c r="EHX129" s="1170"/>
      <c r="EHY129" s="1170"/>
      <c r="EHZ129" s="1170"/>
      <c r="EIA129" s="1170"/>
      <c r="EIB129" s="1170"/>
      <c r="EIC129" s="1170"/>
      <c r="EID129" s="1170"/>
      <c r="EIE129" s="1170"/>
      <c r="EIF129" s="1170"/>
      <c r="EIG129" s="1170"/>
      <c r="EIH129" s="1170"/>
      <c r="EII129" s="1170"/>
      <c r="EIJ129" s="1170"/>
      <c r="EIK129" s="1170"/>
      <c r="EIL129" s="1170"/>
      <c r="EIM129" s="1170"/>
      <c r="EIN129" s="1170"/>
      <c r="EIO129" s="1170"/>
      <c r="EIP129" s="1170"/>
      <c r="EIQ129" s="1170"/>
      <c r="EIR129" s="1170"/>
      <c r="EIS129" s="1170"/>
      <c r="EIT129" s="1170"/>
      <c r="EIU129" s="1170"/>
      <c r="EIV129" s="1170"/>
      <c r="EIW129" s="1170"/>
      <c r="EIX129" s="1170"/>
      <c r="EIY129" s="1170"/>
      <c r="EIZ129" s="1170"/>
      <c r="EJA129" s="1170"/>
      <c r="EJB129" s="1170"/>
      <c r="EJC129" s="1170"/>
      <c r="EJD129" s="1170"/>
      <c r="EJE129" s="1170"/>
      <c r="EJF129" s="1170"/>
      <c r="EJG129" s="1170"/>
      <c r="EJH129" s="1170"/>
      <c r="EJI129" s="1170"/>
      <c r="EJJ129" s="1170"/>
      <c r="EJK129" s="1170"/>
      <c r="EJL129" s="1170"/>
      <c r="EJM129" s="1170"/>
      <c r="EJN129" s="1170"/>
      <c r="EJO129" s="1170"/>
      <c r="EJP129" s="1170"/>
      <c r="EJQ129" s="1170"/>
      <c r="EJR129" s="1170"/>
      <c r="EJS129" s="1170"/>
      <c r="EJT129" s="1170"/>
      <c r="EJU129" s="1170"/>
      <c r="EJV129" s="1170"/>
      <c r="EJW129" s="1170"/>
      <c r="EJX129" s="1170"/>
      <c r="EJY129" s="1170"/>
      <c r="EJZ129" s="1170"/>
      <c r="EKA129" s="1170"/>
      <c r="EKB129" s="1170"/>
      <c r="EKC129" s="1170"/>
      <c r="EKD129" s="1170"/>
      <c r="EKE129" s="1170"/>
      <c r="EKF129" s="1170"/>
      <c r="EKG129" s="1170"/>
      <c r="EKH129" s="1170"/>
      <c r="EKI129" s="1170"/>
      <c r="EKJ129" s="1170"/>
      <c r="EKK129" s="1170"/>
      <c r="EKL129" s="1170"/>
      <c r="EKM129" s="1170"/>
      <c r="EKN129" s="1170"/>
      <c r="EKO129" s="1170"/>
      <c r="EKP129" s="1170"/>
      <c r="EKQ129" s="1170"/>
      <c r="EKR129" s="1170"/>
      <c r="EKS129" s="1170"/>
      <c r="EKT129" s="1170"/>
      <c r="EKU129" s="1170"/>
      <c r="EKV129" s="1170"/>
      <c r="EKW129" s="1170"/>
      <c r="EKX129" s="1170"/>
      <c r="EKY129" s="1170"/>
      <c r="EKZ129" s="1170"/>
      <c r="ELA129" s="1170"/>
      <c r="ELB129" s="1170"/>
      <c r="ELC129" s="1170"/>
      <c r="ELD129" s="1170"/>
      <c r="ELE129" s="1170"/>
      <c r="ELF129" s="1170"/>
      <c r="ELG129" s="1170"/>
      <c r="ELH129" s="1170"/>
      <c r="ELI129" s="1170"/>
      <c r="ELJ129" s="1170"/>
      <c r="ELK129" s="1170"/>
      <c r="ELL129" s="1170"/>
      <c r="ELM129" s="1170"/>
      <c r="ELN129" s="1170"/>
      <c r="ELO129" s="1170"/>
      <c r="ELP129" s="1170"/>
      <c r="ELQ129" s="1170"/>
      <c r="ELR129" s="1170"/>
      <c r="ELS129" s="1170"/>
      <c r="ELT129" s="1170"/>
      <c r="ELU129" s="1170"/>
      <c r="ELV129" s="1170"/>
      <c r="ELW129" s="1170"/>
      <c r="ELX129" s="1170"/>
      <c r="ELY129" s="1170"/>
      <c r="ELZ129" s="1170"/>
      <c r="EMA129" s="1170"/>
      <c r="EMB129" s="1170"/>
      <c r="EMC129" s="1170"/>
      <c r="EMD129" s="1170"/>
      <c r="EME129" s="1170"/>
      <c r="EMF129" s="1170"/>
      <c r="EMG129" s="1170"/>
      <c r="EMH129" s="1170"/>
      <c r="EMI129" s="1170"/>
      <c r="EMJ129" s="1170"/>
      <c r="EMK129" s="1170"/>
      <c r="EML129" s="1170"/>
      <c r="EMM129" s="1170"/>
      <c r="EMN129" s="1170"/>
      <c r="EMO129" s="1170"/>
      <c r="EMP129" s="1170"/>
      <c r="EMQ129" s="1170"/>
      <c r="EMR129" s="1170"/>
      <c r="EMS129" s="1170"/>
      <c r="EMT129" s="1170"/>
      <c r="EMU129" s="1170"/>
      <c r="EMV129" s="1170"/>
      <c r="EMW129" s="1170"/>
      <c r="EMX129" s="1170"/>
      <c r="EMY129" s="1170"/>
      <c r="EMZ129" s="1170"/>
      <c r="ENA129" s="1170"/>
      <c r="ENB129" s="1170"/>
      <c r="ENC129" s="1170"/>
      <c r="END129" s="1170"/>
      <c r="ENE129" s="1170"/>
      <c r="ENF129" s="1170"/>
      <c r="ENG129" s="1170"/>
      <c r="ENH129" s="1170"/>
      <c r="ENI129" s="1170"/>
      <c r="ENJ129" s="1170"/>
      <c r="ENK129" s="1170"/>
      <c r="ENL129" s="1170"/>
      <c r="ENM129" s="1170"/>
      <c r="ENN129" s="1170"/>
      <c r="ENO129" s="1170"/>
      <c r="ENP129" s="1170"/>
      <c r="ENQ129" s="1170"/>
      <c r="ENR129" s="1170"/>
      <c r="ENS129" s="1170"/>
      <c r="ENT129" s="1170"/>
      <c r="ENU129" s="1170"/>
      <c r="ENV129" s="1170"/>
      <c r="ENW129" s="1170"/>
      <c r="ENX129" s="1170"/>
      <c r="ENY129" s="1170"/>
      <c r="ENZ129" s="1170"/>
      <c r="EOA129" s="1170"/>
      <c r="EOB129" s="1170"/>
      <c r="EOC129" s="1170"/>
      <c r="EOD129" s="1170"/>
      <c r="EOE129" s="1170"/>
      <c r="EOF129" s="1170"/>
      <c r="EOG129" s="1170"/>
      <c r="EOH129" s="1170"/>
      <c r="EOI129" s="1170"/>
      <c r="EOJ129" s="1170"/>
      <c r="EOK129" s="1170"/>
      <c r="EOL129" s="1170"/>
      <c r="EOM129" s="1170"/>
      <c r="EON129" s="1170"/>
      <c r="EOO129" s="1170"/>
      <c r="EOP129" s="1170"/>
      <c r="EOQ129" s="1170"/>
      <c r="EOR129" s="1170"/>
      <c r="EOS129" s="1170"/>
      <c r="EOT129" s="1170"/>
      <c r="EOU129" s="1170"/>
      <c r="EOV129" s="1170"/>
      <c r="EOW129" s="1170"/>
      <c r="EOX129" s="1170"/>
      <c r="EOY129" s="1170"/>
      <c r="EOZ129" s="1170"/>
      <c r="EPA129" s="1170"/>
      <c r="EPB129" s="1170"/>
      <c r="EPC129" s="1170"/>
      <c r="EPD129" s="1170"/>
      <c r="EPE129" s="1170"/>
      <c r="EPF129" s="1170"/>
      <c r="EPG129" s="1170"/>
      <c r="EPH129" s="1170"/>
      <c r="EPI129" s="1170"/>
      <c r="EPJ129" s="1170"/>
      <c r="EPK129" s="1170"/>
      <c r="EPL129" s="1170"/>
      <c r="EPM129" s="1170"/>
      <c r="EPN129" s="1170"/>
      <c r="EPO129" s="1170"/>
      <c r="EPP129" s="1170"/>
      <c r="EPQ129" s="1170"/>
      <c r="EPR129" s="1170"/>
      <c r="EPS129" s="1170"/>
      <c r="EPT129" s="1170"/>
      <c r="EPU129" s="1170"/>
      <c r="EPV129" s="1170"/>
      <c r="EPW129" s="1170"/>
      <c r="EPX129" s="1170"/>
      <c r="EPY129" s="1170"/>
      <c r="EPZ129" s="1170"/>
      <c r="EQA129" s="1170"/>
      <c r="EQB129" s="1170"/>
      <c r="EQC129" s="1170"/>
      <c r="EQD129" s="1170"/>
      <c r="EQE129" s="1170"/>
      <c r="EQF129" s="1170"/>
      <c r="EQG129" s="1170"/>
      <c r="EQH129" s="1170"/>
      <c r="EQI129" s="1170"/>
      <c r="EQJ129" s="1170"/>
      <c r="EQK129" s="1170"/>
      <c r="EQL129" s="1170"/>
      <c r="EQM129" s="1170"/>
      <c r="EQN129" s="1170"/>
      <c r="EQO129" s="1170"/>
      <c r="EQP129" s="1170"/>
      <c r="EQQ129" s="1170"/>
      <c r="EQR129" s="1170"/>
      <c r="EQS129" s="1170"/>
      <c r="EQT129" s="1170"/>
      <c r="EQU129" s="1170"/>
      <c r="EQV129" s="1170"/>
      <c r="EQW129" s="1170"/>
      <c r="EQX129" s="1170"/>
      <c r="EQY129" s="1170"/>
      <c r="EQZ129" s="1170"/>
      <c r="ERA129" s="1170"/>
      <c r="ERB129" s="1170"/>
      <c r="ERC129" s="1170"/>
      <c r="ERD129" s="1170"/>
      <c r="ERE129" s="1170"/>
      <c r="ERF129" s="1170"/>
      <c r="ERG129" s="1170"/>
      <c r="ERH129" s="1170"/>
      <c r="ERI129" s="1170"/>
      <c r="ERJ129" s="1170"/>
      <c r="ERK129" s="1170"/>
      <c r="ERL129" s="1170"/>
      <c r="ERM129" s="1170"/>
      <c r="ERN129" s="1170"/>
      <c r="ERO129" s="1170"/>
      <c r="ERP129" s="1170"/>
      <c r="ERQ129" s="1170"/>
      <c r="ERR129" s="1170"/>
      <c r="ERS129" s="1170"/>
      <c r="ERT129" s="1170"/>
      <c r="ERU129" s="1170"/>
      <c r="ERV129" s="1170"/>
      <c r="ERW129" s="1170"/>
      <c r="ERX129" s="1170"/>
      <c r="ERY129" s="1170"/>
      <c r="ERZ129" s="1170"/>
      <c r="ESA129" s="1170"/>
      <c r="ESB129" s="1170"/>
      <c r="ESC129" s="1170"/>
      <c r="ESD129" s="1170"/>
      <c r="ESE129" s="1170"/>
      <c r="ESF129" s="1170"/>
      <c r="ESG129" s="1170"/>
      <c r="ESH129" s="1170"/>
      <c r="ESI129" s="1170"/>
      <c r="ESJ129" s="1170"/>
      <c r="ESK129" s="1170"/>
      <c r="ESL129" s="1170"/>
      <c r="ESM129" s="1170"/>
      <c r="ESN129" s="1170"/>
      <c r="ESO129" s="1170"/>
      <c r="ESP129" s="1170"/>
      <c r="ESQ129" s="1170"/>
      <c r="ESR129" s="1170"/>
      <c r="ESS129" s="1170"/>
      <c r="EST129" s="1170"/>
      <c r="ESU129" s="1170"/>
      <c r="ESV129" s="1170"/>
      <c r="ESW129" s="1170"/>
      <c r="ESX129" s="1170"/>
      <c r="ESY129" s="1170"/>
      <c r="ESZ129" s="1170"/>
      <c r="ETA129" s="1170"/>
      <c r="ETB129" s="1170"/>
      <c r="ETC129" s="1170"/>
      <c r="ETD129" s="1170"/>
      <c r="ETE129" s="1170"/>
      <c r="ETF129" s="1170"/>
      <c r="ETG129" s="1170"/>
      <c r="ETH129" s="1170"/>
      <c r="ETI129" s="1170"/>
      <c r="ETJ129" s="1170"/>
      <c r="ETK129" s="1170"/>
      <c r="ETL129" s="1170"/>
      <c r="ETM129" s="1170"/>
      <c r="ETN129" s="1170"/>
      <c r="ETO129" s="1170"/>
      <c r="ETP129" s="1170"/>
      <c r="ETQ129" s="1170"/>
      <c r="ETR129" s="1170"/>
      <c r="ETS129" s="1170"/>
      <c r="ETT129" s="1170"/>
      <c r="ETU129" s="1170"/>
      <c r="ETV129" s="1170"/>
      <c r="ETW129" s="1170"/>
      <c r="ETX129" s="1170"/>
      <c r="ETY129" s="1170"/>
      <c r="ETZ129" s="1170"/>
      <c r="EUA129" s="1170"/>
      <c r="EUB129" s="1170"/>
      <c r="EUC129" s="1170"/>
      <c r="EUD129" s="1170"/>
      <c r="EUE129" s="1170"/>
      <c r="EUF129" s="1170"/>
      <c r="EUG129" s="1170"/>
      <c r="EUH129" s="1170"/>
      <c r="EUI129" s="1170"/>
      <c r="EUJ129" s="1170"/>
      <c r="EUK129" s="1170"/>
      <c r="EUL129" s="1170"/>
      <c r="EUM129" s="1170"/>
      <c r="EUN129" s="1170"/>
      <c r="EUO129" s="1170"/>
      <c r="EUP129" s="1170"/>
      <c r="EUQ129" s="1170"/>
      <c r="EUR129" s="1170"/>
      <c r="EUS129" s="1170"/>
      <c r="EUT129" s="1170"/>
      <c r="EUU129" s="1170"/>
      <c r="EUV129" s="1170"/>
      <c r="EUW129" s="1170"/>
      <c r="EUX129" s="1170"/>
      <c r="EUY129" s="1170"/>
      <c r="EUZ129" s="1170"/>
      <c r="EVA129" s="1170"/>
      <c r="EVB129" s="1170"/>
      <c r="EVC129" s="1170"/>
      <c r="EVD129" s="1170"/>
      <c r="EVE129" s="1170"/>
      <c r="EVF129" s="1170"/>
      <c r="EVG129" s="1170"/>
      <c r="EVH129" s="1170"/>
      <c r="EVI129" s="1170"/>
      <c r="EVJ129" s="1170"/>
      <c r="EVK129" s="1170"/>
      <c r="EVL129" s="1170"/>
      <c r="EVM129" s="1170"/>
      <c r="EVN129" s="1170"/>
      <c r="EVO129" s="1170"/>
      <c r="EVP129" s="1170"/>
      <c r="EVQ129" s="1170"/>
      <c r="EVR129" s="1170"/>
      <c r="EVS129" s="1170"/>
      <c r="EVT129" s="1170"/>
      <c r="EVU129" s="1170"/>
      <c r="EVV129" s="1170"/>
      <c r="EVW129" s="1170"/>
      <c r="EVX129" s="1170"/>
      <c r="EVY129" s="1170"/>
      <c r="EVZ129" s="1170"/>
      <c r="EWA129" s="1170"/>
      <c r="EWB129" s="1170"/>
      <c r="EWC129" s="1170"/>
      <c r="EWD129" s="1170"/>
      <c r="EWE129" s="1170"/>
      <c r="EWF129" s="1170"/>
      <c r="EWG129" s="1170"/>
      <c r="EWH129" s="1170"/>
      <c r="EWI129" s="1170"/>
      <c r="EWJ129" s="1170"/>
      <c r="EWK129" s="1170"/>
      <c r="EWL129" s="1170"/>
      <c r="EWM129" s="1170"/>
      <c r="EWN129" s="1170"/>
      <c r="EWO129" s="1170"/>
      <c r="EWP129" s="1170"/>
      <c r="EWQ129" s="1170"/>
      <c r="EWR129" s="1170"/>
      <c r="EWS129" s="1170"/>
      <c r="EWT129" s="1170"/>
      <c r="EWU129" s="1170"/>
      <c r="EWV129" s="1170"/>
      <c r="EWW129" s="1170"/>
      <c r="EWX129" s="1170"/>
      <c r="EWY129" s="1170"/>
      <c r="EWZ129" s="1170"/>
      <c r="EXA129" s="1170"/>
      <c r="EXB129" s="1170"/>
      <c r="EXC129" s="1170"/>
      <c r="EXD129" s="1170"/>
      <c r="EXE129" s="1170"/>
      <c r="EXF129" s="1170"/>
      <c r="EXG129" s="1170"/>
      <c r="EXH129" s="1170"/>
      <c r="EXI129" s="1170"/>
      <c r="EXJ129" s="1170"/>
      <c r="EXK129" s="1170"/>
      <c r="EXL129" s="1170"/>
      <c r="EXM129" s="1170"/>
      <c r="EXN129" s="1170"/>
      <c r="EXO129" s="1170"/>
      <c r="EXP129" s="1170"/>
      <c r="EXQ129" s="1170"/>
      <c r="EXR129" s="1170"/>
      <c r="EXS129" s="1170"/>
      <c r="EXT129" s="1170"/>
      <c r="EXU129" s="1170"/>
      <c r="EXV129" s="1170"/>
      <c r="EXW129" s="1170"/>
      <c r="EXX129" s="1170"/>
      <c r="EXY129" s="1170"/>
      <c r="EXZ129" s="1170"/>
      <c r="EYA129" s="1170"/>
      <c r="EYB129" s="1170"/>
      <c r="EYC129" s="1170"/>
      <c r="EYD129" s="1170"/>
      <c r="EYE129" s="1170"/>
      <c r="EYF129" s="1170"/>
      <c r="EYG129" s="1170"/>
      <c r="EYH129" s="1170"/>
      <c r="EYI129" s="1170"/>
      <c r="EYJ129" s="1170"/>
      <c r="EYK129" s="1170"/>
      <c r="EYL129" s="1170"/>
      <c r="EYM129" s="1170"/>
      <c r="EYN129" s="1170"/>
      <c r="EYO129" s="1170"/>
      <c r="EYP129" s="1170"/>
      <c r="EYQ129" s="1170"/>
      <c r="EYR129" s="1170"/>
      <c r="EYS129" s="1170"/>
      <c r="EYT129" s="1170"/>
      <c r="EYU129" s="1170"/>
      <c r="EYV129" s="1170"/>
      <c r="EYW129" s="1170"/>
      <c r="EYX129" s="1170"/>
      <c r="EYY129" s="1170"/>
      <c r="EYZ129" s="1170"/>
      <c r="EZA129" s="1170"/>
      <c r="EZB129" s="1170"/>
      <c r="EZC129" s="1170"/>
      <c r="EZD129" s="1170"/>
      <c r="EZE129" s="1170"/>
      <c r="EZF129" s="1170"/>
      <c r="EZG129" s="1170"/>
      <c r="EZH129" s="1170"/>
      <c r="EZI129" s="1170"/>
      <c r="EZJ129" s="1170"/>
      <c r="EZK129" s="1170"/>
      <c r="EZL129" s="1170"/>
      <c r="EZM129" s="1170"/>
      <c r="EZN129" s="1170"/>
      <c r="EZO129" s="1170"/>
      <c r="EZP129" s="1170"/>
      <c r="EZQ129" s="1170"/>
      <c r="EZR129" s="1170"/>
      <c r="EZS129" s="1170"/>
      <c r="EZT129" s="1170"/>
      <c r="EZU129" s="1170"/>
      <c r="EZV129" s="1170"/>
      <c r="EZW129" s="1170"/>
      <c r="EZX129" s="1170"/>
      <c r="EZY129" s="1170"/>
      <c r="EZZ129" s="1170"/>
      <c r="FAA129" s="1170"/>
      <c r="FAB129" s="1170"/>
      <c r="FAC129" s="1170"/>
      <c r="FAD129" s="1170"/>
      <c r="FAE129" s="1170"/>
      <c r="FAF129" s="1170"/>
      <c r="FAG129" s="1170"/>
      <c r="FAH129" s="1170"/>
      <c r="FAI129" s="1170"/>
      <c r="FAJ129" s="1170"/>
      <c r="FAK129" s="1170"/>
      <c r="FAL129" s="1170"/>
      <c r="FAM129" s="1170"/>
      <c r="FAN129" s="1170"/>
      <c r="FAO129" s="1170"/>
      <c r="FAP129" s="1170"/>
      <c r="FAQ129" s="1170"/>
      <c r="FAR129" s="1170"/>
      <c r="FAS129" s="1170"/>
      <c r="FAT129" s="1170"/>
      <c r="FAU129" s="1170"/>
      <c r="FAV129" s="1170"/>
      <c r="FAW129" s="1170"/>
      <c r="FAX129" s="1170"/>
      <c r="FAY129" s="1170"/>
      <c r="FAZ129" s="1170"/>
      <c r="FBA129" s="1170"/>
      <c r="FBB129" s="1170"/>
      <c r="FBC129" s="1170"/>
      <c r="FBD129" s="1170"/>
      <c r="FBE129" s="1170"/>
      <c r="FBF129" s="1170"/>
      <c r="FBG129" s="1170"/>
      <c r="FBH129" s="1170"/>
      <c r="FBI129" s="1170"/>
      <c r="FBJ129" s="1170"/>
      <c r="FBK129" s="1170"/>
      <c r="FBL129" s="1170"/>
      <c r="FBM129" s="1170"/>
      <c r="FBN129" s="1170"/>
      <c r="FBO129" s="1170"/>
      <c r="FBP129" s="1170"/>
      <c r="FBQ129" s="1170"/>
      <c r="FBR129" s="1170"/>
      <c r="FBS129" s="1170"/>
      <c r="FBT129" s="1170"/>
      <c r="FBU129" s="1170"/>
      <c r="FBV129" s="1170"/>
      <c r="FBW129" s="1170"/>
      <c r="FBX129" s="1170"/>
      <c r="FBY129" s="1170"/>
      <c r="FBZ129" s="1170"/>
      <c r="FCA129" s="1170"/>
      <c r="FCB129" s="1170"/>
      <c r="FCC129" s="1170"/>
      <c r="FCD129" s="1170"/>
      <c r="FCE129" s="1170"/>
      <c r="FCF129" s="1170"/>
      <c r="FCG129" s="1170"/>
      <c r="FCH129" s="1170"/>
      <c r="FCI129" s="1170"/>
      <c r="FCJ129" s="1170"/>
      <c r="FCK129" s="1170"/>
      <c r="FCL129" s="1170"/>
      <c r="FCM129" s="1170"/>
      <c r="FCN129" s="1170"/>
      <c r="FCO129" s="1170"/>
      <c r="FCP129" s="1170"/>
      <c r="FCQ129" s="1170"/>
      <c r="FCR129" s="1170"/>
      <c r="FCS129" s="1170"/>
      <c r="FCT129" s="1170"/>
      <c r="FCU129" s="1170"/>
      <c r="FCV129" s="1170"/>
      <c r="FCW129" s="1170"/>
      <c r="FCX129" s="1170"/>
      <c r="FCY129" s="1170"/>
      <c r="FCZ129" s="1170"/>
      <c r="FDA129" s="1170"/>
      <c r="FDB129" s="1170"/>
      <c r="FDC129" s="1170"/>
      <c r="FDD129" s="1170"/>
      <c r="FDE129" s="1170"/>
      <c r="FDF129" s="1170"/>
      <c r="FDG129" s="1170"/>
      <c r="FDH129" s="1170"/>
      <c r="FDI129" s="1170"/>
      <c r="FDJ129" s="1170"/>
      <c r="FDK129" s="1170"/>
      <c r="FDL129" s="1170"/>
      <c r="FDM129" s="1170"/>
      <c r="FDN129" s="1170"/>
      <c r="FDO129" s="1170"/>
      <c r="FDP129" s="1170"/>
      <c r="FDQ129" s="1170"/>
      <c r="FDR129" s="1170"/>
      <c r="FDS129" s="1170"/>
      <c r="FDT129" s="1170"/>
      <c r="FDU129" s="1170"/>
      <c r="FDV129" s="1170"/>
      <c r="FDW129" s="1170"/>
      <c r="FDX129" s="1170"/>
      <c r="FDY129" s="1170"/>
      <c r="FDZ129" s="1170"/>
      <c r="FEA129" s="1170"/>
      <c r="FEB129" s="1170"/>
      <c r="FEC129" s="1170"/>
      <c r="FED129" s="1170"/>
      <c r="FEE129" s="1170"/>
      <c r="FEF129" s="1170"/>
      <c r="FEG129" s="1170"/>
      <c r="FEH129" s="1170"/>
      <c r="FEI129" s="1170"/>
      <c r="FEJ129" s="1170"/>
      <c r="FEK129" s="1170"/>
      <c r="FEL129" s="1170"/>
      <c r="FEM129" s="1170"/>
      <c r="FEN129" s="1170"/>
      <c r="FEO129" s="1170"/>
      <c r="FEP129" s="1170"/>
      <c r="FEQ129" s="1170"/>
      <c r="FER129" s="1170"/>
      <c r="FES129" s="1170"/>
      <c r="FET129" s="1170"/>
      <c r="FEU129" s="1170"/>
      <c r="FEV129" s="1170"/>
      <c r="FEW129" s="1170"/>
      <c r="FEX129" s="1170"/>
      <c r="FEY129" s="1170"/>
      <c r="FEZ129" s="1170"/>
      <c r="FFA129" s="1170"/>
      <c r="FFB129" s="1170"/>
      <c r="FFC129" s="1170"/>
      <c r="FFD129" s="1170"/>
      <c r="FFE129" s="1170"/>
      <c r="FFF129" s="1170"/>
      <c r="FFG129" s="1170"/>
      <c r="FFH129" s="1170"/>
      <c r="FFI129" s="1170"/>
      <c r="FFJ129" s="1170"/>
      <c r="FFK129" s="1170"/>
      <c r="FFL129" s="1170"/>
      <c r="FFM129" s="1170"/>
      <c r="FFN129" s="1170"/>
      <c r="FFO129" s="1170"/>
      <c r="FFP129" s="1170"/>
      <c r="FFQ129" s="1170"/>
      <c r="FFR129" s="1170"/>
      <c r="FFS129" s="1170"/>
      <c r="FFT129" s="1170"/>
      <c r="FFU129" s="1170"/>
      <c r="FFV129" s="1170"/>
      <c r="FFW129" s="1170"/>
      <c r="FFX129" s="1170"/>
      <c r="FFY129" s="1170"/>
      <c r="FFZ129" s="1170"/>
      <c r="FGA129" s="1170"/>
      <c r="FGB129" s="1170"/>
      <c r="FGC129" s="1170"/>
      <c r="FGD129" s="1170"/>
      <c r="FGE129" s="1170"/>
      <c r="FGF129" s="1170"/>
      <c r="FGG129" s="1170"/>
      <c r="FGH129" s="1170"/>
      <c r="FGI129" s="1170"/>
      <c r="FGJ129" s="1170"/>
      <c r="FGK129" s="1170"/>
      <c r="FGL129" s="1170"/>
      <c r="FGM129" s="1170"/>
      <c r="FGN129" s="1170"/>
      <c r="FGO129" s="1170"/>
      <c r="FGP129" s="1170"/>
      <c r="FGQ129" s="1170"/>
      <c r="FGR129" s="1170"/>
      <c r="FGS129" s="1170"/>
      <c r="FGT129" s="1170"/>
      <c r="FGU129" s="1170"/>
      <c r="FGV129" s="1170"/>
      <c r="FGW129" s="1170"/>
      <c r="FGX129" s="1170"/>
      <c r="FGY129" s="1170"/>
      <c r="FGZ129" s="1170"/>
      <c r="FHA129" s="1170"/>
      <c r="FHB129" s="1170"/>
      <c r="FHC129" s="1170"/>
      <c r="FHD129" s="1170"/>
      <c r="FHE129" s="1170"/>
      <c r="FHF129" s="1170"/>
      <c r="FHG129" s="1170"/>
      <c r="FHH129" s="1170"/>
      <c r="FHI129" s="1170"/>
      <c r="FHJ129" s="1170"/>
      <c r="FHK129" s="1170"/>
      <c r="FHL129" s="1170"/>
      <c r="FHM129" s="1170"/>
      <c r="FHN129" s="1170"/>
      <c r="FHO129" s="1170"/>
      <c r="FHP129" s="1170"/>
      <c r="FHQ129" s="1170"/>
      <c r="FHR129" s="1170"/>
      <c r="FHS129" s="1170"/>
      <c r="FHT129" s="1170"/>
      <c r="FHU129" s="1170"/>
      <c r="FHV129" s="1170"/>
      <c r="FHW129" s="1170"/>
      <c r="FHX129" s="1170"/>
      <c r="FHY129" s="1170"/>
      <c r="FHZ129" s="1170"/>
      <c r="FIA129" s="1170"/>
      <c r="FIB129" s="1170"/>
      <c r="FIC129" s="1170"/>
      <c r="FID129" s="1170"/>
      <c r="FIE129" s="1170"/>
      <c r="FIF129" s="1170"/>
      <c r="FIG129" s="1170"/>
      <c r="FIH129" s="1170"/>
      <c r="FII129" s="1170"/>
      <c r="FIJ129" s="1170"/>
      <c r="FIK129" s="1170"/>
      <c r="FIL129" s="1170"/>
      <c r="FIM129" s="1170"/>
      <c r="FIN129" s="1170"/>
      <c r="FIO129" s="1170"/>
      <c r="FIP129" s="1170"/>
      <c r="FIQ129" s="1170"/>
      <c r="FIR129" s="1170"/>
      <c r="FIS129" s="1170"/>
      <c r="FIT129" s="1170"/>
      <c r="FIU129" s="1170"/>
      <c r="FIV129" s="1170"/>
      <c r="FIW129" s="1170"/>
      <c r="FIX129" s="1170"/>
      <c r="FIY129" s="1170"/>
      <c r="FIZ129" s="1170"/>
      <c r="FJA129" s="1170"/>
      <c r="FJB129" s="1170"/>
      <c r="FJC129" s="1170"/>
      <c r="FJD129" s="1170"/>
      <c r="FJE129" s="1170"/>
      <c r="FJF129" s="1170"/>
      <c r="FJG129" s="1170"/>
      <c r="FJH129" s="1170"/>
      <c r="FJI129" s="1170"/>
      <c r="FJJ129" s="1170"/>
      <c r="FJK129" s="1170"/>
      <c r="FJL129" s="1170"/>
      <c r="FJM129" s="1170"/>
      <c r="FJN129" s="1170"/>
      <c r="FJO129" s="1170"/>
      <c r="FJP129" s="1170"/>
      <c r="FJQ129" s="1170"/>
      <c r="FJR129" s="1170"/>
      <c r="FJS129" s="1170"/>
      <c r="FJT129" s="1170"/>
      <c r="FJU129" s="1170"/>
      <c r="FJV129" s="1170"/>
      <c r="FJW129" s="1170"/>
      <c r="FJX129" s="1170"/>
      <c r="FJY129" s="1170"/>
      <c r="FJZ129" s="1170"/>
      <c r="FKA129" s="1170"/>
      <c r="FKB129" s="1170"/>
      <c r="FKC129" s="1170"/>
      <c r="FKD129" s="1170"/>
      <c r="FKE129" s="1170"/>
      <c r="FKF129" s="1170"/>
      <c r="FKG129" s="1170"/>
      <c r="FKH129" s="1170"/>
      <c r="FKI129" s="1170"/>
      <c r="FKJ129" s="1170"/>
      <c r="FKK129" s="1170"/>
      <c r="FKL129" s="1170"/>
      <c r="FKM129" s="1170"/>
      <c r="FKN129" s="1170"/>
      <c r="FKO129" s="1170"/>
      <c r="FKP129" s="1170"/>
      <c r="FKQ129" s="1170"/>
      <c r="FKR129" s="1170"/>
      <c r="FKS129" s="1170"/>
      <c r="FKT129" s="1170"/>
      <c r="FKU129" s="1170"/>
      <c r="FKV129" s="1170"/>
      <c r="FKW129" s="1170"/>
      <c r="FKX129" s="1170"/>
      <c r="FKY129" s="1170"/>
      <c r="FKZ129" s="1170"/>
      <c r="FLA129" s="1170"/>
      <c r="FLB129" s="1170"/>
      <c r="FLC129" s="1170"/>
      <c r="FLD129" s="1170"/>
      <c r="FLE129" s="1170"/>
      <c r="FLF129" s="1170"/>
      <c r="FLG129" s="1170"/>
      <c r="FLH129" s="1170"/>
      <c r="FLI129" s="1170"/>
      <c r="FLJ129" s="1170"/>
      <c r="FLK129" s="1170"/>
      <c r="FLL129" s="1170"/>
      <c r="FLM129" s="1170"/>
      <c r="FLN129" s="1170"/>
      <c r="FLO129" s="1170"/>
      <c r="FLP129" s="1170"/>
      <c r="FLQ129" s="1170"/>
      <c r="FLR129" s="1170"/>
      <c r="FLS129" s="1170"/>
      <c r="FLT129" s="1170"/>
      <c r="FLU129" s="1170"/>
      <c r="FLV129" s="1170"/>
      <c r="FLW129" s="1170"/>
      <c r="FLX129" s="1170"/>
      <c r="FLY129" s="1170"/>
      <c r="FLZ129" s="1170"/>
      <c r="FMA129" s="1170"/>
      <c r="FMB129" s="1170"/>
      <c r="FMC129" s="1170"/>
      <c r="FMD129" s="1170"/>
      <c r="FME129" s="1170"/>
      <c r="FMF129" s="1170"/>
      <c r="FMG129" s="1170"/>
      <c r="FMH129" s="1170"/>
      <c r="FMI129" s="1170"/>
      <c r="FMJ129" s="1170"/>
      <c r="FMK129" s="1170"/>
      <c r="FML129" s="1170"/>
      <c r="FMM129" s="1170"/>
      <c r="FMN129" s="1170"/>
      <c r="FMO129" s="1170"/>
      <c r="FMP129" s="1170"/>
      <c r="FMQ129" s="1170"/>
      <c r="FMR129" s="1170"/>
      <c r="FMS129" s="1170"/>
      <c r="FMT129" s="1170"/>
      <c r="FMU129" s="1170"/>
      <c r="FMV129" s="1170"/>
      <c r="FMW129" s="1170"/>
      <c r="FMX129" s="1170"/>
      <c r="FMY129" s="1170"/>
      <c r="FMZ129" s="1170"/>
      <c r="FNA129" s="1170"/>
      <c r="FNB129" s="1170"/>
      <c r="FNC129" s="1170"/>
      <c r="FND129" s="1170"/>
      <c r="FNE129" s="1170"/>
      <c r="FNF129" s="1170"/>
      <c r="FNG129" s="1170"/>
      <c r="FNH129" s="1170"/>
      <c r="FNI129" s="1170"/>
      <c r="FNJ129" s="1170"/>
      <c r="FNK129" s="1170"/>
      <c r="FNL129" s="1170"/>
      <c r="FNM129" s="1170"/>
      <c r="FNN129" s="1170"/>
      <c r="FNO129" s="1170"/>
      <c r="FNP129" s="1170"/>
      <c r="FNQ129" s="1170"/>
      <c r="FNR129" s="1170"/>
      <c r="FNS129" s="1170"/>
      <c r="FNT129" s="1170"/>
      <c r="FNU129" s="1170"/>
      <c r="FNV129" s="1170"/>
      <c r="FNW129" s="1170"/>
      <c r="FNX129" s="1170"/>
      <c r="FNY129" s="1170"/>
      <c r="FNZ129" s="1170"/>
      <c r="FOA129" s="1170"/>
      <c r="FOB129" s="1170"/>
      <c r="FOC129" s="1170"/>
      <c r="FOD129" s="1170"/>
      <c r="FOE129" s="1170"/>
      <c r="FOF129" s="1170"/>
      <c r="FOG129" s="1170"/>
      <c r="FOH129" s="1170"/>
      <c r="FOI129" s="1170"/>
      <c r="FOJ129" s="1170"/>
      <c r="FOK129" s="1170"/>
      <c r="FOL129" s="1170"/>
      <c r="FOM129" s="1170"/>
      <c r="FON129" s="1170"/>
      <c r="FOO129" s="1170"/>
      <c r="FOP129" s="1170"/>
      <c r="FOQ129" s="1170"/>
      <c r="FOR129" s="1170"/>
      <c r="FOS129" s="1170"/>
      <c r="FOT129" s="1170"/>
      <c r="FOU129" s="1170"/>
      <c r="FOV129" s="1170"/>
      <c r="FOW129" s="1170"/>
      <c r="FOX129" s="1170"/>
      <c r="FOY129" s="1170"/>
      <c r="FOZ129" s="1170"/>
      <c r="FPA129" s="1170"/>
      <c r="FPB129" s="1170"/>
      <c r="FPC129" s="1170"/>
      <c r="FPD129" s="1170"/>
      <c r="FPE129" s="1170"/>
      <c r="FPF129" s="1170"/>
      <c r="FPG129" s="1170"/>
      <c r="FPH129" s="1170"/>
      <c r="FPI129" s="1170"/>
      <c r="FPJ129" s="1170"/>
      <c r="FPK129" s="1170"/>
      <c r="FPL129" s="1170"/>
      <c r="FPM129" s="1170"/>
      <c r="FPN129" s="1170"/>
      <c r="FPO129" s="1170"/>
      <c r="FPP129" s="1170"/>
      <c r="FPQ129" s="1170"/>
      <c r="FPR129" s="1170"/>
      <c r="FPS129" s="1170"/>
      <c r="FPT129" s="1170"/>
      <c r="FPU129" s="1170"/>
      <c r="FPV129" s="1170"/>
      <c r="FPW129" s="1170"/>
      <c r="FPX129" s="1170"/>
      <c r="FPY129" s="1170"/>
      <c r="FPZ129" s="1170"/>
      <c r="FQA129" s="1170"/>
      <c r="FQB129" s="1170"/>
      <c r="FQC129" s="1170"/>
      <c r="FQD129" s="1170"/>
      <c r="FQE129" s="1170"/>
      <c r="FQF129" s="1170"/>
      <c r="FQG129" s="1170"/>
      <c r="FQH129" s="1170"/>
      <c r="FQI129" s="1170"/>
      <c r="FQJ129" s="1170"/>
      <c r="FQK129" s="1170"/>
      <c r="FQL129" s="1170"/>
      <c r="FQM129" s="1170"/>
      <c r="FQN129" s="1170"/>
      <c r="FQO129" s="1170"/>
      <c r="FQP129" s="1170"/>
      <c r="FQQ129" s="1170"/>
      <c r="FQR129" s="1170"/>
      <c r="FQS129" s="1170"/>
      <c r="FQT129" s="1170"/>
      <c r="FQU129" s="1170"/>
      <c r="FQV129" s="1170"/>
      <c r="FQW129" s="1170"/>
      <c r="FQX129" s="1170"/>
      <c r="FQY129" s="1170"/>
      <c r="FQZ129" s="1170"/>
      <c r="FRA129" s="1170"/>
      <c r="FRB129" s="1170"/>
      <c r="FRC129" s="1170"/>
      <c r="FRD129" s="1170"/>
      <c r="FRE129" s="1170"/>
      <c r="FRF129" s="1170"/>
      <c r="FRG129" s="1170"/>
      <c r="FRH129" s="1170"/>
      <c r="FRI129" s="1170"/>
      <c r="FRJ129" s="1170"/>
      <c r="FRK129" s="1170"/>
      <c r="FRL129" s="1170"/>
      <c r="FRM129" s="1170"/>
      <c r="FRN129" s="1170"/>
      <c r="FRO129" s="1170"/>
      <c r="FRP129" s="1170"/>
      <c r="FRQ129" s="1170"/>
      <c r="FRR129" s="1170"/>
      <c r="FRS129" s="1170"/>
      <c r="FRT129" s="1170"/>
      <c r="FRU129" s="1170"/>
      <c r="FRV129" s="1170"/>
      <c r="FRW129" s="1170"/>
      <c r="FRX129" s="1170"/>
      <c r="FRY129" s="1170"/>
      <c r="FRZ129" s="1170"/>
      <c r="FSA129" s="1170"/>
      <c r="FSB129" s="1170"/>
      <c r="FSC129" s="1170"/>
      <c r="FSD129" s="1170"/>
      <c r="FSE129" s="1170"/>
      <c r="FSF129" s="1170"/>
      <c r="FSG129" s="1170"/>
      <c r="FSH129" s="1170"/>
      <c r="FSI129" s="1170"/>
      <c r="FSJ129" s="1170"/>
      <c r="FSK129" s="1170"/>
      <c r="FSL129" s="1170"/>
      <c r="FSM129" s="1170"/>
      <c r="FSN129" s="1170"/>
      <c r="FSO129" s="1170"/>
      <c r="FSP129" s="1170"/>
      <c r="FSQ129" s="1170"/>
      <c r="FSR129" s="1170"/>
      <c r="FSS129" s="1170"/>
      <c r="FST129" s="1170"/>
      <c r="FSU129" s="1170"/>
      <c r="FSV129" s="1170"/>
      <c r="FSW129" s="1170"/>
      <c r="FSX129" s="1170"/>
      <c r="FSY129" s="1170"/>
      <c r="FSZ129" s="1170"/>
      <c r="FTA129" s="1170"/>
      <c r="FTB129" s="1170"/>
      <c r="FTC129" s="1170"/>
      <c r="FTD129" s="1170"/>
      <c r="FTE129" s="1170"/>
      <c r="FTF129" s="1170"/>
      <c r="FTG129" s="1170"/>
      <c r="FTH129" s="1170"/>
      <c r="FTI129" s="1170"/>
      <c r="FTJ129" s="1170"/>
      <c r="FTK129" s="1170"/>
      <c r="FTL129" s="1170"/>
      <c r="FTM129" s="1170"/>
      <c r="FTN129" s="1170"/>
      <c r="FTO129" s="1170"/>
      <c r="FTP129" s="1170"/>
      <c r="FTQ129" s="1170"/>
      <c r="FTR129" s="1170"/>
      <c r="FTS129" s="1170"/>
      <c r="FTT129" s="1170"/>
      <c r="FTU129" s="1170"/>
      <c r="FTV129" s="1170"/>
      <c r="FTW129" s="1170"/>
      <c r="FTX129" s="1170"/>
      <c r="FTY129" s="1170"/>
      <c r="FTZ129" s="1170"/>
      <c r="FUA129" s="1170"/>
      <c r="FUB129" s="1170"/>
      <c r="FUC129" s="1170"/>
      <c r="FUD129" s="1170"/>
      <c r="FUE129" s="1170"/>
      <c r="FUF129" s="1170"/>
      <c r="FUG129" s="1170"/>
      <c r="FUH129" s="1170"/>
      <c r="FUI129" s="1170"/>
      <c r="FUJ129" s="1170"/>
      <c r="FUK129" s="1170"/>
      <c r="FUL129" s="1170"/>
      <c r="FUM129" s="1170"/>
      <c r="FUN129" s="1170"/>
      <c r="FUO129" s="1170"/>
      <c r="FUP129" s="1170"/>
      <c r="FUQ129" s="1170"/>
      <c r="FUR129" s="1170"/>
      <c r="FUS129" s="1170"/>
      <c r="FUT129" s="1170"/>
      <c r="FUU129" s="1170"/>
      <c r="FUV129" s="1170"/>
      <c r="FUW129" s="1170"/>
      <c r="FUX129" s="1170"/>
      <c r="FUY129" s="1170"/>
      <c r="FUZ129" s="1170"/>
      <c r="FVA129" s="1170"/>
      <c r="FVB129" s="1170"/>
      <c r="FVC129" s="1170"/>
      <c r="FVD129" s="1170"/>
      <c r="FVE129" s="1170"/>
      <c r="FVF129" s="1170"/>
      <c r="FVG129" s="1170"/>
      <c r="FVH129" s="1170"/>
      <c r="FVI129" s="1170"/>
      <c r="FVJ129" s="1170"/>
      <c r="FVK129" s="1170"/>
      <c r="FVL129" s="1170"/>
      <c r="FVM129" s="1170"/>
      <c r="FVN129" s="1170"/>
      <c r="FVO129" s="1170"/>
      <c r="FVP129" s="1170"/>
      <c r="FVQ129" s="1170"/>
      <c r="FVR129" s="1170"/>
      <c r="FVS129" s="1170"/>
      <c r="FVT129" s="1170"/>
      <c r="FVU129" s="1170"/>
      <c r="FVV129" s="1170"/>
      <c r="FVW129" s="1170"/>
      <c r="FVX129" s="1170"/>
      <c r="FVY129" s="1170"/>
      <c r="FVZ129" s="1170"/>
      <c r="FWA129" s="1170"/>
      <c r="FWB129" s="1170"/>
      <c r="FWC129" s="1170"/>
      <c r="FWD129" s="1170"/>
      <c r="FWE129" s="1170"/>
      <c r="FWF129" s="1170"/>
      <c r="FWG129" s="1170"/>
      <c r="FWH129" s="1170"/>
      <c r="FWI129" s="1170"/>
      <c r="FWJ129" s="1170"/>
      <c r="FWK129" s="1170"/>
      <c r="FWL129" s="1170"/>
      <c r="FWM129" s="1170"/>
      <c r="FWN129" s="1170"/>
      <c r="FWO129" s="1170"/>
      <c r="FWP129" s="1170"/>
      <c r="FWQ129" s="1170"/>
      <c r="FWR129" s="1170"/>
      <c r="FWS129" s="1170"/>
      <c r="FWT129" s="1170"/>
      <c r="FWU129" s="1170"/>
      <c r="FWV129" s="1170"/>
      <c r="FWW129" s="1170"/>
      <c r="FWX129" s="1170"/>
      <c r="FWY129" s="1170"/>
      <c r="FWZ129" s="1170"/>
      <c r="FXA129" s="1170"/>
      <c r="FXB129" s="1170"/>
      <c r="FXC129" s="1170"/>
      <c r="FXD129" s="1170"/>
      <c r="FXE129" s="1170"/>
      <c r="FXF129" s="1170"/>
      <c r="FXG129" s="1170"/>
      <c r="FXH129" s="1170"/>
      <c r="FXI129" s="1170"/>
      <c r="FXJ129" s="1170"/>
      <c r="FXK129" s="1170"/>
      <c r="FXL129" s="1170"/>
      <c r="FXM129" s="1170"/>
      <c r="FXN129" s="1170"/>
      <c r="FXO129" s="1170"/>
      <c r="FXP129" s="1170"/>
      <c r="FXQ129" s="1170"/>
      <c r="FXR129" s="1170"/>
      <c r="FXS129" s="1170"/>
      <c r="FXT129" s="1170"/>
      <c r="FXU129" s="1170"/>
      <c r="FXV129" s="1170"/>
      <c r="FXW129" s="1170"/>
      <c r="FXX129" s="1170"/>
      <c r="FXY129" s="1170"/>
      <c r="FXZ129" s="1170"/>
      <c r="FYA129" s="1170"/>
      <c r="FYB129" s="1170"/>
      <c r="FYC129" s="1170"/>
      <c r="FYD129" s="1170"/>
      <c r="FYE129" s="1170"/>
      <c r="FYF129" s="1170"/>
      <c r="FYG129" s="1170"/>
      <c r="FYH129" s="1170"/>
      <c r="FYI129" s="1170"/>
      <c r="FYJ129" s="1170"/>
      <c r="FYK129" s="1170"/>
      <c r="FYL129" s="1170"/>
      <c r="FYM129" s="1170"/>
      <c r="FYN129" s="1170"/>
      <c r="FYO129" s="1170"/>
      <c r="FYP129" s="1170"/>
      <c r="FYQ129" s="1170"/>
      <c r="FYR129" s="1170"/>
      <c r="FYS129" s="1170"/>
      <c r="FYT129" s="1170"/>
      <c r="FYU129" s="1170"/>
      <c r="FYV129" s="1170"/>
      <c r="FYW129" s="1170"/>
      <c r="FYX129" s="1170"/>
      <c r="FYY129" s="1170"/>
      <c r="FYZ129" s="1170"/>
      <c r="FZA129" s="1170"/>
      <c r="FZB129" s="1170"/>
      <c r="FZC129" s="1170"/>
      <c r="FZD129" s="1170"/>
      <c r="FZE129" s="1170"/>
      <c r="FZF129" s="1170"/>
      <c r="FZG129" s="1170"/>
      <c r="FZH129" s="1170"/>
      <c r="FZI129" s="1170"/>
      <c r="FZJ129" s="1170"/>
      <c r="FZK129" s="1170"/>
      <c r="FZL129" s="1170"/>
      <c r="FZM129" s="1170"/>
      <c r="FZN129" s="1170"/>
      <c r="FZO129" s="1170"/>
      <c r="FZP129" s="1170"/>
      <c r="FZQ129" s="1170"/>
      <c r="FZR129" s="1170"/>
      <c r="FZS129" s="1170"/>
      <c r="FZT129" s="1170"/>
      <c r="FZU129" s="1170"/>
      <c r="FZV129" s="1170"/>
      <c r="FZW129" s="1170"/>
      <c r="FZX129" s="1170"/>
      <c r="FZY129" s="1170"/>
      <c r="FZZ129" s="1170"/>
      <c r="GAA129" s="1170"/>
      <c r="GAB129" s="1170"/>
      <c r="GAC129" s="1170"/>
      <c r="GAD129" s="1170"/>
      <c r="GAE129" s="1170"/>
      <c r="GAF129" s="1170"/>
      <c r="GAG129" s="1170"/>
      <c r="GAH129" s="1170"/>
      <c r="GAI129" s="1170"/>
      <c r="GAJ129" s="1170"/>
      <c r="GAK129" s="1170"/>
      <c r="GAL129" s="1170"/>
      <c r="GAM129" s="1170"/>
      <c r="GAN129" s="1170"/>
      <c r="GAO129" s="1170"/>
      <c r="GAP129" s="1170"/>
      <c r="GAQ129" s="1170"/>
      <c r="GAR129" s="1170"/>
      <c r="GAS129" s="1170"/>
      <c r="GAT129" s="1170"/>
      <c r="GAU129" s="1170"/>
      <c r="GAV129" s="1170"/>
      <c r="GAW129" s="1170"/>
      <c r="GAX129" s="1170"/>
      <c r="GAY129" s="1170"/>
      <c r="GAZ129" s="1170"/>
      <c r="GBA129" s="1170"/>
      <c r="GBB129" s="1170"/>
      <c r="GBC129" s="1170"/>
      <c r="GBD129" s="1170"/>
      <c r="GBE129" s="1170"/>
      <c r="GBF129" s="1170"/>
      <c r="GBG129" s="1170"/>
      <c r="GBH129" s="1170"/>
      <c r="GBI129" s="1170"/>
      <c r="GBJ129" s="1170"/>
      <c r="GBK129" s="1170"/>
      <c r="GBL129" s="1170"/>
      <c r="GBM129" s="1170"/>
      <c r="GBN129" s="1170"/>
      <c r="GBO129" s="1170"/>
      <c r="GBP129" s="1170"/>
      <c r="GBQ129" s="1170"/>
      <c r="GBR129" s="1170"/>
      <c r="GBS129" s="1170"/>
      <c r="GBT129" s="1170"/>
      <c r="GBU129" s="1170"/>
      <c r="GBV129" s="1170"/>
      <c r="GBW129" s="1170"/>
      <c r="GBX129" s="1170"/>
      <c r="GBY129" s="1170"/>
      <c r="GBZ129" s="1170"/>
      <c r="GCA129" s="1170"/>
      <c r="GCB129" s="1170"/>
      <c r="GCC129" s="1170"/>
      <c r="GCD129" s="1170"/>
      <c r="GCE129" s="1170"/>
      <c r="GCF129" s="1170"/>
      <c r="GCG129" s="1170"/>
      <c r="GCH129" s="1170"/>
      <c r="GCI129" s="1170"/>
      <c r="GCJ129" s="1170"/>
      <c r="GCK129" s="1170"/>
      <c r="GCL129" s="1170"/>
      <c r="GCM129" s="1170"/>
      <c r="GCN129" s="1170"/>
      <c r="GCO129" s="1170"/>
      <c r="GCP129" s="1170"/>
      <c r="GCQ129" s="1170"/>
      <c r="GCR129" s="1170"/>
      <c r="GCS129" s="1170"/>
      <c r="GCT129" s="1170"/>
      <c r="GCU129" s="1170"/>
      <c r="GCV129" s="1170"/>
      <c r="GCW129" s="1170"/>
      <c r="GCX129" s="1170"/>
      <c r="GCY129" s="1170"/>
      <c r="GCZ129" s="1170"/>
      <c r="GDA129" s="1170"/>
      <c r="GDB129" s="1170"/>
      <c r="GDC129" s="1170"/>
      <c r="GDD129" s="1170"/>
      <c r="GDE129" s="1170"/>
      <c r="GDF129" s="1170"/>
      <c r="GDG129" s="1170"/>
      <c r="GDH129" s="1170"/>
      <c r="GDI129" s="1170"/>
      <c r="GDJ129" s="1170"/>
      <c r="GDK129" s="1170"/>
      <c r="GDL129" s="1170"/>
      <c r="GDM129" s="1170"/>
      <c r="GDN129" s="1170"/>
      <c r="GDO129" s="1170"/>
      <c r="GDP129" s="1170"/>
      <c r="GDQ129" s="1170"/>
      <c r="GDR129" s="1170"/>
      <c r="GDS129" s="1170"/>
      <c r="GDT129" s="1170"/>
      <c r="GDU129" s="1170"/>
      <c r="GDV129" s="1170"/>
      <c r="GDW129" s="1170"/>
      <c r="GDX129" s="1170"/>
      <c r="GDY129" s="1170"/>
      <c r="GDZ129" s="1170"/>
      <c r="GEA129" s="1170"/>
      <c r="GEB129" s="1170"/>
      <c r="GEC129" s="1170"/>
      <c r="GED129" s="1170"/>
      <c r="GEE129" s="1170"/>
      <c r="GEF129" s="1170"/>
      <c r="GEG129" s="1170"/>
      <c r="GEH129" s="1170"/>
      <c r="GEI129" s="1170"/>
      <c r="GEJ129" s="1170"/>
      <c r="GEK129" s="1170"/>
      <c r="GEL129" s="1170"/>
      <c r="GEM129" s="1170"/>
      <c r="GEN129" s="1170"/>
      <c r="GEO129" s="1170"/>
      <c r="GEP129" s="1170"/>
      <c r="GEQ129" s="1170"/>
      <c r="GER129" s="1170"/>
      <c r="GES129" s="1170"/>
      <c r="GET129" s="1170"/>
      <c r="GEU129" s="1170"/>
      <c r="GEV129" s="1170"/>
      <c r="GEW129" s="1170"/>
      <c r="GEX129" s="1170"/>
      <c r="GEY129" s="1170"/>
      <c r="GEZ129" s="1170"/>
      <c r="GFA129" s="1170"/>
      <c r="GFB129" s="1170"/>
      <c r="GFC129" s="1170"/>
      <c r="GFD129" s="1170"/>
      <c r="GFE129" s="1170"/>
      <c r="GFF129" s="1170"/>
      <c r="GFG129" s="1170"/>
      <c r="GFH129" s="1170"/>
      <c r="GFI129" s="1170"/>
      <c r="GFJ129" s="1170"/>
      <c r="GFK129" s="1170"/>
      <c r="GFL129" s="1170"/>
      <c r="GFM129" s="1170"/>
      <c r="GFN129" s="1170"/>
      <c r="GFO129" s="1170"/>
      <c r="GFP129" s="1170"/>
      <c r="GFQ129" s="1170"/>
      <c r="GFR129" s="1170"/>
      <c r="GFS129" s="1170"/>
      <c r="GFT129" s="1170"/>
      <c r="GFU129" s="1170"/>
      <c r="GFV129" s="1170"/>
      <c r="GFW129" s="1170"/>
      <c r="GFX129" s="1170"/>
      <c r="GFY129" s="1170"/>
      <c r="GFZ129" s="1170"/>
      <c r="GGA129" s="1170"/>
      <c r="GGB129" s="1170"/>
      <c r="GGC129" s="1170"/>
      <c r="GGD129" s="1170"/>
      <c r="GGE129" s="1170"/>
      <c r="GGF129" s="1170"/>
      <c r="GGG129" s="1170"/>
      <c r="GGH129" s="1170"/>
      <c r="GGI129" s="1170"/>
      <c r="GGJ129" s="1170"/>
      <c r="GGK129" s="1170"/>
      <c r="GGL129" s="1170"/>
      <c r="GGM129" s="1170"/>
      <c r="GGN129" s="1170"/>
      <c r="GGO129" s="1170"/>
      <c r="GGP129" s="1170"/>
      <c r="GGQ129" s="1170"/>
      <c r="GGR129" s="1170"/>
      <c r="GGS129" s="1170"/>
      <c r="GGT129" s="1170"/>
      <c r="GGU129" s="1170"/>
      <c r="GGV129" s="1170"/>
      <c r="GGW129" s="1170"/>
      <c r="GGX129" s="1170"/>
      <c r="GGY129" s="1170"/>
      <c r="GGZ129" s="1170"/>
      <c r="GHA129" s="1170"/>
      <c r="GHB129" s="1170"/>
      <c r="GHC129" s="1170"/>
      <c r="GHD129" s="1170"/>
      <c r="GHE129" s="1170"/>
      <c r="GHF129" s="1170"/>
      <c r="GHG129" s="1170"/>
      <c r="GHH129" s="1170"/>
      <c r="GHI129" s="1170"/>
      <c r="GHJ129" s="1170"/>
      <c r="GHK129" s="1170"/>
      <c r="GHL129" s="1170"/>
      <c r="GHM129" s="1170"/>
      <c r="GHN129" s="1170"/>
      <c r="GHO129" s="1170"/>
      <c r="GHP129" s="1170"/>
      <c r="GHQ129" s="1170"/>
      <c r="GHR129" s="1170"/>
      <c r="GHS129" s="1170"/>
      <c r="GHT129" s="1170"/>
      <c r="GHU129" s="1170"/>
      <c r="GHV129" s="1170"/>
      <c r="GHW129" s="1170"/>
      <c r="GHX129" s="1170"/>
      <c r="GHY129" s="1170"/>
      <c r="GHZ129" s="1170"/>
      <c r="GIA129" s="1170"/>
      <c r="GIB129" s="1170"/>
      <c r="GIC129" s="1170"/>
      <c r="GID129" s="1170"/>
      <c r="GIE129" s="1170"/>
      <c r="GIF129" s="1170"/>
      <c r="GIG129" s="1170"/>
      <c r="GIH129" s="1170"/>
      <c r="GII129" s="1170"/>
      <c r="GIJ129" s="1170"/>
      <c r="GIK129" s="1170"/>
      <c r="GIL129" s="1170"/>
      <c r="GIM129" s="1170"/>
      <c r="GIN129" s="1170"/>
      <c r="GIO129" s="1170"/>
      <c r="GIP129" s="1170"/>
      <c r="GIQ129" s="1170"/>
      <c r="GIR129" s="1170"/>
      <c r="GIS129" s="1170"/>
      <c r="GIT129" s="1170"/>
      <c r="GIU129" s="1170"/>
      <c r="GIV129" s="1170"/>
      <c r="GIW129" s="1170"/>
      <c r="GIX129" s="1170"/>
      <c r="GIY129" s="1170"/>
      <c r="GIZ129" s="1170"/>
      <c r="GJA129" s="1170"/>
      <c r="GJB129" s="1170"/>
      <c r="GJC129" s="1170"/>
      <c r="GJD129" s="1170"/>
      <c r="GJE129" s="1170"/>
      <c r="GJF129" s="1170"/>
      <c r="GJG129" s="1170"/>
      <c r="GJH129" s="1170"/>
      <c r="GJI129" s="1170"/>
      <c r="GJJ129" s="1170"/>
      <c r="GJK129" s="1170"/>
      <c r="GJL129" s="1170"/>
      <c r="GJM129" s="1170"/>
      <c r="GJN129" s="1170"/>
      <c r="GJO129" s="1170"/>
      <c r="GJP129" s="1170"/>
      <c r="GJQ129" s="1170"/>
      <c r="GJR129" s="1170"/>
      <c r="GJS129" s="1170"/>
      <c r="GJT129" s="1170"/>
      <c r="GJU129" s="1170"/>
      <c r="GJV129" s="1170"/>
      <c r="GJW129" s="1170"/>
      <c r="GJX129" s="1170"/>
      <c r="GJY129" s="1170"/>
      <c r="GJZ129" s="1170"/>
      <c r="GKA129" s="1170"/>
      <c r="GKB129" s="1170"/>
      <c r="GKC129" s="1170"/>
      <c r="GKD129" s="1170"/>
      <c r="GKE129" s="1170"/>
      <c r="GKF129" s="1170"/>
      <c r="GKG129" s="1170"/>
      <c r="GKH129" s="1170"/>
      <c r="GKI129" s="1170"/>
      <c r="GKJ129" s="1170"/>
      <c r="GKK129" s="1170"/>
      <c r="GKL129" s="1170"/>
      <c r="GKM129" s="1170"/>
      <c r="GKN129" s="1170"/>
      <c r="GKO129" s="1170"/>
      <c r="GKP129" s="1170"/>
      <c r="GKQ129" s="1170"/>
      <c r="GKR129" s="1170"/>
      <c r="GKS129" s="1170"/>
      <c r="GKT129" s="1170"/>
      <c r="GKU129" s="1170"/>
      <c r="GKV129" s="1170"/>
      <c r="GKW129" s="1170"/>
      <c r="GKX129" s="1170"/>
      <c r="GKY129" s="1170"/>
      <c r="GKZ129" s="1170"/>
      <c r="GLA129" s="1170"/>
      <c r="GLB129" s="1170"/>
      <c r="GLC129" s="1170"/>
      <c r="GLD129" s="1170"/>
      <c r="GLE129" s="1170"/>
      <c r="GLF129" s="1170"/>
      <c r="GLG129" s="1170"/>
      <c r="GLH129" s="1170"/>
      <c r="GLI129" s="1170"/>
      <c r="GLJ129" s="1170"/>
      <c r="GLK129" s="1170"/>
      <c r="GLL129" s="1170"/>
      <c r="GLM129" s="1170"/>
      <c r="GLN129" s="1170"/>
      <c r="GLO129" s="1170"/>
      <c r="GLP129" s="1170"/>
      <c r="GLQ129" s="1170"/>
      <c r="GLR129" s="1170"/>
      <c r="GLS129" s="1170"/>
      <c r="GLT129" s="1170"/>
      <c r="GLU129" s="1170"/>
      <c r="GLV129" s="1170"/>
      <c r="GLW129" s="1170"/>
      <c r="GLX129" s="1170"/>
      <c r="GLY129" s="1170"/>
      <c r="GLZ129" s="1170"/>
      <c r="GMA129" s="1170"/>
      <c r="GMB129" s="1170"/>
      <c r="GMC129" s="1170"/>
      <c r="GMD129" s="1170"/>
      <c r="GME129" s="1170"/>
      <c r="GMF129" s="1170"/>
      <c r="GMG129" s="1170"/>
      <c r="GMH129" s="1170"/>
      <c r="GMI129" s="1170"/>
      <c r="GMJ129" s="1170"/>
      <c r="GMK129" s="1170"/>
      <c r="GML129" s="1170"/>
      <c r="GMM129" s="1170"/>
      <c r="GMN129" s="1170"/>
      <c r="GMO129" s="1170"/>
      <c r="GMP129" s="1170"/>
      <c r="GMQ129" s="1170"/>
      <c r="GMR129" s="1170"/>
      <c r="GMS129" s="1170"/>
      <c r="GMT129" s="1170"/>
      <c r="GMU129" s="1170"/>
      <c r="GMV129" s="1170"/>
      <c r="GMW129" s="1170"/>
      <c r="GMX129" s="1170"/>
      <c r="GMY129" s="1170"/>
      <c r="GMZ129" s="1170"/>
      <c r="GNA129" s="1170"/>
      <c r="GNB129" s="1170"/>
      <c r="GNC129" s="1170"/>
      <c r="GND129" s="1170"/>
      <c r="GNE129" s="1170"/>
      <c r="GNF129" s="1170"/>
      <c r="GNG129" s="1170"/>
      <c r="GNH129" s="1170"/>
      <c r="GNI129" s="1170"/>
      <c r="GNJ129" s="1170"/>
      <c r="GNK129" s="1170"/>
      <c r="GNL129" s="1170"/>
      <c r="GNM129" s="1170"/>
      <c r="GNN129" s="1170"/>
      <c r="GNO129" s="1170"/>
      <c r="GNP129" s="1170"/>
      <c r="GNQ129" s="1170"/>
      <c r="GNR129" s="1170"/>
      <c r="GNS129" s="1170"/>
      <c r="GNT129" s="1170"/>
      <c r="GNU129" s="1170"/>
      <c r="GNV129" s="1170"/>
      <c r="GNW129" s="1170"/>
      <c r="GNX129" s="1170"/>
      <c r="GNY129" s="1170"/>
      <c r="GNZ129" s="1170"/>
      <c r="GOA129" s="1170"/>
      <c r="GOB129" s="1170"/>
      <c r="GOC129" s="1170"/>
      <c r="GOD129" s="1170"/>
      <c r="GOE129" s="1170"/>
      <c r="GOF129" s="1170"/>
      <c r="GOG129" s="1170"/>
      <c r="GOH129" s="1170"/>
      <c r="GOI129" s="1170"/>
      <c r="GOJ129" s="1170"/>
      <c r="GOK129" s="1170"/>
      <c r="GOL129" s="1170"/>
      <c r="GOM129" s="1170"/>
      <c r="GON129" s="1170"/>
      <c r="GOO129" s="1170"/>
      <c r="GOP129" s="1170"/>
      <c r="GOQ129" s="1170"/>
      <c r="GOR129" s="1170"/>
      <c r="GOS129" s="1170"/>
      <c r="GOT129" s="1170"/>
      <c r="GOU129" s="1170"/>
      <c r="GOV129" s="1170"/>
      <c r="GOW129" s="1170"/>
      <c r="GOX129" s="1170"/>
      <c r="GOY129" s="1170"/>
      <c r="GOZ129" s="1170"/>
      <c r="GPA129" s="1170"/>
      <c r="GPB129" s="1170"/>
      <c r="GPC129" s="1170"/>
      <c r="GPD129" s="1170"/>
      <c r="GPE129" s="1170"/>
      <c r="GPF129" s="1170"/>
      <c r="GPG129" s="1170"/>
      <c r="GPH129" s="1170"/>
      <c r="GPI129" s="1170"/>
      <c r="GPJ129" s="1170"/>
      <c r="GPK129" s="1170"/>
      <c r="GPL129" s="1170"/>
      <c r="GPM129" s="1170"/>
      <c r="GPN129" s="1170"/>
      <c r="GPO129" s="1170"/>
      <c r="GPP129" s="1170"/>
      <c r="GPQ129" s="1170"/>
      <c r="GPR129" s="1170"/>
      <c r="GPS129" s="1170"/>
      <c r="GPT129" s="1170"/>
      <c r="GPU129" s="1170"/>
      <c r="GPV129" s="1170"/>
      <c r="GPW129" s="1170"/>
      <c r="GPX129" s="1170"/>
      <c r="GPY129" s="1170"/>
      <c r="GPZ129" s="1170"/>
      <c r="GQA129" s="1170"/>
      <c r="GQB129" s="1170"/>
      <c r="GQC129" s="1170"/>
      <c r="GQD129" s="1170"/>
      <c r="GQE129" s="1170"/>
      <c r="GQF129" s="1170"/>
      <c r="GQG129" s="1170"/>
      <c r="GQH129" s="1170"/>
      <c r="GQI129" s="1170"/>
      <c r="GQJ129" s="1170"/>
      <c r="GQK129" s="1170"/>
      <c r="GQL129" s="1170"/>
      <c r="GQM129" s="1170"/>
      <c r="GQN129" s="1170"/>
      <c r="GQO129" s="1170"/>
      <c r="GQP129" s="1170"/>
      <c r="GQQ129" s="1170"/>
      <c r="GQR129" s="1170"/>
      <c r="GQS129" s="1170"/>
      <c r="GQT129" s="1170"/>
      <c r="GQU129" s="1170"/>
      <c r="GQV129" s="1170"/>
      <c r="GQW129" s="1170"/>
      <c r="GQX129" s="1170"/>
      <c r="GQY129" s="1170"/>
      <c r="GQZ129" s="1170"/>
      <c r="GRA129" s="1170"/>
      <c r="GRB129" s="1170"/>
      <c r="GRC129" s="1170"/>
      <c r="GRD129" s="1170"/>
      <c r="GRE129" s="1170"/>
      <c r="GRF129" s="1170"/>
      <c r="GRG129" s="1170"/>
      <c r="GRH129" s="1170"/>
      <c r="GRI129" s="1170"/>
      <c r="GRJ129" s="1170"/>
      <c r="GRK129" s="1170"/>
      <c r="GRL129" s="1170"/>
      <c r="GRM129" s="1170"/>
      <c r="GRN129" s="1170"/>
      <c r="GRO129" s="1170"/>
      <c r="GRP129" s="1170"/>
      <c r="GRQ129" s="1170"/>
      <c r="GRR129" s="1170"/>
      <c r="GRS129" s="1170"/>
      <c r="GRT129" s="1170"/>
      <c r="GRU129" s="1170"/>
      <c r="GRV129" s="1170"/>
      <c r="GRW129" s="1170"/>
      <c r="GRX129" s="1170"/>
      <c r="GRY129" s="1170"/>
      <c r="GRZ129" s="1170"/>
      <c r="GSA129" s="1170"/>
      <c r="GSB129" s="1170"/>
      <c r="GSC129" s="1170"/>
      <c r="GSD129" s="1170"/>
      <c r="GSE129" s="1170"/>
      <c r="GSF129" s="1170"/>
      <c r="GSG129" s="1170"/>
      <c r="GSH129" s="1170"/>
      <c r="GSI129" s="1170"/>
      <c r="GSJ129" s="1170"/>
      <c r="GSK129" s="1170"/>
      <c r="GSL129" s="1170"/>
      <c r="GSM129" s="1170"/>
      <c r="GSN129" s="1170"/>
      <c r="GSO129" s="1170"/>
      <c r="GSP129" s="1170"/>
      <c r="GSQ129" s="1170"/>
      <c r="GSR129" s="1170"/>
      <c r="GSS129" s="1170"/>
      <c r="GST129" s="1170"/>
      <c r="GSU129" s="1170"/>
      <c r="GSV129" s="1170"/>
      <c r="GSW129" s="1170"/>
      <c r="GSX129" s="1170"/>
      <c r="GSY129" s="1170"/>
      <c r="GSZ129" s="1170"/>
      <c r="GTA129" s="1170"/>
      <c r="GTB129" s="1170"/>
      <c r="GTC129" s="1170"/>
      <c r="GTD129" s="1170"/>
      <c r="GTE129" s="1170"/>
      <c r="GTF129" s="1170"/>
      <c r="GTG129" s="1170"/>
      <c r="GTH129" s="1170"/>
      <c r="GTI129" s="1170"/>
      <c r="GTJ129" s="1170"/>
      <c r="GTK129" s="1170"/>
      <c r="GTL129" s="1170"/>
      <c r="GTM129" s="1170"/>
      <c r="GTN129" s="1170"/>
      <c r="GTO129" s="1170"/>
      <c r="GTP129" s="1170"/>
      <c r="GTQ129" s="1170"/>
      <c r="GTR129" s="1170"/>
      <c r="GTS129" s="1170"/>
      <c r="GTT129" s="1170"/>
      <c r="GTU129" s="1170"/>
      <c r="GTV129" s="1170"/>
      <c r="GTW129" s="1170"/>
      <c r="GTX129" s="1170"/>
      <c r="GTY129" s="1170"/>
      <c r="GTZ129" s="1170"/>
      <c r="GUA129" s="1170"/>
      <c r="GUB129" s="1170"/>
      <c r="GUC129" s="1170"/>
      <c r="GUD129" s="1170"/>
      <c r="GUE129" s="1170"/>
      <c r="GUF129" s="1170"/>
      <c r="GUG129" s="1170"/>
      <c r="GUH129" s="1170"/>
      <c r="GUI129" s="1170"/>
      <c r="GUJ129" s="1170"/>
      <c r="GUK129" s="1170"/>
      <c r="GUL129" s="1170"/>
      <c r="GUM129" s="1170"/>
      <c r="GUN129" s="1170"/>
      <c r="GUO129" s="1170"/>
      <c r="GUP129" s="1170"/>
      <c r="GUQ129" s="1170"/>
      <c r="GUR129" s="1170"/>
      <c r="GUS129" s="1170"/>
      <c r="GUT129" s="1170"/>
      <c r="GUU129" s="1170"/>
      <c r="GUV129" s="1170"/>
      <c r="GUW129" s="1170"/>
      <c r="GUX129" s="1170"/>
      <c r="GUY129" s="1170"/>
      <c r="GUZ129" s="1170"/>
      <c r="GVA129" s="1170"/>
      <c r="GVB129" s="1170"/>
      <c r="GVC129" s="1170"/>
      <c r="GVD129" s="1170"/>
      <c r="GVE129" s="1170"/>
      <c r="GVF129" s="1170"/>
      <c r="GVG129" s="1170"/>
      <c r="GVH129" s="1170"/>
      <c r="GVI129" s="1170"/>
      <c r="GVJ129" s="1170"/>
      <c r="GVK129" s="1170"/>
      <c r="GVL129" s="1170"/>
      <c r="GVM129" s="1170"/>
      <c r="GVN129" s="1170"/>
      <c r="GVO129" s="1170"/>
      <c r="GVP129" s="1170"/>
      <c r="GVQ129" s="1170"/>
      <c r="GVR129" s="1170"/>
      <c r="GVS129" s="1170"/>
      <c r="GVT129" s="1170"/>
      <c r="GVU129" s="1170"/>
      <c r="GVV129" s="1170"/>
      <c r="GVW129" s="1170"/>
      <c r="GVX129" s="1170"/>
      <c r="GVY129" s="1170"/>
      <c r="GVZ129" s="1170"/>
      <c r="GWA129" s="1170"/>
      <c r="GWB129" s="1170"/>
      <c r="GWC129" s="1170"/>
      <c r="GWD129" s="1170"/>
      <c r="GWE129" s="1170"/>
      <c r="GWF129" s="1170"/>
      <c r="GWG129" s="1170"/>
      <c r="GWH129" s="1170"/>
      <c r="GWI129" s="1170"/>
      <c r="GWJ129" s="1170"/>
      <c r="GWK129" s="1170"/>
      <c r="GWL129" s="1170"/>
      <c r="GWM129" s="1170"/>
      <c r="GWN129" s="1170"/>
      <c r="GWO129" s="1170"/>
      <c r="GWP129" s="1170"/>
      <c r="GWQ129" s="1170"/>
      <c r="GWR129" s="1170"/>
      <c r="GWS129" s="1170"/>
      <c r="GWT129" s="1170"/>
      <c r="GWU129" s="1170"/>
      <c r="GWV129" s="1170"/>
      <c r="GWW129" s="1170"/>
      <c r="GWX129" s="1170"/>
      <c r="GWY129" s="1170"/>
      <c r="GWZ129" s="1170"/>
      <c r="GXA129" s="1170"/>
      <c r="GXB129" s="1170"/>
      <c r="GXC129" s="1170"/>
      <c r="GXD129" s="1170"/>
      <c r="GXE129" s="1170"/>
      <c r="GXF129" s="1170"/>
      <c r="GXG129" s="1170"/>
      <c r="GXH129" s="1170"/>
      <c r="GXI129" s="1170"/>
      <c r="GXJ129" s="1170"/>
      <c r="GXK129" s="1170"/>
      <c r="GXL129" s="1170"/>
      <c r="GXM129" s="1170"/>
      <c r="GXN129" s="1170"/>
      <c r="GXO129" s="1170"/>
      <c r="GXP129" s="1170"/>
      <c r="GXQ129" s="1170"/>
      <c r="GXR129" s="1170"/>
      <c r="GXS129" s="1170"/>
      <c r="GXT129" s="1170"/>
      <c r="GXU129" s="1170"/>
      <c r="GXV129" s="1170"/>
      <c r="GXW129" s="1170"/>
      <c r="GXX129" s="1170"/>
      <c r="GXY129" s="1170"/>
      <c r="GXZ129" s="1170"/>
      <c r="GYA129" s="1170"/>
      <c r="GYB129" s="1170"/>
      <c r="GYC129" s="1170"/>
      <c r="GYD129" s="1170"/>
      <c r="GYE129" s="1170"/>
      <c r="GYF129" s="1170"/>
      <c r="GYG129" s="1170"/>
      <c r="GYH129" s="1170"/>
      <c r="GYI129" s="1170"/>
      <c r="GYJ129" s="1170"/>
      <c r="GYK129" s="1170"/>
      <c r="GYL129" s="1170"/>
      <c r="GYM129" s="1170"/>
      <c r="GYN129" s="1170"/>
      <c r="GYO129" s="1170"/>
      <c r="GYP129" s="1170"/>
      <c r="GYQ129" s="1170"/>
      <c r="GYR129" s="1170"/>
      <c r="GYS129" s="1170"/>
      <c r="GYT129" s="1170"/>
      <c r="GYU129" s="1170"/>
      <c r="GYV129" s="1170"/>
      <c r="GYW129" s="1170"/>
      <c r="GYX129" s="1170"/>
      <c r="GYY129" s="1170"/>
      <c r="GYZ129" s="1170"/>
      <c r="GZA129" s="1170"/>
      <c r="GZB129" s="1170"/>
      <c r="GZC129" s="1170"/>
      <c r="GZD129" s="1170"/>
      <c r="GZE129" s="1170"/>
      <c r="GZF129" s="1170"/>
      <c r="GZG129" s="1170"/>
      <c r="GZH129" s="1170"/>
      <c r="GZI129" s="1170"/>
      <c r="GZJ129" s="1170"/>
      <c r="GZK129" s="1170"/>
      <c r="GZL129" s="1170"/>
      <c r="GZM129" s="1170"/>
      <c r="GZN129" s="1170"/>
      <c r="GZO129" s="1170"/>
      <c r="GZP129" s="1170"/>
      <c r="GZQ129" s="1170"/>
      <c r="GZR129" s="1170"/>
      <c r="GZS129" s="1170"/>
      <c r="GZT129" s="1170"/>
      <c r="GZU129" s="1170"/>
      <c r="GZV129" s="1170"/>
      <c r="GZW129" s="1170"/>
      <c r="GZX129" s="1170"/>
      <c r="GZY129" s="1170"/>
      <c r="GZZ129" s="1170"/>
      <c r="HAA129" s="1170"/>
      <c r="HAB129" s="1170"/>
      <c r="HAC129" s="1170"/>
      <c r="HAD129" s="1170"/>
      <c r="HAE129" s="1170"/>
      <c r="HAF129" s="1170"/>
      <c r="HAG129" s="1170"/>
      <c r="HAH129" s="1170"/>
      <c r="HAI129" s="1170"/>
      <c r="HAJ129" s="1170"/>
      <c r="HAK129" s="1170"/>
      <c r="HAL129" s="1170"/>
      <c r="HAM129" s="1170"/>
      <c r="HAN129" s="1170"/>
      <c r="HAO129" s="1170"/>
      <c r="HAP129" s="1170"/>
      <c r="HAQ129" s="1170"/>
      <c r="HAR129" s="1170"/>
      <c r="HAS129" s="1170"/>
      <c r="HAT129" s="1170"/>
      <c r="HAU129" s="1170"/>
      <c r="HAV129" s="1170"/>
      <c r="HAW129" s="1170"/>
      <c r="HAX129" s="1170"/>
      <c r="HAY129" s="1170"/>
      <c r="HAZ129" s="1170"/>
      <c r="HBA129" s="1170"/>
      <c r="HBB129" s="1170"/>
      <c r="HBC129" s="1170"/>
      <c r="HBD129" s="1170"/>
      <c r="HBE129" s="1170"/>
      <c r="HBF129" s="1170"/>
      <c r="HBG129" s="1170"/>
      <c r="HBH129" s="1170"/>
      <c r="HBI129" s="1170"/>
      <c r="HBJ129" s="1170"/>
      <c r="HBK129" s="1170"/>
      <c r="HBL129" s="1170"/>
      <c r="HBM129" s="1170"/>
      <c r="HBN129" s="1170"/>
      <c r="HBO129" s="1170"/>
      <c r="HBP129" s="1170"/>
      <c r="HBQ129" s="1170"/>
      <c r="HBR129" s="1170"/>
      <c r="HBS129" s="1170"/>
      <c r="HBT129" s="1170"/>
      <c r="HBU129" s="1170"/>
      <c r="HBV129" s="1170"/>
      <c r="HBW129" s="1170"/>
      <c r="HBX129" s="1170"/>
      <c r="HBY129" s="1170"/>
      <c r="HBZ129" s="1170"/>
      <c r="HCA129" s="1170"/>
      <c r="HCB129" s="1170"/>
      <c r="HCC129" s="1170"/>
      <c r="HCD129" s="1170"/>
      <c r="HCE129" s="1170"/>
      <c r="HCF129" s="1170"/>
      <c r="HCG129" s="1170"/>
      <c r="HCH129" s="1170"/>
      <c r="HCI129" s="1170"/>
      <c r="HCJ129" s="1170"/>
      <c r="HCK129" s="1170"/>
      <c r="HCL129" s="1170"/>
      <c r="HCM129" s="1170"/>
      <c r="HCN129" s="1170"/>
      <c r="HCO129" s="1170"/>
      <c r="HCP129" s="1170"/>
      <c r="HCQ129" s="1170"/>
      <c r="HCR129" s="1170"/>
      <c r="HCS129" s="1170"/>
      <c r="HCT129" s="1170"/>
      <c r="HCU129" s="1170"/>
      <c r="HCV129" s="1170"/>
      <c r="HCW129" s="1170"/>
      <c r="HCX129" s="1170"/>
      <c r="HCY129" s="1170"/>
      <c r="HCZ129" s="1170"/>
      <c r="HDA129" s="1170"/>
      <c r="HDB129" s="1170"/>
      <c r="HDC129" s="1170"/>
      <c r="HDD129" s="1170"/>
      <c r="HDE129" s="1170"/>
      <c r="HDF129" s="1170"/>
      <c r="HDG129" s="1170"/>
      <c r="HDH129" s="1170"/>
      <c r="HDI129" s="1170"/>
      <c r="HDJ129" s="1170"/>
      <c r="HDK129" s="1170"/>
      <c r="HDL129" s="1170"/>
      <c r="HDM129" s="1170"/>
      <c r="HDN129" s="1170"/>
      <c r="HDO129" s="1170"/>
      <c r="HDP129" s="1170"/>
      <c r="HDQ129" s="1170"/>
      <c r="HDR129" s="1170"/>
      <c r="HDS129" s="1170"/>
      <c r="HDT129" s="1170"/>
      <c r="HDU129" s="1170"/>
      <c r="HDV129" s="1170"/>
      <c r="HDW129" s="1170"/>
      <c r="HDX129" s="1170"/>
      <c r="HDY129" s="1170"/>
      <c r="HDZ129" s="1170"/>
      <c r="HEA129" s="1170"/>
      <c r="HEB129" s="1170"/>
      <c r="HEC129" s="1170"/>
      <c r="HED129" s="1170"/>
      <c r="HEE129" s="1170"/>
      <c r="HEF129" s="1170"/>
      <c r="HEG129" s="1170"/>
      <c r="HEH129" s="1170"/>
      <c r="HEI129" s="1170"/>
      <c r="HEJ129" s="1170"/>
      <c r="HEK129" s="1170"/>
      <c r="HEL129" s="1170"/>
      <c r="HEM129" s="1170"/>
      <c r="HEN129" s="1170"/>
      <c r="HEO129" s="1170"/>
      <c r="HEP129" s="1170"/>
      <c r="HEQ129" s="1170"/>
      <c r="HER129" s="1170"/>
      <c r="HES129" s="1170"/>
      <c r="HET129" s="1170"/>
      <c r="HEU129" s="1170"/>
      <c r="HEV129" s="1170"/>
      <c r="HEW129" s="1170"/>
      <c r="HEX129" s="1170"/>
      <c r="HEY129" s="1170"/>
      <c r="HEZ129" s="1170"/>
      <c r="HFA129" s="1170"/>
      <c r="HFB129" s="1170"/>
      <c r="HFC129" s="1170"/>
      <c r="HFD129" s="1170"/>
      <c r="HFE129" s="1170"/>
      <c r="HFF129" s="1170"/>
      <c r="HFG129" s="1170"/>
      <c r="HFH129" s="1170"/>
      <c r="HFI129" s="1170"/>
      <c r="HFJ129" s="1170"/>
      <c r="HFK129" s="1170"/>
      <c r="HFL129" s="1170"/>
      <c r="HFM129" s="1170"/>
      <c r="HFN129" s="1170"/>
      <c r="HFO129" s="1170"/>
      <c r="HFP129" s="1170"/>
      <c r="HFQ129" s="1170"/>
      <c r="HFR129" s="1170"/>
      <c r="HFS129" s="1170"/>
      <c r="HFT129" s="1170"/>
      <c r="HFU129" s="1170"/>
      <c r="HFV129" s="1170"/>
      <c r="HFW129" s="1170"/>
      <c r="HFX129" s="1170"/>
      <c r="HFY129" s="1170"/>
      <c r="HFZ129" s="1170"/>
      <c r="HGA129" s="1170"/>
      <c r="HGB129" s="1170"/>
      <c r="HGC129" s="1170"/>
      <c r="HGD129" s="1170"/>
      <c r="HGE129" s="1170"/>
      <c r="HGF129" s="1170"/>
      <c r="HGG129" s="1170"/>
      <c r="HGH129" s="1170"/>
      <c r="HGI129" s="1170"/>
      <c r="HGJ129" s="1170"/>
      <c r="HGK129" s="1170"/>
      <c r="HGL129" s="1170"/>
      <c r="HGM129" s="1170"/>
      <c r="HGN129" s="1170"/>
      <c r="HGO129" s="1170"/>
      <c r="HGP129" s="1170"/>
      <c r="HGQ129" s="1170"/>
      <c r="HGR129" s="1170"/>
      <c r="HGS129" s="1170"/>
      <c r="HGT129" s="1170"/>
      <c r="HGU129" s="1170"/>
      <c r="HGV129" s="1170"/>
      <c r="HGW129" s="1170"/>
      <c r="HGX129" s="1170"/>
      <c r="HGY129" s="1170"/>
      <c r="HGZ129" s="1170"/>
      <c r="HHA129" s="1170"/>
      <c r="HHB129" s="1170"/>
      <c r="HHC129" s="1170"/>
      <c r="HHD129" s="1170"/>
      <c r="HHE129" s="1170"/>
      <c r="HHF129" s="1170"/>
      <c r="HHG129" s="1170"/>
      <c r="HHH129" s="1170"/>
      <c r="HHI129" s="1170"/>
      <c r="HHJ129" s="1170"/>
      <c r="HHK129" s="1170"/>
      <c r="HHL129" s="1170"/>
      <c r="HHM129" s="1170"/>
      <c r="HHN129" s="1170"/>
      <c r="HHO129" s="1170"/>
      <c r="HHP129" s="1170"/>
      <c r="HHQ129" s="1170"/>
      <c r="HHR129" s="1170"/>
      <c r="HHS129" s="1170"/>
      <c r="HHT129" s="1170"/>
      <c r="HHU129" s="1170"/>
      <c r="HHV129" s="1170"/>
      <c r="HHW129" s="1170"/>
      <c r="HHX129" s="1170"/>
      <c r="HHY129" s="1170"/>
      <c r="HHZ129" s="1170"/>
      <c r="HIA129" s="1170"/>
      <c r="HIB129" s="1170"/>
      <c r="HIC129" s="1170"/>
      <c r="HID129" s="1170"/>
      <c r="HIE129" s="1170"/>
      <c r="HIF129" s="1170"/>
      <c r="HIG129" s="1170"/>
      <c r="HIH129" s="1170"/>
      <c r="HII129" s="1170"/>
      <c r="HIJ129" s="1170"/>
      <c r="HIK129" s="1170"/>
      <c r="HIL129" s="1170"/>
      <c r="HIM129" s="1170"/>
      <c r="HIN129" s="1170"/>
      <c r="HIO129" s="1170"/>
      <c r="HIP129" s="1170"/>
      <c r="HIQ129" s="1170"/>
      <c r="HIR129" s="1170"/>
      <c r="HIS129" s="1170"/>
      <c r="HIT129" s="1170"/>
      <c r="HIU129" s="1170"/>
      <c r="HIV129" s="1170"/>
      <c r="HIW129" s="1170"/>
      <c r="HIX129" s="1170"/>
      <c r="HIY129" s="1170"/>
      <c r="HIZ129" s="1170"/>
      <c r="HJA129" s="1170"/>
      <c r="HJB129" s="1170"/>
      <c r="HJC129" s="1170"/>
      <c r="HJD129" s="1170"/>
      <c r="HJE129" s="1170"/>
      <c r="HJF129" s="1170"/>
      <c r="HJG129" s="1170"/>
      <c r="HJH129" s="1170"/>
      <c r="HJI129" s="1170"/>
      <c r="HJJ129" s="1170"/>
      <c r="HJK129" s="1170"/>
      <c r="HJL129" s="1170"/>
      <c r="HJM129" s="1170"/>
      <c r="HJN129" s="1170"/>
      <c r="HJO129" s="1170"/>
      <c r="HJP129" s="1170"/>
      <c r="HJQ129" s="1170"/>
      <c r="HJR129" s="1170"/>
      <c r="HJS129" s="1170"/>
      <c r="HJT129" s="1170"/>
      <c r="HJU129" s="1170"/>
      <c r="HJV129" s="1170"/>
      <c r="HJW129" s="1170"/>
      <c r="HJX129" s="1170"/>
      <c r="HJY129" s="1170"/>
      <c r="HJZ129" s="1170"/>
      <c r="HKA129" s="1170"/>
      <c r="HKB129" s="1170"/>
      <c r="HKC129" s="1170"/>
      <c r="HKD129" s="1170"/>
      <c r="HKE129" s="1170"/>
      <c r="HKF129" s="1170"/>
      <c r="HKG129" s="1170"/>
      <c r="HKH129" s="1170"/>
      <c r="HKI129" s="1170"/>
      <c r="HKJ129" s="1170"/>
      <c r="HKK129" s="1170"/>
      <c r="HKL129" s="1170"/>
      <c r="HKM129" s="1170"/>
      <c r="HKN129" s="1170"/>
      <c r="HKO129" s="1170"/>
      <c r="HKP129" s="1170"/>
      <c r="HKQ129" s="1170"/>
      <c r="HKR129" s="1170"/>
      <c r="HKS129" s="1170"/>
      <c r="HKT129" s="1170"/>
      <c r="HKU129" s="1170"/>
      <c r="HKV129" s="1170"/>
      <c r="HKW129" s="1170"/>
      <c r="HKX129" s="1170"/>
      <c r="HKY129" s="1170"/>
      <c r="HKZ129" s="1170"/>
      <c r="HLA129" s="1170"/>
      <c r="HLB129" s="1170"/>
      <c r="HLC129" s="1170"/>
      <c r="HLD129" s="1170"/>
      <c r="HLE129" s="1170"/>
      <c r="HLF129" s="1170"/>
      <c r="HLG129" s="1170"/>
      <c r="HLH129" s="1170"/>
      <c r="HLI129" s="1170"/>
      <c r="HLJ129" s="1170"/>
      <c r="HLK129" s="1170"/>
      <c r="HLL129" s="1170"/>
      <c r="HLM129" s="1170"/>
      <c r="HLN129" s="1170"/>
      <c r="HLO129" s="1170"/>
      <c r="HLP129" s="1170"/>
      <c r="HLQ129" s="1170"/>
      <c r="HLR129" s="1170"/>
      <c r="HLS129" s="1170"/>
      <c r="HLT129" s="1170"/>
      <c r="HLU129" s="1170"/>
      <c r="HLV129" s="1170"/>
      <c r="HLW129" s="1170"/>
      <c r="HLX129" s="1170"/>
      <c r="HLY129" s="1170"/>
      <c r="HLZ129" s="1170"/>
      <c r="HMA129" s="1170"/>
      <c r="HMB129" s="1170"/>
      <c r="HMC129" s="1170"/>
      <c r="HMD129" s="1170"/>
      <c r="HME129" s="1170"/>
      <c r="HMF129" s="1170"/>
      <c r="HMG129" s="1170"/>
      <c r="HMH129" s="1170"/>
      <c r="HMI129" s="1170"/>
      <c r="HMJ129" s="1170"/>
      <c r="HMK129" s="1170"/>
      <c r="HML129" s="1170"/>
      <c r="HMM129" s="1170"/>
      <c r="HMN129" s="1170"/>
      <c r="HMO129" s="1170"/>
      <c r="HMP129" s="1170"/>
      <c r="HMQ129" s="1170"/>
      <c r="HMR129" s="1170"/>
      <c r="HMS129" s="1170"/>
      <c r="HMT129" s="1170"/>
      <c r="HMU129" s="1170"/>
      <c r="HMV129" s="1170"/>
      <c r="HMW129" s="1170"/>
      <c r="HMX129" s="1170"/>
      <c r="HMY129" s="1170"/>
      <c r="HMZ129" s="1170"/>
      <c r="HNA129" s="1170"/>
      <c r="HNB129" s="1170"/>
      <c r="HNC129" s="1170"/>
      <c r="HND129" s="1170"/>
      <c r="HNE129" s="1170"/>
      <c r="HNF129" s="1170"/>
      <c r="HNG129" s="1170"/>
      <c r="HNH129" s="1170"/>
      <c r="HNI129" s="1170"/>
      <c r="HNJ129" s="1170"/>
      <c r="HNK129" s="1170"/>
      <c r="HNL129" s="1170"/>
      <c r="HNM129" s="1170"/>
      <c r="HNN129" s="1170"/>
      <c r="HNO129" s="1170"/>
      <c r="HNP129" s="1170"/>
      <c r="HNQ129" s="1170"/>
      <c r="HNR129" s="1170"/>
      <c r="HNS129" s="1170"/>
      <c r="HNT129" s="1170"/>
      <c r="HNU129" s="1170"/>
      <c r="HNV129" s="1170"/>
      <c r="HNW129" s="1170"/>
      <c r="HNX129" s="1170"/>
      <c r="HNY129" s="1170"/>
      <c r="HNZ129" s="1170"/>
      <c r="HOA129" s="1170"/>
      <c r="HOB129" s="1170"/>
      <c r="HOC129" s="1170"/>
      <c r="HOD129" s="1170"/>
      <c r="HOE129" s="1170"/>
      <c r="HOF129" s="1170"/>
      <c r="HOG129" s="1170"/>
      <c r="HOH129" s="1170"/>
      <c r="HOI129" s="1170"/>
      <c r="HOJ129" s="1170"/>
      <c r="HOK129" s="1170"/>
      <c r="HOL129" s="1170"/>
      <c r="HOM129" s="1170"/>
      <c r="HON129" s="1170"/>
      <c r="HOO129" s="1170"/>
      <c r="HOP129" s="1170"/>
      <c r="HOQ129" s="1170"/>
      <c r="HOR129" s="1170"/>
      <c r="HOS129" s="1170"/>
      <c r="HOT129" s="1170"/>
      <c r="HOU129" s="1170"/>
      <c r="HOV129" s="1170"/>
      <c r="HOW129" s="1170"/>
      <c r="HOX129" s="1170"/>
      <c r="HOY129" s="1170"/>
      <c r="HOZ129" s="1170"/>
      <c r="HPA129" s="1170"/>
      <c r="HPB129" s="1170"/>
      <c r="HPC129" s="1170"/>
      <c r="HPD129" s="1170"/>
      <c r="HPE129" s="1170"/>
      <c r="HPF129" s="1170"/>
      <c r="HPG129" s="1170"/>
      <c r="HPH129" s="1170"/>
      <c r="HPI129" s="1170"/>
      <c r="HPJ129" s="1170"/>
      <c r="HPK129" s="1170"/>
      <c r="HPL129" s="1170"/>
      <c r="HPM129" s="1170"/>
      <c r="HPN129" s="1170"/>
      <c r="HPO129" s="1170"/>
      <c r="HPP129" s="1170"/>
      <c r="HPQ129" s="1170"/>
      <c r="HPR129" s="1170"/>
      <c r="HPS129" s="1170"/>
      <c r="HPT129" s="1170"/>
      <c r="HPU129" s="1170"/>
      <c r="HPV129" s="1170"/>
      <c r="HPW129" s="1170"/>
      <c r="HPX129" s="1170"/>
      <c r="HPY129" s="1170"/>
      <c r="HPZ129" s="1170"/>
      <c r="HQA129" s="1170"/>
      <c r="HQB129" s="1170"/>
      <c r="HQC129" s="1170"/>
      <c r="HQD129" s="1170"/>
      <c r="HQE129" s="1170"/>
      <c r="HQF129" s="1170"/>
      <c r="HQG129" s="1170"/>
      <c r="HQH129" s="1170"/>
      <c r="HQI129" s="1170"/>
      <c r="HQJ129" s="1170"/>
      <c r="HQK129" s="1170"/>
      <c r="HQL129" s="1170"/>
      <c r="HQM129" s="1170"/>
      <c r="HQN129" s="1170"/>
      <c r="HQO129" s="1170"/>
      <c r="HQP129" s="1170"/>
      <c r="HQQ129" s="1170"/>
      <c r="HQR129" s="1170"/>
      <c r="HQS129" s="1170"/>
      <c r="HQT129" s="1170"/>
      <c r="HQU129" s="1170"/>
      <c r="HQV129" s="1170"/>
      <c r="HQW129" s="1170"/>
      <c r="HQX129" s="1170"/>
      <c r="HQY129" s="1170"/>
      <c r="HQZ129" s="1170"/>
      <c r="HRA129" s="1170"/>
      <c r="HRB129" s="1170"/>
      <c r="HRC129" s="1170"/>
      <c r="HRD129" s="1170"/>
      <c r="HRE129" s="1170"/>
      <c r="HRF129" s="1170"/>
      <c r="HRG129" s="1170"/>
      <c r="HRH129" s="1170"/>
      <c r="HRI129" s="1170"/>
      <c r="HRJ129" s="1170"/>
      <c r="HRK129" s="1170"/>
      <c r="HRL129" s="1170"/>
      <c r="HRM129" s="1170"/>
      <c r="HRN129" s="1170"/>
      <c r="HRO129" s="1170"/>
      <c r="HRP129" s="1170"/>
      <c r="HRQ129" s="1170"/>
      <c r="HRR129" s="1170"/>
      <c r="HRS129" s="1170"/>
      <c r="HRT129" s="1170"/>
      <c r="HRU129" s="1170"/>
      <c r="HRV129" s="1170"/>
      <c r="HRW129" s="1170"/>
      <c r="HRX129" s="1170"/>
      <c r="HRY129" s="1170"/>
      <c r="HRZ129" s="1170"/>
      <c r="HSA129" s="1170"/>
      <c r="HSB129" s="1170"/>
      <c r="HSC129" s="1170"/>
      <c r="HSD129" s="1170"/>
      <c r="HSE129" s="1170"/>
      <c r="HSF129" s="1170"/>
      <c r="HSG129" s="1170"/>
      <c r="HSH129" s="1170"/>
      <c r="HSI129" s="1170"/>
      <c r="HSJ129" s="1170"/>
      <c r="HSK129" s="1170"/>
      <c r="HSL129" s="1170"/>
      <c r="HSM129" s="1170"/>
      <c r="HSN129" s="1170"/>
      <c r="HSO129" s="1170"/>
      <c r="HSP129" s="1170"/>
      <c r="HSQ129" s="1170"/>
      <c r="HSR129" s="1170"/>
      <c r="HSS129" s="1170"/>
      <c r="HST129" s="1170"/>
      <c r="HSU129" s="1170"/>
      <c r="HSV129" s="1170"/>
      <c r="HSW129" s="1170"/>
      <c r="HSX129" s="1170"/>
      <c r="HSY129" s="1170"/>
      <c r="HSZ129" s="1170"/>
      <c r="HTA129" s="1170"/>
      <c r="HTB129" s="1170"/>
      <c r="HTC129" s="1170"/>
      <c r="HTD129" s="1170"/>
      <c r="HTE129" s="1170"/>
      <c r="HTF129" s="1170"/>
      <c r="HTG129" s="1170"/>
      <c r="HTH129" s="1170"/>
      <c r="HTI129" s="1170"/>
      <c r="HTJ129" s="1170"/>
      <c r="HTK129" s="1170"/>
      <c r="HTL129" s="1170"/>
      <c r="HTM129" s="1170"/>
      <c r="HTN129" s="1170"/>
      <c r="HTO129" s="1170"/>
      <c r="HTP129" s="1170"/>
      <c r="HTQ129" s="1170"/>
      <c r="HTR129" s="1170"/>
      <c r="HTS129" s="1170"/>
      <c r="HTT129" s="1170"/>
      <c r="HTU129" s="1170"/>
      <c r="HTV129" s="1170"/>
      <c r="HTW129" s="1170"/>
      <c r="HTX129" s="1170"/>
      <c r="HTY129" s="1170"/>
      <c r="HTZ129" s="1170"/>
      <c r="HUA129" s="1170"/>
      <c r="HUB129" s="1170"/>
      <c r="HUC129" s="1170"/>
      <c r="HUD129" s="1170"/>
      <c r="HUE129" s="1170"/>
      <c r="HUF129" s="1170"/>
      <c r="HUG129" s="1170"/>
      <c r="HUH129" s="1170"/>
      <c r="HUI129" s="1170"/>
      <c r="HUJ129" s="1170"/>
      <c r="HUK129" s="1170"/>
      <c r="HUL129" s="1170"/>
      <c r="HUM129" s="1170"/>
      <c r="HUN129" s="1170"/>
      <c r="HUO129" s="1170"/>
      <c r="HUP129" s="1170"/>
      <c r="HUQ129" s="1170"/>
      <c r="HUR129" s="1170"/>
      <c r="HUS129" s="1170"/>
      <c r="HUT129" s="1170"/>
      <c r="HUU129" s="1170"/>
      <c r="HUV129" s="1170"/>
      <c r="HUW129" s="1170"/>
      <c r="HUX129" s="1170"/>
      <c r="HUY129" s="1170"/>
      <c r="HUZ129" s="1170"/>
      <c r="HVA129" s="1170"/>
      <c r="HVB129" s="1170"/>
      <c r="HVC129" s="1170"/>
      <c r="HVD129" s="1170"/>
      <c r="HVE129" s="1170"/>
      <c r="HVF129" s="1170"/>
      <c r="HVG129" s="1170"/>
      <c r="HVH129" s="1170"/>
      <c r="HVI129" s="1170"/>
      <c r="HVJ129" s="1170"/>
      <c r="HVK129" s="1170"/>
      <c r="HVL129" s="1170"/>
      <c r="HVM129" s="1170"/>
      <c r="HVN129" s="1170"/>
      <c r="HVO129" s="1170"/>
      <c r="HVP129" s="1170"/>
      <c r="HVQ129" s="1170"/>
      <c r="HVR129" s="1170"/>
      <c r="HVS129" s="1170"/>
      <c r="HVT129" s="1170"/>
      <c r="HVU129" s="1170"/>
      <c r="HVV129" s="1170"/>
      <c r="HVW129" s="1170"/>
      <c r="HVX129" s="1170"/>
      <c r="HVY129" s="1170"/>
      <c r="HVZ129" s="1170"/>
      <c r="HWA129" s="1170"/>
      <c r="HWB129" s="1170"/>
      <c r="HWC129" s="1170"/>
      <c r="HWD129" s="1170"/>
      <c r="HWE129" s="1170"/>
      <c r="HWF129" s="1170"/>
      <c r="HWG129" s="1170"/>
      <c r="HWH129" s="1170"/>
      <c r="HWI129" s="1170"/>
      <c r="HWJ129" s="1170"/>
      <c r="HWK129" s="1170"/>
      <c r="HWL129" s="1170"/>
      <c r="HWM129" s="1170"/>
      <c r="HWN129" s="1170"/>
      <c r="HWO129" s="1170"/>
      <c r="HWP129" s="1170"/>
      <c r="HWQ129" s="1170"/>
      <c r="HWR129" s="1170"/>
      <c r="HWS129" s="1170"/>
      <c r="HWT129" s="1170"/>
      <c r="HWU129" s="1170"/>
      <c r="HWV129" s="1170"/>
      <c r="HWW129" s="1170"/>
      <c r="HWX129" s="1170"/>
      <c r="HWY129" s="1170"/>
      <c r="HWZ129" s="1170"/>
      <c r="HXA129" s="1170"/>
      <c r="HXB129" s="1170"/>
      <c r="HXC129" s="1170"/>
      <c r="HXD129" s="1170"/>
      <c r="HXE129" s="1170"/>
      <c r="HXF129" s="1170"/>
      <c r="HXG129" s="1170"/>
      <c r="HXH129" s="1170"/>
      <c r="HXI129" s="1170"/>
      <c r="HXJ129" s="1170"/>
      <c r="HXK129" s="1170"/>
      <c r="HXL129" s="1170"/>
      <c r="HXM129" s="1170"/>
      <c r="HXN129" s="1170"/>
      <c r="HXO129" s="1170"/>
      <c r="HXP129" s="1170"/>
      <c r="HXQ129" s="1170"/>
      <c r="HXR129" s="1170"/>
      <c r="HXS129" s="1170"/>
      <c r="HXT129" s="1170"/>
      <c r="HXU129" s="1170"/>
      <c r="HXV129" s="1170"/>
      <c r="HXW129" s="1170"/>
      <c r="HXX129" s="1170"/>
      <c r="HXY129" s="1170"/>
      <c r="HXZ129" s="1170"/>
      <c r="HYA129" s="1170"/>
      <c r="HYB129" s="1170"/>
      <c r="HYC129" s="1170"/>
      <c r="HYD129" s="1170"/>
      <c r="HYE129" s="1170"/>
      <c r="HYF129" s="1170"/>
      <c r="HYG129" s="1170"/>
      <c r="HYH129" s="1170"/>
      <c r="HYI129" s="1170"/>
      <c r="HYJ129" s="1170"/>
      <c r="HYK129" s="1170"/>
      <c r="HYL129" s="1170"/>
      <c r="HYM129" s="1170"/>
      <c r="HYN129" s="1170"/>
      <c r="HYO129" s="1170"/>
      <c r="HYP129" s="1170"/>
      <c r="HYQ129" s="1170"/>
      <c r="HYR129" s="1170"/>
      <c r="HYS129" s="1170"/>
      <c r="HYT129" s="1170"/>
      <c r="HYU129" s="1170"/>
      <c r="HYV129" s="1170"/>
      <c r="HYW129" s="1170"/>
      <c r="HYX129" s="1170"/>
      <c r="HYY129" s="1170"/>
      <c r="HYZ129" s="1170"/>
      <c r="HZA129" s="1170"/>
      <c r="HZB129" s="1170"/>
      <c r="HZC129" s="1170"/>
      <c r="HZD129" s="1170"/>
      <c r="HZE129" s="1170"/>
      <c r="HZF129" s="1170"/>
      <c r="HZG129" s="1170"/>
      <c r="HZH129" s="1170"/>
      <c r="HZI129" s="1170"/>
      <c r="HZJ129" s="1170"/>
      <c r="HZK129" s="1170"/>
      <c r="HZL129" s="1170"/>
      <c r="HZM129" s="1170"/>
      <c r="HZN129" s="1170"/>
      <c r="HZO129" s="1170"/>
      <c r="HZP129" s="1170"/>
      <c r="HZQ129" s="1170"/>
      <c r="HZR129" s="1170"/>
      <c r="HZS129" s="1170"/>
      <c r="HZT129" s="1170"/>
      <c r="HZU129" s="1170"/>
      <c r="HZV129" s="1170"/>
      <c r="HZW129" s="1170"/>
      <c r="HZX129" s="1170"/>
      <c r="HZY129" s="1170"/>
      <c r="HZZ129" s="1170"/>
      <c r="IAA129" s="1170"/>
      <c r="IAB129" s="1170"/>
      <c r="IAC129" s="1170"/>
      <c r="IAD129" s="1170"/>
      <c r="IAE129" s="1170"/>
      <c r="IAF129" s="1170"/>
      <c r="IAG129" s="1170"/>
      <c r="IAH129" s="1170"/>
      <c r="IAI129" s="1170"/>
      <c r="IAJ129" s="1170"/>
      <c r="IAK129" s="1170"/>
      <c r="IAL129" s="1170"/>
      <c r="IAM129" s="1170"/>
      <c r="IAN129" s="1170"/>
      <c r="IAO129" s="1170"/>
      <c r="IAP129" s="1170"/>
      <c r="IAQ129" s="1170"/>
      <c r="IAR129" s="1170"/>
      <c r="IAS129" s="1170"/>
      <c r="IAT129" s="1170"/>
      <c r="IAU129" s="1170"/>
      <c r="IAV129" s="1170"/>
      <c r="IAW129" s="1170"/>
      <c r="IAX129" s="1170"/>
      <c r="IAY129" s="1170"/>
      <c r="IAZ129" s="1170"/>
      <c r="IBA129" s="1170"/>
      <c r="IBB129" s="1170"/>
      <c r="IBC129" s="1170"/>
      <c r="IBD129" s="1170"/>
      <c r="IBE129" s="1170"/>
      <c r="IBF129" s="1170"/>
      <c r="IBG129" s="1170"/>
      <c r="IBH129" s="1170"/>
      <c r="IBI129" s="1170"/>
      <c r="IBJ129" s="1170"/>
      <c r="IBK129" s="1170"/>
      <c r="IBL129" s="1170"/>
      <c r="IBM129" s="1170"/>
      <c r="IBN129" s="1170"/>
      <c r="IBO129" s="1170"/>
      <c r="IBP129" s="1170"/>
      <c r="IBQ129" s="1170"/>
      <c r="IBR129" s="1170"/>
      <c r="IBS129" s="1170"/>
      <c r="IBT129" s="1170"/>
      <c r="IBU129" s="1170"/>
      <c r="IBV129" s="1170"/>
      <c r="IBW129" s="1170"/>
      <c r="IBX129" s="1170"/>
      <c r="IBY129" s="1170"/>
      <c r="IBZ129" s="1170"/>
      <c r="ICA129" s="1170"/>
      <c r="ICB129" s="1170"/>
      <c r="ICC129" s="1170"/>
      <c r="ICD129" s="1170"/>
      <c r="ICE129" s="1170"/>
      <c r="ICF129" s="1170"/>
      <c r="ICG129" s="1170"/>
      <c r="ICH129" s="1170"/>
      <c r="ICI129" s="1170"/>
      <c r="ICJ129" s="1170"/>
      <c r="ICK129" s="1170"/>
      <c r="ICL129" s="1170"/>
      <c r="ICM129" s="1170"/>
      <c r="ICN129" s="1170"/>
      <c r="ICO129" s="1170"/>
      <c r="ICP129" s="1170"/>
      <c r="ICQ129" s="1170"/>
      <c r="ICR129" s="1170"/>
      <c r="ICS129" s="1170"/>
      <c r="ICT129" s="1170"/>
      <c r="ICU129" s="1170"/>
      <c r="ICV129" s="1170"/>
      <c r="ICW129" s="1170"/>
      <c r="ICX129" s="1170"/>
      <c r="ICY129" s="1170"/>
      <c r="ICZ129" s="1170"/>
      <c r="IDA129" s="1170"/>
      <c r="IDB129" s="1170"/>
      <c r="IDC129" s="1170"/>
      <c r="IDD129" s="1170"/>
      <c r="IDE129" s="1170"/>
      <c r="IDF129" s="1170"/>
      <c r="IDG129" s="1170"/>
      <c r="IDH129" s="1170"/>
      <c r="IDI129" s="1170"/>
      <c r="IDJ129" s="1170"/>
      <c r="IDK129" s="1170"/>
      <c r="IDL129" s="1170"/>
      <c r="IDM129" s="1170"/>
      <c r="IDN129" s="1170"/>
      <c r="IDO129" s="1170"/>
      <c r="IDP129" s="1170"/>
      <c r="IDQ129" s="1170"/>
      <c r="IDR129" s="1170"/>
      <c r="IDS129" s="1170"/>
      <c r="IDT129" s="1170"/>
      <c r="IDU129" s="1170"/>
      <c r="IDV129" s="1170"/>
      <c r="IDW129" s="1170"/>
      <c r="IDX129" s="1170"/>
      <c r="IDY129" s="1170"/>
      <c r="IDZ129" s="1170"/>
      <c r="IEA129" s="1170"/>
      <c r="IEB129" s="1170"/>
      <c r="IEC129" s="1170"/>
      <c r="IED129" s="1170"/>
      <c r="IEE129" s="1170"/>
      <c r="IEF129" s="1170"/>
      <c r="IEG129" s="1170"/>
      <c r="IEH129" s="1170"/>
      <c r="IEI129" s="1170"/>
      <c r="IEJ129" s="1170"/>
      <c r="IEK129" s="1170"/>
      <c r="IEL129" s="1170"/>
      <c r="IEM129" s="1170"/>
      <c r="IEN129" s="1170"/>
      <c r="IEO129" s="1170"/>
      <c r="IEP129" s="1170"/>
      <c r="IEQ129" s="1170"/>
      <c r="IER129" s="1170"/>
      <c r="IES129" s="1170"/>
      <c r="IET129" s="1170"/>
      <c r="IEU129" s="1170"/>
      <c r="IEV129" s="1170"/>
      <c r="IEW129" s="1170"/>
      <c r="IEX129" s="1170"/>
      <c r="IEY129" s="1170"/>
      <c r="IEZ129" s="1170"/>
      <c r="IFA129" s="1170"/>
      <c r="IFB129" s="1170"/>
      <c r="IFC129" s="1170"/>
      <c r="IFD129" s="1170"/>
      <c r="IFE129" s="1170"/>
      <c r="IFF129" s="1170"/>
      <c r="IFG129" s="1170"/>
      <c r="IFH129" s="1170"/>
      <c r="IFI129" s="1170"/>
      <c r="IFJ129" s="1170"/>
      <c r="IFK129" s="1170"/>
      <c r="IFL129" s="1170"/>
      <c r="IFM129" s="1170"/>
      <c r="IFN129" s="1170"/>
      <c r="IFO129" s="1170"/>
      <c r="IFP129" s="1170"/>
      <c r="IFQ129" s="1170"/>
      <c r="IFR129" s="1170"/>
      <c r="IFS129" s="1170"/>
      <c r="IFT129" s="1170"/>
      <c r="IFU129" s="1170"/>
      <c r="IFV129" s="1170"/>
      <c r="IFW129" s="1170"/>
      <c r="IFX129" s="1170"/>
      <c r="IFY129" s="1170"/>
      <c r="IFZ129" s="1170"/>
      <c r="IGA129" s="1170"/>
      <c r="IGB129" s="1170"/>
      <c r="IGC129" s="1170"/>
      <c r="IGD129" s="1170"/>
      <c r="IGE129" s="1170"/>
      <c r="IGF129" s="1170"/>
      <c r="IGG129" s="1170"/>
      <c r="IGH129" s="1170"/>
      <c r="IGI129" s="1170"/>
      <c r="IGJ129" s="1170"/>
      <c r="IGK129" s="1170"/>
      <c r="IGL129" s="1170"/>
      <c r="IGM129" s="1170"/>
      <c r="IGN129" s="1170"/>
      <c r="IGO129" s="1170"/>
      <c r="IGP129" s="1170"/>
      <c r="IGQ129" s="1170"/>
      <c r="IGR129" s="1170"/>
      <c r="IGS129" s="1170"/>
      <c r="IGT129" s="1170"/>
      <c r="IGU129" s="1170"/>
      <c r="IGV129" s="1170"/>
      <c r="IGW129" s="1170"/>
      <c r="IGX129" s="1170"/>
      <c r="IGY129" s="1170"/>
      <c r="IGZ129" s="1170"/>
      <c r="IHA129" s="1170"/>
      <c r="IHB129" s="1170"/>
      <c r="IHC129" s="1170"/>
      <c r="IHD129" s="1170"/>
      <c r="IHE129" s="1170"/>
      <c r="IHF129" s="1170"/>
      <c r="IHG129" s="1170"/>
      <c r="IHH129" s="1170"/>
      <c r="IHI129" s="1170"/>
      <c r="IHJ129" s="1170"/>
      <c r="IHK129" s="1170"/>
      <c r="IHL129" s="1170"/>
      <c r="IHM129" s="1170"/>
      <c r="IHN129" s="1170"/>
      <c r="IHO129" s="1170"/>
      <c r="IHP129" s="1170"/>
      <c r="IHQ129" s="1170"/>
      <c r="IHR129" s="1170"/>
      <c r="IHS129" s="1170"/>
      <c r="IHT129" s="1170"/>
      <c r="IHU129" s="1170"/>
      <c r="IHV129" s="1170"/>
      <c r="IHW129" s="1170"/>
      <c r="IHX129" s="1170"/>
      <c r="IHY129" s="1170"/>
      <c r="IHZ129" s="1170"/>
      <c r="IIA129" s="1170"/>
      <c r="IIB129" s="1170"/>
      <c r="IIC129" s="1170"/>
      <c r="IID129" s="1170"/>
      <c r="IIE129" s="1170"/>
      <c r="IIF129" s="1170"/>
      <c r="IIG129" s="1170"/>
      <c r="IIH129" s="1170"/>
      <c r="III129" s="1170"/>
      <c r="IIJ129" s="1170"/>
      <c r="IIK129" s="1170"/>
      <c r="IIL129" s="1170"/>
      <c r="IIM129" s="1170"/>
      <c r="IIN129" s="1170"/>
      <c r="IIO129" s="1170"/>
      <c r="IIP129" s="1170"/>
      <c r="IIQ129" s="1170"/>
      <c r="IIR129" s="1170"/>
      <c r="IIS129" s="1170"/>
      <c r="IIT129" s="1170"/>
      <c r="IIU129" s="1170"/>
      <c r="IIV129" s="1170"/>
      <c r="IIW129" s="1170"/>
      <c r="IIX129" s="1170"/>
      <c r="IIY129" s="1170"/>
      <c r="IIZ129" s="1170"/>
      <c r="IJA129" s="1170"/>
      <c r="IJB129" s="1170"/>
      <c r="IJC129" s="1170"/>
      <c r="IJD129" s="1170"/>
      <c r="IJE129" s="1170"/>
      <c r="IJF129" s="1170"/>
      <c r="IJG129" s="1170"/>
      <c r="IJH129" s="1170"/>
      <c r="IJI129" s="1170"/>
      <c r="IJJ129" s="1170"/>
      <c r="IJK129" s="1170"/>
      <c r="IJL129" s="1170"/>
      <c r="IJM129" s="1170"/>
      <c r="IJN129" s="1170"/>
      <c r="IJO129" s="1170"/>
      <c r="IJP129" s="1170"/>
      <c r="IJQ129" s="1170"/>
      <c r="IJR129" s="1170"/>
      <c r="IJS129" s="1170"/>
      <c r="IJT129" s="1170"/>
      <c r="IJU129" s="1170"/>
      <c r="IJV129" s="1170"/>
      <c r="IJW129" s="1170"/>
      <c r="IJX129" s="1170"/>
      <c r="IJY129" s="1170"/>
      <c r="IJZ129" s="1170"/>
      <c r="IKA129" s="1170"/>
      <c r="IKB129" s="1170"/>
      <c r="IKC129" s="1170"/>
      <c r="IKD129" s="1170"/>
      <c r="IKE129" s="1170"/>
      <c r="IKF129" s="1170"/>
      <c r="IKG129" s="1170"/>
      <c r="IKH129" s="1170"/>
      <c r="IKI129" s="1170"/>
      <c r="IKJ129" s="1170"/>
      <c r="IKK129" s="1170"/>
      <c r="IKL129" s="1170"/>
      <c r="IKM129" s="1170"/>
      <c r="IKN129" s="1170"/>
      <c r="IKO129" s="1170"/>
      <c r="IKP129" s="1170"/>
      <c r="IKQ129" s="1170"/>
      <c r="IKR129" s="1170"/>
      <c r="IKS129" s="1170"/>
      <c r="IKT129" s="1170"/>
      <c r="IKU129" s="1170"/>
      <c r="IKV129" s="1170"/>
      <c r="IKW129" s="1170"/>
      <c r="IKX129" s="1170"/>
      <c r="IKY129" s="1170"/>
      <c r="IKZ129" s="1170"/>
      <c r="ILA129" s="1170"/>
      <c r="ILB129" s="1170"/>
      <c r="ILC129" s="1170"/>
      <c r="ILD129" s="1170"/>
      <c r="ILE129" s="1170"/>
      <c r="ILF129" s="1170"/>
      <c r="ILG129" s="1170"/>
      <c r="ILH129" s="1170"/>
      <c r="ILI129" s="1170"/>
      <c r="ILJ129" s="1170"/>
      <c r="ILK129" s="1170"/>
      <c r="ILL129" s="1170"/>
      <c r="ILM129" s="1170"/>
      <c r="ILN129" s="1170"/>
      <c r="ILO129" s="1170"/>
      <c r="ILP129" s="1170"/>
      <c r="ILQ129" s="1170"/>
      <c r="ILR129" s="1170"/>
      <c r="ILS129" s="1170"/>
      <c r="ILT129" s="1170"/>
      <c r="ILU129" s="1170"/>
      <c r="ILV129" s="1170"/>
      <c r="ILW129" s="1170"/>
      <c r="ILX129" s="1170"/>
      <c r="ILY129" s="1170"/>
      <c r="ILZ129" s="1170"/>
      <c r="IMA129" s="1170"/>
      <c r="IMB129" s="1170"/>
      <c r="IMC129" s="1170"/>
      <c r="IMD129" s="1170"/>
      <c r="IME129" s="1170"/>
      <c r="IMF129" s="1170"/>
      <c r="IMG129" s="1170"/>
      <c r="IMH129" s="1170"/>
      <c r="IMI129" s="1170"/>
      <c r="IMJ129" s="1170"/>
      <c r="IMK129" s="1170"/>
      <c r="IML129" s="1170"/>
      <c r="IMM129" s="1170"/>
      <c r="IMN129" s="1170"/>
      <c r="IMO129" s="1170"/>
      <c r="IMP129" s="1170"/>
      <c r="IMQ129" s="1170"/>
      <c r="IMR129" s="1170"/>
      <c r="IMS129" s="1170"/>
      <c r="IMT129" s="1170"/>
      <c r="IMU129" s="1170"/>
      <c r="IMV129" s="1170"/>
      <c r="IMW129" s="1170"/>
      <c r="IMX129" s="1170"/>
      <c r="IMY129" s="1170"/>
      <c r="IMZ129" s="1170"/>
      <c r="INA129" s="1170"/>
      <c r="INB129" s="1170"/>
      <c r="INC129" s="1170"/>
      <c r="IND129" s="1170"/>
      <c r="INE129" s="1170"/>
      <c r="INF129" s="1170"/>
      <c r="ING129" s="1170"/>
      <c r="INH129" s="1170"/>
      <c r="INI129" s="1170"/>
      <c r="INJ129" s="1170"/>
      <c r="INK129" s="1170"/>
      <c r="INL129" s="1170"/>
      <c r="INM129" s="1170"/>
      <c r="INN129" s="1170"/>
      <c r="INO129" s="1170"/>
      <c r="INP129" s="1170"/>
      <c r="INQ129" s="1170"/>
      <c r="INR129" s="1170"/>
      <c r="INS129" s="1170"/>
      <c r="INT129" s="1170"/>
      <c r="INU129" s="1170"/>
      <c r="INV129" s="1170"/>
      <c r="INW129" s="1170"/>
      <c r="INX129" s="1170"/>
      <c r="INY129" s="1170"/>
      <c r="INZ129" s="1170"/>
      <c r="IOA129" s="1170"/>
      <c r="IOB129" s="1170"/>
      <c r="IOC129" s="1170"/>
      <c r="IOD129" s="1170"/>
      <c r="IOE129" s="1170"/>
      <c r="IOF129" s="1170"/>
      <c r="IOG129" s="1170"/>
      <c r="IOH129" s="1170"/>
      <c r="IOI129" s="1170"/>
      <c r="IOJ129" s="1170"/>
      <c r="IOK129" s="1170"/>
      <c r="IOL129" s="1170"/>
      <c r="IOM129" s="1170"/>
      <c r="ION129" s="1170"/>
      <c r="IOO129" s="1170"/>
      <c r="IOP129" s="1170"/>
      <c r="IOQ129" s="1170"/>
      <c r="IOR129" s="1170"/>
      <c r="IOS129" s="1170"/>
      <c r="IOT129" s="1170"/>
      <c r="IOU129" s="1170"/>
      <c r="IOV129" s="1170"/>
      <c r="IOW129" s="1170"/>
      <c r="IOX129" s="1170"/>
      <c r="IOY129" s="1170"/>
      <c r="IOZ129" s="1170"/>
      <c r="IPA129" s="1170"/>
      <c r="IPB129" s="1170"/>
      <c r="IPC129" s="1170"/>
      <c r="IPD129" s="1170"/>
      <c r="IPE129" s="1170"/>
      <c r="IPF129" s="1170"/>
      <c r="IPG129" s="1170"/>
      <c r="IPH129" s="1170"/>
      <c r="IPI129" s="1170"/>
      <c r="IPJ129" s="1170"/>
      <c r="IPK129" s="1170"/>
      <c r="IPL129" s="1170"/>
      <c r="IPM129" s="1170"/>
      <c r="IPN129" s="1170"/>
      <c r="IPO129" s="1170"/>
      <c r="IPP129" s="1170"/>
      <c r="IPQ129" s="1170"/>
      <c r="IPR129" s="1170"/>
      <c r="IPS129" s="1170"/>
      <c r="IPT129" s="1170"/>
      <c r="IPU129" s="1170"/>
      <c r="IPV129" s="1170"/>
      <c r="IPW129" s="1170"/>
      <c r="IPX129" s="1170"/>
      <c r="IPY129" s="1170"/>
      <c r="IPZ129" s="1170"/>
      <c r="IQA129" s="1170"/>
      <c r="IQB129" s="1170"/>
      <c r="IQC129" s="1170"/>
      <c r="IQD129" s="1170"/>
      <c r="IQE129" s="1170"/>
      <c r="IQF129" s="1170"/>
      <c r="IQG129" s="1170"/>
      <c r="IQH129" s="1170"/>
      <c r="IQI129" s="1170"/>
      <c r="IQJ129" s="1170"/>
      <c r="IQK129" s="1170"/>
      <c r="IQL129" s="1170"/>
      <c r="IQM129" s="1170"/>
      <c r="IQN129" s="1170"/>
      <c r="IQO129" s="1170"/>
      <c r="IQP129" s="1170"/>
      <c r="IQQ129" s="1170"/>
      <c r="IQR129" s="1170"/>
      <c r="IQS129" s="1170"/>
      <c r="IQT129" s="1170"/>
      <c r="IQU129" s="1170"/>
      <c r="IQV129" s="1170"/>
      <c r="IQW129" s="1170"/>
      <c r="IQX129" s="1170"/>
      <c r="IQY129" s="1170"/>
      <c r="IQZ129" s="1170"/>
      <c r="IRA129" s="1170"/>
      <c r="IRB129" s="1170"/>
      <c r="IRC129" s="1170"/>
      <c r="IRD129" s="1170"/>
      <c r="IRE129" s="1170"/>
      <c r="IRF129" s="1170"/>
      <c r="IRG129" s="1170"/>
      <c r="IRH129" s="1170"/>
      <c r="IRI129" s="1170"/>
      <c r="IRJ129" s="1170"/>
      <c r="IRK129" s="1170"/>
      <c r="IRL129" s="1170"/>
      <c r="IRM129" s="1170"/>
      <c r="IRN129" s="1170"/>
      <c r="IRO129" s="1170"/>
      <c r="IRP129" s="1170"/>
      <c r="IRQ129" s="1170"/>
      <c r="IRR129" s="1170"/>
      <c r="IRS129" s="1170"/>
      <c r="IRT129" s="1170"/>
      <c r="IRU129" s="1170"/>
      <c r="IRV129" s="1170"/>
      <c r="IRW129" s="1170"/>
      <c r="IRX129" s="1170"/>
      <c r="IRY129" s="1170"/>
      <c r="IRZ129" s="1170"/>
      <c r="ISA129" s="1170"/>
      <c r="ISB129" s="1170"/>
      <c r="ISC129" s="1170"/>
      <c r="ISD129" s="1170"/>
      <c r="ISE129" s="1170"/>
      <c r="ISF129" s="1170"/>
      <c r="ISG129" s="1170"/>
      <c r="ISH129" s="1170"/>
      <c r="ISI129" s="1170"/>
      <c r="ISJ129" s="1170"/>
      <c r="ISK129" s="1170"/>
      <c r="ISL129" s="1170"/>
      <c r="ISM129" s="1170"/>
      <c r="ISN129" s="1170"/>
      <c r="ISO129" s="1170"/>
      <c r="ISP129" s="1170"/>
      <c r="ISQ129" s="1170"/>
      <c r="ISR129" s="1170"/>
      <c r="ISS129" s="1170"/>
      <c r="IST129" s="1170"/>
      <c r="ISU129" s="1170"/>
      <c r="ISV129" s="1170"/>
      <c r="ISW129" s="1170"/>
      <c r="ISX129" s="1170"/>
      <c r="ISY129" s="1170"/>
      <c r="ISZ129" s="1170"/>
      <c r="ITA129" s="1170"/>
      <c r="ITB129" s="1170"/>
      <c r="ITC129" s="1170"/>
      <c r="ITD129" s="1170"/>
      <c r="ITE129" s="1170"/>
      <c r="ITF129" s="1170"/>
      <c r="ITG129" s="1170"/>
      <c r="ITH129" s="1170"/>
      <c r="ITI129" s="1170"/>
      <c r="ITJ129" s="1170"/>
      <c r="ITK129" s="1170"/>
      <c r="ITL129" s="1170"/>
      <c r="ITM129" s="1170"/>
      <c r="ITN129" s="1170"/>
      <c r="ITO129" s="1170"/>
      <c r="ITP129" s="1170"/>
      <c r="ITQ129" s="1170"/>
      <c r="ITR129" s="1170"/>
      <c r="ITS129" s="1170"/>
      <c r="ITT129" s="1170"/>
      <c r="ITU129" s="1170"/>
      <c r="ITV129" s="1170"/>
      <c r="ITW129" s="1170"/>
      <c r="ITX129" s="1170"/>
      <c r="ITY129" s="1170"/>
      <c r="ITZ129" s="1170"/>
      <c r="IUA129" s="1170"/>
      <c r="IUB129" s="1170"/>
      <c r="IUC129" s="1170"/>
      <c r="IUD129" s="1170"/>
      <c r="IUE129" s="1170"/>
      <c r="IUF129" s="1170"/>
      <c r="IUG129" s="1170"/>
      <c r="IUH129" s="1170"/>
      <c r="IUI129" s="1170"/>
      <c r="IUJ129" s="1170"/>
      <c r="IUK129" s="1170"/>
      <c r="IUL129" s="1170"/>
      <c r="IUM129" s="1170"/>
      <c r="IUN129" s="1170"/>
      <c r="IUO129" s="1170"/>
      <c r="IUP129" s="1170"/>
      <c r="IUQ129" s="1170"/>
      <c r="IUR129" s="1170"/>
      <c r="IUS129" s="1170"/>
      <c r="IUT129" s="1170"/>
      <c r="IUU129" s="1170"/>
      <c r="IUV129" s="1170"/>
      <c r="IUW129" s="1170"/>
      <c r="IUX129" s="1170"/>
      <c r="IUY129" s="1170"/>
      <c r="IUZ129" s="1170"/>
      <c r="IVA129" s="1170"/>
      <c r="IVB129" s="1170"/>
      <c r="IVC129" s="1170"/>
      <c r="IVD129" s="1170"/>
      <c r="IVE129" s="1170"/>
      <c r="IVF129" s="1170"/>
      <c r="IVG129" s="1170"/>
      <c r="IVH129" s="1170"/>
      <c r="IVI129" s="1170"/>
      <c r="IVJ129" s="1170"/>
      <c r="IVK129" s="1170"/>
      <c r="IVL129" s="1170"/>
      <c r="IVM129" s="1170"/>
      <c r="IVN129" s="1170"/>
      <c r="IVO129" s="1170"/>
      <c r="IVP129" s="1170"/>
      <c r="IVQ129" s="1170"/>
      <c r="IVR129" s="1170"/>
      <c r="IVS129" s="1170"/>
      <c r="IVT129" s="1170"/>
      <c r="IVU129" s="1170"/>
      <c r="IVV129" s="1170"/>
      <c r="IVW129" s="1170"/>
      <c r="IVX129" s="1170"/>
      <c r="IVY129" s="1170"/>
      <c r="IVZ129" s="1170"/>
      <c r="IWA129" s="1170"/>
      <c r="IWB129" s="1170"/>
      <c r="IWC129" s="1170"/>
      <c r="IWD129" s="1170"/>
      <c r="IWE129" s="1170"/>
      <c r="IWF129" s="1170"/>
      <c r="IWG129" s="1170"/>
      <c r="IWH129" s="1170"/>
      <c r="IWI129" s="1170"/>
      <c r="IWJ129" s="1170"/>
      <c r="IWK129" s="1170"/>
      <c r="IWL129" s="1170"/>
      <c r="IWM129" s="1170"/>
      <c r="IWN129" s="1170"/>
      <c r="IWO129" s="1170"/>
      <c r="IWP129" s="1170"/>
      <c r="IWQ129" s="1170"/>
      <c r="IWR129" s="1170"/>
      <c r="IWS129" s="1170"/>
      <c r="IWT129" s="1170"/>
      <c r="IWU129" s="1170"/>
      <c r="IWV129" s="1170"/>
      <c r="IWW129" s="1170"/>
      <c r="IWX129" s="1170"/>
      <c r="IWY129" s="1170"/>
      <c r="IWZ129" s="1170"/>
      <c r="IXA129" s="1170"/>
      <c r="IXB129" s="1170"/>
      <c r="IXC129" s="1170"/>
      <c r="IXD129" s="1170"/>
      <c r="IXE129" s="1170"/>
      <c r="IXF129" s="1170"/>
      <c r="IXG129" s="1170"/>
      <c r="IXH129" s="1170"/>
      <c r="IXI129" s="1170"/>
      <c r="IXJ129" s="1170"/>
      <c r="IXK129" s="1170"/>
      <c r="IXL129" s="1170"/>
      <c r="IXM129" s="1170"/>
      <c r="IXN129" s="1170"/>
      <c r="IXO129" s="1170"/>
      <c r="IXP129" s="1170"/>
      <c r="IXQ129" s="1170"/>
      <c r="IXR129" s="1170"/>
      <c r="IXS129" s="1170"/>
      <c r="IXT129" s="1170"/>
      <c r="IXU129" s="1170"/>
      <c r="IXV129" s="1170"/>
      <c r="IXW129" s="1170"/>
      <c r="IXX129" s="1170"/>
      <c r="IXY129" s="1170"/>
      <c r="IXZ129" s="1170"/>
      <c r="IYA129" s="1170"/>
      <c r="IYB129" s="1170"/>
      <c r="IYC129" s="1170"/>
      <c r="IYD129" s="1170"/>
      <c r="IYE129" s="1170"/>
      <c r="IYF129" s="1170"/>
      <c r="IYG129" s="1170"/>
      <c r="IYH129" s="1170"/>
      <c r="IYI129" s="1170"/>
      <c r="IYJ129" s="1170"/>
      <c r="IYK129" s="1170"/>
      <c r="IYL129" s="1170"/>
      <c r="IYM129" s="1170"/>
      <c r="IYN129" s="1170"/>
      <c r="IYO129" s="1170"/>
      <c r="IYP129" s="1170"/>
      <c r="IYQ129" s="1170"/>
      <c r="IYR129" s="1170"/>
      <c r="IYS129" s="1170"/>
      <c r="IYT129" s="1170"/>
      <c r="IYU129" s="1170"/>
      <c r="IYV129" s="1170"/>
      <c r="IYW129" s="1170"/>
      <c r="IYX129" s="1170"/>
      <c r="IYY129" s="1170"/>
      <c r="IYZ129" s="1170"/>
      <c r="IZA129" s="1170"/>
      <c r="IZB129" s="1170"/>
      <c r="IZC129" s="1170"/>
      <c r="IZD129" s="1170"/>
      <c r="IZE129" s="1170"/>
      <c r="IZF129" s="1170"/>
      <c r="IZG129" s="1170"/>
      <c r="IZH129" s="1170"/>
      <c r="IZI129" s="1170"/>
      <c r="IZJ129" s="1170"/>
      <c r="IZK129" s="1170"/>
      <c r="IZL129" s="1170"/>
      <c r="IZM129" s="1170"/>
      <c r="IZN129" s="1170"/>
      <c r="IZO129" s="1170"/>
      <c r="IZP129" s="1170"/>
      <c r="IZQ129" s="1170"/>
      <c r="IZR129" s="1170"/>
      <c r="IZS129" s="1170"/>
      <c r="IZT129" s="1170"/>
      <c r="IZU129" s="1170"/>
      <c r="IZV129" s="1170"/>
      <c r="IZW129" s="1170"/>
      <c r="IZX129" s="1170"/>
      <c r="IZY129" s="1170"/>
      <c r="IZZ129" s="1170"/>
      <c r="JAA129" s="1170"/>
      <c r="JAB129" s="1170"/>
      <c r="JAC129" s="1170"/>
      <c r="JAD129" s="1170"/>
      <c r="JAE129" s="1170"/>
      <c r="JAF129" s="1170"/>
      <c r="JAG129" s="1170"/>
      <c r="JAH129" s="1170"/>
      <c r="JAI129" s="1170"/>
      <c r="JAJ129" s="1170"/>
      <c r="JAK129" s="1170"/>
      <c r="JAL129" s="1170"/>
      <c r="JAM129" s="1170"/>
      <c r="JAN129" s="1170"/>
      <c r="JAO129" s="1170"/>
      <c r="JAP129" s="1170"/>
      <c r="JAQ129" s="1170"/>
      <c r="JAR129" s="1170"/>
      <c r="JAS129" s="1170"/>
      <c r="JAT129" s="1170"/>
      <c r="JAU129" s="1170"/>
      <c r="JAV129" s="1170"/>
      <c r="JAW129" s="1170"/>
      <c r="JAX129" s="1170"/>
      <c r="JAY129" s="1170"/>
      <c r="JAZ129" s="1170"/>
      <c r="JBA129" s="1170"/>
      <c r="JBB129" s="1170"/>
      <c r="JBC129" s="1170"/>
      <c r="JBD129" s="1170"/>
      <c r="JBE129" s="1170"/>
      <c r="JBF129" s="1170"/>
      <c r="JBG129" s="1170"/>
      <c r="JBH129" s="1170"/>
      <c r="JBI129" s="1170"/>
      <c r="JBJ129" s="1170"/>
      <c r="JBK129" s="1170"/>
      <c r="JBL129" s="1170"/>
      <c r="JBM129" s="1170"/>
      <c r="JBN129" s="1170"/>
      <c r="JBO129" s="1170"/>
      <c r="JBP129" s="1170"/>
      <c r="JBQ129" s="1170"/>
      <c r="JBR129" s="1170"/>
      <c r="JBS129" s="1170"/>
      <c r="JBT129" s="1170"/>
      <c r="JBU129" s="1170"/>
      <c r="JBV129" s="1170"/>
      <c r="JBW129" s="1170"/>
      <c r="JBX129" s="1170"/>
      <c r="JBY129" s="1170"/>
      <c r="JBZ129" s="1170"/>
      <c r="JCA129" s="1170"/>
      <c r="JCB129" s="1170"/>
      <c r="JCC129" s="1170"/>
      <c r="JCD129" s="1170"/>
      <c r="JCE129" s="1170"/>
      <c r="JCF129" s="1170"/>
      <c r="JCG129" s="1170"/>
      <c r="JCH129" s="1170"/>
      <c r="JCI129" s="1170"/>
      <c r="JCJ129" s="1170"/>
      <c r="JCK129" s="1170"/>
      <c r="JCL129" s="1170"/>
      <c r="JCM129" s="1170"/>
      <c r="JCN129" s="1170"/>
      <c r="JCO129" s="1170"/>
      <c r="JCP129" s="1170"/>
      <c r="JCQ129" s="1170"/>
      <c r="JCR129" s="1170"/>
      <c r="JCS129" s="1170"/>
      <c r="JCT129" s="1170"/>
      <c r="JCU129" s="1170"/>
      <c r="JCV129" s="1170"/>
      <c r="JCW129" s="1170"/>
      <c r="JCX129" s="1170"/>
      <c r="JCY129" s="1170"/>
      <c r="JCZ129" s="1170"/>
      <c r="JDA129" s="1170"/>
      <c r="JDB129" s="1170"/>
      <c r="JDC129" s="1170"/>
      <c r="JDD129" s="1170"/>
      <c r="JDE129" s="1170"/>
      <c r="JDF129" s="1170"/>
      <c r="JDG129" s="1170"/>
      <c r="JDH129" s="1170"/>
      <c r="JDI129" s="1170"/>
      <c r="JDJ129" s="1170"/>
      <c r="JDK129" s="1170"/>
      <c r="JDL129" s="1170"/>
      <c r="JDM129" s="1170"/>
      <c r="JDN129" s="1170"/>
      <c r="JDO129" s="1170"/>
      <c r="JDP129" s="1170"/>
      <c r="JDQ129" s="1170"/>
      <c r="JDR129" s="1170"/>
      <c r="JDS129" s="1170"/>
      <c r="JDT129" s="1170"/>
      <c r="JDU129" s="1170"/>
      <c r="JDV129" s="1170"/>
      <c r="JDW129" s="1170"/>
      <c r="JDX129" s="1170"/>
      <c r="JDY129" s="1170"/>
      <c r="JDZ129" s="1170"/>
      <c r="JEA129" s="1170"/>
      <c r="JEB129" s="1170"/>
      <c r="JEC129" s="1170"/>
      <c r="JED129" s="1170"/>
      <c r="JEE129" s="1170"/>
      <c r="JEF129" s="1170"/>
      <c r="JEG129" s="1170"/>
      <c r="JEH129" s="1170"/>
      <c r="JEI129" s="1170"/>
      <c r="JEJ129" s="1170"/>
      <c r="JEK129" s="1170"/>
      <c r="JEL129" s="1170"/>
      <c r="JEM129" s="1170"/>
      <c r="JEN129" s="1170"/>
      <c r="JEO129" s="1170"/>
      <c r="JEP129" s="1170"/>
      <c r="JEQ129" s="1170"/>
      <c r="JER129" s="1170"/>
      <c r="JES129" s="1170"/>
      <c r="JET129" s="1170"/>
      <c r="JEU129" s="1170"/>
      <c r="JEV129" s="1170"/>
      <c r="JEW129" s="1170"/>
      <c r="JEX129" s="1170"/>
      <c r="JEY129" s="1170"/>
      <c r="JEZ129" s="1170"/>
      <c r="JFA129" s="1170"/>
      <c r="JFB129" s="1170"/>
      <c r="JFC129" s="1170"/>
      <c r="JFD129" s="1170"/>
      <c r="JFE129" s="1170"/>
      <c r="JFF129" s="1170"/>
      <c r="JFG129" s="1170"/>
      <c r="JFH129" s="1170"/>
      <c r="JFI129" s="1170"/>
      <c r="JFJ129" s="1170"/>
      <c r="JFK129" s="1170"/>
      <c r="JFL129" s="1170"/>
      <c r="JFM129" s="1170"/>
      <c r="JFN129" s="1170"/>
      <c r="JFO129" s="1170"/>
      <c r="JFP129" s="1170"/>
      <c r="JFQ129" s="1170"/>
      <c r="JFR129" s="1170"/>
      <c r="JFS129" s="1170"/>
      <c r="JFT129" s="1170"/>
      <c r="JFU129" s="1170"/>
      <c r="JFV129" s="1170"/>
      <c r="JFW129" s="1170"/>
      <c r="JFX129" s="1170"/>
      <c r="JFY129" s="1170"/>
      <c r="JFZ129" s="1170"/>
      <c r="JGA129" s="1170"/>
      <c r="JGB129" s="1170"/>
      <c r="JGC129" s="1170"/>
      <c r="JGD129" s="1170"/>
      <c r="JGE129" s="1170"/>
      <c r="JGF129" s="1170"/>
      <c r="JGG129" s="1170"/>
      <c r="JGH129" s="1170"/>
      <c r="JGI129" s="1170"/>
      <c r="JGJ129" s="1170"/>
      <c r="JGK129" s="1170"/>
      <c r="JGL129" s="1170"/>
      <c r="JGM129" s="1170"/>
      <c r="JGN129" s="1170"/>
      <c r="JGO129" s="1170"/>
      <c r="JGP129" s="1170"/>
      <c r="JGQ129" s="1170"/>
      <c r="JGR129" s="1170"/>
      <c r="JGS129" s="1170"/>
      <c r="JGT129" s="1170"/>
      <c r="JGU129" s="1170"/>
      <c r="JGV129" s="1170"/>
      <c r="JGW129" s="1170"/>
      <c r="JGX129" s="1170"/>
      <c r="JGY129" s="1170"/>
      <c r="JGZ129" s="1170"/>
      <c r="JHA129" s="1170"/>
      <c r="JHB129" s="1170"/>
      <c r="JHC129" s="1170"/>
      <c r="JHD129" s="1170"/>
      <c r="JHE129" s="1170"/>
      <c r="JHF129" s="1170"/>
      <c r="JHG129" s="1170"/>
      <c r="JHH129" s="1170"/>
      <c r="JHI129" s="1170"/>
      <c r="JHJ129" s="1170"/>
      <c r="JHK129" s="1170"/>
      <c r="JHL129" s="1170"/>
      <c r="JHM129" s="1170"/>
      <c r="JHN129" s="1170"/>
      <c r="JHO129" s="1170"/>
      <c r="JHP129" s="1170"/>
      <c r="JHQ129" s="1170"/>
      <c r="JHR129" s="1170"/>
      <c r="JHS129" s="1170"/>
      <c r="JHT129" s="1170"/>
      <c r="JHU129" s="1170"/>
      <c r="JHV129" s="1170"/>
      <c r="JHW129" s="1170"/>
      <c r="JHX129" s="1170"/>
      <c r="JHY129" s="1170"/>
      <c r="JHZ129" s="1170"/>
      <c r="JIA129" s="1170"/>
      <c r="JIB129" s="1170"/>
      <c r="JIC129" s="1170"/>
      <c r="JID129" s="1170"/>
      <c r="JIE129" s="1170"/>
      <c r="JIF129" s="1170"/>
      <c r="JIG129" s="1170"/>
      <c r="JIH129" s="1170"/>
      <c r="JII129" s="1170"/>
      <c r="JIJ129" s="1170"/>
      <c r="JIK129" s="1170"/>
      <c r="JIL129" s="1170"/>
      <c r="JIM129" s="1170"/>
      <c r="JIN129" s="1170"/>
      <c r="JIO129" s="1170"/>
      <c r="JIP129" s="1170"/>
      <c r="JIQ129" s="1170"/>
      <c r="JIR129" s="1170"/>
      <c r="JIS129" s="1170"/>
      <c r="JIT129" s="1170"/>
      <c r="JIU129" s="1170"/>
      <c r="JIV129" s="1170"/>
      <c r="JIW129" s="1170"/>
      <c r="JIX129" s="1170"/>
      <c r="JIY129" s="1170"/>
      <c r="JIZ129" s="1170"/>
      <c r="JJA129" s="1170"/>
      <c r="JJB129" s="1170"/>
      <c r="JJC129" s="1170"/>
      <c r="JJD129" s="1170"/>
      <c r="JJE129" s="1170"/>
      <c r="JJF129" s="1170"/>
      <c r="JJG129" s="1170"/>
      <c r="JJH129" s="1170"/>
      <c r="JJI129" s="1170"/>
      <c r="JJJ129" s="1170"/>
      <c r="JJK129" s="1170"/>
      <c r="JJL129" s="1170"/>
      <c r="JJM129" s="1170"/>
      <c r="JJN129" s="1170"/>
      <c r="JJO129" s="1170"/>
      <c r="JJP129" s="1170"/>
      <c r="JJQ129" s="1170"/>
      <c r="JJR129" s="1170"/>
      <c r="JJS129" s="1170"/>
      <c r="JJT129" s="1170"/>
      <c r="JJU129" s="1170"/>
      <c r="JJV129" s="1170"/>
      <c r="JJW129" s="1170"/>
      <c r="JJX129" s="1170"/>
      <c r="JJY129" s="1170"/>
      <c r="JJZ129" s="1170"/>
      <c r="JKA129" s="1170"/>
      <c r="JKB129" s="1170"/>
      <c r="JKC129" s="1170"/>
      <c r="JKD129" s="1170"/>
      <c r="JKE129" s="1170"/>
      <c r="JKF129" s="1170"/>
      <c r="JKG129" s="1170"/>
      <c r="JKH129" s="1170"/>
      <c r="JKI129" s="1170"/>
      <c r="JKJ129" s="1170"/>
      <c r="JKK129" s="1170"/>
      <c r="JKL129" s="1170"/>
      <c r="JKM129" s="1170"/>
      <c r="JKN129" s="1170"/>
      <c r="JKO129" s="1170"/>
      <c r="JKP129" s="1170"/>
      <c r="JKQ129" s="1170"/>
      <c r="JKR129" s="1170"/>
      <c r="JKS129" s="1170"/>
      <c r="JKT129" s="1170"/>
      <c r="JKU129" s="1170"/>
      <c r="JKV129" s="1170"/>
      <c r="JKW129" s="1170"/>
      <c r="JKX129" s="1170"/>
      <c r="JKY129" s="1170"/>
      <c r="JKZ129" s="1170"/>
      <c r="JLA129" s="1170"/>
      <c r="JLB129" s="1170"/>
      <c r="JLC129" s="1170"/>
      <c r="JLD129" s="1170"/>
      <c r="JLE129" s="1170"/>
      <c r="JLF129" s="1170"/>
      <c r="JLG129" s="1170"/>
      <c r="JLH129" s="1170"/>
      <c r="JLI129" s="1170"/>
      <c r="JLJ129" s="1170"/>
      <c r="JLK129" s="1170"/>
      <c r="JLL129" s="1170"/>
      <c r="JLM129" s="1170"/>
      <c r="JLN129" s="1170"/>
      <c r="JLO129" s="1170"/>
      <c r="JLP129" s="1170"/>
      <c r="JLQ129" s="1170"/>
      <c r="JLR129" s="1170"/>
      <c r="JLS129" s="1170"/>
      <c r="JLT129" s="1170"/>
      <c r="JLU129" s="1170"/>
      <c r="JLV129" s="1170"/>
      <c r="JLW129" s="1170"/>
      <c r="JLX129" s="1170"/>
      <c r="JLY129" s="1170"/>
      <c r="JLZ129" s="1170"/>
      <c r="JMA129" s="1170"/>
      <c r="JMB129" s="1170"/>
      <c r="JMC129" s="1170"/>
      <c r="JMD129" s="1170"/>
      <c r="JME129" s="1170"/>
      <c r="JMF129" s="1170"/>
      <c r="JMG129" s="1170"/>
      <c r="JMH129" s="1170"/>
      <c r="JMI129" s="1170"/>
      <c r="JMJ129" s="1170"/>
      <c r="JMK129" s="1170"/>
      <c r="JML129" s="1170"/>
      <c r="JMM129" s="1170"/>
      <c r="JMN129" s="1170"/>
      <c r="JMO129" s="1170"/>
      <c r="JMP129" s="1170"/>
      <c r="JMQ129" s="1170"/>
      <c r="JMR129" s="1170"/>
      <c r="JMS129" s="1170"/>
      <c r="JMT129" s="1170"/>
      <c r="JMU129" s="1170"/>
      <c r="JMV129" s="1170"/>
      <c r="JMW129" s="1170"/>
      <c r="JMX129" s="1170"/>
      <c r="JMY129" s="1170"/>
      <c r="JMZ129" s="1170"/>
      <c r="JNA129" s="1170"/>
      <c r="JNB129" s="1170"/>
      <c r="JNC129" s="1170"/>
      <c r="JND129" s="1170"/>
      <c r="JNE129" s="1170"/>
      <c r="JNF129" s="1170"/>
      <c r="JNG129" s="1170"/>
      <c r="JNH129" s="1170"/>
      <c r="JNI129" s="1170"/>
      <c r="JNJ129" s="1170"/>
      <c r="JNK129" s="1170"/>
      <c r="JNL129" s="1170"/>
      <c r="JNM129" s="1170"/>
      <c r="JNN129" s="1170"/>
      <c r="JNO129" s="1170"/>
      <c r="JNP129" s="1170"/>
      <c r="JNQ129" s="1170"/>
      <c r="JNR129" s="1170"/>
      <c r="JNS129" s="1170"/>
      <c r="JNT129" s="1170"/>
      <c r="JNU129" s="1170"/>
      <c r="JNV129" s="1170"/>
      <c r="JNW129" s="1170"/>
      <c r="JNX129" s="1170"/>
      <c r="JNY129" s="1170"/>
      <c r="JNZ129" s="1170"/>
      <c r="JOA129" s="1170"/>
      <c r="JOB129" s="1170"/>
      <c r="JOC129" s="1170"/>
      <c r="JOD129" s="1170"/>
      <c r="JOE129" s="1170"/>
      <c r="JOF129" s="1170"/>
      <c r="JOG129" s="1170"/>
      <c r="JOH129" s="1170"/>
      <c r="JOI129" s="1170"/>
      <c r="JOJ129" s="1170"/>
      <c r="JOK129" s="1170"/>
      <c r="JOL129" s="1170"/>
      <c r="JOM129" s="1170"/>
      <c r="JON129" s="1170"/>
      <c r="JOO129" s="1170"/>
      <c r="JOP129" s="1170"/>
      <c r="JOQ129" s="1170"/>
      <c r="JOR129" s="1170"/>
      <c r="JOS129" s="1170"/>
      <c r="JOT129" s="1170"/>
      <c r="JOU129" s="1170"/>
      <c r="JOV129" s="1170"/>
      <c r="JOW129" s="1170"/>
      <c r="JOX129" s="1170"/>
      <c r="JOY129" s="1170"/>
      <c r="JOZ129" s="1170"/>
      <c r="JPA129" s="1170"/>
      <c r="JPB129" s="1170"/>
      <c r="JPC129" s="1170"/>
      <c r="JPD129" s="1170"/>
      <c r="JPE129" s="1170"/>
      <c r="JPF129" s="1170"/>
      <c r="JPG129" s="1170"/>
      <c r="JPH129" s="1170"/>
      <c r="JPI129" s="1170"/>
      <c r="JPJ129" s="1170"/>
      <c r="JPK129" s="1170"/>
      <c r="JPL129" s="1170"/>
      <c r="JPM129" s="1170"/>
      <c r="JPN129" s="1170"/>
      <c r="JPO129" s="1170"/>
      <c r="JPP129" s="1170"/>
      <c r="JPQ129" s="1170"/>
      <c r="JPR129" s="1170"/>
      <c r="JPS129" s="1170"/>
      <c r="JPT129" s="1170"/>
      <c r="JPU129" s="1170"/>
      <c r="JPV129" s="1170"/>
      <c r="JPW129" s="1170"/>
      <c r="JPX129" s="1170"/>
      <c r="JPY129" s="1170"/>
      <c r="JPZ129" s="1170"/>
      <c r="JQA129" s="1170"/>
      <c r="JQB129" s="1170"/>
      <c r="JQC129" s="1170"/>
      <c r="JQD129" s="1170"/>
      <c r="JQE129" s="1170"/>
      <c r="JQF129" s="1170"/>
      <c r="JQG129" s="1170"/>
      <c r="JQH129" s="1170"/>
      <c r="JQI129" s="1170"/>
      <c r="JQJ129" s="1170"/>
      <c r="JQK129" s="1170"/>
      <c r="JQL129" s="1170"/>
      <c r="JQM129" s="1170"/>
      <c r="JQN129" s="1170"/>
      <c r="JQO129" s="1170"/>
      <c r="JQP129" s="1170"/>
      <c r="JQQ129" s="1170"/>
      <c r="JQR129" s="1170"/>
      <c r="JQS129" s="1170"/>
      <c r="JQT129" s="1170"/>
      <c r="JQU129" s="1170"/>
      <c r="JQV129" s="1170"/>
      <c r="JQW129" s="1170"/>
      <c r="JQX129" s="1170"/>
      <c r="JQY129" s="1170"/>
      <c r="JQZ129" s="1170"/>
      <c r="JRA129" s="1170"/>
      <c r="JRB129" s="1170"/>
      <c r="JRC129" s="1170"/>
      <c r="JRD129" s="1170"/>
      <c r="JRE129" s="1170"/>
      <c r="JRF129" s="1170"/>
      <c r="JRG129" s="1170"/>
      <c r="JRH129" s="1170"/>
      <c r="JRI129" s="1170"/>
      <c r="JRJ129" s="1170"/>
      <c r="JRK129" s="1170"/>
      <c r="JRL129" s="1170"/>
      <c r="JRM129" s="1170"/>
      <c r="JRN129" s="1170"/>
      <c r="JRO129" s="1170"/>
      <c r="JRP129" s="1170"/>
      <c r="JRQ129" s="1170"/>
      <c r="JRR129" s="1170"/>
      <c r="JRS129" s="1170"/>
      <c r="JRT129" s="1170"/>
      <c r="JRU129" s="1170"/>
      <c r="JRV129" s="1170"/>
      <c r="JRW129" s="1170"/>
      <c r="JRX129" s="1170"/>
      <c r="JRY129" s="1170"/>
      <c r="JRZ129" s="1170"/>
      <c r="JSA129" s="1170"/>
      <c r="JSB129" s="1170"/>
      <c r="JSC129" s="1170"/>
      <c r="JSD129" s="1170"/>
      <c r="JSE129" s="1170"/>
      <c r="JSF129" s="1170"/>
      <c r="JSG129" s="1170"/>
      <c r="JSH129" s="1170"/>
      <c r="JSI129" s="1170"/>
      <c r="JSJ129" s="1170"/>
      <c r="JSK129" s="1170"/>
      <c r="JSL129" s="1170"/>
      <c r="JSM129" s="1170"/>
      <c r="JSN129" s="1170"/>
      <c r="JSO129" s="1170"/>
      <c r="JSP129" s="1170"/>
      <c r="JSQ129" s="1170"/>
      <c r="JSR129" s="1170"/>
      <c r="JSS129" s="1170"/>
      <c r="JST129" s="1170"/>
      <c r="JSU129" s="1170"/>
      <c r="JSV129" s="1170"/>
      <c r="JSW129" s="1170"/>
      <c r="JSX129" s="1170"/>
      <c r="JSY129" s="1170"/>
      <c r="JSZ129" s="1170"/>
      <c r="JTA129" s="1170"/>
      <c r="JTB129" s="1170"/>
      <c r="JTC129" s="1170"/>
      <c r="JTD129" s="1170"/>
      <c r="JTE129" s="1170"/>
      <c r="JTF129" s="1170"/>
      <c r="JTG129" s="1170"/>
      <c r="JTH129" s="1170"/>
      <c r="JTI129" s="1170"/>
      <c r="JTJ129" s="1170"/>
      <c r="JTK129" s="1170"/>
      <c r="JTL129" s="1170"/>
      <c r="JTM129" s="1170"/>
      <c r="JTN129" s="1170"/>
      <c r="JTO129" s="1170"/>
      <c r="JTP129" s="1170"/>
      <c r="JTQ129" s="1170"/>
      <c r="JTR129" s="1170"/>
      <c r="JTS129" s="1170"/>
      <c r="JTT129" s="1170"/>
      <c r="JTU129" s="1170"/>
      <c r="JTV129" s="1170"/>
      <c r="JTW129" s="1170"/>
      <c r="JTX129" s="1170"/>
      <c r="JTY129" s="1170"/>
      <c r="JTZ129" s="1170"/>
      <c r="JUA129" s="1170"/>
      <c r="JUB129" s="1170"/>
      <c r="JUC129" s="1170"/>
      <c r="JUD129" s="1170"/>
      <c r="JUE129" s="1170"/>
      <c r="JUF129" s="1170"/>
      <c r="JUG129" s="1170"/>
      <c r="JUH129" s="1170"/>
      <c r="JUI129" s="1170"/>
      <c r="JUJ129" s="1170"/>
      <c r="JUK129" s="1170"/>
      <c r="JUL129" s="1170"/>
      <c r="JUM129" s="1170"/>
      <c r="JUN129" s="1170"/>
      <c r="JUO129" s="1170"/>
      <c r="JUP129" s="1170"/>
      <c r="JUQ129" s="1170"/>
      <c r="JUR129" s="1170"/>
      <c r="JUS129" s="1170"/>
      <c r="JUT129" s="1170"/>
      <c r="JUU129" s="1170"/>
      <c r="JUV129" s="1170"/>
      <c r="JUW129" s="1170"/>
      <c r="JUX129" s="1170"/>
      <c r="JUY129" s="1170"/>
      <c r="JUZ129" s="1170"/>
      <c r="JVA129" s="1170"/>
      <c r="JVB129" s="1170"/>
      <c r="JVC129" s="1170"/>
      <c r="JVD129" s="1170"/>
      <c r="JVE129" s="1170"/>
      <c r="JVF129" s="1170"/>
      <c r="JVG129" s="1170"/>
      <c r="JVH129" s="1170"/>
      <c r="JVI129" s="1170"/>
      <c r="JVJ129" s="1170"/>
      <c r="JVK129" s="1170"/>
      <c r="JVL129" s="1170"/>
      <c r="JVM129" s="1170"/>
      <c r="JVN129" s="1170"/>
      <c r="JVO129" s="1170"/>
      <c r="JVP129" s="1170"/>
      <c r="JVQ129" s="1170"/>
      <c r="JVR129" s="1170"/>
      <c r="JVS129" s="1170"/>
      <c r="JVT129" s="1170"/>
      <c r="JVU129" s="1170"/>
      <c r="JVV129" s="1170"/>
      <c r="JVW129" s="1170"/>
      <c r="JVX129" s="1170"/>
      <c r="JVY129" s="1170"/>
      <c r="JVZ129" s="1170"/>
      <c r="JWA129" s="1170"/>
      <c r="JWB129" s="1170"/>
      <c r="JWC129" s="1170"/>
      <c r="JWD129" s="1170"/>
      <c r="JWE129" s="1170"/>
      <c r="JWF129" s="1170"/>
      <c r="JWG129" s="1170"/>
      <c r="JWH129" s="1170"/>
      <c r="JWI129" s="1170"/>
      <c r="JWJ129" s="1170"/>
      <c r="JWK129" s="1170"/>
      <c r="JWL129" s="1170"/>
      <c r="JWM129" s="1170"/>
      <c r="JWN129" s="1170"/>
      <c r="JWO129" s="1170"/>
      <c r="JWP129" s="1170"/>
      <c r="JWQ129" s="1170"/>
      <c r="JWR129" s="1170"/>
      <c r="JWS129" s="1170"/>
      <c r="JWT129" s="1170"/>
      <c r="JWU129" s="1170"/>
      <c r="JWV129" s="1170"/>
      <c r="JWW129" s="1170"/>
      <c r="JWX129" s="1170"/>
      <c r="JWY129" s="1170"/>
      <c r="JWZ129" s="1170"/>
      <c r="JXA129" s="1170"/>
      <c r="JXB129" s="1170"/>
      <c r="JXC129" s="1170"/>
      <c r="JXD129" s="1170"/>
      <c r="JXE129" s="1170"/>
      <c r="JXF129" s="1170"/>
      <c r="JXG129" s="1170"/>
      <c r="JXH129" s="1170"/>
      <c r="JXI129" s="1170"/>
      <c r="JXJ129" s="1170"/>
      <c r="JXK129" s="1170"/>
      <c r="JXL129" s="1170"/>
      <c r="JXM129" s="1170"/>
      <c r="JXN129" s="1170"/>
      <c r="JXO129" s="1170"/>
      <c r="JXP129" s="1170"/>
      <c r="JXQ129" s="1170"/>
      <c r="JXR129" s="1170"/>
      <c r="JXS129" s="1170"/>
      <c r="JXT129" s="1170"/>
      <c r="JXU129" s="1170"/>
      <c r="JXV129" s="1170"/>
      <c r="JXW129" s="1170"/>
      <c r="JXX129" s="1170"/>
      <c r="JXY129" s="1170"/>
      <c r="JXZ129" s="1170"/>
      <c r="JYA129" s="1170"/>
      <c r="JYB129" s="1170"/>
      <c r="JYC129" s="1170"/>
      <c r="JYD129" s="1170"/>
      <c r="JYE129" s="1170"/>
      <c r="JYF129" s="1170"/>
      <c r="JYG129" s="1170"/>
      <c r="JYH129" s="1170"/>
      <c r="JYI129" s="1170"/>
      <c r="JYJ129" s="1170"/>
      <c r="JYK129" s="1170"/>
      <c r="JYL129" s="1170"/>
      <c r="JYM129" s="1170"/>
      <c r="JYN129" s="1170"/>
      <c r="JYO129" s="1170"/>
      <c r="JYP129" s="1170"/>
      <c r="JYQ129" s="1170"/>
      <c r="JYR129" s="1170"/>
      <c r="JYS129" s="1170"/>
      <c r="JYT129" s="1170"/>
      <c r="JYU129" s="1170"/>
      <c r="JYV129" s="1170"/>
      <c r="JYW129" s="1170"/>
      <c r="JYX129" s="1170"/>
      <c r="JYY129" s="1170"/>
      <c r="JYZ129" s="1170"/>
      <c r="JZA129" s="1170"/>
      <c r="JZB129" s="1170"/>
      <c r="JZC129" s="1170"/>
      <c r="JZD129" s="1170"/>
      <c r="JZE129" s="1170"/>
      <c r="JZF129" s="1170"/>
      <c r="JZG129" s="1170"/>
      <c r="JZH129" s="1170"/>
      <c r="JZI129" s="1170"/>
      <c r="JZJ129" s="1170"/>
      <c r="JZK129" s="1170"/>
      <c r="JZL129" s="1170"/>
      <c r="JZM129" s="1170"/>
      <c r="JZN129" s="1170"/>
      <c r="JZO129" s="1170"/>
      <c r="JZP129" s="1170"/>
      <c r="JZQ129" s="1170"/>
      <c r="JZR129" s="1170"/>
      <c r="JZS129" s="1170"/>
      <c r="JZT129" s="1170"/>
      <c r="JZU129" s="1170"/>
      <c r="JZV129" s="1170"/>
      <c r="JZW129" s="1170"/>
      <c r="JZX129" s="1170"/>
      <c r="JZY129" s="1170"/>
      <c r="JZZ129" s="1170"/>
      <c r="KAA129" s="1170"/>
      <c r="KAB129" s="1170"/>
      <c r="KAC129" s="1170"/>
      <c r="KAD129" s="1170"/>
      <c r="KAE129" s="1170"/>
      <c r="KAF129" s="1170"/>
      <c r="KAG129" s="1170"/>
      <c r="KAH129" s="1170"/>
      <c r="KAI129" s="1170"/>
      <c r="KAJ129" s="1170"/>
      <c r="KAK129" s="1170"/>
      <c r="KAL129" s="1170"/>
      <c r="KAM129" s="1170"/>
      <c r="KAN129" s="1170"/>
      <c r="KAO129" s="1170"/>
      <c r="KAP129" s="1170"/>
      <c r="KAQ129" s="1170"/>
      <c r="KAR129" s="1170"/>
      <c r="KAS129" s="1170"/>
      <c r="KAT129" s="1170"/>
      <c r="KAU129" s="1170"/>
      <c r="KAV129" s="1170"/>
      <c r="KAW129" s="1170"/>
      <c r="KAX129" s="1170"/>
      <c r="KAY129" s="1170"/>
      <c r="KAZ129" s="1170"/>
      <c r="KBA129" s="1170"/>
      <c r="KBB129" s="1170"/>
      <c r="KBC129" s="1170"/>
      <c r="KBD129" s="1170"/>
      <c r="KBE129" s="1170"/>
      <c r="KBF129" s="1170"/>
      <c r="KBG129" s="1170"/>
      <c r="KBH129" s="1170"/>
      <c r="KBI129" s="1170"/>
      <c r="KBJ129" s="1170"/>
      <c r="KBK129" s="1170"/>
      <c r="KBL129" s="1170"/>
      <c r="KBM129" s="1170"/>
      <c r="KBN129" s="1170"/>
      <c r="KBO129" s="1170"/>
      <c r="KBP129" s="1170"/>
      <c r="KBQ129" s="1170"/>
      <c r="KBR129" s="1170"/>
      <c r="KBS129" s="1170"/>
      <c r="KBT129" s="1170"/>
      <c r="KBU129" s="1170"/>
      <c r="KBV129" s="1170"/>
      <c r="KBW129" s="1170"/>
      <c r="KBX129" s="1170"/>
      <c r="KBY129" s="1170"/>
      <c r="KBZ129" s="1170"/>
      <c r="KCA129" s="1170"/>
      <c r="KCB129" s="1170"/>
      <c r="KCC129" s="1170"/>
      <c r="KCD129" s="1170"/>
      <c r="KCE129" s="1170"/>
      <c r="KCF129" s="1170"/>
      <c r="KCG129" s="1170"/>
      <c r="KCH129" s="1170"/>
      <c r="KCI129" s="1170"/>
      <c r="KCJ129" s="1170"/>
      <c r="KCK129" s="1170"/>
      <c r="KCL129" s="1170"/>
      <c r="KCM129" s="1170"/>
      <c r="KCN129" s="1170"/>
      <c r="KCO129" s="1170"/>
      <c r="KCP129" s="1170"/>
      <c r="KCQ129" s="1170"/>
      <c r="KCR129" s="1170"/>
      <c r="KCS129" s="1170"/>
      <c r="KCT129" s="1170"/>
      <c r="KCU129" s="1170"/>
      <c r="KCV129" s="1170"/>
      <c r="KCW129" s="1170"/>
      <c r="KCX129" s="1170"/>
      <c r="KCY129" s="1170"/>
      <c r="KCZ129" s="1170"/>
      <c r="KDA129" s="1170"/>
      <c r="KDB129" s="1170"/>
      <c r="KDC129" s="1170"/>
      <c r="KDD129" s="1170"/>
      <c r="KDE129" s="1170"/>
      <c r="KDF129" s="1170"/>
      <c r="KDG129" s="1170"/>
      <c r="KDH129" s="1170"/>
      <c r="KDI129" s="1170"/>
      <c r="KDJ129" s="1170"/>
      <c r="KDK129" s="1170"/>
      <c r="KDL129" s="1170"/>
      <c r="KDM129" s="1170"/>
      <c r="KDN129" s="1170"/>
      <c r="KDO129" s="1170"/>
      <c r="KDP129" s="1170"/>
      <c r="KDQ129" s="1170"/>
      <c r="KDR129" s="1170"/>
      <c r="KDS129" s="1170"/>
      <c r="KDT129" s="1170"/>
      <c r="KDU129" s="1170"/>
      <c r="KDV129" s="1170"/>
      <c r="KDW129" s="1170"/>
      <c r="KDX129" s="1170"/>
      <c r="KDY129" s="1170"/>
      <c r="KDZ129" s="1170"/>
      <c r="KEA129" s="1170"/>
      <c r="KEB129" s="1170"/>
      <c r="KEC129" s="1170"/>
      <c r="KED129" s="1170"/>
      <c r="KEE129" s="1170"/>
      <c r="KEF129" s="1170"/>
      <c r="KEG129" s="1170"/>
      <c r="KEH129" s="1170"/>
      <c r="KEI129" s="1170"/>
      <c r="KEJ129" s="1170"/>
      <c r="KEK129" s="1170"/>
      <c r="KEL129" s="1170"/>
      <c r="KEM129" s="1170"/>
      <c r="KEN129" s="1170"/>
      <c r="KEO129" s="1170"/>
      <c r="KEP129" s="1170"/>
      <c r="KEQ129" s="1170"/>
      <c r="KER129" s="1170"/>
      <c r="KES129" s="1170"/>
      <c r="KET129" s="1170"/>
      <c r="KEU129" s="1170"/>
      <c r="KEV129" s="1170"/>
      <c r="KEW129" s="1170"/>
      <c r="KEX129" s="1170"/>
      <c r="KEY129" s="1170"/>
      <c r="KEZ129" s="1170"/>
      <c r="KFA129" s="1170"/>
      <c r="KFB129" s="1170"/>
      <c r="KFC129" s="1170"/>
      <c r="KFD129" s="1170"/>
      <c r="KFE129" s="1170"/>
      <c r="KFF129" s="1170"/>
      <c r="KFG129" s="1170"/>
      <c r="KFH129" s="1170"/>
      <c r="KFI129" s="1170"/>
      <c r="KFJ129" s="1170"/>
      <c r="KFK129" s="1170"/>
      <c r="KFL129" s="1170"/>
      <c r="KFM129" s="1170"/>
      <c r="KFN129" s="1170"/>
      <c r="KFO129" s="1170"/>
      <c r="KFP129" s="1170"/>
      <c r="KFQ129" s="1170"/>
      <c r="KFR129" s="1170"/>
      <c r="KFS129" s="1170"/>
      <c r="KFT129" s="1170"/>
      <c r="KFU129" s="1170"/>
      <c r="KFV129" s="1170"/>
      <c r="KFW129" s="1170"/>
      <c r="KFX129" s="1170"/>
      <c r="KFY129" s="1170"/>
      <c r="KFZ129" s="1170"/>
      <c r="KGA129" s="1170"/>
      <c r="KGB129" s="1170"/>
      <c r="KGC129" s="1170"/>
      <c r="KGD129" s="1170"/>
      <c r="KGE129" s="1170"/>
      <c r="KGF129" s="1170"/>
      <c r="KGG129" s="1170"/>
      <c r="KGH129" s="1170"/>
      <c r="KGI129" s="1170"/>
      <c r="KGJ129" s="1170"/>
      <c r="KGK129" s="1170"/>
      <c r="KGL129" s="1170"/>
      <c r="KGM129" s="1170"/>
      <c r="KGN129" s="1170"/>
      <c r="KGO129" s="1170"/>
      <c r="KGP129" s="1170"/>
      <c r="KGQ129" s="1170"/>
      <c r="KGR129" s="1170"/>
      <c r="KGS129" s="1170"/>
      <c r="KGT129" s="1170"/>
      <c r="KGU129" s="1170"/>
      <c r="KGV129" s="1170"/>
      <c r="KGW129" s="1170"/>
      <c r="KGX129" s="1170"/>
      <c r="KGY129" s="1170"/>
      <c r="KGZ129" s="1170"/>
      <c r="KHA129" s="1170"/>
      <c r="KHB129" s="1170"/>
      <c r="KHC129" s="1170"/>
      <c r="KHD129" s="1170"/>
      <c r="KHE129" s="1170"/>
      <c r="KHF129" s="1170"/>
      <c r="KHG129" s="1170"/>
      <c r="KHH129" s="1170"/>
      <c r="KHI129" s="1170"/>
      <c r="KHJ129" s="1170"/>
      <c r="KHK129" s="1170"/>
      <c r="KHL129" s="1170"/>
      <c r="KHM129" s="1170"/>
      <c r="KHN129" s="1170"/>
      <c r="KHO129" s="1170"/>
      <c r="KHP129" s="1170"/>
      <c r="KHQ129" s="1170"/>
      <c r="KHR129" s="1170"/>
      <c r="KHS129" s="1170"/>
      <c r="KHT129" s="1170"/>
      <c r="KHU129" s="1170"/>
      <c r="KHV129" s="1170"/>
      <c r="KHW129" s="1170"/>
      <c r="KHX129" s="1170"/>
      <c r="KHY129" s="1170"/>
      <c r="KHZ129" s="1170"/>
      <c r="KIA129" s="1170"/>
      <c r="KIB129" s="1170"/>
      <c r="KIC129" s="1170"/>
      <c r="KID129" s="1170"/>
      <c r="KIE129" s="1170"/>
      <c r="KIF129" s="1170"/>
      <c r="KIG129" s="1170"/>
      <c r="KIH129" s="1170"/>
      <c r="KII129" s="1170"/>
      <c r="KIJ129" s="1170"/>
      <c r="KIK129" s="1170"/>
      <c r="KIL129" s="1170"/>
      <c r="KIM129" s="1170"/>
      <c r="KIN129" s="1170"/>
      <c r="KIO129" s="1170"/>
      <c r="KIP129" s="1170"/>
      <c r="KIQ129" s="1170"/>
      <c r="KIR129" s="1170"/>
      <c r="KIS129" s="1170"/>
      <c r="KIT129" s="1170"/>
      <c r="KIU129" s="1170"/>
      <c r="KIV129" s="1170"/>
      <c r="KIW129" s="1170"/>
      <c r="KIX129" s="1170"/>
      <c r="KIY129" s="1170"/>
      <c r="KIZ129" s="1170"/>
      <c r="KJA129" s="1170"/>
      <c r="KJB129" s="1170"/>
      <c r="KJC129" s="1170"/>
      <c r="KJD129" s="1170"/>
      <c r="KJE129" s="1170"/>
      <c r="KJF129" s="1170"/>
      <c r="KJG129" s="1170"/>
      <c r="KJH129" s="1170"/>
      <c r="KJI129" s="1170"/>
      <c r="KJJ129" s="1170"/>
      <c r="KJK129" s="1170"/>
      <c r="KJL129" s="1170"/>
      <c r="KJM129" s="1170"/>
      <c r="KJN129" s="1170"/>
      <c r="KJO129" s="1170"/>
      <c r="KJP129" s="1170"/>
      <c r="KJQ129" s="1170"/>
      <c r="KJR129" s="1170"/>
      <c r="KJS129" s="1170"/>
      <c r="KJT129" s="1170"/>
      <c r="KJU129" s="1170"/>
      <c r="KJV129" s="1170"/>
      <c r="KJW129" s="1170"/>
      <c r="KJX129" s="1170"/>
      <c r="KJY129" s="1170"/>
      <c r="KJZ129" s="1170"/>
      <c r="KKA129" s="1170"/>
      <c r="KKB129" s="1170"/>
      <c r="KKC129" s="1170"/>
      <c r="KKD129" s="1170"/>
      <c r="KKE129" s="1170"/>
      <c r="KKF129" s="1170"/>
      <c r="KKG129" s="1170"/>
      <c r="KKH129" s="1170"/>
      <c r="KKI129" s="1170"/>
      <c r="KKJ129" s="1170"/>
      <c r="KKK129" s="1170"/>
      <c r="KKL129" s="1170"/>
      <c r="KKM129" s="1170"/>
      <c r="KKN129" s="1170"/>
      <c r="KKO129" s="1170"/>
      <c r="KKP129" s="1170"/>
      <c r="KKQ129" s="1170"/>
      <c r="KKR129" s="1170"/>
      <c r="KKS129" s="1170"/>
      <c r="KKT129" s="1170"/>
      <c r="KKU129" s="1170"/>
      <c r="KKV129" s="1170"/>
      <c r="KKW129" s="1170"/>
      <c r="KKX129" s="1170"/>
      <c r="KKY129" s="1170"/>
      <c r="KKZ129" s="1170"/>
      <c r="KLA129" s="1170"/>
      <c r="KLB129" s="1170"/>
      <c r="KLC129" s="1170"/>
      <c r="KLD129" s="1170"/>
      <c r="KLE129" s="1170"/>
      <c r="KLF129" s="1170"/>
      <c r="KLG129" s="1170"/>
      <c r="KLH129" s="1170"/>
      <c r="KLI129" s="1170"/>
      <c r="KLJ129" s="1170"/>
      <c r="KLK129" s="1170"/>
      <c r="KLL129" s="1170"/>
      <c r="KLM129" s="1170"/>
      <c r="KLN129" s="1170"/>
      <c r="KLO129" s="1170"/>
      <c r="KLP129" s="1170"/>
      <c r="KLQ129" s="1170"/>
      <c r="KLR129" s="1170"/>
      <c r="KLS129" s="1170"/>
      <c r="KLT129" s="1170"/>
      <c r="KLU129" s="1170"/>
      <c r="KLV129" s="1170"/>
      <c r="KLW129" s="1170"/>
      <c r="KLX129" s="1170"/>
      <c r="KLY129" s="1170"/>
      <c r="KLZ129" s="1170"/>
      <c r="KMA129" s="1170"/>
      <c r="KMB129" s="1170"/>
      <c r="KMC129" s="1170"/>
      <c r="KMD129" s="1170"/>
      <c r="KME129" s="1170"/>
      <c r="KMF129" s="1170"/>
      <c r="KMG129" s="1170"/>
      <c r="KMH129" s="1170"/>
      <c r="KMI129" s="1170"/>
      <c r="KMJ129" s="1170"/>
      <c r="KMK129" s="1170"/>
      <c r="KML129" s="1170"/>
      <c r="KMM129" s="1170"/>
      <c r="KMN129" s="1170"/>
      <c r="KMO129" s="1170"/>
      <c r="KMP129" s="1170"/>
      <c r="KMQ129" s="1170"/>
      <c r="KMR129" s="1170"/>
      <c r="KMS129" s="1170"/>
      <c r="KMT129" s="1170"/>
      <c r="KMU129" s="1170"/>
      <c r="KMV129" s="1170"/>
      <c r="KMW129" s="1170"/>
      <c r="KMX129" s="1170"/>
      <c r="KMY129" s="1170"/>
      <c r="KMZ129" s="1170"/>
      <c r="KNA129" s="1170"/>
      <c r="KNB129" s="1170"/>
      <c r="KNC129" s="1170"/>
      <c r="KND129" s="1170"/>
      <c r="KNE129" s="1170"/>
      <c r="KNF129" s="1170"/>
      <c r="KNG129" s="1170"/>
      <c r="KNH129" s="1170"/>
      <c r="KNI129" s="1170"/>
      <c r="KNJ129" s="1170"/>
      <c r="KNK129" s="1170"/>
      <c r="KNL129" s="1170"/>
      <c r="KNM129" s="1170"/>
      <c r="KNN129" s="1170"/>
      <c r="KNO129" s="1170"/>
      <c r="KNP129" s="1170"/>
      <c r="KNQ129" s="1170"/>
      <c r="KNR129" s="1170"/>
      <c r="KNS129" s="1170"/>
      <c r="KNT129" s="1170"/>
      <c r="KNU129" s="1170"/>
      <c r="KNV129" s="1170"/>
      <c r="KNW129" s="1170"/>
      <c r="KNX129" s="1170"/>
      <c r="KNY129" s="1170"/>
      <c r="KNZ129" s="1170"/>
      <c r="KOA129" s="1170"/>
      <c r="KOB129" s="1170"/>
      <c r="KOC129" s="1170"/>
      <c r="KOD129" s="1170"/>
      <c r="KOE129" s="1170"/>
      <c r="KOF129" s="1170"/>
      <c r="KOG129" s="1170"/>
      <c r="KOH129" s="1170"/>
      <c r="KOI129" s="1170"/>
      <c r="KOJ129" s="1170"/>
      <c r="KOK129" s="1170"/>
      <c r="KOL129" s="1170"/>
      <c r="KOM129" s="1170"/>
      <c r="KON129" s="1170"/>
      <c r="KOO129" s="1170"/>
      <c r="KOP129" s="1170"/>
      <c r="KOQ129" s="1170"/>
      <c r="KOR129" s="1170"/>
      <c r="KOS129" s="1170"/>
      <c r="KOT129" s="1170"/>
      <c r="KOU129" s="1170"/>
      <c r="KOV129" s="1170"/>
      <c r="KOW129" s="1170"/>
      <c r="KOX129" s="1170"/>
      <c r="KOY129" s="1170"/>
      <c r="KOZ129" s="1170"/>
      <c r="KPA129" s="1170"/>
      <c r="KPB129" s="1170"/>
      <c r="KPC129" s="1170"/>
      <c r="KPD129" s="1170"/>
      <c r="KPE129" s="1170"/>
      <c r="KPF129" s="1170"/>
      <c r="KPG129" s="1170"/>
      <c r="KPH129" s="1170"/>
      <c r="KPI129" s="1170"/>
      <c r="KPJ129" s="1170"/>
      <c r="KPK129" s="1170"/>
      <c r="KPL129" s="1170"/>
      <c r="KPM129" s="1170"/>
      <c r="KPN129" s="1170"/>
      <c r="KPO129" s="1170"/>
      <c r="KPP129" s="1170"/>
      <c r="KPQ129" s="1170"/>
      <c r="KPR129" s="1170"/>
      <c r="KPS129" s="1170"/>
      <c r="KPT129" s="1170"/>
      <c r="KPU129" s="1170"/>
      <c r="KPV129" s="1170"/>
      <c r="KPW129" s="1170"/>
      <c r="KPX129" s="1170"/>
      <c r="KPY129" s="1170"/>
      <c r="KPZ129" s="1170"/>
      <c r="KQA129" s="1170"/>
      <c r="KQB129" s="1170"/>
      <c r="KQC129" s="1170"/>
      <c r="KQD129" s="1170"/>
      <c r="KQE129" s="1170"/>
      <c r="KQF129" s="1170"/>
      <c r="KQG129" s="1170"/>
      <c r="KQH129" s="1170"/>
      <c r="KQI129" s="1170"/>
      <c r="KQJ129" s="1170"/>
      <c r="KQK129" s="1170"/>
      <c r="KQL129" s="1170"/>
      <c r="KQM129" s="1170"/>
      <c r="KQN129" s="1170"/>
      <c r="KQO129" s="1170"/>
      <c r="KQP129" s="1170"/>
      <c r="KQQ129" s="1170"/>
      <c r="KQR129" s="1170"/>
      <c r="KQS129" s="1170"/>
      <c r="KQT129" s="1170"/>
      <c r="KQU129" s="1170"/>
      <c r="KQV129" s="1170"/>
      <c r="KQW129" s="1170"/>
      <c r="KQX129" s="1170"/>
      <c r="KQY129" s="1170"/>
      <c r="KQZ129" s="1170"/>
      <c r="KRA129" s="1170"/>
      <c r="KRB129" s="1170"/>
      <c r="KRC129" s="1170"/>
      <c r="KRD129" s="1170"/>
      <c r="KRE129" s="1170"/>
      <c r="KRF129" s="1170"/>
      <c r="KRG129" s="1170"/>
      <c r="KRH129" s="1170"/>
      <c r="KRI129" s="1170"/>
      <c r="KRJ129" s="1170"/>
      <c r="KRK129" s="1170"/>
      <c r="KRL129" s="1170"/>
      <c r="KRM129" s="1170"/>
      <c r="KRN129" s="1170"/>
      <c r="KRO129" s="1170"/>
      <c r="KRP129" s="1170"/>
      <c r="KRQ129" s="1170"/>
      <c r="KRR129" s="1170"/>
      <c r="KRS129" s="1170"/>
      <c r="KRT129" s="1170"/>
      <c r="KRU129" s="1170"/>
      <c r="KRV129" s="1170"/>
      <c r="KRW129" s="1170"/>
      <c r="KRX129" s="1170"/>
      <c r="KRY129" s="1170"/>
      <c r="KRZ129" s="1170"/>
      <c r="KSA129" s="1170"/>
      <c r="KSB129" s="1170"/>
      <c r="KSC129" s="1170"/>
      <c r="KSD129" s="1170"/>
      <c r="KSE129" s="1170"/>
      <c r="KSF129" s="1170"/>
      <c r="KSG129" s="1170"/>
      <c r="KSH129" s="1170"/>
      <c r="KSI129" s="1170"/>
      <c r="KSJ129" s="1170"/>
      <c r="KSK129" s="1170"/>
      <c r="KSL129" s="1170"/>
      <c r="KSM129" s="1170"/>
      <c r="KSN129" s="1170"/>
      <c r="KSO129" s="1170"/>
      <c r="KSP129" s="1170"/>
      <c r="KSQ129" s="1170"/>
      <c r="KSR129" s="1170"/>
      <c r="KSS129" s="1170"/>
      <c r="KST129" s="1170"/>
      <c r="KSU129" s="1170"/>
      <c r="KSV129" s="1170"/>
      <c r="KSW129" s="1170"/>
      <c r="KSX129" s="1170"/>
      <c r="KSY129" s="1170"/>
      <c r="KSZ129" s="1170"/>
      <c r="KTA129" s="1170"/>
      <c r="KTB129" s="1170"/>
      <c r="KTC129" s="1170"/>
      <c r="KTD129" s="1170"/>
      <c r="KTE129" s="1170"/>
      <c r="KTF129" s="1170"/>
      <c r="KTG129" s="1170"/>
      <c r="KTH129" s="1170"/>
      <c r="KTI129" s="1170"/>
      <c r="KTJ129" s="1170"/>
      <c r="KTK129" s="1170"/>
      <c r="KTL129" s="1170"/>
      <c r="KTM129" s="1170"/>
      <c r="KTN129" s="1170"/>
      <c r="KTO129" s="1170"/>
      <c r="KTP129" s="1170"/>
      <c r="KTQ129" s="1170"/>
      <c r="KTR129" s="1170"/>
      <c r="KTS129" s="1170"/>
      <c r="KTT129" s="1170"/>
      <c r="KTU129" s="1170"/>
      <c r="KTV129" s="1170"/>
      <c r="KTW129" s="1170"/>
      <c r="KTX129" s="1170"/>
      <c r="KTY129" s="1170"/>
      <c r="KTZ129" s="1170"/>
      <c r="KUA129" s="1170"/>
      <c r="KUB129" s="1170"/>
      <c r="KUC129" s="1170"/>
      <c r="KUD129" s="1170"/>
      <c r="KUE129" s="1170"/>
      <c r="KUF129" s="1170"/>
      <c r="KUG129" s="1170"/>
      <c r="KUH129" s="1170"/>
      <c r="KUI129" s="1170"/>
      <c r="KUJ129" s="1170"/>
      <c r="KUK129" s="1170"/>
      <c r="KUL129" s="1170"/>
      <c r="KUM129" s="1170"/>
      <c r="KUN129" s="1170"/>
      <c r="KUO129" s="1170"/>
      <c r="KUP129" s="1170"/>
      <c r="KUQ129" s="1170"/>
      <c r="KUR129" s="1170"/>
      <c r="KUS129" s="1170"/>
      <c r="KUT129" s="1170"/>
      <c r="KUU129" s="1170"/>
      <c r="KUV129" s="1170"/>
      <c r="KUW129" s="1170"/>
      <c r="KUX129" s="1170"/>
      <c r="KUY129" s="1170"/>
      <c r="KUZ129" s="1170"/>
      <c r="KVA129" s="1170"/>
      <c r="KVB129" s="1170"/>
      <c r="KVC129" s="1170"/>
      <c r="KVD129" s="1170"/>
      <c r="KVE129" s="1170"/>
      <c r="KVF129" s="1170"/>
      <c r="KVG129" s="1170"/>
      <c r="KVH129" s="1170"/>
      <c r="KVI129" s="1170"/>
      <c r="KVJ129" s="1170"/>
      <c r="KVK129" s="1170"/>
      <c r="KVL129" s="1170"/>
      <c r="KVM129" s="1170"/>
      <c r="KVN129" s="1170"/>
      <c r="KVO129" s="1170"/>
      <c r="KVP129" s="1170"/>
      <c r="KVQ129" s="1170"/>
      <c r="KVR129" s="1170"/>
      <c r="KVS129" s="1170"/>
      <c r="KVT129" s="1170"/>
      <c r="KVU129" s="1170"/>
      <c r="KVV129" s="1170"/>
      <c r="KVW129" s="1170"/>
      <c r="KVX129" s="1170"/>
      <c r="KVY129" s="1170"/>
      <c r="KVZ129" s="1170"/>
      <c r="KWA129" s="1170"/>
      <c r="KWB129" s="1170"/>
      <c r="KWC129" s="1170"/>
      <c r="KWD129" s="1170"/>
      <c r="KWE129" s="1170"/>
      <c r="KWF129" s="1170"/>
      <c r="KWG129" s="1170"/>
      <c r="KWH129" s="1170"/>
      <c r="KWI129" s="1170"/>
      <c r="KWJ129" s="1170"/>
      <c r="KWK129" s="1170"/>
      <c r="KWL129" s="1170"/>
      <c r="KWM129" s="1170"/>
      <c r="KWN129" s="1170"/>
      <c r="KWO129" s="1170"/>
      <c r="KWP129" s="1170"/>
      <c r="KWQ129" s="1170"/>
      <c r="KWR129" s="1170"/>
      <c r="KWS129" s="1170"/>
      <c r="KWT129" s="1170"/>
      <c r="KWU129" s="1170"/>
      <c r="KWV129" s="1170"/>
      <c r="KWW129" s="1170"/>
      <c r="KWX129" s="1170"/>
      <c r="KWY129" s="1170"/>
      <c r="KWZ129" s="1170"/>
      <c r="KXA129" s="1170"/>
      <c r="KXB129" s="1170"/>
      <c r="KXC129" s="1170"/>
      <c r="KXD129" s="1170"/>
      <c r="KXE129" s="1170"/>
      <c r="KXF129" s="1170"/>
      <c r="KXG129" s="1170"/>
      <c r="KXH129" s="1170"/>
      <c r="KXI129" s="1170"/>
      <c r="KXJ129" s="1170"/>
      <c r="KXK129" s="1170"/>
      <c r="KXL129" s="1170"/>
      <c r="KXM129" s="1170"/>
      <c r="KXN129" s="1170"/>
      <c r="KXO129" s="1170"/>
      <c r="KXP129" s="1170"/>
      <c r="KXQ129" s="1170"/>
      <c r="KXR129" s="1170"/>
      <c r="KXS129" s="1170"/>
      <c r="KXT129" s="1170"/>
      <c r="KXU129" s="1170"/>
      <c r="KXV129" s="1170"/>
      <c r="KXW129" s="1170"/>
      <c r="KXX129" s="1170"/>
      <c r="KXY129" s="1170"/>
      <c r="KXZ129" s="1170"/>
      <c r="KYA129" s="1170"/>
      <c r="KYB129" s="1170"/>
      <c r="KYC129" s="1170"/>
      <c r="KYD129" s="1170"/>
      <c r="KYE129" s="1170"/>
      <c r="KYF129" s="1170"/>
      <c r="KYG129" s="1170"/>
      <c r="KYH129" s="1170"/>
      <c r="KYI129" s="1170"/>
      <c r="KYJ129" s="1170"/>
      <c r="KYK129" s="1170"/>
      <c r="KYL129" s="1170"/>
      <c r="KYM129" s="1170"/>
      <c r="KYN129" s="1170"/>
      <c r="KYO129" s="1170"/>
      <c r="KYP129" s="1170"/>
      <c r="KYQ129" s="1170"/>
      <c r="KYR129" s="1170"/>
      <c r="KYS129" s="1170"/>
      <c r="KYT129" s="1170"/>
      <c r="KYU129" s="1170"/>
      <c r="KYV129" s="1170"/>
      <c r="KYW129" s="1170"/>
      <c r="KYX129" s="1170"/>
      <c r="KYY129" s="1170"/>
      <c r="KYZ129" s="1170"/>
      <c r="KZA129" s="1170"/>
      <c r="KZB129" s="1170"/>
      <c r="KZC129" s="1170"/>
      <c r="KZD129" s="1170"/>
      <c r="KZE129" s="1170"/>
      <c r="KZF129" s="1170"/>
      <c r="KZG129" s="1170"/>
      <c r="KZH129" s="1170"/>
      <c r="KZI129" s="1170"/>
      <c r="KZJ129" s="1170"/>
      <c r="KZK129" s="1170"/>
      <c r="KZL129" s="1170"/>
      <c r="KZM129" s="1170"/>
      <c r="KZN129" s="1170"/>
      <c r="KZO129" s="1170"/>
      <c r="KZP129" s="1170"/>
      <c r="KZQ129" s="1170"/>
      <c r="KZR129" s="1170"/>
      <c r="KZS129" s="1170"/>
      <c r="KZT129" s="1170"/>
      <c r="KZU129" s="1170"/>
      <c r="KZV129" s="1170"/>
      <c r="KZW129" s="1170"/>
      <c r="KZX129" s="1170"/>
      <c r="KZY129" s="1170"/>
      <c r="KZZ129" s="1170"/>
      <c r="LAA129" s="1170"/>
      <c r="LAB129" s="1170"/>
      <c r="LAC129" s="1170"/>
      <c r="LAD129" s="1170"/>
      <c r="LAE129" s="1170"/>
      <c r="LAF129" s="1170"/>
      <c r="LAG129" s="1170"/>
      <c r="LAH129" s="1170"/>
      <c r="LAI129" s="1170"/>
      <c r="LAJ129" s="1170"/>
      <c r="LAK129" s="1170"/>
      <c r="LAL129" s="1170"/>
      <c r="LAM129" s="1170"/>
      <c r="LAN129" s="1170"/>
      <c r="LAO129" s="1170"/>
      <c r="LAP129" s="1170"/>
      <c r="LAQ129" s="1170"/>
      <c r="LAR129" s="1170"/>
      <c r="LAS129" s="1170"/>
      <c r="LAT129" s="1170"/>
      <c r="LAU129" s="1170"/>
      <c r="LAV129" s="1170"/>
      <c r="LAW129" s="1170"/>
      <c r="LAX129" s="1170"/>
      <c r="LAY129" s="1170"/>
      <c r="LAZ129" s="1170"/>
      <c r="LBA129" s="1170"/>
      <c r="LBB129" s="1170"/>
      <c r="LBC129" s="1170"/>
      <c r="LBD129" s="1170"/>
      <c r="LBE129" s="1170"/>
      <c r="LBF129" s="1170"/>
      <c r="LBG129" s="1170"/>
      <c r="LBH129" s="1170"/>
      <c r="LBI129" s="1170"/>
      <c r="LBJ129" s="1170"/>
      <c r="LBK129" s="1170"/>
      <c r="LBL129" s="1170"/>
      <c r="LBM129" s="1170"/>
      <c r="LBN129" s="1170"/>
      <c r="LBO129" s="1170"/>
      <c r="LBP129" s="1170"/>
      <c r="LBQ129" s="1170"/>
      <c r="LBR129" s="1170"/>
      <c r="LBS129" s="1170"/>
      <c r="LBT129" s="1170"/>
      <c r="LBU129" s="1170"/>
      <c r="LBV129" s="1170"/>
      <c r="LBW129" s="1170"/>
      <c r="LBX129" s="1170"/>
      <c r="LBY129" s="1170"/>
      <c r="LBZ129" s="1170"/>
      <c r="LCA129" s="1170"/>
      <c r="LCB129" s="1170"/>
      <c r="LCC129" s="1170"/>
      <c r="LCD129" s="1170"/>
      <c r="LCE129" s="1170"/>
      <c r="LCF129" s="1170"/>
      <c r="LCG129" s="1170"/>
      <c r="LCH129" s="1170"/>
      <c r="LCI129" s="1170"/>
      <c r="LCJ129" s="1170"/>
      <c r="LCK129" s="1170"/>
      <c r="LCL129" s="1170"/>
      <c r="LCM129" s="1170"/>
      <c r="LCN129" s="1170"/>
      <c r="LCO129" s="1170"/>
      <c r="LCP129" s="1170"/>
      <c r="LCQ129" s="1170"/>
      <c r="LCR129" s="1170"/>
      <c r="LCS129" s="1170"/>
      <c r="LCT129" s="1170"/>
      <c r="LCU129" s="1170"/>
      <c r="LCV129" s="1170"/>
      <c r="LCW129" s="1170"/>
      <c r="LCX129" s="1170"/>
      <c r="LCY129" s="1170"/>
      <c r="LCZ129" s="1170"/>
      <c r="LDA129" s="1170"/>
      <c r="LDB129" s="1170"/>
      <c r="LDC129" s="1170"/>
      <c r="LDD129" s="1170"/>
      <c r="LDE129" s="1170"/>
      <c r="LDF129" s="1170"/>
      <c r="LDG129" s="1170"/>
      <c r="LDH129" s="1170"/>
      <c r="LDI129" s="1170"/>
      <c r="LDJ129" s="1170"/>
      <c r="LDK129" s="1170"/>
      <c r="LDL129" s="1170"/>
      <c r="LDM129" s="1170"/>
      <c r="LDN129" s="1170"/>
      <c r="LDO129" s="1170"/>
      <c r="LDP129" s="1170"/>
      <c r="LDQ129" s="1170"/>
      <c r="LDR129" s="1170"/>
      <c r="LDS129" s="1170"/>
      <c r="LDT129" s="1170"/>
      <c r="LDU129" s="1170"/>
      <c r="LDV129" s="1170"/>
      <c r="LDW129" s="1170"/>
      <c r="LDX129" s="1170"/>
      <c r="LDY129" s="1170"/>
      <c r="LDZ129" s="1170"/>
      <c r="LEA129" s="1170"/>
      <c r="LEB129" s="1170"/>
      <c r="LEC129" s="1170"/>
      <c r="LED129" s="1170"/>
      <c r="LEE129" s="1170"/>
      <c r="LEF129" s="1170"/>
      <c r="LEG129" s="1170"/>
      <c r="LEH129" s="1170"/>
      <c r="LEI129" s="1170"/>
      <c r="LEJ129" s="1170"/>
      <c r="LEK129" s="1170"/>
      <c r="LEL129" s="1170"/>
      <c r="LEM129" s="1170"/>
      <c r="LEN129" s="1170"/>
      <c r="LEO129" s="1170"/>
      <c r="LEP129" s="1170"/>
      <c r="LEQ129" s="1170"/>
      <c r="LER129" s="1170"/>
      <c r="LES129" s="1170"/>
      <c r="LET129" s="1170"/>
      <c r="LEU129" s="1170"/>
      <c r="LEV129" s="1170"/>
      <c r="LEW129" s="1170"/>
      <c r="LEX129" s="1170"/>
      <c r="LEY129" s="1170"/>
      <c r="LEZ129" s="1170"/>
      <c r="LFA129" s="1170"/>
      <c r="LFB129" s="1170"/>
      <c r="LFC129" s="1170"/>
      <c r="LFD129" s="1170"/>
      <c r="LFE129" s="1170"/>
      <c r="LFF129" s="1170"/>
      <c r="LFG129" s="1170"/>
      <c r="LFH129" s="1170"/>
      <c r="LFI129" s="1170"/>
      <c r="LFJ129" s="1170"/>
      <c r="LFK129" s="1170"/>
      <c r="LFL129" s="1170"/>
      <c r="LFM129" s="1170"/>
      <c r="LFN129" s="1170"/>
      <c r="LFO129" s="1170"/>
      <c r="LFP129" s="1170"/>
      <c r="LFQ129" s="1170"/>
      <c r="LFR129" s="1170"/>
      <c r="LFS129" s="1170"/>
      <c r="LFT129" s="1170"/>
      <c r="LFU129" s="1170"/>
      <c r="LFV129" s="1170"/>
      <c r="LFW129" s="1170"/>
      <c r="LFX129" s="1170"/>
      <c r="LFY129" s="1170"/>
      <c r="LFZ129" s="1170"/>
      <c r="LGA129" s="1170"/>
      <c r="LGB129" s="1170"/>
      <c r="LGC129" s="1170"/>
      <c r="LGD129" s="1170"/>
      <c r="LGE129" s="1170"/>
      <c r="LGF129" s="1170"/>
      <c r="LGG129" s="1170"/>
      <c r="LGH129" s="1170"/>
      <c r="LGI129" s="1170"/>
      <c r="LGJ129" s="1170"/>
      <c r="LGK129" s="1170"/>
      <c r="LGL129" s="1170"/>
      <c r="LGM129" s="1170"/>
      <c r="LGN129" s="1170"/>
      <c r="LGO129" s="1170"/>
      <c r="LGP129" s="1170"/>
      <c r="LGQ129" s="1170"/>
      <c r="LGR129" s="1170"/>
      <c r="LGS129" s="1170"/>
      <c r="LGT129" s="1170"/>
      <c r="LGU129" s="1170"/>
      <c r="LGV129" s="1170"/>
      <c r="LGW129" s="1170"/>
      <c r="LGX129" s="1170"/>
      <c r="LGY129" s="1170"/>
      <c r="LGZ129" s="1170"/>
      <c r="LHA129" s="1170"/>
      <c r="LHB129" s="1170"/>
      <c r="LHC129" s="1170"/>
      <c r="LHD129" s="1170"/>
      <c r="LHE129" s="1170"/>
      <c r="LHF129" s="1170"/>
      <c r="LHG129" s="1170"/>
      <c r="LHH129" s="1170"/>
      <c r="LHI129" s="1170"/>
      <c r="LHJ129" s="1170"/>
      <c r="LHK129" s="1170"/>
      <c r="LHL129" s="1170"/>
      <c r="LHM129" s="1170"/>
      <c r="LHN129" s="1170"/>
      <c r="LHO129" s="1170"/>
      <c r="LHP129" s="1170"/>
      <c r="LHQ129" s="1170"/>
      <c r="LHR129" s="1170"/>
      <c r="LHS129" s="1170"/>
      <c r="LHT129" s="1170"/>
      <c r="LHU129" s="1170"/>
      <c r="LHV129" s="1170"/>
      <c r="LHW129" s="1170"/>
      <c r="LHX129" s="1170"/>
      <c r="LHY129" s="1170"/>
      <c r="LHZ129" s="1170"/>
      <c r="LIA129" s="1170"/>
      <c r="LIB129" s="1170"/>
      <c r="LIC129" s="1170"/>
      <c r="LID129" s="1170"/>
      <c r="LIE129" s="1170"/>
      <c r="LIF129" s="1170"/>
      <c r="LIG129" s="1170"/>
      <c r="LIH129" s="1170"/>
      <c r="LII129" s="1170"/>
      <c r="LIJ129" s="1170"/>
      <c r="LIK129" s="1170"/>
      <c r="LIL129" s="1170"/>
      <c r="LIM129" s="1170"/>
      <c r="LIN129" s="1170"/>
      <c r="LIO129" s="1170"/>
      <c r="LIP129" s="1170"/>
      <c r="LIQ129" s="1170"/>
      <c r="LIR129" s="1170"/>
      <c r="LIS129" s="1170"/>
      <c r="LIT129" s="1170"/>
      <c r="LIU129" s="1170"/>
      <c r="LIV129" s="1170"/>
      <c r="LIW129" s="1170"/>
      <c r="LIX129" s="1170"/>
      <c r="LIY129" s="1170"/>
      <c r="LIZ129" s="1170"/>
      <c r="LJA129" s="1170"/>
      <c r="LJB129" s="1170"/>
      <c r="LJC129" s="1170"/>
      <c r="LJD129" s="1170"/>
      <c r="LJE129" s="1170"/>
      <c r="LJF129" s="1170"/>
      <c r="LJG129" s="1170"/>
      <c r="LJH129" s="1170"/>
      <c r="LJI129" s="1170"/>
      <c r="LJJ129" s="1170"/>
      <c r="LJK129" s="1170"/>
      <c r="LJL129" s="1170"/>
      <c r="LJM129" s="1170"/>
      <c r="LJN129" s="1170"/>
      <c r="LJO129" s="1170"/>
      <c r="LJP129" s="1170"/>
      <c r="LJQ129" s="1170"/>
      <c r="LJR129" s="1170"/>
      <c r="LJS129" s="1170"/>
      <c r="LJT129" s="1170"/>
      <c r="LJU129" s="1170"/>
      <c r="LJV129" s="1170"/>
      <c r="LJW129" s="1170"/>
      <c r="LJX129" s="1170"/>
      <c r="LJY129" s="1170"/>
      <c r="LJZ129" s="1170"/>
      <c r="LKA129" s="1170"/>
      <c r="LKB129" s="1170"/>
      <c r="LKC129" s="1170"/>
      <c r="LKD129" s="1170"/>
      <c r="LKE129" s="1170"/>
      <c r="LKF129" s="1170"/>
      <c r="LKG129" s="1170"/>
      <c r="LKH129" s="1170"/>
      <c r="LKI129" s="1170"/>
      <c r="LKJ129" s="1170"/>
      <c r="LKK129" s="1170"/>
      <c r="LKL129" s="1170"/>
      <c r="LKM129" s="1170"/>
      <c r="LKN129" s="1170"/>
      <c r="LKO129" s="1170"/>
      <c r="LKP129" s="1170"/>
      <c r="LKQ129" s="1170"/>
      <c r="LKR129" s="1170"/>
      <c r="LKS129" s="1170"/>
      <c r="LKT129" s="1170"/>
      <c r="LKU129" s="1170"/>
      <c r="LKV129" s="1170"/>
      <c r="LKW129" s="1170"/>
      <c r="LKX129" s="1170"/>
      <c r="LKY129" s="1170"/>
      <c r="LKZ129" s="1170"/>
      <c r="LLA129" s="1170"/>
      <c r="LLB129" s="1170"/>
      <c r="LLC129" s="1170"/>
      <c r="LLD129" s="1170"/>
      <c r="LLE129" s="1170"/>
      <c r="LLF129" s="1170"/>
      <c r="LLG129" s="1170"/>
      <c r="LLH129" s="1170"/>
      <c r="LLI129" s="1170"/>
      <c r="LLJ129" s="1170"/>
      <c r="LLK129" s="1170"/>
      <c r="LLL129" s="1170"/>
      <c r="LLM129" s="1170"/>
      <c r="LLN129" s="1170"/>
      <c r="LLO129" s="1170"/>
      <c r="LLP129" s="1170"/>
      <c r="LLQ129" s="1170"/>
      <c r="LLR129" s="1170"/>
      <c r="LLS129" s="1170"/>
      <c r="LLT129" s="1170"/>
      <c r="LLU129" s="1170"/>
      <c r="LLV129" s="1170"/>
      <c r="LLW129" s="1170"/>
      <c r="LLX129" s="1170"/>
      <c r="LLY129" s="1170"/>
      <c r="LLZ129" s="1170"/>
      <c r="LMA129" s="1170"/>
      <c r="LMB129" s="1170"/>
      <c r="LMC129" s="1170"/>
      <c r="LMD129" s="1170"/>
      <c r="LME129" s="1170"/>
      <c r="LMF129" s="1170"/>
      <c r="LMG129" s="1170"/>
      <c r="LMH129" s="1170"/>
      <c r="LMI129" s="1170"/>
      <c r="LMJ129" s="1170"/>
      <c r="LMK129" s="1170"/>
      <c r="LML129" s="1170"/>
      <c r="LMM129" s="1170"/>
      <c r="LMN129" s="1170"/>
      <c r="LMO129" s="1170"/>
      <c r="LMP129" s="1170"/>
      <c r="LMQ129" s="1170"/>
      <c r="LMR129" s="1170"/>
      <c r="LMS129" s="1170"/>
      <c r="LMT129" s="1170"/>
      <c r="LMU129" s="1170"/>
      <c r="LMV129" s="1170"/>
      <c r="LMW129" s="1170"/>
      <c r="LMX129" s="1170"/>
      <c r="LMY129" s="1170"/>
      <c r="LMZ129" s="1170"/>
      <c r="LNA129" s="1170"/>
      <c r="LNB129" s="1170"/>
      <c r="LNC129" s="1170"/>
      <c r="LND129" s="1170"/>
      <c r="LNE129" s="1170"/>
      <c r="LNF129" s="1170"/>
      <c r="LNG129" s="1170"/>
      <c r="LNH129" s="1170"/>
      <c r="LNI129" s="1170"/>
      <c r="LNJ129" s="1170"/>
      <c r="LNK129" s="1170"/>
      <c r="LNL129" s="1170"/>
      <c r="LNM129" s="1170"/>
      <c r="LNN129" s="1170"/>
      <c r="LNO129" s="1170"/>
      <c r="LNP129" s="1170"/>
      <c r="LNQ129" s="1170"/>
      <c r="LNR129" s="1170"/>
      <c r="LNS129" s="1170"/>
      <c r="LNT129" s="1170"/>
      <c r="LNU129" s="1170"/>
      <c r="LNV129" s="1170"/>
      <c r="LNW129" s="1170"/>
      <c r="LNX129" s="1170"/>
      <c r="LNY129" s="1170"/>
      <c r="LNZ129" s="1170"/>
      <c r="LOA129" s="1170"/>
      <c r="LOB129" s="1170"/>
      <c r="LOC129" s="1170"/>
      <c r="LOD129" s="1170"/>
      <c r="LOE129" s="1170"/>
      <c r="LOF129" s="1170"/>
      <c r="LOG129" s="1170"/>
      <c r="LOH129" s="1170"/>
      <c r="LOI129" s="1170"/>
      <c r="LOJ129" s="1170"/>
      <c r="LOK129" s="1170"/>
      <c r="LOL129" s="1170"/>
      <c r="LOM129" s="1170"/>
      <c r="LON129" s="1170"/>
      <c r="LOO129" s="1170"/>
      <c r="LOP129" s="1170"/>
      <c r="LOQ129" s="1170"/>
      <c r="LOR129" s="1170"/>
      <c r="LOS129" s="1170"/>
      <c r="LOT129" s="1170"/>
      <c r="LOU129" s="1170"/>
      <c r="LOV129" s="1170"/>
      <c r="LOW129" s="1170"/>
      <c r="LOX129" s="1170"/>
      <c r="LOY129" s="1170"/>
      <c r="LOZ129" s="1170"/>
      <c r="LPA129" s="1170"/>
      <c r="LPB129" s="1170"/>
      <c r="LPC129" s="1170"/>
      <c r="LPD129" s="1170"/>
      <c r="LPE129" s="1170"/>
      <c r="LPF129" s="1170"/>
      <c r="LPG129" s="1170"/>
      <c r="LPH129" s="1170"/>
      <c r="LPI129" s="1170"/>
      <c r="LPJ129" s="1170"/>
      <c r="LPK129" s="1170"/>
      <c r="LPL129" s="1170"/>
      <c r="LPM129" s="1170"/>
      <c r="LPN129" s="1170"/>
      <c r="LPO129" s="1170"/>
      <c r="LPP129" s="1170"/>
      <c r="LPQ129" s="1170"/>
      <c r="LPR129" s="1170"/>
      <c r="LPS129" s="1170"/>
      <c r="LPT129" s="1170"/>
      <c r="LPU129" s="1170"/>
      <c r="LPV129" s="1170"/>
      <c r="LPW129" s="1170"/>
      <c r="LPX129" s="1170"/>
      <c r="LPY129" s="1170"/>
      <c r="LPZ129" s="1170"/>
      <c r="LQA129" s="1170"/>
      <c r="LQB129" s="1170"/>
      <c r="LQC129" s="1170"/>
      <c r="LQD129" s="1170"/>
      <c r="LQE129" s="1170"/>
      <c r="LQF129" s="1170"/>
      <c r="LQG129" s="1170"/>
      <c r="LQH129" s="1170"/>
      <c r="LQI129" s="1170"/>
      <c r="LQJ129" s="1170"/>
      <c r="LQK129" s="1170"/>
      <c r="LQL129" s="1170"/>
      <c r="LQM129" s="1170"/>
      <c r="LQN129" s="1170"/>
      <c r="LQO129" s="1170"/>
      <c r="LQP129" s="1170"/>
      <c r="LQQ129" s="1170"/>
      <c r="LQR129" s="1170"/>
      <c r="LQS129" s="1170"/>
      <c r="LQT129" s="1170"/>
      <c r="LQU129" s="1170"/>
      <c r="LQV129" s="1170"/>
      <c r="LQW129" s="1170"/>
      <c r="LQX129" s="1170"/>
      <c r="LQY129" s="1170"/>
      <c r="LQZ129" s="1170"/>
      <c r="LRA129" s="1170"/>
      <c r="LRB129" s="1170"/>
      <c r="LRC129" s="1170"/>
      <c r="LRD129" s="1170"/>
      <c r="LRE129" s="1170"/>
      <c r="LRF129" s="1170"/>
      <c r="LRG129" s="1170"/>
      <c r="LRH129" s="1170"/>
      <c r="LRI129" s="1170"/>
      <c r="LRJ129" s="1170"/>
      <c r="LRK129" s="1170"/>
      <c r="LRL129" s="1170"/>
      <c r="LRM129" s="1170"/>
      <c r="LRN129" s="1170"/>
      <c r="LRO129" s="1170"/>
      <c r="LRP129" s="1170"/>
      <c r="LRQ129" s="1170"/>
      <c r="LRR129" s="1170"/>
      <c r="LRS129" s="1170"/>
      <c r="LRT129" s="1170"/>
      <c r="LRU129" s="1170"/>
      <c r="LRV129" s="1170"/>
      <c r="LRW129" s="1170"/>
      <c r="LRX129" s="1170"/>
      <c r="LRY129" s="1170"/>
      <c r="LRZ129" s="1170"/>
      <c r="LSA129" s="1170"/>
      <c r="LSB129" s="1170"/>
      <c r="LSC129" s="1170"/>
      <c r="LSD129" s="1170"/>
      <c r="LSE129" s="1170"/>
      <c r="LSF129" s="1170"/>
      <c r="LSG129" s="1170"/>
      <c r="LSH129" s="1170"/>
      <c r="LSI129" s="1170"/>
      <c r="LSJ129" s="1170"/>
      <c r="LSK129" s="1170"/>
      <c r="LSL129" s="1170"/>
      <c r="LSM129" s="1170"/>
      <c r="LSN129" s="1170"/>
      <c r="LSO129" s="1170"/>
      <c r="LSP129" s="1170"/>
      <c r="LSQ129" s="1170"/>
      <c r="LSR129" s="1170"/>
      <c r="LSS129" s="1170"/>
      <c r="LST129" s="1170"/>
      <c r="LSU129" s="1170"/>
      <c r="LSV129" s="1170"/>
      <c r="LSW129" s="1170"/>
      <c r="LSX129" s="1170"/>
      <c r="LSY129" s="1170"/>
      <c r="LSZ129" s="1170"/>
      <c r="LTA129" s="1170"/>
      <c r="LTB129" s="1170"/>
      <c r="LTC129" s="1170"/>
      <c r="LTD129" s="1170"/>
      <c r="LTE129" s="1170"/>
      <c r="LTF129" s="1170"/>
      <c r="LTG129" s="1170"/>
      <c r="LTH129" s="1170"/>
      <c r="LTI129" s="1170"/>
      <c r="LTJ129" s="1170"/>
      <c r="LTK129" s="1170"/>
      <c r="LTL129" s="1170"/>
      <c r="LTM129" s="1170"/>
      <c r="LTN129" s="1170"/>
      <c r="LTO129" s="1170"/>
      <c r="LTP129" s="1170"/>
      <c r="LTQ129" s="1170"/>
      <c r="LTR129" s="1170"/>
      <c r="LTS129" s="1170"/>
      <c r="LTT129" s="1170"/>
      <c r="LTU129" s="1170"/>
      <c r="LTV129" s="1170"/>
      <c r="LTW129" s="1170"/>
      <c r="LTX129" s="1170"/>
      <c r="LTY129" s="1170"/>
      <c r="LTZ129" s="1170"/>
      <c r="LUA129" s="1170"/>
      <c r="LUB129" s="1170"/>
      <c r="LUC129" s="1170"/>
      <c r="LUD129" s="1170"/>
      <c r="LUE129" s="1170"/>
      <c r="LUF129" s="1170"/>
      <c r="LUG129" s="1170"/>
      <c r="LUH129" s="1170"/>
      <c r="LUI129" s="1170"/>
      <c r="LUJ129" s="1170"/>
      <c r="LUK129" s="1170"/>
      <c r="LUL129" s="1170"/>
      <c r="LUM129" s="1170"/>
      <c r="LUN129" s="1170"/>
      <c r="LUO129" s="1170"/>
      <c r="LUP129" s="1170"/>
      <c r="LUQ129" s="1170"/>
      <c r="LUR129" s="1170"/>
      <c r="LUS129" s="1170"/>
      <c r="LUT129" s="1170"/>
      <c r="LUU129" s="1170"/>
      <c r="LUV129" s="1170"/>
      <c r="LUW129" s="1170"/>
      <c r="LUX129" s="1170"/>
      <c r="LUY129" s="1170"/>
      <c r="LUZ129" s="1170"/>
      <c r="LVA129" s="1170"/>
      <c r="LVB129" s="1170"/>
      <c r="LVC129" s="1170"/>
      <c r="LVD129" s="1170"/>
      <c r="LVE129" s="1170"/>
      <c r="LVF129" s="1170"/>
      <c r="LVG129" s="1170"/>
      <c r="LVH129" s="1170"/>
      <c r="LVI129" s="1170"/>
      <c r="LVJ129" s="1170"/>
      <c r="LVK129" s="1170"/>
      <c r="LVL129" s="1170"/>
      <c r="LVM129" s="1170"/>
      <c r="LVN129" s="1170"/>
      <c r="LVO129" s="1170"/>
      <c r="LVP129" s="1170"/>
      <c r="LVQ129" s="1170"/>
      <c r="LVR129" s="1170"/>
      <c r="LVS129" s="1170"/>
      <c r="LVT129" s="1170"/>
      <c r="LVU129" s="1170"/>
      <c r="LVV129" s="1170"/>
      <c r="LVW129" s="1170"/>
      <c r="LVX129" s="1170"/>
      <c r="LVY129" s="1170"/>
      <c r="LVZ129" s="1170"/>
      <c r="LWA129" s="1170"/>
      <c r="LWB129" s="1170"/>
      <c r="LWC129" s="1170"/>
      <c r="LWD129" s="1170"/>
      <c r="LWE129" s="1170"/>
      <c r="LWF129" s="1170"/>
      <c r="LWG129" s="1170"/>
      <c r="LWH129" s="1170"/>
      <c r="LWI129" s="1170"/>
      <c r="LWJ129" s="1170"/>
      <c r="LWK129" s="1170"/>
      <c r="LWL129" s="1170"/>
      <c r="LWM129" s="1170"/>
      <c r="LWN129" s="1170"/>
      <c r="LWO129" s="1170"/>
      <c r="LWP129" s="1170"/>
      <c r="LWQ129" s="1170"/>
      <c r="LWR129" s="1170"/>
      <c r="LWS129" s="1170"/>
      <c r="LWT129" s="1170"/>
      <c r="LWU129" s="1170"/>
      <c r="LWV129" s="1170"/>
      <c r="LWW129" s="1170"/>
      <c r="LWX129" s="1170"/>
      <c r="LWY129" s="1170"/>
      <c r="LWZ129" s="1170"/>
      <c r="LXA129" s="1170"/>
      <c r="LXB129" s="1170"/>
      <c r="LXC129" s="1170"/>
      <c r="LXD129" s="1170"/>
      <c r="LXE129" s="1170"/>
      <c r="LXF129" s="1170"/>
      <c r="LXG129" s="1170"/>
      <c r="LXH129" s="1170"/>
      <c r="LXI129" s="1170"/>
      <c r="LXJ129" s="1170"/>
      <c r="LXK129" s="1170"/>
      <c r="LXL129" s="1170"/>
      <c r="LXM129" s="1170"/>
      <c r="LXN129" s="1170"/>
      <c r="LXO129" s="1170"/>
      <c r="LXP129" s="1170"/>
      <c r="LXQ129" s="1170"/>
      <c r="LXR129" s="1170"/>
      <c r="LXS129" s="1170"/>
      <c r="LXT129" s="1170"/>
      <c r="LXU129" s="1170"/>
      <c r="LXV129" s="1170"/>
      <c r="LXW129" s="1170"/>
      <c r="LXX129" s="1170"/>
      <c r="LXY129" s="1170"/>
      <c r="LXZ129" s="1170"/>
      <c r="LYA129" s="1170"/>
      <c r="LYB129" s="1170"/>
      <c r="LYC129" s="1170"/>
      <c r="LYD129" s="1170"/>
      <c r="LYE129" s="1170"/>
      <c r="LYF129" s="1170"/>
      <c r="LYG129" s="1170"/>
      <c r="LYH129" s="1170"/>
      <c r="LYI129" s="1170"/>
      <c r="LYJ129" s="1170"/>
      <c r="LYK129" s="1170"/>
      <c r="LYL129" s="1170"/>
      <c r="LYM129" s="1170"/>
      <c r="LYN129" s="1170"/>
      <c r="LYO129" s="1170"/>
      <c r="LYP129" s="1170"/>
      <c r="LYQ129" s="1170"/>
      <c r="LYR129" s="1170"/>
      <c r="LYS129" s="1170"/>
      <c r="LYT129" s="1170"/>
      <c r="LYU129" s="1170"/>
      <c r="LYV129" s="1170"/>
      <c r="LYW129" s="1170"/>
      <c r="LYX129" s="1170"/>
      <c r="LYY129" s="1170"/>
      <c r="LYZ129" s="1170"/>
      <c r="LZA129" s="1170"/>
      <c r="LZB129" s="1170"/>
      <c r="LZC129" s="1170"/>
      <c r="LZD129" s="1170"/>
      <c r="LZE129" s="1170"/>
      <c r="LZF129" s="1170"/>
      <c r="LZG129" s="1170"/>
      <c r="LZH129" s="1170"/>
      <c r="LZI129" s="1170"/>
      <c r="LZJ129" s="1170"/>
      <c r="LZK129" s="1170"/>
      <c r="LZL129" s="1170"/>
      <c r="LZM129" s="1170"/>
      <c r="LZN129" s="1170"/>
      <c r="LZO129" s="1170"/>
      <c r="LZP129" s="1170"/>
      <c r="LZQ129" s="1170"/>
      <c r="LZR129" s="1170"/>
      <c r="LZS129" s="1170"/>
      <c r="LZT129" s="1170"/>
      <c r="LZU129" s="1170"/>
      <c r="LZV129" s="1170"/>
      <c r="LZW129" s="1170"/>
      <c r="LZX129" s="1170"/>
      <c r="LZY129" s="1170"/>
      <c r="LZZ129" s="1170"/>
      <c r="MAA129" s="1170"/>
      <c r="MAB129" s="1170"/>
      <c r="MAC129" s="1170"/>
      <c r="MAD129" s="1170"/>
      <c r="MAE129" s="1170"/>
      <c r="MAF129" s="1170"/>
      <c r="MAG129" s="1170"/>
      <c r="MAH129" s="1170"/>
      <c r="MAI129" s="1170"/>
      <c r="MAJ129" s="1170"/>
      <c r="MAK129" s="1170"/>
      <c r="MAL129" s="1170"/>
      <c r="MAM129" s="1170"/>
      <c r="MAN129" s="1170"/>
      <c r="MAO129" s="1170"/>
      <c r="MAP129" s="1170"/>
      <c r="MAQ129" s="1170"/>
      <c r="MAR129" s="1170"/>
      <c r="MAS129" s="1170"/>
      <c r="MAT129" s="1170"/>
      <c r="MAU129" s="1170"/>
      <c r="MAV129" s="1170"/>
      <c r="MAW129" s="1170"/>
      <c r="MAX129" s="1170"/>
      <c r="MAY129" s="1170"/>
      <c r="MAZ129" s="1170"/>
      <c r="MBA129" s="1170"/>
      <c r="MBB129" s="1170"/>
      <c r="MBC129" s="1170"/>
      <c r="MBD129" s="1170"/>
      <c r="MBE129" s="1170"/>
      <c r="MBF129" s="1170"/>
      <c r="MBG129" s="1170"/>
      <c r="MBH129" s="1170"/>
      <c r="MBI129" s="1170"/>
      <c r="MBJ129" s="1170"/>
      <c r="MBK129" s="1170"/>
      <c r="MBL129" s="1170"/>
      <c r="MBM129" s="1170"/>
      <c r="MBN129" s="1170"/>
      <c r="MBO129" s="1170"/>
      <c r="MBP129" s="1170"/>
      <c r="MBQ129" s="1170"/>
      <c r="MBR129" s="1170"/>
      <c r="MBS129" s="1170"/>
      <c r="MBT129" s="1170"/>
      <c r="MBU129" s="1170"/>
      <c r="MBV129" s="1170"/>
      <c r="MBW129" s="1170"/>
      <c r="MBX129" s="1170"/>
      <c r="MBY129" s="1170"/>
      <c r="MBZ129" s="1170"/>
      <c r="MCA129" s="1170"/>
      <c r="MCB129" s="1170"/>
      <c r="MCC129" s="1170"/>
      <c r="MCD129" s="1170"/>
      <c r="MCE129" s="1170"/>
      <c r="MCF129" s="1170"/>
      <c r="MCG129" s="1170"/>
      <c r="MCH129" s="1170"/>
      <c r="MCI129" s="1170"/>
      <c r="MCJ129" s="1170"/>
      <c r="MCK129" s="1170"/>
      <c r="MCL129" s="1170"/>
      <c r="MCM129" s="1170"/>
      <c r="MCN129" s="1170"/>
      <c r="MCO129" s="1170"/>
      <c r="MCP129" s="1170"/>
      <c r="MCQ129" s="1170"/>
      <c r="MCR129" s="1170"/>
      <c r="MCS129" s="1170"/>
      <c r="MCT129" s="1170"/>
      <c r="MCU129" s="1170"/>
      <c r="MCV129" s="1170"/>
      <c r="MCW129" s="1170"/>
      <c r="MCX129" s="1170"/>
      <c r="MCY129" s="1170"/>
      <c r="MCZ129" s="1170"/>
      <c r="MDA129" s="1170"/>
      <c r="MDB129" s="1170"/>
      <c r="MDC129" s="1170"/>
      <c r="MDD129" s="1170"/>
      <c r="MDE129" s="1170"/>
      <c r="MDF129" s="1170"/>
      <c r="MDG129" s="1170"/>
      <c r="MDH129" s="1170"/>
      <c r="MDI129" s="1170"/>
      <c r="MDJ129" s="1170"/>
      <c r="MDK129" s="1170"/>
      <c r="MDL129" s="1170"/>
      <c r="MDM129" s="1170"/>
      <c r="MDN129" s="1170"/>
      <c r="MDO129" s="1170"/>
      <c r="MDP129" s="1170"/>
      <c r="MDQ129" s="1170"/>
      <c r="MDR129" s="1170"/>
      <c r="MDS129" s="1170"/>
      <c r="MDT129" s="1170"/>
      <c r="MDU129" s="1170"/>
      <c r="MDV129" s="1170"/>
      <c r="MDW129" s="1170"/>
      <c r="MDX129" s="1170"/>
      <c r="MDY129" s="1170"/>
      <c r="MDZ129" s="1170"/>
      <c r="MEA129" s="1170"/>
      <c r="MEB129" s="1170"/>
      <c r="MEC129" s="1170"/>
      <c r="MED129" s="1170"/>
      <c r="MEE129" s="1170"/>
      <c r="MEF129" s="1170"/>
      <c r="MEG129" s="1170"/>
      <c r="MEH129" s="1170"/>
      <c r="MEI129" s="1170"/>
      <c r="MEJ129" s="1170"/>
      <c r="MEK129" s="1170"/>
      <c r="MEL129" s="1170"/>
      <c r="MEM129" s="1170"/>
      <c r="MEN129" s="1170"/>
      <c r="MEO129" s="1170"/>
      <c r="MEP129" s="1170"/>
      <c r="MEQ129" s="1170"/>
      <c r="MER129" s="1170"/>
      <c r="MES129" s="1170"/>
      <c r="MET129" s="1170"/>
      <c r="MEU129" s="1170"/>
      <c r="MEV129" s="1170"/>
      <c r="MEW129" s="1170"/>
      <c r="MEX129" s="1170"/>
      <c r="MEY129" s="1170"/>
      <c r="MEZ129" s="1170"/>
      <c r="MFA129" s="1170"/>
      <c r="MFB129" s="1170"/>
      <c r="MFC129" s="1170"/>
      <c r="MFD129" s="1170"/>
      <c r="MFE129" s="1170"/>
      <c r="MFF129" s="1170"/>
      <c r="MFG129" s="1170"/>
      <c r="MFH129" s="1170"/>
      <c r="MFI129" s="1170"/>
      <c r="MFJ129" s="1170"/>
      <c r="MFK129" s="1170"/>
      <c r="MFL129" s="1170"/>
      <c r="MFM129" s="1170"/>
      <c r="MFN129" s="1170"/>
      <c r="MFO129" s="1170"/>
      <c r="MFP129" s="1170"/>
      <c r="MFQ129" s="1170"/>
      <c r="MFR129" s="1170"/>
      <c r="MFS129" s="1170"/>
      <c r="MFT129" s="1170"/>
      <c r="MFU129" s="1170"/>
      <c r="MFV129" s="1170"/>
      <c r="MFW129" s="1170"/>
      <c r="MFX129" s="1170"/>
      <c r="MFY129" s="1170"/>
      <c r="MFZ129" s="1170"/>
      <c r="MGA129" s="1170"/>
      <c r="MGB129" s="1170"/>
      <c r="MGC129" s="1170"/>
      <c r="MGD129" s="1170"/>
      <c r="MGE129" s="1170"/>
      <c r="MGF129" s="1170"/>
      <c r="MGG129" s="1170"/>
      <c r="MGH129" s="1170"/>
      <c r="MGI129" s="1170"/>
      <c r="MGJ129" s="1170"/>
      <c r="MGK129" s="1170"/>
      <c r="MGL129" s="1170"/>
      <c r="MGM129" s="1170"/>
      <c r="MGN129" s="1170"/>
      <c r="MGO129" s="1170"/>
      <c r="MGP129" s="1170"/>
      <c r="MGQ129" s="1170"/>
      <c r="MGR129" s="1170"/>
      <c r="MGS129" s="1170"/>
      <c r="MGT129" s="1170"/>
      <c r="MGU129" s="1170"/>
      <c r="MGV129" s="1170"/>
      <c r="MGW129" s="1170"/>
      <c r="MGX129" s="1170"/>
      <c r="MGY129" s="1170"/>
      <c r="MGZ129" s="1170"/>
      <c r="MHA129" s="1170"/>
      <c r="MHB129" s="1170"/>
      <c r="MHC129" s="1170"/>
      <c r="MHD129" s="1170"/>
      <c r="MHE129" s="1170"/>
      <c r="MHF129" s="1170"/>
      <c r="MHG129" s="1170"/>
      <c r="MHH129" s="1170"/>
      <c r="MHI129" s="1170"/>
      <c r="MHJ129" s="1170"/>
      <c r="MHK129" s="1170"/>
      <c r="MHL129" s="1170"/>
      <c r="MHM129" s="1170"/>
      <c r="MHN129" s="1170"/>
      <c r="MHO129" s="1170"/>
      <c r="MHP129" s="1170"/>
      <c r="MHQ129" s="1170"/>
      <c r="MHR129" s="1170"/>
      <c r="MHS129" s="1170"/>
      <c r="MHT129" s="1170"/>
      <c r="MHU129" s="1170"/>
      <c r="MHV129" s="1170"/>
      <c r="MHW129" s="1170"/>
      <c r="MHX129" s="1170"/>
      <c r="MHY129" s="1170"/>
      <c r="MHZ129" s="1170"/>
      <c r="MIA129" s="1170"/>
      <c r="MIB129" s="1170"/>
      <c r="MIC129" s="1170"/>
      <c r="MID129" s="1170"/>
      <c r="MIE129" s="1170"/>
      <c r="MIF129" s="1170"/>
      <c r="MIG129" s="1170"/>
      <c r="MIH129" s="1170"/>
      <c r="MII129" s="1170"/>
      <c r="MIJ129" s="1170"/>
      <c r="MIK129" s="1170"/>
      <c r="MIL129" s="1170"/>
      <c r="MIM129" s="1170"/>
      <c r="MIN129" s="1170"/>
      <c r="MIO129" s="1170"/>
      <c r="MIP129" s="1170"/>
      <c r="MIQ129" s="1170"/>
      <c r="MIR129" s="1170"/>
      <c r="MIS129" s="1170"/>
      <c r="MIT129" s="1170"/>
      <c r="MIU129" s="1170"/>
      <c r="MIV129" s="1170"/>
      <c r="MIW129" s="1170"/>
      <c r="MIX129" s="1170"/>
      <c r="MIY129" s="1170"/>
      <c r="MIZ129" s="1170"/>
      <c r="MJA129" s="1170"/>
      <c r="MJB129" s="1170"/>
      <c r="MJC129" s="1170"/>
      <c r="MJD129" s="1170"/>
      <c r="MJE129" s="1170"/>
      <c r="MJF129" s="1170"/>
      <c r="MJG129" s="1170"/>
      <c r="MJH129" s="1170"/>
      <c r="MJI129" s="1170"/>
      <c r="MJJ129" s="1170"/>
      <c r="MJK129" s="1170"/>
      <c r="MJL129" s="1170"/>
      <c r="MJM129" s="1170"/>
      <c r="MJN129" s="1170"/>
      <c r="MJO129" s="1170"/>
      <c r="MJP129" s="1170"/>
      <c r="MJQ129" s="1170"/>
      <c r="MJR129" s="1170"/>
      <c r="MJS129" s="1170"/>
      <c r="MJT129" s="1170"/>
      <c r="MJU129" s="1170"/>
      <c r="MJV129" s="1170"/>
      <c r="MJW129" s="1170"/>
      <c r="MJX129" s="1170"/>
      <c r="MJY129" s="1170"/>
      <c r="MJZ129" s="1170"/>
      <c r="MKA129" s="1170"/>
      <c r="MKB129" s="1170"/>
      <c r="MKC129" s="1170"/>
      <c r="MKD129" s="1170"/>
      <c r="MKE129" s="1170"/>
      <c r="MKF129" s="1170"/>
      <c r="MKG129" s="1170"/>
      <c r="MKH129" s="1170"/>
      <c r="MKI129" s="1170"/>
      <c r="MKJ129" s="1170"/>
      <c r="MKK129" s="1170"/>
      <c r="MKL129" s="1170"/>
      <c r="MKM129" s="1170"/>
      <c r="MKN129" s="1170"/>
      <c r="MKO129" s="1170"/>
      <c r="MKP129" s="1170"/>
      <c r="MKQ129" s="1170"/>
      <c r="MKR129" s="1170"/>
      <c r="MKS129" s="1170"/>
      <c r="MKT129" s="1170"/>
      <c r="MKU129" s="1170"/>
      <c r="MKV129" s="1170"/>
      <c r="MKW129" s="1170"/>
      <c r="MKX129" s="1170"/>
      <c r="MKY129" s="1170"/>
      <c r="MKZ129" s="1170"/>
      <c r="MLA129" s="1170"/>
      <c r="MLB129" s="1170"/>
      <c r="MLC129" s="1170"/>
      <c r="MLD129" s="1170"/>
      <c r="MLE129" s="1170"/>
      <c r="MLF129" s="1170"/>
      <c r="MLG129" s="1170"/>
      <c r="MLH129" s="1170"/>
      <c r="MLI129" s="1170"/>
      <c r="MLJ129" s="1170"/>
      <c r="MLK129" s="1170"/>
      <c r="MLL129" s="1170"/>
      <c r="MLM129" s="1170"/>
      <c r="MLN129" s="1170"/>
      <c r="MLO129" s="1170"/>
      <c r="MLP129" s="1170"/>
      <c r="MLQ129" s="1170"/>
      <c r="MLR129" s="1170"/>
      <c r="MLS129" s="1170"/>
      <c r="MLT129" s="1170"/>
      <c r="MLU129" s="1170"/>
      <c r="MLV129" s="1170"/>
      <c r="MLW129" s="1170"/>
      <c r="MLX129" s="1170"/>
      <c r="MLY129" s="1170"/>
      <c r="MLZ129" s="1170"/>
      <c r="MMA129" s="1170"/>
      <c r="MMB129" s="1170"/>
      <c r="MMC129" s="1170"/>
      <c r="MMD129" s="1170"/>
      <c r="MME129" s="1170"/>
      <c r="MMF129" s="1170"/>
      <c r="MMG129" s="1170"/>
      <c r="MMH129" s="1170"/>
      <c r="MMI129" s="1170"/>
      <c r="MMJ129" s="1170"/>
      <c r="MMK129" s="1170"/>
      <c r="MML129" s="1170"/>
      <c r="MMM129" s="1170"/>
      <c r="MMN129" s="1170"/>
      <c r="MMO129" s="1170"/>
      <c r="MMP129" s="1170"/>
      <c r="MMQ129" s="1170"/>
      <c r="MMR129" s="1170"/>
      <c r="MMS129" s="1170"/>
      <c r="MMT129" s="1170"/>
      <c r="MMU129" s="1170"/>
      <c r="MMV129" s="1170"/>
      <c r="MMW129" s="1170"/>
      <c r="MMX129" s="1170"/>
      <c r="MMY129" s="1170"/>
      <c r="MMZ129" s="1170"/>
      <c r="MNA129" s="1170"/>
      <c r="MNB129" s="1170"/>
      <c r="MNC129" s="1170"/>
      <c r="MND129" s="1170"/>
      <c r="MNE129" s="1170"/>
      <c r="MNF129" s="1170"/>
      <c r="MNG129" s="1170"/>
      <c r="MNH129" s="1170"/>
      <c r="MNI129" s="1170"/>
      <c r="MNJ129" s="1170"/>
      <c r="MNK129" s="1170"/>
      <c r="MNL129" s="1170"/>
      <c r="MNM129" s="1170"/>
      <c r="MNN129" s="1170"/>
      <c r="MNO129" s="1170"/>
      <c r="MNP129" s="1170"/>
      <c r="MNQ129" s="1170"/>
      <c r="MNR129" s="1170"/>
      <c r="MNS129" s="1170"/>
      <c r="MNT129" s="1170"/>
      <c r="MNU129" s="1170"/>
      <c r="MNV129" s="1170"/>
      <c r="MNW129" s="1170"/>
      <c r="MNX129" s="1170"/>
      <c r="MNY129" s="1170"/>
      <c r="MNZ129" s="1170"/>
      <c r="MOA129" s="1170"/>
      <c r="MOB129" s="1170"/>
      <c r="MOC129" s="1170"/>
      <c r="MOD129" s="1170"/>
      <c r="MOE129" s="1170"/>
      <c r="MOF129" s="1170"/>
      <c r="MOG129" s="1170"/>
      <c r="MOH129" s="1170"/>
      <c r="MOI129" s="1170"/>
      <c r="MOJ129" s="1170"/>
      <c r="MOK129" s="1170"/>
      <c r="MOL129" s="1170"/>
      <c r="MOM129" s="1170"/>
      <c r="MON129" s="1170"/>
      <c r="MOO129" s="1170"/>
      <c r="MOP129" s="1170"/>
      <c r="MOQ129" s="1170"/>
      <c r="MOR129" s="1170"/>
      <c r="MOS129" s="1170"/>
      <c r="MOT129" s="1170"/>
      <c r="MOU129" s="1170"/>
      <c r="MOV129" s="1170"/>
      <c r="MOW129" s="1170"/>
      <c r="MOX129" s="1170"/>
      <c r="MOY129" s="1170"/>
      <c r="MOZ129" s="1170"/>
      <c r="MPA129" s="1170"/>
      <c r="MPB129" s="1170"/>
      <c r="MPC129" s="1170"/>
      <c r="MPD129" s="1170"/>
      <c r="MPE129" s="1170"/>
      <c r="MPF129" s="1170"/>
      <c r="MPG129" s="1170"/>
      <c r="MPH129" s="1170"/>
      <c r="MPI129" s="1170"/>
      <c r="MPJ129" s="1170"/>
      <c r="MPK129" s="1170"/>
      <c r="MPL129" s="1170"/>
      <c r="MPM129" s="1170"/>
      <c r="MPN129" s="1170"/>
      <c r="MPO129" s="1170"/>
      <c r="MPP129" s="1170"/>
      <c r="MPQ129" s="1170"/>
      <c r="MPR129" s="1170"/>
      <c r="MPS129" s="1170"/>
      <c r="MPT129" s="1170"/>
      <c r="MPU129" s="1170"/>
      <c r="MPV129" s="1170"/>
      <c r="MPW129" s="1170"/>
      <c r="MPX129" s="1170"/>
      <c r="MPY129" s="1170"/>
      <c r="MPZ129" s="1170"/>
      <c r="MQA129" s="1170"/>
      <c r="MQB129" s="1170"/>
      <c r="MQC129" s="1170"/>
      <c r="MQD129" s="1170"/>
      <c r="MQE129" s="1170"/>
      <c r="MQF129" s="1170"/>
      <c r="MQG129" s="1170"/>
      <c r="MQH129" s="1170"/>
      <c r="MQI129" s="1170"/>
      <c r="MQJ129" s="1170"/>
      <c r="MQK129" s="1170"/>
      <c r="MQL129" s="1170"/>
      <c r="MQM129" s="1170"/>
      <c r="MQN129" s="1170"/>
      <c r="MQO129" s="1170"/>
      <c r="MQP129" s="1170"/>
      <c r="MQQ129" s="1170"/>
      <c r="MQR129" s="1170"/>
      <c r="MQS129" s="1170"/>
      <c r="MQT129" s="1170"/>
      <c r="MQU129" s="1170"/>
      <c r="MQV129" s="1170"/>
      <c r="MQW129" s="1170"/>
      <c r="MQX129" s="1170"/>
      <c r="MQY129" s="1170"/>
      <c r="MQZ129" s="1170"/>
      <c r="MRA129" s="1170"/>
      <c r="MRB129" s="1170"/>
      <c r="MRC129" s="1170"/>
      <c r="MRD129" s="1170"/>
      <c r="MRE129" s="1170"/>
      <c r="MRF129" s="1170"/>
      <c r="MRG129" s="1170"/>
      <c r="MRH129" s="1170"/>
      <c r="MRI129" s="1170"/>
      <c r="MRJ129" s="1170"/>
      <c r="MRK129" s="1170"/>
      <c r="MRL129" s="1170"/>
      <c r="MRM129" s="1170"/>
      <c r="MRN129" s="1170"/>
      <c r="MRO129" s="1170"/>
      <c r="MRP129" s="1170"/>
      <c r="MRQ129" s="1170"/>
      <c r="MRR129" s="1170"/>
      <c r="MRS129" s="1170"/>
      <c r="MRT129" s="1170"/>
      <c r="MRU129" s="1170"/>
      <c r="MRV129" s="1170"/>
      <c r="MRW129" s="1170"/>
      <c r="MRX129" s="1170"/>
      <c r="MRY129" s="1170"/>
      <c r="MRZ129" s="1170"/>
      <c r="MSA129" s="1170"/>
      <c r="MSB129" s="1170"/>
      <c r="MSC129" s="1170"/>
      <c r="MSD129" s="1170"/>
      <c r="MSE129" s="1170"/>
      <c r="MSF129" s="1170"/>
      <c r="MSG129" s="1170"/>
      <c r="MSH129" s="1170"/>
      <c r="MSI129" s="1170"/>
      <c r="MSJ129" s="1170"/>
      <c r="MSK129" s="1170"/>
      <c r="MSL129" s="1170"/>
      <c r="MSM129" s="1170"/>
      <c r="MSN129" s="1170"/>
      <c r="MSO129" s="1170"/>
      <c r="MSP129" s="1170"/>
      <c r="MSQ129" s="1170"/>
      <c r="MSR129" s="1170"/>
      <c r="MSS129" s="1170"/>
      <c r="MST129" s="1170"/>
      <c r="MSU129" s="1170"/>
      <c r="MSV129" s="1170"/>
      <c r="MSW129" s="1170"/>
      <c r="MSX129" s="1170"/>
      <c r="MSY129" s="1170"/>
      <c r="MSZ129" s="1170"/>
      <c r="MTA129" s="1170"/>
      <c r="MTB129" s="1170"/>
      <c r="MTC129" s="1170"/>
      <c r="MTD129" s="1170"/>
      <c r="MTE129" s="1170"/>
      <c r="MTF129" s="1170"/>
      <c r="MTG129" s="1170"/>
      <c r="MTH129" s="1170"/>
      <c r="MTI129" s="1170"/>
      <c r="MTJ129" s="1170"/>
      <c r="MTK129" s="1170"/>
      <c r="MTL129" s="1170"/>
      <c r="MTM129" s="1170"/>
      <c r="MTN129" s="1170"/>
      <c r="MTO129" s="1170"/>
      <c r="MTP129" s="1170"/>
      <c r="MTQ129" s="1170"/>
      <c r="MTR129" s="1170"/>
      <c r="MTS129" s="1170"/>
      <c r="MTT129" s="1170"/>
      <c r="MTU129" s="1170"/>
      <c r="MTV129" s="1170"/>
      <c r="MTW129" s="1170"/>
      <c r="MTX129" s="1170"/>
      <c r="MTY129" s="1170"/>
      <c r="MTZ129" s="1170"/>
      <c r="MUA129" s="1170"/>
      <c r="MUB129" s="1170"/>
      <c r="MUC129" s="1170"/>
      <c r="MUD129" s="1170"/>
      <c r="MUE129" s="1170"/>
      <c r="MUF129" s="1170"/>
      <c r="MUG129" s="1170"/>
      <c r="MUH129" s="1170"/>
      <c r="MUI129" s="1170"/>
      <c r="MUJ129" s="1170"/>
      <c r="MUK129" s="1170"/>
      <c r="MUL129" s="1170"/>
      <c r="MUM129" s="1170"/>
      <c r="MUN129" s="1170"/>
      <c r="MUO129" s="1170"/>
      <c r="MUP129" s="1170"/>
      <c r="MUQ129" s="1170"/>
      <c r="MUR129" s="1170"/>
      <c r="MUS129" s="1170"/>
      <c r="MUT129" s="1170"/>
      <c r="MUU129" s="1170"/>
      <c r="MUV129" s="1170"/>
      <c r="MUW129" s="1170"/>
      <c r="MUX129" s="1170"/>
      <c r="MUY129" s="1170"/>
      <c r="MUZ129" s="1170"/>
      <c r="MVA129" s="1170"/>
      <c r="MVB129" s="1170"/>
      <c r="MVC129" s="1170"/>
      <c r="MVD129" s="1170"/>
      <c r="MVE129" s="1170"/>
      <c r="MVF129" s="1170"/>
      <c r="MVG129" s="1170"/>
      <c r="MVH129" s="1170"/>
      <c r="MVI129" s="1170"/>
      <c r="MVJ129" s="1170"/>
      <c r="MVK129" s="1170"/>
      <c r="MVL129" s="1170"/>
      <c r="MVM129" s="1170"/>
      <c r="MVN129" s="1170"/>
      <c r="MVO129" s="1170"/>
      <c r="MVP129" s="1170"/>
      <c r="MVQ129" s="1170"/>
      <c r="MVR129" s="1170"/>
      <c r="MVS129" s="1170"/>
      <c r="MVT129" s="1170"/>
      <c r="MVU129" s="1170"/>
      <c r="MVV129" s="1170"/>
      <c r="MVW129" s="1170"/>
      <c r="MVX129" s="1170"/>
      <c r="MVY129" s="1170"/>
      <c r="MVZ129" s="1170"/>
      <c r="MWA129" s="1170"/>
      <c r="MWB129" s="1170"/>
      <c r="MWC129" s="1170"/>
      <c r="MWD129" s="1170"/>
      <c r="MWE129" s="1170"/>
      <c r="MWF129" s="1170"/>
      <c r="MWG129" s="1170"/>
      <c r="MWH129" s="1170"/>
      <c r="MWI129" s="1170"/>
      <c r="MWJ129" s="1170"/>
      <c r="MWK129" s="1170"/>
      <c r="MWL129" s="1170"/>
      <c r="MWM129" s="1170"/>
      <c r="MWN129" s="1170"/>
      <c r="MWO129" s="1170"/>
      <c r="MWP129" s="1170"/>
      <c r="MWQ129" s="1170"/>
      <c r="MWR129" s="1170"/>
      <c r="MWS129" s="1170"/>
      <c r="MWT129" s="1170"/>
      <c r="MWU129" s="1170"/>
      <c r="MWV129" s="1170"/>
      <c r="MWW129" s="1170"/>
      <c r="MWX129" s="1170"/>
      <c r="MWY129" s="1170"/>
      <c r="MWZ129" s="1170"/>
      <c r="MXA129" s="1170"/>
      <c r="MXB129" s="1170"/>
      <c r="MXC129" s="1170"/>
      <c r="MXD129" s="1170"/>
      <c r="MXE129" s="1170"/>
      <c r="MXF129" s="1170"/>
      <c r="MXG129" s="1170"/>
      <c r="MXH129" s="1170"/>
      <c r="MXI129" s="1170"/>
      <c r="MXJ129" s="1170"/>
      <c r="MXK129" s="1170"/>
      <c r="MXL129" s="1170"/>
      <c r="MXM129" s="1170"/>
      <c r="MXN129" s="1170"/>
      <c r="MXO129" s="1170"/>
      <c r="MXP129" s="1170"/>
      <c r="MXQ129" s="1170"/>
      <c r="MXR129" s="1170"/>
      <c r="MXS129" s="1170"/>
      <c r="MXT129" s="1170"/>
      <c r="MXU129" s="1170"/>
      <c r="MXV129" s="1170"/>
      <c r="MXW129" s="1170"/>
      <c r="MXX129" s="1170"/>
      <c r="MXY129" s="1170"/>
      <c r="MXZ129" s="1170"/>
      <c r="MYA129" s="1170"/>
      <c r="MYB129" s="1170"/>
      <c r="MYC129" s="1170"/>
      <c r="MYD129" s="1170"/>
      <c r="MYE129" s="1170"/>
      <c r="MYF129" s="1170"/>
      <c r="MYG129" s="1170"/>
      <c r="MYH129" s="1170"/>
      <c r="MYI129" s="1170"/>
      <c r="MYJ129" s="1170"/>
      <c r="MYK129" s="1170"/>
      <c r="MYL129" s="1170"/>
      <c r="MYM129" s="1170"/>
      <c r="MYN129" s="1170"/>
      <c r="MYO129" s="1170"/>
      <c r="MYP129" s="1170"/>
      <c r="MYQ129" s="1170"/>
      <c r="MYR129" s="1170"/>
      <c r="MYS129" s="1170"/>
      <c r="MYT129" s="1170"/>
      <c r="MYU129" s="1170"/>
      <c r="MYV129" s="1170"/>
      <c r="MYW129" s="1170"/>
      <c r="MYX129" s="1170"/>
      <c r="MYY129" s="1170"/>
      <c r="MYZ129" s="1170"/>
      <c r="MZA129" s="1170"/>
      <c r="MZB129" s="1170"/>
      <c r="MZC129" s="1170"/>
      <c r="MZD129" s="1170"/>
      <c r="MZE129" s="1170"/>
      <c r="MZF129" s="1170"/>
      <c r="MZG129" s="1170"/>
      <c r="MZH129" s="1170"/>
      <c r="MZI129" s="1170"/>
      <c r="MZJ129" s="1170"/>
      <c r="MZK129" s="1170"/>
      <c r="MZL129" s="1170"/>
      <c r="MZM129" s="1170"/>
      <c r="MZN129" s="1170"/>
      <c r="MZO129" s="1170"/>
      <c r="MZP129" s="1170"/>
      <c r="MZQ129" s="1170"/>
      <c r="MZR129" s="1170"/>
      <c r="MZS129" s="1170"/>
      <c r="MZT129" s="1170"/>
      <c r="MZU129" s="1170"/>
      <c r="MZV129" s="1170"/>
      <c r="MZW129" s="1170"/>
      <c r="MZX129" s="1170"/>
      <c r="MZY129" s="1170"/>
      <c r="MZZ129" s="1170"/>
      <c r="NAA129" s="1170"/>
      <c r="NAB129" s="1170"/>
      <c r="NAC129" s="1170"/>
      <c r="NAD129" s="1170"/>
      <c r="NAE129" s="1170"/>
      <c r="NAF129" s="1170"/>
      <c r="NAG129" s="1170"/>
      <c r="NAH129" s="1170"/>
      <c r="NAI129" s="1170"/>
      <c r="NAJ129" s="1170"/>
      <c r="NAK129" s="1170"/>
      <c r="NAL129" s="1170"/>
      <c r="NAM129" s="1170"/>
      <c r="NAN129" s="1170"/>
      <c r="NAO129" s="1170"/>
      <c r="NAP129" s="1170"/>
      <c r="NAQ129" s="1170"/>
      <c r="NAR129" s="1170"/>
      <c r="NAS129" s="1170"/>
      <c r="NAT129" s="1170"/>
      <c r="NAU129" s="1170"/>
      <c r="NAV129" s="1170"/>
      <c r="NAW129" s="1170"/>
      <c r="NAX129" s="1170"/>
      <c r="NAY129" s="1170"/>
      <c r="NAZ129" s="1170"/>
      <c r="NBA129" s="1170"/>
      <c r="NBB129" s="1170"/>
      <c r="NBC129" s="1170"/>
      <c r="NBD129" s="1170"/>
      <c r="NBE129" s="1170"/>
      <c r="NBF129" s="1170"/>
      <c r="NBG129" s="1170"/>
      <c r="NBH129" s="1170"/>
      <c r="NBI129" s="1170"/>
      <c r="NBJ129" s="1170"/>
      <c r="NBK129" s="1170"/>
      <c r="NBL129" s="1170"/>
      <c r="NBM129" s="1170"/>
      <c r="NBN129" s="1170"/>
      <c r="NBO129" s="1170"/>
      <c r="NBP129" s="1170"/>
      <c r="NBQ129" s="1170"/>
      <c r="NBR129" s="1170"/>
      <c r="NBS129" s="1170"/>
      <c r="NBT129" s="1170"/>
      <c r="NBU129" s="1170"/>
      <c r="NBV129" s="1170"/>
      <c r="NBW129" s="1170"/>
      <c r="NBX129" s="1170"/>
      <c r="NBY129" s="1170"/>
      <c r="NBZ129" s="1170"/>
      <c r="NCA129" s="1170"/>
      <c r="NCB129" s="1170"/>
      <c r="NCC129" s="1170"/>
      <c r="NCD129" s="1170"/>
      <c r="NCE129" s="1170"/>
      <c r="NCF129" s="1170"/>
      <c r="NCG129" s="1170"/>
      <c r="NCH129" s="1170"/>
      <c r="NCI129" s="1170"/>
      <c r="NCJ129" s="1170"/>
      <c r="NCK129" s="1170"/>
      <c r="NCL129" s="1170"/>
      <c r="NCM129" s="1170"/>
      <c r="NCN129" s="1170"/>
      <c r="NCO129" s="1170"/>
      <c r="NCP129" s="1170"/>
      <c r="NCQ129" s="1170"/>
      <c r="NCR129" s="1170"/>
      <c r="NCS129" s="1170"/>
      <c r="NCT129" s="1170"/>
      <c r="NCU129" s="1170"/>
      <c r="NCV129" s="1170"/>
      <c r="NCW129" s="1170"/>
      <c r="NCX129" s="1170"/>
      <c r="NCY129" s="1170"/>
      <c r="NCZ129" s="1170"/>
      <c r="NDA129" s="1170"/>
      <c r="NDB129" s="1170"/>
      <c r="NDC129" s="1170"/>
      <c r="NDD129" s="1170"/>
      <c r="NDE129" s="1170"/>
      <c r="NDF129" s="1170"/>
      <c r="NDG129" s="1170"/>
      <c r="NDH129" s="1170"/>
      <c r="NDI129" s="1170"/>
      <c r="NDJ129" s="1170"/>
      <c r="NDK129" s="1170"/>
      <c r="NDL129" s="1170"/>
      <c r="NDM129" s="1170"/>
      <c r="NDN129" s="1170"/>
      <c r="NDO129" s="1170"/>
      <c r="NDP129" s="1170"/>
      <c r="NDQ129" s="1170"/>
      <c r="NDR129" s="1170"/>
      <c r="NDS129" s="1170"/>
      <c r="NDT129" s="1170"/>
      <c r="NDU129" s="1170"/>
      <c r="NDV129" s="1170"/>
      <c r="NDW129" s="1170"/>
      <c r="NDX129" s="1170"/>
      <c r="NDY129" s="1170"/>
      <c r="NDZ129" s="1170"/>
      <c r="NEA129" s="1170"/>
      <c r="NEB129" s="1170"/>
      <c r="NEC129" s="1170"/>
      <c r="NED129" s="1170"/>
      <c r="NEE129" s="1170"/>
      <c r="NEF129" s="1170"/>
      <c r="NEG129" s="1170"/>
      <c r="NEH129" s="1170"/>
      <c r="NEI129" s="1170"/>
      <c r="NEJ129" s="1170"/>
      <c r="NEK129" s="1170"/>
      <c r="NEL129" s="1170"/>
      <c r="NEM129" s="1170"/>
      <c r="NEN129" s="1170"/>
      <c r="NEO129" s="1170"/>
      <c r="NEP129" s="1170"/>
      <c r="NEQ129" s="1170"/>
      <c r="NER129" s="1170"/>
      <c r="NES129" s="1170"/>
      <c r="NET129" s="1170"/>
      <c r="NEU129" s="1170"/>
      <c r="NEV129" s="1170"/>
      <c r="NEW129" s="1170"/>
      <c r="NEX129" s="1170"/>
      <c r="NEY129" s="1170"/>
      <c r="NEZ129" s="1170"/>
      <c r="NFA129" s="1170"/>
      <c r="NFB129" s="1170"/>
      <c r="NFC129" s="1170"/>
      <c r="NFD129" s="1170"/>
      <c r="NFE129" s="1170"/>
      <c r="NFF129" s="1170"/>
      <c r="NFG129" s="1170"/>
      <c r="NFH129" s="1170"/>
      <c r="NFI129" s="1170"/>
      <c r="NFJ129" s="1170"/>
      <c r="NFK129" s="1170"/>
      <c r="NFL129" s="1170"/>
      <c r="NFM129" s="1170"/>
      <c r="NFN129" s="1170"/>
      <c r="NFO129" s="1170"/>
      <c r="NFP129" s="1170"/>
      <c r="NFQ129" s="1170"/>
      <c r="NFR129" s="1170"/>
      <c r="NFS129" s="1170"/>
      <c r="NFT129" s="1170"/>
      <c r="NFU129" s="1170"/>
      <c r="NFV129" s="1170"/>
      <c r="NFW129" s="1170"/>
      <c r="NFX129" s="1170"/>
      <c r="NFY129" s="1170"/>
      <c r="NFZ129" s="1170"/>
      <c r="NGA129" s="1170"/>
      <c r="NGB129" s="1170"/>
      <c r="NGC129" s="1170"/>
      <c r="NGD129" s="1170"/>
      <c r="NGE129" s="1170"/>
      <c r="NGF129" s="1170"/>
      <c r="NGG129" s="1170"/>
      <c r="NGH129" s="1170"/>
      <c r="NGI129" s="1170"/>
      <c r="NGJ129" s="1170"/>
      <c r="NGK129" s="1170"/>
      <c r="NGL129" s="1170"/>
      <c r="NGM129" s="1170"/>
      <c r="NGN129" s="1170"/>
      <c r="NGO129" s="1170"/>
      <c r="NGP129" s="1170"/>
      <c r="NGQ129" s="1170"/>
      <c r="NGR129" s="1170"/>
      <c r="NGS129" s="1170"/>
      <c r="NGT129" s="1170"/>
      <c r="NGU129" s="1170"/>
      <c r="NGV129" s="1170"/>
      <c r="NGW129" s="1170"/>
      <c r="NGX129" s="1170"/>
      <c r="NGY129" s="1170"/>
      <c r="NGZ129" s="1170"/>
      <c r="NHA129" s="1170"/>
      <c r="NHB129" s="1170"/>
      <c r="NHC129" s="1170"/>
      <c r="NHD129" s="1170"/>
      <c r="NHE129" s="1170"/>
      <c r="NHF129" s="1170"/>
      <c r="NHG129" s="1170"/>
      <c r="NHH129" s="1170"/>
      <c r="NHI129" s="1170"/>
      <c r="NHJ129" s="1170"/>
      <c r="NHK129" s="1170"/>
      <c r="NHL129" s="1170"/>
      <c r="NHM129" s="1170"/>
      <c r="NHN129" s="1170"/>
      <c r="NHO129" s="1170"/>
      <c r="NHP129" s="1170"/>
      <c r="NHQ129" s="1170"/>
      <c r="NHR129" s="1170"/>
      <c r="NHS129" s="1170"/>
      <c r="NHT129" s="1170"/>
      <c r="NHU129" s="1170"/>
      <c r="NHV129" s="1170"/>
      <c r="NHW129" s="1170"/>
      <c r="NHX129" s="1170"/>
      <c r="NHY129" s="1170"/>
      <c r="NHZ129" s="1170"/>
      <c r="NIA129" s="1170"/>
      <c r="NIB129" s="1170"/>
      <c r="NIC129" s="1170"/>
      <c r="NID129" s="1170"/>
      <c r="NIE129" s="1170"/>
      <c r="NIF129" s="1170"/>
      <c r="NIG129" s="1170"/>
      <c r="NIH129" s="1170"/>
      <c r="NII129" s="1170"/>
      <c r="NIJ129" s="1170"/>
      <c r="NIK129" s="1170"/>
      <c r="NIL129" s="1170"/>
      <c r="NIM129" s="1170"/>
      <c r="NIN129" s="1170"/>
      <c r="NIO129" s="1170"/>
      <c r="NIP129" s="1170"/>
      <c r="NIQ129" s="1170"/>
      <c r="NIR129" s="1170"/>
      <c r="NIS129" s="1170"/>
      <c r="NIT129" s="1170"/>
      <c r="NIU129" s="1170"/>
      <c r="NIV129" s="1170"/>
      <c r="NIW129" s="1170"/>
      <c r="NIX129" s="1170"/>
      <c r="NIY129" s="1170"/>
      <c r="NIZ129" s="1170"/>
      <c r="NJA129" s="1170"/>
      <c r="NJB129" s="1170"/>
      <c r="NJC129" s="1170"/>
      <c r="NJD129" s="1170"/>
      <c r="NJE129" s="1170"/>
      <c r="NJF129" s="1170"/>
      <c r="NJG129" s="1170"/>
      <c r="NJH129" s="1170"/>
      <c r="NJI129" s="1170"/>
      <c r="NJJ129" s="1170"/>
      <c r="NJK129" s="1170"/>
      <c r="NJL129" s="1170"/>
      <c r="NJM129" s="1170"/>
      <c r="NJN129" s="1170"/>
      <c r="NJO129" s="1170"/>
      <c r="NJP129" s="1170"/>
      <c r="NJQ129" s="1170"/>
      <c r="NJR129" s="1170"/>
      <c r="NJS129" s="1170"/>
      <c r="NJT129" s="1170"/>
      <c r="NJU129" s="1170"/>
      <c r="NJV129" s="1170"/>
      <c r="NJW129" s="1170"/>
      <c r="NJX129" s="1170"/>
      <c r="NJY129" s="1170"/>
      <c r="NJZ129" s="1170"/>
      <c r="NKA129" s="1170"/>
      <c r="NKB129" s="1170"/>
      <c r="NKC129" s="1170"/>
      <c r="NKD129" s="1170"/>
      <c r="NKE129" s="1170"/>
      <c r="NKF129" s="1170"/>
      <c r="NKG129" s="1170"/>
      <c r="NKH129" s="1170"/>
      <c r="NKI129" s="1170"/>
      <c r="NKJ129" s="1170"/>
      <c r="NKK129" s="1170"/>
      <c r="NKL129" s="1170"/>
      <c r="NKM129" s="1170"/>
      <c r="NKN129" s="1170"/>
      <c r="NKO129" s="1170"/>
      <c r="NKP129" s="1170"/>
      <c r="NKQ129" s="1170"/>
      <c r="NKR129" s="1170"/>
      <c r="NKS129" s="1170"/>
      <c r="NKT129" s="1170"/>
      <c r="NKU129" s="1170"/>
      <c r="NKV129" s="1170"/>
      <c r="NKW129" s="1170"/>
      <c r="NKX129" s="1170"/>
      <c r="NKY129" s="1170"/>
      <c r="NKZ129" s="1170"/>
      <c r="NLA129" s="1170"/>
      <c r="NLB129" s="1170"/>
      <c r="NLC129" s="1170"/>
      <c r="NLD129" s="1170"/>
      <c r="NLE129" s="1170"/>
      <c r="NLF129" s="1170"/>
      <c r="NLG129" s="1170"/>
      <c r="NLH129" s="1170"/>
      <c r="NLI129" s="1170"/>
      <c r="NLJ129" s="1170"/>
      <c r="NLK129" s="1170"/>
      <c r="NLL129" s="1170"/>
      <c r="NLM129" s="1170"/>
      <c r="NLN129" s="1170"/>
      <c r="NLO129" s="1170"/>
      <c r="NLP129" s="1170"/>
      <c r="NLQ129" s="1170"/>
      <c r="NLR129" s="1170"/>
      <c r="NLS129" s="1170"/>
      <c r="NLT129" s="1170"/>
      <c r="NLU129" s="1170"/>
      <c r="NLV129" s="1170"/>
      <c r="NLW129" s="1170"/>
      <c r="NLX129" s="1170"/>
      <c r="NLY129" s="1170"/>
      <c r="NLZ129" s="1170"/>
      <c r="NMA129" s="1170"/>
      <c r="NMB129" s="1170"/>
      <c r="NMC129" s="1170"/>
      <c r="NMD129" s="1170"/>
      <c r="NME129" s="1170"/>
      <c r="NMF129" s="1170"/>
      <c r="NMG129" s="1170"/>
      <c r="NMH129" s="1170"/>
      <c r="NMI129" s="1170"/>
      <c r="NMJ129" s="1170"/>
      <c r="NMK129" s="1170"/>
      <c r="NML129" s="1170"/>
      <c r="NMM129" s="1170"/>
      <c r="NMN129" s="1170"/>
      <c r="NMO129" s="1170"/>
      <c r="NMP129" s="1170"/>
      <c r="NMQ129" s="1170"/>
      <c r="NMR129" s="1170"/>
      <c r="NMS129" s="1170"/>
      <c r="NMT129" s="1170"/>
      <c r="NMU129" s="1170"/>
      <c r="NMV129" s="1170"/>
      <c r="NMW129" s="1170"/>
      <c r="NMX129" s="1170"/>
      <c r="NMY129" s="1170"/>
      <c r="NMZ129" s="1170"/>
      <c r="NNA129" s="1170"/>
      <c r="NNB129" s="1170"/>
      <c r="NNC129" s="1170"/>
      <c r="NND129" s="1170"/>
      <c r="NNE129" s="1170"/>
      <c r="NNF129" s="1170"/>
      <c r="NNG129" s="1170"/>
      <c r="NNH129" s="1170"/>
      <c r="NNI129" s="1170"/>
      <c r="NNJ129" s="1170"/>
      <c r="NNK129" s="1170"/>
      <c r="NNL129" s="1170"/>
      <c r="NNM129" s="1170"/>
      <c r="NNN129" s="1170"/>
      <c r="NNO129" s="1170"/>
      <c r="NNP129" s="1170"/>
      <c r="NNQ129" s="1170"/>
      <c r="NNR129" s="1170"/>
      <c r="NNS129" s="1170"/>
      <c r="NNT129" s="1170"/>
      <c r="NNU129" s="1170"/>
      <c r="NNV129" s="1170"/>
      <c r="NNW129" s="1170"/>
      <c r="NNX129" s="1170"/>
      <c r="NNY129" s="1170"/>
      <c r="NNZ129" s="1170"/>
      <c r="NOA129" s="1170"/>
      <c r="NOB129" s="1170"/>
      <c r="NOC129" s="1170"/>
      <c r="NOD129" s="1170"/>
      <c r="NOE129" s="1170"/>
      <c r="NOF129" s="1170"/>
      <c r="NOG129" s="1170"/>
      <c r="NOH129" s="1170"/>
      <c r="NOI129" s="1170"/>
      <c r="NOJ129" s="1170"/>
      <c r="NOK129" s="1170"/>
      <c r="NOL129" s="1170"/>
      <c r="NOM129" s="1170"/>
      <c r="NON129" s="1170"/>
      <c r="NOO129" s="1170"/>
      <c r="NOP129" s="1170"/>
      <c r="NOQ129" s="1170"/>
      <c r="NOR129" s="1170"/>
      <c r="NOS129" s="1170"/>
      <c r="NOT129" s="1170"/>
      <c r="NOU129" s="1170"/>
      <c r="NOV129" s="1170"/>
      <c r="NOW129" s="1170"/>
      <c r="NOX129" s="1170"/>
      <c r="NOY129" s="1170"/>
      <c r="NOZ129" s="1170"/>
      <c r="NPA129" s="1170"/>
      <c r="NPB129" s="1170"/>
      <c r="NPC129" s="1170"/>
      <c r="NPD129" s="1170"/>
      <c r="NPE129" s="1170"/>
      <c r="NPF129" s="1170"/>
      <c r="NPG129" s="1170"/>
      <c r="NPH129" s="1170"/>
      <c r="NPI129" s="1170"/>
      <c r="NPJ129" s="1170"/>
      <c r="NPK129" s="1170"/>
      <c r="NPL129" s="1170"/>
      <c r="NPM129" s="1170"/>
      <c r="NPN129" s="1170"/>
      <c r="NPO129" s="1170"/>
      <c r="NPP129" s="1170"/>
      <c r="NPQ129" s="1170"/>
      <c r="NPR129" s="1170"/>
      <c r="NPS129" s="1170"/>
      <c r="NPT129" s="1170"/>
      <c r="NPU129" s="1170"/>
      <c r="NPV129" s="1170"/>
      <c r="NPW129" s="1170"/>
      <c r="NPX129" s="1170"/>
      <c r="NPY129" s="1170"/>
      <c r="NPZ129" s="1170"/>
      <c r="NQA129" s="1170"/>
      <c r="NQB129" s="1170"/>
      <c r="NQC129" s="1170"/>
      <c r="NQD129" s="1170"/>
      <c r="NQE129" s="1170"/>
      <c r="NQF129" s="1170"/>
      <c r="NQG129" s="1170"/>
      <c r="NQH129" s="1170"/>
      <c r="NQI129" s="1170"/>
      <c r="NQJ129" s="1170"/>
      <c r="NQK129" s="1170"/>
      <c r="NQL129" s="1170"/>
      <c r="NQM129" s="1170"/>
      <c r="NQN129" s="1170"/>
      <c r="NQO129" s="1170"/>
      <c r="NQP129" s="1170"/>
      <c r="NQQ129" s="1170"/>
      <c r="NQR129" s="1170"/>
      <c r="NQS129" s="1170"/>
      <c r="NQT129" s="1170"/>
      <c r="NQU129" s="1170"/>
      <c r="NQV129" s="1170"/>
      <c r="NQW129" s="1170"/>
      <c r="NQX129" s="1170"/>
      <c r="NQY129" s="1170"/>
      <c r="NQZ129" s="1170"/>
      <c r="NRA129" s="1170"/>
      <c r="NRB129" s="1170"/>
      <c r="NRC129" s="1170"/>
      <c r="NRD129" s="1170"/>
      <c r="NRE129" s="1170"/>
      <c r="NRF129" s="1170"/>
      <c r="NRG129" s="1170"/>
      <c r="NRH129" s="1170"/>
      <c r="NRI129" s="1170"/>
      <c r="NRJ129" s="1170"/>
      <c r="NRK129" s="1170"/>
      <c r="NRL129" s="1170"/>
      <c r="NRM129" s="1170"/>
      <c r="NRN129" s="1170"/>
      <c r="NRO129" s="1170"/>
      <c r="NRP129" s="1170"/>
      <c r="NRQ129" s="1170"/>
      <c r="NRR129" s="1170"/>
      <c r="NRS129" s="1170"/>
      <c r="NRT129" s="1170"/>
      <c r="NRU129" s="1170"/>
      <c r="NRV129" s="1170"/>
      <c r="NRW129" s="1170"/>
      <c r="NRX129" s="1170"/>
      <c r="NRY129" s="1170"/>
      <c r="NRZ129" s="1170"/>
      <c r="NSA129" s="1170"/>
      <c r="NSB129" s="1170"/>
      <c r="NSC129" s="1170"/>
      <c r="NSD129" s="1170"/>
      <c r="NSE129" s="1170"/>
      <c r="NSF129" s="1170"/>
      <c r="NSG129" s="1170"/>
      <c r="NSH129" s="1170"/>
      <c r="NSI129" s="1170"/>
      <c r="NSJ129" s="1170"/>
      <c r="NSK129" s="1170"/>
      <c r="NSL129" s="1170"/>
      <c r="NSM129" s="1170"/>
      <c r="NSN129" s="1170"/>
      <c r="NSO129" s="1170"/>
      <c r="NSP129" s="1170"/>
      <c r="NSQ129" s="1170"/>
      <c r="NSR129" s="1170"/>
      <c r="NSS129" s="1170"/>
      <c r="NST129" s="1170"/>
      <c r="NSU129" s="1170"/>
      <c r="NSV129" s="1170"/>
      <c r="NSW129" s="1170"/>
      <c r="NSX129" s="1170"/>
      <c r="NSY129" s="1170"/>
      <c r="NSZ129" s="1170"/>
      <c r="NTA129" s="1170"/>
      <c r="NTB129" s="1170"/>
      <c r="NTC129" s="1170"/>
      <c r="NTD129" s="1170"/>
      <c r="NTE129" s="1170"/>
      <c r="NTF129" s="1170"/>
      <c r="NTG129" s="1170"/>
      <c r="NTH129" s="1170"/>
      <c r="NTI129" s="1170"/>
      <c r="NTJ129" s="1170"/>
      <c r="NTK129" s="1170"/>
      <c r="NTL129" s="1170"/>
      <c r="NTM129" s="1170"/>
      <c r="NTN129" s="1170"/>
      <c r="NTO129" s="1170"/>
      <c r="NTP129" s="1170"/>
      <c r="NTQ129" s="1170"/>
      <c r="NTR129" s="1170"/>
      <c r="NTS129" s="1170"/>
      <c r="NTT129" s="1170"/>
      <c r="NTU129" s="1170"/>
      <c r="NTV129" s="1170"/>
      <c r="NTW129" s="1170"/>
      <c r="NTX129" s="1170"/>
      <c r="NTY129" s="1170"/>
      <c r="NTZ129" s="1170"/>
      <c r="NUA129" s="1170"/>
      <c r="NUB129" s="1170"/>
      <c r="NUC129" s="1170"/>
      <c r="NUD129" s="1170"/>
      <c r="NUE129" s="1170"/>
      <c r="NUF129" s="1170"/>
      <c r="NUG129" s="1170"/>
      <c r="NUH129" s="1170"/>
      <c r="NUI129" s="1170"/>
      <c r="NUJ129" s="1170"/>
      <c r="NUK129" s="1170"/>
      <c r="NUL129" s="1170"/>
      <c r="NUM129" s="1170"/>
      <c r="NUN129" s="1170"/>
      <c r="NUO129" s="1170"/>
      <c r="NUP129" s="1170"/>
      <c r="NUQ129" s="1170"/>
      <c r="NUR129" s="1170"/>
      <c r="NUS129" s="1170"/>
      <c r="NUT129" s="1170"/>
      <c r="NUU129" s="1170"/>
      <c r="NUV129" s="1170"/>
      <c r="NUW129" s="1170"/>
      <c r="NUX129" s="1170"/>
      <c r="NUY129" s="1170"/>
      <c r="NUZ129" s="1170"/>
      <c r="NVA129" s="1170"/>
      <c r="NVB129" s="1170"/>
      <c r="NVC129" s="1170"/>
      <c r="NVD129" s="1170"/>
      <c r="NVE129" s="1170"/>
      <c r="NVF129" s="1170"/>
      <c r="NVG129" s="1170"/>
      <c r="NVH129" s="1170"/>
      <c r="NVI129" s="1170"/>
      <c r="NVJ129" s="1170"/>
      <c r="NVK129" s="1170"/>
      <c r="NVL129" s="1170"/>
      <c r="NVM129" s="1170"/>
      <c r="NVN129" s="1170"/>
      <c r="NVO129" s="1170"/>
      <c r="NVP129" s="1170"/>
      <c r="NVQ129" s="1170"/>
      <c r="NVR129" s="1170"/>
      <c r="NVS129" s="1170"/>
      <c r="NVT129" s="1170"/>
      <c r="NVU129" s="1170"/>
      <c r="NVV129" s="1170"/>
      <c r="NVW129" s="1170"/>
      <c r="NVX129" s="1170"/>
      <c r="NVY129" s="1170"/>
      <c r="NVZ129" s="1170"/>
      <c r="NWA129" s="1170"/>
      <c r="NWB129" s="1170"/>
      <c r="NWC129" s="1170"/>
      <c r="NWD129" s="1170"/>
      <c r="NWE129" s="1170"/>
      <c r="NWF129" s="1170"/>
      <c r="NWG129" s="1170"/>
      <c r="NWH129" s="1170"/>
      <c r="NWI129" s="1170"/>
      <c r="NWJ129" s="1170"/>
      <c r="NWK129" s="1170"/>
      <c r="NWL129" s="1170"/>
      <c r="NWM129" s="1170"/>
      <c r="NWN129" s="1170"/>
      <c r="NWO129" s="1170"/>
      <c r="NWP129" s="1170"/>
      <c r="NWQ129" s="1170"/>
      <c r="NWR129" s="1170"/>
      <c r="NWS129" s="1170"/>
      <c r="NWT129" s="1170"/>
      <c r="NWU129" s="1170"/>
      <c r="NWV129" s="1170"/>
      <c r="NWW129" s="1170"/>
      <c r="NWX129" s="1170"/>
      <c r="NWY129" s="1170"/>
      <c r="NWZ129" s="1170"/>
      <c r="NXA129" s="1170"/>
      <c r="NXB129" s="1170"/>
      <c r="NXC129" s="1170"/>
      <c r="NXD129" s="1170"/>
      <c r="NXE129" s="1170"/>
      <c r="NXF129" s="1170"/>
      <c r="NXG129" s="1170"/>
      <c r="NXH129" s="1170"/>
      <c r="NXI129" s="1170"/>
      <c r="NXJ129" s="1170"/>
      <c r="NXK129" s="1170"/>
      <c r="NXL129" s="1170"/>
      <c r="NXM129" s="1170"/>
      <c r="NXN129" s="1170"/>
      <c r="NXO129" s="1170"/>
      <c r="NXP129" s="1170"/>
      <c r="NXQ129" s="1170"/>
      <c r="NXR129" s="1170"/>
      <c r="NXS129" s="1170"/>
      <c r="NXT129" s="1170"/>
      <c r="NXU129" s="1170"/>
      <c r="NXV129" s="1170"/>
      <c r="NXW129" s="1170"/>
      <c r="NXX129" s="1170"/>
      <c r="NXY129" s="1170"/>
      <c r="NXZ129" s="1170"/>
      <c r="NYA129" s="1170"/>
      <c r="NYB129" s="1170"/>
      <c r="NYC129" s="1170"/>
      <c r="NYD129" s="1170"/>
      <c r="NYE129" s="1170"/>
      <c r="NYF129" s="1170"/>
      <c r="NYG129" s="1170"/>
      <c r="NYH129" s="1170"/>
      <c r="NYI129" s="1170"/>
      <c r="NYJ129" s="1170"/>
      <c r="NYK129" s="1170"/>
      <c r="NYL129" s="1170"/>
      <c r="NYM129" s="1170"/>
      <c r="NYN129" s="1170"/>
      <c r="NYO129" s="1170"/>
      <c r="NYP129" s="1170"/>
      <c r="NYQ129" s="1170"/>
      <c r="NYR129" s="1170"/>
      <c r="NYS129" s="1170"/>
      <c r="NYT129" s="1170"/>
      <c r="NYU129" s="1170"/>
      <c r="NYV129" s="1170"/>
      <c r="NYW129" s="1170"/>
      <c r="NYX129" s="1170"/>
      <c r="NYY129" s="1170"/>
      <c r="NYZ129" s="1170"/>
      <c r="NZA129" s="1170"/>
      <c r="NZB129" s="1170"/>
      <c r="NZC129" s="1170"/>
      <c r="NZD129" s="1170"/>
      <c r="NZE129" s="1170"/>
      <c r="NZF129" s="1170"/>
      <c r="NZG129" s="1170"/>
      <c r="NZH129" s="1170"/>
      <c r="NZI129" s="1170"/>
      <c r="NZJ129" s="1170"/>
      <c r="NZK129" s="1170"/>
      <c r="NZL129" s="1170"/>
      <c r="NZM129" s="1170"/>
      <c r="NZN129" s="1170"/>
      <c r="NZO129" s="1170"/>
      <c r="NZP129" s="1170"/>
      <c r="NZQ129" s="1170"/>
      <c r="NZR129" s="1170"/>
      <c r="NZS129" s="1170"/>
      <c r="NZT129" s="1170"/>
      <c r="NZU129" s="1170"/>
      <c r="NZV129" s="1170"/>
      <c r="NZW129" s="1170"/>
      <c r="NZX129" s="1170"/>
      <c r="NZY129" s="1170"/>
      <c r="NZZ129" s="1170"/>
      <c r="OAA129" s="1170"/>
      <c r="OAB129" s="1170"/>
      <c r="OAC129" s="1170"/>
      <c r="OAD129" s="1170"/>
      <c r="OAE129" s="1170"/>
      <c r="OAF129" s="1170"/>
      <c r="OAG129" s="1170"/>
      <c r="OAH129" s="1170"/>
      <c r="OAI129" s="1170"/>
      <c r="OAJ129" s="1170"/>
      <c r="OAK129" s="1170"/>
      <c r="OAL129" s="1170"/>
      <c r="OAM129" s="1170"/>
      <c r="OAN129" s="1170"/>
      <c r="OAO129" s="1170"/>
      <c r="OAP129" s="1170"/>
      <c r="OAQ129" s="1170"/>
      <c r="OAR129" s="1170"/>
      <c r="OAS129" s="1170"/>
      <c r="OAT129" s="1170"/>
      <c r="OAU129" s="1170"/>
      <c r="OAV129" s="1170"/>
      <c r="OAW129" s="1170"/>
      <c r="OAX129" s="1170"/>
      <c r="OAY129" s="1170"/>
      <c r="OAZ129" s="1170"/>
      <c r="OBA129" s="1170"/>
      <c r="OBB129" s="1170"/>
      <c r="OBC129" s="1170"/>
      <c r="OBD129" s="1170"/>
      <c r="OBE129" s="1170"/>
      <c r="OBF129" s="1170"/>
      <c r="OBG129" s="1170"/>
      <c r="OBH129" s="1170"/>
      <c r="OBI129" s="1170"/>
      <c r="OBJ129" s="1170"/>
      <c r="OBK129" s="1170"/>
      <c r="OBL129" s="1170"/>
      <c r="OBM129" s="1170"/>
      <c r="OBN129" s="1170"/>
      <c r="OBO129" s="1170"/>
      <c r="OBP129" s="1170"/>
      <c r="OBQ129" s="1170"/>
      <c r="OBR129" s="1170"/>
      <c r="OBS129" s="1170"/>
      <c r="OBT129" s="1170"/>
      <c r="OBU129" s="1170"/>
      <c r="OBV129" s="1170"/>
      <c r="OBW129" s="1170"/>
      <c r="OBX129" s="1170"/>
      <c r="OBY129" s="1170"/>
      <c r="OBZ129" s="1170"/>
      <c r="OCA129" s="1170"/>
      <c r="OCB129" s="1170"/>
      <c r="OCC129" s="1170"/>
      <c r="OCD129" s="1170"/>
      <c r="OCE129" s="1170"/>
      <c r="OCF129" s="1170"/>
      <c r="OCG129" s="1170"/>
      <c r="OCH129" s="1170"/>
      <c r="OCI129" s="1170"/>
      <c r="OCJ129" s="1170"/>
      <c r="OCK129" s="1170"/>
      <c r="OCL129" s="1170"/>
      <c r="OCM129" s="1170"/>
      <c r="OCN129" s="1170"/>
      <c r="OCO129" s="1170"/>
      <c r="OCP129" s="1170"/>
      <c r="OCQ129" s="1170"/>
      <c r="OCR129" s="1170"/>
      <c r="OCS129" s="1170"/>
      <c r="OCT129" s="1170"/>
      <c r="OCU129" s="1170"/>
      <c r="OCV129" s="1170"/>
      <c r="OCW129" s="1170"/>
      <c r="OCX129" s="1170"/>
      <c r="OCY129" s="1170"/>
      <c r="OCZ129" s="1170"/>
      <c r="ODA129" s="1170"/>
      <c r="ODB129" s="1170"/>
      <c r="ODC129" s="1170"/>
      <c r="ODD129" s="1170"/>
      <c r="ODE129" s="1170"/>
      <c r="ODF129" s="1170"/>
      <c r="ODG129" s="1170"/>
      <c r="ODH129" s="1170"/>
      <c r="ODI129" s="1170"/>
      <c r="ODJ129" s="1170"/>
      <c r="ODK129" s="1170"/>
      <c r="ODL129" s="1170"/>
      <c r="ODM129" s="1170"/>
      <c r="ODN129" s="1170"/>
      <c r="ODO129" s="1170"/>
      <c r="ODP129" s="1170"/>
      <c r="ODQ129" s="1170"/>
      <c r="ODR129" s="1170"/>
      <c r="ODS129" s="1170"/>
      <c r="ODT129" s="1170"/>
      <c r="ODU129" s="1170"/>
      <c r="ODV129" s="1170"/>
      <c r="ODW129" s="1170"/>
      <c r="ODX129" s="1170"/>
      <c r="ODY129" s="1170"/>
      <c r="ODZ129" s="1170"/>
      <c r="OEA129" s="1170"/>
      <c r="OEB129" s="1170"/>
      <c r="OEC129" s="1170"/>
      <c r="OED129" s="1170"/>
      <c r="OEE129" s="1170"/>
      <c r="OEF129" s="1170"/>
      <c r="OEG129" s="1170"/>
      <c r="OEH129" s="1170"/>
      <c r="OEI129" s="1170"/>
      <c r="OEJ129" s="1170"/>
      <c r="OEK129" s="1170"/>
      <c r="OEL129" s="1170"/>
      <c r="OEM129" s="1170"/>
      <c r="OEN129" s="1170"/>
      <c r="OEO129" s="1170"/>
      <c r="OEP129" s="1170"/>
      <c r="OEQ129" s="1170"/>
      <c r="OER129" s="1170"/>
      <c r="OES129" s="1170"/>
      <c r="OET129" s="1170"/>
      <c r="OEU129" s="1170"/>
      <c r="OEV129" s="1170"/>
      <c r="OEW129" s="1170"/>
      <c r="OEX129" s="1170"/>
      <c r="OEY129" s="1170"/>
      <c r="OEZ129" s="1170"/>
      <c r="OFA129" s="1170"/>
      <c r="OFB129" s="1170"/>
      <c r="OFC129" s="1170"/>
      <c r="OFD129" s="1170"/>
      <c r="OFE129" s="1170"/>
      <c r="OFF129" s="1170"/>
      <c r="OFG129" s="1170"/>
      <c r="OFH129" s="1170"/>
      <c r="OFI129" s="1170"/>
      <c r="OFJ129" s="1170"/>
      <c r="OFK129" s="1170"/>
      <c r="OFL129" s="1170"/>
      <c r="OFM129" s="1170"/>
      <c r="OFN129" s="1170"/>
      <c r="OFO129" s="1170"/>
      <c r="OFP129" s="1170"/>
      <c r="OFQ129" s="1170"/>
      <c r="OFR129" s="1170"/>
      <c r="OFS129" s="1170"/>
      <c r="OFT129" s="1170"/>
      <c r="OFU129" s="1170"/>
      <c r="OFV129" s="1170"/>
      <c r="OFW129" s="1170"/>
      <c r="OFX129" s="1170"/>
      <c r="OFY129" s="1170"/>
      <c r="OFZ129" s="1170"/>
      <c r="OGA129" s="1170"/>
      <c r="OGB129" s="1170"/>
      <c r="OGC129" s="1170"/>
      <c r="OGD129" s="1170"/>
      <c r="OGE129" s="1170"/>
      <c r="OGF129" s="1170"/>
      <c r="OGG129" s="1170"/>
      <c r="OGH129" s="1170"/>
      <c r="OGI129" s="1170"/>
      <c r="OGJ129" s="1170"/>
      <c r="OGK129" s="1170"/>
      <c r="OGL129" s="1170"/>
      <c r="OGM129" s="1170"/>
      <c r="OGN129" s="1170"/>
      <c r="OGO129" s="1170"/>
      <c r="OGP129" s="1170"/>
      <c r="OGQ129" s="1170"/>
      <c r="OGR129" s="1170"/>
      <c r="OGS129" s="1170"/>
      <c r="OGT129" s="1170"/>
      <c r="OGU129" s="1170"/>
      <c r="OGV129" s="1170"/>
      <c r="OGW129" s="1170"/>
      <c r="OGX129" s="1170"/>
      <c r="OGY129" s="1170"/>
      <c r="OGZ129" s="1170"/>
      <c r="OHA129" s="1170"/>
      <c r="OHB129" s="1170"/>
      <c r="OHC129" s="1170"/>
      <c r="OHD129" s="1170"/>
      <c r="OHE129" s="1170"/>
      <c r="OHF129" s="1170"/>
      <c r="OHG129" s="1170"/>
      <c r="OHH129" s="1170"/>
      <c r="OHI129" s="1170"/>
      <c r="OHJ129" s="1170"/>
      <c r="OHK129" s="1170"/>
      <c r="OHL129" s="1170"/>
      <c r="OHM129" s="1170"/>
      <c r="OHN129" s="1170"/>
      <c r="OHO129" s="1170"/>
      <c r="OHP129" s="1170"/>
      <c r="OHQ129" s="1170"/>
      <c r="OHR129" s="1170"/>
      <c r="OHS129" s="1170"/>
      <c r="OHT129" s="1170"/>
      <c r="OHU129" s="1170"/>
      <c r="OHV129" s="1170"/>
      <c r="OHW129" s="1170"/>
      <c r="OHX129" s="1170"/>
      <c r="OHY129" s="1170"/>
      <c r="OHZ129" s="1170"/>
      <c r="OIA129" s="1170"/>
      <c r="OIB129" s="1170"/>
      <c r="OIC129" s="1170"/>
      <c r="OID129" s="1170"/>
      <c r="OIE129" s="1170"/>
      <c r="OIF129" s="1170"/>
      <c r="OIG129" s="1170"/>
      <c r="OIH129" s="1170"/>
      <c r="OII129" s="1170"/>
      <c r="OIJ129" s="1170"/>
      <c r="OIK129" s="1170"/>
      <c r="OIL129" s="1170"/>
      <c r="OIM129" s="1170"/>
      <c r="OIN129" s="1170"/>
      <c r="OIO129" s="1170"/>
      <c r="OIP129" s="1170"/>
      <c r="OIQ129" s="1170"/>
      <c r="OIR129" s="1170"/>
      <c r="OIS129" s="1170"/>
      <c r="OIT129" s="1170"/>
      <c r="OIU129" s="1170"/>
      <c r="OIV129" s="1170"/>
      <c r="OIW129" s="1170"/>
      <c r="OIX129" s="1170"/>
      <c r="OIY129" s="1170"/>
      <c r="OIZ129" s="1170"/>
      <c r="OJA129" s="1170"/>
      <c r="OJB129" s="1170"/>
      <c r="OJC129" s="1170"/>
      <c r="OJD129" s="1170"/>
      <c r="OJE129" s="1170"/>
      <c r="OJF129" s="1170"/>
      <c r="OJG129" s="1170"/>
      <c r="OJH129" s="1170"/>
      <c r="OJI129" s="1170"/>
      <c r="OJJ129" s="1170"/>
      <c r="OJK129" s="1170"/>
      <c r="OJL129" s="1170"/>
      <c r="OJM129" s="1170"/>
      <c r="OJN129" s="1170"/>
      <c r="OJO129" s="1170"/>
      <c r="OJP129" s="1170"/>
      <c r="OJQ129" s="1170"/>
      <c r="OJR129" s="1170"/>
      <c r="OJS129" s="1170"/>
      <c r="OJT129" s="1170"/>
      <c r="OJU129" s="1170"/>
      <c r="OJV129" s="1170"/>
      <c r="OJW129" s="1170"/>
      <c r="OJX129" s="1170"/>
      <c r="OJY129" s="1170"/>
      <c r="OJZ129" s="1170"/>
      <c r="OKA129" s="1170"/>
      <c r="OKB129" s="1170"/>
      <c r="OKC129" s="1170"/>
      <c r="OKD129" s="1170"/>
      <c r="OKE129" s="1170"/>
      <c r="OKF129" s="1170"/>
      <c r="OKG129" s="1170"/>
      <c r="OKH129" s="1170"/>
      <c r="OKI129" s="1170"/>
      <c r="OKJ129" s="1170"/>
      <c r="OKK129" s="1170"/>
      <c r="OKL129" s="1170"/>
      <c r="OKM129" s="1170"/>
      <c r="OKN129" s="1170"/>
      <c r="OKO129" s="1170"/>
      <c r="OKP129" s="1170"/>
      <c r="OKQ129" s="1170"/>
      <c r="OKR129" s="1170"/>
      <c r="OKS129" s="1170"/>
      <c r="OKT129" s="1170"/>
      <c r="OKU129" s="1170"/>
      <c r="OKV129" s="1170"/>
      <c r="OKW129" s="1170"/>
      <c r="OKX129" s="1170"/>
      <c r="OKY129" s="1170"/>
      <c r="OKZ129" s="1170"/>
      <c r="OLA129" s="1170"/>
      <c r="OLB129" s="1170"/>
      <c r="OLC129" s="1170"/>
      <c r="OLD129" s="1170"/>
      <c r="OLE129" s="1170"/>
      <c r="OLF129" s="1170"/>
      <c r="OLG129" s="1170"/>
      <c r="OLH129" s="1170"/>
      <c r="OLI129" s="1170"/>
      <c r="OLJ129" s="1170"/>
      <c r="OLK129" s="1170"/>
      <c r="OLL129" s="1170"/>
      <c r="OLM129" s="1170"/>
      <c r="OLN129" s="1170"/>
      <c r="OLO129" s="1170"/>
      <c r="OLP129" s="1170"/>
      <c r="OLQ129" s="1170"/>
      <c r="OLR129" s="1170"/>
      <c r="OLS129" s="1170"/>
      <c r="OLT129" s="1170"/>
      <c r="OLU129" s="1170"/>
      <c r="OLV129" s="1170"/>
      <c r="OLW129" s="1170"/>
      <c r="OLX129" s="1170"/>
      <c r="OLY129" s="1170"/>
      <c r="OLZ129" s="1170"/>
      <c r="OMA129" s="1170"/>
      <c r="OMB129" s="1170"/>
      <c r="OMC129" s="1170"/>
      <c r="OMD129" s="1170"/>
      <c r="OME129" s="1170"/>
      <c r="OMF129" s="1170"/>
      <c r="OMG129" s="1170"/>
      <c r="OMH129" s="1170"/>
      <c r="OMI129" s="1170"/>
      <c r="OMJ129" s="1170"/>
      <c r="OMK129" s="1170"/>
      <c r="OML129" s="1170"/>
      <c r="OMM129" s="1170"/>
      <c r="OMN129" s="1170"/>
      <c r="OMO129" s="1170"/>
      <c r="OMP129" s="1170"/>
      <c r="OMQ129" s="1170"/>
      <c r="OMR129" s="1170"/>
      <c r="OMS129" s="1170"/>
      <c r="OMT129" s="1170"/>
      <c r="OMU129" s="1170"/>
      <c r="OMV129" s="1170"/>
      <c r="OMW129" s="1170"/>
      <c r="OMX129" s="1170"/>
      <c r="OMY129" s="1170"/>
      <c r="OMZ129" s="1170"/>
      <c r="ONA129" s="1170"/>
      <c r="ONB129" s="1170"/>
      <c r="ONC129" s="1170"/>
      <c r="OND129" s="1170"/>
      <c r="ONE129" s="1170"/>
      <c r="ONF129" s="1170"/>
      <c r="ONG129" s="1170"/>
      <c r="ONH129" s="1170"/>
      <c r="ONI129" s="1170"/>
      <c r="ONJ129" s="1170"/>
      <c r="ONK129" s="1170"/>
      <c r="ONL129" s="1170"/>
      <c r="ONM129" s="1170"/>
      <c r="ONN129" s="1170"/>
      <c r="ONO129" s="1170"/>
      <c r="ONP129" s="1170"/>
      <c r="ONQ129" s="1170"/>
      <c r="ONR129" s="1170"/>
      <c r="ONS129" s="1170"/>
      <c r="ONT129" s="1170"/>
      <c r="ONU129" s="1170"/>
      <c r="ONV129" s="1170"/>
      <c r="ONW129" s="1170"/>
      <c r="ONX129" s="1170"/>
      <c r="ONY129" s="1170"/>
      <c r="ONZ129" s="1170"/>
      <c r="OOA129" s="1170"/>
      <c r="OOB129" s="1170"/>
      <c r="OOC129" s="1170"/>
      <c r="OOD129" s="1170"/>
      <c r="OOE129" s="1170"/>
      <c r="OOF129" s="1170"/>
      <c r="OOG129" s="1170"/>
      <c r="OOH129" s="1170"/>
      <c r="OOI129" s="1170"/>
      <c r="OOJ129" s="1170"/>
      <c r="OOK129" s="1170"/>
      <c r="OOL129" s="1170"/>
      <c r="OOM129" s="1170"/>
      <c r="OON129" s="1170"/>
      <c r="OOO129" s="1170"/>
      <c r="OOP129" s="1170"/>
      <c r="OOQ129" s="1170"/>
      <c r="OOR129" s="1170"/>
      <c r="OOS129" s="1170"/>
      <c r="OOT129" s="1170"/>
      <c r="OOU129" s="1170"/>
      <c r="OOV129" s="1170"/>
      <c r="OOW129" s="1170"/>
      <c r="OOX129" s="1170"/>
      <c r="OOY129" s="1170"/>
      <c r="OOZ129" s="1170"/>
      <c r="OPA129" s="1170"/>
      <c r="OPB129" s="1170"/>
      <c r="OPC129" s="1170"/>
      <c r="OPD129" s="1170"/>
      <c r="OPE129" s="1170"/>
      <c r="OPF129" s="1170"/>
      <c r="OPG129" s="1170"/>
      <c r="OPH129" s="1170"/>
      <c r="OPI129" s="1170"/>
      <c r="OPJ129" s="1170"/>
      <c r="OPK129" s="1170"/>
      <c r="OPL129" s="1170"/>
      <c r="OPM129" s="1170"/>
      <c r="OPN129" s="1170"/>
      <c r="OPO129" s="1170"/>
      <c r="OPP129" s="1170"/>
      <c r="OPQ129" s="1170"/>
      <c r="OPR129" s="1170"/>
      <c r="OPS129" s="1170"/>
      <c r="OPT129" s="1170"/>
      <c r="OPU129" s="1170"/>
      <c r="OPV129" s="1170"/>
      <c r="OPW129" s="1170"/>
      <c r="OPX129" s="1170"/>
      <c r="OPY129" s="1170"/>
      <c r="OPZ129" s="1170"/>
      <c r="OQA129" s="1170"/>
      <c r="OQB129" s="1170"/>
      <c r="OQC129" s="1170"/>
      <c r="OQD129" s="1170"/>
      <c r="OQE129" s="1170"/>
      <c r="OQF129" s="1170"/>
      <c r="OQG129" s="1170"/>
      <c r="OQH129" s="1170"/>
      <c r="OQI129" s="1170"/>
      <c r="OQJ129" s="1170"/>
      <c r="OQK129" s="1170"/>
      <c r="OQL129" s="1170"/>
      <c r="OQM129" s="1170"/>
      <c r="OQN129" s="1170"/>
      <c r="OQO129" s="1170"/>
      <c r="OQP129" s="1170"/>
      <c r="OQQ129" s="1170"/>
      <c r="OQR129" s="1170"/>
      <c r="OQS129" s="1170"/>
      <c r="OQT129" s="1170"/>
      <c r="OQU129" s="1170"/>
      <c r="OQV129" s="1170"/>
      <c r="OQW129" s="1170"/>
      <c r="OQX129" s="1170"/>
      <c r="OQY129" s="1170"/>
      <c r="OQZ129" s="1170"/>
      <c r="ORA129" s="1170"/>
      <c r="ORB129" s="1170"/>
      <c r="ORC129" s="1170"/>
      <c r="ORD129" s="1170"/>
      <c r="ORE129" s="1170"/>
      <c r="ORF129" s="1170"/>
      <c r="ORG129" s="1170"/>
      <c r="ORH129" s="1170"/>
      <c r="ORI129" s="1170"/>
      <c r="ORJ129" s="1170"/>
      <c r="ORK129" s="1170"/>
      <c r="ORL129" s="1170"/>
      <c r="ORM129" s="1170"/>
      <c r="ORN129" s="1170"/>
      <c r="ORO129" s="1170"/>
      <c r="ORP129" s="1170"/>
      <c r="ORQ129" s="1170"/>
      <c r="ORR129" s="1170"/>
      <c r="ORS129" s="1170"/>
      <c r="ORT129" s="1170"/>
      <c r="ORU129" s="1170"/>
      <c r="ORV129" s="1170"/>
      <c r="ORW129" s="1170"/>
      <c r="ORX129" s="1170"/>
      <c r="ORY129" s="1170"/>
      <c r="ORZ129" s="1170"/>
      <c r="OSA129" s="1170"/>
      <c r="OSB129" s="1170"/>
      <c r="OSC129" s="1170"/>
      <c r="OSD129" s="1170"/>
      <c r="OSE129" s="1170"/>
      <c r="OSF129" s="1170"/>
      <c r="OSG129" s="1170"/>
      <c r="OSH129" s="1170"/>
      <c r="OSI129" s="1170"/>
      <c r="OSJ129" s="1170"/>
      <c r="OSK129" s="1170"/>
      <c r="OSL129" s="1170"/>
      <c r="OSM129" s="1170"/>
      <c r="OSN129" s="1170"/>
      <c r="OSO129" s="1170"/>
      <c r="OSP129" s="1170"/>
      <c r="OSQ129" s="1170"/>
      <c r="OSR129" s="1170"/>
      <c r="OSS129" s="1170"/>
      <c r="OST129" s="1170"/>
      <c r="OSU129" s="1170"/>
      <c r="OSV129" s="1170"/>
      <c r="OSW129" s="1170"/>
      <c r="OSX129" s="1170"/>
      <c r="OSY129" s="1170"/>
      <c r="OSZ129" s="1170"/>
      <c r="OTA129" s="1170"/>
      <c r="OTB129" s="1170"/>
      <c r="OTC129" s="1170"/>
      <c r="OTD129" s="1170"/>
      <c r="OTE129" s="1170"/>
      <c r="OTF129" s="1170"/>
      <c r="OTG129" s="1170"/>
      <c r="OTH129" s="1170"/>
      <c r="OTI129" s="1170"/>
      <c r="OTJ129" s="1170"/>
      <c r="OTK129" s="1170"/>
      <c r="OTL129" s="1170"/>
      <c r="OTM129" s="1170"/>
      <c r="OTN129" s="1170"/>
      <c r="OTO129" s="1170"/>
      <c r="OTP129" s="1170"/>
      <c r="OTQ129" s="1170"/>
      <c r="OTR129" s="1170"/>
      <c r="OTS129" s="1170"/>
      <c r="OTT129" s="1170"/>
      <c r="OTU129" s="1170"/>
      <c r="OTV129" s="1170"/>
      <c r="OTW129" s="1170"/>
      <c r="OTX129" s="1170"/>
      <c r="OTY129" s="1170"/>
      <c r="OTZ129" s="1170"/>
      <c r="OUA129" s="1170"/>
      <c r="OUB129" s="1170"/>
      <c r="OUC129" s="1170"/>
      <c r="OUD129" s="1170"/>
      <c r="OUE129" s="1170"/>
      <c r="OUF129" s="1170"/>
      <c r="OUG129" s="1170"/>
      <c r="OUH129" s="1170"/>
      <c r="OUI129" s="1170"/>
      <c r="OUJ129" s="1170"/>
      <c r="OUK129" s="1170"/>
      <c r="OUL129" s="1170"/>
      <c r="OUM129" s="1170"/>
      <c r="OUN129" s="1170"/>
      <c r="OUO129" s="1170"/>
      <c r="OUP129" s="1170"/>
      <c r="OUQ129" s="1170"/>
      <c r="OUR129" s="1170"/>
      <c r="OUS129" s="1170"/>
      <c r="OUT129" s="1170"/>
      <c r="OUU129" s="1170"/>
      <c r="OUV129" s="1170"/>
      <c r="OUW129" s="1170"/>
      <c r="OUX129" s="1170"/>
      <c r="OUY129" s="1170"/>
      <c r="OUZ129" s="1170"/>
      <c r="OVA129" s="1170"/>
      <c r="OVB129" s="1170"/>
      <c r="OVC129" s="1170"/>
      <c r="OVD129" s="1170"/>
      <c r="OVE129" s="1170"/>
      <c r="OVF129" s="1170"/>
      <c r="OVG129" s="1170"/>
      <c r="OVH129" s="1170"/>
      <c r="OVI129" s="1170"/>
      <c r="OVJ129" s="1170"/>
      <c r="OVK129" s="1170"/>
      <c r="OVL129" s="1170"/>
      <c r="OVM129" s="1170"/>
      <c r="OVN129" s="1170"/>
      <c r="OVO129" s="1170"/>
      <c r="OVP129" s="1170"/>
      <c r="OVQ129" s="1170"/>
      <c r="OVR129" s="1170"/>
      <c r="OVS129" s="1170"/>
      <c r="OVT129" s="1170"/>
      <c r="OVU129" s="1170"/>
      <c r="OVV129" s="1170"/>
      <c r="OVW129" s="1170"/>
      <c r="OVX129" s="1170"/>
      <c r="OVY129" s="1170"/>
      <c r="OVZ129" s="1170"/>
      <c r="OWA129" s="1170"/>
      <c r="OWB129" s="1170"/>
      <c r="OWC129" s="1170"/>
      <c r="OWD129" s="1170"/>
      <c r="OWE129" s="1170"/>
      <c r="OWF129" s="1170"/>
      <c r="OWG129" s="1170"/>
      <c r="OWH129" s="1170"/>
      <c r="OWI129" s="1170"/>
      <c r="OWJ129" s="1170"/>
      <c r="OWK129" s="1170"/>
      <c r="OWL129" s="1170"/>
      <c r="OWM129" s="1170"/>
      <c r="OWN129" s="1170"/>
      <c r="OWO129" s="1170"/>
      <c r="OWP129" s="1170"/>
      <c r="OWQ129" s="1170"/>
      <c r="OWR129" s="1170"/>
      <c r="OWS129" s="1170"/>
      <c r="OWT129" s="1170"/>
      <c r="OWU129" s="1170"/>
      <c r="OWV129" s="1170"/>
      <c r="OWW129" s="1170"/>
      <c r="OWX129" s="1170"/>
      <c r="OWY129" s="1170"/>
      <c r="OWZ129" s="1170"/>
      <c r="OXA129" s="1170"/>
      <c r="OXB129" s="1170"/>
      <c r="OXC129" s="1170"/>
      <c r="OXD129" s="1170"/>
      <c r="OXE129" s="1170"/>
      <c r="OXF129" s="1170"/>
      <c r="OXG129" s="1170"/>
      <c r="OXH129" s="1170"/>
      <c r="OXI129" s="1170"/>
      <c r="OXJ129" s="1170"/>
      <c r="OXK129" s="1170"/>
      <c r="OXL129" s="1170"/>
      <c r="OXM129" s="1170"/>
      <c r="OXN129" s="1170"/>
      <c r="OXO129" s="1170"/>
      <c r="OXP129" s="1170"/>
      <c r="OXQ129" s="1170"/>
      <c r="OXR129" s="1170"/>
      <c r="OXS129" s="1170"/>
      <c r="OXT129" s="1170"/>
      <c r="OXU129" s="1170"/>
      <c r="OXV129" s="1170"/>
      <c r="OXW129" s="1170"/>
      <c r="OXX129" s="1170"/>
      <c r="OXY129" s="1170"/>
      <c r="OXZ129" s="1170"/>
      <c r="OYA129" s="1170"/>
      <c r="OYB129" s="1170"/>
      <c r="OYC129" s="1170"/>
      <c r="OYD129" s="1170"/>
      <c r="OYE129" s="1170"/>
      <c r="OYF129" s="1170"/>
      <c r="OYG129" s="1170"/>
      <c r="OYH129" s="1170"/>
      <c r="OYI129" s="1170"/>
      <c r="OYJ129" s="1170"/>
      <c r="OYK129" s="1170"/>
      <c r="OYL129" s="1170"/>
      <c r="OYM129" s="1170"/>
      <c r="OYN129" s="1170"/>
      <c r="OYO129" s="1170"/>
      <c r="OYP129" s="1170"/>
      <c r="OYQ129" s="1170"/>
      <c r="OYR129" s="1170"/>
      <c r="OYS129" s="1170"/>
      <c r="OYT129" s="1170"/>
      <c r="OYU129" s="1170"/>
      <c r="OYV129" s="1170"/>
      <c r="OYW129" s="1170"/>
      <c r="OYX129" s="1170"/>
      <c r="OYY129" s="1170"/>
      <c r="OYZ129" s="1170"/>
      <c r="OZA129" s="1170"/>
      <c r="OZB129" s="1170"/>
      <c r="OZC129" s="1170"/>
      <c r="OZD129" s="1170"/>
      <c r="OZE129" s="1170"/>
      <c r="OZF129" s="1170"/>
      <c r="OZG129" s="1170"/>
      <c r="OZH129" s="1170"/>
      <c r="OZI129" s="1170"/>
      <c r="OZJ129" s="1170"/>
      <c r="OZK129" s="1170"/>
      <c r="OZL129" s="1170"/>
      <c r="OZM129" s="1170"/>
      <c r="OZN129" s="1170"/>
      <c r="OZO129" s="1170"/>
      <c r="OZP129" s="1170"/>
      <c r="OZQ129" s="1170"/>
      <c r="OZR129" s="1170"/>
      <c r="OZS129" s="1170"/>
      <c r="OZT129" s="1170"/>
      <c r="OZU129" s="1170"/>
      <c r="OZV129" s="1170"/>
      <c r="OZW129" s="1170"/>
      <c r="OZX129" s="1170"/>
      <c r="OZY129" s="1170"/>
      <c r="OZZ129" s="1170"/>
      <c r="PAA129" s="1170"/>
      <c r="PAB129" s="1170"/>
      <c r="PAC129" s="1170"/>
      <c r="PAD129" s="1170"/>
      <c r="PAE129" s="1170"/>
      <c r="PAF129" s="1170"/>
      <c r="PAG129" s="1170"/>
      <c r="PAH129" s="1170"/>
      <c r="PAI129" s="1170"/>
      <c r="PAJ129" s="1170"/>
      <c r="PAK129" s="1170"/>
      <c r="PAL129" s="1170"/>
      <c r="PAM129" s="1170"/>
      <c r="PAN129" s="1170"/>
      <c r="PAO129" s="1170"/>
      <c r="PAP129" s="1170"/>
      <c r="PAQ129" s="1170"/>
      <c r="PAR129" s="1170"/>
      <c r="PAS129" s="1170"/>
      <c r="PAT129" s="1170"/>
      <c r="PAU129" s="1170"/>
      <c r="PAV129" s="1170"/>
      <c r="PAW129" s="1170"/>
      <c r="PAX129" s="1170"/>
      <c r="PAY129" s="1170"/>
      <c r="PAZ129" s="1170"/>
      <c r="PBA129" s="1170"/>
      <c r="PBB129" s="1170"/>
      <c r="PBC129" s="1170"/>
      <c r="PBD129" s="1170"/>
      <c r="PBE129" s="1170"/>
      <c r="PBF129" s="1170"/>
      <c r="PBG129" s="1170"/>
      <c r="PBH129" s="1170"/>
      <c r="PBI129" s="1170"/>
      <c r="PBJ129" s="1170"/>
      <c r="PBK129" s="1170"/>
      <c r="PBL129" s="1170"/>
      <c r="PBM129" s="1170"/>
      <c r="PBN129" s="1170"/>
      <c r="PBO129" s="1170"/>
      <c r="PBP129" s="1170"/>
      <c r="PBQ129" s="1170"/>
      <c r="PBR129" s="1170"/>
      <c r="PBS129" s="1170"/>
      <c r="PBT129" s="1170"/>
      <c r="PBU129" s="1170"/>
      <c r="PBV129" s="1170"/>
      <c r="PBW129" s="1170"/>
      <c r="PBX129" s="1170"/>
      <c r="PBY129" s="1170"/>
      <c r="PBZ129" s="1170"/>
      <c r="PCA129" s="1170"/>
      <c r="PCB129" s="1170"/>
      <c r="PCC129" s="1170"/>
      <c r="PCD129" s="1170"/>
      <c r="PCE129" s="1170"/>
      <c r="PCF129" s="1170"/>
      <c r="PCG129" s="1170"/>
      <c r="PCH129" s="1170"/>
      <c r="PCI129" s="1170"/>
      <c r="PCJ129" s="1170"/>
      <c r="PCK129" s="1170"/>
      <c r="PCL129" s="1170"/>
      <c r="PCM129" s="1170"/>
      <c r="PCN129" s="1170"/>
      <c r="PCO129" s="1170"/>
      <c r="PCP129" s="1170"/>
      <c r="PCQ129" s="1170"/>
      <c r="PCR129" s="1170"/>
      <c r="PCS129" s="1170"/>
      <c r="PCT129" s="1170"/>
      <c r="PCU129" s="1170"/>
      <c r="PCV129" s="1170"/>
      <c r="PCW129" s="1170"/>
      <c r="PCX129" s="1170"/>
      <c r="PCY129" s="1170"/>
      <c r="PCZ129" s="1170"/>
      <c r="PDA129" s="1170"/>
      <c r="PDB129" s="1170"/>
      <c r="PDC129" s="1170"/>
      <c r="PDD129" s="1170"/>
      <c r="PDE129" s="1170"/>
      <c r="PDF129" s="1170"/>
      <c r="PDG129" s="1170"/>
      <c r="PDH129" s="1170"/>
      <c r="PDI129" s="1170"/>
      <c r="PDJ129" s="1170"/>
      <c r="PDK129" s="1170"/>
      <c r="PDL129" s="1170"/>
      <c r="PDM129" s="1170"/>
      <c r="PDN129" s="1170"/>
      <c r="PDO129" s="1170"/>
      <c r="PDP129" s="1170"/>
      <c r="PDQ129" s="1170"/>
      <c r="PDR129" s="1170"/>
      <c r="PDS129" s="1170"/>
      <c r="PDT129" s="1170"/>
      <c r="PDU129" s="1170"/>
      <c r="PDV129" s="1170"/>
      <c r="PDW129" s="1170"/>
      <c r="PDX129" s="1170"/>
      <c r="PDY129" s="1170"/>
      <c r="PDZ129" s="1170"/>
      <c r="PEA129" s="1170"/>
      <c r="PEB129" s="1170"/>
      <c r="PEC129" s="1170"/>
      <c r="PED129" s="1170"/>
      <c r="PEE129" s="1170"/>
      <c r="PEF129" s="1170"/>
      <c r="PEG129" s="1170"/>
      <c r="PEH129" s="1170"/>
      <c r="PEI129" s="1170"/>
      <c r="PEJ129" s="1170"/>
      <c r="PEK129" s="1170"/>
      <c r="PEL129" s="1170"/>
      <c r="PEM129" s="1170"/>
      <c r="PEN129" s="1170"/>
      <c r="PEO129" s="1170"/>
      <c r="PEP129" s="1170"/>
      <c r="PEQ129" s="1170"/>
      <c r="PER129" s="1170"/>
      <c r="PES129" s="1170"/>
      <c r="PET129" s="1170"/>
      <c r="PEU129" s="1170"/>
      <c r="PEV129" s="1170"/>
      <c r="PEW129" s="1170"/>
      <c r="PEX129" s="1170"/>
      <c r="PEY129" s="1170"/>
      <c r="PEZ129" s="1170"/>
      <c r="PFA129" s="1170"/>
      <c r="PFB129" s="1170"/>
      <c r="PFC129" s="1170"/>
      <c r="PFD129" s="1170"/>
      <c r="PFE129" s="1170"/>
      <c r="PFF129" s="1170"/>
      <c r="PFG129" s="1170"/>
      <c r="PFH129" s="1170"/>
      <c r="PFI129" s="1170"/>
      <c r="PFJ129" s="1170"/>
      <c r="PFK129" s="1170"/>
      <c r="PFL129" s="1170"/>
      <c r="PFM129" s="1170"/>
      <c r="PFN129" s="1170"/>
      <c r="PFO129" s="1170"/>
      <c r="PFP129" s="1170"/>
      <c r="PFQ129" s="1170"/>
      <c r="PFR129" s="1170"/>
      <c r="PFS129" s="1170"/>
      <c r="PFT129" s="1170"/>
      <c r="PFU129" s="1170"/>
      <c r="PFV129" s="1170"/>
      <c r="PFW129" s="1170"/>
      <c r="PFX129" s="1170"/>
      <c r="PFY129" s="1170"/>
      <c r="PFZ129" s="1170"/>
      <c r="PGA129" s="1170"/>
      <c r="PGB129" s="1170"/>
      <c r="PGC129" s="1170"/>
      <c r="PGD129" s="1170"/>
      <c r="PGE129" s="1170"/>
      <c r="PGF129" s="1170"/>
      <c r="PGG129" s="1170"/>
      <c r="PGH129" s="1170"/>
      <c r="PGI129" s="1170"/>
      <c r="PGJ129" s="1170"/>
      <c r="PGK129" s="1170"/>
      <c r="PGL129" s="1170"/>
      <c r="PGM129" s="1170"/>
      <c r="PGN129" s="1170"/>
      <c r="PGO129" s="1170"/>
      <c r="PGP129" s="1170"/>
      <c r="PGQ129" s="1170"/>
      <c r="PGR129" s="1170"/>
      <c r="PGS129" s="1170"/>
      <c r="PGT129" s="1170"/>
      <c r="PGU129" s="1170"/>
      <c r="PGV129" s="1170"/>
      <c r="PGW129" s="1170"/>
      <c r="PGX129" s="1170"/>
      <c r="PGY129" s="1170"/>
      <c r="PGZ129" s="1170"/>
      <c r="PHA129" s="1170"/>
      <c r="PHB129" s="1170"/>
      <c r="PHC129" s="1170"/>
      <c r="PHD129" s="1170"/>
      <c r="PHE129" s="1170"/>
      <c r="PHF129" s="1170"/>
      <c r="PHG129" s="1170"/>
      <c r="PHH129" s="1170"/>
      <c r="PHI129" s="1170"/>
      <c r="PHJ129" s="1170"/>
      <c r="PHK129" s="1170"/>
      <c r="PHL129" s="1170"/>
      <c r="PHM129" s="1170"/>
      <c r="PHN129" s="1170"/>
      <c r="PHO129" s="1170"/>
      <c r="PHP129" s="1170"/>
      <c r="PHQ129" s="1170"/>
      <c r="PHR129" s="1170"/>
      <c r="PHS129" s="1170"/>
      <c r="PHT129" s="1170"/>
      <c r="PHU129" s="1170"/>
      <c r="PHV129" s="1170"/>
      <c r="PHW129" s="1170"/>
      <c r="PHX129" s="1170"/>
      <c r="PHY129" s="1170"/>
      <c r="PHZ129" s="1170"/>
      <c r="PIA129" s="1170"/>
      <c r="PIB129" s="1170"/>
      <c r="PIC129" s="1170"/>
      <c r="PID129" s="1170"/>
      <c r="PIE129" s="1170"/>
      <c r="PIF129" s="1170"/>
      <c r="PIG129" s="1170"/>
      <c r="PIH129" s="1170"/>
      <c r="PII129" s="1170"/>
      <c r="PIJ129" s="1170"/>
      <c r="PIK129" s="1170"/>
      <c r="PIL129" s="1170"/>
      <c r="PIM129" s="1170"/>
      <c r="PIN129" s="1170"/>
      <c r="PIO129" s="1170"/>
      <c r="PIP129" s="1170"/>
      <c r="PIQ129" s="1170"/>
      <c r="PIR129" s="1170"/>
      <c r="PIS129" s="1170"/>
      <c r="PIT129" s="1170"/>
      <c r="PIU129" s="1170"/>
      <c r="PIV129" s="1170"/>
      <c r="PIW129" s="1170"/>
      <c r="PIX129" s="1170"/>
      <c r="PIY129" s="1170"/>
      <c r="PIZ129" s="1170"/>
      <c r="PJA129" s="1170"/>
      <c r="PJB129" s="1170"/>
      <c r="PJC129" s="1170"/>
      <c r="PJD129" s="1170"/>
      <c r="PJE129" s="1170"/>
      <c r="PJF129" s="1170"/>
      <c r="PJG129" s="1170"/>
      <c r="PJH129" s="1170"/>
      <c r="PJI129" s="1170"/>
      <c r="PJJ129" s="1170"/>
      <c r="PJK129" s="1170"/>
      <c r="PJL129" s="1170"/>
      <c r="PJM129" s="1170"/>
      <c r="PJN129" s="1170"/>
      <c r="PJO129" s="1170"/>
      <c r="PJP129" s="1170"/>
      <c r="PJQ129" s="1170"/>
      <c r="PJR129" s="1170"/>
      <c r="PJS129" s="1170"/>
      <c r="PJT129" s="1170"/>
      <c r="PJU129" s="1170"/>
      <c r="PJV129" s="1170"/>
      <c r="PJW129" s="1170"/>
      <c r="PJX129" s="1170"/>
      <c r="PJY129" s="1170"/>
      <c r="PJZ129" s="1170"/>
      <c r="PKA129" s="1170"/>
      <c r="PKB129" s="1170"/>
      <c r="PKC129" s="1170"/>
      <c r="PKD129" s="1170"/>
      <c r="PKE129" s="1170"/>
      <c r="PKF129" s="1170"/>
      <c r="PKG129" s="1170"/>
      <c r="PKH129" s="1170"/>
      <c r="PKI129" s="1170"/>
      <c r="PKJ129" s="1170"/>
      <c r="PKK129" s="1170"/>
      <c r="PKL129" s="1170"/>
      <c r="PKM129" s="1170"/>
      <c r="PKN129" s="1170"/>
      <c r="PKO129" s="1170"/>
      <c r="PKP129" s="1170"/>
      <c r="PKQ129" s="1170"/>
      <c r="PKR129" s="1170"/>
      <c r="PKS129" s="1170"/>
      <c r="PKT129" s="1170"/>
      <c r="PKU129" s="1170"/>
      <c r="PKV129" s="1170"/>
      <c r="PKW129" s="1170"/>
      <c r="PKX129" s="1170"/>
      <c r="PKY129" s="1170"/>
      <c r="PKZ129" s="1170"/>
      <c r="PLA129" s="1170"/>
      <c r="PLB129" s="1170"/>
      <c r="PLC129" s="1170"/>
      <c r="PLD129" s="1170"/>
      <c r="PLE129" s="1170"/>
      <c r="PLF129" s="1170"/>
      <c r="PLG129" s="1170"/>
      <c r="PLH129" s="1170"/>
      <c r="PLI129" s="1170"/>
      <c r="PLJ129" s="1170"/>
      <c r="PLK129" s="1170"/>
      <c r="PLL129" s="1170"/>
      <c r="PLM129" s="1170"/>
      <c r="PLN129" s="1170"/>
      <c r="PLO129" s="1170"/>
      <c r="PLP129" s="1170"/>
      <c r="PLQ129" s="1170"/>
      <c r="PLR129" s="1170"/>
      <c r="PLS129" s="1170"/>
      <c r="PLT129" s="1170"/>
      <c r="PLU129" s="1170"/>
      <c r="PLV129" s="1170"/>
      <c r="PLW129" s="1170"/>
      <c r="PLX129" s="1170"/>
      <c r="PLY129" s="1170"/>
      <c r="PLZ129" s="1170"/>
      <c r="PMA129" s="1170"/>
      <c r="PMB129" s="1170"/>
      <c r="PMC129" s="1170"/>
      <c r="PMD129" s="1170"/>
      <c r="PME129" s="1170"/>
      <c r="PMF129" s="1170"/>
      <c r="PMG129" s="1170"/>
      <c r="PMH129" s="1170"/>
      <c r="PMI129" s="1170"/>
      <c r="PMJ129" s="1170"/>
      <c r="PMK129" s="1170"/>
      <c r="PML129" s="1170"/>
      <c r="PMM129" s="1170"/>
      <c r="PMN129" s="1170"/>
      <c r="PMO129" s="1170"/>
      <c r="PMP129" s="1170"/>
      <c r="PMQ129" s="1170"/>
      <c r="PMR129" s="1170"/>
      <c r="PMS129" s="1170"/>
      <c r="PMT129" s="1170"/>
      <c r="PMU129" s="1170"/>
      <c r="PMV129" s="1170"/>
      <c r="PMW129" s="1170"/>
      <c r="PMX129" s="1170"/>
      <c r="PMY129" s="1170"/>
      <c r="PMZ129" s="1170"/>
      <c r="PNA129" s="1170"/>
      <c r="PNB129" s="1170"/>
      <c r="PNC129" s="1170"/>
      <c r="PND129" s="1170"/>
      <c r="PNE129" s="1170"/>
      <c r="PNF129" s="1170"/>
      <c r="PNG129" s="1170"/>
      <c r="PNH129" s="1170"/>
      <c r="PNI129" s="1170"/>
      <c r="PNJ129" s="1170"/>
      <c r="PNK129" s="1170"/>
      <c r="PNL129" s="1170"/>
      <c r="PNM129" s="1170"/>
      <c r="PNN129" s="1170"/>
      <c r="PNO129" s="1170"/>
      <c r="PNP129" s="1170"/>
      <c r="PNQ129" s="1170"/>
      <c r="PNR129" s="1170"/>
      <c r="PNS129" s="1170"/>
      <c r="PNT129" s="1170"/>
      <c r="PNU129" s="1170"/>
      <c r="PNV129" s="1170"/>
      <c r="PNW129" s="1170"/>
      <c r="PNX129" s="1170"/>
      <c r="PNY129" s="1170"/>
      <c r="PNZ129" s="1170"/>
      <c r="POA129" s="1170"/>
      <c r="POB129" s="1170"/>
      <c r="POC129" s="1170"/>
      <c r="POD129" s="1170"/>
      <c r="POE129" s="1170"/>
      <c r="POF129" s="1170"/>
      <c r="POG129" s="1170"/>
      <c r="POH129" s="1170"/>
      <c r="POI129" s="1170"/>
      <c r="POJ129" s="1170"/>
      <c r="POK129" s="1170"/>
      <c r="POL129" s="1170"/>
      <c r="POM129" s="1170"/>
      <c r="PON129" s="1170"/>
      <c r="POO129" s="1170"/>
      <c r="POP129" s="1170"/>
      <c r="POQ129" s="1170"/>
      <c r="POR129" s="1170"/>
      <c r="POS129" s="1170"/>
      <c r="POT129" s="1170"/>
      <c r="POU129" s="1170"/>
      <c r="POV129" s="1170"/>
      <c r="POW129" s="1170"/>
      <c r="POX129" s="1170"/>
      <c r="POY129" s="1170"/>
      <c r="POZ129" s="1170"/>
      <c r="PPA129" s="1170"/>
      <c r="PPB129" s="1170"/>
      <c r="PPC129" s="1170"/>
      <c r="PPD129" s="1170"/>
      <c r="PPE129" s="1170"/>
      <c r="PPF129" s="1170"/>
      <c r="PPG129" s="1170"/>
      <c r="PPH129" s="1170"/>
      <c r="PPI129" s="1170"/>
      <c r="PPJ129" s="1170"/>
      <c r="PPK129" s="1170"/>
      <c r="PPL129" s="1170"/>
      <c r="PPM129" s="1170"/>
      <c r="PPN129" s="1170"/>
      <c r="PPO129" s="1170"/>
      <c r="PPP129" s="1170"/>
      <c r="PPQ129" s="1170"/>
      <c r="PPR129" s="1170"/>
      <c r="PPS129" s="1170"/>
      <c r="PPT129" s="1170"/>
      <c r="PPU129" s="1170"/>
      <c r="PPV129" s="1170"/>
      <c r="PPW129" s="1170"/>
      <c r="PPX129" s="1170"/>
      <c r="PPY129" s="1170"/>
      <c r="PPZ129" s="1170"/>
      <c r="PQA129" s="1170"/>
      <c r="PQB129" s="1170"/>
      <c r="PQC129" s="1170"/>
      <c r="PQD129" s="1170"/>
      <c r="PQE129" s="1170"/>
      <c r="PQF129" s="1170"/>
      <c r="PQG129" s="1170"/>
      <c r="PQH129" s="1170"/>
      <c r="PQI129" s="1170"/>
      <c r="PQJ129" s="1170"/>
      <c r="PQK129" s="1170"/>
      <c r="PQL129" s="1170"/>
      <c r="PQM129" s="1170"/>
      <c r="PQN129" s="1170"/>
      <c r="PQO129" s="1170"/>
      <c r="PQP129" s="1170"/>
      <c r="PQQ129" s="1170"/>
      <c r="PQR129" s="1170"/>
      <c r="PQS129" s="1170"/>
      <c r="PQT129" s="1170"/>
      <c r="PQU129" s="1170"/>
      <c r="PQV129" s="1170"/>
      <c r="PQW129" s="1170"/>
      <c r="PQX129" s="1170"/>
      <c r="PQY129" s="1170"/>
      <c r="PQZ129" s="1170"/>
      <c r="PRA129" s="1170"/>
      <c r="PRB129" s="1170"/>
      <c r="PRC129" s="1170"/>
      <c r="PRD129" s="1170"/>
      <c r="PRE129" s="1170"/>
      <c r="PRF129" s="1170"/>
      <c r="PRG129" s="1170"/>
      <c r="PRH129" s="1170"/>
      <c r="PRI129" s="1170"/>
      <c r="PRJ129" s="1170"/>
      <c r="PRK129" s="1170"/>
      <c r="PRL129" s="1170"/>
      <c r="PRM129" s="1170"/>
      <c r="PRN129" s="1170"/>
      <c r="PRO129" s="1170"/>
      <c r="PRP129" s="1170"/>
      <c r="PRQ129" s="1170"/>
      <c r="PRR129" s="1170"/>
      <c r="PRS129" s="1170"/>
      <c r="PRT129" s="1170"/>
      <c r="PRU129" s="1170"/>
      <c r="PRV129" s="1170"/>
      <c r="PRW129" s="1170"/>
      <c r="PRX129" s="1170"/>
      <c r="PRY129" s="1170"/>
      <c r="PRZ129" s="1170"/>
      <c r="PSA129" s="1170"/>
      <c r="PSB129" s="1170"/>
      <c r="PSC129" s="1170"/>
      <c r="PSD129" s="1170"/>
      <c r="PSE129" s="1170"/>
      <c r="PSF129" s="1170"/>
      <c r="PSG129" s="1170"/>
      <c r="PSH129" s="1170"/>
      <c r="PSI129" s="1170"/>
      <c r="PSJ129" s="1170"/>
      <c r="PSK129" s="1170"/>
      <c r="PSL129" s="1170"/>
      <c r="PSM129" s="1170"/>
      <c r="PSN129" s="1170"/>
      <c r="PSO129" s="1170"/>
      <c r="PSP129" s="1170"/>
      <c r="PSQ129" s="1170"/>
      <c r="PSR129" s="1170"/>
      <c r="PSS129" s="1170"/>
      <c r="PST129" s="1170"/>
      <c r="PSU129" s="1170"/>
      <c r="PSV129" s="1170"/>
      <c r="PSW129" s="1170"/>
      <c r="PSX129" s="1170"/>
      <c r="PSY129" s="1170"/>
      <c r="PSZ129" s="1170"/>
      <c r="PTA129" s="1170"/>
      <c r="PTB129" s="1170"/>
      <c r="PTC129" s="1170"/>
      <c r="PTD129" s="1170"/>
      <c r="PTE129" s="1170"/>
      <c r="PTF129" s="1170"/>
      <c r="PTG129" s="1170"/>
      <c r="PTH129" s="1170"/>
      <c r="PTI129" s="1170"/>
      <c r="PTJ129" s="1170"/>
      <c r="PTK129" s="1170"/>
      <c r="PTL129" s="1170"/>
      <c r="PTM129" s="1170"/>
      <c r="PTN129" s="1170"/>
      <c r="PTO129" s="1170"/>
      <c r="PTP129" s="1170"/>
      <c r="PTQ129" s="1170"/>
      <c r="PTR129" s="1170"/>
      <c r="PTS129" s="1170"/>
      <c r="PTT129" s="1170"/>
      <c r="PTU129" s="1170"/>
      <c r="PTV129" s="1170"/>
      <c r="PTW129" s="1170"/>
      <c r="PTX129" s="1170"/>
      <c r="PTY129" s="1170"/>
      <c r="PTZ129" s="1170"/>
      <c r="PUA129" s="1170"/>
      <c r="PUB129" s="1170"/>
      <c r="PUC129" s="1170"/>
      <c r="PUD129" s="1170"/>
      <c r="PUE129" s="1170"/>
      <c r="PUF129" s="1170"/>
      <c r="PUG129" s="1170"/>
      <c r="PUH129" s="1170"/>
      <c r="PUI129" s="1170"/>
      <c r="PUJ129" s="1170"/>
      <c r="PUK129" s="1170"/>
      <c r="PUL129" s="1170"/>
      <c r="PUM129" s="1170"/>
      <c r="PUN129" s="1170"/>
      <c r="PUO129" s="1170"/>
      <c r="PUP129" s="1170"/>
      <c r="PUQ129" s="1170"/>
      <c r="PUR129" s="1170"/>
      <c r="PUS129" s="1170"/>
      <c r="PUT129" s="1170"/>
      <c r="PUU129" s="1170"/>
      <c r="PUV129" s="1170"/>
      <c r="PUW129" s="1170"/>
      <c r="PUX129" s="1170"/>
      <c r="PUY129" s="1170"/>
      <c r="PUZ129" s="1170"/>
      <c r="PVA129" s="1170"/>
      <c r="PVB129" s="1170"/>
      <c r="PVC129" s="1170"/>
      <c r="PVD129" s="1170"/>
      <c r="PVE129" s="1170"/>
      <c r="PVF129" s="1170"/>
      <c r="PVG129" s="1170"/>
      <c r="PVH129" s="1170"/>
      <c r="PVI129" s="1170"/>
      <c r="PVJ129" s="1170"/>
      <c r="PVK129" s="1170"/>
      <c r="PVL129" s="1170"/>
      <c r="PVM129" s="1170"/>
      <c r="PVN129" s="1170"/>
      <c r="PVO129" s="1170"/>
      <c r="PVP129" s="1170"/>
      <c r="PVQ129" s="1170"/>
      <c r="PVR129" s="1170"/>
      <c r="PVS129" s="1170"/>
      <c r="PVT129" s="1170"/>
      <c r="PVU129" s="1170"/>
      <c r="PVV129" s="1170"/>
      <c r="PVW129" s="1170"/>
      <c r="PVX129" s="1170"/>
      <c r="PVY129" s="1170"/>
      <c r="PVZ129" s="1170"/>
      <c r="PWA129" s="1170"/>
      <c r="PWB129" s="1170"/>
      <c r="PWC129" s="1170"/>
      <c r="PWD129" s="1170"/>
      <c r="PWE129" s="1170"/>
      <c r="PWF129" s="1170"/>
      <c r="PWG129" s="1170"/>
      <c r="PWH129" s="1170"/>
      <c r="PWI129" s="1170"/>
      <c r="PWJ129" s="1170"/>
      <c r="PWK129" s="1170"/>
      <c r="PWL129" s="1170"/>
      <c r="PWM129" s="1170"/>
      <c r="PWN129" s="1170"/>
      <c r="PWO129" s="1170"/>
      <c r="PWP129" s="1170"/>
      <c r="PWQ129" s="1170"/>
      <c r="PWR129" s="1170"/>
      <c r="PWS129" s="1170"/>
      <c r="PWT129" s="1170"/>
      <c r="PWU129" s="1170"/>
      <c r="PWV129" s="1170"/>
      <c r="PWW129" s="1170"/>
      <c r="PWX129" s="1170"/>
      <c r="PWY129" s="1170"/>
      <c r="PWZ129" s="1170"/>
      <c r="PXA129" s="1170"/>
      <c r="PXB129" s="1170"/>
      <c r="PXC129" s="1170"/>
      <c r="PXD129" s="1170"/>
      <c r="PXE129" s="1170"/>
      <c r="PXF129" s="1170"/>
      <c r="PXG129" s="1170"/>
      <c r="PXH129" s="1170"/>
      <c r="PXI129" s="1170"/>
      <c r="PXJ129" s="1170"/>
      <c r="PXK129" s="1170"/>
      <c r="PXL129" s="1170"/>
      <c r="PXM129" s="1170"/>
      <c r="PXN129" s="1170"/>
      <c r="PXO129" s="1170"/>
      <c r="PXP129" s="1170"/>
      <c r="PXQ129" s="1170"/>
      <c r="PXR129" s="1170"/>
      <c r="PXS129" s="1170"/>
      <c r="PXT129" s="1170"/>
      <c r="PXU129" s="1170"/>
      <c r="PXV129" s="1170"/>
      <c r="PXW129" s="1170"/>
      <c r="PXX129" s="1170"/>
      <c r="PXY129" s="1170"/>
      <c r="PXZ129" s="1170"/>
      <c r="PYA129" s="1170"/>
      <c r="PYB129" s="1170"/>
      <c r="PYC129" s="1170"/>
      <c r="PYD129" s="1170"/>
      <c r="PYE129" s="1170"/>
      <c r="PYF129" s="1170"/>
      <c r="PYG129" s="1170"/>
      <c r="PYH129" s="1170"/>
      <c r="PYI129" s="1170"/>
      <c r="PYJ129" s="1170"/>
      <c r="PYK129" s="1170"/>
      <c r="PYL129" s="1170"/>
      <c r="PYM129" s="1170"/>
      <c r="PYN129" s="1170"/>
      <c r="PYO129" s="1170"/>
      <c r="PYP129" s="1170"/>
      <c r="PYQ129" s="1170"/>
      <c r="PYR129" s="1170"/>
      <c r="PYS129" s="1170"/>
      <c r="PYT129" s="1170"/>
      <c r="PYU129" s="1170"/>
      <c r="PYV129" s="1170"/>
      <c r="PYW129" s="1170"/>
      <c r="PYX129" s="1170"/>
      <c r="PYY129" s="1170"/>
      <c r="PYZ129" s="1170"/>
      <c r="PZA129" s="1170"/>
      <c r="PZB129" s="1170"/>
      <c r="PZC129" s="1170"/>
      <c r="PZD129" s="1170"/>
      <c r="PZE129" s="1170"/>
      <c r="PZF129" s="1170"/>
      <c r="PZG129" s="1170"/>
      <c r="PZH129" s="1170"/>
      <c r="PZI129" s="1170"/>
      <c r="PZJ129" s="1170"/>
      <c r="PZK129" s="1170"/>
      <c r="PZL129" s="1170"/>
      <c r="PZM129" s="1170"/>
      <c r="PZN129" s="1170"/>
      <c r="PZO129" s="1170"/>
      <c r="PZP129" s="1170"/>
      <c r="PZQ129" s="1170"/>
      <c r="PZR129" s="1170"/>
      <c r="PZS129" s="1170"/>
      <c r="PZT129" s="1170"/>
      <c r="PZU129" s="1170"/>
      <c r="PZV129" s="1170"/>
      <c r="PZW129" s="1170"/>
      <c r="PZX129" s="1170"/>
      <c r="PZY129" s="1170"/>
      <c r="PZZ129" s="1170"/>
      <c r="QAA129" s="1170"/>
      <c r="QAB129" s="1170"/>
      <c r="QAC129" s="1170"/>
      <c r="QAD129" s="1170"/>
      <c r="QAE129" s="1170"/>
      <c r="QAF129" s="1170"/>
      <c r="QAG129" s="1170"/>
      <c r="QAH129" s="1170"/>
      <c r="QAI129" s="1170"/>
      <c r="QAJ129" s="1170"/>
      <c r="QAK129" s="1170"/>
      <c r="QAL129" s="1170"/>
      <c r="QAM129" s="1170"/>
      <c r="QAN129" s="1170"/>
      <c r="QAO129" s="1170"/>
      <c r="QAP129" s="1170"/>
      <c r="QAQ129" s="1170"/>
      <c r="QAR129" s="1170"/>
      <c r="QAS129" s="1170"/>
      <c r="QAT129" s="1170"/>
      <c r="QAU129" s="1170"/>
      <c r="QAV129" s="1170"/>
      <c r="QAW129" s="1170"/>
      <c r="QAX129" s="1170"/>
      <c r="QAY129" s="1170"/>
      <c r="QAZ129" s="1170"/>
      <c r="QBA129" s="1170"/>
      <c r="QBB129" s="1170"/>
      <c r="QBC129" s="1170"/>
      <c r="QBD129" s="1170"/>
      <c r="QBE129" s="1170"/>
      <c r="QBF129" s="1170"/>
      <c r="QBG129" s="1170"/>
      <c r="QBH129" s="1170"/>
      <c r="QBI129" s="1170"/>
      <c r="QBJ129" s="1170"/>
      <c r="QBK129" s="1170"/>
      <c r="QBL129" s="1170"/>
      <c r="QBM129" s="1170"/>
      <c r="QBN129" s="1170"/>
      <c r="QBO129" s="1170"/>
      <c r="QBP129" s="1170"/>
      <c r="QBQ129" s="1170"/>
      <c r="QBR129" s="1170"/>
      <c r="QBS129" s="1170"/>
      <c r="QBT129" s="1170"/>
      <c r="QBU129" s="1170"/>
      <c r="QBV129" s="1170"/>
      <c r="QBW129" s="1170"/>
      <c r="QBX129" s="1170"/>
      <c r="QBY129" s="1170"/>
      <c r="QBZ129" s="1170"/>
      <c r="QCA129" s="1170"/>
      <c r="QCB129" s="1170"/>
      <c r="QCC129" s="1170"/>
      <c r="QCD129" s="1170"/>
      <c r="QCE129" s="1170"/>
      <c r="QCF129" s="1170"/>
      <c r="QCG129" s="1170"/>
      <c r="QCH129" s="1170"/>
      <c r="QCI129" s="1170"/>
      <c r="QCJ129" s="1170"/>
      <c r="QCK129" s="1170"/>
      <c r="QCL129" s="1170"/>
      <c r="QCM129" s="1170"/>
      <c r="QCN129" s="1170"/>
      <c r="QCO129" s="1170"/>
      <c r="QCP129" s="1170"/>
      <c r="QCQ129" s="1170"/>
      <c r="QCR129" s="1170"/>
      <c r="QCS129" s="1170"/>
      <c r="QCT129" s="1170"/>
      <c r="QCU129" s="1170"/>
      <c r="QCV129" s="1170"/>
      <c r="QCW129" s="1170"/>
      <c r="QCX129" s="1170"/>
      <c r="QCY129" s="1170"/>
      <c r="QCZ129" s="1170"/>
      <c r="QDA129" s="1170"/>
      <c r="QDB129" s="1170"/>
      <c r="QDC129" s="1170"/>
      <c r="QDD129" s="1170"/>
      <c r="QDE129" s="1170"/>
      <c r="QDF129" s="1170"/>
      <c r="QDG129" s="1170"/>
      <c r="QDH129" s="1170"/>
      <c r="QDI129" s="1170"/>
      <c r="QDJ129" s="1170"/>
      <c r="QDK129" s="1170"/>
      <c r="QDL129" s="1170"/>
      <c r="QDM129" s="1170"/>
      <c r="QDN129" s="1170"/>
      <c r="QDO129" s="1170"/>
      <c r="QDP129" s="1170"/>
      <c r="QDQ129" s="1170"/>
      <c r="QDR129" s="1170"/>
      <c r="QDS129" s="1170"/>
      <c r="QDT129" s="1170"/>
      <c r="QDU129" s="1170"/>
      <c r="QDV129" s="1170"/>
      <c r="QDW129" s="1170"/>
      <c r="QDX129" s="1170"/>
      <c r="QDY129" s="1170"/>
      <c r="QDZ129" s="1170"/>
      <c r="QEA129" s="1170"/>
      <c r="QEB129" s="1170"/>
      <c r="QEC129" s="1170"/>
      <c r="QED129" s="1170"/>
      <c r="QEE129" s="1170"/>
      <c r="QEF129" s="1170"/>
      <c r="QEG129" s="1170"/>
      <c r="QEH129" s="1170"/>
      <c r="QEI129" s="1170"/>
      <c r="QEJ129" s="1170"/>
      <c r="QEK129" s="1170"/>
      <c r="QEL129" s="1170"/>
      <c r="QEM129" s="1170"/>
      <c r="QEN129" s="1170"/>
      <c r="QEO129" s="1170"/>
      <c r="QEP129" s="1170"/>
      <c r="QEQ129" s="1170"/>
      <c r="QER129" s="1170"/>
      <c r="QES129" s="1170"/>
      <c r="QET129" s="1170"/>
      <c r="QEU129" s="1170"/>
      <c r="QEV129" s="1170"/>
      <c r="QEW129" s="1170"/>
      <c r="QEX129" s="1170"/>
      <c r="QEY129" s="1170"/>
      <c r="QEZ129" s="1170"/>
      <c r="QFA129" s="1170"/>
      <c r="QFB129" s="1170"/>
      <c r="QFC129" s="1170"/>
      <c r="QFD129" s="1170"/>
      <c r="QFE129" s="1170"/>
      <c r="QFF129" s="1170"/>
      <c r="QFG129" s="1170"/>
      <c r="QFH129" s="1170"/>
      <c r="QFI129" s="1170"/>
      <c r="QFJ129" s="1170"/>
      <c r="QFK129" s="1170"/>
      <c r="QFL129" s="1170"/>
      <c r="QFM129" s="1170"/>
      <c r="QFN129" s="1170"/>
      <c r="QFO129" s="1170"/>
      <c r="QFP129" s="1170"/>
      <c r="QFQ129" s="1170"/>
      <c r="QFR129" s="1170"/>
      <c r="QFS129" s="1170"/>
      <c r="QFT129" s="1170"/>
      <c r="QFU129" s="1170"/>
      <c r="QFV129" s="1170"/>
      <c r="QFW129" s="1170"/>
      <c r="QFX129" s="1170"/>
      <c r="QFY129" s="1170"/>
      <c r="QFZ129" s="1170"/>
      <c r="QGA129" s="1170"/>
      <c r="QGB129" s="1170"/>
      <c r="QGC129" s="1170"/>
      <c r="QGD129" s="1170"/>
      <c r="QGE129" s="1170"/>
      <c r="QGF129" s="1170"/>
      <c r="QGG129" s="1170"/>
      <c r="QGH129" s="1170"/>
      <c r="QGI129" s="1170"/>
      <c r="QGJ129" s="1170"/>
      <c r="QGK129" s="1170"/>
      <c r="QGL129" s="1170"/>
      <c r="QGM129" s="1170"/>
      <c r="QGN129" s="1170"/>
      <c r="QGO129" s="1170"/>
      <c r="QGP129" s="1170"/>
      <c r="QGQ129" s="1170"/>
      <c r="QGR129" s="1170"/>
      <c r="QGS129" s="1170"/>
      <c r="QGT129" s="1170"/>
      <c r="QGU129" s="1170"/>
      <c r="QGV129" s="1170"/>
      <c r="QGW129" s="1170"/>
      <c r="QGX129" s="1170"/>
      <c r="QGY129" s="1170"/>
      <c r="QGZ129" s="1170"/>
      <c r="QHA129" s="1170"/>
      <c r="QHB129" s="1170"/>
      <c r="QHC129" s="1170"/>
      <c r="QHD129" s="1170"/>
      <c r="QHE129" s="1170"/>
      <c r="QHF129" s="1170"/>
      <c r="QHG129" s="1170"/>
      <c r="QHH129" s="1170"/>
      <c r="QHI129" s="1170"/>
      <c r="QHJ129" s="1170"/>
      <c r="QHK129" s="1170"/>
      <c r="QHL129" s="1170"/>
      <c r="QHM129" s="1170"/>
      <c r="QHN129" s="1170"/>
      <c r="QHO129" s="1170"/>
      <c r="QHP129" s="1170"/>
      <c r="QHQ129" s="1170"/>
      <c r="QHR129" s="1170"/>
      <c r="QHS129" s="1170"/>
      <c r="QHT129" s="1170"/>
      <c r="QHU129" s="1170"/>
      <c r="QHV129" s="1170"/>
      <c r="QHW129" s="1170"/>
      <c r="QHX129" s="1170"/>
      <c r="QHY129" s="1170"/>
      <c r="QHZ129" s="1170"/>
      <c r="QIA129" s="1170"/>
      <c r="QIB129" s="1170"/>
      <c r="QIC129" s="1170"/>
      <c r="QID129" s="1170"/>
      <c r="QIE129" s="1170"/>
      <c r="QIF129" s="1170"/>
      <c r="QIG129" s="1170"/>
      <c r="QIH129" s="1170"/>
      <c r="QII129" s="1170"/>
      <c r="QIJ129" s="1170"/>
      <c r="QIK129" s="1170"/>
      <c r="QIL129" s="1170"/>
      <c r="QIM129" s="1170"/>
      <c r="QIN129" s="1170"/>
      <c r="QIO129" s="1170"/>
      <c r="QIP129" s="1170"/>
      <c r="QIQ129" s="1170"/>
      <c r="QIR129" s="1170"/>
      <c r="QIS129" s="1170"/>
      <c r="QIT129" s="1170"/>
      <c r="QIU129" s="1170"/>
      <c r="QIV129" s="1170"/>
      <c r="QIW129" s="1170"/>
      <c r="QIX129" s="1170"/>
      <c r="QIY129" s="1170"/>
      <c r="QIZ129" s="1170"/>
      <c r="QJA129" s="1170"/>
      <c r="QJB129" s="1170"/>
      <c r="QJC129" s="1170"/>
      <c r="QJD129" s="1170"/>
      <c r="QJE129" s="1170"/>
      <c r="QJF129" s="1170"/>
      <c r="QJG129" s="1170"/>
      <c r="QJH129" s="1170"/>
      <c r="QJI129" s="1170"/>
      <c r="QJJ129" s="1170"/>
      <c r="QJK129" s="1170"/>
      <c r="QJL129" s="1170"/>
      <c r="QJM129" s="1170"/>
      <c r="QJN129" s="1170"/>
      <c r="QJO129" s="1170"/>
      <c r="QJP129" s="1170"/>
      <c r="QJQ129" s="1170"/>
      <c r="QJR129" s="1170"/>
      <c r="QJS129" s="1170"/>
      <c r="QJT129" s="1170"/>
      <c r="QJU129" s="1170"/>
      <c r="QJV129" s="1170"/>
      <c r="QJW129" s="1170"/>
      <c r="QJX129" s="1170"/>
      <c r="QJY129" s="1170"/>
      <c r="QJZ129" s="1170"/>
      <c r="QKA129" s="1170"/>
      <c r="QKB129" s="1170"/>
      <c r="QKC129" s="1170"/>
      <c r="QKD129" s="1170"/>
      <c r="QKE129" s="1170"/>
      <c r="QKF129" s="1170"/>
      <c r="QKG129" s="1170"/>
      <c r="QKH129" s="1170"/>
      <c r="QKI129" s="1170"/>
      <c r="QKJ129" s="1170"/>
      <c r="QKK129" s="1170"/>
      <c r="QKL129" s="1170"/>
      <c r="QKM129" s="1170"/>
      <c r="QKN129" s="1170"/>
      <c r="QKO129" s="1170"/>
      <c r="QKP129" s="1170"/>
      <c r="QKQ129" s="1170"/>
      <c r="QKR129" s="1170"/>
      <c r="QKS129" s="1170"/>
      <c r="QKT129" s="1170"/>
      <c r="QKU129" s="1170"/>
      <c r="QKV129" s="1170"/>
      <c r="QKW129" s="1170"/>
      <c r="QKX129" s="1170"/>
      <c r="QKY129" s="1170"/>
      <c r="QKZ129" s="1170"/>
      <c r="QLA129" s="1170"/>
      <c r="QLB129" s="1170"/>
      <c r="QLC129" s="1170"/>
      <c r="QLD129" s="1170"/>
      <c r="QLE129" s="1170"/>
      <c r="QLF129" s="1170"/>
      <c r="QLG129" s="1170"/>
      <c r="QLH129" s="1170"/>
      <c r="QLI129" s="1170"/>
      <c r="QLJ129" s="1170"/>
      <c r="QLK129" s="1170"/>
      <c r="QLL129" s="1170"/>
      <c r="QLM129" s="1170"/>
      <c r="QLN129" s="1170"/>
      <c r="QLO129" s="1170"/>
      <c r="QLP129" s="1170"/>
      <c r="QLQ129" s="1170"/>
      <c r="QLR129" s="1170"/>
      <c r="QLS129" s="1170"/>
      <c r="QLT129" s="1170"/>
      <c r="QLU129" s="1170"/>
      <c r="QLV129" s="1170"/>
      <c r="QLW129" s="1170"/>
      <c r="QLX129" s="1170"/>
      <c r="QLY129" s="1170"/>
      <c r="QLZ129" s="1170"/>
      <c r="QMA129" s="1170"/>
      <c r="QMB129" s="1170"/>
      <c r="QMC129" s="1170"/>
      <c r="QMD129" s="1170"/>
      <c r="QME129" s="1170"/>
      <c r="QMF129" s="1170"/>
      <c r="QMG129" s="1170"/>
      <c r="QMH129" s="1170"/>
      <c r="QMI129" s="1170"/>
      <c r="QMJ129" s="1170"/>
      <c r="QMK129" s="1170"/>
      <c r="QML129" s="1170"/>
      <c r="QMM129" s="1170"/>
      <c r="QMN129" s="1170"/>
      <c r="QMO129" s="1170"/>
      <c r="QMP129" s="1170"/>
      <c r="QMQ129" s="1170"/>
      <c r="QMR129" s="1170"/>
      <c r="QMS129" s="1170"/>
      <c r="QMT129" s="1170"/>
      <c r="QMU129" s="1170"/>
      <c r="QMV129" s="1170"/>
      <c r="QMW129" s="1170"/>
      <c r="QMX129" s="1170"/>
      <c r="QMY129" s="1170"/>
      <c r="QMZ129" s="1170"/>
      <c r="QNA129" s="1170"/>
      <c r="QNB129" s="1170"/>
      <c r="QNC129" s="1170"/>
      <c r="QND129" s="1170"/>
      <c r="QNE129" s="1170"/>
      <c r="QNF129" s="1170"/>
      <c r="QNG129" s="1170"/>
      <c r="QNH129" s="1170"/>
      <c r="QNI129" s="1170"/>
      <c r="QNJ129" s="1170"/>
      <c r="QNK129" s="1170"/>
      <c r="QNL129" s="1170"/>
      <c r="QNM129" s="1170"/>
      <c r="QNN129" s="1170"/>
      <c r="QNO129" s="1170"/>
      <c r="QNP129" s="1170"/>
      <c r="QNQ129" s="1170"/>
      <c r="QNR129" s="1170"/>
      <c r="QNS129" s="1170"/>
      <c r="QNT129" s="1170"/>
      <c r="QNU129" s="1170"/>
      <c r="QNV129" s="1170"/>
      <c r="QNW129" s="1170"/>
      <c r="QNX129" s="1170"/>
      <c r="QNY129" s="1170"/>
      <c r="QNZ129" s="1170"/>
      <c r="QOA129" s="1170"/>
      <c r="QOB129" s="1170"/>
      <c r="QOC129" s="1170"/>
      <c r="QOD129" s="1170"/>
      <c r="QOE129" s="1170"/>
      <c r="QOF129" s="1170"/>
      <c r="QOG129" s="1170"/>
      <c r="QOH129" s="1170"/>
      <c r="QOI129" s="1170"/>
      <c r="QOJ129" s="1170"/>
      <c r="QOK129" s="1170"/>
      <c r="QOL129" s="1170"/>
      <c r="QOM129" s="1170"/>
      <c r="QON129" s="1170"/>
      <c r="QOO129" s="1170"/>
      <c r="QOP129" s="1170"/>
      <c r="QOQ129" s="1170"/>
      <c r="QOR129" s="1170"/>
      <c r="QOS129" s="1170"/>
      <c r="QOT129" s="1170"/>
      <c r="QOU129" s="1170"/>
      <c r="QOV129" s="1170"/>
      <c r="QOW129" s="1170"/>
      <c r="QOX129" s="1170"/>
      <c r="QOY129" s="1170"/>
      <c r="QOZ129" s="1170"/>
      <c r="QPA129" s="1170"/>
      <c r="QPB129" s="1170"/>
      <c r="QPC129" s="1170"/>
      <c r="QPD129" s="1170"/>
      <c r="QPE129" s="1170"/>
      <c r="QPF129" s="1170"/>
      <c r="QPG129" s="1170"/>
      <c r="QPH129" s="1170"/>
      <c r="QPI129" s="1170"/>
      <c r="QPJ129" s="1170"/>
      <c r="QPK129" s="1170"/>
      <c r="QPL129" s="1170"/>
      <c r="QPM129" s="1170"/>
      <c r="QPN129" s="1170"/>
      <c r="QPO129" s="1170"/>
      <c r="QPP129" s="1170"/>
      <c r="QPQ129" s="1170"/>
      <c r="QPR129" s="1170"/>
      <c r="QPS129" s="1170"/>
      <c r="QPT129" s="1170"/>
      <c r="QPU129" s="1170"/>
      <c r="QPV129" s="1170"/>
      <c r="QPW129" s="1170"/>
      <c r="QPX129" s="1170"/>
      <c r="QPY129" s="1170"/>
      <c r="QPZ129" s="1170"/>
      <c r="QQA129" s="1170"/>
      <c r="QQB129" s="1170"/>
      <c r="QQC129" s="1170"/>
      <c r="QQD129" s="1170"/>
      <c r="QQE129" s="1170"/>
      <c r="QQF129" s="1170"/>
      <c r="QQG129" s="1170"/>
      <c r="QQH129" s="1170"/>
      <c r="QQI129" s="1170"/>
      <c r="QQJ129" s="1170"/>
      <c r="QQK129" s="1170"/>
      <c r="QQL129" s="1170"/>
      <c r="QQM129" s="1170"/>
      <c r="QQN129" s="1170"/>
      <c r="QQO129" s="1170"/>
      <c r="QQP129" s="1170"/>
      <c r="QQQ129" s="1170"/>
      <c r="QQR129" s="1170"/>
      <c r="QQS129" s="1170"/>
      <c r="QQT129" s="1170"/>
      <c r="QQU129" s="1170"/>
      <c r="QQV129" s="1170"/>
      <c r="QQW129" s="1170"/>
      <c r="QQX129" s="1170"/>
      <c r="QQY129" s="1170"/>
      <c r="QQZ129" s="1170"/>
      <c r="QRA129" s="1170"/>
      <c r="QRB129" s="1170"/>
      <c r="QRC129" s="1170"/>
      <c r="QRD129" s="1170"/>
      <c r="QRE129" s="1170"/>
      <c r="QRF129" s="1170"/>
      <c r="QRG129" s="1170"/>
      <c r="QRH129" s="1170"/>
      <c r="QRI129" s="1170"/>
      <c r="QRJ129" s="1170"/>
      <c r="QRK129" s="1170"/>
      <c r="QRL129" s="1170"/>
      <c r="QRM129" s="1170"/>
      <c r="QRN129" s="1170"/>
      <c r="QRO129" s="1170"/>
      <c r="QRP129" s="1170"/>
      <c r="QRQ129" s="1170"/>
      <c r="QRR129" s="1170"/>
      <c r="QRS129" s="1170"/>
      <c r="QRT129" s="1170"/>
      <c r="QRU129" s="1170"/>
      <c r="QRV129" s="1170"/>
      <c r="QRW129" s="1170"/>
      <c r="QRX129" s="1170"/>
      <c r="QRY129" s="1170"/>
      <c r="QRZ129" s="1170"/>
      <c r="QSA129" s="1170"/>
      <c r="QSB129" s="1170"/>
      <c r="QSC129" s="1170"/>
      <c r="QSD129" s="1170"/>
      <c r="QSE129" s="1170"/>
      <c r="QSF129" s="1170"/>
      <c r="QSG129" s="1170"/>
      <c r="QSH129" s="1170"/>
      <c r="QSI129" s="1170"/>
      <c r="QSJ129" s="1170"/>
      <c r="QSK129" s="1170"/>
      <c r="QSL129" s="1170"/>
      <c r="QSM129" s="1170"/>
      <c r="QSN129" s="1170"/>
      <c r="QSO129" s="1170"/>
      <c r="QSP129" s="1170"/>
      <c r="QSQ129" s="1170"/>
      <c r="QSR129" s="1170"/>
      <c r="QSS129" s="1170"/>
      <c r="QST129" s="1170"/>
      <c r="QSU129" s="1170"/>
      <c r="QSV129" s="1170"/>
      <c r="QSW129" s="1170"/>
      <c r="QSX129" s="1170"/>
      <c r="QSY129" s="1170"/>
      <c r="QSZ129" s="1170"/>
      <c r="QTA129" s="1170"/>
      <c r="QTB129" s="1170"/>
      <c r="QTC129" s="1170"/>
      <c r="QTD129" s="1170"/>
      <c r="QTE129" s="1170"/>
      <c r="QTF129" s="1170"/>
      <c r="QTG129" s="1170"/>
      <c r="QTH129" s="1170"/>
      <c r="QTI129" s="1170"/>
      <c r="QTJ129" s="1170"/>
      <c r="QTK129" s="1170"/>
      <c r="QTL129" s="1170"/>
      <c r="QTM129" s="1170"/>
      <c r="QTN129" s="1170"/>
      <c r="QTO129" s="1170"/>
      <c r="QTP129" s="1170"/>
      <c r="QTQ129" s="1170"/>
      <c r="QTR129" s="1170"/>
      <c r="QTS129" s="1170"/>
      <c r="QTT129" s="1170"/>
      <c r="QTU129" s="1170"/>
      <c r="QTV129" s="1170"/>
      <c r="QTW129" s="1170"/>
      <c r="QTX129" s="1170"/>
      <c r="QTY129" s="1170"/>
      <c r="QTZ129" s="1170"/>
      <c r="QUA129" s="1170"/>
      <c r="QUB129" s="1170"/>
      <c r="QUC129" s="1170"/>
      <c r="QUD129" s="1170"/>
      <c r="QUE129" s="1170"/>
      <c r="QUF129" s="1170"/>
      <c r="QUG129" s="1170"/>
      <c r="QUH129" s="1170"/>
      <c r="QUI129" s="1170"/>
      <c r="QUJ129" s="1170"/>
      <c r="QUK129" s="1170"/>
      <c r="QUL129" s="1170"/>
      <c r="QUM129" s="1170"/>
      <c r="QUN129" s="1170"/>
      <c r="QUO129" s="1170"/>
      <c r="QUP129" s="1170"/>
      <c r="QUQ129" s="1170"/>
      <c r="QUR129" s="1170"/>
      <c r="QUS129" s="1170"/>
      <c r="QUT129" s="1170"/>
      <c r="QUU129" s="1170"/>
      <c r="QUV129" s="1170"/>
      <c r="QUW129" s="1170"/>
      <c r="QUX129" s="1170"/>
      <c r="QUY129" s="1170"/>
      <c r="QUZ129" s="1170"/>
      <c r="QVA129" s="1170"/>
      <c r="QVB129" s="1170"/>
      <c r="QVC129" s="1170"/>
      <c r="QVD129" s="1170"/>
      <c r="QVE129" s="1170"/>
      <c r="QVF129" s="1170"/>
      <c r="QVG129" s="1170"/>
      <c r="QVH129" s="1170"/>
      <c r="QVI129" s="1170"/>
      <c r="QVJ129" s="1170"/>
      <c r="QVK129" s="1170"/>
      <c r="QVL129" s="1170"/>
      <c r="QVM129" s="1170"/>
      <c r="QVN129" s="1170"/>
      <c r="QVO129" s="1170"/>
      <c r="QVP129" s="1170"/>
      <c r="QVQ129" s="1170"/>
      <c r="QVR129" s="1170"/>
      <c r="QVS129" s="1170"/>
      <c r="QVT129" s="1170"/>
      <c r="QVU129" s="1170"/>
      <c r="QVV129" s="1170"/>
      <c r="QVW129" s="1170"/>
      <c r="QVX129" s="1170"/>
      <c r="QVY129" s="1170"/>
      <c r="QVZ129" s="1170"/>
      <c r="QWA129" s="1170"/>
      <c r="QWB129" s="1170"/>
      <c r="QWC129" s="1170"/>
      <c r="QWD129" s="1170"/>
      <c r="QWE129" s="1170"/>
      <c r="QWF129" s="1170"/>
      <c r="QWG129" s="1170"/>
      <c r="QWH129" s="1170"/>
      <c r="QWI129" s="1170"/>
      <c r="QWJ129" s="1170"/>
      <c r="QWK129" s="1170"/>
      <c r="QWL129" s="1170"/>
      <c r="QWM129" s="1170"/>
      <c r="QWN129" s="1170"/>
      <c r="QWO129" s="1170"/>
      <c r="QWP129" s="1170"/>
      <c r="QWQ129" s="1170"/>
      <c r="QWR129" s="1170"/>
      <c r="QWS129" s="1170"/>
      <c r="QWT129" s="1170"/>
      <c r="QWU129" s="1170"/>
      <c r="QWV129" s="1170"/>
      <c r="QWW129" s="1170"/>
      <c r="QWX129" s="1170"/>
      <c r="QWY129" s="1170"/>
      <c r="QWZ129" s="1170"/>
      <c r="QXA129" s="1170"/>
      <c r="QXB129" s="1170"/>
      <c r="QXC129" s="1170"/>
      <c r="QXD129" s="1170"/>
      <c r="QXE129" s="1170"/>
      <c r="QXF129" s="1170"/>
      <c r="QXG129" s="1170"/>
      <c r="QXH129" s="1170"/>
      <c r="QXI129" s="1170"/>
      <c r="QXJ129" s="1170"/>
      <c r="QXK129" s="1170"/>
      <c r="QXL129" s="1170"/>
      <c r="QXM129" s="1170"/>
      <c r="QXN129" s="1170"/>
      <c r="QXO129" s="1170"/>
      <c r="QXP129" s="1170"/>
      <c r="QXQ129" s="1170"/>
      <c r="QXR129" s="1170"/>
      <c r="QXS129" s="1170"/>
      <c r="QXT129" s="1170"/>
      <c r="QXU129" s="1170"/>
      <c r="QXV129" s="1170"/>
      <c r="QXW129" s="1170"/>
      <c r="QXX129" s="1170"/>
      <c r="QXY129" s="1170"/>
      <c r="QXZ129" s="1170"/>
      <c r="QYA129" s="1170"/>
      <c r="QYB129" s="1170"/>
      <c r="QYC129" s="1170"/>
      <c r="QYD129" s="1170"/>
      <c r="QYE129" s="1170"/>
      <c r="QYF129" s="1170"/>
      <c r="QYG129" s="1170"/>
      <c r="QYH129" s="1170"/>
      <c r="QYI129" s="1170"/>
      <c r="QYJ129" s="1170"/>
      <c r="QYK129" s="1170"/>
      <c r="QYL129" s="1170"/>
      <c r="QYM129" s="1170"/>
      <c r="QYN129" s="1170"/>
      <c r="QYO129" s="1170"/>
      <c r="QYP129" s="1170"/>
      <c r="QYQ129" s="1170"/>
      <c r="QYR129" s="1170"/>
      <c r="QYS129" s="1170"/>
      <c r="QYT129" s="1170"/>
      <c r="QYU129" s="1170"/>
      <c r="QYV129" s="1170"/>
      <c r="QYW129" s="1170"/>
      <c r="QYX129" s="1170"/>
      <c r="QYY129" s="1170"/>
      <c r="QYZ129" s="1170"/>
      <c r="QZA129" s="1170"/>
      <c r="QZB129" s="1170"/>
      <c r="QZC129" s="1170"/>
      <c r="QZD129" s="1170"/>
      <c r="QZE129" s="1170"/>
      <c r="QZF129" s="1170"/>
      <c r="QZG129" s="1170"/>
      <c r="QZH129" s="1170"/>
      <c r="QZI129" s="1170"/>
      <c r="QZJ129" s="1170"/>
      <c r="QZK129" s="1170"/>
      <c r="QZL129" s="1170"/>
      <c r="QZM129" s="1170"/>
      <c r="QZN129" s="1170"/>
      <c r="QZO129" s="1170"/>
      <c r="QZP129" s="1170"/>
      <c r="QZQ129" s="1170"/>
      <c r="QZR129" s="1170"/>
      <c r="QZS129" s="1170"/>
      <c r="QZT129" s="1170"/>
      <c r="QZU129" s="1170"/>
      <c r="QZV129" s="1170"/>
      <c r="QZW129" s="1170"/>
      <c r="QZX129" s="1170"/>
      <c r="QZY129" s="1170"/>
      <c r="QZZ129" s="1170"/>
      <c r="RAA129" s="1170"/>
      <c r="RAB129" s="1170"/>
      <c r="RAC129" s="1170"/>
      <c r="RAD129" s="1170"/>
      <c r="RAE129" s="1170"/>
      <c r="RAF129" s="1170"/>
      <c r="RAG129" s="1170"/>
      <c r="RAH129" s="1170"/>
      <c r="RAI129" s="1170"/>
      <c r="RAJ129" s="1170"/>
      <c r="RAK129" s="1170"/>
      <c r="RAL129" s="1170"/>
      <c r="RAM129" s="1170"/>
      <c r="RAN129" s="1170"/>
      <c r="RAO129" s="1170"/>
      <c r="RAP129" s="1170"/>
      <c r="RAQ129" s="1170"/>
      <c r="RAR129" s="1170"/>
      <c r="RAS129" s="1170"/>
      <c r="RAT129" s="1170"/>
      <c r="RAU129" s="1170"/>
      <c r="RAV129" s="1170"/>
      <c r="RAW129" s="1170"/>
      <c r="RAX129" s="1170"/>
      <c r="RAY129" s="1170"/>
      <c r="RAZ129" s="1170"/>
      <c r="RBA129" s="1170"/>
      <c r="RBB129" s="1170"/>
      <c r="RBC129" s="1170"/>
      <c r="RBD129" s="1170"/>
      <c r="RBE129" s="1170"/>
      <c r="RBF129" s="1170"/>
      <c r="RBG129" s="1170"/>
      <c r="RBH129" s="1170"/>
      <c r="RBI129" s="1170"/>
      <c r="RBJ129" s="1170"/>
      <c r="RBK129" s="1170"/>
      <c r="RBL129" s="1170"/>
      <c r="RBM129" s="1170"/>
      <c r="RBN129" s="1170"/>
      <c r="RBO129" s="1170"/>
      <c r="RBP129" s="1170"/>
      <c r="RBQ129" s="1170"/>
      <c r="RBR129" s="1170"/>
      <c r="RBS129" s="1170"/>
      <c r="RBT129" s="1170"/>
      <c r="RBU129" s="1170"/>
      <c r="RBV129" s="1170"/>
      <c r="RBW129" s="1170"/>
      <c r="RBX129" s="1170"/>
      <c r="RBY129" s="1170"/>
      <c r="RBZ129" s="1170"/>
      <c r="RCA129" s="1170"/>
      <c r="RCB129" s="1170"/>
      <c r="RCC129" s="1170"/>
      <c r="RCD129" s="1170"/>
      <c r="RCE129" s="1170"/>
      <c r="RCF129" s="1170"/>
      <c r="RCG129" s="1170"/>
      <c r="RCH129" s="1170"/>
      <c r="RCI129" s="1170"/>
      <c r="RCJ129" s="1170"/>
      <c r="RCK129" s="1170"/>
      <c r="RCL129" s="1170"/>
      <c r="RCM129" s="1170"/>
      <c r="RCN129" s="1170"/>
      <c r="RCO129" s="1170"/>
      <c r="RCP129" s="1170"/>
      <c r="RCQ129" s="1170"/>
      <c r="RCR129" s="1170"/>
      <c r="RCS129" s="1170"/>
      <c r="RCT129" s="1170"/>
      <c r="RCU129" s="1170"/>
      <c r="RCV129" s="1170"/>
      <c r="RCW129" s="1170"/>
      <c r="RCX129" s="1170"/>
      <c r="RCY129" s="1170"/>
      <c r="RCZ129" s="1170"/>
      <c r="RDA129" s="1170"/>
      <c r="RDB129" s="1170"/>
      <c r="RDC129" s="1170"/>
      <c r="RDD129" s="1170"/>
      <c r="RDE129" s="1170"/>
      <c r="RDF129" s="1170"/>
      <c r="RDG129" s="1170"/>
      <c r="RDH129" s="1170"/>
      <c r="RDI129" s="1170"/>
      <c r="RDJ129" s="1170"/>
      <c r="RDK129" s="1170"/>
      <c r="RDL129" s="1170"/>
      <c r="RDM129" s="1170"/>
      <c r="RDN129" s="1170"/>
      <c r="RDO129" s="1170"/>
      <c r="RDP129" s="1170"/>
      <c r="RDQ129" s="1170"/>
      <c r="RDR129" s="1170"/>
      <c r="RDS129" s="1170"/>
      <c r="RDT129" s="1170"/>
      <c r="RDU129" s="1170"/>
      <c r="RDV129" s="1170"/>
      <c r="RDW129" s="1170"/>
      <c r="RDX129" s="1170"/>
      <c r="RDY129" s="1170"/>
      <c r="RDZ129" s="1170"/>
      <c r="REA129" s="1170"/>
      <c r="REB129" s="1170"/>
      <c r="REC129" s="1170"/>
      <c r="RED129" s="1170"/>
      <c r="REE129" s="1170"/>
      <c r="REF129" s="1170"/>
      <c r="REG129" s="1170"/>
      <c r="REH129" s="1170"/>
      <c r="REI129" s="1170"/>
      <c r="REJ129" s="1170"/>
      <c r="REK129" s="1170"/>
      <c r="REL129" s="1170"/>
      <c r="REM129" s="1170"/>
      <c r="REN129" s="1170"/>
      <c r="REO129" s="1170"/>
      <c r="REP129" s="1170"/>
      <c r="REQ129" s="1170"/>
      <c r="RER129" s="1170"/>
      <c r="RES129" s="1170"/>
      <c r="RET129" s="1170"/>
      <c r="REU129" s="1170"/>
      <c r="REV129" s="1170"/>
      <c r="REW129" s="1170"/>
      <c r="REX129" s="1170"/>
      <c r="REY129" s="1170"/>
      <c r="REZ129" s="1170"/>
      <c r="RFA129" s="1170"/>
      <c r="RFB129" s="1170"/>
      <c r="RFC129" s="1170"/>
      <c r="RFD129" s="1170"/>
      <c r="RFE129" s="1170"/>
      <c r="RFF129" s="1170"/>
      <c r="RFG129" s="1170"/>
      <c r="RFH129" s="1170"/>
      <c r="RFI129" s="1170"/>
      <c r="RFJ129" s="1170"/>
      <c r="RFK129" s="1170"/>
      <c r="RFL129" s="1170"/>
      <c r="RFM129" s="1170"/>
      <c r="RFN129" s="1170"/>
      <c r="RFO129" s="1170"/>
      <c r="RFP129" s="1170"/>
      <c r="RFQ129" s="1170"/>
      <c r="RFR129" s="1170"/>
      <c r="RFS129" s="1170"/>
      <c r="RFT129" s="1170"/>
      <c r="RFU129" s="1170"/>
      <c r="RFV129" s="1170"/>
      <c r="RFW129" s="1170"/>
      <c r="RFX129" s="1170"/>
      <c r="RFY129" s="1170"/>
      <c r="RFZ129" s="1170"/>
      <c r="RGA129" s="1170"/>
      <c r="RGB129" s="1170"/>
      <c r="RGC129" s="1170"/>
      <c r="RGD129" s="1170"/>
      <c r="RGE129" s="1170"/>
      <c r="RGF129" s="1170"/>
      <c r="RGG129" s="1170"/>
      <c r="RGH129" s="1170"/>
      <c r="RGI129" s="1170"/>
      <c r="RGJ129" s="1170"/>
      <c r="RGK129" s="1170"/>
      <c r="RGL129" s="1170"/>
      <c r="RGM129" s="1170"/>
      <c r="RGN129" s="1170"/>
      <c r="RGO129" s="1170"/>
      <c r="RGP129" s="1170"/>
      <c r="RGQ129" s="1170"/>
      <c r="RGR129" s="1170"/>
      <c r="RGS129" s="1170"/>
      <c r="RGT129" s="1170"/>
      <c r="RGU129" s="1170"/>
      <c r="RGV129" s="1170"/>
      <c r="RGW129" s="1170"/>
      <c r="RGX129" s="1170"/>
      <c r="RGY129" s="1170"/>
      <c r="RGZ129" s="1170"/>
      <c r="RHA129" s="1170"/>
      <c r="RHB129" s="1170"/>
      <c r="RHC129" s="1170"/>
      <c r="RHD129" s="1170"/>
      <c r="RHE129" s="1170"/>
      <c r="RHF129" s="1170"/>
      <c r="RHG129" s="1170"/>
      <c r="RHH129" s="1170"/>
      <c r="RHI129" s="1170"/>
      <c r="RHJ129" s="1170"/>
      <c r="RHK129" s="1170"/>
      <c r="RHL129" s="1170"/>
      <c r="RHM129" s="1170"/>
      <c r="RHN129" s="1170"/>
      <c r="RHO129" s="1170"/>
      <c r="RHP129" s="1170"/>
      <c r="RHQ129" s="1170"/>
      <c r="RHR129" s="1170"/>
      <c r="RHS129" s="1170"/>
      <c r="RHT129" s="1170"/>
      <c r="RHU129" s="1170"/>
      <c r="RHV129" s="1170"/>
      <c r="RHW129" s="1170"/>
      <c r="RHX129" s="1170"/>
      <c r="RHY129" s="1170"/>
      <c r="RHZ129" s="1170"/>
      <c r="RIA129" s="1170"/>
      <c r="RIB129" s="1170"/>
      <c r="RIC129" s="1170"/>
      <c r="RID129" s="1170"/>
      <c r="RIE129" s="1170"/>
      <c r="RIF129" s="1170"/>
      <c r="RIG129" s="1170"/>
      <c r="RIH129" s="1170"/>
      <c r="RII129" s="1170"/>
      <c r="RIJ129" s="1170"/>
      <c r="RIK129" s="1170"/>
      <c r="RIL129" s="1170"/>
      <c r="RIM129" s="1170"/>
      <c r="RIN129" s="1170"/>
      <c r="RIO129" s="1170"/>
      <c r="RIP129" s="1170"/>
      <c r="RIQ129" s="1170"/>
      <c r="RIR129" s="1170"/>
      <c r="RIS129" s="1170"/>
      <c r="RIT129" s="1170"/>
      <c r="RIU129" s="1170"/>
      <c r="RIV129" s="1170"/>
      <c r="RIW129" s="1170"/>
      <c r="RIX129" s="1170"/>
      <c r="RIY129" s="1170"/>
      <c r="RIZ129" s="1170"/>
      <c r="RJA129" s="1170"/>
      <c r="RJB129" s="1170"/>
      <c r="RJC129" s="1170"/>
      <c r="RJD129" s="1170"/>
      <c r="RJE129" s="1170"/>
      <c r="RJF129" s="1170"/>
      <c r="RJG129" s="1170"/>
      <c r="RJH129" s="1170"/>
      <c r="RJI129" s="1170"/>
      <c r="RJJ129" s="1170"/>
      <c r="RJK129" s="1170"/>
      <c r="RJL129" s="1170"/>
      <c r="RJM129" s="1170"/>
      <c r="RJN129" s="1170"/>
      <c r="RJO129" s="1170"/>
      <c r="RJP129" s="1170"/>
      <c r="RJQ129" s="1170"/>
      <c r="RJR129" s="1170"/>
      <c r="RJS129" s="1170"/>
      <c r="RJT129" s="1170"/>
      <c r="RJU129" s="1170"/>
      <c r="RJV129" s="1170"/>
      <c r="RJW129" s="1170"/>
      <c r="RJX129" s="1170"/>
      <c r="RJY129" s="1170"/>
      <c r="RJZ129" s="1170"/>
      <c r="RKA129" s="1170"/>
      <c r="RKB129" s="1170"/>
      <c r="RKC129" s="1170"/>
      <c r="RKD129" s="1170"/>
      <c r="RKE129" s="1170"/>
      <c r="RKF129" s="1170"/>
      <c r="RKG129" s="1170"/>
      <c r="RKH129" s="1170"/>
      <c r="RKI129" s="1170"/>
      <c r="RKJ129" s="1170"/>
      <c r="RKK129" s="1170"/>
      <c r="RKL129" s="1170"/>
      <c r="RKM129" s="1170"/>
      <c r="RKN129" s="1170"/>
      <c r="RKO129" s="1170"/>
      <c r="RKP129" s="1170"/>
      <c r="RKQ129" s="1170"/>
      <c r="RKR129" s="1170"/>
      <c r="RKS129" s="1170"/>
      <c r="RKT129" s="1170"/>
      <c r="RKU129" s="1170"/>
      <c r="RKV129" s="1170"/>
      <c r="RKW129" s="1170"/>
      <c r="RKX129" s="1170"/>
      <c r="RKY129" s="1170"/>
      <c r="RKZ129" s="1170"/>
      <c r="RLA129" s="1170"/>
      <c r="RLB129" s="1170"/>
      <c r="RLC129" s="1170"/>
      <c r="RLD129" s="1170"/>
      <c r="RLE129" s="1170"/>
      <c r="RLF129" s="1170"/>
      <c r="RLG129" s="1170"/>
      <c r="RLH129" s="1170"/>
      <c r="RLI129" s="1170"/>
      <c r="RLJ129" s="1170"/>
      <c r="RLK129" s="1170"/>
      <c r="RLL129" s="1170"/>
      <c r="RLM129" s="1170"/>
      <c r="RLN129" s="1170"/>
      <c r="RLO129" s="1170"/>
      <c r="RLP129" s="1170"/>
      <c r="RLQ129" s="1170"/>
      <c r="RLR129" s="1170"/>
      <c r="RLS129" s="1170"/>
      <c r="RLT129" s="1170"/>
      <c r="RLU129" s="1170"/>
      <c r="RLV129" s="1170"/>
      <c r="RLW129" s="1170"/>
      <c r="RLX129" s="1170"/>
      <c r="RLY129" s="1170"/>
      <c r="RLZ129" s="1170"/>
      <c r="RMA129" s="1170"/>
      <c r="RMB129" s="1170"/>
      <c r="RMC129" s="1170"/>
      <c r="RMD129" s="1170"/>
      <c r="RME129" s="1170"/>
      <c r="RMF129" s="1170"/>
      <c r="RMG129" s="1170"/>
      <c r="RMH129" s="1170"/>
      <c r="RMI129" s="1170"/>
      <c r="RMJ129" s="1170"/>
      <c r="RMK129" s="1170"/>
      <c r="RML129" s="1170"/>
      <c r="RMM129" s="1170"/>
      <c r="RMN129" s="1170"/>
      <c r="RMO129" s="1170"/>
      <c r="RMP129" s="1170"/>
      <c r="RMQ129" s="1170"/>
      <c r="RMR129" s="1170"/>
      <c r="RMS129" s="1170"/>
      <c r="RMT129" s="1170"/>
      <c r="RMU129" s="1170"/>
      <c r="RMV129" s="1170"/>
      <c r="RMW129" s="1170"/>
      <c r="RMX129" s="1170"/>
      <c r="RMY129" s="1170"/>
      <c r="RMZ129" s="1170"/>
      <c r="RNA129" s="1170"/>
      <c r="RNB129" s="1170"/>
      <c r="RNC129" s="1170"/>
      <c r="RND129" s="1170"/>
      <c r="RNE129" s="1170"/>
      <c r="RNF129" s="1170"/>
      <c r="RNG129" s="1170"/>
      <c r="RNH129" s="1170"/>
      <c r="RNI129" s="1170"/>
      <c r="RNJ129" s="1170"/>
      <c r="RNK129" s="1170"/>
      <c r="RNL129" s="1170"/>
      <c r="RNM129" s="1170"/>
      <c r="RNN129" s="1170"/>
      <c r="RNO129" s="1170"/>
      <c r="RNP129" s="1170"/>
      <c r="RNQ129" s="1170"/>
      <c r="RNR129" s="1170"/>
      <c r="RNS129" s="1170"/>
      <c r="RNT129" s="1170"/>
      <c r="RNU129" s="1170"/>
      <c r="RNV129" s="1170"/>
      <c r="RNW129" s="1170"/>
      <c r="RNX129" s="1170"/>
      <c r="RNY129" s="1170"/>
      <c r="RNZ129" s="1170"/>
      <c r="ROA129" s="1170"/>
      <c r="ROB129" s="1170"/>
      <c r="ROC129" s="1170"/>
      <c r="ROD129" s="1170"/>
      <c r="ROE129" s="1170"/>
      <c r="ROF129" s="1170"/>
      <c r="ROG129" s="1170"/>
      <c r="ROH129" s="1170"/>
      <c r="ROI129" s="1170"/>
      <c r="ROJ129" s="1170"/>
      <c r="ROK129" s="1170"/>
      <c r="ROL129" s="1170"/>
      <c r="ROM129" s="1170"/>
      <c r="RON129" s="1170"/>
      <c r="ROO129" s="1170"/>
      <c r="ROP129" s="1170"/>
      <c r="ROQ129" s="1170"/>
      <c r="ROR129" s="1170"/>
      <c r="ROS129" s="1170"/>
      <c r="ROT129" s="1170"/>
      <c r="ROU129" s="1170"/>
      <c r="ROV129" s="1170"/>
      <c r="ROW129" s="1170"/>
      <c r="ROX129" s="1170"/>
      <c r="ROY129" s="1170"/>
      <c r="ROZ129" s="1170"/>
      <c r="RPA129" s="1170"/>
      <c r="RPB129" s="1170"/>
      <c r="RPC129" s="1170"/>
      <c r="RPD129" s="1170"/>
      <c r="RPE129" s="1170"/>
      <c r="RPF129" s="1170"/>
      <c r="RPG129" s="1170"/>
      <c r="RPH129" s="1170"/>
      <c r="RPI129" s="1170"/>
      <c r="RPJ129" s="1170"/>
      <c r="RPK129" s="1170"/>
      <c r="RPL129" s="1170"/>
      <c r="RPM129" s="1170"/>
      <c r="RPN129" s="1170"/>
      <c r="RPO129" s="1170"/>
      <c r="RPP129" s="1170"/>
      <c r="RPQ129" s="1170"/>
      <c r="RPR129" s="1170"/>
      <c r="RPS129" s="1170"/>
      <c r="RPT129" s="1170"/>
      <c r="RPU129" s="1170"/>
      <c r="RPV129" s="1170"/>
      <c r="RPW129" s="1170"/>
      <c r="RPX129" s="1170"/>
      <c r="RPY129" s="1170"/>
      <c r="RPZ129" s="1170"/>
      <c r="RQA129" s="1170"/>
      <c r="RQB129" s="1170"/>
      <c r="RQC129" s="1170"/>
      <c r="RQD129" s="1170"/>
      <c r="RQE129" s="1170"/>
      <c r="RQF129" s="1170"/>
      <c r="RQG129" s="1170"/>
      <c r="RQH129" s="1170"/>
      <c r="RQI129" s="1170"/>
      <c r="RQJ129" s="1170"/>
      <c r="RQK129" s="1170"/>
      <c r="RQL129" s="1170"/>
      <c r="RQM129" s="1170"/>
      <c r="RQN129" s="1170"/>
      <c r="RQO129" s="1170"/>
      <c r="RQP129" s="1170"/>
      <c r="RQQ129" s="1170"/>
      <c r="RQR129" s="1170"/>
      <c r="RQS129" s="1170"/>
      <c r="RQT129" s="1170"/>
      <c r="RQU129" s="1170"/>
      <c r="RQV129" s="1170"/>
      <c r="RQW129" s="1170"/>
      <c r="RQX129" s="1170"/>
      <c r="RQY129" s="1170"/>
      <c r="RQZ129" s="1170"/>
      <c r="RRA129" s="1170"/>
      <c r="RRB129" s="1170"/>
      <c r="RRC129" s="1170"/>
      <c r="RRD129" s="1170"/>
      <c r="RRE129" s="1170"/>
      <c r="RRF129" s="1170"/>
      <c r="RRG129" s="1170"/>
      <c r="RRH129" s="1170"/>
      <c r="RRI129" s="1170"/>
      <c r="RRJ129" s="1170"/>
      <c r="RRK129" s="1170"/>
      <c r="RRL129" s="1170"/>
      <c r="RRM129" s="1170"/>
      <c r="RRN129" s="1170"/>
      <c r="RRO129" s="1170"/>
      <c r="RRP129" s="1170"/>
      <c r="RRQ129" s="1170"/>
      <c r="RRR129" s="1170"/>
      <c r="RRS129" s="1170"/>
      <c r="RRT129" s="1170"/>
      <c r="RRU129" s="1170"/>
      <c r="RRV129" s="1170"/>
      <c r="RRW129" s="1170"/>
      <c r="RRX129" s="1170"/>
      <c r="RRY129" s="1170"/>
      <c r="RRZ129" s="1170"/>
      <c r="RSA129" s="1170"/>
      <c r="RSB129" s="1170"/>
      <c r="RSC129" s="1170"/>
      <c r="RSD129" s="1170"/>
      <c r="RSE129" s="1170"/>
      <c r="RSF129" s="1170"/>
      <c r="RSG129" s="1170"/>
      <c r="RSH129" s="1170"/>
      <c r="RSI129" s="1170"/>
      <c r="RSJ129" s="1170"/>
      <c r="RSK129" s="1170"/>
      <c r="RSL129" s="1170"/>
      <c r="RSM129" s="1170"/>
      <c r="RSN129" s="1170"/>
      <c r="RSO129" s="1170"/>
      <c r="RSP129" s="1170"/>
      <c r="RSQ129" s="1170"/>
      <c r="RSR129" s="1170"/>
      <c r="RSS129" s="1170"/>
      <c r="RST129" s="1170"/>
      <c r="RSU129" s="1170"/>
      <c r="RSV129" s="1170"/>
      <c r="RSW129" s="1170"/>
      <c r="RSX129" s="1170"/>
      <c r="RSY129" s="1170"/>
      <c r="RSZ129" s="1170"/>
      <c r="RTA129" s="1170"/>
      <c r="RTB129" s="1170"/>
      <c r="RTC129" s="1170"/>
      <c r="RTD129" s="1170"/>
      <c r="RTE129" s="1170"/>
      <c r="RTF129" s="1170"/>
      <c r="RTG129" s="1170"/>
      <c r="RTH129" s="1170"/>
      <c r="RTI129" s="1170"/>
      <c r="RTJ129" s="1170"/>
      <c r="RTK129" s="1170"/>
      <c r="RTL129" s="1170"/>
      <c r="RTM129" s="1170"/>
      <c r="RTN129" s="1170"/>
      <c r="RTO129" s="1170"/>
      <c r="RTP129" s="1170"/>
      <c r="RTQ129" s="1170"/>
      <c r="RTR129" s="1170"/>
      <c r="RTS129" s="1170"/>
      <c r="RTT129" s="1170"/>
      <c r="RTU129" s="1170"/>
      <c r="RTV129" s="1170"/>
      <c r="RTW129" s="1170"/>
      <c r="RTX129" s="1170"/>
      <c r="RTY129" s="1170"/>
      <c r="RTZ129" s="1170"/>
      <c r="RUA129" s="1170"/>
      <c r="RUB129" s="1170"/>
      <c r="RUC129" s="1170"/>
      <c r="RUD129" s="1170"/>
      <c r="RUE129" s="1170"/>
      <c r="RUF129" s="1170"/>
      <c r="RUG129" s="1170"/>
      <c r="RUH129" s="1170"/>
      <c r="RUI129" s="1170"/>
      <c r="RUJ129" s="1170"/>
      <c r="RUK129" s="1170"/>
      <c r="RUL129" s="1170"/>
      <c r="RUM129" s="1170"/>
      <c r="RUN129" s="1170"/>
      <c r="RUO129" s="1170"/>
      <c r="RUP129" s="1170"/>
      <c r="RUQ129" s="1170"/>
      <c r="RUR129" s="1170"/>
      <c r="RUS129" s="1170"/>
      <c r="RUT129" s="1170"/>
      <c r="RUU129" s="1170"/>
      <c r="RUV129" s="1170"/>
      <c r="RUW129" s="1170"/>
      <c r="RUX129" s="1170"/>
      <c r="RUY129" s="1170"/>
      <c r="RUZ129" s="1170"/>
      <c r="RVA129" s="1170"/>
      <c r="RVB129" s="1170"/>
      <c r="RVC129" s="1170"/>
      <c r="RVD129" s="1170"/>
      <c r="RVE129" s="1170"/>
      <c r="RVF129" s="1170"/>
      <c r="RVG129" s="1170"/>
      <c r="RVH129" s="1170"/>
      <c r="RVI129" s="1170"/>
      <c r="RVJ129" s="1170"/>
      <c r="RVK129" s="1170"/>
      <c r="RVL129" s="1170"/>
      <c r="RVM129" s="1170"/>
      <c r="RVN129" s="1170"/>
      <c r="RVO129" s="1170"/>
      <c r="RVP129" s="1170"/>
      <c r="RVQ129" s="1170"/>
      <c r="RVR129" s="1170"/>
      <c r="RVS129" s="1170"/>
      <c r="RVT129" s="1170"/>
      <c r="RVU129" s="1170"/>
      <c r="RVV129" s="1170"/>
      <c r="RVW129" s="1170"/>
      <c r="RVX129" s="1170"/>
      <c r="RVY129" s="1170"/>
      <c r="RVZ129" s="1170"/>
      <c r="RWA129" s="1170"/>
      <c r="RWB129" s="1170"/>
      <c r="RWC129" s="1170"/>
      <c r="RWD129" s="1170"/>
      <c r="RWE129" s="1170"/>
      <c r="RWF129" s="1170"/>
      <c r="RWG129" s="1170"/>
      <c r="RWH129" s="1170"/>
      <c r="RWI129" s="1170"/>
      <c r="RWJ129" s="1170"/>
      <c r="RWK129" s="1170"/>
      <c r="RWL129" s="1170"/>
      <c r="RWM129" s="1170"/>
      <c r="RWN129" s="1170"/>
      <c r="RWO129" s="1170"/>
      <c r="RWP129" s="1170"/>
      <c r="RWQ129" s="1170"/>
      <c r="RWR129" s="1170"/>
      <c r="RWS129" s="1170"/>
      <c r="RWT129" s="1170"/>
      <c r="RWU129" s="1170"/>
      <c r="RWV129" s="1170"/>
      <c r="RWW129" s="1170"/>
      <c r="RWX129" s="1170"/>
      <c r="RWY129" s="1170"/>
      <c r="RWZ129" s="1170"/>
      <c r="RXA129" s="1170"/>
      <c r="RXB129" s="1170"/>
      <c r="RXC129" s="1170"/>
      <c r="RXD129" s="1170"/>
      <c r="RXE129" s="1170"/>
      <c r="RXF129" s="1170"/>
      <c r="RXG129" s="1170"/>
      <c r="RXH129" s="1170"/>
      <c r="RXI129" s="1170"/>
      <c r="RXJ129" s="1170"/>
      <c r="RXK129" s="1170"/>
      <c r="RXL129" s="1170"/>
      <c r="RXM129" s="1170"/>
      <c r="RXN129" s="1170"/>
      <c r="RXO129" s="1170"/>
      <c r="RXP129" s="1170"/>
      <c r="RXQ129" s="1170"/>
      <c r="RXR129" s="1170"/>
      <c r="RXS129" s="1170"/>
      <c r="RXT129" s="1170"/>
      <c r="RXU129" s="1170"/>
      <c r="RXV129" s="1170"/>
      <c r="RXW129" s="1170"/>
      <c r="RXX129" s="1170"/>
      <c r="RXY129" s="1170"/>
      <c r="RXZ129" s="1170"/>
      <c r="RYA129" s="1170"/>
      <c r="RYB129" s="1170"/>
      <c r="RYC129" s="1170"/>
      <c r="RYD129" s="1170"/>
      <c r="RYE129" s="1170"/>
      <c r="RYF129" s="1170"/>
      <c r="RYG129" s="1170"/>
      <c r="RYH129" s="1170"/>
      <c r="RYI129" s="1170"/>
      <c r="RYJ129" s="1170"/>
      <c r="RYK129" s="1170"/>
      <c r="RYL129" s="1170"/>
      <c r="RYM129" s="1170"/>
      <c r="RYN129" s="1170"/>
      <c r="RYO129" s="1170"/>
      <c r="RYP129" s="1170"/>
      <c r="RYQ129" s="1170"/>
      <c r="RYR129" s="1170"/>
      <c r="RYS129" s="1170"/>
      <c r="RYT129" s="1170"/>
      <c r="RYU129" s="1170"/>
      <c r="RYV129" s="1170"/>
      <c r="RYW129" s="1170"/>
      <c r="RYX129" s="1170"/>
      <c r="RYY129" s="1170"/>
      <c r="RYZ129" s="1170"/>
      <c r="RZA129" s="1170"/>
      <c r="RZB129" s="1170"/>
      <c r="RZC129" s="1170"/>
      <c r="RZD129" s="1170"/>
      <c r="RZE129" s="1170"/>
      <c r="RZF129" s="1170"/>
      <c r="RZG129" s="1170"/>
      <c r="RZH129" s="1170"/>
      <c r="RZI129" s="1170"/>
      <c r="RZJ129" s="1170"/>
      <c r="RZK129" s="1170"/>
      <c r="RZL129" s="1170"/>
      <c r="RZM129" s="1170"/>
      <c r="RZN129" s="1170"/>
      <c r="RZO129" s="1170"/>
      <c r="RZP129" s="1170"/>
      <c r="RZQ129" s="1170"/>
      <c r="RZR129" s="1170"/>
      <c r="RZS129" s="1170"/>
      <c r="RZT129" s="1170"/>
      <c r="RZU129" s="1170"/>
      <c r="RZV129" s="1170"/>
      <c r="RZW129" s="1170"/>
      <c r="RZX129" s="1170"/>
      <c r="RZY129" s="1170"/>
      <c r="RZZ129" s="1170"/>
      <c r="SAA129" s="1170"/>
      <c r="SAB129" s="1170"/>
      <c r="SAC129" s="1170"/>
      <c r="SAD129" s="1170"/>
      <c r="SAE129" s="1170"/>
      <c r="SAF129" s="1170"/>
      <c r="SAG129" s="1170"/>
      <c r="SAH129" s="1170"/>
      <c r="SAI129" s="1170"/>
      <c r="SAJ129" s="1170"/>
      <c r="SAK129" s="1170"/>
      <c r="SAL129" s="1170"/>
      <c r="SAM129" s="1170"/>
      <c r="SAN129" s="1170"/>
      <c r="SAO129" s="1170"/>
      <c r="SAP129" s="1170"/>
      <c r="SAQ129" s="1170"/>
      <c r="SAR129" s="1170"/>
      <c r="SAS129" s="1170"/>
      <c r="SAT129" s="1170"/>
      <c r="SAU129" s="1170"/>
      <c r="SAV129" s="1170"/>
      <c r="SAW129" s="1170"/>
      <c r="SAX129" s="1170"/>
      <c r="SAY129" s="1170"/>
      <c r="SAZ129" s="1170"/>
      <c r="SBA129" s="1170"/>
      <c r="SBB129" s="1170"/>
      <c r="SBC129" s="1170"/>
      <c r="SBD129" s="1170"/>
      <c r="SBE129" s="1170"/>
      <c r="SBF129" s="1170"/>
      <c r="SBG129" s="1170"/>
      <c r="SBH129" s="1170"/>
      <c r="SBI129" s="1170"/>
      <c r="SBJ129" s="1170"/>
      <c r="SBK129" s="1170"/>
      <c r="SBL129" s="1170"/>
      <c r="SBM129" s="1170"/>
      <c r="SBN129" s="1170"/>
      <c r="SBO129" s="1170"/>
      <c r="SBP129" s="1170"/>
      <c r="SBQ129" s="1170"/>
      <c r="SBR129" s="1170"/>
      <c r="SBS129" s="1170"/>
      <c r="SBT129" s="1170"/>
      <c r="SBU129" s="1170"/>
      <c r="SBV129" s="1170"/>
      <c r="SBW129" s="1170"/>
      <c r="SBX129" s="1170"/>
      <c r="SBY129" s="1170"/>
      <c r="SBZ129" s="1170"/>
      <c r="SCA129" s="1170"/>
      <c r="SCB129" s="1170"/>
      <c r="SCC129" s="1170"/>
      <c r="SCD129" s="1170"/>
      <c r="SCE129" s="1170"/>
      <c r="SCF129" s="1170"/>
      <c r="SCG129" s="1170"/>
      <c r="SCH129" s="1170"/>
      <c r="SCI129" s="1170"/>
      <c r="SCJ129" s="1170"/>
      <c r="SCK129" s="1170"/>
      <c r="SCL129" s="1170"/>
      <c r="SCM129" s="1170"/>
      <c r="SCN129" s="1170"/>
      <c r="SCO129" s="1170"/>
      <c r="SCP129" s="1170"/>
      <c r="SCQ129" s="1170"/>
      <c r="SCR129" s="1170"/>
      <c r="SCS129" s="1170"/>
      <c r="SCT129" s="1170"/>
      <c r="SCU129" s="1170"/>
      <c r="SCV129" s="1170"/>
      <c r="SCW129" s="1170"/>
      <c r="SCX129" s="1170"/>
      <c r="SCY129" s="1170"/>
      <c r="SCZ129" s="1170"/>
      <c r="SDA129" s="1170"/>
      <c r="SDB129" s="1170"/>
      <c r="SDC129" s="1170"/>
      <c r="SDD129" s="1170"/>
      <c r="SDE129" s="1170"/>
      <c r="SDF129" s="1170"/>
      <c r="SDG129" s="1170"/>
      <c r="SDH129" s="1170"/>
      <c r="SDI129" s="1170"/>
      <c r="SDJ129" s="1170"/>
      <c r="SDK129" s="1170"/>
      <c r="SDL129" s="1170"/>
      <c r="SDM129" s="1170"/>
      <c r="SDN129" s="1170"/>
      <c r="SDO129" s="1170"/>
      <c r="SDP129" s="1170"/>
      <c r="SDQ129" s="1170"/>
      <c r="SDR129" s="1170"/>
      <c r="SDS129" s="1170"/>
      <c r="SDT129" s="1170"/>
      <c r="SDU129" s="1170"/>
      <c r="SDV129" s="1170"/>
      <c r="SDW129" s="1170"/>
      <c r="SDX129" s="1170"/>
      <c r="SDY129" s="1170"/>
      <c r="SDZ129" s="1170"/>
      <c r="SEA129" s="1170"/>
      <c r="SEB129" s="1170"/>
      <c r="SEC129" s="1170"/>
      <c r="SED129" s="1170"/>
      <c r="SEE129" s="1170"/>
      <c r="SEF129" s="1170"/>
      <c r="SEG129" s="1170"/>
      <c r="SEH129" s="1170"/>
      <c r="SEI129" s="1170"/>
      <c r="SEJ129" s="1170"/>
      <c r="SEK129" s="1170"/>
      <c r="SEL129" s="1170"/>
      <c r="SEM129" s="1170"/>
      <c r="SEN129" s="1170"/>
      <c r="SEO129" s="1170"/>
      <c r="SEP129" s="1170"/>
      <c r="SEQ129" s="1170"/>
      <c r="SER129" s="1170"/>
      <c r="SES129" s="1170"/>
      <c r="SET129" s="1170"/>
      <c r="SEU129" s="1170"/>
      <c r="SEV129" s="1170"/>
      <c r="SEW129" s="1170"/>
      <c r="SEX129" s="1170"/>
      <c r="SEY129" s="1170"/>
      <c r="SEZ129" s="1170"/>
      <c r="SFA129" s="1170"/>
      <c r="SFB129" s="1170"/>
      <c r="SFC129" s="1170"/>
      <c r="SFD129" s="1170"/>
      <c r="SFE129" s="1170"/>
      <c r="SFF129" s="1170"/>
      <c r="SFG129" s="1170"/>
      <c r="SFH129" s="1170"/>
      <c r="SFI129" s="1170"/>
      <c r="SFJ129" s="1170"/>
      <c r="SFK129" s="1170"/>
      <c r="SFL129" s="1170"/>
      <c r="SFM129" s="1170"/>
      <c r="SFN129" s="1170"/>
      <c r="SFO129" s="1170"/>
      <c r="SFP129" s="1170"/>
      <c r="SFQ129" s="1170"/>
      <c r="SFR129" s="1170"/>
      <c r="SFS129" s="1170"/>
      <c r="SFT129" s="1170"/>
      <c r="SFU129" s="1170"/>
      <c r="SFV129" s="1170"/>
      <c r="SFW129" s="1170"/>
      <c r="SFX129" s="1170"/>
      <c r="SFY129" s="1170"/>
      <c r="SFZ129" s="1170"/>
      <c r="SGA129" s="1170"/>
      <c r="SGB129" s="1170"/>
      <c r="SGC129" s="1170"/>
      <c r="SGD129" s="1170"/>
      <c r="SGE129" s="1170"/>
      <c r="SGF129" s="1170"/>
      <c r="SGG129" s="1170"/>
      <c r="SGH129" s="1170"/>
      <c r="SGI129" s="1170"/>
      <c r="SGJ129" s="1170"/>
      <c r="SGK129" s="1170"/>
      <c r="SGL129" s="1170"/>
      <c r="SGM129" s="1170"/>
      <c r="SGN129" s="1170"/>
      <c r="SGO129" s="1170"/>
      <c r="SGP129" s="1170"/>
      <c r="SGQ129" s="1170"/>
      <c r="SGR129" s="1170"/>
      <c r="SGS129" s="1170"/>
      <c r="SGT129" s="1170"/>
      <c r="SGU129" s="1170"/>
      <c r="SGV129" s="1170"/>
      <c r="SGW129" s="1170"/>
      <c r="SGX129" s="1170"/>
      <c r="SGY129" s="1170"/>
      <c r="SGZ129" s="1170"/>
      <c r="SHA129" s="1170"/>
      <c r="SHB129" s="1170"/>
      <c r="SHC129" s="1170"/>
      <c r="SHD129" s="1170"/>
      <c r="SHE129" s="1170"/>
      <c r="SHF129" s="1170"/>
      <c r="SHG129" s="1170"/>
      <c r="SHH129" s="1170"/>
      <c r="SHI129" s="1170"/>
      <c r="SHJ129" s="1170"/>
      <c r="SHK129" s="1170"/>
      <c r="SHL129" s="1170"/>
      <c r="SHM129" s="1170"/>
      <c r="SHN129" s="1170"/>
      <c r="SHO129" s="1170"/>
      <c r="SHP129" s="1170"/>
      <c r="SHQ129" s="1170"/>
      <c r="SHR129" s="1170"/>
      <c r="SHS129" s="1170"/>
      <c r="SHT129" s="1170"/>
      <c r="SHU129" s="1170"/>
      <c r="SHV129" s="1170"/>
      <c r="SHW129" s="1170"/>
      <c r="SHX129" s="1170"/>
      <c r="SHY129" s="1170"/>
      <c r="SHZ129" s="1170"/>
      <c r="SIA129" s="1170"/>
      <c r="SIB129" s="1170"/>
      <c r="SIC129" s="1170"/>
      <c r="SID129" s="1170"/>
      <c r="SIE129" s="1170"/>
      <c r="SIF129" s="1170"/>
      <c r="SIG129" s="1170"/>
      <c r="SIH129" s="1170"/>
      <c r="SII129" s="1170"/>
      <c r="SIJ129" s="1170"/>
      <c r="SIK129" s="1170"/>
      <c r="SIL129" s="1170"/>
      <c r="SIM129" s="1170"/>
      <c r="SIN129" s="1170"/>
      <c r="SIO129" s="1170"/>
      <c r="SIP129" s="1170"/>
      <c r="SIQ129" s="1170"/>
      <c r="SIR129" s="1170"/>
      <c r="SIS129" s="1170"/>
      <c r="SIT129" s="1170"/>
      <c r="SIU129" s="1170"/>
      <c r="SIV129" s="1170"/>
      <c r="SIW129" s="1170"/>
      <c r="SIX129" s="1170"/>
      <c r="SIY129" s="1170"/>
      <c r="SIZ129" s="1170"/>
      <c r="SJA129" s="1170"/>
      <c r="SJB129" s="1170"/>
      <c r="SJC129" s="1170"/>
      <c r="SJD129" s="1170"/>
      <c r="SJE129" s="1170"/>
      <c r="SJF129" s="1170"/>
      <c r="SJG129" s="1170"/>
      <c r="SJH129" s="1170"/>
      <c r="SJI129" s="1170"/>
      <c r="SJJ129" s="1170"/>
      <c r="SJK129" s="1170"/>
      <c r="SJL129" s="1170"/>
      <c r="SJM129" s="1170"/>
      <c r="SJN129" s="1170"/>
      <c r="SJO129" s="1170"/>
      <c r="SJP129" s="1170"/>
      <c r="SJQ129" s="1170"/>
      <c r="SJR129" s="1170"/>
      <c r="SJS129" s="1170"/>
      <c r="SJT129" s="1170"/>
      <c r="SJU129" s="1170"/>
      <c r="SJV129" s="1170"/>
      <c r="SJW129" s="1170"/>
      <c r="SJX129" s="1170"/>
      <c r="SJY129" s="1170"/>
      <c r="SJZ129" s="1170"/>
      <c r="SKA129" s="1170"/>
      <c r="SKB129" s="1170"/>
      <c r="SKC129" s="1170"/>
      <c r="SKD129" s="1170"/>
      <c r="SKE129" s="1170"/>
      <c r="SKF129" s="1170"/>
      <c r="SKG129" s="1170"/>
      <c r="SKH129" s="1170"/>
      <c r="SKI129" s="1170"/>
      <c r="SKJ129" s="1170"/>
      <c r="SKK129" s="1170"/>
      <c r="SKL129" s="1170"/>
      <c r="SKM129" s="1170"/>
      <c r="SKN129" s="1170"/>
      <c r="SKO129" s="1170"/>
      <c r="SKP129" s="1170"/>
      <c r="SKQ129" s="1170"/>
      <c r="SKR129" s="1170"/>
      <c r="SKS129" s="1170"/>
      <c r="SKT129" s="1170"/>
      <c r="SKU129" s="1170"/>
      <c r="SKV129" s="1170"/>
      <c r="SKW129" s="1170"/>
      <c r="SKX129" s="1170"/>
      <c r="SKY129" s="1170"/>
      <c r="SKZ129" s="1170"/>
      <c r="SLA129" s="1170"/>
      <c r="SLB129" s="1170"/>
      <c r="SLC129" s="1170"/>
      <c r="SLD129" s="1170"/>
      <c r="SLE129" s="1170"/>
      <c r="SLF129" s="1170"/>
      <c r="SLG129" s="1170"/>
      <c r="SLH129" s="1170"/>
      <c r="SLI129" s="1170"/>
      <c r="SLJ129" s="1170"/>
      <c r="SLK129" s="1170"/>
      <c r="SLL129" s="1170"/>
      <c r="SLM129" s="1170"/>
      <c r="SLN129" s="1170"/>
      <c r="SLO129" s="1170"/>
      <c r="SLP129" s="1170"/>
      <c r="SLQ129" s="1170"/>
      <c r="SLR129" s="1170"/>
      <c r="SLS129" s="1170"/>
      <c r="SLT129" s="1170"/>
      <c r="SLU129" s="1170"/>
      <c r="SLV129" s="1170"/>
      <c r="SLW129" s="1170"/>
      <c r="SLX129" s="1170"/>
      <c r="SLY129" s="1170"/>
      <c r="SLZ129" s="1170"/>
      <c r="SMA129" s="1170"/>
      <c r="SMB129" s="1170"/>
      <c r="SMC129" s="1170"/>
      <c r="SMD129" s="1170"/>
      <c r="SME129" s="1170"/>
      <c r="SMF129" s="1170"/>
      <c r="SMG129" s="1170"/>
      <c r="SMH129" s="1170"/>
      <c r="SMI129" s="1170"/>
      <c r="SMJ129" s="1170"/>
      <c r="SMK129" s="1170"/>
      <c r="SML129" s="1170"/>
      <c r="SMM129" s="1170"/>
      <c r="SMN129" s="1170"/>
      <c r="SMO129" s="1170"/>
      <c r="SMP129" s="1170"/>
      <c r="SMQ129" s="1170"/>
      <c r="SMR129" s="1170"/>
      <c r="SMS129" s="1170"/>
      <c r="SMT129" s="1170"/>
      <c r="SMU129" s="1170"/>
      <c r="SMV129" s="1170"/>
      <c r="SMW129" s="1170"/>
      <c r="SMX129" s="1170"/>
      <c r="SMY129" s="1170"/>
      <c r="SMZ129" s="1170"/>
      <c r="SNA129" s="1170"/>
      <c r="SNB129" s="1170"/>
      <c r="SNC129" s="1170"/>
      <c r="SND129" s="1170"/>
      <c r="SNE129" s="1170"/>
      <c r="SNF129" s="1170"/>
      <c r="SNG129" s="1170"/>
      <c r="SNH129" s="1170"/>
      <c r="SNI129" s="1170"/>
      <c r="SNJ129" s="1170"/>
      <c r="SNK129" s="1170"/>
      <c r="SNL129" s="1170"/>
      <c r="SNM129" s="1170"/>
      <c r="SNN129" s="1170"/>
      <c r="SNO129" s="1170"/>
      <c r="SNP129" s="1170"/>
      <c r="SNQ129" s="1170"/>
      <c r="SNR129" s="1170"/>
      <c r="SNS129" s="1170"/>
      <c r="SNT129" s="1170"/>
      <c r="SNU129" s="1170"/>
      <c r="SNV129" s="1170"/>
      <c r="SNW129" s="1170"/>
      <c r="SNX129" s="1170"/>
      <c r="SNY129" s="1170"/>
      <c r="SNZ129" s="1170"/>
      <c r="SOA129" s="1170"/>
      <c r="SOB129" s="1170"/>
      <c r="SOC129" s="1170"/>
      <c r="SOD129" s="1170"/>
      <c r="SOE129" s="1170"/>
      <c r="SOF129" s="1170"/>
      <c r="SOG129" s="1170"/>
      <c r="SOH129" s="1170"/>
      <c r="SOI129" s="1170"/>
      <c r="SOJ129" s="1170"/>
      <c r="SOK129" s="1170"/>
      <c r="SOL129" s="1170"/>
      <c r="SOM129" s="1170"/>
      <c r="SON129" s="1170"/>
      <c r="SOO129" s="1170"/>
      <c r="SOP129" s="1170"/>
      <c r="SOQ129" s="1170"/>
      <c r="SOR129" s="1170"/>
      <c r="SOS129" s="1170"/>
      <c r="SOT129" s="1170"/>
      <c r="SOU129" s="1170"/>
      <c r="SOV129" s="1170"/>
      <c r="SOW129" s="1170"/>
      <c r="SOX129" s="1170"/>
      <c r="SOY129" s="1170"/>
      <c r="SOZ129" s="1170"/>
      <c r="SPA129" s="1170"/>
      <c r="SPB129" s="1170"/>
      <c r="SPC129" s="1170"/>
      <c r="SPD129" s="1170"/>
      <c r="SPE129" s="1170"/>
      <c r="SPF129" s="1170"/>
      <c r="SPG129" s="1170"/>
      <c r="SPH129" s="1170"/>
      <c r="SPI129" s="1170"/>
      <c r="SPJ129" s="1170"/>
      <c r="SPK129" s="1170"/>
      <c r="SPL129" s="1170"/>
      <c r="SPM129" s="1170"/>
      <c r="SPN129" s="1170"/>
      <c r="SPO129" s="1170"/>
      <c r="SPP129" s="1170"/>
      <c r="SPQ129" s="1170"/>
      <c r="SPR129" s="1170"/>
      <c r="SPS129" s="1170"/>
      <c r="SPT129" s="1170"/>
      <c r="SPU129" s="1170"/>
      <c r="SPV129" s="1170"/>
      <c r="SPW129" s="1170"/>
      <c r="SPX129" s="1170"/>
      <c r="SPY129" s="1170"/>
      <c r="SPZ129" s="1170"/>
      <c r="SQA129" s="1170"/>
      <c r="SQB129" s="1170"/>
      <c r="SQC129" s="1170"/>
      <c r="SQD129" s="1170"/>
      <c r="SQE129" s="1170"/>
      <c r="SQF129" s="1170"/>
      <c r="SQG129" s="1170"/>
      <c r="SQH129" s="1170"/>
      <c r="SQI129" s="1170"/>
      <c r="SQJ129" s="1170"/>
      <c r="SQK129" s="1170"/>
      <c r="SQL129" s="1170"/>
      <c r="SQM129" s="1170"/>
      <c r="SQN129" s="1170"/>
      <c r="SQO129" s="1170"/>
      <c r="SQP129" s="1170"/>
      <c r="SQQ129" s="1170"/>
      <c r="SQR129" s="1170"/>
      <c r="SQS129" s="1170"/>
      <c r="SQT129" s="1170"/>
      <c r="SQU129" s="1170"/>
      <c r="SQV129" s="1170"/>
      <c r="SQW129" s="1170"/>
      <c r="SQX129" s="1170"/>
      <c r="SQY129" s="1170"/>
      <c r="SQZ129" s="1170"/>
      <c r="SRA129" s="1170"/>
      <c r="SRB129" s="1170"/>
      <c r="SRC129" s="1170"/>
      <c r="SRD129" s="1170"/>
      <c r="SRE129" s="1170"/>
      <c r="SRF129" s="1170"/>
      <c r="SRG129" s="1170"/>
      <c r="SRH129" s="1170"/>
      <c r="SRI129" s="1170"/>
      <c r="SRJ129" s="1170"/>
      <c r="SRK129" s="1170"/>
      <c r="SRL129" s="1170"/>
      <c r="SRM129" s="1170"/>
      <c r="SRN129" s="1170"/>
      <c r="SRO129" s="1170"/>
      <c r="SRP129" s="1170"/>
      <c r="SRQ129" s="1170"/>
      <c r="SRR129" s="1170"/>
      <c r="SRS129" s="1170"/>
      <c r="SRT129" s="1170"/>
      <c r="SRU129" s="1170"/>
      <c r="SRV129" s="1170"/>
      <c r="SRW129" s="1170"/>
      <c r="SRX129" s="1170"/>
      <c r="SRY129" s="1170"/>
      <c r="SRZ129" s="1170"/>
      <c r="SSA129" s="1170"/>
      <c r="SSB129" s="1170"/>
      <c r="SSC129" s="1170"/>
      <c r="SSD129" s="1170"/>
      <c r="SSE129" s="1170"/>
      <c r="SSF129" s="1170"/>
      <c r="SSG129" s="1170"/>
      <c r="SSH129" s="1170"/>
      <c r="SSI129" s="1170"/>
      <c r="SSJ129" s="1170"/>
      <c r="SSK129" s="1170"/>
      <c r="SSL129" s="1170"/>
      <c r="SSM129" s="1170"/>
      <c r="SSN129" s="1170"/>
      <c r="SSO129" s="1170"/>
      <c r="SSP129" s="1170"/>
      <c r="SSQ129" s="1170"/>
      <c r="SSR129" s="1170"/>
      <c r="SSS129" s="1170"/>
      <c r="SST129" s="1170"/>
      <c r="SSU129" s="1170"/>
      <c r="SSV129" s="1170"/>
      <c r="SSW129" s="1170"/>
      <c r="SSX129" s="1170"/>
      <c r="SSY129" s="1170"/>
      <c r="SSZ129" s="1170"/>
      <c r="STA129" s="1170"/>
      <c r="STB129" s="1170"/>
      <c r="STC129" s="1170"/>
      <c r="STD129" s="1170"/>
      <c r="STE129" s="1170"/>
      <c r="STF129" s="1170"/>
      <c r="STG129" s="1170"/>
      <c r="STH129" s="1170"/>
      <c r="STI129" s="1170"/>
      <c r="STJ129" s="1170"/>
      <c r="STK129" s="1170"/>
      <c r="STL129" s="1170"/>
      <c r="STM129" s="1170"/>
      <c r="STN129" s="1170"/>
      <c r="STO129" s="1170"/>
      <c r="STP129" s="1170"/>
      <c r="STQ129" s="1170"/>
      <c r="STR129" s="1170"/>
      <c r="STS129" s="1170"/>
      <c r="STT129" s="1170"/>
      <c r="STU129" s="1170"/>
      <c r="STV129" s="1170"/>
      <c r="STW129" s="1170"/>
      <c r="STX129" s="1170"/>
      <c r="STY129" s="1170"/>
      <c r="STZ129" s="1170"/>
      <c r="SUA129" s="1170"/>
      <c r="SUB129" s="1170"/>
      <c r="SUC129" s="1170"/>
      <c r="SUD129" s="1170"/>
      <c r="SUE129" s="1170"/>
      <c r="SUF129" s="1170"/>
      <c r="SUG129" s="1170"/>
      <c r="SUH129" s="1170"/>
      <c r="SUI129" s="1170"/>
      <c r="SUJ129" s="1170"/>
      <c r="SUK129" s="1170"/>
      <c r="SUL129" s="1170"/>
      <c r="SUM129" s="1170"/>
      <c r="SUN129" s="1170"/>
      <c r="SUO129" s="1170"/>
      <c r="SUP129" s="1170"/>
      <c r="SUQ129" s="1170"/>
      <c r="SUR129" s="1170"/>
      <c r="SUS129" s="1170"/>
      <c r="SUT129" s="1170"/>
      <c r="SUU129" s="1170"/>
      <c r="SUV129" s="1170"/>
      <c r="SUW129" s="1170"/>
      <c r="SUX129" s="1170"/>
      <c r="SUY129" s="1170"/>
      <c r="SUZ129" s="1170"/>
      <c r="SVA129" s="1170"/>
      <c r="SVB129" s="1170"/>
      <c r="SVC129" s="1170"/>
      <c r="SVD129" s="1170"/>
      <c r="SVE129" s="1170"/>
      <c r="SVF129" s="1170"/>
      <c r="SVG129" s="1170"/>
      <c r="SVH129" s="1170"/>
      <c r="SVI129" s="1170"/>
      <c r="SVJ129" s="1170"/>
      <c r="SVK129" s="1170"/>
      <c r="SVL129" s="1170"/>
      <c r="SVM129" s="1170"/>
      <c r="SVN129" s="1170"/>
      <c r="SVO129" s="1170"/>
      <c r="SVP129" s="1170"/>
      <c r="SVQ129" s="1170"/>
      <c r="SVR129" s="1170"/>
      <c r="SVS129" s="1170"/>
      <c r="SVT129" s="1170"/>
      <c r="SVU129" s="1170"/>
      <c r="SVV129" s="1170"/>
      <c r="SVW129" s="1170"/>
      <c r="SVX129" s="1170"/>
      <c r="SVY129" s="1170"/>
      <c r="SVZ129" s="1170"/>
      <c r="SWA129" s="1170"/>
      <c r="SWB129" s="1170"/>
      <c r="SWC129" s="1170"/>
      <c r="SWD129" s="1170"/>
      <c r="SWE129" s="1170"/>
      <c r="SWF129" s="1170"/>
      <c r="SWG129" s="1170"/>
      <c r="SWH129" s="1170"/>
      <c r="SWI129" s="1170"/>
      <c r="SWJ129" s="1170"/>
      <c r="SWK129" s="1170"/>
      <c r="SWL129" s="1170"/>
      <c r="SWM129" s="1170"/>
      <c r="SWN129" s="1170"/>
      <c r="SWO129" s="1170"/>
      <c r="SWP129" s="1170"/>
      <c r="SWQ129" s="1170"/>
      <c r="SWR129" s="1170"/>
      <c r="SWS129" s="1170"/>
      <c r="SWT129" s="1170"/>
      <c r="SWU129" s="1170"/>
      <c r="SWV129" s="1170"/>
      <c r="SWW129" s="1170"/>
      <c r="SWX129" s="1170"/>
      <c r="SWY129" s="1170"/>
      <c r="SWZ129" s="1170"/>
      <c r="SXA129" s="1170"/>
      <c r="SXB129" s="1170"/>
      <c r="SXC129" s="1170"/>
      <c r="SXD129" s="1170"/>
      <c r="SXE129" s="1170"/>
      <c r="SXF129" s="1170"/>
      <c r="SXG129" s="1170"/>
      <c r="SXH129" s="1170"/>
      <c r="SXI129" s="1170"/>
      <c r="SXJ129" s="1170"/>
      <c r="SXK129" s="1170"/>
      <c r="SXL129" s="1170"/>
      <c r="SXM129" s="1170"/>
      <c r="SXN129" s="1170"/>
      <c r="SXO129" s="1170"/>
      <c r="SXP129" s="1170"/>
      <c r="SXQ129" s="1170"/>
      <c r="SXR129" s="1170"/>
      <c r="SXS129" s="1170"/>
      <c r="SXT129" s="1170"/>
      <c r="SXU129" s="1170"/>
      <c r="SXV129" s="1170"/>
      <c r="SXW129" s="1170"/>
      <c r="SXX129" s="1170"/>
      <c r="SXY129" s="1170"/>
      <c r="SXZ129" s="1170"/>
      <c r="SYA129" s="1170"/>
      <c r="SYB129" s="1170"/>
      <c r="SYC129" s="1170"/>
      <c r="SYD129" s="1170"/>
      <c r="SYE129" s="1170"/>
      <c r="SYF129" s="1170"/>
      <c r="SYG129" s="1170"/>
      <c r="SYH129" s="1170"/>
      <c r="SYI129" s="1170"/>
      <c r="SYJ129" s="1170"/>
      <c r="SYK129" s="1170"/>
      <c r="SYL129" s="1170"/>
      <c r="SYM129" s="1170"/>
      <c r="SYN129" s="1170"/>
      <c r="SYO129" s="1170"/>
      <c r="SYP129" s="1170"/>
      <c r="SYQ129" s="1170"/>
      <c r="SYR129" s="1170"/>
      <c r="SYS129" s="1170"/>
      <c r="SYT129" s="1170"/>
      <c r="SYU129" s="1170"/>
      <c r="SYV129" s="1170"/>
      <c r="SYW129" s="1170"/>
      <c r="SYX129" s="1170"/>
      <c r="SYY129" s="1170"/>
      <c r="SYZ129" s="1170"/>
      <c r="SZA129" s="1170"/>
      <c r="SZB129" s="1170"/>
      <c r="SZC129" s="1170"/>
      <c r="SZD129" s="1170"/>
      <c r="SZE129" s="1170"/>
      <c r="SZF129" s="1170"/>
      <c r="SZG129" s="1170"/>
      <c r="SZH129" s="1170"/>
      <c r="SZI129" s="1170"/>
      <c r="SZJ129" s="1170"/>
      <c r="SZK129" s="1170"/>
      <c r="SZL129" s="1170"/>
      <c r="SZM129" s="1170"/>
      <c r="SZN129" s="1170"/>
      <c r="SZO129" s="1170"/>
      <c r="SZP129" s="1170"/>
      <c r="SZQ129" s="1170"/>
      <c r="SZR129" s="1170"/>
      <c r="SZS129" s="1170"/>
      <c r="SZT129" s="1170"/>
      <c r="SZU129" s="1170"/>
      <c r="SZV129" s="1170"/>
      <c r="SZW129" s="1170"/>
      <c r="SZX129" s="1170"/>
      <c r="SZY129" s="1170"/>
      <c r="SZZ129" s="1170"/>
      <c r="TAA129" s="1170"/>
      <c r="TAB129" s="1170"/>
      <c r="TAC129" s="1170"/>
      <c r="TAD129" s="1170"/>
      <c r="TAE129" s="1170"/>
      <c r="TAF129" s="1170"/>
      <c r="TAG129" s="1170"/>
      <c r="TAH129" s="1170"/>
      <c r="TAI129" s="1170"/>
      <c r="TAJ129" s="1170"/>
      <c r="TAK129" s="1170"/>
      <c r="TAL129" s="1170"/>
      <c r="TAM129" s="1170"/>
      <c r="TAN129" s="1170"/>
      <c r="TAO129" s="1170"/>
      <c r="TAP129" s="1170"/>
      <c r="TAQ129" s="1170"/>
      <c r="TAR129" s="1170"/>
      <c r="TAS129" s="1170"/>
      <c r="TAT129" s="1170"/>
      <c r="TAU129" s="1170"/>
      <c r="TAV129" s="1170"/>
      <c r="TAW129" s="1170"/>
      <c r="TAX129" s="1170"/>
      <c r="TAY129" s="1170"/>
      <c r="TAZ129" s="1170"/>
      <c r="TBA129" s="1170"/>
      <c r="TBB129" s="1170"/>
      <c r="TBC129" s="1170"/>
      <c r="TBD129" s="1170"/>
      <c r="TBE129" s="1170"/>
      <c r="TBF129" s="1170"/>
      <c r="TBG129" s="1170"/>
      <c r="TBH129" s="1170"/>
      <c r="TBI129" s="1170"/>
      <c r="TBJ129" s="1170"/>
      <c r="TBK129" s="1170"/>
      <c r="TBL129" s="1170"/>
      <c r="TBM129" s="1170"/>
      <c r="TBN129" s="1170"/>
      <c r="TBO129" s="1170"/>
      <c r="TBP129" s="1170"/>
      <c r="TBQ129" s="1170"/>
      <c r="TBR129" s="1170"/>
      <c r="TBS129" s="1170"/>
      <c r="TBT129" s="1170"/>
      <c r="TBU129" s="1170"/>
      <c r="TBV129" s="1170"/>
      <c r="TBW129" s="1170"/>
      <c r="TBX129" s="1170"/>
      <c r="TBY129" s="1170"/>
      <c r="TBZ129" s="1170"/>
      <c r="TCA129" s="1170"/>
      <c r="TCB129" s="1170"/>
      <c r="TCC129" s="1170"/>
      <c r="TCD129" s="1170"/>
      <c r="TCE129" s="1170"/>
      <c r="TCF129" s="1170"/>
      <c r="TCG129" s="1170"/>
      <c r="TCH129" s="1170"/>
      <c r="TCI129" s="1170"/>
      <c r="TCJ129" s="1170"/>
      <c r="TCK129" s="1170"/>
      <c r="TCL129" s="1170"/>
      <c r="TCM129" s="1170"/>
      <c r="TCN129" s="1170"/>
      <c r="TCO129" s="1170"/>
      <c r="TCP129" s="1170"/>
      <c r="TCQ129" s="1170"/>
      <c r="TCR129" s="1170"/>
      <c r="TCS129" s="1170"/>
      <c r="TCT129" s="1170"/>
      <c r="TCU129" s="1170"/>
      <c r="TCV129" s="1170"/>
      <c r="TCW129" s="1170"/>
      <c r="TCX129" s="1170"/>
      <c r="TCY129" s="1170"/>
      <c r="TCZ129" s="1170"/>
      <c r="TDA129" s="1170"/>
      <c r="TDB129" s="1170"/>
      <c r="TDC129" s="1170"/>
      <c r="TDD129" s="1170"/>
      <c r="TDE129" s="1170"/>
      <c r="TDF129" s="1170"/>
      <c r="TDG129" s="1170"/>
      <c r="TDH129" s="1170"/>
      <c r="TDI129" s="1170"/>
      <c r="TDJ129" s="1170"/>
      <c r="TDK129" s="1170"/>
      <c r="TDL129" s="1170"/>
      <c r="TDM129" s="1170"/>
      <c r="TDN129" s="1170"/>
      <c r="TDO129" s="1170"/>
      <c r="TDP129" s="1170"/>
      <c r="TDQ129" s="1170"/>
      <c r="TDR129" s="1170"/>
      <c r="TDS129" s="1170"/>
      <c r="TDT129" s="1170"/>
      <c r="TDU129" s="1170"/>
      <c r="TDV129" s="1170"/>
      <c r="TDW129" s="1170"/>
      <c r="TDX129" s="1170"/>
      <c r="TDY129" s="1170"/>
      <c r="TDZ129" s="1170"/>
      <c r="TEA129" s="1170"/>
      <c r="TEB129" s="1170"/>
      <c r="TEC129" s="1170"/>
      <c r="TED129" s="1170"/>
      <c r="TEE129" s="1170"/>
      <c r="TEF129" s="1170"/>
      <c r="TEG129" s="1170"/>
      <c r="TEH129" s="1170"/>
      <c r="TEI129" s="1170"/>
      <c r="TEJ129" s="1170"/>
      <c r="TEK129" s="1170"/>
      <c r="TEL129" s="1170"/>
      <c r="TEM129" s="1170"/>
      <c r="TEN129" s="1170"/>
      <c r="TEO129" s="1170"/>
      <c r="TEP129" s="1170"/>
      <c r="TEQ129" s="1170"/>
      <c r="TER129" s="1170"/>
      <c r="TES129" s="1170"/>
      <c r="TET129" s="1170"/>
      <c r="TEU129" s="1170"/>
      <c r="TEV129" s="1170"/>
      <c r="TEW129" s="1170"/>
      <c r="TEX129" s="1170"/>
      <c r="TEY129" s="1170"/>
      <c r="TEZ129" s="1170"/>
      <c r="TFA129" s="1170"/>
      <c r="TFB129" s="1170"/>
      <c r="TFC129" s="1170"/>
      <c r="TFD129" s="1170"/>
      <c r="TFE129" s="1170"/>
      <c r="TFF129" s="1170"/>
      <c r="TFG129" s="1170"/>
      <c r="TFH129" s="1170"/>
      <c r="TFI129" s="1170"/>
      <c r="TFJ129" s="1170"/>
      <c r="TFK129" s="1170"/>
      <c r="TFL129" s="1170"/>
      <c r="TFM129" s="1170"/>
      <c r="TFN129" s="1170"/>
      <c r="TFO129" s="1170"/>
      <c r="TFP129" s="1170"/>
      <c r="TFQ129" s="1170"/>
      <c r="TFR129" s="1170"/>
      <c r="TFS129" s="1170"/>
      <c r="TFT129" s="1170"/>
      <c r="TFU129" s="1170"/>
      <c r="TFV129" s="1170"/>
      <c r="TFW129" s="1170"/>
      <c r="TFX129" s="1170"/>
      <c r="TFY129" s="1170"/>
      <c r="TFZ129" s="1170"/>
      <c r="TGA129" s="1170"/>
      <c r="TGB129" s="1170"/>
      <c r="TGC129" s="1170"/>
      <c r="TGD129" s="1170"/>
      <c r="TGE129" s="1170"/>
      <c r="TGF129" s="1170"/>
      <c r="TGG129" s="1170"/>
      <c r="TGH129" s="1170"/>
      <c r="TGI129" s="1170"/>
      <c r="TGJ129" s="1170"/>
      <c r="TGK129" s="1170"/>
      <c r="TGL129" s="1170"/>
      <c r="TGM129" s="1170"/>
      <c r="TGN129" s="1170"/>
      <c r="TGO129" s="1170"/>
      <c r="TGP129" s="1170"/>
      <c r="TGQ129" s="1170"/>
      <c r="TGR129" s="1170"/>
      <c r="TGS129" s="1170"/>
      <c r="TGT129" s="1170"/>
      <c r="TGU129" s="1170"/>
      <c r="TGV129" s="1170"/>
      <c r="TGW129" s="1170"/>
      <c r="TGX129" s="1170"/>
      <c r="TGY129" s="1170"/>
      <c r="TGZ129" s="1170"/>
      <c r="THA129" s="1170"/>
      <c r="THB129" s="1170"/>
      <c r="THC129" s="1170"/>
      <c r="THD129" s="1170"/>
      <c r="THE129" s="1170"/>
      <c r="THF129" s="1170"/>
      <c r="THG129" s="1170"/>
      <c r="THH129" s="1170"/>
      <c r="THI129" s="1170"/>
      <c r="THJ129" s="1170"/>
      <c r="THK129" s="1170"/>
      <c r="THL129" s="1170"/>
      <c r="THM129" s="1170"/>
      <c r="THN129" s="1170"/>
      <c r="THO129" s="1170"/>
      <c r="THP129" s="1170"/>
      <c r="THQ129" s="1170"/>
      <c r="THR129" s="1170"/>
      <c r="THS129" s="1170"/>
      <c r="THT129" s="1170"/>
      <c r="THU129" s="1170"/>
      <c r="THV129" s="1170"/>
      <c r="THW129" s="1170"/>
      <c r="THX129" s="1170"/>
      <c r="THY129" s="1170"/>
      <c r="THZ129" s="1170"/>
      <c r="TIA129" s="1170"/>
      <c r="TIB129" s="1170"/>
      <c r="TIC129" s="1170"/>
      <c r="TID129" s="1170"/>
      <c r="TIE129" s="1170"/>
      <c r="TIF129" s="1170"/>
      <c r="TIG129" s="1170"/>
      <c r="TIH129" s="1170"/>
      <c r="TII129" s="1170"/>
      <c r="TIJ129" s="1170"/>
      <c r="TIK129" s="1170"/>
      <c r="TIL129" s="1170"/>
      <c r="TIM129" s="1170"/>
      <c r="TIN129" s="1170"/>
      <c r="TIO129" s="1170"/>
      <c r="TIP129" s="1170"/>
      <c r="TIQ129" s="1170"/>
      <c r="TIR129" s="1170"/>
      <c r="TIS129" s="1170"/>
      <c r="TIT129" s="1170"/>
      <c r="TIU129" s="1170"/>
      <c r="TIV129" s="1170"/>
      <c r="TIW129" s="1170"/>
      <c r="TIX129" s="1170"/>
      <c r="TIY129" s="1170"/>
      <c r="TIZ129" s="1170"/>
      <c r="TJA129" s="1170"/>
      <c r="TJB129" s="1170"/>
      <c r="TJC129" s="1170"/>
      <c r="TJD129" s="1170"/>
      <c r="TJE129" s="1170"/>
      <c r="TJF129" s="1170"/>
      <c r="TJG129" s="1170"/>
      <c r="TJH129" s="1170"/>
      <c r="TJI129" s="1170"/>
      <c r="TJJ129" s="1170"/>
      <c r="TJK129" s="1170"/>
      <c r="TJL129" s="1170"/>
      <c r="TJM129" s="1170"/>
      <c r="TJN129" s="1170"/>
      <c r="TJO129" s="1170"/>
      <c r="TJP129" s="1170"/>
      <c r="TJQ129" s="1170"/>
      <c r="TJR129" s="1170"/>
      <c r="TJS129" s="1170"/>
      <c r="TJT129" s="1170"/>
      <c r="TJU129" s="1170"/>
      <c r="TJV129" s="1170"/>
      <c r="TJW129" s="1170"/>
      <c r="TJX129" s="1170"/>
      <c r="TJY129" s="1170"/>
      <c r="TJZ129" s="1170"/>
      <c r="TKA129" s="1170"/>
      <c r="TKB129" s="1170"/>
      <c r="TKC129" s="1170"/>
      <c r="TKD129" s="1170"/>
      <c r="TKE129" s="1170"/>
      <c r="TKF129" s="1170"/>
      <c r="TKG129" s="1170"/>
      <c r="TKH129" s="1170"/>
      <c r="TKI129" s="1170"/>
      <c r="TKJ129" s="1170"/>
      <c r="TKK129" s="1170"/>
      <c r="TKL129" s="1170"/>
      <c r="TKM129" s="1170"/>
      <c r="TKN129" s="1170"/>
      <c r="TKO129" s="1170"/>
      <c r="TKP129" s="1170"/>
      <c r="TKQ129" s="1170"/>
      <c r="TKR129" s="1170"/>
      <c r="TKS129" s="1170"/>
      <c r="TKT129" s="1170"/>
      <c r="TKU129" s="1170"/>
      <c r="TKV129" s="1170"/>
      <c r="TKW129" s="1170"/>
      <c r="TKX129" s="1170"/>
      <c r="TKY129" s="1170"/>
      <c r="TKZ129" s="1170"/>
      <c r="TLA129" s="1170"/>
      <c r="TLB129" s="1170"/>
      <c r="TLC129" s="1170"/>
      <c r="TLD129" s="1170"/>
      <c r="TLE129" s="1170"/>
      <c r="TLF129" s="1170"/>
      <c r="TLG129" s="1170"/>
      <c r="TLH129" s="1170"/>
      <c r="TLI129" s="1170"/>
      <c r="TLJ129" s="1170"/>
      <c r="TLK129" s="1170"/>
      <c r="TLL129" s="1170"/>
      <c r="TLM129" s="1170"/>
      <c r="TLN129" s="1170"/>
      <c r="TLO129" s="1170"/>
      <c r="TLP129" s="1170"/>
      <c r="TLQ129" s="1170"/>
      <c r="TLR129" s="1170"/>
      <c r="TLS129" s="1170"/>
      <c r="TLT129" s="1170"/>
      <c r="TLU129" s="1170"/>
      <c r="TLV129" s="1170"/>
      <c r="TLW129" s="1170"/>
      <c r="TLX129" s="1170"/>
      <c r="TLY129" s="1170"/>
      <c r="TLZ129" s="1170"/>
      <c r="TMA129" s="1170"/>
      <c r="TMB129" s="1170"/>
      <c r="TMC129" s="1170"/>
      <c r="TMD129" s="1170"/>
      <c r="TME129" s="1170"/>
      <c r="TMF129" s="1170"/>
      <c r="TMG129" s="1170"/>
      <c r="TMH129" s="1170"/>
      <c r="TMI129" s="1170"/>
      <c r="TMJ129" s="1170"/>
      <c r="TMK129" s="1170"/>
      <c r="TML129" s="1170"/>
      <c r="TMM129" s="1170"/>
      <c r="TMN129" s="1170"/>
      <c r="TMO129" s="1170"/>
      <c r="TMP129" s="1170"/>
      <c r="TMQ129" s="1170"/>
      <c r="TMR129" s="1170"/>
      <c r="TMS129" s="1170"/>
      <c r="TMT129" s="1170"/>
      <c r="TMU129" s="1170"/>
      <c r="TMV129" s="1170"/>
      <c r="TMW129" s="1170"/>
      <c r="TMX129" s="1170"/>
      <c r="TMY129" s="1170"/>
      <c r="TMZ129" s="1170"/>
      <c r="TNA129" s="1170"/>
      <c r="TNB129" s="1170"/>
      <c r="TNC129" s="1170"/>
      <c r="TND129" s="1170"/>
      <c r="TNE129" s="1170"/>
      <c r="TNF129" s="1170"/>
      <c r="TNG129" s="1170"/>
      <c r="TNH129" s="1170"/>
      <c r="TNI129" s="1170"/>
      <c r="TNJ129" s="1170"/>
      <c r="TNK129" s="1170"/>
      <c r="TNL129" s="1170"/>
      <c r="TNM129" s="1170"/>
      <c r="TNN129" s="1170"/>
      <c r="TNO129" s="1170"/>
      <c r="TNP129" s="1170"/>
      <c r="TNQ129" s="1170"/>
      <c r="TNR129" s="1170"/>
      <c r="TNS129" s="1170"/>
      <c r="TNT129" s="1170"/>
      <c r="TNU129" s="1170"/>
      <c r="TNV129" s="1170"/>
      <c r="TNW129" s="1170"/>
      <c r="TNX129" s="1170"/>
      <c r="TNY129" s="1170"/>
      <c r="TNZ129" s="1170"/>
      <c r="TOA129" s="1170"/>
      <c r="TOB129" s="1170"/>
      <c r="TOC129" s="1170"/>
      <c r="TOD129" s="1170"/>
      <c r="TOE129" s="1170"/>
      <c r="TOF129" s="1170"/>
      <c r="TOG129" s="1170"/>
      <c r="TOH129" s="1170"/>
      <c r="TOI129" s="1170"/>
      <c r="TOJ129" s="1170"/>
      <c r="TOK129" s="1170"/>
      <c r="TOL129" s="1170"/>
      <c r="TOM129" s="1170"/>
      <c r="TON129" s="1170"/>
      <c r="TOO129" s="1170"/>
      <c r="TOP129" s="1170"/>
      <c r="TOQ129" s="1170"/>
      <c r="TOR129" s="1170"/>
      <c r="TOS129" s="1170"/>
      <c r="TOT129" s="1170"/>
      <c r="TOU129" s="1170"/>
      <c r="TOV129" s="1170"/>
      <c r="TOW129" s="1170"/>
      <c r="TOX129" s="1170"/>
      <c r="TOY129" s="1170"/>
      <c r="TOZ129" s="1170"/>
      <c r="TPA129" s="1170"/>
      <c r="TPB129" s="1170"/>
      <c r="TPC129" s="1170"/>
      <c r="TPD129" s="1170"/>
      <c r="TPE129" s="1170"/>
      <c r="TPF129" s="1170"/>
      <c r="TPG129" s="1170"/>
      <c r="TPH129" s="1170"/>
      <c r="TPI129" s="1170"/>
      <c r="TPJ129" s="1170"/>
      <c r="TPK129" s="1170"/>
      <c r="TPL129" s="1170"/>
      <c r="TPM129" s="1170"/>
      <c r="TPN129" s="1170"/>
      <c r="TPO129" s="1170"/>
      <c r="TPP129" s="1170"/>
      <c r="TPQ129" s="1170"/>
      <c r="TPR129" s="1170"/>
      <c r="TPS129" s="1170"/>
      <c r="TPT129" s="1170"/>
      <c r="TPU129" s="1170"/>
      <c r="TPV129" s="1170"/>
      <c r="TPW129" s="1170"/>
      <c r="TPX129" s="1170"/>
      <c r="TPY129" s="1170"/>
      <c r="TPZ129" s="1170"/>
      <c r="TQA129" s="1170"/>
      <c r="TQB129" s="1170"/>
      <c r="TQC129" s="1170"/>
      <c r="TQD129" s="1170"/>
      <c r="TQE129" s="1170"/>
      <c r="TQF129" s="1170"/>
      <c r="TQG129" s="1170"/>
      <c r="TQH129" s="1170"/>
      <c r="TQI129" s="1170"/>
      <c r="TQJ129" s="1170"/>
      <c r="TQK129" s="1170"/>
      <c r="TQL129" s="1170"/>
      <c r="TQM129" s="1170"/>
      <c r="TQN129" s="1170"/>
      <c r="TQO129" s="1170"/>
      <c r="TQP129" s="1170"/>
      <c r="TQQ129" s="1170"/>
      <c r="TQR129" s="1170"/>
      <c r="TQS129" s="1170"/>
      <c r="TQT129" s="1170"/>
      <c r="TQU129" s="1170"/>
      <c r="TQV129" s="1170"/>
      <c r="TQW129" s="1170"/>
      <c r="TQX129" s="1170"/>
      <c r="TQY129" s="1170"/>
      <c r="TQZ129" s="1170"/>
      <c r="TRA129" s="1170"/>
      <c r="TRB129" s="1170"/>
      <c r="TRC129" s="1170"/>
      <c r="TRD129" s="1170"/>
      <c r="TRE129" s="1170"/>
      <c r="TRF129" s="1170"/>
      <c r="TRG129" s="1170"/>
      <c r="TRH129" s="1170"/>
      <c r="TRI129" s="1170"/>
      <c r="TRJ129" s="1170"/>
      <c r="TRK129" s="1170"/>
      <c r="TRL129" s="1170"/>
      <c r="TRM129" s="1170"/>
      <c r="TRN129" s="1170"/>
      <c r="TRO129" s="1170"/>
      <c r="TRP129" s="1170"/>
      <c r="TRQ129" s="1170"/>
      <c r="TRR129" s="1170"/>
      <c r="TRS129" s="1170"/>
      <c r="TRT129" s="1170"/>
      <c r="TRU129" s="1170"/>
      <c r="TRV129" s="1170"/>
      <c r="TRW129" s="1170"/>
      <c r="TRX129" s="1170"/>
      <c r="TRY129" s="1170"/>
      <c r="TRZ129" s="1170"/>
      <c r="TSA129" s="1170"/>
      <c r="TSB129" s="1170"/>
      <c r="TSC129" s="1170"/>
      <c r="TSD129" s="1170"/>
      <c r="TSE129" s="1170"/>
      <c r="TSF129" s="1170"/>
      <c r="TSG129" s="1170"/>
      <c r="TSH129" s="1170"/>
      <c r="TSI129" s="1170"/>
      <c r="TSJ129" s="1170"/>
      <c r="TSK129" s="1170"/>
      <c r="TSL129" s="1170"/>
      <c r="TSM129" s="1170"/>
      <c r="TSN129" s="1170"/>
      <c r="TSO129" s="1170"/>
      <c r="TSP129" s="1170"/>
      <c r="TSQ129" s="1170"/>
      <c r="TSR129" s="1170"/>
      <c r="TSS129" s="1170"/>
      <c r="TST129" s="1170"/>
      <c r="TSU129" s="1170"/>
      <c r="TSV129" s="1170"/>
      <c r="TSW129" s="1170"/>
      <c r="TSX129" s="1170"/>
      <c r="TSY129" s="1170"/>
      <c r="TSZ129" s="1170"/>
      <c r="TTA129" s="1170"/>
      <c r="TTB129" s="1170"/>
      <c r="TTC129" s="1170"/>
      <c r="TTD129" s="1170"/>
      <c r="TTE129" s="1170"/>
      <c r="TTF129" s="1170"/>
      <c r="TTG129" s="1170"/>
      <c r="TTH129" s="1170"/>
      <c r="TTI129" s="1170"/>
      <c r="TTJ129" s="1170"/>
      <c r="TTK129" s="1170"/>
      <c r="TTL129" s="1170"/>
      <c r="TTM129" s="1170"/>
      <c r="TTN129" s="1170"/>
      <c r="TTO129" s="1170"/>
      <c r="TTP129" s="1170"/>
      <c r="TTQ129" s="1170"/>
      <c r="TTR129" s="1170"/>
      <c r="TTS129" s="1170"/>
      <c r="TTT129" s="1170"/>
      <c r="TTU129" s="1170"/>
      <c r="TTV129" s="1170"/>
      <c r="TTW129" s="1170"/>
      <c r="TTX129" s="1170"/>
      <c r="TTY129" s="1170"/>
      <c r="TTZ129" s="1170"/>
      <c r="TUA129" s="1170"/>
      <c r="TUB129" s="1170"/>
      <c r="TUC129" s="1170"/>
      <c r="TUD129" s="1170"/>
      <c r="TUE129" s="1170"/>
      <c r="TUF129" s="1170"/>
      <c r="TUG129" s="1170"/>
      <c r="TUH129" s="1170"/>
      <c r="TUI129" s="1170"/>
      <c r="TUJ129" s="1170"/>
      <c r="TUK129" s="1170"/>
      <c r="TUL129" s="1170"/>
      <c r="TUM129" s="1170"/>
      <c r="TUN129" s="1170"/>
      <c r="TUO129" s="1170"/>
      <c r="TUP129" s="1170"/>
      <c r="TUQ129" s="1170"/>
      <c r="TUR129" s="1170"/>
      <c r="TUS129" s="1170"/>
      <c r="TUT129" s="1170"/>
      <c r="TUU129" s="1170"/>
      <c r="TUV129" s="1170"/>
      <c r="TUW129" s="1170"/>
      <c r="TUX129" s="1170"/>
      <c r="TUY129" s="1170"/>
      <c r="TUZ129" s="1170"/>
      <c r="TVA129" s="1170"/>
      <c r="TVB129" s="1170"/>
      <c r="TVC129" s="1170"/>
      <c r="TVD129" s="1170"/>
      <c r="TVE129" s="1170"/>
      <c r="TVF129" s="1170"/>
      <c r="TVG129" s="1170"/>
      <c r="TVH129" s="1170"/>
      <c r="TVI129" s="1170"/>
      <c r="TVJ129" s="1170"/>
      <c r="TVK129" s="1170"/>
      <c r="TVL129" s="1170"/>
      <c r="TVM129" s="1170"/>
      <c r="TVN129" s="1170"/>
      <c r="TVO129" s="1170"/>
      <c r="TVP129" s="1170"/>
      <c r="TVQ129" s="1170"/>
      <c r="TVR129" s="1170"/>
      <c r="TVS129" s="1170"/>
      <c r="TVT129" s="1170"/>
      <c r="TVU129" s="1170"/>
      <c r="TVV129" s="1170"/>
      <c r="TVW129" s="1170"/>
      <c r="TVX129" s="1170"/>
      <c r="TVY129" s="1170"/>
      <c r="TVZ129" s="1170"/>
      <c r="TWA129" s="1170"/>
      <c r="TWB129" s="1170"/>
      <c r="TWC129" s="1170"/>
      <c r="TWD129" s="1170"/>
      <c r="TWE129" s="1170"/>
      <c r="TWF129" s="1170"/>
      <c r="TWG129" s="1170"/>
      <c r="TWH129" s="1170"/>
      <c r="TWI129" s="1170"/>
      <c r="TWJ129" s="1170"/>
      <c r="TWK129" s="1170"/>
      <c r="TWL129" s="1170"/>
      <c r="TWM129" s="1170"/>
      <c r="TWN129" s="1170"/>
      <c r="TWO129" s="1170"/>
      <c r="TWP129" s="1170"/>
      <c r="TWQ129" s="1170"/>
      <c r="TWR129" s="1170"/>
      <c r="TWS129" s="1170"/>
      <c r="TWT129" s="1170"/>
      <c r="TWU129" s="1170"/>
      <c r="TWV129" s="1170"/>
      <c r="TWW129" s="1170"/>
      <c r="TWX129" s="1170"/>
      <c r="TWY129" s="1170"/>
      <c r="TWZ129" s="1170"/>
      <c r="TXA129" s="1170"/>
      <c r="TXB129" s="1170"/>
      <c r="TXC129" s="1170"/>
      <c r="TXD129" s="1170"/>
      <c r="TXE129" s="1170"/>
      <c r="TXF129" s="1170"/>
      <c r="TXG129" s="1170"/>
      <c r="TXH129" s="1170"/>
      <c r="TXI129" s="1170"/>
      <c r="TXJ129" s="1170"/>
      <c r="TXK129" s="1170"/>
      <c r="TXL129" s="1170"/>
      <c r="TXM129" s="1170"/>
      <c r="TXN129" s="1170"/>
      <c r="TXO129" s="1170"/>
      <c r="TXP129" s="1170"/>
      <c r="TXQ129" s="1170"/>
      <c r="TXR129" s="1170"/>
      <c r="TXS129" s="1170"/>
      <c r="TXT129" s="1170"/>
      <c r="TXU129" s="1170"/>
      <c r="TXV129" s="1170"/>
      <c r="TXW129" s="1170"/>
      <c r="TXX129" s="1170"/>
      <c r="TXY129" s="1170"/>
      <c r="TXZ129" s="1170"/>
      <c r="TYA129" s="1170"/>
      <c r="TYB129" s="1170"/>
      <c r="TYC129" s="1170"/>
      <c r="TYD129" s="1170"/>
      <c r="TYE129" s="1170"/>
      <c r="TYF129" s="1170"/>
      <c r="TYG129" s="1170"/>
      <c r="TYH129" s="1170"/>
      <c r="TYI129" s="1170"/>
      <c r="TYJ129" s="1170"/>
      <c r="TYK129" s="1170"/>
      <c r="TYL129" s="1170"/>
      <c r="TYM129" s="1170"/>
      <c r="TYN129" s="1170"/>
      <c r="TYO129" s="1170"/>
      <c r="TYP129" s="1170"/>
      <c r="TYQ129" s="1170"/>
      <c r="TYR129" s="1170"/>
      <c r="TYS129" s="1170"/>
      <c r="TYT129" s="1170"/>
      <c r="TYU129" s="1170"/>
      <c r="TYV129" s="1170"/>
      <c r="TYW129" s="1170"/>
      <c r="TYX129" s="1170"/>
      <c r="TYY129" s="1170"/>
      <c r="TYZ129" s="1170"/>
      <c r="TZA129" s="1170"/>
      <c r="TZB129" s="1170"/>
      <c r="TZC129" s="1170"/>
      <c r="TZD129" s="1170"/>
      <c r="TZE129" s="1170"/>
      <c r="TZF129" s="1170"/>
      <c r="TZG129" s="1170"/>
      <c r="TZH129" s="1170"/>
      <c r="TZI129" s="1170"/>
      <c r="TZJ129" s="1170"/>
      <c r="TZK129" s="1170"/>
      <c r="TZL129" s="1170"/>
      <c r="TZM129" s="1170"/>
      <c r="TZN129" s="1170"/>
      <c r="TZO129" s="1170"/>
      <c r="TZP129" s="1170"/>
      <c r="TZQ129" s="1170"/>
      <c r="TZR129" s="1170"/>
      <c r="TZS129" s="1170"/>
      <c r="TZT129" s="1170"/>
      <c r="TZU129" s="1170"/>
      <c r="TZV129" s="1170"/>
      <c r="TZW129" s="1170"/>
      <c r="TZX129" s="1170"/>
      <c r="TZY129" s="1170"/>
      <c r="TZZ129" s="1170"/>
      <c r="UAA129" s="1170"/>
      <c r="UAB129" s="1170"/>
      <c r="UAC129" s="1170"/>
      <c r="UAD129" s="1170"/>
      <c r="UAE129" s="1170"/>
      <c r="UAF129" s="1170"/>
      <c r="UAG129" s="1170"/>
      <c r="UAH129" s="1170"/>
      <c r="UAI129" s="1170"/>
      <c r="UAJ129" s="1170"/>
      <c r="UAK129" s="1170"/>
      <c r="UAL129" s="1170"/>
      <c r="UAM129" s="1170"/>
      <c r="UAN129" s="1170"/>
      <c r="UAO129" s="1170"/>
      <c r="UAP129" s="1170"/>
      <c r="UAQ129" s="1170"/>
      <c r="UAR129" s="1170"/>
      <c r="UAS129" s="1170"/>
      <c r="UAT129" s="1170"/>
      <c r="UAU129" s="1170"/>
      <c r="UAV129" s="1170"/>
      <c r="UAW129" s="1170"/>
      <c r="UAX129" s="1170"/>
      <c r="UAY129" s="1170"/>
      <c r="UAZ129" s="1170"/>
      <c r="UBA129" s="1170"/>
      <c r="UBB129" s="1170"/>
      <c r="UBC129" s="1170"/>
      <c r="UBD129" s="1170"/>
      <c r="UBE129" s="1170"/>
      <c r="UBF129" s="1170"/>
      <c r="UBG129" s="1170"/>
      <c r="UBH129" s="1170"/>
      <c r="UBI129" s="1170"/>
      <c r="UBJ129" s="1170"/>
      <c r="UBK129" s="1170"/>
      <c r="UBL129" s="1170"/>
      <c r="UBM129" s="1170"/>
      <c r="UBN129" s="1170"/>
      <c r="UBO129" s="1170"/>
      <c r="UBP129" s="1170"/>
      <c r="UBQ129" s="1170"/>
      <c r="UBR129" s="1170"/>
      <c r="UBS129" s="1170"/>
      <c r="UBT129" s="1170"/>
      <c r="UBU129" s="1170"/>
      <c r="UBV129" s="1170"/>
      <c r="UBW129" s="1170"/>
      <c r="UBX129" s="1170"/>
      <c r="UBY129" s="1170"/>
      <c r="UBZ129" s="1170"/>
      <c r="UCA129" s="1170"/>
      <c r="UCB129" s="1170"/>
      <c r="UCC129" s="1170"/>
      <c r="UCD129" s="1170"/>
      <c r="UCE129" s="1170"/>
      <c r="UCF129" s="1170"/>
      <c r="UCG129" s="1170"/>
      <c r="UCH129" s="1170"/>
      <c r="UCI129" s="1170"/>
      <c r="UCJ129" s="1170"/>
      <c r="UCK129" s="1170"/>
      <c r="UCL129" s="1170"/>
      <c r="UCM129" s="1170"/>
      <c r="UCN129" s="1170"/>
      <c r="UCO129" s="1170"/>
      <c r="UCP129" s="1170"/>
      <c r="UCQ129" s="1170"/>
      <c r="UCR129" s="1170"/>
      <c r="UCS129" s="1170"/>
      <c r="UCT129" s="1170"/>
      <c r="UCU129" s="1170"/>
      <c r="UCV129" s="1170"/>
      <c r="UCW129" s="1170"/>
      <c r="UCX129" s="1170"/>
      <c r="UCY129" s="1170"/>
      <c r="UCZ129" s="1170"/>
      <c r="UDA129" s="1170"/>
      <c r="UDB129" s="1170"/>
      <c r="UDC129" s="1170"/>
      <c r="UDD129" s="1170"/>
      <c r="UDE129" s="1170"/>
      <c r="UDF129" s="1170"/>
      <c r="UDG129" s="1170"/>
      <c r="UDH129" s="1170"/>
      <c r="UDI129" s="1170"/>
      <c r="UDJ129" s="1170"/>
      <c r="UDK129" s="1170"/>
      <c r="UDL129" s="1170"/>
      <c r="UDM129" s="1170"/>
      <c r="UDN129" s="1170"/>
      <c r="UDO129" s="1170"/>
      <c r="UDP129" s="1170"/>
      <c r="UDQ129" s="1170"/>
      <c r="UDR129" s="1170"/>
      <c r="UDS129" s="1170"/>
      <c r="UDT129" s="1170"/>
      <c r="UDU129" s="1170"/>
      <c r="UDV129" s="1170"/>
      <c r="UDW129" s="1170"/>
      <c r="UDX129" s="1170"/>
      <c r="UDY129" s="1170"/>
      <c r="UDZ129" s="1170"/>
      <c r="UEA129" s="1170"/>
      <c r="UEB129" s="1170"/>
      <c r="UEC129" s="1170"/>
      <c r="UED129" s="1170"/>
      <c r="UEE129" s="1170"/>
      <c r="UEF129" s="1170"/>
      <c r="UEG129" s="1170"/>
      <c r="UEH129" s="1170"/>
      <c r="UEI129" s="1170"/>
      <c r="UEJ129" s="1170"/>
      <c r="UEK129" s="1170"/>
      <c r="UEL129" s="1170"/>
      <c r="UEM129" s="1170"/>
      <c r="UEN129" s="1170"/>
      <c r="UEO129" s="1170"/>
      <c r="UEP129" s="1170"/>
      <c r="UEQ129" s="1170"/>
      <c r="UER129" s="1170"/>
      <c r="UES129" s="1170"/>
      <c r="UET129" s="1170"/>
      <c r="UEU129" s="1170"/>
      <c r="UEV129" s="1170"/>
      <c r="UEW129" s="1170"/>
      <c r="UEX129" s="1170"/>
      <c r="UEY129" s="1170"/>
      <c r="UEZ129" s="1170"/>
      <c r="UFA129" s="1170"/>
      <c r="UFB129" s="1170"/>
      <c r="UFC129" s="1170"/>
      <c r="UFD129" s="1170"/>
      <c r="UFE129" s="1170"/>
      <c r="UFF129" s="1170"/>
      <c r="UFG129" s="1170"/>
      <c r="UFH129" s="1170"/>
      <c r="UFI129" s="1170"/>
      <c r="UFJ129" s="1170"/>
      <c r="UFK129" s="1170"/>
      <c r="UFL129" s="1170"/>
      <c r="UFM129" s="1170"/>
      <c r="UFN129" s="1170"/>
      <c r="UFO129" s="1170"/>
      <c r="UFP129" s="1170"/>
      <c r="UFQ129" s="1170"/>
      <c r="UFR129" s="1170"/>
      <c r="UFS129" s="1170"/>
      <c r="UFT129" s="1170"/>
      <c r="UFU129" s="1170"/>
      <c r="UFV129" s="1170"/>
      <c r="UFW129" s="1170"/>
      <c r="UFX129" s="1170"/>
      <c r="UFY129" s="1170"/>
      <c r="UFZ129" s="1170"/>
      <c r="UGA129" s="1170"/>
      <c r="UGB129" s="1170"/>
      <c r="UGC129" s="1170"/>
      <c r="UGD129" s="1170"/>
      <c r="UGE129" s="1170"/>
      <c r="UGF129" s="1170"/>
      <c r="UGG129" s="1170"/>
      <c r="UGH129" s="1170"/>
      <c r="UGI129" s="1170"/>
      <c r="UGJ129" s="1170"/>
      <c r="UGK129" s="1170"/>
      <c r="UGL129" s="1170"/>
      <c r="UGM129" s="1170"/>
      <c r="UGN129" s="1170"/>
      <c r="UGO129" s="1170"/>
      <c r="UGP129" s="1170"/>
      <c r="UGQ129" s="1170"/>
      <c r="UGR129" s="1170"/>
      <c r="UGS129" s="1170"/>
      <c r="UGT129" s="1170"/>
      <c r="UGU129" s="1170"/>
      <c r="UGV129" s="1170"/>
      <c r="UGW129" s="1170"/>
      <c r="UGX129" s="1170"/>
      <c r="UGY129" s="1170"/>
      <c r="UGZ129" s="1170"/>
      <c r="UHA129" s="1170"/>
      <c r="UHB129" s="1170"/>
      <c r="UHC129" s="1170"/>
      <c r="UHD129" s="1170"/>
      <c r="UHE129" s="1170"/>
      <c r="UHF129" s="1170"/>
      <c r="UHG129" s="1170"/>
      <c r="UHH129" s="1170"/>
      <c r="UHI129" s="1170"/>
      <c r="UHJ129" s="1170"/>
      <c r="UHK129" s="1170"/>
      <c r="UHL129" s="1170"/>
      <c r="UHM129" s="1170"/>
      <c r="UHN129" s="1170"/>
      <c r="UHO129" s="1170"/>
      <c r="UHP129" s="1170"/>
      <c r="UHQ129" s="1170"/>
      <c r="UHR129" s="1170"/>
      <c r="UHS129" s="1170"/>
      <c r="UHT129" s="1170"/>
      <c r="UHU129" s="1170"/>
      <c r="UHV129" s="1170"/>
      <c r="UHW129" s="1170"/>
      <c r="UHX129" s="1170"/>
      <c r="UHY129" s="1170"/>
      <c r="UHZ129" s="1170"/>
      <c r="UIA129" s="1170"/>
      <c r="UIB129" s="1170"/>
      <c r="UIC129" s="1170"/>
      <c r="UID129" s="1170"/>
      <c r="UIE129" s="1170"/>
      <c r="UIF129" s="1170"/>
      <c r="UIG129" s="1170"/>
      <c r="UIH129" s="1170"/>
      <c r="UII129" s="1170"/>
      <c r="UIJ129" s="1170"/>
      <c r="UIK129" s="1170"/>
      <c r="UIL129" s="1170"/>
      <c r="UIM129" s="1170"/>
      <c r="UIN129" s="1170"/>
      <c r="UIO129" s="1170"/>
      <c r="UIP129" s="1170"/>
      <c r="UIQ129" s="1170"/>
      <c r="UIR129" s="1170"/>
      <c r="UIS129" s="1170"/>
      <c r="UIT129" s="1170"/>
      <c r="UIU129" s="1170"/>
      <c r="UIV129" s="1170"/>
      <c r="UIW129" s="1170"/>
      <c r="UIX129" s="1170"/>
      <c r="UIY129" s="1170"/>
      <c r="UIZ129" s="1170"/>
      <c r="UJA129" s="1170"/>
      <c r="UJB129" s="1170"/>
      <c r="UJC129" s="1170"/>
      <c r="UJD129" s="1170"/>
      <c r="UJE129" s="1170"/>
      <c r="UJF129" s="1170"/>
      <c r="UJG129" s="1170"/>
      <c r="UJH129" s="1170"/>
      <c r="UJI129" s="1170"/>
      <c r="UJJ129" s="1170"/>
      <c r="UJK129" s="1170"/>
      <c r="UJL129" s="1170"/>
      <c r="UJM129" s="1170"/>
      <c r="UJN129" s="1170"/>
      <c r="UJO129" s="1170"/>
      <c r="UJP129" s="1170"/>
      <c r="UJQ129" s="1170"/>
      <c r="UJR129" s="1170"/>
      <c r="UJS129" s="1170"/>
      <c r="UJT129" s="1170"/>
      <c r="UJU129" s="1170"/>
      <c r="UJV129" s="1170"/>
      <c r="UJW129" s="1170"/>
      <c r="UJX129" s="1170"/>
      <c r="UJY129" s="1170"/>
      <c r="UJZ129" s="1170"/>
      <c r="UKA129" s="1170"/>
      <c r="UKB129" s="1170"/>
      <c r="UKC129" s="1170"/>
      <c r="UKD129" s="1170"/>
      <c r="UKE129" s="1170"/>
      <c r="UKF129" s="1170"/>
      <c r="UKG129" s="1170"/>
      <c r="UKH129" s="1170"/>
      <c r="UKI129" s="1170"/>
      <c r="UKJ129" s="1170"/>
      <c r="UKK129" s="1170"/>
      <c r="UKL129" s="1170"/>
      <c r="UKM129" s="1170"/>
      <c r="UKN129" s="1170"/>
      <c r="UKO129" s="1170"/>
      <c r="UKP129" s="1170"/>
      <c r="UKQ129" s="1170"/>
      <c r="UKR129" s="1170"/>
      <c r="UKS129" s="1170"/>
      <c r="UKT129" s="1170"/>
      <c r="UKU129" s="1170"/>
      <c r="UKV129" s="1170"/>
      <c r="UKW129" s="1170"/>
      <c r="UKX129" s="1170"/>
      <c r="UKY129" s="1170"/>
      <c r="UKZ129" s="1170"/>
      <c r="ULA129" s="1170"/>
      <c r="ULB129" s="1170"/>
      <c r="ULC129" s="1170"/>
      <c r="ULD129" s="1170"/>
      <c r="ULE129" s="1170"/>
      <c r="ULF129" s="1170"/>
      <c r="ULG129" s="1170"/>
      <c r="ULH129" s="1170"/>
      <c r="ULI129" s="1170"/>
      <c r="ULJ129" s="1170"/>
      <c r="ULK129" s="1170"/>
      <c r="ULL129" s="1170"/>
      <c r="ULM129" s="1170"/>
      <c r="ULN129" s="1170"/>
      <c r="ULO129" s="1170"/>
      <c r="ULP129" s="1170"/>
      <c r="ULQ129" s="1170"/>
      <c r="ULR129" s="1170"/>
      <c r="ULS129" s="1170"/>
      <c r="ULT129" s="1170"/>
      <c r="ULU129" s="1170"/>
      <c r="ULV129" s="1170"/>
      <c r="ULW129" s="1170"/>
      <c r="ULX129" s="1170"/>
      <c r="ULY129" s="1170"/>
      <c r="ULZ129" s="1170"/>
      <c r="UMA129" s="1170"/>
      <c r="UMB129" s="1170"/>
      <c r="UMC129" s="1170"/>
      <c r="UMD129" s="1170"/>
      <c r="UME129" s="1170"/>
      <c r="UMF129" s="1170"/>
      <c r="UMG129" s="1170"/>
      <c r="UMH129" s="1170"/>
      <c r="UMI129" s="1170"/>
      <c r="UMJ129" s="1170"/>
      <c r="UMK129" s="1170"/>
      <c r="UML129" s="1170"/>
      <c r="UMM129" s="1170"/>
      <c r="UMN129" s="1170"/>
      <c r="UMO129" s="1170"/>
      <c r="UMP129" s="1170"/>
      <c r="UMQ129" s="1170"/>
      <c r="UMR129" s="1170"/>
      <c r="UMS129" s="1170"/>
      <c r="UMT129" s="1170"/>
      <c r="UMU129" s="1170"/>
      <c r="UMV129" s="1170"/>
      <c r="UMW129" s="1170"/>
      <c r="UMX129" s="1170"/>
      <c r="UMY129" s="1170"/>
      <c r="UMZ129" s="1170"/>
      <c r="UNA129" s="1170"/>
      <c r="UNB129" s="1170"/>
      <c r="UNC129" s="1170"/>
      <c r="UND129" s="1170"/>
      <c r="UNE129" s="1170"/>
      <c r="UNF129" s="1170"/>
      <c r="UNG129" s="1170"/>
      <c r="UNH129" s="1170"/>
      <c r="UNI129" s="1170"/>
      <c r="UNJ129" s="1170"/>
      <c r="UNK129" s="1170"/>
      <c r="UNL129" s="1170"/>
      <c r="UNM129" s="1170"/>
      <c r="UNN129" s="1170"/>
      <c r="UNO129" s="1170"/>
      <c r="UNP129" s="1170"/>
      <c r="UNQ129" s="1170"/>
      <c r="UNR129" s="1170"/>
      <c r="UNS129" s="1170"/>
      <c r="UNT129" s="1170"/>
      <c r="UNU129" s="1170"/>
      <c r="UNV129" s="1170"/>
      <c r="UNW129" s="1170"/>
      <c r="UNX129" s="1170"/>
      <c r="UNY129" s="1170"/>
      <c r="UNZ129" s="1170"/>
      <c r="UOA129" s="1170"/>
      <c r="UOB129" s="1170"/>
      <c r="UOC129" s="1170"/>
      <c r="UOD129" s="1170"/>
      <c r="UOE129" s="1170"/>
      <c r="UOF129" s="1170"/>
      <c r="UOG129" s="1170"/>
      <c r="UOH129" s="1170"/>
      <c r="UOI129" s="1170"/>
      <c r="UOJ129" s="1170"/>
      <c r="UOK129" s="1170"/>
      <c r="UOL129" s="1170"/>
      <c r="UOM129" s="1170"/>
      <c r="UON129" s="1170"/>
      <c r="UOO129" s="1170"/>
      <c r="UOP129" s="1170"/>
      <c r="UOQ129" s="1170"/>
      <c r="UOR129" s="1170"/>
      <c r="UOS129" s="1170"/>
      <c r="UOT129" s="1170"/>
      <c r="UOU129" s="1170"/>
      <c r="UOV129" s="1170"/>
      <c r="UOW129" s="1170"/>
      <c r="UOX129" s="1170"/>
      <c r="UOY129" s="1170"/>
      <c r="UOZ129" s="1170"/>
      <c r="UPA129" s="1170"/>
      <c r="UPB129" s="1170"/>
      <c r="UPC129" s="1170"/>
      <c r="UPD129" s="1170"/>
      <c r="UPE129" s="1170"/>
      <c r="UPF129" s="1170"/>
      <c r="UPG129" s="1170"/>
      <c r="UPH129" s="1170"/>
      <c r="UPI129" s="1170"/>
      <c r="UPJ129" s="1170"/>
      <c r="UPK129" s="1170"/>
      <c r="UPL129" s="1170"/>
      <c r="UPM129" s="1170"/>
      <c r="UPN129" s="1170"/>
      <c r="UPO129" s="1170"/>
      <c r="UPP129" s="1170"/>
      <c r="UPQ129" s="1170"/>
      <c r="UPR129" s="1170"/>
      <c r="UPS129" s="1170"/>
      <c r="UPT129" s="1170"/>
      <c r="UPU129" s="1170"/>
      <c r="UPV129" s="1170"/>
      <c r="UPW129" s="1170"/>
      <c r="UPX129" s="1170"/>
      <c r="UPY129" s="1170"/>
      <c r="UPZ129" s="1170"/>
      <c r="UQA129" s="1170"/>
      <c r="UQB129" s="1170"/>
      <c r="UQC129" s="1170"/>
      <c r="UQD129" s="1170"/>
      <c r="UQE129" s="1170"/>
      <c r="UQF129" s="1170"/>
      <c r="UQG129" s="1170"/>
      <c r="UQH129" s="1170"/>
      <c r="UQI129" s="1170"/>
      <c r="UQJ129" s="1170"/>
      <c r="UQK129" s="1170"/>
      <c r="UQL129" s="1170"/>
      <c r="UQM129" s="1170"/>
      <c r="UQN129" s="1170"/>
      <c r="UQO129" s="1170"/>
      <c r="UQP129" s="1170"/>
      <c r="UQQ129" s="1170"/>
      <c r="UQR129" s="1170"/>
      <c r="UQS129" s="1170"/>
      <c r="UQT129" s="1170"/>
      <c r="UQU129" s="1170"/>
      <c r="UQV129" s="1170"/>
      <c r="UQW129" s="1170"/>
      <c r="UQX129" s="1170"/>
      <c r="UQY129" s="1170"/>
      <c r="UQZ129" s="1170"/>
      <c r="URA129" s="1170"/>
      <c r="URB129" s="1170"/>
      <c r="URC129" s="1170"/>
      <c r="URD129" s="1170"/>
      <c r="URE129" s="1170"/>
      <c r="URF129" s="1170"/>
      <c r="URG129" s="1170"/>
      <c r="URH129" s="1170"/>
      <c r="URI129" s="1170"/>
      <c r="URJ129" s="1170"/>
      <c r="URK129" s="1170"/>
      <c r="URL129" s="1170"/>
      <c r="URM129" s="1170"/>
      <c r="URN129" s="1170"/>
      <c r="URO129" s="1170"/>
      <c r="URP129" s="1170"/>
      <c r="URQ129" s="1170"/>
      <c r="URR129" s="1170"/>
      <c r="URS129" s="1170"/>
      <c r="URT129" s="1170"/>
      <c r="URU129" s="1170"/>
      <c r="URV129" s="1170"/>
      <c r="URW129" s="1170"/>
      <c r="URX129" s="1170"/>
      <c r="URY129" s="1170"/>
      <c r="URZ129" s="1170"/>
      <c r="USA129" s="1170"/>
      <c r="USB129" s="1170"/>
      <c r="USC129" s="1170"/>
      <c r="USD129" s="1170"/>
      <c r="USE129" s="1170"/>
      <c r="USF129" s="1170"/>
      <c r="USG129" s="1170"/>
      <c r="USH129" s="1170"/>
      <c r="USI129" s="1170"/>
      <c r="USJ129" s="1170"/>
      <c r="USK129" s="1170"/>
      <c r="USL129" s="1170"/>
      <c r="USM129" s="1170"/>
      <c r="USN129" s="1170"/>
      <c r="USO129" s="1170"/>
      <c r="USP129" s="1170"/>
      <c r="USQ129" s="1170"/>
      <c r="USR129" s="1170"/>
      <c r="USS129" s="1170"/>
      <c r="UST129" s="1170"/>
      <c r="USU129" s="1170"/>
      <c r="USV129" s="1170"/>
      <c r="USW129" s="1170"/>
      <c r="USX129" s="1170"/>
      <c r="USY129" s="1170"/>
      <c r="USZ129" s="1170"/>
      <c r="UTA129" s="1170"/>
      <c r="UTB129" s="1170"/>
      <c r="UTC129" s="1170"/>
      <c r="UTD129" s="1170"/>
      <c r="UTE129" s="1170"/>
      <c r="UTF129" s="1170"/>
      <c r="UTG129" s="1170"/>
      <c r="UTH129" s="1170"/>
      <c r="UTI129" s="1170"/>
      <c r="UTJ129" s="1170"/>
      <c r="UTK129" s="1170"/>
      <c r="UTL129" s="1170"/>
      <c r="UTM129" s="1170"/>
      <c r="UTN129" s="1170"/>
      <c r="UTO129" s="1170"/>
      <c r="UTP129" s="1170"/>
      <c r="UTQ129" s="1170"/>
      <c r="UTR129" s="1170"/>
      <c r="UTS129" s="1170"/>
      <c r="UTT129" s="1170"/>
      <c r="UTU129" s="1170"/>
      <c r="UTV129" s="1170"/>
      <c r="UTW129" s="1170"/>
      <c r="UTX129" s="1170"/>
      <c r="UTY129" s="1170"/>
      <c r="UTZ129" s="1170"/>
      <c r="UUA129" s="1170"/>
      <c r="UUB129" s="1170"/>
      <c r="UUC129" s="1170"/>
      <c r="UUD129" s="1170"/>
      <c r="UUE129" s="1170"/>
      <c r="UUF129" s="1170"/>
      <c r="UUG129" s="1170"/>
      <c r="UUH129" s="1170"/>
      <c r="UUI129" s="1170"/>
      <c r="UUJ129" s="1170"/>
      <c r="UUK129" s="1170"/>
      <c r="UUL129" s="1170"/>
      <c r="UUM129" s="1170"/>
      <c r="UUN129" s="1170"/>
      <c r="UUO129" s="1170"/>
      <c r="UUP129" s="1170"/>
      <c r="UUQ129" s="1170"/>
      <c r="UUR129" s="1170"/>
      <c r="UUS129" s="1170"/>
      <c r="UUT129" s="1170"/>
      <c r="UUU129" s="1170"/>
      <c r="UUV129" s="1170"/>
      <c r="UUW129" s="1170"/>
      <c r="UUX129" s="1170"/>
      <c r="UUY129" s="1170"/>
      <c r="UUZ129" s="1170"/>
      <c r="UVA129" s="1170"/>
      <c r="UVB129" s="1170"/>
      <c r="UVC129" s="1170"/>
      <c r="UVD129" s="1170"/>
      <c r="UVE129" s="1170"/>
      <c r="UVF129" s="1170"/>
      <c r="UVG129" s="1170"/>
      <c r="UVH129" s="1170"/>
      <c r="UVI129" s="1170"/>
      <c r="UVJ129" s="1170"/>
      <c r="UVK129" s="1170"/>
      <c r="UVL129" s="1170"/>
      <c r="UVM129" s="1170"/>
      <c r="UVN129" s="1170"/>
      <c r="UVO129" s="1170"/>
      <c r="UVP129" s="1170"/>
      <c r="UVQ129" s="1170"/>
      <c r="UVR129" s="1170"/>
      <c r="UVS129" s="1170"/>
      <c r="UVT129" s="1170"/>
      <c r="UVU129" s="1170"/>
      <c r="UVV129" s="1170"/>
      <c r="UVW129" s="1170"/>
      <c r="UVX129" s="1170"/>
      <c r="UVY129" s="1170"/>
      <c r="UVZ129" s="1170"/>
      <c r="UWA129" s="1170"/>
      <c r="UWB129" s="1170"/>
      <c r="UWC129" s="1170"/>
      <c r="UWD129" s="1170"/>
      <c r="UWE129" s="1170"/>
      <c r="UWF129" s="1170"/>
      <c r="UWG129" s="1170"/>
      <c r="UWH129" s="1170"/>
      <c r="UWI129" s="1170"/>
      <c r="UWJ129" s="1170"/>
      <c r="UWK129" s="1170"/>
      <c r="UWL129" s="1170"/>
      <c r="UWM129" s="1170"/>
      <c r="UWN129" s="1170"/>
      <c r="UWO129" s="1170"/>
      <c r="UWP129" s="1170"/>
      <c r="UWQ129" s="1170"/>
      <c r="UWR129" s="1170"/>
      <c r="UWS129" s="1170"/>
      <c r="UWT129" s="1170"/>
      <c r="UWU129" s="1170"/>
      <c r="UWV129" s="1170"/>
      <c r="UWW129" s="1170"/>
      <c r="UWX129" s="1170"/>
      <c r="UWY129" s="1170"/>
      <c r="UWZ129" s="1170"/>
      <c r="UXA129" s="1170"/>
      <c r="UXB129" s="1170"/>
      <c r="UXC129" s="1170"/>
      <c r="UXD129" s="1170"/>
      <c r="UXE129" s="1170"/>
      <c r="UXF129" s="1170"/>
      <c r="UXG129" s="1170"/>
      <c r="UXH129" s="1170"/>
      <c r="UXI129" s="1170"/>
      <c r="UXJ129" s="1170"/>
      <c r="UXK129" s="1170"/>
      <c r="UXL129" s="1170"/>
      <c r="UXM129" s="1170"/>
      <c r="UXN129" s="1170"/>
      <c r="UXO129" s="1170"/>
      <c r="UXP129" s="1170"/>
      <c r="UXQ129" s="1170"/>
      <c r="UXR129" s="1170"/>
      <c r="UXS129" s="1170"/>
      <c r="UXT129" s="1170"/>
      <c r="UXU129" s="1170"/>
      <c r="UXV129" s="1170"/>
      <c r="UXW129" s="1170"/>
      <c r="UXX129" s="1170"/>
      <c r="UXY129" s="1170"/>
      <c r="UXZ129" s="1170"/>
      <c r="UYA129" s="1170"/>
      <c r="UYB129" s="1170"/>
      <c r="UYC129" s="1170"/>
      <c r="UYD129" s="1170"/>
      <c r="UYE129" s="1170"/>
      <c r="UYF129" s="1170"/>
      <c r="UYG129" s="1170"/>
      <c r="UYH129" s="1170"/>
      <c r="UYI129" s="1170"/>
      <c r="UYJ129" s="1170"/>
      <c r="UYK129" s="1170"/>
      <c r="UYL129" s="1170"/>
      <c r="UYM129" s="1170"/>
      <c r="UYN129" s="1170"/>
      <c r="UYO129" s="1170"/>
      <c r="UYP129" s="1170"/>
      <c r="UYQ129" s="1170"/>
      <c r="UYR129" s="1170"/>
      <c r="UYS129" s="1170"/>
      <c r="UYT129" s="1170"/>
      <c r="UYU129" s="1170"/>
      <c r="UYV129" s="1170"/>
      <c r="UYW129" s="1170"/>
      <c r="UYX129" s="1170"/>
      <c r="UYY129" s="1170"/>
      <c r="UYZ129" s="1170"/>
      <c r="UZA129" s="1170"/>
      <c r="UZB129" s="1170"/>
      <c r="UZC129" s="1170"/>
      <c r="UZD129" s="1170"/>
      <c r="UZE129" s="1170"/>
      <c r="UZF129" s="1170"/>
      <c r="UZG129" s="1170"/>
      <c r="UZH129" s="1170"/>
      <c r="UZI129" s="1170"/>
      <c r="UZJ129" s="1170"/>
      <c r="UZK129" s="1170"/>
      <c r="UZL129" s="1170"/>
      <c r="UZM129" s="1170"/>
      <c r="UZN129" s="1170"/>
      <c r="UZO129" s="1170"/>
      <c r="UZP129" s="1170"/>
      <c r="UZQ129" s="1170"/>
      <c r="UZR129" s="1170"/>
      <c r="UZS129" s="1170"/>
      <c r="UZT129" s="1170"/>
      <c r="UZU129" s="1170"/>
      <c r="UZV129" s="1170"/>
      <c r="UZW129" s="1170"/>
      <c r="UZX129" s="1170"/>
      <c r="UZY129" s="1170"/>
      <c r="UZZ129" s="1170"/>
      <c r="VAA129" s="1170"/>
      <c r="VAB129" s="1170"/>
      <c r="VAC129" s="1170"/>
      <c r="VAD129" s="1170"/>
      <c r="VAE129" s="1170"/>
      <c r="VAF129" s="1170"/>
      <c r="VAG129" s="1170"/>
      <c r="VAH129" s="1170"/>
      <c r="VAI129" s="1170"/>
      <c r="VAJ129" s="1170"/>
      <c r="VAK129" s="1170"/>
      <c r="VAL129" s="1170"/>
      <c r="VAM129" s="1170"/>
      <c r="VAN129" s="1170"/>
      <c r="VAO129" s="1170"/>
      <c r="VAP129" s="1170"/>
      <c r="VAQ129" s="1170"/>
      <c r="VAR129" s="1170"/>
      <c r="VAS129" s="1170"/>
      <c r="VAT129" s="1170"/>
      <c r="VAU129" s="1170"/>
      <c r="VAV129" s="1170"/>
      <c r="VAW129" s="1170"/>
      <c r="VAX129" s="1170"/>
      <c r="VAY129" s="1170"/>
      <c r="VAZ129" s="1170"/>
      <c r="VBA129" s="1170"/>
      <c r="VBB129" s="1170"/>
      <c r="VBC129" s="1170"/>
      <c r="VBD129" s="1170"/>
      <c r="VBE129" s="1170"/>
      <c r="VBF129" s="1170"/>
      <c r="VBG129" s="1170"/>
      <c r="VBH129" s="1170"/>
      <c r="VBI129" s="1170"/>
      <c r="VBJ129" s="1170"/>
      <c r="VBK129" s="1170"/>
      <c r="VBL129" s="1170"/>
      <c r="VBM129" s="1170"/>
      <c r="VBN129" s="1170"/>
      <c r="VBO129" s="1170"/>
      <c r="VBP129" s="1170"/>
      <c r="VBQ129" s="1170"/>
      <c r="VBR129" s="1170"/>
      <c r="VBS129" s="1170"/>
      <c r="VBT129" s="1170"/>
      <c r="VBU129" s="1170"/>
      <c r="VBV129" s="1170"/>
      <c r="VBW129" s="1170"/>
      <c r="VBX129" s="1170"/>
      <c r="VBY129" s="1170"/>
      <c r="VBZ129" s="1170"/>
      <c r="VCA129" s="1170"/>
      <c r="VCB129" s="1170"/>
      <c r="VCC129" s="1170"/>
      <c r="VCD129" s="1170"/>
      <c r="VCE129" s="1170"/>
      <c r="VCF129" s="1170"/>
      <c r="VCG129" s="1170"/>
      <c r="VCH129" s="1170"/>
      <c r="VCI129" s="1170"/>
      <c r="VCJ129" s="1170"/>
      <c r="VCK129" s="1170"/>
      <c r="VCL129" s="1170"/>
      <c r="VCM129" s="1170"/>
      <c r="VCN129" s="1170"/>
      <c r="VCO129" s="1170"/>
      <c r="VCP129" s="1170"/>
      <c r="VCQ129" s="1170"/>
      <c r="VCR129" s="1170"/>
      <c r="VCS129" s="1170"/>
      <c r="VCT129" s="1170"/>
      <c r="VCU129" s="1170"/>
      <c r="VCV129" s="1170"/>
      <c r="VCW129" s="1170"/>
      <c r="VCX129" s="1170"/>
      <c r="VCY129" s="1170"/>
      <c r="VCZ129" s="1170"/>
      <c r="VDA129" s="1170"/>
      <c r="VDB129" s="1170"/>
      <c r="VDC129" s="1170"/>
      <c r="VDD129" s="1170"/>
      <c r="VDE129" s="1170"/>
      <c r="VDF129" s="1170"/>
      <c r="VDG129" s="1170"/>
      <c r="VDH129" s="1170"/>
      <c r="VDI129" s="1170"/>
      <c r="VDJ129" s="1170"/>
      <c r="VDK129" s="1170"/>
      <c r="VDL129" s="1170"/>
      <c r="VDM129" s="1170"/>
      <c r="VDN129" s="1170"/>
      <c r="VDO129" s="1170"/>
      <c r="VDP129" s="1170"/>
      <c r="VDQ129" s="1170"/>
      <c r="VDR129" s="1170"/>
      <c r="VDS129" s="1170"/>
      <c r="VDT129" s="1170"/>
      <c r="VDU129" s="1170"/>
      <c r="VDV129" s="1170"/>
      <c r="VDW129" s="1170"/>
      <c r="VDX129" s="1170"/>
      <c r="VDY129" s="1170"/>
      <c r="VDZ129" s="1170"/>
      <c r="VEA129" s="1170"/>
      <c r="VEB129" s="1170"/>
      <c r="VEC129" s="1170"/>
      <c r="VED129" s="1170"/>
      <c r="VEE129" s="1170"/>
      <c r="VEF129" s="1170"/>
      <c r="VEG129" s="1170"/>
      <c r="VEH129" s="1170"/>
      <c r="VEI129" s="1170"/>
      <c r="VEJ129" s="1170"/>
      <c r="VEK129" s="1170"/>
      <c r="VEL129" s="1170"/>
      <c r="VEM129" s="1170"/>
      <c r="VEN129" s="1170"/>
      <c r="VEO129" s="1170"/>
      <c r="VEP129" s="1170"/>
      <c r="VEQ129" s="1170"/>
      <c r="VER129" s="1170"/>
      <c r="VES129" s="1170"/>
      <c r="VET129" s="1170"/>
      <c r="VEU129" s="1170"/>
      <c r="VEV129" s="1170"/>
      <c r="VEW129" s="1170"/>
      <c r="VEX129" s="1170"/>
      <c r="VEY129" s="1170"/>
      <c r="VEZ129" s="1170"/>
      <c r="VFA129" s="1170"/>
      <c r="VFB129" s="1170"/>
      <c r="VFC129" s="1170"/>
      <c r="VFD129" s="1170"/>
      <c r="VFE129" s="1170"/>
      <c r="VFF129" s="1170"/>
      <c r="VFG129" s="1170"/>
      <c r="VFH129" s="1170"/>
      <c r="VFI129" s="1170"/>
      <c r="VFJ129" s="1170"/>
      <c r="VFK129" s="1170"/>
      <c r="VFL129" s="1170"/>
      <c r="VFM129" s="1170"/>
      <c r="VFN129" s="1170"/>
      <c r="VFO129" s="1170"/>
      <c r="VFP129" s="1170"/>
      <c r="VFQ129" s="1170"/>
      <c r="VFR129" s="1170"/>
      <c r="VFS129" s="1170"/>
      <c r="VFT129" s="1170"/>
      <c r="VFU129" s="1170"/>
      <c r="VFV129" s="1170"/>
      <c r="VFW129" s="1170"/>
      <c r="VFX129" s="1170"/>
      <c r="VFY129" s="1170"/>
      <c r="VFZ129" s="1170"/>
      <c r="VGA129" s="1170"/>
      <c r="VGB129" s="1170"/>
      <c r="VGC129" s="1170"/>
      <c r="VGD129" s="1170"/>
      <c r="VGE129" s="1170"/>
      <c r="VGF129" s="1170"/>
      <c r="VGG129" s="1170"/>
      <c r="VGH129" s="1170"/>
      <c r="VGI129" s="1170"/>
      <c r="VGJ129" s="1170"/>
      <c r="VGK129" s="1170"/>
      <c r="VGL129" s="1170"/>
      <c r="VGM129" s="1170"/>
      <c r="VGN129" s="1170"/>
      <c r="VGO129" s="1170"/>
      <c r="VGP129" s="1170"/>
      <c r="VGQ129" s="1170"/>
      <c r="VGR129" s="1170"/>
      <c r="VGS129" s="1170"/>
      <c r="VGT129" s="1170"/>
      <c r="VGU129" s="1170"/>
      <c r="VGV129" s="1170"/>
      <c r="VGW129" s="1170"/>
      <c r="VGX129" s="1170"/>
      <c r="VGY129" s="1170"/>
      <c r="VGZ129" s="1170"/>
      <c r="VHA129" s="1170"/>
      <c r="VHB129" s="1170"/>
      <c r="VHC129" s="1170"/>
      <c r="VHD129" s="1170"/>
      <c r="VHE129" s="1170"/>
      <c r="VHF129" s="1170"/>
      <c r="VHG129" s="1170"/>
      <c r="VHH129" s="1170"/>
      <c r="VHI129" s="1170"/>
      <c r="VHJ129" s="1170"/>
      <c r="VHK129" s="1170"/>
      <c r="VHL129" s="1170"/>
      <c r="VHM129" s="1170"/>
      <c r="VHN129" s="1170"/>
      <c r="VHO129" s="1170"/>
      <c r="VHP129" s="1170"/>
      <c r="VHQ129" s="1170"/>
      <c r="VHR129" s="1170"/>
      <c r="VHS129" s="1170"/>
      <c r="VHT129" s="1170"/>
      <c r="VHU129" s="1170"/>
      <c r="VHV129" s="1170"/>
      <c r="VHW129" s="1170"/>
      <c r="VHX129" s="1170"/>
      <c r="VHY129" s="1170"/>
      <c r="VHZ129" s="1170"/>
      <c r="VIA129" s="1170"/>
      <c r="VIB129" s="1170"/>
      <c r="VIC129" s="1170"/>
      <c r="VID129" s="1170"/>
      <c r="VIE129" s="1170"/>
      <c r="VIF129" s="1170"/>
      <c r="VIG129" s="1170"/>
      <c r="VIH129" s="1170"/>
      <c r="VII129" s="1170"/>
      <c r="VIJ129" s="1170"/>
      <c r="VIK129" s="1170"/>
      <c r="VIL129" s="1170"/>
      <c r="VIM129" s="1170"/>
      <c r="VIN129" s="1170"/>
      <c r="VIO129" s="1170"/>
      <c r="VIP129" s="1170"/>
      <c r="VIQ129" s="1170"/>
      <c r="VIR129" s="1170"/>
      <c r="VIS129" s="1170"/>
      <c r="VIT129" s="1170"/>
      <c r="VIU129" s="1170"/>
      <c r="VIV129" s="1170"/>
      <c r="VIW129" s="1170"/>
      <c r="VIX129" s="1170"/>
      <c r="VIY129" s="1170"/>
      <c r="VIZ129" s="1170"/>
      <c r="VJA129" s="1170"/>
      <c r="VJB129" s="1170"/>
      <c r="VJC129" s="1170"/>
      <c r="VJD129" s="1170"/>
      <c r="VJE129" s="1170"/>
      <c r="VJF129" s="1170"/>
      <c r="VJG129" s="1170"/>
      <c r="VJH129" s="1170"/>
      <c r="VJI129" s="1170"/>
      <c r="VJJ129" s="1170"/>
      <c r="VJK129" s="1170"/>
      <c r="VJL129" s="1170"/>
      <c r="VJM129" s="1170"/>
      <c r="VJN129" s="1170"/>
      <c r="VJO129" s="1170"/>
      <c r="VJP129" s="1170"/>
      <c r="VJQ129" s="1170"/>
      <c r="VJR129" s="1170"/>
      <c r="VJS129" s="1170"/>
      <c r="VJT129" s="1170"/>
      <c r="VJU129" s="1170"/>
      <c r="VJV129" s="1170"/>
      <c r="VJW129" s="1170"/>
      <c r="VJX129" s="1170"/>
      <c r="VJY129" s="1170"/>
      <c r="VJZ129" s="1170"/>
      <c r="VKA129" s="1170"/>
      <c r="VKB129" s="1170"/>
      <c r="VKC129" s="1170"/>
      <c r="VKD129" s="1170"/>
      <c r="VKE129" s="1170"/>
      <c r="VKF129" s="1170"/>
      <c r="VKG129" s="1170"/>
      <c r="VKH129" s="1170"/>
      <c r="VKI129" s="1170"/>
      <c r="VKJ129" s="1170"/>
      <c r="VKK129" s="1170"/>
      <c r="VKL129" s="1170"/>
      <c r="VKM129" s="1170"/>
      <c r="VKN129" s="1170"/>
      <c r="VKO129" s="1170"/>
      <c r="VKP129" s="1170"/>
      <c r="VKQ129" s="1170"/>
      <c r="VKR129" s="1170"/>
      <c r="VKS129" s="1170"/>
      <c r="VKT129" s="1170"/>
      <c r="VKU129" s="1170"/>
      <c r="VKV129" s="1170"/>
      <c r="VKW129" s="1170"/>
      <c r="VKX129" s="1170"/>
      <c r="VKY129" s="1170"/>
      <c r="VKZ129" s="1170"/>
      <c r="VLA129" s="1170"/>
      <c r="VLB129" s="1170"/>
      <c r="VLC129" s="1170"/>
      <c r="VLD129" s="1170"/>
      <c r="VLE129" s="1170"/>
      <c r="VLF129" s="1170"/>
      <c r="VLG129" s="1170"/>
      <c r="VLH129" s="1170"/>
      <c r="VLI129" s="1170"/>
      <c r="VLJ129" s="1170"/>
      <c r="VLK129" s="1170"/>
      <c r="VLL129" s="1170"/>
      <c r="VLM129" s="1170"/>
      <c r="VLN129" s="1170"/>
      <c r="VLO129" s="1170"/>
      <c r="VLP129" s="1170"/>
      <c r="VLQ129" s="1170"/>
      <c r="VLR129" s="1170"/>
      <c r="VLS129" s="1170"/>
      <c r="VLT129" s="1170"/>
      <c r="VLU129" s="1170"/>
      <c r="VLV129" s="1170"/>
      <c r="VLW129" s="1170"/>
      <c r="VLX129" s="1170"/>
      <c r="VLY129" s="1170"/>
      <c r="VLZ129" s="1170"/>
      <c r="VMA129" s="1170"/>
      <c r="VMB129" s="1170"/>
      <c r="VMC129" s="1170"/>
      <c r="VMD129" s="1170"/>
      <c r="VME129" s="1170"/>
      <c r="VMF129" s="1170"/>
      <c r="VMG129" s="1170"/>
      <c r="VMH129" s="1170"/>
      <c r="VMI129" s="1170"/>
      <c r="VMJ129" s="1170"/>
      <c r="VMK129" s="1170"/>
      <c r="VML129" s="1170"/>
      <c r="VMM129" s="1170"/>
      <c r="VMN129" s="1170"/>
      <c r="VMO129" s="1170"/>
      <c r="VMP129" s="1170"/>
      <c r="VMQ129" s="1170"/>
      <c r="VMR129" s="1170"/>
      <c r="VMS129" s="1170"/>
      <c r="VMT129" s="1170"/>
      <c r="VMU129" s="1170"/>
      <c r="VMV129" s="1170"/>
      <c r="VMW129" s="1170"/>
      <c r="VMX129" s="1170"/>
      <c r="VMY129" s="1170"/>
      <c r="VMZ129" s="1170"/>
      <c r="VNA129" s="1170"/>
      <c r="VNB129" s="1170"/>
      <c r="VNC129" s="1170"/>
      <c r="VND129" s="1170"/>
      <c r="VNE129" s="1170"/>
      <c r="VNF129" s="1170"/>
      <c r="VNG129" s="1170"/>
      <c r="VNH129" s="1170"/>
      <c r="VNI129" s="1170"/>
      <c r="VNJ129" s="1170"/>
      <c r="VNK129" s="1170"/>
      <c r="VNL129" s="1170"/>
      <c r="VNM129" s="1170"/>
      <c r="VNN129" s="1170"/>
      <c r="VNO129" s="1170"/>
      <c r="VNP129" s="1170"/>
      <c r="VNQ129" s="1170"/>
      <c r="VNR129" s="1170"/>
      <c r="VNS129" s="1170"/>
      <c r="VNT129" s="1170"/>
      <c r="VNU129" s="1170"/>
      <c r="VNV129" s="1170"/>
      <c r="VNW129" s="1170"/>
      <c r="VNX129" s="1170"/>
      <c r="VNY129" s="1170"/>
      <c r="VNZ129" s="1170"/>
      <c r="VOA129" s="1170"/>
      <c r="VOB129" s="1170"/>
      <c r="VOC129" s="1170"/>
      <c r="VOD129" s="1170"/>
      <c r="VOE129" s="1170"/>
      <c r="VOF129" s="1170"/>
      <c r="VOG129" s="1170"/>
      <c r="VOH129" s="1170"/>
      <c r="VOI129" s="1170"/>
      <c r="VOJ129" s="1170"/>
      <c r="VOK129" s="1170"/>
      <c r="VOL129" s="1170"/>
      <c r="VOM129" s="1170"/>
      <c r="VON129" s="1170"/>
      <c r="VOO129" s="1170"/>
      <c r="VOP129" s="1170"/>
      <c r="VOQ129" s="1170"/>
      <c r="VOR129" s="1170"/>
      <c r="VOS129" s="1170"/>
      <c r="VOT129" s="1170"/>
      <c r="VOU129" s="1170"/>
      <c r="VOV129" s="1170"/>
      <c r="VOW129" s="1170"/>
      <c r="VOX129" s="1170"/>
      <c r="VOY129" s="1170"/>
      <c r="VOZ129" s="1170"/>
      <c r="VPA129" s="1170"/>
      <c r="VPB129" s="1170"/>
      <c r="VPC129" s="1170"/>
      <c r="VPD129" s="1170"/>
      <c r="VPE129" s="1170"/>
      <c r="VPF129" s="1170"/>
      <c r="VPG129" s="1170"/>
      <c r="VPH129" s="1170"/>
      <c r="VPI129" s="1170"/>
      <c r="VPJ129" s="1170"/>
      <c r="VPK129" s="1170"/>
      <c r="VPL129" s="1170"/>
      <c r="VPM129" s="1170"/>
      <c r="VPN129" s="1170"/>
      <c r="VPO129" s="1170"/>
      <c r="VPP129" s="1170"/>
      <c r="VPQ129" s="1170"/>
      <c r="VPR129" s="1170"/>
      <c r="VPS129" s="1170"/>
      <c r="VPT129" s="1170"/>
      <c r="VPU129" s="1170"/>
      <c r="VPV129" s="1170"/>
      <c r="VPW129" s="1170"/>
      <c r="VPX129" s="1170"/>
      <c r="VPY129" s="1170"/>
      <c r="VPZ129" s="1170"/>
      <c r="VQA129" s="1170"/>
      <c r="VQB129" s="1170"/>
      <c r="VQC129" s="1170"/>
      <c r="VQD129" s="1170"/>
      <c r="VQE129" s="1170"/>
      <c r="VQF129" s="1170"/>
      <c r="VQG129" s="1170"/>
      <c r="VQH129" s="1170"/>
      <c r="VQI129" s="1170"/>
      <c r="VQJ129" s="1170"/>
      <c r="VQK129" s="1170"/>
      <c r="VQL129" s="1170"/>
      <c r="VQM129" s="1170"/>
      <c r="VQN129" s="1170"/>
      <c r="VQO129" s="1170"/>
      <c r="VQP129" s="1170"/>
      <c r="VQQ129" s="1170"/>
      <c r="VQR129" s="1170"/>
      <c r="VQS129" s="1170"/>
      <c r="VQT129" s="1170"/>
      <c r="VQU129" s="1170"/>
      <c r="VQV129" s="1170"/>
      <c r="VQW129" s="1170"/>
      <c r="VQX129" s="1170"/>
      <c r="VQY129" s="1170"/>
      <c r="VQZ129" s="1170"/>
      <c r="VRA129" s="1170"/>
      <c r="VRB129" s="1170"/>
      <c r="VRC129" s="1170"/>
      <c r="VRD129" s="1170"/>
      <c r="VRE129" s="1170"/>
      <c r="VRF129" s="1170"/>
      <c r="VRG129" s="1170"/>
      <c r="VRH129" s="1170"/>
      <c r="VRI129" s="1170"/>
      <c r="VRJ129" s="1170"/>
      <c r="VRK129" s="1170"/>
      <c r="VRL129" s="1170"/>
      <c r="VRM129" s="1170"/>
      <c r="VRN129" s="1170"/>
      <c r="VRO129" s="1170"/>
      <c r="VRP129" s="1170"/>
      <c r="VRQ129" s="1170"/>
      <c r="VRR129" s="1170"/>
      <c r="VRS129" s="1170"/>
      <c r="VRT129" s="1170"/>
      <c r="VRU129" s="1170"/>
      <c r="VRV129" s="1170"/>
      <c r="VRW129" s="1170"/>
      <c r="VRX129" s="1170"/>
      <c r="VRY129" s="1170"/>
      <c r="VRZ129" s="1170"/>
      <c r="VSA129" s="1170"/>
      <c r="VSB129" s="1170"/>
      <c r="VSC129" s="1170"/>
      <c r="VSD129" s="1170"/>
      <c r="VSE129" s="1170"/>
      <c r="VSF129" s="1170"/>
      <c r="VSG129" s="1170"/>
      <c r="VSH129" s="1170"/>
      <c r="VSI129" s="1170"/>
      <c r="VSJ129" s="1170"/>
      <c r="VSK129" s="1170"/>
      <c r="VSL129" s="1170"/>
      <c r="VSM129" s="1170"/>
      <c r="VSN129" s="1170"/>
      <c r="VSO129" s="1170"/>
      <c r="VSP129" s="1170"/>
      <c r="VSQ129" s="1170"/>
      <c r="VSR129" s="1170"/>
      <c r="VSS129" s="1170"/>
      <c r="VST129" s="1170"/>
      <c r="VSU129" s="1170"/>
      <c r="VSV129" s="1170"/>
      <c r="VSW129" s="1170"/>
      <c r="VSX129" s="1170"/>
      <c r="VSY129" s="1170"/>
      <c r="VSZ129" s="1170"/>
      <c r="VTA129" s="1170"/>
      <c r="VTB129" s="1170"/>
      <c r="VTC129" s="1170"/>
      <c r="VTD129" s="1170"/>
      <c r="VTE129" s="1170"/>
      <c r="VTF129" s="1170"/>
      <c r="VTG129" s="1170"/>
      <c r="VTH129" s="1170"/>
      <c r="VTI129" s="1170"/>
      <c r="VTJ129" s="1170"/>
      <c r="VTK129" s="1170"/>
      <c r="VTL129" s="1170"/>
      <c r="VTM129" s="1170"/>
      <c r="VTN129" s="1170"/>
      <c r="VTO129" s="1170"/>
      <c r="VTP129" s="1170"/>
      <c r="VTQ129" s="1170"/>
      <c r="VTR129" s="1170"/>
      <c r="VTS129" s="1170"/>
      <c r="VTT129" s="1170"/>
      <c r="VTU129" s="1170"/>
      <c r="VTV129" s="1170"/>
      <c r="VTW129" s="1170"/>
      <c r="VTX129" s="1170"/>
      <c r="VTY129" s="1170"/>
      <c r="VTZ129" s="1170"/>
      <c r="VUA129" s="1170"/>
      <c r="VUB129" s="1170"/>
      <c r="VUC129" s="1170"/>
      <c r="VUD129" s="1170"/>
      <c r="VUE129" s="1170"/>
      <c r="VUF129" s="1170"/>
      <c r="VUG129" s="1170"/>
      <c r="VUH129" s="1170"/>
      <c r="VUI129" s="1170"/>
      <c r="VUJ129" s="1170"/>
      <c r="VUK129" s="1170"/>
      <c r="VUL129" s="1170"/>
      <c r="VUM129" s="1170"/>
      <c r="VUN129" s="1170"/>
      <c r="VUO129" s="1170"/>
      <c r="VUP129" s="1170"/>
      <c r="VUQ129" s="1170"/>
      <c r="VUR129" s="1170"/>
      <c r="VUS129" s="1170"/>
      <c r="VUT129" s="1170"/>
      <c r="VUU129" s="1170"/>
      <c r="VUV129" s="1170"/>
      <c r="VUW129" s="1170"/>
      <c r="VUX129" s="1170"/>
      <c r="VUY129" s="1170"/>
      <c r="VUZ129" s="1170"/>
      <c r="VVA129" s="1170"/>
      <c r="VVB129" s="1170"/>
      <c r="VVC129" s="1170"/>
      <c r="VVD129" s="1170"/>
      <c r="VVE129" s="1170"/>
      <c r="VVF129" s="1170"/>
      <c r="VVG129" s="1170"/>
      <c r="VVH129" s="1170"/>
      <c r="VVI129" s="1170"/>
      <c r="VVJ129" s="1170"/>
      <c r="VVK129" s="1170"/>
      <c r="VVL129" s="1170"/>
      <c r="VVM129" s="1170"/>
      <c r="VVN129" s="1170"/>
      <c r="VVO129" s="1170"/>
      <c r="VVP129" s="1170"/>
      <c r="VVQ129" s="1170"/>
      <c r="VVR129" s="1170"/>
      <c r="VVS129" s="1170"/>
      <c r="VVT129" s="1170"/>
      <c r="VVU129" s="1170"/>
      <c r="VVV129" s="1170"/>
      <c r="VVW129" s="1170"/>
      <c r="VVX129" s="1170"/>
      <c r="VVY129" s="1170"/>
      <c r="VVZ129" s="1170"/>
      <c r="VWA129" s="1170"/>
      <c r="VWB129" s="1170"/>
      <c r="VWC129" s="1170"/>
      <c r="VWD129" s="1170"/>
      <c r="VWE129" s="1170"/>
      <c r="VWF129" s="1170"/>
      <c r="VWG129" s="1170"/>
      <c r="VWH129" s="1170"/>
      <c r="VWI129" s="1170"/>
      <c r="VWJ129" s="1170"/>
      <c r="VWK129" s="1170"/>
      <c r="VWL129" s="1170"/>
      <c r="VWM129" s="1170"/>
      <c r="VWN129" s="1170"/>
      <c r="VWO129" s="1170"/>
      <c r="VWP129" s="1170"/>
      <c r="VWQ129" s="1170"/>
      <c r="VWR129" s="1170"/>
      <c r="VWS129" s="1170"/>
      <c r="VWT129" s="1170"/>
      <c r="VWU129" s="1170"/>
      <c r="VWV129" s="1170"/>
      <c r="VWW129" s="1170"/>
      <c r="VWX129" s="1170"/>
      <c r="VWY129" s="1170"/>
      <c r="VWZ129" s="1170"/>
      <c r="VXA129" s="1170"/>
      <c r="VXB129" s="1170"/>
      <c r="VXC129" s="1170"/>
      <c r="VXD129" s="1170"/>
      <c r="VXE129" s="1170"/>
      <c r="VXF129" s="1170"/>
      <c r="VXG129" s="1170"/>
      <c r="VXH129" s="1170"/>
      <c r="VXI129" s="1170"/>
      <c r="VXJ129" s="1170"/>
      <c r="VXK129" s="1170"/>
      <c r="VXL129" s="1170"/>
      <c r="VXM129" s="1170"/>
      <c r="VXN129" s="1170"/>
      <c r="VXO129" s="1170"/>
      <c r="VXP129" s="1170"/>
      <c r="VXQ129" s="1170"/>
      <c r="VXR129" s="1170"/>
      <c r="VXS129" s="1170"/>
      <c r="VXT129" s="1170"/>
      <c r="VXU129" s="1170"/>
      <c r="VXV129" s="1170"/>
      <c r="VXW129" s="1170"/>
      <c r="VXX129" s="1170"/>
      <c r="VXY129" s="1170"/>
      <c r="VXZ129" s="1170"/>
      <c r="VYA129" s="1170"/>
      <c r="VYB129" s="1170"/>
      <c r="VYC129" s="1170"/>
      <c r="VYD129" s="1170"/>
      <c r="VYE129" s="1170"/>
      <c r="VYF129" s="1170"/>
      <c r="VYG129" s="1170"/>
      <c r="VYH129" s="1170"/>
      <c r="VYI129" s="1170"/>
      <c r="VYJ129" s="1170"/>
      <c r="VYK129" s="1170"/>
      <c r="VYL129" s="1170"/>
      <c r="VYM129" s="1170"/>
      <c r="VYN129" s="1170"/>
      <c r="VYO129" s="1170"/>
      <c r="VYP129" s="1170"/>
      <c r="VYQ129" s="1170"/>
      <c r="VYR129" s="1170"/>
      <c r="VYS129" s="1170"/>
      <c r="VYT129" s="1170"/>
      <c r="VYU129" s="1170"/>
      <c r="VYV129" s="1170"/>
      <c r="VYW129" s="1170"/>
      <c r="VYX129" s="1170"/>
      <c r="VYY129" s="1170"/>
      <c r="VYZ129" s="1170"/>
      <c r="VZA129" s="1170"/>
      <c r="VZB129" s="1170"/>
      <c r="VZC129" s="1170"/>
      <c r="VZD129" s="1170"/>
      <c r="VZE129" s="1170"/>
      <c r="VZF129" s="1170"/>
      <c r="VZG129" s="1170"/>
      <c r="VZH129" s="1170"/>
      <c r="VZI129" s="1170"/>
      <c r="VZJ129" s="1170"/>
      <c r="VZK129" s="1170"/>
      <c r="VZL129" s="1170"/>
      <c r="VZM129" s="1170"/>
      <c r="VZN129" s="1170"/>
      <c r="VZO129" s="1170"/>
      <c r="VZP129" s="1170"/>
      <c r="VZQ129" s="1170"/>
      <c r="VZR129" s="1170"/>
      <c r="VZS129" s="1170"/>
      <c r="VZT129" s="1170"/>
      <c r="VZU129" s="1170"/>
      <c r="VZV129" s="1170"/>
      <c r="VZW129" s="1170"/>
      <c r="VZX129" s="1170"/>
      <c r="VZY129" s="1170"/>
      <c r="VZZ129" s="1170"/>
      <c r="WAA129" s="1170"/>
      <c r="WAB129" s="1170"/>
      <c r="WAC129" s="1170"/>
      <c r="WAD129" s="1170"/>
      <c r="WAE129" s="1170"/>
      <c r="WAF129" s="1170"/>
      <c r="WAG129" s="1170"/>
      <c r="WAH129" s="1170"/>
      <c r="WAI129" s="1170"/>
      <c r="WAJ129" s="1170"/>
      <c r="WAK129" s="1170"/>
      <c r="WAL129" s="1170"/>
      <c r="WAM129" s="1170"/>
      <c r="WAN129" s="1170"/>
      <c r="WAO129" s="1170"/>
      <c r="WAP129" s="1170"/>
      <c r="WAQ129" s="1170"/>
      <c r="WAR129" s="1170"/>
      <c r="WAS129" s="1170"/>
      <c r="WAT129" s="1170"/>
      <c r="WAU129" s="1170"/>
      <c r="WAV129" s="1170"/>
      <c r="WAW129" s="1170"/>
      <c r="WAX129" s="1170"/>
      <c r="WAY129" s="1170"/>
      <c r="WAZ129" s="1170"/>
      <c r="WBA129" s="1170"/>
      <c r="WBB129" s="1170"/>
      <c r="WBC129" s="1170"/>
      <c r="WBD129" s="1170"/>
      <c r="WBE129" s="1170"/>
      <c r="WBF129" s="1170"/>
      <c r="WBG129" s="1170"/>
      <c r="WBH129" s="1170"/>
      <c r="WBI129" s="1170"/>
      <c r="WBJ129" s="1170"/>
      <c r="WBK129" s="1170"/>
      <c r="WBL129" s="1170"/>
      <c r="WBM129" s="1170"/>
      <c r="WBN129" s="1170"/>
      <c r="WBO129" s="1170"/>
      <c r="WBP129" s="1170"/>
      <c r="WBQ129" s="1170"/>
      <c r="WBR129" s="1170"/>
      <c r="WBS129" s="1170"/>
      <c r="WBT129" s="1170"/>
      <c r="WBU129" s="1170"/>
      <c r="WBV129" s="1170"/>
      <c r="WBW129" s="1170"/>
      <c r="WBX129" s="1170"/>
      <c r="WBY129" s="1170"/>
      <c r="WBZ129" s="1170"/>
      <c r="WCA129" s="1170"/>
      <c r="WCB129" s="1170"/>
      <c r="WCC129" s="1170"/>
      <c r="WCD129" s="1170"/>
      <c r="WCE129" s="1170"/>
      <c r="WCF129" s="1170"/>
      <c r="WCG129" s="1170"/>
      <c r="WCH129" s="1170"/>
      <c r="WCI129" s="1170"/>
      <c r="WCJ129" s="1170"/>
      <c r="WCK129" s="1170"/>
      <c r="WCL129" s="1170"/>
      <c r="WCM129" s="1170"/>
      <c r="WCN129" s="1170"/>
      <c r="WCO129" s="1170"/>
      <c r="WCP129" s="1170"/>
      <c r="WCQ129" s="1170"/>
      <c r="WCR129" s="1170"/>
      <c r="WCS129" s="1170"/>
      <c r="WCT129" s="1170"/>
      <c r="WCU129" s="1170"/>
      <c r="WCV129" s="1170"/>
      <c r="WCW129" s="1170"/>
      <c r="WCX129" s="1170"/>
      <c r="WCY129" s="1170"/>
      <c r="WCZ129" s="1170"/>
      <c r="WDA129" s="1170"/>
      <c r="WDB129" s="1170"/>
      <c r="WDC129" s="1170"/>
      <c r="WDD129" s="1170"/>
      <c r="WDE129" s="1170"/>
      <c r="WDF129" s="1170"/>
      <c r="WDG129" s="1170"/>
      <c r="WDH129" s="1170"/>
      <c r="WDI129" s="1170"/>
      <c r="WDJ129" s="1170"/>
      <c r="WDK129" s="1170"/>
      <c r="WDL129" s="1170"/>
      <c r="WDM129" s="1170"/>
      <c r="WDN129" s="1170"/>
      <c r="WDO129" s="1170"/>
      <c r="WDP129" s="1170"/>
      <c r="WDQ129" s="1170"/>
      <c r="WDR129" s="1170"/>
      <c r="WDS129" s="1170"/>
      <c r="WDT129" s="1170"/>
      <c r="WDU129" s="1170"/>
      <c r="WDV129" s="1170"/>
      <c r="WDW129" s="1170"/>
      <c r="WDX129" s="1170"/>
      <c r="WDY129" s="1170"/>
      <c r="WDZ129" s="1170"/>
      <c r="WEA129" s="1170"/>
      <c r="WEB129" s="1170"/>
      <c r="WEC129" s="1170"/>
      <c r="WED129" s="1170"/>
      <c r="WEE129" s="1170"/>
      <c r="WEF129" s="1170"/>
      <c r="WEG129" s="1170"/>
      <c r="WEH129" s="1170"/>
      <c r="WEI129" s="1170"/>
      <c r="WEJ129" s="1170"/>
      <c r="WEK129" s="1170"/>
      <c r="WEL129" s="1170"/>
      <c r="WEM129" s="1170"/>
      <c r="WEN129" s="1170"/>
      <c r="WEO129" s="1170"/>
      <c r="WEP129" s="1170"/>
      <c r="WEQ129" s="1170"/>
      <c r="WER129" s="1170"/>
      <c r="WES129" s="1170"/>
      <c r="WET129" s="1170"/>
      <c r="WEU129" s="1170"/>
      <c r="WEV129" s="1170"/>
      <c r="WEW129" s="1170"/>
      <c r="WEX129" s="1170"/>
      <c r="WEY129" s="1170"/>
      <c r="WEZ129" s="1170"/>
      <c r="WFA129" s="1170"/>
      <c r="WFB129" s="1170"/>
      <c r="WFC129" s="1170"/>
      <c r="WFD129" s="1170"/>
      <c r="WFE129" s="1170"/>
      <c r="WFF129" s="1170"/>
      <c r="WFG129" s="1170"/>
      <c r="WFH129" s="1170"/>
      <c r="WFI129" s="1170"/>
      <c r="WFJ129" s="1170"/>
      <c r="WFK129" s="1170"/>
      <c r="WFL129" s="1170"/>
      <c r="WFM129" s="1170"/>
      <c r="WFN129" s="1170"/>
      <c r="WFO129" s="1170"/>
      <c r="WFP129" s="1170"/>
      <c r="WFQ129" s="1170"/>
      <c r="WFR129" s="1170"/>
      <c r="WFS129" s="1170"/>
      <c r="WFT129" s="1170"/>
      <c r="WFU129" s="1170"/>
      <c r="WFV129" s="1170"/>
      <c r="WFW129" s="1170"/>
      <c r="WFX129" s="1170"/>
      <c r="WFY129" s="1170"/>
      <c r="WFZ129" s="1170"/>
      <c r="WGA129" s="1170"/>
      <c r="WGB129" s="1170"/>
      <c r="WGC129" s="1170"/>
      <c r="WGD129" s="1170"/>
      <c r="WGE129" s="1170"/>
      <c r="WGF129" s="1170"/>
      <c r="WGG129" s="1170"/>
      <c r="WGH129" s="1170"/>
      <c r="WGI129" s="1170"/>
      <c r="WGJ129" s="1170"/>
      <c r="WGK129" s="1170"/>
      <c r="WGL129" s="1170"/>
      <c r="WGM129" s="1170"/>
      <c r="WGN129" s="1170"/>
      <c r="WGO129" s="1170"/>
      <c r="WGP129" s="1170"/>
      <c r="WGQ129" s="1170"/>
      <c r="WGR129" s="1170"/>
      <c r="WGS129" s="1170"/>
      <c r="WGT129" s="1170"/>
      <c r="WGU129" s="1170"/>
      <c r="WGV129" s="1170"/>
      <c r="WGW129" s="1170"/>
      <c r="WGX129" s="1170"/>
      <c r="WGY129" s="1170"/>
      <c r="WGZ129" s="1170"/>
      <c r="WHA129" s="1170"/>
      <c r="WHB129" s="1170"/>
      <c r="WHC129" s="1170"/>
      <c r="WHD129" s="1170"/>
      <c r="WHE129" s="1170"/>
      <c r="WHF129" s="1170"/>
      <c r="WHG129" s="1170"/>
      <c r="WHH129" s="1170"/>
      <c r="WHI129" s="1170"/>
      <c r="WHJ129" s="1170"/>
      <c r="WHK129" s="1170"/>
      <c r="WHL129" s="1170"/>
      <c r="WHM129" s="1170"/>
      <c r="WHN129" s="1170"/>
      <c r="WHO129" s="1170"/>
      <c r="WHP129" s="1170"/>
      <c r="WHQ129" s="1170"/>
      <c r="WHR129" s="1170"/>
      <c r="WHS129" s="1170"/>
      <c r="WHT129" s="1170"/>
      <c r="WHU129" s="1170"/>
      <c r="WHV129" s="1170"/>
      <c r="WHW129" s="1170"/>
      <c r="WHX129" s="1170"/>
      <c r="WHY129" s="1170"/>
      <c r="WHZ129" s="1170"/>
      <c r="WIA129" s="1170"/>
      <c r="WIB129" s="1170"/>
      <c r="WIC129" s="1170"/>
      <c r="WID129" s="1170"/>
      <c r="WIE129" s="1170"/>
      <c r="WIF129" s="1170"/>
      <c r="WIG129" s="1170"/>
      <c r="WIH129" s="1170"/>
      <c r="WII129" s="1170"/>
      <c r="WIJ129" s="1170"/>
      <c r="WIK129" s="1170"/>
      <c r="WIL129" s="1170"/>
      <c r="WIM129" s="1170"/>
      <c r="WIN129" s="1170"/>
      <c r="WIO129" s="1170"/>
      <c r="WIP129" s="1170"/>
      <c r="WIQ129" s="1170"/>
      <c r="WIR129" s="1170"/>
      <c r="WIS129" s="1170"/>
      <c r="WIT129" s="1170"/>
      <c r="WIU129" s="1170"/>
      <c r="WIV129" s="1170"/>
      <c r="WIW129" s="1170"/>
      <c r="WIX129" s="1170"/>
      <c r="WIY129" s="1170"/>
      <c r="WIZ129" s="1170"/>
      <c r="WJA129" s="1170"/>
      <c r="WJB129" s="1170"/>
      <c r="WJC129" s="1170"/>
      <c r="WJD129" s="1170"/>
      <c r="WJE129" s="1170"/>
      <c r="WJF129" s="1170"/>
      <c r="WJG129" s="1170"/>
      <c r="WJH129" s="1170"/>
      <c r="WJI129" s="1170"/>
      <c r="WJJ129" s="1170"/>
      <c r="WJK129" s="1170"/>
      <c r="WJL129" s="1170"/>
      <c r="WJM129" s="1170"/>
      <c r="WJN129" s="1170"/>
      <c r="WJO129" s="1170"/>
      <c r="WJP129" s="1170"/>
      <c r="WJQ129" s="1170"/>
      <c r="WJR129" s="1170"/>
      <c r="WJS129" s="1170"/>
      <c r="WJT129" s="1170"/>
      <c r="WJU129" s="1170"/>
      <c r="WJV129" s="1170"/>
      <c r="WJW129" s="1170"/>
      <c r="WJX129" s="1170"/>
      <c r="WJY129" s="1170"/>
      <c r="WJZ129" s="1170"/>
      <c r="WKA129" s="1170"/>
      <c r="WKB129" s="1170"/>
      <c r="WKC129" s="1170"/>
      <c r="WKD129" s="1170"/>
      <c r="WKE129" s="1170"/>
      <c r="WKF129" s="1170"/>
      <c r="WKG129" s="1170"/>
      <c r="WKH129" s="1170"/>
      <c r="WKI129" s="1170"/>
      <c r="WKJ129" s="1170"/>
      <c r="WKK129" s="1170"/>
      <c r="WKL129" s="1170"/>
      <c r="WKM129" s="1170"/>
      <c r="WKN129" s="1170"/>
      <c r="WKO129" s="1170"/>
      <c r="WKP129" s="1170"/>
      <c r="WKQ129" s="1170"/>
      <c r="WKR129" s="1170"/>
      <c r="WKS129" s="1170"/>
      <c r="WKT129" s="1170"/>
      <c r="WKU129" s="1170"/>
      <c r="WKV129" s="1170"/>
      <c r="WKW129" s="1170"/>
      <c r="WKX129" s="1170"/>
      <c r="WKY129" s="1170"/>
      <c r="WKZ129" s="1170"/>
      <c r="WLA129" s="1170"/>
      <c r="WLB129" s="1170"/>
      <c r="WLC129" s="1170"/>
      <c r="WLD129" s="1170"/>
      <c r="WLE129" s="1170"/>
      <c r="WLF129" s="1170"/>
      <c r="WLG129" s="1170"/>
      <c r="WLH129" s="1170"/>
      <c r="WLI129" s="1170"/>
      <c r="WLJ129" s="1170"/>
      <c r="WLK129" s="1170"/>
      <c r="WLL129" s="1170"/>
      <c r="WLM129" s="1170"/>
      <c r="WLN129" s="1170"/>
      <c r="WLO129" s="1170"/>
      <c r="WLP129" s="1170"/>
      <c r="WLQ129" s="1170"/>
      <c r="WLR129" s="1170"/>
      <c r="WLS129" s="1170"/>
      <c r="WLT129" s="1170"/>
      <c r="WLU129" s="1170"/>
      <c r="WLV129" s="1170"/>
      <c r="WLW129" s="1170"/>
      <c r="WLX129" s="1170"/>
      <c r="WLY129" s="1170"/>
      <c r="WLZ129" s="1170"/>
      <c r="WMA129" s="1170"/>
      <c r="WMB129" s="1170"/>
      <c r="WMC129" s="1170"/>
      <c r="WMD129" s="1170"/>
      <c r="WME129" s="1170"/>
      <c r="WMF129" s="1170"/>
      <c r="WMG129" s="1170"/>
      <c r="WMH129" s="1170"/>
      <c r="WMI129" s="1170"/>
      <c r="WMJ129" s="1170"/>
      <c r="WMK129" s="1170"/>
      <c r="WML129" s="1170"/>
      <c r="WMM129" s="1170"/>
      <c r="WMN129" s="1170"/>
      <c r="WMO129" s="1170"/>
      <c r="WMP129" s="1170"/>
      <c r="WMQ129" s="1170"/>
      <c r="WMR129" s="1170"/>
      <c r="WMS129" s="1170"/>
      <c r="WMT129" s="1170"/>
      <c r="WMU129" s="1170"/>
      <c r="WMV129" s="1170"/>
      <c r="WMW129" s="1170"/>
      <c r="WMX129" s="1170"/>
      <c r="WMY129" s="1170"/>
      <c r="WMZ129" s="1170"/>
      <c r="WNA129" s="1170"/>
      <c r="WNB129" s="1170"/>
      <c r="WNC129" s="1170"/>
      <c r="WND129" s="1170"/>
      <c r="WNE129" s="1170"/>
      <c r="WNF129" s="1170"/>
      <c r="WNG129" s="1170"/>
      <c r="WNH129" s="1170"/>
      <c r="WNI129" s="1170"/>
      <c r="WNJ129" s="1170"/>
      <c r="WNK129" s="1170"/>
      <c r="WNL129" s="1170"/>
      <c r="WNM129" s="1170"/>
      <c r="WNN129" s="1170"/>
      <c r="WNO129" s="1170"/>
      <c r="WNP129" s="1170"/>
      <c r="WNQ129" s="1170"/>
      <c r="WNR129" s="1170"/>
      <c r="WNS129" s="1170"/>
      <c r="WNT129" s="1170"/>
      <c r="WNU129" s="1170"/>
      <c r="WNV129" s="1170"/>
      <c r="WNW129" s="1170"/>
      <c r="WNX129" s="1170"/>
      <c r="WNY129" s="1170"/>
      <c r="WNZ129" s="1170"/>
      <c r="WOA129" s="1170"/>
      <c r="WOB129" s="1170"/>
      <c r="WOC129" s="1170"/>
      <c r="WOD129" s="1170"/>
      <c r="WOE129" s="1170"/>
      <c r="WOF129" s="1170"/>
      <c r="WOG129" s="1170"/>
      <c r="WOH129" s="1170"/>
      <c r="WOI129" s="1170"/>
      <c r="WOJ129" s="1170"/>
      <c r="WOK129" s="1170"/>
      <c r="WOL129" s="1170"/>
      <c r="WOM129" s="1170"/>
      <c r="WON129" s="1170"/>
      <c r="WOO129" s="1170"/>
      <c r="WOP129" s="1170"/>
      <c r="WOQ129" s="1170"/>
      <c r="WOR129" s="1170"/>
      <c r="WOS129" s="1170"/>
      <c r="WOT129" s="1170"/>
      <c r="WOU129" s="1170"/>
      <c r="WOV129" s="1170"/>
      <c r="WOW129" s="1170"/>
      <c r="WOX129" s="1170"/>
      <c r="WOY129" s="1170"/>
      <c r="WOZ129" s="1170"/>
      <c r="WPA129" s="1170"/>
      <c r="WPB129" s="1170"/>
      <c r="WPC129" s="1170"/>
      <c r="WPD129" s="1170"/>
      <c r="WPE129" s="1170"/>
      <c r="WPF129" s="1170"/>
      <c r="WPG129" s="1170"/>
      <c r="WPH129" s="1170"/>
      <c r="WPI129" s="1170"/>
      <c r="WPJ129" s="1170"/>
      <c r="WPK129" s="1170"/>
      <c r="WPL129" s="1170"/>
      <c r="WPM129" s="1170"/>
      <c r="WPN129" s="1170"/>
      <c r="WPO129" s="1170"/>
      <c r="WPP129" s="1170"/>
      <c r="WPQ129" s="1170"/>
      <c r="WPR129" s="1170"/>
      <c r="WPS129" s="1170"/>
      <c r="WPT129" s="1170"/>
      <c r="WPU129" s="1170"/>
      <c r="WPV129" s="1170"/>
      <c r="WPW129" s="1170"/>
      <c r="WPX129" s="1170"/>
      <c r="WPY129" s="1170"/>
      <c r="WPZ129" s="1170"/>
      <c r="WQA129" s="1170"/>
      <c r="WQB129" s="1170"/>
      <c r="WQC129" s="1170"/>
      <c r="WQD129" s="1170"/>
      <c r="WQE129" s="1170"/>
      <c r="WQF129" s="1170"/>
      <c r="WQG129" s="1170"/>
      <c r="WQH129" s="1170"/>
      <c r="WQI129" s="1170"/>
      <c r="WQJ129" s="1170"/>
      <c r="WQK129" s="1170"/>
      <c r="WQL129" s="1170"/>
      <c r="WQM129" s="1170"/>
      <c r="WQN129" s="1170"/>
      <c r="WQO129" s="1170"/>
      <c r="WQP129" s="1170"/>
      <c r="WQQ129" s="1170"/>
      <c r="WQR129" s="1170"/>
      <c r="WQS129" s="1170"/>
      <c r="WQT129" s="1170"/>
      <c r="WQU129" s="1170"/>
      <c r="WQV129" s="1170"/>
      <c r="WQW129" s="1170"/>
      <c r="WQX129" s="1170"/>
      <c r="WQY129" s="1170"/>
      <c r="WQZ129" s="1170"/>
      <c r="WRA129" s="1170"/>
      <c r="WRB129" s="1170"/>
      <c r="WRC129" s="1170"/>
      <c r="WRD129" s="1170"/>
      <c r="WRE129" s="1170"/>
      <c r="WRF129" s="1170"/>
      <c r="WRG129" s="1170"/>
      <c r="WRH129" s="1170"/>
      <c r="WRI129" s="1170"/>
      <c r="WRJ129" s="1170"/>
      <c r="WRK129" s="1170"/>
      <c r="WRL129" s="1170"/>
      <c r="WRM129" s="1170"/>
      <c r="WRN129" s="1170"/>
      <c r="WRO129" s="1170"/>
      <c r="WRP129" s="1170"/>
      <c r="WRQ129" s="1170"/>
      <c r="WRR129" s="1170"/>
      <c r="WRS129" s="1170"/>
      <c r="WRT129" s="1170"/>
      <c r="WRU129" s="1170"/>
      <c r="WRV129" s="1170"/>
      <c r="WRW129" s="1170"/>
      <c r="WRX129" s="1170"/>
      <c r="WRY129" s="1170"/>
      <c r="WRZ129" s="1170"/>
      <c r="WSA129" s="1170"/>
      <c r="WSB129" s="1170"/>
      <c r="WSC129" s="1170"/>
      <c r="WSD129" s="1170"/>
      <c r="WSE129" s="1170"/>
      <c r="WSF129" s="1170"/>
      <c r="WSG129" s="1170"/>
      <c r="WSH129" s="1170"/>
      <c r="WSI129" s="1170"/>
      <c r="WSJ129" s="1170"/>
      <c r="WSK129" s="1170"/>
      <c r="WSL129" s="1170"/>
      <c r="WSM129" s="1170"/>
      <c r="WSN129" s="1170"/>
      <c r="WSO129" s="1170"/>
      <c r="WSP129" s="1170"/>
      <c r="WSQ129" s="1170"/>
      <c r="WSR129" s="1170"/>
      <c r="WSS129" s="1170"/>
      <c r="WST129" s="1170"/>
      <c r="WSU129" s="1170"/>
      <c r="WSV129" s="1170"/>
      <c r="WSW129" s="1170"/>
      <c r="WSX129" s="1170"/>
      <c r="WSY129" s="1170"/>
      <c r="WSZ129" s="1170"/>
      <c r="WTA129" s="1170"/>
      <c r="WTB129" s="1170"/>
      <c r="WTC129" s="1170"/>
      <c r="WTD129" s="1170"/>
      <c r="WTE129" s="1170"/>
      <c r="WTF129" s="1170"/>
      <c r="WTG129" s="1170"/>
      <c r="WTH129" s="1170"/>
      <c r="WTI129" s="1170"/>
      <c r="WTJ129" s="1170"/>
      <c r="WTK129" s="1170"/>
      <c r="WTL129" s="1170"/>
      <c r="WTM129" s="1170"/>
      <c r="WTN129" s="1170"/>
      <c r="WTO129" s="1170"/>
      <c r="WTP129" s="1170"/>
      <c r="WTQ129" s="1170"/>
      <c r="WTR129" s="1170"/>
      <c r="WTS129" s="1170"/>
      <c r="WTT129" s="1170"/>
      <c r="WTU129" s="1170"/>
      <c r="WTV129" s="1170"/>
      <c r="WTW129" s="1170"/>
      <c r="WTX129" s="1170"/>
      <c r="WTY129" s="1170"/>
      <c r="WTZ129" s="1170"/>
      <c r="WUA129" s="1170"/>
      <c r="WUB129" s="1170"/>
      <c r="WUC129" s="1170"/>
      <c r="WUD129" s="1170"/>
      <c r="WUE129" s="1170"/>
      <c r="WUF129" s="1170"/>
      <c r="WUG129" s="1170"/>
      <c r="WUH129" s="1170"/>
      <c r="WUI129" s="1170"/>
      <c r="WUJ129" s="1170"/>
      <c r="WUK129" s="1170"/>
      <c r="WUL129" s="1170"/>
      <c r="WUM129" s="1170"/>
      <c r="WUN129" s="1170"/>
      <c r="WUO129" s="1170"/>
      <c r="WUP129" s="1170"/>
      <c r="WUQ129" s="1170"/>
      <c r="WUR129" s="1170"/>
      <c r="WUS129" s="1170"/>
      <c r="WUT129" s="1170"/>
      <c r="WUU129" s="1170"/>
      <c r="WUV129" s="1170"/>
      <c r="WUW129" s="1170"/>
      <c r="WUX129" s="1170"/>
      <c r="WUY129" s="1170"/>
      <c r="WUZ129" s="1170"/>
      <c r="WVA129" s="1170"/>
      <c r="WVB129" s="1170"/>
      <c r="WVC129" s="1170"/>
      <c r="WVD129" s="1170"/>
      <c r="WVE129" s="1170"/>
      <c r="WVF129" s="1170"/>
      <c r="WVG129" s="1170"/>
      <c r="WVH129" s="1170"/>
      <c r="WVI129" s="1170"/>
      <c r="WVJ129" s="1170"/>
      <c r="WVK129" s="1170"/>
      <c r="WVL129" s="1170"/>
      <c r="WVM129" s="1170"/>
      <c r="WVN129" s="1170"/>
      <c r="WVO129" s="1170"/>
      <c r="WVP129" s="1170"/>
      <c r="WVQ129" s="1170"/>
      <c r="WVR129" s="1170"/>
      <c r="WVS129" s="1170"/>
      <c r="WVT129" s="1170"/>
      <c r="WVU129" s="1170"/>
      <c r="WVV129" s="1170"/>
      <c r="WVW129" s="1170"/>
      <c r="WVX129" s="1170"/>
      <c r="WVY129" s="1170"/>
      <c r="WVZ129" s="1170"/>
      <c r="WWA129" s="1170"/>
      <c r="WWB129" s="1170"/>
      <c r="WWC129" s="1170"/>
      <c r="WWD129" s="1170"/>
      <c r="WWE129" s="1170"/>
      <c r="WWF129" s="1170"/>
      <c r="WWG129" s="1170"/>
      <c r="WWH129" s="1170"/>
      <c r="WWI129" s="1170"/>
      <c r="WWJ129" s="1170"/>
      <c r="WWK129" s="1170"/>
      <c r="WWL129" s="1170"/>
      <c r="WWM129" s="1170"/>
      <c r="WWN129" s="1170"/>
      <c r="WWO129" s="1170"/>
      <c r="WWP129" s="1170"/>
      <c r="WWQ129" s="1170"/>
      <c r="WWR129" s="1170"/>
      <c r="WWS129" s="1170"/>
      <c r="WWT129" s="1170"/>
      <c r="WWU129" s="1170"/>
      <c r="WWV129" s="1170"/>
      <c r="WWW129" s="1170"/>
      <c r="WWX129" s="1170"/>
      <c r="WWY129" s="1170"/>
      <c r="WWZ129" s="1170"/>
      <c r="WXA129" s="1170"/>
      <c r="WXB129" s="1170"/>
      <c r="WXC129" s="1170"/>
      <c r="WXD129" s="1170"/>
      <c r="WXE129" s="1170"/>
      <c r="WXF129" s="1170"/>
      <c r="WXG129" s="1170"/>
      <c r="WXH129" s="1170"/>
      <c r="WXI129" s="1170"/>
      <c r="WXJ129" s="1170"/>
      <c r="WXK129" s="1170"/>
      <c r="WXL129" s="1170"/>
      <c r="WXM129" s="1170"/>
      <c r="WXN129" s="1170"/>
      <c r="WXO129" s="1170"/>
      <c r="WXP129" s="1170"/>
      <c r="WXQ129" s="1170"/>
      <c r="WXR129" s="1170"/>
      <c r="WXS129" s="1170"/>
      <c r="WXT129" s="1170"/>
      <c r="WXU129" s="1170"/>
      <c r="WXV129" s="1170"/>
      <c r="WXW129" s="1170"/>
      <c r="WXX129" s="1170"/>
      <c r="WXY129" s="1170"/>
      <c r="WXZ129" s="1170"/>
      <c r="WYA129" s="1170"/>
      <c r="WYB129" s="1170"/>
      <c r="WYC129" s="1170"/>
      <c r="WYD129" s="1170"/>
      <c r="WYE129" s="1170"/>
      <c r="WYF129" s="1170"/>
      <c r="WYG129" s="1170"/>
      <c r="WYH129" s="1170"/>
      <c r="WYI129" s="1170"/>
      <c r="WYJ129" s="1170"/>
      <c r="WYK129" s="1170"/>
      <c r="WYL129" s="1170"/>
      <c r="WYM129" s="1170"/>
      <c r="WYN129" s="1170"/>
      <c r="WYO129" s="1170"/>
      <c r="WYP129" s="1170"/>
      <c r="WYQ129" s="1170"/>
      <c r="WYR129" s="1170"/>
      <c r="WYS129" s="1170"/>
      <c r="WYT129" s="1170"/>
      <c r="WYU129" s="1170"/>
      <c r="WYV129" s="1170"/>
      <c r="WYW129" s="1170"/>
      <c r="WYX129" s="1170"/>
      <c r="WYY129" s="1170"/>
      <c r="WYZ129" s="1170"/>
      <c r="WZA129" s="1170"/>
      <c r="WZB129" s="1170"/>
      <c r="WZC129" s="1170"/>
      <c r="WZD129" s="1170"/>
      <c r="WZE129" s="1170"/>
      <c r="WZF129" s="1170"/>
      <c r="WZG129" s="1170"/>
      <c r="WZH129" s="1170"/>
      <c r="WZI129" s="1170"/>
      <c r="WZJ129" s="1170"/>
      <c r="WZK129" s="1170"/>
      <c r="WZL129" s="1170"/>
      <c r="WZM129" s="1170"/>
      <c r="WZN129" s="1170"/>
      <c r="WZO129" s="1170"/>
      <c r="WZP129" s="1170"/>
      <c r="WZQ129" s="1170"/>
      <c r="WZR129" s="1170"/>
      <c r="WZS129" s="1170"/>
      <c r="WZT129" s="1170"/>
      <c r="WZU129" s="1170"/>
      <c r="WZV129" s="1170"/>
      <c r="WZW129" s="1170"/>
      <c r="WZX129" s="1170"/>
      <c r="WZY129" s="1170"/>
      <c r="WZZ129" s="1170"/>
      <c r="XAA129" s="1170"/>
      <c r="XAB129" s="1170"/>
      <c r="XAC129" s="1170"/>
      <c r="XAD129" s="1170"/>
      <c r="XAE129" s="1170"/>
      <c r="XAF129" s="1170"/>
      <c r="XAG129" s="1170"/>
      <c r="XAH129" s="1170"/>
      <c r="XAI129" s="1170"/>
      <c r="XAJ129" s="1170"/>
      <c r="XAK129" s="1170"/>
      <c r="XAL129" s="1170"/>
      <c r="XAM129" s="1170"/>
      <c r="XAN129" s="1170"/>
      <c r="XAO129" s="1170"/>
      <c r="XAP129" s="1170"/>
      <c r="XAQ129" s="1170"/>
      <c r="XAR129" s="1170"/>
      <c r="XAS129" s="1170"/>
      <c r="XAT129" s="1170"/>
      <c r="XAU129" s="1170"/>
      <c r="XAV129" s="1170"/>
      <c r="XAW129" s="1170"/>
      <c r="XAX129" s="1170"/>
      <c r="XAY129" s="1170"/>
      <c r="XAZ129" s="1170"/>
      <c r="XBA129" s="1170"/>
      <c r="XBB129" s="1170"/>
      <c r="XBC129" s="1170"/>
      <c r="XBD129" s="1170"/>
      <c r="XBE129" s="1170"/>
      <c r="XBF129" s="1170"/>
      <c r="XBG129" s="1170"/>
      <c r="XBH129" s="1170"/>
      <c r="XBI129" s="1170"/>
      <c r="XBJ129" s="1170"/>
      <c r="XBK129" s="1170"/>
      <c r="XBL129" s="1170"/>
      <c r="XBM129" s="1170"/>
      <c r="XBN129" s="1170"/>
      <c r="XBO129" s="1170"/>
      <c r="XBP129" s="1170"/>
      <c r="XBQ129" s="1170"/>
      <c r="XBR129" s="1170"/>
      <c r="XBS129" s="1170"/>
      <c r="XBT129" s="1170"/>
      <c r="XBU129" s="1170"/>
      <c r="XBV129" s="1170"/>
      <c r="XBW129" s="1170"/>
      <c r="XBX129" s="1170"/>
      <c r="XBY129" s="1170"/>
      <c r="XBZ129" s="1170"/>
      <c r="XCA129" s="1170"/>
      <c r="XCB129" s="1170"/>
      <c r="XCC129" s="1170"/>
      <c r="XCD129" s="1170"/>
      <c r="XCE129" s="1170"/>
      <c r="XCF129" s="1170"/>
      <c r="XCG129" s="1170"/>
      <c r="XCH129" s="1170"/>
      <c r="XCI129" s="1170"/>
      <c r="XCJ129" s="1170"/>
      <c r="XCK129" s="1170"/>
      <c r="XCL129" s="1170"/>
      <c r="XCM129" s="1170"/>
      <c r="XCN129" s="1170"/>
      <c r="XCO129" s="1170"/>
      <c r="XCP129" s="1170"/>
      <c r="XCQ129" s="1170"/>
      <c r="XCR129" s="1170"/>
      <c r="XCS129" s="1170"/>
      <c r="XCT129" s="1170"/>
      <c r="XCU129" s="1170"/>
      <c r="XCV129" s="1170"/>
      <c r="XCW129" s="1170"/>
      <c r="XCX129" s="1170"/>
      <c r="XCY129" s="1170"/>
      <c r="XCZ129" s="1170"/>
      <c r="XDA129" s="1170"/>
      <c r="XDB129" s="1170"/>
      <c r="XDC129" s="1170"/>
      <c r="XDD129" s="1170"/>
      <c r="XDE129" s="1170"/>
      <c r="XDF129" s="1170"/>
      <c r="XDG129" s="1170"/>
      <c r="XDH129" s="1170"/>
      <c r="XDI129" s="1170"/>
      <c r="XDJ129" s="1170"/>
      <c r="XDK129" s="1170"/>
      <c r="XDL129" s="1170"/>
      <c r="XDM129" s="1170"/>
      <c r="XDN129" s="1170"/>
      <c r="XDO129" s="1170"/>
      <c r="XDP129" s="1170"/>
      <c r="XDQ129" s="1170"/>
      <c r="XDR129" s="1170"/>
      <c r="XDS129" s="1170"/>
      <c r="XDT129" s="1170"/>
      <c r="XDU129" s="1170"/>
      <c r="XDV129" s="1170"/>
      <c r="XDW129" s="1170"/>
      <c r="XDX129" s="1170"/>
      <c r="XDY129" s="1170"/>
      <c r="XDZ129" s="1170"/>
      <c r="XEA129" s="1170"/>
      <c r="XEB129" s="1170"/>
      <c r="XEC129" s="1170"/>
      <c r="XED129" s="1170"/>
      <c r="XEE129" s="1170"/>
      <c r="XEF129" s="1170"/>
      <c r="XEG129" s="1170"/>
      <c r="XEH129" s="1170"/>
      <c r="XEI129" s="1170"/>
      <c r="XEJ129" s="1170"/>
      <c r="XEK129" s="1170"/>
      <c r="XEL129" s="1170"/>
      <c r="XEM129" s="1170"/>
      <c r="XEN129" s="1170"/>
      <c r="XEO129" s="1170"/>
      <c r="XEP129" s="1170"/>
      <c r="XEQ129" s="1170"/>
      <c r="XER129" s="1170"/>
      <c r="XES129" s="1170"/>
      <c r="XET129" s="1170"/>
      <c r="XEU129" s="1170"/>
      <c r="XEV129" s="1170"/>
      <c r="XEW129" s="1170"/>
      <c r="XEX129" s="1170"/>
      <c r="XEY129" s="1170"/>
      <c r="XEZ129" s="1170"/>
      <c r="XFA129" s="1170"/>
      <c r="XFB129" s="1170"/>
      <c r="XFC129" s="1170"/>
      <c r="XFD129" s="1170"/>
    </row>
    <row r="130" spans="1:16384" s="92" customFormat="1" ht="13.8" x14ac:dyDescent="0.25">
      <c r="B130" s="92" t="s">
        <v>1507</v>
      </c>
      <c r="C130" s="92" t="s">
        <v>196</v>
      </c>
      <c r="D130" s="92" t="s">
        <v>1513</v>
      </c>
      <c r="F130" s="712" t="s">
        <v>1569</v>
      </c>
    </row>
    <row r="131" spans="1:16384" s="87" customFormat="1" ht="13.8" x14ac:dyDescent="0.25">
      <c r="B131" s="87" t="s">
        <v>1508</v>
      </c>
      <c r="C131" s="87" t="s">
        <v>196</v>
      </c>
      <c r="D131" s="87" t="s">
        <v>1709</v>
      </c>
      <c r="F131" s="928" t="s">
        <v>1570</v>
      </c>
    </row>
    <row r="132" spans="1:16384" s="92" customFormat="1" ht="13.8" x14ac:dyDescent="0.25">
      <c r="B132" s="92" t="s">
        <v>1509</v>
      </c>
      <c r="C132" s="92" t="s">
        <v>196</v>
      </c>
      <c r="D132" s="92" t="s">
        <v>1514</v>
      </c>
      <c r="F132" s="712" t="s">
        <v>1571</v>
      </c>
    </row>
    <row r="133" spans="1:16384" s="88" customFormat="1" ht="13.8" x14ac:dyDescent="0.25">
      <c r="B133" s="88" t="s">
        <v>1510</v>
      </c>
      <c r="C133" s="88" t="s">
        <v>196</v>
      </c>
      <c r="D133" s="88" t="s">
        <v>1515</v>
      </c>
      <c r="F133" s="929" t="s">
        <v>1572</v>
      </c>
    </row>
    <row r="134" spans="1:16384" s="92" customFormat="1" ht="13.8" x14ac:dyDescent="0.25">
      <c r="B134" s="92" t="s">
        <v>1511</v>
      </c>
      <c r="C134" s="92" t="s">
        <v>196</v>
      </c>
      <c r="D134" s="92" t="s">
        <v>1516</v>
      </c>
      <c r="F134" s="712" t="s">
        <v>1573</v>
      </c>
    </row>
    <row r="135" spans="1:16384" s="87" customFormat="1" ht="13.8" x14ac:dyDescent="0.25">
      <c r="B135" s="87" t="s">
        <v>1512</v>
      </c>
      <c r="C135" s="87" t="s">
        <v>6</v>
      </c>
      <c r="D135" s="87" t="s">
        <v>1710</v>
      </c>
      <c r="F135" s="928" t="s">
        <v>1574</v>
      </c>
    </row>
    <row r="136" spans="1:16384" s="92" customFormat="1" ht="13.8" x14ac:dyDescent="0.25">
      <c r="B136" s="92" t="s">
        <v>1517</v>
      </c>
      <c r="C136" s="92" t="s">
        <v>6</v>
      </c>
      <c r="D136" s="92" t="s">
        <v>1711</v>
      </c>
      <c r="F136" s="712" t="s">
        <v>1575</v>
      </c>
    </row>
    <row r="137" spans="1:16384" s="88" customFormat="1" ht="13.8" x14ac:dyDescent="0.25">
      <c r="B137" s="88" t="s">
        <v>1518</v>
      </c>
      <c r="C137" s="88" t="s">
        <v>6</v>
      </c>
      <c r="D137" s="88" t="s">
        <v>1520</v>
      </c>
      <c r="F137" s="929" t="s">
        <v>1576</v>
      </c>
    </row>
    <row r="138" spans="1:16384" s="92" customFormat="1" ht="13.8" x14ac:dyDescent="0.25">
      <c r="B138" s="92" t="s">
        <v>1519</v>
      </c>
      <c r="C138" s="92" t="s">
        <v>6</v>
      </c>
      <c r="D138" s="92" t="s">
        <v>1521</v>
      </c>
      <c r="F138" s="712" t="s">
        <v>1577</v>
      </c>
    </row>
    <row r="139" spans="1:16384" s="87" customFormat="1" ht="13.8" x14ac:dyDescent="0.25">
      <c r="B139" s="87" t="s">
        <v>1553</v>
      </c>
      <c r="C139" s="87" t="s">
        <v>1582</v>
      </c>
      <c r="D139" s="87" t="s">
        <v>1686</v>
      </c>
      <c r="F139" s="928" t="s">
        <v>1578</v>
      </c>
    </row>
    <row r="140" spans="1:16384" s="92" customFormat="1" ht="13.8" x14ac:dyDescent="0.25">
      <c r="B140" s="92" t="s">
        <v>1566</v>
      </c>
      <c r="C140" s="92" t="s">
        <v>37</v>
      </c>
      <c r="D140" s="92" t="s">
        <v>1686</v>
      </c>
      <c r="F140" s="712" t="s">
        <v>1579</v>
      </c>
    </row>
    <row r="141" spans="1:16384" s="88" customFormat="1" ht="13.8" x14ac:dyDescent="0.25">
      <c r="B141" s="88" t="s">
        <v>1567</v>
      </c>
      <c r="C141" s="88" t="s">
        <v>1583</v>
      </c>
      <c r="D141" s="88" t="s">
        <v>1686</v>
      </c>
      <c r="F141" s="929" t="s">
        <v>1580</v>
      </c>
    </row>
    <row r="142" spans="1:16384" s="92" customFormat="1" ht="13.8" x14ac:dyDescent="0.25">
      <c r="B142" s="92" t="s">
        <v>1568</v>
      </c>
      <c r="C142" s="92" t="s">
        <v>96</v>
      </c>
      <c r="D142" s="92" t="s">
        <v>1686</v>
      </c>
      <c r="F142" s="712" t="s">
        <v>1581</v>
      </c>
    </row>
    <row r="143" spans="1:16384" s="92" customFormat="1" ht="13.8" x14ac:dyDescent="0.25">
      <c r="F143" s="712"/>
    </row>
    <row r="144" spans="1:16384" s="705" customFormat="1" ht="18" customHeight="1" x14ac:dyDescent="0.25">
      <c r="A144" s="1170" t="s">
        <v>1584</v>
      </c>
      <c r="B144" s="1170"/>
      <c r="C144" s="1170"/>
      <c r="D144" s="1170"/>
      <c r="E144" s="1170"/>
      <c r="F144" s="1170"/>
      <c r="G144" s="1170"/>
      <c r="H144" s="1170"/>
      <c r="I144" s="1170"/>
      <c r="J144" s="1170"/>
      <c r="K144" s="1170"/>
      <c r="L144" s="1170"/>
      <c r="M144" s="1170"/>
      <c r="N144" s="1170"/>
      <c r="O144" s="1170"/>
      <c r="P144" s="1170"/>
      <c r="Q144" s="1170"/>
      <c r="R144" s="1170"/>
      <c r="S144" s="1170"/>
      <c r="T144" s="1170"/>
      <c r="U144" s="1170"/>
      <c r="V144" s="1170"/>
      <c r="W144" s="1170"/>
      <c r="X144" s="1170"/>
      <c r="Y144" s="1170"/>
      <c r="Z144" s="1170"/>
      <c r="AA144" s="1170"/>
      <c r="AB144" s="1170"/>
      <c r="AC144" s="1170"/>
      <c r="AD144" s="1170"/>
      <c r="AE144" s="1170"/>
      <c r="AF144" s="1170"/>
      <c r="AG144" s="1170"/>
      <c r="AH144" s="1170"/>
      <c r="AI144" s="1170"/>
      <c r="AJ144" s="1170"/>
      <c r="AK144" s="1170"/>
      <c r="AL144" s="1170"/>
      <c r="AM144" s="1170"/>
      <c r="AN144" s="1170"/>
      <c r="AO144" s="1170"/>
      <c r="AP144" s="1170"/>
      <c r="AQ144" s="1170"/>
      <c r="AR144" s="1170"/>
      <c r="AS144" s="1170"/>
      <c r="AT144" s="1170"/>
      <c r="AU144" s="1170"/>
      <c r="AV144" s="1170"/>
      <c r="AW144" s="1170"/>
      <c r="AX144" s="1170"/>
      <c r="AY144" s="1170"/>
      <c r="AZ144" s="1170"/>
      <c r="BA144" s="1170"/>
      <c r="BB144" s="1170"/>
      <c r="BC144" s="1170"/>
      <c r="BD144" s="1170"/>
      <c r="BE144" s="1170"/>
      <c r="BF144" s="1170"/>
      <c r="BG144" s="1170"/>
      <c r="BH144" s="1170"/>
      <c r="BI144" s="1170"/>
      <c r="BJ144" s="1170"/>
      <c r="BK144" s="1170"/>
      <c r="BL144" s="1170"/>
      <c r="BM144" s="1170"/>
      <c r="BN144" s="1170"/>
      <c r="BO144" s="1170"/>
      <c r="BP144" s="1170"/>
      <c r="BQ144" s="1170"/>
      <c r="BR144" s="1170"/>
      <c r="BS144" s="1170"/>
      <c r="BT144" s="1170"/>
      <c r="BU144" s="1170"/>
      <c r="BV144" s="1170"/>
      <c r="BW144" s="1170"/>
      <c r="BX144" s="1170"/>
      <c r="BY144" s="1170"/>
      <c r="BZ144" s="1170"/>
      <c r="CA144" s="1170"/>
      <c r="CB144" s="1170"/>
      <c r="CC144" s="1170"/>
      <c r="CD144" s="1170"/>
      <c r="CE144" s="1170"/>
      <c r="CF144" s="1170"/>
      <c r="CG144" s="1170"/>
      <c r="CH144" s="1170"/>
      <c r="CI144" s="1170"/>
      <c r="CJ144" s="1170"/>
      <c r="CK144" s="1170"/>
      <c r="CL144" s="1170"/>
      <c r="CM144" s="1170"/>
      <c r="CN144" s="1170"/>
      <c r="CO144" s="1170"/>
      <c r="CP144" s="1170"/>
      <c r="CQ144" s="1170"/>
      <c r="CR144" s="1170"/>
      <c r="CS144" s="1170"/>
      <c r="CT144" s="1170"/>
      <c r="CU144" s="1170"/>
      <c r="CV144" s="1170"/>
      <c r="CW144" s="1170"/>
      <c r="CX144" s="1170"/>
      <c r="CY144" s="1170"/>
      <c r="CZ144" s="1170"/>
      <c r="DA144" s="1170"/>
      <c r="DB144" s="1170"/>
      <c r="DC144" s="1170"/>
      <c r="DD144" s="1170"/>
      <c r="DE144" s="1170"/>
      <c r="DF144" s="1170"/>
      <c r="DG144" s="1170"/>
      <c r="DH144" s="1170"/>
      <c r="DI144" s="1170"/>
      <c r="DJ144" s="1170"/>
      <c r="DK144" s="1170"/>
      <c r="DL144" s="1170"/>
      <c r="DM144" s="1170"/>
      <c r="DN144" s="1170"/>
      <c r="DO144" s="1170"/>
      <c r="DP144" s="1170"/>
      <c r="DQ144" s="1170"/>
      <c r="DR144" s="1170"/>
      <c r="DS144" s="1170"/>
      <c r="DT144" s="1170"/>
      <c r="DU144" s="1170"/>
      <c r="DV144" s="1170"/>
      <c r="DW144" s="1170"/>
      <c r="DX144" s="1170"/>
      <c r="DY144" s="1170"/>
      <c r="DZ144" s="1170"/>
      <c r="EA144" s="1170"/>
      <c r="EB144" s="1170"/>
      <c r="EC144" s="1170"/>
      <c r="ED144" s="1170"/>
      <c r="EE144" s="1170"/>
      <c r="EF144" s="1170"/>
      <c r="EG144" s="1170"/>
      <c r="EH144" s="1170"/>
      <c r="EI144" s="1170"/>
      <c r="EJ144" s="1170"/>
      <c r="EK144" s="1170"/>
      <c r="EL144" s="1170"/>
      <c r="EM144" s="1170"/>
      <c r="EN144" s="1170"/>
      <c r="EO144" s="1170"/>
      <c r="EP144" s="1170"/>
      <c r="EQ144" s="1170"/>
      <c r="ER144" s="1170"/>
      <c r="ES144" s="1170"/>
      <c r="ET144" s="1170"/>
      <c r="EU144" s="1170"/>
      <c r="EV144" s="1170"/>
      <c r="EW144" s="1170"/>
      <c r="EX144" s="1170"/>
      <c r="EY144" s="1170"/>
      <c r="EZ144" s="1170"/>
      <c r="FA144" s="1170"/>
      <c r="FB144" s="1170"/>
      <c r="FC144" s="1170"/>
      <c r="FD144" s="1170"/>
      <c r="FE144" s="1170"/>
      <c r="FF144" s="1170"/>
      <c r="FG144" s="1170"/>
      <c r="FH144" s="1170"/>
      <c r="FI144" s="1170"/>
      <c r="FJ144" s="1170"/>
      <c r="FK144" s="1170"/>
      <c r="FL144" s="1170"/>
      <c r="FM144" s="1170"/>
      <c r="FN144" s="1170"/>
      <c r="FO144" s="1170"/>
      <c r="FP144" s="1170"/>
      <c r="FQ144" s="1170"/>
      <c r="FR144" s="1170"/>
      <c r="FS144" s="1170"/>
      <c r="FT144" s="1170"/>
      <c r="FU144" s="1170"/>
      <c r="FV144" s="1170"/>
      <c r="FW144" s="1170"/>
      <c r="FX144" s="1170"/>
      <c r="FY144" s="1170"/>
      <c r="FZ144" s="1170"/>
      <c r="GA144" s="1170"/>
      <c r="GB144" s="1170"/>
      <c r="GC144" s="1170"/>
      <c r="GD144" s="1170"/>
      <c r="GE144" s="1170"/>
      <c r="GF144" s="1170"/>
      <c r="GG144" s="1170"/>
      <c r="GH144" s="1170"/>
      <c r="GI144" s="1170"/>
      <c r="GJ144" s="1170"/>
      <c r="GK144" s="1170"/>
      <c r="GL144" s="1170"/>
      <c r="GM144" s="1170"/>
      <c r="GN144" s="1170"/>
      <c r="GO144" s="1170"/>
      <c r="GP144" s="1170"/>
      <c r="GQ144" s="1170"/>
      <c r="GR144" s="1170"/>
      <c r="GS144" s="1170"/>
      <c r="GT144" s="1170"/>
      <c r="GU144" s="1170"/>
      <c r="GV144" s="1170"/>
      <c r="GW144" s="1170"/>
      <c r="GX144" s="1170"/>
      <c r="GY144" s="1170"/>
      <c r="GZ144" s="1170"/>
      <c r="HA144" s="1170"/>
      <c r="HB144" s="1170"/>
      <c r="HC144" s="1170"/>
      <c r="HD144" s="1170"/>
      <c r="HE144" s="1170"/>
      <c r="HF144" s="1170"/>
      <c r="HG144" s="1170"/>
      <c r="HH144" s="1170"/>
      <c r="HI144" s="1170"/>
      <c r="HJ144" s="1170"/>
      <c r="HK144" s="1170"/>
      <c r="HL144" s="1170"/>
      <c r="HM144" s="1170"/>
      <c r="HN144" s="1170"/>
      <c r="HO144" s="1170"/>
      <c r="HP144" s="1170"/>
      <c r="HQ144" s="1170"/>
      <c r="HR144" s="1170"/>
      <c r="HS144" s="1170"/>
      <c r="HT144" s="1170"/>
      <c r="HU144" s="1170"/>
      <c r="HV144" s="1170"/>
      <c r="HW144" s="1170"/>
      <c r="HX144" s="1170"/>
      <c r="HY144" s="1170"/>
      <c r="HZ144" s="1170"/>
      <c r="IA144" s="1170"/>
      <c r="IB144" s="1170"/>
      <c r="IC144" s="1170"/>
      <c r="ID144" s="1170"/>
      <c r="IE144" s="1170"/>
      <c r="IF144" s="1170"/>
      <c r="IG144" s="1170"/>
      <c r="IH144" s="1170"/>
      <c r="II144" s="1170"/>
      <c r="IJ144" s="1170"/>
      <c r="IK144" s="1170"/>
      <c r="IL144" s="1170"/>
      <c r="IM144" s="1170"/>
      <c r="IN144" s="1170"/>
      <c r="IO144" s="1170"/>
      <c r="IP144" s="1170"/>
      <c r="IQ144" s="1170"/>
      <c r="IR144" s="1170"/>
      <c r="IS144" s="1170"/>
      <c r="IT144" s="1170"/>
      <c r="IU144" s="1170"/>
      <c r="IV144" s="1170"/>
      <c r="IW144" s="1170"/>
      <c r="IX144" s="1170"/>
      <c r="IY144" s="1170"/>
      <c r="IZ144" s="1170"/>
      <c r="JA144" s="1170"/>
      <c r="JB144" s="1170"/>
      <c r="JC144" s="1170"/>
      <c r="JD144" s="1170"/>
      <c r="JE144" s="1170"/>
      <c r="JF144" s="1170"/>
      <c r="JG144" s="1170"/>
      <c r="JH144" s="1170"/>
      <c r="JI144" s="1170"/>
      <c r="JJ144" s="1170"/>
      <c r="JK144" s="1170"/>
      <c r="JL144" s="1170"/>
      <c r="JM144" s="1170"/>
      <c r="JN144" s="1170"/>
      <c r="JO144" s="1170"/>
      <c r="JP144" s="1170"/>
      <c r="JQ144" s="1170"/>
      <c r="JR144" s="1170"/>
      <c r="JS144" s="1170"/>
      <c r="JT144" s="1170"/>
      <c r="JU144" s="1170"/>
      <c r="JV144" s="1170"/>
      <c r="JW144" s="1170"/>
      <c r="JX144" s="1170"/>
      <c r="JY144" s="1170"/>
      <c r="JZ144" s="1170"/>
      <c r="KA144" s="1170"/>
      <c r="KB144" s="1170"/>
      <c r="KC144" s="1170"/>
      <c r="KD144" s="1170"/>
      <c r="KE144" s="1170"/>
      <c r="KF144" s="1170"/>
      <c r="KG144" s="1170"/>
      <c r="KH144" s="1170"/>
      <c r="KI144" s="1170"/>
      <c r="KJ144" s="1170"/>
      <c r="KK144" s="1170"/>
      <c r="KL144" s="1170"/>
      <c r="KM144" s="1170"/>
      <c r="KN144" s="1170"/>
      <c r="KO144" s="1170"/>
      <c r="KP144" s="1170"/>
      <c r="KQ144" s="1170"/>
      <c r="KR144" s="1170"/>
      <c r="KS144" s="1170"/>
      <c r="KT144" s="1170"/>
      <c r="KU144" s="1170"/>
      <c r="KV144" s="1170"/>
      <c r="KW144" s="1170"/>
      <c r="KX144" s="1170"/>
      <c r="KY144" s="1170"/>
      <c r="KZ144" s="1170"/>
      <c r="LA144" s="1170"/>
      <c r="LB144" s="1170"/>
      <c r="LC144" s="1170"/>
      <c r="LD144" s="1170"/>
      <c r="LE144" s="1170"/>
      <c r="LF144" s="1170"/>
      <c r="LG144" s="1170"/>
      <c r="LH144" s="1170"/>
      <c r="LI144" s="1170"/>
      <c r="LJ144" s="1170"/>
      <c r="LK144" s="1170"/>
      <c r="LL144" s="1170"/>
      <c r="LM144" s="1170"/>
      <c r="LN144" s="1170"/>
      <c r="LO144" s="1170"/>
      <c r="LP144" s="1170"/>
      <c r="LQ144" s="1170"/>
      <c r="LR144" s="1170"/>
      <c r="LS144" s="1170"/>
      <c r="LT144" s="1170"/>
      <c r="LU144" s="1170"/>
      <c r="LV144" s="1170"/>
      <c r="LW144" s="1170"/>
      <c r="LX144" s="1170"/>
      <c r="LY144" s="1170"/>
      <c r="LZ144" s="1170"/>
      <c r="MA144" s="1170"/>
      <c r="MB144" s="1170"/>
      <c r="MC144" s="1170"/>
      <c r="MD144" s="1170"/>
      <c r="ME144" s="1170"/>
      <c r="MF144" s="1170"/>
      <c r="MG144" s="1170"/>
      <c r="MH144" s="1170"/>
      <c r="MI144" s="1170"/>
      <c r="MJ144" s="1170"/>
      <c r="MK144" s="1170"/>
      <c r="ML144" s="1170"/>
      <c r="MM144" s="1170"/>
      <c r="MN144" s="1170"/>
      <c r="MO144" s="1170"/>
      <c r="MP144" s="1170"/>
      <c r="MQ144" s="1170"/>
      <c r="MR144" s="1170"/>
      <c r="MS144" s="1170"/>
      <c r="MT144" s="1170"/>
      <c r="MU144" s="1170"/>
      <c r="MV144" s="1170"/>
      <c r="MW144" s="1170"/>
      <c r="MX144" s="1170"/>
      <c r="MY144" s="1170"/>
      <c r="MZ144" s="1170"/>
      <c r="NA144" s="1170"/>
      <c r="NB144" s="1170"/>
      <c r="NC144" s="1170"/>
      <c r="ND144" s="1170"/>
      <c r="NE144" s="1170"/>
      <c r="NF144" s="1170"/>
      <c r="NG144" s="1170"/>
      <c r="NH144" s="1170"/>
      <c r="NI144" s="1170"/>
      <c r="NJ144" s="1170"/>
      <c r="NK144" s="1170"/>
      <c r="NL144" s="1170"/>
      <c r="NM144" s="1170"/>
      <c r="NN144" s="1170"/>
      <c r="NO144" s="1170"/>
      <c r="NP144" s="1170"/>
      <c r="NQ144" s="1170"/>
      <c r="NR144" s="1170"/>
      <c r="NS144" s="1170"/>
      <c r="NT144" s="1170"/>
      <c r="NU144" s="1170"/>
      <c r="NV144" s="1170"/>
      <c r="NW144" s="1170"/>
      <c r="NX144" s="1170"/>
      <c r="NY144" s="1170"/>
      <c r="NZ144" s="1170"/>
      <c r="OA144" s="1170"/>
      <c r="OB144" s="1170"/>
      <c r="OC144" s="1170"/>
      <c r="OD144" s="1170"/>
      <c r="OE144" s="1170"/>
      <c r="OF144" s="1170"/>
      <c r="OG144" s="1170"/>
      <c r="OH144" s="1170"/>
      <c r="OI144" s="1170"/>
      <c r="OJ144" s="1170"/>
      <c r="OK144" s="1170"/>
      <c r="OL144" s="1170"/>
      <c r="OM144" s="1170"/>
      <c r="ON144" s="1170"/>
      <c r="OO144" s="1170"/>
      <c r="OP144" s="1170"/>
      <c r="OQ144" s="1170"/>
      <c r="OR144" s="1170"/>
      <c r="OS144" s="1170"/>
      <c r="OT144" s="1170"/>
      <c r="OU144" s="1170"/>
      <c r="OV144" s="1170"/>
      <c r="OW144" s="1170"/>
      <c r="OX144" s="1170"/>
      <c r="OY144" s="1170"/>
      <c r="OZ144" s="1170"/>
      <c r="PA144" s="1170"/>
      <c r="PB144" s="1170"/>
      <c r="PC144" s="1170"/>
      <c r="PD144" s="1170"/>
      <c r="PE144" s="1170"/>
      <c r="PF144" s="1170"/>
      <c r="PG144" s="1170"/>
      <c r="PH144" s="1170"/>
      <c r="PI144" s="1170"/>
      <c r="PJ144" s="1170"/>
      <c r="PK144" s="1170"/>
      <c r="PL144" s="1170"/>
      <c r="PM144" s="1170"/>
      <c r="PN144" s="1170"/>
      <c r="PO144" s="1170"/>
      <c r="PP144" s="1170"/>
      <c r="PQ144" s="1170"/>
      <c r="PR144" s="1170"/>
      <c r="PS144" s="1170"/>
      <c r="PT144" s="1170"/>
      <c r="PU144" s="1170"/>
      <c r="PV144" s="1170"/>
      <c r="PW144" s="1170"/>
      <c r="PX144" s="1170"/>
      <c r="PY144" s="1170"/>
      <c r="PZ144" s="1170"/>
      <c r="QA144" s="1170"/>
      <c r="QB144" s="1170"/>
      <c r="QC144" s="1170"/>
      <c r="QD144" s="1170"/>
      <c r="QE144" s="1170"/>
      <c r="QF144" s="1170"/>
      <c r="QG144" s="1170"/>
      <c r="QH144" s="1170"/>
      <c r="QI144" s="1170"/>
      <c r="QJ144" s="1170"/>
      <c r="QK144" s="1170"/>
      <c r="QL144" s="1170"/>
      <c r="QM144" s="1170"/>
      <c r="QN144" s="1170"/>
      <c r="QO144" s="1170"/>
      <c r="QP144" s="1170"/>
      <c r="QQ144" s="1170"/>
      <c r="QR144" s="1170"/>
      <c r="QS144" s="1170"/>
      <c r="QT144" s="1170"/>
      <c r="QU144" s="1170"/>
      <c r="QV144" s="1170"/>
      <c r="QW144" s="1170"/>
      <c r="QX144" s="1170"/>
      <c r="QY144" s="1170"/>
      <c r="QZ144" s="1170"/>
      <c r="RA144" s="1170"/>
      <c r="RB144" s="1170"/>
      <c r="RC144" s="1170"/>
      <c r="RD144" s="1170"/>
      <c r="RE144" s="1170"/>
      <c r="RF144" s="1170"/>
      <c r="RG144" s="1170"/>
      <c r="RH144" s="1170"/>
      <c r="RI144" s="1170"/>
      <c r="RJ144" s="1170"/>
      <c r="RK144" s="1170"/>
      <c r="RL144" s="1170"/>
      <c r="RM144" s="1170"/>
      <c r="RN144" s="1170"/>
      <c r="RO144" s="1170"/>
      <c r="RP144" s="1170"/>
      <c r="RQ144" s="1170"/>
      <c r="RR144" s="1170"/>
      <c r="RS144" s="1170"/>
      <c r="RT144" s="1170"/>
      <c r="RU144" s="1170"/>
      <c r="RV144" s="1170"/>
      <c r="RW144" s="1170"/>
      <c r="RX144" s="1170"/>
      <c r="RY144" s="1170"/>
      <c r="RZ144" s="1170"/>
      <c r="SA144" s="1170"/>
      <c r="SB144" s="1170"/>
      <c r="SC144" s="1170"/>
      <c r="SD144" s="1170"/>
      <c r="SE144" s="1170"/>
      <c r="SF144" s="1170"/>
      <c r="SG144" s="1170"/>
      <c r="SH144" s="1170"/>
      <c r="SI144" s="1170"/>
      <c r="SJ144" s="1170"/>
      <c r="SK144" s="1170"/>
      <c r="SL144" s="1170"/>
      <c r="SM144" s="1170"/>
      <c r="SN144" s="1170"/>
      <c r="SO144" s="1170"/>
      <c r="SP144" s="1170"/>
      <c r="SQ144" s="1170"/>
      <c r="SR144" s="1170"/>
      <c r="SS144" s="1170"/>
      <c r="ST144" s="1170"/>
      <c r="SU144" s="1170"/>
      <c r="SV144" s="1170"/>
      <c r="SW144" s="1170"/>
      <c r="SX144" s="1170"/>
      <c r="SY144" s="1170"/>
      <c r="SZ144" s="1170"/>
      <c r="TA144" s="1170"/>
      <c r="TB144" s="1170"/>
      <c r="TC144" s="1170"/>
      <c r="TD144" s="1170"/>
      <c r="TE144" s="1170"/>
      <c r="TF144" s="1170"/>
      <c r="TG144" s="1170"/>
      <c r="TH144" s="1170"/>
      <c r="TI144" s="1170"/>
      <c r="TJ144" s="1170"/>
      <c r="TK144" s="1170"/>
      <c r="TL144" s="1170"/>
      <c r="TM144" s="1170"/>
      <c r="TN144" s="1170"/>
      <c r="TO144" s="1170"/>
      <c r="TP144" s="1170"/>
      <c r="TQ144" s="1170"/>
      <c r="TR144" s="1170"/>
      <c r="TS144" s="1170"/>
      <c r="TT144" s="1170"/>
      <c r="TU144" s="1170"/>
      <c r="TV144" s="1170"/>
      <c r="TW144" s="1170"/>
      <c r="TX144" s="1170"/>
      <c r="TY144" s="1170"/>
      <c r="TZ144" s="1170"/>
      <c r="UA144" s="1170"/>
      <c r="UB144" s="1170"/>
      <c r="UC144" s="1170"/>
      <c r="UD144" s="1170"/>
      <c r="UE144" s="1170"/>
      <c r="UF144" s="1170"/>
      <c r="UG144" s="1170"/>
      <c r="UH144" s="1170"/>
      <c r="UI144" s="1170"/>
      <c r="UJ144" s="1170"/>
      <c r="UK144" s="1170"/>
      <c r="UL144" s="1170"/>
      <c r="UM144" s="1170"/>
      <c r="UN144" s="1170"/>
      <c r="UO144" s="1170"/>
      <c r="UP144" s="1170"/>
      <c r="UQ144" s="1170"/>
      <c r="UR144" s="1170"/>
      <c r="US144" s="1170"/>
      <c r="UT144" s="1170"/>
      <c r="UU144" s="1170"/>
      <c r="UV144" s="1170"/>
      <c r="UW144" s="1170"/>
      <c r="UX144" s="1170"/>
      <c r="UY144" s="1170"/>
      <c r="UZ144" s="1170"/>
      <c r="VA144" s="1170"/>
      <c r="VB144" s="1170"/>
      <c r="VC144" s="1170"/>
      <c r="VD144" s="1170"/>
      <c r="VE144" s="1170"/>
      <c r="VF144" s="1170"/>
      <c r="VG144" s="1170"/>
      <c r="VH144" s="1170"/>
      <c r="VI144" s="1170"/>
      <c r="VJ144" s="1170"/>
      <c r="VK144" s="1170"/>
      <c r="VL144" s="1170"/>
      <c r="VM144" s="1170"/>
      <c r="VN144" s="1170"/>
      <c r="VO144" s="1170"/>
      <c r="VP144" s="1170"/>
      <c r="VQ144" s="1170"/>
      <c r="VR144" s="1170"/>
      <c r="VS144" s="1170"/>
      <c r="VT144" s="1170"/>
      <c r="VU144" s="1170"/>
      <c r="VV144" s="1170"/>
      <c r="VW144" s="1170"/>
      <c r="VX144" s="1170"/>
      <c r="VY144" s="1170"/>
      <c r="VZ144" s="1170"/>
      <c r="WA144" s="1170"/>
      <c r="WB144" s="1170"/>
      <c r="WC144" s="1170"/>
      <c r="WD144" s="1170"/>
      <c r="WE144" s="1170"/>
      <c r="WF144" s="1170"/>
      <c r="WG144" s="1170"/>
      <c r="WH144" s="1170"/>
      <c r="WI144" s="1170"/>
      <c r="WJ144" s="1170"/>
      <c r="WK144" s="1170"/>
      <c r="WL144" s="1170"/>
      <c r="WM144" s="1170"/>
      <c r="WN144" s="1170"/>
      <c r="WO144" s="1170"/>
      <c r="WP144" s="1170"/>
      <c r="WQ144" s="1170"/>
      <c r="WR144" s="1170"/>
      <c r="WS144" s="1170"/>
      <c r="WT144" s="1170"/>
      <c r="WU144" s="1170"/>
      <c r="WV144" s="1170"/>
      <c r="WW144" s="1170"/>
      <c r="WX144" s="1170"/>
      <c r="WY144" s="1170"/>
      <c r="WZ144" s="1170"/>
      <c r="XA144" s="1170"/>
      <c r="XB144" s="1170"/>
      <c r="XC144" s="1170"/>
      <c r="XD144" s="1170"/>
      <c r="XE144" s="1170"/>
      <c r="XF144" s="1170"/>
      <c r="XG144" s="1170"/>
      <c r="XH144" s="1170"/>
      <c r="XI144" s="1170"/>
      <c r="XJ144" s="1170"/>
      <c r="XK144" s="1170"/>
      <c r="XL144" s="1170"/>
      <c r="XM144" s="1170"/>
      <c r="XN144" s="1170"/>
      <c r="XO144" s="1170"/>
      <c r="XP144" s="1170"/>
      <c r="XQ144" s="1170"/>
      <c r="XR144" s="1170"/>
      <c r="XS144" s="1170"/>
      <c r="XT144" s="1170"/>
      <c r="XU144" s="1170"/>
      <c r="XV144" s="1170"/>
      <c r="XW144" s="1170"/>
      <c r="XX144" s="1170"/>
      <c r="XY144" s="1170"/>
      <c r="XZ144" s="1170"/>
      <c r="YA144" s="1170"/>
      <c r="YB144" s="1170"/>
      <c r="YC144" s="1170"/>
      <c r="YD144" s="1170"/>
      <c r="YE144" s="1170"/>
      <c r="YF144" s="1170"/>
      <c r="YG144" s="1170"/>
      <c r="YH144" s="1170"/>
      <c r="YI144" s="1170"/>
      <c r="YJ144" s="1170"/>
      <c r="YK144" s="1170"/>
      <c r="YL144" s="1170"/>
      <c r="YM144" s="1170"/>
      <c r="YN144" s="1170"/>
      <c r="YO144" s="1170"/>
      <c r="YP144" s="1170"/>
      <c r="YQ144" s="1170"/>
      <c r="YR144" s="1170"/>
      <c r="YS144" s="1170"/>
      <c r="YT144" s="1170"/>
      <c r="YU144" s="1170"/>
      <c r="YV144" s="1170"/>
      <c r="YW144" s="1170"/>
      <c r="YX144" s="1170"/>
      <c r="YY144" s="1170"/>
      <c r="YZ144" s="1170"/>
      <c r="ZA144" s="1170"/>
      <c r="ZB144" s="1170"/>
      <c r="ZC144" s="1170"/>
      <c r="ZD144" s="1170"/>
      <c r="ZE144" s="1170"/>
      <c r="ZF144" s="1170"/>
      <c r="ZG144" s="1170"/>
      <c r="ZH144" s="1170"/>
      <c r="ZI144" s="1170"/>
      <c r="ZJ144" s="1170"/>
      <c r="ZK144" s="1170"/>
      <c r="ZL144" s="1170"/>
      <c r="ZM144" s="1170"/>
      <c r="ZN144" s="1170"/>
      <c r="ZO144" s="1170"/>
      <c r="ZP144" s="1170"/>
      <c r="ZQ144" s="1170"/>
      <c r="ZR144" s="1170"/>
      <c r="ZS144" s="1170"/>
      <c r="ZT144" s="1170"/>
      <c r="ZU144" s="1170"/>
      <c r="ZV144" s="1170"/>
      <c r="ZW144" s="1170"/>
      <c r="ZX144" s="1170"/>
      <c r="ZY144" s="1170"/>
      <c r="ZZ144" s="1170"/>
      <c r="AAA144" s="1170"/>
      <c r="AAB144" s="1170"/>
      <c r="AAC144" s="1170"/>
      <c r="AAD144" s="1170"/>
      <c r="AAE144" s="1170"/>
      <c r="AAF144" s="1170"/>
      <c r="AAG144" s="1170"/>
      <c r="AAH144" s="1170"/>
      <c r="AAI144" s="1170"/>
      <c r="AAJ144" s="1170"/>
      <c r="AAK144" s="1170"/>
      <c r="AAL144" s="1170"/>
      <c r="AAM144" s="1170"/>
      <c r="AAN144" s="1170"/>
      <c r="AAO144" s="1170"/>
      <c r="AAP144" s="1170"/>
      <c r="AAQ144" s="1170"/>
      <c r="AAR144" s="1170"/>
      <c r="AAS144" s="1170"/>
      <c r="AAT144" s="1170"/>
      <c r="AAU144" s="1170"/>
      <c r="AAV144" s="1170"/>
      <c r="AAW144" s="1170"/>
      <c r="AAX144" s="1170"/>
      <c r="AAY144" s="1170"/>
      <c r="AAZ144" s="1170"/>
      <c r="ABA144" s="1170"/>
      <c r="ABB144" s="1170"/>
      <c r="ABC144" s="1170"/>
      <c r="ABD144" s="1170"/>
      <c r="ABE144" s="1170"/>
      <c r="ABF144" s="1170"/>
      <c r="ABG144" s="1170"/>
      <c r="ABH144" s="1170"/>
      <c r="ABI144" s="1170"/>
      <c r="ABJ144" s="1170"/>
      <c r="ABK144" s="1170"/>
      <c r="ABL144" s="1170"/>
      <c r="ABM144" s="1170"/>
      <c r="ABN144" s="1170"/>
      <c r="ABO144" s="1170"/>
      <c r="ABP144" s="1170"/>
      <c r="ABQ144" s="1170"/>
      <c r="ABR144" s="1170"/>
      <c r="ABS144" s="1170"/>
      <c r="ABT144" s="1170"/>
      <c r="ABU144" s="1170"/>
      <c r="ABV144" s="1170"/>
      <c r="ABW144" s="1170"/>
      <c r="ABX144" s="1170"/>
      <c r="ABY144" s="1170"/>
      <c r="ABZ144" s="1170"/>
      <c r="ACA144" s="1170"/>
      <c r="ACB144" s="1170"/>
      <c r="ACC144" s="1170"/>
      <c r="ACD144" s="1170"/>
      <c r="ACE144" s="1170"/>
      <c r="ACF144" s="1170"/>
      <c r="ACG144" s="1170"/>
      <c r="ACH144" s="1170"/>
      <c r="ACI144" s="1170"/>
      <c r="ACJ144" s="1170"/>
      <c r="ACK144" s="1170"/>
      <c r="ACL144" s="1170"/>
      <c r="ACM144" s="1170"/>
      <c r="ACN144" s="1170"/>
      <c r="ACO144" s="1170"/>
      <c r="ACP144" s="1170"/>
      <c r="ACQ144" s="1170"/>
      <c r="ACR144" s="1170"/>
      <c r="ACS144" s="1170"/>
      <c r="ACT144" s="1170"/>
      <c r="ACU144" s="1170"/>
      <c r="ACV144" s="1170"/>
      <c r="ACW144" s="1170"/>
      <c r="ACX144" s="1170"/>
      <c r="ACY144" s="1170"/>
      <c r="ACZ144" s="1170"/>
      <c r="ADA144" s="1170"/>
      <c r="ADB144" s="1170"/>
      <c r="ADC144" s="1170"/>
      <c r="ADD144" s="1170"/>
      <c r="ADE144" s="1170"/>
      <c r="ADF144" s="1170"/>
      <c r="ADG144" s="1170"/>
      <c r="ADH144" s="1170"/>
      <c r="ADI144" s="1170"/>
      <c r="ADJ144" s="1170"/>
      <c r="ADK144" s="1170"/>
      <c r="ADL144" s="1170"/>
      <c r="ADM144" s="1170"/>
      <c r="ADN144" s="1170"/>
      <c r="ADO144" s="1170"/>
      <c r="ADP144" s="1170"/>
      <c r="ADQ144" s="1170"/>
      <c r="ADR144" s="1170"/>
      <c r="ADS144" s="1170"/>
      <c r="ADT144" s="1170"/>
      <c r="ADU144" s="1170"/>
      <c r="ADV144" s="1170"/>
      <c r="ADW144" s="1170"/>
      <c r="ADX144" s="1170"/>
      <c r="ADY144" s="1170"/>
      <c r="ADZ144" s="1170"/>
      <c r="AEA144" s="1170"/>
      <c r="AEB144" s="1170"/>
      <c r="AEC144" s="1170"/>
      <c r="AED144" s="1170"/>
      <c r="AEE144" s="1170"/>
      <c r="AEF144" s="1170"/>
      <c r="AEG144" s="1170"/>
      <c r="AEH144" s="1170"/>
      <c r="AEI144" s="1170"/>
      <c r="AEJ144" s="1170"/>
      <c r="AEK144" s="1170"/>
      <c r="AEL144" s="1170"/>
      <c r="AEM144" s="1170"/>
      <c r="AEN144" s="1170"/>
      <c r="AEO144" s="1170"/>
      <c r="AEP144" s="1170"/>
      <c r="AEQ144" s="1170"/>
      <c r="AER144" s="1170"/>
      <c r="AES144" s="1170"/>
      <c r="AET144" s="1170"/>
      <c r="AEU144" s="1170"/>
      <c r="AEV144" s="1170"/>
      <c r="AEW144" s="1170"/>
      <c r="AEX144" s="1170"/>
      <c r="AEY144" s="1170"/>
      <c r="AEZ144" s="1170"/>
      <c r="AFA144" s="1170"/>
      <c r="AFB144" s="1170"/>
      <c r="AFC144" s="1170"/>
      <c r="AFD144" s="1170"/>
      <c r="AFE144" s="1170"/>
      <c r="AFF144" s="1170"/>
      <c r="AFG144" s="1170"/>
      <c r="AFH144" s="1170"/>
      <c r="AFI144" s="1170"/>
      <c r="AFJ144" s="1170"/>
      <c r="AFK144" s="1170"/>
      <c r="AFL144" s="1170"/>
      <c r="AFM144" s="1170"/>
      <c r="AFN144" s="1170"/>
      <c r="AFO144" s="1170"/>
      <c r="AFP144" s="1170"/>
      <c r="AFQ144" s="1170"/>
      <c r="AFR144" s="1170"/>
      <c r="AFS144" s="1170"/>
      <c r="AFT144" s="1170"/>
      <c r="AFU144" s="1170"/>
      <c r="AFV144" s="1170"/>
      <c r="AFW144" s="1170"/>
      <c r="AFX144" s="1170"/>
      <c r="AFY144" s="1170"/>
      <c r="AFZ144" s="1170"/>
      <c r="AGA144" s="1170"/>
      <c r="AGB144" s="1170"/>
      <c r="AGC144" s="1170"/>
      <c r="AGD144" s="1170"/>
      <c r="AGE144" s="1170"/>
      <c r="AGF144" s="1170"/>
      <c r="AGG144" s="1170"/>
      <c r="AGH144" s="1170"/>
      <c r="AGI144" s="1170"/>
      <c r="AGJ144" s="1170"/>
      <c r="AGK144" s="1170"/>
      <c r="AGL144" s="1170"/>
      <c r="AGM144" s="1170"/>
      <c r="AGN144" s="1170"/>
      <c r="AGO144" s="1170"/>
      <c r="AGP144" s="1170"/>
      <c r="AGQ144" s="1170"/>
      <c r="AGR144" s="1170"/>
      <c r="AGS144" s="1170"/>
      <c r="AGT144" s="1170"/>
      <c r="AGU144" s="1170"/>
      <c r="AGV144" s="1170"/>
      <c r="AGW144" s="1170"/>
      <c r="AGX144" s="1170"/>
      <c r="AGY144" s="1170"/>
      <c r="AGZ144" s="1170"/>
      <c r="AHA144" s="1170"/>
      <c r="AHB144" s="1170"/>
      <c r="AHC144" s="1170"/>
      <c r="AHD144" s="1170"/>
      <c r="AHE144" s="1170"/>
      <c r="AHF144" s="1170"/>
      <c r="AHG144" s="1170"/>
      <c r="AHH144" s="1170"/>
      <c r="AHI144" s="1170"/>
      <c r="AHJ144" s="1170"/>
      <c r="AHK144" s="1170"/>
      <c r="AHL144" s="1170"/>
      <c r="AHM144" s="1170"/>
      <c r="AHN144" s="1170"/>
      <c r="AHO144" s="1170"/>
      <c r="AHP144" s="1170"/>
      <c r="AHQ144" s="1170"/>
      <c r="AHR144" s="1170"/>
      <c r="AHS144" s="1170"/>
      <c r="AHT144" s="1170"/>
      <c r="AHU144" s="1170"/>
      <c r="AHV144" s="1170"/>
      <c r="AHW144" s="1170"/>
      <c r="AHX144" s="1170"/>
      <c r="AHY144" s="1170"/>
      <c r="AHZ144" s="1170"/>
      <c r="AIA144" s="1170"/>
      <c r="AIB144" s="1170"/>
      <c r="AIC144" s="1170"/>
      <c r="AID144" s="1170"/>
      <c r="AIE144" s="1170"/>
      <c r="AIF144" s="1170"/>
      <c r="AIG144" s="1170"/>
      <c r="AIH144" s="1170"/>
      <c r="AII144" s="1170"/>
      <c r="AIJ144" s="1170"/>
      <c r="AIK144" s="1170"/>
      <c r="AIL144" s="1170"/>
      <c r="AIM144" s="1170"/>
      <c r="AIN144" s="1170"/>
      <c r="AIO144" s="1170"/>
      <c r="AIP144" s="1170"/>
      <c r="AIQ144" s="1170"/>
      <c r="AIR144" s="1170"/>
      <c r="AIS144" s="1170"/>
      <c r="AIT144" s="1170"/>
      <c r="AIU144" s="1170"/>
      <c r="AIV144" s="1170"/>
      <c r="AIW144" s="1170"/>
      <c r="AIX144" s="1170"/>
      <c r="AIY144" s="1170"/>
      <c r="AIZ144" s="1170"/>
      <c r="AJA144" s="1170"/>
      <c r="AJB144" s="1170"/>
      <c r="AJC144" s="1170"/>
      <c r="AJD144" s="1170"/>
      <c r="AJE144" s="1170"/>
      <c r="AJF144" s="1170"/>
      <c r="AJG144" s="1170"/>
      <c r="AJH144" s="1170"/>
      <c r="AJI144" s="1170"/>
      <c r="AJJ144" s="1170"/>
      <c r="AJK144" s="1170"/>
      <c r="AJL144" s="1170"/>
      <c r="AJM144" s="1170"/>
      <c r="AJN144" s="1170"/>
      <c r="AJO144" s="1170"/>
      <c r="AJP144" s="1170"/>
      <c r="AJQ144" s="1170"/>
      <c r="AJR144" s="1170"/>
      <c r="AJS144" s="1170"/>
      <c r="AJT144" s="1170"/>
      <c r="AJU144" s="1170"/>
      <c r="AJV144" s="1170"/>
      <c r="AJW144" s="1170"/>
      <c r="AJX144" s="1170"/>
      <c r="AJY144" s="1170"/>
      <c r="AJZ144" s="1170"/>
      <c r="AKA144" s="1170"/>
      <c r="AKB144" s="1170"/>
      <c r="AKC144" s="1170"/>
      <c r="AKD144" s="1170"/>
      <c r="AKE144" s="1170"/>
      <c r="AKF144" s="1170"/>
      <c r="AKG144" s="1170"/>
      <c r="AKH144" s="1170"/>
      <c r="AKI144" s="1170"/>
      <c r="AKJ144" s="1170"/>
      <c r="AKK144" s="1170"/>
      <c r="AKL144" s="1170"/>
      <c r="AKM144" s="1170"/>
      <c r="AKN144" s="1170"/>
      <c r="AKO144" s="1170"/>
      <c r="AKP144" s="1170"/>
      <c r="AKQ144" s="1170"/>
      <c r="AKR144" s="1170"/>
      <c r="AKS144" s="1170"/>
      <c r="AKT144" s="1170"/>
      <c r="AKU144" s="1170"/>
      <c r="AKV144" s="1170"/>
      <c r="AKW144" s="1170"/>
      <c r="AKX144" s="1170"/>
      <c r="AKY144" s="1170"/>
      <c r="AKZ144" s="1170"/>
      <c r="ALA144" s="1170"/>
      <c r="ALB144" s="1170"/>
      <c r="ALC144" s="1170"/>
      <c r="ALD144" s="1170"/>
      <c r="ALE144" s="1170"/>
      <c r="ALF144" s="1170"/>
      <c r="ALG144" s="1170"/>
      <c r="ALH144" s="1170"/>
      <c r="ALI144" s="1170"/>
      <c r="ALJ144" s="1170"/>
      <c r="ALK144" s="1170"/>
      <c r="ALL144" s="1170"/>
      <c r="ALM144" s="1170"/>
      <c r="ALN144" s="1170"/>
      <c r="ALO144" s="1170"/>
      <c r="ALP144" s="1170"/>
      <c r="ALQ144" s="1170"/>
      <c r="ALR144" s="1170"/>
      <c r="ALS144" s="1170"/>
      <c r="ALT144" s="1170"/>
      <c r="ALU144" s="1170"/>
      <c r="ALV144" s="1170"/>
      <c r="ALW144" s="1170"/>
      <c r="ALX144" s="1170"/>
      <c r="ALY144" s="1170"/>
      <c r="ALZ144" s="1170"/>
      <c r="AMA144" s="1170"/>
      <c r="AMB144" s="1170"/>
      <c r="AMC144" s="1170"/>
      <c r="AMD144" s="1170"/>
      <c r="AME144" s="1170"/>
      <c r="AMF144" s="1170"/>
      <c r="AMG144" s="1170"/>
      <c r="AMH144" s="1170"/>
      <c r="AMI144" s="1170"/>
      <c r="AMJ144" s="1170"/>
      <c r="AMK144" s="1170"/>
      <c r="AML144" s="1170"/>
      <c r="AMM144" s="1170"/>
      <c r="AMN144" s="1170"/>
      <c r="AMO144" s="1170"/>
      <c r="AMP144" s="1170"/>
      <c r="AMQ144" s="1170"/>
      <c r="AMR144" s="1170"/>
      <c r="AMS144" s="1170"/>
      <c r="AMT144" s="1170"/>
      <c r="AMU144" s="1170"/>
      <c r="AMV144" s="1170"/>
      <c r="AMW144" s="1170"/>
      <c r="AMX144" s="1170"/>
      <c r="AMY144" s="1170"/>
      <c r="AMZ144" s="1170"/>
      <c r="ANA144" s="1170"/>
      <c r="ANB144" s="1170"/>
      <c r="ANC144" s="1170"/>
      <c r="AND144" s="1170"/>
      <c r="ANE144" s="1170"/>
      <c r="ANF144" s="1170"/>
      <c r="ANG144" s="1170"/>
      <c r="ANH144" s="1170"/>
      <c r="ANI144" s="1170"/>
      <c r="ANJ144" s="1170"/>
      <c r="ANK144" s="1170"/>
      <c r="ANL144" s="1170"/>
      <c r="ANM144" s="1170"/>
      <c r="ANN144" s="1170"/>
      <c r="ANO144" s="1170"/>
      <c r="ANP144" s="1170"/>
      <c r="ANQ144" s="1170"/>
      <c r="ANR144" s="1170"/>
      <c r="ANS144" s="1170"/>
      <c r="ANT144" s="1170"/>
      <c r="ANU144" s="1170"/>
      <c r="ANV144" s="1170"/>
      <c r="ANW144" s="1170"/>
      <c r="ANX144" s="1170"/>
      <c r="ANY144" s="1170"/>
      <c r="ANZ144" s="1170"/>
      <c r="AOA144" s="1170"/>
      <c r="AOB144" s="1170"/>
      <c r="AOC144" s="1170"/>
      <c r="AOD144" s="1170"/>
      <c r="AOE144" s="1170"/>
      <c r="AOF144" s="1170"/>
      <c r="AOG144" s="1170"/>
      <c r="AOH144" s="1170"/>
      <c r="AOI144" s="1170"/>
      <c r="AOJ144" s="1170"/>
      <c r="AOK144" s="1170"/>
      <c r="AOL144" s="1170"/>
      <c r="AOM144" s="1170"/>
      <c r="AON144" s="1170"/>
      <c r="AOO144" s="1170"/>
      <c r="AOP144" s="1170"/>
      <c r="AOQ144" s="1170"/>
      <c r="AOR144" s="1170"/>
      <c r="AOS144" s="1170"/>
      <c r="AOT144" s="1170"/>
      <c r="AOU144" s="1170"/>
      <c r="AOV144" s="1170"/>
      <c r="AOW144" s="1170"/>
      <c r="AOX144" s="1170"/>
      <c r="AOY144" s="1170"/>
      <c r="AOZ144" s="1170"/>
      <c r="APA144" s="1170"/>
      <c r="APB144" s="1170"/>
      <c r="APC144" s="1170"/>
      <c r="APD144" s="1170"/>
      <c r="APE144" s="1170"/>
      <c r="APF144" s="1170"/>
      <c r="APG144" s="1170"/>
      <c r="APH144" s="1170"/>
      <c r="API144" s="1170"/>
      <c r="APJ144" s="1170"/>
      <c r="APK144" s="1170"/>
      <c r="APL144" s="1170"/>
      <c r="APM144" s="1170"/>
      <c r="APN144" s="1170"/>
      <c r="APO144" s="1170"/>
      <c r="APP144" s="1170"/>
      <c r="APQ144" s="1170"/>
      <c r="APR144" s="1170"/>
      <c r="APS144" s="1170"/>
      <c r="APT144" s="1170"/>
      <c r="APU144" s="1170"/>
      <c r="APV144" s="1170"/>
      <c r="APW144" s="1170"/>
      <c r="APX144" s="1170"/>
      <c r="APY144" s="1170"/>
      <c r="APZ144" s="1170"/>
      <c r="AQA144" s="1170"/>
      <c r="AQB144" s="1170"/>
      <c r="AQC144" s="1170"/>
      <c r="AQD144" s="1170"/>
      <c r="AQE144" s="1170"/>
      <c r="AQF144" s="1170"/>
      <c r="AQG144" s="1170"/>
      <c r="AQH144" s="1170"/>
      <c r="AQI144" s="1170"/>
      <c r="AQJ144" s="1170"/>
      <c r="AQK144" s="1170"/>
      <c r="AQL144" s="1170"/>
      <c r="AQM144" s="1170"/>
      <c r="AQN144" s="1170"/>
      <c r="AQO144" s="1170"/>
      <c r="AQP144" s="1170"/>
      <c r="AQQ144" s="1170"/>
      <c r="AQR144" s="1170"/>
      <c r="AQS144" s="1170"/>
      <c r="AQT144" s="1170"/>
      <c r="AQU144" s="1170"/>
      <c r="AQV144" s="1170"/>
      <c r="AQW144" s="1170"/>
      <c r="AQX144" s="1170"/>
      <c r="AQY144" s="1170"/>
      <c r="AQZ144" s="1170"/>
      <c r="ARA144" s="1170"/>
      <c r="ARB144" s="1170"/>
      <c r="ARC144" s="1170"/>
      <c r="ARD144" s="1170"/>
      <c r="ARE144" s="1170"/>
      <c r="ARF144" s="1170"/>
      <c r="ARG144" s="1170"/>
      <c r="ARH144" s="1170"/>
      <c r="ARI144" s="1170"/>
      <c r="ARJ144" s="1170"/>
      <c r="ARK144" s="1170"/>
      <c r="ARL144" s="1170"/>
      <c r="ARM144" s="1170"/>
      <c r="ARN144" s="1170"/>
      <c r="ARO144" s="1170"/>
      <c r="ARP144" s="1170"/>
      <c r="ARQ144" s="1170"/>
      <c r="ARR144" s="1170"/>
      <c r="ARS144" s="1170"/>
      <c r="ART144" s="1170"/>
      <c r="ARU144" s="1170"/>
      <c r="ARV144" s="1170"/>
      <c r="ARW144" s="1170"/>
      <c r="ARX144" s="1170"/>
      <c r="ARY144" s="1170"/>
      <c r="ARZ144" s="1170"/>
      <c r="ASA144" s="1170"/>
      <c r="ASB144" s="1170"/>
      <c r="ASC144" s="1170"/>
      <c r="ASD144" s="1170"/>
      <c r="ASE144" s="1170"/>
      <c r="ASF144" s="1170"/>
      <c r="ASG144" s="1170"/>
      <c r="ASH144" s="1170"/>
      <c r="ASI144" s="1170"/>
      <c r="ASJ144" s="1170"/>
      <c r="ASK144" s="1170"/>
      <c r="ASL144" s="1170"/>
      <c r="ASM144" s="1170"/>
      <c r="ASN144" s="1170"/>
      <c r="ASO144" s="1170"/>
      <c r="ASP144" s="1170"/>
      <c r="ASQ144" s="1170"/>
      <c r="ASR144" s="1170"/>
      <c r="ASS144" s="1170"/>
      <c r="AST144" s="1170"/>
      <c r="ASU144" s="1170"/>
      <c r="ASV144" s="1170"/>
      <c r="ASW144" s="1170"/>
      <c r="ASX144" s="1170"/>
      <c r="ASY144" s="1170"/>
      <c r="ASZ144" s="1170"/>
      <c r="ATA144" s="1170"/>
      <c r="ATB144" s="1170"/>
      <c r="ATC144" s="1170"/>
      <c r="ATD144" s="1170"/>
      <c r="ATE144" s="1170"/>
      <c r="ATF144" s="1170"/>
      <c r="ATG144" s="1170"/>
      <c r="ATH144" s="1170"/>
      <c r="ATI144" s="1170"/>
      <c r="ATJ144" s="1170"/>
      <c r="ATK144" s="1170"/>
      <c r="ATL144" s="1170"/>
      <c r="ATM144" s="1170"/>
      <c r="ATN144" s="1170"/>
      <c r="ATO144" s="1170"/>
      <c r="ATP144" s="1170"/>
      <c r="ATQ144" s="1170"/>
      <c r="ATR144" s="1170"/>
      <c r="ATS144" s="1170"/>
      <c r="ATT144" s="1170"/>
      <c r="ATU144" s="1170"/>
      <c r="ATV144" s="1170"/>
      <c r="ATW144" s="1170"/>
      <c r="ATX144" s="1170"/>
      <c r="ATY144" s="1170"/>
      <c r="ATZ144" s="1170"/>
      <c r="AUA144" s="1170"/>
      <c r="AUB144" s="1170"/>
      <c r="AUC144" s="1170"/>
      <c r="AUD144" s="1170"/>
      <c r="AUE144" s="1170"/>
      <c r="AUF144" s="1170"/>
      <c r="AUG144" s="1170"/>
      <c r="AUH144" s="1170"/>
      <c r="AUI144" s="1170"/>
      <c r="AUJ144" s="1170"/>
      <c r="AUK144" s="1170"/>
      <c r="AUL144" s="1170"/>
      <c r="AUM144" s="1170"/>
      <c r="AUN144" s="1170"/>
      <c r="AUO144" s="1170"/>
      <c r="AUP144" s="1170"/>
      <c r="AUQ144" s="1170"/>
      <c r="AUR144" s="1170"/>
      <c r="AUS144" s="1170"/>
      <c r="AUT144" s="1170"/>
      <c r="AUU144" s="1170"/>
      <c r="AUV144" s="1170"/>
      <c r="AUW144" s="1170"/>
      <c r="AUX144" s="1170"/>
      <c r="AUY144" s="1170"/>
      <c r="AUZ144" s="1170"/>
      <c r="AVA144" s="1170"/>
      <c r="AVB144" s="1170"/>
      <c r="AVC144" s="1170"/>
      <c r="AVD144" s="1170"/>
      <c r="AVE144" s="1170"/>
      <c r="AVF144" s="1170"/>
      <c r="AVG144" s="1170"/>
      <c r="AVH144" s="1170"/>
      <c r="AVI144" s="1170"/>
      <c r="AVJ144" s="1170"/>
      <c r="AVK144" s="1170"/>
      <c r="AVL144" s="1170"/>
      <c r="AVM144" s="1170"/>
      <c r="AVN144" s="1170"/>
      <c r="AVO144" s="1170"/>
      <c r="AVP144" s="1170"/>
      <c r="AVQ144" s="1170"/>
      <c r="AVR144" s="1170"/>
      <c r="AVS144" s="1170"/>
      <c r="AVT144" s="1170"/>
      <c r="AVU144" s="1170"/>
      <c r="AVV144" s="1170"/>
      <c r="AVW144" s="1170"/>
      <c r="AVX144" s="1170"/>
      <c r="AVY144" s="1170"/>
      <c r="AVZ144" s="1170"/>
      <c r="AWA144" s="1170"/>
      <c r="AWB144" s="1170"/>
      <c r="AWC144" s="1170"/>
      <c r="AWD144" s="1170"/>
      <c r="AWE144" s="1170"/>
      <c r="AWF144" s="1170"/>
      <c r="AWG144" s="1170"/>
      <c r="AWH144" s="1170"/>
      <c r="AWI144" s="1170"/>
      <c r="AWJ144" s="1170"/>
      <c r="AWK144" s="1170"/>
      <c r="AWL144" s="1170"/>
      <c r="AWM144" s="1170"/>
      <c r="AWN144" s="1170"/>
      <c r="AWO144" s="1170"/>
      <c r="AWP144" s="1170"/>
      <c r="AWQ144" s="1170"/>
      <c r="AWR144" s="1170"/>
      <c r="AWS144" s="1170"/>
      <c r="AWT144" s="1170"/>
      <c r="AWU144" s="1170"/>
      <c r="AWV144" s="1170"/>
      <c r="AWW144" s="1170"/>
      <c r="AWX144" s="1170"/>
      <c r="AWY144" s="1170"/>
      <c r="AWZ144" s="1170"/>
      <c r="AXA144" s="1170"/>
      <c r="AXB144" s="1170"/>
      <c r="AXC144" s="1170"/>
      <c r="AXD144" s="1170"/>
      <c r="AXE144" s="1170"/>
      <c r="AXF144" s="1170"/>
      <c r="AXG144" s="1170"/>
      <c r="AXH144" s="1170"/>
      <c r="AXI144" s="1170"/>
      <c r="AXJ144" s="1170"/>
      <c r="AXK144" s="1170"/>
      <c r="AXL144" s="1170"/>
      <c r="AXM144" s="1170"/>
      <c r="AXN144" s="1170"/>
      <c r="AXO144" s="1170"/>
      <c r="AXP144" s="1170"/>
      <c r="AXQ144" s="1170"/>
      <c r="AXR144" s="1170"/>
      <c r="AXS144" s="1170"/>
      <c r="AXT144" s="1170"/>
      <c r="AXU144" s="1170"/>
      <c r="AXV144" s="1170"/>
      <c r="AXW144" s="1170"/>
      <c r="AXX144" s="1170"/>
      <c r="AXY144" s="1170"/>
      <c r="AXZ144" s="1170"/>
      <c r="AYA144" s="1170"/>
      <c r="AYB144" s="1170"/>
      <c r="AYC144" s="1170"/>
      <c r="AYD144" s="1170"/>
      <c r="AYE144" s="1170"/>
      <c r="AYF144" s="1170"/>
      <c r="AYG144" s="1170"/>
      <c r="AYH144" s="1170"/>
      <c r="AYI144" s="1170"/>
      <c r="AYJ144" s="1170"/>
      <c r="AYK144" s="1170"/>
      <c r="AYL144" s="1170"/>
      <c r="AYM144" s="1170"/>
      <c r="AYN144" s="1170"/>
      <c r="AYO144" s="1170"/>
      <c r="AYP144" s="1170"/>
      <c r="AYQ144" s="1170"/>
      <c r="AYR144" s="1170"/>
      <c r="AYS144" s="1170"/>
      <c r="AYT144" s="1170"/>
      <c r="AYU144" s="1170"/>
      <c r="AYV144" s="1170"/>
      <c r="AYW144" s="1170"/>
      <c r="AYX144" s="1170"/>
      <c r="AYY144" s="1170"/>
      <c r="AYZ144" s="1170"/>
      <c r="AZA144" s="1170"/>
      <c r="AZB144" s="1170"/>
      <c r="AZC144" s="1170"/>
      <c r="AZD144" s="1170"/>
      <c r="AZE144" s="1170"/>
      <c r="AZF144" s="1170"/>
      <c r="AZG144" s="1170"/>
      <c r="AZH144" s="1170"/>
      <c r="AZI144" s="1170"/>
      <c r="AZJ144" s="1170"/>
      <c r="AZK144" s="1170"/>
      <c r="AZL144" s="1170"/>
      <c r="AZM144" s="1170"/>
      <c r="AZN144" s="1170"/>
      <c r="AZO144" s="1170"/>
      <c r="AZP144" s="1170"/>
      <c r="AZQ144" s="1170"/>
      <c r="AZR144" s="1170"/>
      <c r="AZS144" s="1170"/>
      <c r="AZT144" s="1170"/>
      <c r="AZU144" s="1170"/>
      <c r="AZV144" s="1170"/>
      <c r="AZW144" s="1170"/>
      <c r="AZX144" s="1170"/>
      <c r="AZY144" s="1170"/>
      <c r="AZZ144" s="1170"/>
      <c r="BAA144" s="1170"/>
      <c r="BAB144" s="1170"/>
      <c r="BAC144" s="1170"/>
      <c r="BAD144" s="1170"/>
      <c r="BAE144" s="1170"/>
      <c r="BAF144" s="1170"/>
      <c r="BAG144" s="1170"/>
      <c r="BAH144" s="1170"/>
      <c r="BAI144" s="1170"/>
      <c r="BAJ144" s="1170"/>
      <c r="BAK144" s="1170"/>
      <c r="BAL144" s="1170"/>
      <c r="BAM144" s="1170"/>
      <c r="BAN144" s="1170"/>
      <c r="BAO144" s="1170"/>
      <c r="BAP144" s="1170"/>
      <c r="BAQ144" s="1170"/>
      <c r="BAR144" s="1170"/>
      <c r="BAS144" s="1170"/>
      <c r="BAT144" s="1170"/>
      <c r="BAU144" s="1170"/>
      <c r="BAV144" s="1170"/>
      <c r="BAW144" s="1170"/>
      <c r="BAX144" s="1170"/>
      <c r="BAY144" s="1170"/>
      <c r="BAZ144" s="1170"/>
      <c r="BBA144" s="1170"/>
      <c r="BBB144" s="1170"/>
      <c r="BBC144" s="1170"/>
      <c r="BBD144" s="1170"/>
      <c r="BBE144" s="1170"/>
      <c r="BBF144" s="1170"/>
      <c r="BBG144" s="1170"/>
      <c r="BBH144" s="1170"/>
      <c r="BBI144" s="1170"/>
      <c r="BBJ144" s="1170"/>
      <c r="BBK144" s="1170"/>
      <c r="BBL144" s="1170"/>
      <c r="BBM144" s="1170"/>
      <c r="BBN144" s="1170"/>
      <c r="BBO144" s="1170"/>
      <c r="BBP144" s="1170"/>
      <c r="BBQ144" s="1170"/>
      <c r="BBR144" s="1170"/>
      <c r="BBS144" s="1170"/>
      <c r="BBT144" s="1170"/>
      <c r="BBU144" s="1170"/>
      <c r="BBV144" s="1170"/>
      <c r="BBW144" s="1170"/>
      <c r="BBX144" s="1170"/>
      <c r="BBY144" s="1170"/>
      <c r="BBZ144" s="1170"/>
      <c r="BCA144" s="1170"/>
      <c r="BCB144" s="1170"/>
      <c r="BCC144" s="1170"/>
      <c r="BCD144" s="1170"/>
      <c r="BCE144" s="1170"/>
      <c r="BCF144" s="1170"/>
      <c r="BCG144" s="1170"/>
      <c r="BCH144" s="1170"/>
      <c r="BCI144" s="1170"/>
      <c r="BCJ144" s="1170"/>
      <c r="BCK144" s="1170"/>
      <c r="BCL144" s="1170"/>
      <c r="BCM144" s="1170"/>
      <c r="BCN144" s="1170"/>
      <c r="BCO144" s="1170"/>
      <c r="BCP144" s="1170"/>
      <c r="BCQ144" s="1170"/>
      <c r="BCR144" s="1170"/>
      <c r="BCS144" s="1170"/>
      <c r="BCT144" s="1170"/>
      <c r="BCU144" s="1170"/>
      <c r="BCV144" s="1170"/>
      <c r="BCW144" s="1170"/>
      <c r="BCX144" s="1170"/>
      <c r="BCY144" s="1170"/>
      <c r="BCZ144" s="1170"/>
      <c r="BDA144" s="1170"/>
      <c r="BDB144" s="1170"/>
      <c r="BDC144" s="1170"/>
      <c r="BDD144" s="1170"/>
      <c r="BDE144" s="1170"/>
      <c r="BDF144" s="1170"/>
      <c r="BDG144" s="1170"/>
      <c r="BDH144" s="1170"/>
      <c r="BDI144" s="1170"/>
      <c r="BDJ144" s="1170"/>
      <c r="BDK144" s="1170"/>
      <c r="BDL144" s="1170"/>
      <c r="BDM144" s="1170"/>
      <c r="BDN144" s="1170"/>
      <c r="BDO144" s="1170"/>
      <c r="BDP144" s="1170"/>
      <c r="BDQ144" s="1170"/>
      <c r="BDR144" s="1170"/>
      <c r="BDS144" s="1170"/>
      <c r="BDT144" s="1170"/>
      <c r="BDU144" s="1170"/>
      <c r="BDV144" s="1170"/>
      <c r="BDW144" s="1170"/>
      <c r="BDX144" s="1170"/>
      <c r="BDY144" s="1170"/>
      <c r="BDZ144" s="1170"/>
      <c r="BEA144" s="1170"/>
      <c r="BEB144" s="1170"/>
      <c r="BEC144" s="1170"/>
      <c r="BED144" s="1170"/>
      <c r="BEE144" s="1170"/>
      <c r="BEF144" s="1170"/>
      <c r="BEG144" s="1170"/>
      <c r="BEH144" s="1170"/>
      <c r="BEI144" s="1170"/>
      <c r="BEJ144" s="1170"/>
      <c r="BEK144" s="1170"/>
      <c r="BEL144" s="1170"/>
      <c r="BEM144" s="1170"/>
      <c r="BEN144" s="1170"/>
      <c r="BEO144" s="1170"/>
      <c r="BEP144" s="1170"/>
      <c r="BEQ144" s="1170"/>
      <c r="BER144" s="1170"/>
      <c r="BES144" s="1170"/>
      <c r="BET144" s="1170"/>
      <c r="BEU144" s="1170"/>
      <c r="BEV144" s="1170"/>
      <c r="BEW144" s="1170"/>
      <c r="BEX144" s="1170"/>
      <c r="BEY144" s="1170"/>
      <c r="BEZ144" s="1170"/>
      <c r="BFA144" s="1170"/>
      <c r="BFB144" s="1170"/>
      <c r="BFC144" s="1170"/>
      <c r="BFD144" s="1170"/>
      <c r="BFE144" s="1170"/>
      <c r="BFF144" s="1170"/>
      <c r="BFG144" s="1170"/>
      <c r="BFH144" s="1170"/>
      <c r="BFI144" s="1170"/>
      <c r="BFJ144" s="1170"/>
      <c r="BFK144" s="1170"/>
      <c r="BFL144" s="1170"/>
      <c r="BFM144" s="1170"/>
      <c r="BFN144" s="1170"/>
      <c r="BFO144" s="1170"/>
      <c r="BFP144" s="1170"/>
      <c r="BFQ144" s="1170"/>
      <c r="BFR144" s="1170"/>
      <c r="BFS144" s="1170"/>
      <c r="BFT144" s="1170"/>
      <c r="BFU144" s="1170"/>
      <c r="BFV144" s="1170"/>
      <c r="BFW144" s="1170"/>
      <c r="BFX144" s="1170"/>
      <c r="BFY144" s="1170"/>
      <c r="BFZ144" s="1170"/>
      <c r="BGA144" s="1170"/>
      <c r="BGB144" s="1170"/>
      <c r="BGC144" s="1170"/>
      <c r="BGD144" s="1170"/>
      <c r="BGE144" s="1170"/>
      <c r="BGF144" s="1170"/>
      <c r="BGG144" s="1170"/>
      <c r="BGH144" s="1170"/>
      <c r="BGI144" s="1170"/>
      <c r="BGJ144" s="1170"/>
      <c r="BGK144" s="1170"/>
      <c r="BGL144" s="1170"/>
      <c r="BGM144" s="1170"/>
      <c r="BGN144" s="1170"/>
      <c r="BGO144" s="1170"/>
      <c r="BGP144" s="1170"/>
      <c r="BGQ144" s="1170"/>
      <c r="BGR144" s="1170"/>
      <c r="BGS144" s="1170"/>
      <c r="BGT144" s="1170"/>
      <c r="BGU144" s="1170"/>
      <c r="BGV144" s="1170"/>
      <c r="BGW144" s="1170"/>
      <c r="BGX144" s="1170"/>
      <c r="BGY144" s="1170"/>
      <c r="BGZ144" s="1170"/>
      <c r="BHA144" s="1170"/>
      <c r="BHB144" s="1170"/>
      <c r="BHC144" s="1170"/>
      <c r="BHD144" s="1170"/>
      <c r="BHE144" s="1170"/>
      <c r="BHF144" s="1170"/>
      <c r="BHG144" s="1170"/>
      <c r="BHH144" s="1170"/>
      <c r="BHI144" s="1170"/>
      <c r="BHJ144" s="1170"/>
      <c r="BHK144" s="1170"/>
      <c r="BHL144" s="1170"/>
      <c r="BHM144" s="1170"/>
      <c r="BHN144" s="1170"/>
      <c r="BHO144" s="1170"/>
      <c r="BHP144" s="1170"/>
      <c r="BHQ144" s="1170"/>
      <c r="BHR144" s="1170"/>
      <c r="BHS144" s="1170"/>
      <c r="BHT144" s="1170"/>
      <c r="BHU144" s="1170"/>
      <c r="BHV144" s="1170"/>
      <c r="BHW144" s="1170"/>
      <c r="BHX144" s="1170"/>
      <c r="BHY144" s="1170"/>
      <c r="BHZ144" s="1170"/>
      <c r="BIA144" s="1170"/>
      <c r="BIB144" s="1170"/>
      <c r="BIC144" s="1170"/>
      <c r="BID144" s="1170"/>
      <c r="BIE144" s="1170"/>
      <c r="BIF144" s="1170"/>
      <c r="BIG144" s="1170"/>
      <c r="BIH144" s="1170"/>
      <c r="BII144" s="1170"/>
      <c r="BIJ144" s="1170"/>
      <c r="BIK144" s="1170"/>
      <c r="BIL144" s="1170"/>
      <c r="BIM144" s="1170"/>
      <c r="BIN144" s="1170"/>
      <c r="BIO144" s="1170"/>
      <c r="BIP144" s="1170"/>
      <c r="BIQ144" s="1170"/>
      <c r="BIR144" s="1170"/>
      <c r="BIS144" s="1170"/>
      <c r="BIT144" s="1170"/>
      <c r="BIU144" s="1170"/>
      <c r="BIV144" s="1170"/>
      <c r="BIW144" s="1170"/>
      <c r="BIX144" s="1170"/>
      <c r="BIY144" s="1170"/>
      <c r="BIZ144" s="1170"/>
      <c r="BJA144" s="1170"/>
      <c r="BJB144" s="1170"/>
      <c r="BJC144" s="1170"/>
      <c r="BJD144" s="1170"/>
      <c r="BJE144" s="1170"/>
      <c r="BJF144" s="1170"/>
      <c r="BJG144" s="1170"/>
      <c r="BJH144" s="1170"/>
      <c r="BJI144" s="1170"/>
      <c r="BJJ144" s="1170"/>
      <c r="BJK144" s="1170"/>
      <c r="BJL144" s="1170"/>
      <c r="BJM144" s="1170"/>
      <c r="BJN144" s="1170"/>
      <c r="BJO144" s="1170"/>
      <c r="BJP144" s="1170"/>
      <c r="BJQ144" s="1170"/>
      <c r="BJR144" s="1170"/>
      <c r="BJS144" s="1170"/>
      <c r="BJT144" s="1170"/>
      <c r="BJU144" s="1170"/>
      <c r="BJV144" s="1170"/>
      <c r="BJW144" s="1170"/>
      <c r="BJX144" s="1170"/>
      <c r="BJY144" s="1170"/>
      <c r="BJZ144" s="1170"/>
      <c r="BKA144" s="1170"/>
      <c r="BKB144" s="1170"/>
      <c r="BKC144" s="1170"/>
      <c r="BKD144" s="1170"/>
      <c r="BKE144" s="1170"/>
      <c r="BKF144" s="1170"/>
      <c r="BKG144" s="1170"/>
      <c r="BKH144" s="1170"/>
      <c r="BKI144" s="1170"/>
      <c r="BKJ144" s="1170"/>
      <c r="BKK144" s="1170"/>
      <c r="BKL144" s="1170"/>
      <c r="BKM144" s="1170"/>
      <c r="BKN144" s="1170"/>
      <c r="BKO144" s="1170"/>
      <c r="BKP144" s="1170"/>
      <c r="BKQ144" s="1170"/>
      <c r="BKR144" s="1170"/>
      <c r="BKS144" s="1170"/>
      <c r="BKT144" s="1170"/>
      <c r="BKU144" s="1170"/>
      <c r="BKV144" s="1170"/>
      <c r="BKW144" s="1170"/>
      <c r="BKX144" s="1170"/>
      <c r="BKY144" s="1170"/>
      <c r="BKZ144" s="1170"/>
      <c r="BLA144" s="1170"/>
      <c r="BLB144" s="1170"/>
      <c r="BLC144" s="1170"/>
      <c r="BLD144" s="1170"/>
      <c r="BLE144" s="1170"/>
      <c r="BLF144" s="1170"/>
      <c r="BLG144" s="1170"/>
      <c r="BLH144" s="1170"/>
      <c r="BLI144" s="1170"/>
      <c r="BLJ144" s="1170"/>
      <c r="BLK144" s="1170"/>
      <c r="BLL144" s="1170"/>
      <c r="BLM144" s="1170"/>
      <c r="BLN144" s="1170"/>
      <c r="BLO144" s="1170"/>
      <c r="BLP144" s="1170"/>
      <c r="BLQ144" s="1170"/>
      <c r="BLR144" s="1170"/>
      <c r="BLS144" s="1170"/>
      <c r="BLT144" s="1170"/>
      <c r="BLU144" s="1170"/>
      <c r="BLV144" s="1170"/>
      <c r="BLW144" s="1170"/>
      <c r="BLX144" s="1170"/>
      <c r="BLY144" s="1170"/>
      <c r="BLZ144" s="1170"/>
      <c r="BMA144" s="1170"/>
      <c r="BMB144" s="1170"/>
      <c r="BMC144" s="1170"/>
      <c r="BMD144" s="1170"/>
      <c r="BME144" s="1170"/>
      <c r="BMF144" s="1170"/>
      <c r="BMG144" s="1170"/>
      <c r="BMH144" s="1170"/>
      <c r="BMI144" s="1170"/>
      <c r="BMJ144" s="1170"/>
      <c r="BMK144" s="1170"/>
      <c r="BML144" s="1170"/>
      <c r="BMM144" s="1170"/>
      <c r="BMN144" s="1170"/>
      <c r="BMO144" s="1170"/>
      <c r="BMP144" s="1170"/>
      <c r="BMQ144" s="1170"/>
      <c r="BMR144" s="1170"/>
      <c r="BMS144" s="1170"/>
      <c r="BMT144" s="1170"/>
      <c r="BMU144" s="1170"/>
      <c r="BMV144" s="1170"/>
      <c r="BMW144" s="1170"/>
      <c r="BMX144" s="1170"/>
      <c r="BMY144" s="1170"/>
      <c r="BMZ144" s="1170"/>
      <c r="BNA144" s="1170"/>
      <c r="BNB144" s="1170"/>
      <c r="BNC144" s="1170"/>
      <c r="BND144" s="1170"/>
      <c r="BNE144" s="1170"/>
      <c r="BNF144" s="1170"/>
      <c r="BNG144" s="1170"/>
      <c r="BNH144" s="1170"/>
      <c r="BNI144" s="1170"/>
      <c r="BNJ144" s="1170"/>
      <c r="BNK144" s="1170"/>
      <c r="BNL144" s="1170"/>
      <c r="BNM144" s="1170"/>
      <c r="BNN144" s="1170"/>
      <c r="BNO144" s="1170"/>
      <c r="BNP144" s="1170"/>
      <c r="BNQ144" s="1170"/>
      <c r="BNR144" s="1170"/>
      <c r="BNS144" s="1170"/>
      <c r="BNT144" s="1170"/>
      <c r="BNU144" s="1170"/>
      <c r="BNV144" s="1170"/>
      <c r="BNW144" s="1170"/>
      <c r="BNX144" s="1170"/>
      <c r="BNY144" s="1170"/>
      <c r="BNZ144" s="1170"/>
      <c r="BOA144" s="1170"/>
      <c r="BOB144" s="1170"/>
      <c r="BOC144" s="1170"/>
      <c r="BOD144" s="1170"/>
      <c r="BOE144" s="1170"/>
      <c r="BOF144" s="1170"/>
      <c r="BOG144" s="1170"/>
      <c r="BOH144" s="1170"/>
      <c r="BOI144" s="1170"/>
      <c r="BOJ144" s="1170"/>
      <c r="BOK144" s="1170"/>
      <c r="BOL144" s="1170"/>
      <c r="BOM144" s="1170"/>
      <c r="BON144" s="1170"/>
      <c r="BOO144" s="1170"/>
      <c r="BOP144" s="1170"/>
      <c r="BOQ144" s="1170"/>
      <c r="BOR144" s="1170"/>
      <c r="BOS144" s="1170"/>
      <c r="BOT144" s="1170"/>
      <c r="BOU144" s="1170"/>
      <c r="BOV144" s="1170"/>
      <c r="BOW144" s="1170"/>
      <c r="BOX144" s="1170"/>
      <c r="BOY144" s="1170"/>
      <c r="BOZ144" s="1170"/>
      <c r="BPA144" s="1170"/>
      <c r="BPB144" s="1170"/>
      <c r="BPC144" s="1170"/>
      <c r="BPD144" s="1170"/>
      <c r="BPE144" s="1170"/>
      <c r="BPF144" s="1170"/>
      <c r="BPG144" s="1170"/>
      <c r="BPH144" s="1170"/>
      <c r="BPI144" s="1170"/>
      <c r="BPJ144" s="1170"/>
      <c r="BPK144" s="1170"/>
      <c r="BPL144" s="1170"/>
      <c r="BPM144" s="1170"/>
      <c r="BPN144" s="1170"/>
      <c r="BPO144" s="1170"/>
      <c r="BPP144" s="1170"/>
      <c r="BPQ144" s="1170"/>
      <c r="BPR144" s="1170"/>
      <c r="BPS144" s="1170"/>
      <c r="BPT144" s="1170"/>
      <c r="BPU144" s="1170"/>
      <c r="BPV144" s="1170"/>
      <c r="BPW144" s="1170"/>
      <c r="BPX144" s="1170"/>
      <c r="BPY144" s="1170"/>
      <c r="BPZ144" s="1170"/>
      <c r="BQA144" s="1170"/>
      <c r="BQB144" s="1170"/>
      <c r="BQC144" s="1170"/>
      <c r="BQD144" s="1170"/>
      <c r="BQE144" s="1170"/>
      <c r="BQF144" s="1170"/>
      <c r="BQG144" s="1170"/>
      <c r="BQH144" s="1170"/>
      <c r="BQI144" s="1170"/>
      <c r="BQJ144" s="1170"/>
      <c r="BQK144" s="1170"/>
      <c r="BQL144" s="1170"/>
      <c r="BQM144" s="1170"/>
      <c r="BQN144" s="1170"/>
      <c r="BQO144" s="1170"/>
      <c r="BQP144" s="1170"/>
      <c r="BQQ144" s="1170"/>
      <c r="BQR144" s="1170"/>
      <c r="BQS144" s="1170"/>
      <c r="BQT144" s="1170"/>
      <c r="BQU144" s="1170"/>
      <c r="BQV144" s="1170"/>
      <c r="BQW144" s="1170"/>
      <c r="BQX144" s="1170"/>
      <c r="BQY144" s="1170"/>
      <c r="BQZ144" s="1170"/>
      <c r="BRA144" s="1170"/>
      <c r="BRB144" s="1170"/>
      <c r="BRC144" s="1170"/>
      <c r="BRD144" s="1170"/>
      <c r="BRE144" s="1170"/>
      <c r="BRF144" s="1170"/>
      <c r="BRG144" s="1170"/>
      <c r="BRH144" s="1170"/>
      <c r="BRI144" s="1170"/>
      <c r="BRJ144" s="1170"/>
      <c r="BRK144" s="1170"/>
      <c r="BRL144" s="1170"/>
      <c r="BRM144" s="1170"/>
      <c r="BRN144" s="1170"/>
      <c r="BRO144" s="1170"/>
      <c r="BRP144" s="1170"/>
      <c r="BRQ144" s="1170"/>
      <c r="BRR144" s="1170"/>
      <c r="BRS144" s="1170"/>
      <c r="BRT144" s="1170"/>
      <c r="BRU144" s="1170"/>
      <c r="BRV144" s="1170"/>
      <c r="BRW144" s="1170"/>
      <c r="BRX144" s="1170"/>
      <c r="BRY144" s="1170"/>
      <c r="BRZ144" s="1170"/>
      <c r="BSA144" s="1170"/>
      <c r="BSB144" s="1170"/>
      <c r="BSC144" s="1170"/>
      <c r="BSD144" s="1170"/>
      <c r="BSE144" s="1170"/>
      <c r="BSF144" s="1170"/>
      <c r="BSG144" s="1170"/>
      <c r="BSH144" s="1170"/>
      <c r="BSI144" s="1170"/>
      <c r="BSJ144" s="1170"/>
      <c r="BSK144" s="1170"/>
      <c r="BSL144" s="1170"/>
      <c r="BSM144" s="1170"/>
      <c r="BSN144" s="1170"/>
      <c r="BSO144" s="1170"/>
      <c r="BSP144" s="1170"/>
      <c r="BSQ144" s="1170"/>
      <c r="BSR144" s="1170"/>
      <c r="BSS144" s="1170"/>
      <c r="BST144" s="1170"/>
      <c r="BSU144" s="1170"/>
      <c r="BSV144" s="1170"/>
      <c r="BSW144" s="1170"/>
      <c r="BSX144" s="1170"/>
      <c r="BSY144" s="1170"/>
      <c r="BSZ144" s="1170"/>
      <c r="BTA144" s="1170"/>
      <c r="BTB144" s="1170"/>
      <c r="BTC144" s="1170"/>
      <c r="BTD144" s="1170"/>
      <c r="BTE144" s="1170"/>
      <c r="BTF144" s="1170"/>
      <c r="BTG144" s="1170"/>
      <c r="BTH144" s="1170"/>
      <c r="BTI144" s="1170"/>
      <c r="BTJ144" s="1170"/>
      <c r="BTK144" s="1170"/>
      <c r="BTL144" s="1170"/>
      <c r="BTM144" s="1170"/>
      <c r="BTN144" s="1170"/>
      <c r="BTO144" s="1170"/>
      <c r="BTP144" s="1170"/>
      <c r="BTQ144" s="1170"/>
      <c r="BTR144" s="1170"/>
      <c r="BTS144" s="1170"/>
      <c r="BTT144" s="1170"/>
      <c r="BTU144" s="1170"/>
      <c r="BTV144" s="1170"/>
      <c r="BTW144" s="1170"/>
      <c r="BTX144" s="1170"/>
      <c r="BTY144" s="1170"/>
      <c r="BTZ144" s="1170"/>
      <c r="BUA144" s="1170"/>
      <c r="BUB144" s="1170"/>
      <c r="BUC144" s="1170"/>
      <c r="BUD144" s="1170"/>
      <c r="BUE144" s="1170"/>
      <c r="BUF144" s="1170"/>
      <c r="BUG144" s="1170"/>
      <c r="BUH144" s="1170"/>
      <c r="BUI144" s="1170"/>
      <c r="BUJ144" s="1170"/>
      <c r="BUK144" s="1170"/>
      <c r="BUL144" s="1170"/>
      <c r="BUM144" s="1170"/>
      <c r="BUN144" s="1170"/>
      <c r="BUO144" s="1170"/>
      <c r="BUP144" s="1170"/>
      <c r="BUQ144" s="1170"/>
      <c r="BUR144" s="1170"/>
      <c r="BUS144" s="1170"/>
      <c r="BUT144" s="1170"/>
      <c r="BUU144" s="1170"/>
      <c r="BUV144" s="1170"/>
      <c r="BUW144" s="1170"/>
      <c r="BUX144" s="1170"/>
      <c r="BUY144" s="1170"/>
      <c r="BUZ144" s="1170"/>
      <c r="BVA144" s="1170"/>
      <c r="BVB144" s="1170"/>
      <c r="BVC144" s="1170"/>
      <c r="BVD144" s="1170"/>
      <c r="BVE144" s="1170"/>
      <c r="BVF144" s="1170"/>
      <c r="BVG144" s="1170"/>
      <c r="BVH144" s="1170"/>
      <c r="BVI144" s="1170"/>
      <c r="BVJ144" s="1170"/>
      <c r="BVK144" s="1170"/>
      <c r="BVL144" s="1170"/>
      <c r="BVM144" s="1170"/>
      <c r="BVN144" s="1170"/>
      <c r="BVO144" s="1170"/>
      <c r="BVP144" s="1170"/>
      <c r="BVQ144" s="1170"/>
      <c r="BVR144" s="1170"/>
      <c r="BVS144" s="1170"/>
      <c r="BVT144" s="1170"/>
      <c r="BVU144" s="1170"/>
      <c r="BVV144" s="1170"/>
      <c r="BVW144" s="1170"/>
      <c r="BVX144" s="1170"/>
      <c r="BVY144" s="1170"/>
      <c r="BVZ144" s="1170"/>
      <c r="BWA144" s="1170"/>
      <c r="BWB144" s="1170"/>
      <c r="BWC144" s="1170"/>
      <c r="BWD144" s="1170"/>
      <c r="BWE144" s="1170"/>
      <c r="BWF144" s="1170"/>
      <c r="BWG144" s="1170"/>
      <c r="BWH144" s="1170"/>
      <c r="BWI144" s="1170"/>
      <c r="BWJ144" s="1170"/>
      <c r="BWK144" s="1170"/>
      <c r="BWL144" s="1170"/>
      <c r="BWM144" s="1170"/>
      <c r="BWN144" s="1170"/>
      <c r="BWO144" s="1170"/>
      <c r="BWP144" s="1170"/>
      <c r="BWQ144" s="1170"/>
      <c r="BWR144" s="1170"/>
      <c r="BWS144" s="1170"/>
      <c r="BWT144" s="1170"/>
      <c r="BWU144" s="1170"/>
      <c r="BWV144" s="1170"/>
      <c r="BWW144" s="1170"/>
      <c r="BWX144" s="1170"/>
      <c r="BWY144" s="1170"/>
      <c r="BWZ144" s="1170"/>
      <c r="BXA144" s="1170"/>
      <c r="BXB144" s="1170"/>
      <c r="BXC144" s="1170"/>
      <c r="BXD144" s="1170"/>
      <c r="BXE144" s="1170"/>
      <c r="BXF144" s="1170"/>
      <c r="BXG144" s="1170"/>
      <c r="BXH144" s="1170"/>
      <c r="BXI144" s="1170"/>
      <c r="BXJ144" s="1170"/>
      <c r="BXK144" s="1170"/>
      <c r="BXL144" s="1170"/>
      <c r="BXM144" s="1170"/>
      <c r="BXN144" s="1170"/>
      <c r="BXO144" s="1170"/>
      <c r="BXP144" s="1170"/>
      <c r="BXQ144" s="1170"/>
      <c r="BXR144" s="1170"/>
      <c r="BXS144" s="1170"/>
      <c r="BXT144" s="1170"/>
      <c r="BXU144" s="1170"/>
      <c r="BXV144" s="1170"/>
      <c r="BXW144" s="1170"/>
      <c r="BXX144" s="1170"/>
      <c r="BXY144" s="1170"/>
      <c r="BXZ144" s="1170"/>
      <c r="BYA144" s="1170"/>
      <c r="BYB144" s="1170"/>
      <c r="BYC144" s="1170"/>
      <c r="BYD144" s="1170"/>
      <c r="BYE144" s="1170"/>
      <c r="BYF144" s="1170"/>
      <c r="BYG144" s="1170"/>
      <c r="BYH144" s="1170"/>
      <c r="BYI144" s="1170"/>
      <c r="BYJ144" s="1170"/>
      <c r="BYK144" s="1170"/>
      <c r="BYL144" s="1170"/>
      <c r="BYM144" s="1170"/>
      <c r="BYN144" s="1170"/>
      <c r="BYO144" s="1170"/>
      <c r="BYP144" s="1170"/>
      <c r="BYQ144" s="1170"/>
      <c r="BYR144" s="1170"/>
      <c r="BYS144" s="1170"/>
      <c r="BYT144" s="1170"/>
      <c r="BYU144" s="1170"/>
      <c r="BYV144" s="1170"/>
      <c r="BYW144" s="1170"/>
      <c r="BYX144" s="1170"/>
      <c r="BYY144" s="1170"/>
      <c r="BYZ144" s="1170"/>
      <c r="BZA144" s="1170"/>
      <c r="BZB144" s="1170"/>
      <c r="BZC144" s="1170"/>
      <c r="BZD144" s="1170"/>
      <c r="BZE144" s="1170"/>
      <c r="BZF144" s="1170"/>
      <c r="BZG144" s="1170"/>
      <c r="BZH144" s="1170"/>
      <c r="BZI144" s="1170"/>
      <c r="BZJ144" s="1170"/>
      <c r="BZK144" s="1170"/>
      <c r="BZL144" s="1170"/>
      <c r="BZM144" s="1170"/>
      <c r="BZN144" s="1170"/>
      <c r="BZO144" s="1170"/>
      <c r="BZP144" s="1170"/>
      <c r="BZQ144" s="1170"/>
      <c r="BZR144" s="1170"/>
      <c r="BZS144" s="1170"/>
      <c r="BZT144" s="1170"/>
      <c r="BZU144" s="1170"/>
      <c r="BZV144" s="1170"/>
      <c r="BZW144" s="1170"/>
      <c r="BZX144" s="1170"/>
      <c r="BZY144" s="1170"/>
      <c r="BZZ144" s="1170"/>
      <c r="CAA144" s="1170"/>
      <c r="CAB144" s="1170"/>
      <c r="CAC144" s="1170"/>
      <c r="CAD144" s="1170"/>
      <c r="CAE144" s="1170"/>
      <c r="CAF144" s="1170"/>
      <c r="CAG144" s="1170"/>
      <c r="CAH144" s="1170"/>
      <c r="CAI144" s="1170"/>
      <c r="CAJ144" s="1170"/>
      <c r="CAK144" s="1170"/>
      <c r="CAL144" s="1170"/>
      <c r="CAM144" s="1170"/>
      <c r="CAN144" s="1170"/>
      <c r="CAO144" s="1170"/>
      <c r="CAP144" s="1170"/>
      <c r="CAQ144" s="1170"/>
      <c r="CAR144" s="1170"/>
      <c r="CAS144" s="1170"/>
      <c r="CAT144" s="1170"/>
      <c r="CAU144" s="1170"/>
      <c r="CAV144" s="1170"/>
      <c r="CAW144" s="1170"/>
      <c r="CAX144" s="1170"/>
      <c r="CAY144" s="1170"/>
      <c r="CAZ144" s="1170"/>
      <c r="CBA144" s="1170"/>
      <c r="CBB144" s="1170"/>
      <c r="CBC144" s="1170"/>
      <c r="CBD144" s="1170"/>
      <c r="CBE144" s="1170"/>
      <c r="CBF144" s="1170"/>
      <c r="CBG144" s="1170"/>
      <c r="CBH144" s="1170"/>
      <c r="CBI144" s="1170"/>
      <c r="CBJ144" s="1170"/>
      <c r="CBK144" s="1170"/>
      <c r="CBL144" s="1170"/>
      <c r="CBM144" s="1170"/>
      <c r="CBN144" s="1170"/>
      <c r="CBO144" s="1170"/>
      <c r="CBP144" s="1170"/>
      <c r="CBQ144" s="1170"/>
      <c r="CBR144" s="1170"/>
      <c r="CBS144" s="1170"/>
      <c r="CBT144" s="1170"/>
      <c r="CBU144" s="1170"/>
      <c r="CBV144" s="1170"/>
      <c r="CBW144" s="1170"/>
      <c r="CBX144" s="1170"/>
      <c r="CBY144" s="1170"/>
      <c r="CBZ144" s="1170"/>
      <c r="CCA144" s="1170"/>
      <c r="CCB144" s="1170"/>
      <c r="CCC144" s="1170"/>
      <c r="CCD144" s="1170"/>
      <c r="CCE144" s="1170"/>
      <c r="CCF144" s="1170"/>
      <c r="CCG144" s="1170"/>
      <c r="CCH144" s="1170"/>
      <c r="CCI144" s="1170"/>
      <c r="CCJ144" s="1170"/>
      <c r="CCK144" s="1170"/>
      <c r="CCL144" s="1170"/>
      <c r="CCM144" s="1170"/>
      <c r="CCN144" s="1170"/>
      <c r="CCO144" s="1170"/>
      <c r="CCP144" s="1170"/>
      <c r="CCQ144" s="1170"/>
      <c r="CCR144" s="1170"/>
      <c r="CCS144" s="1170"/>
      <c r="CCT144" s="1170"/>
      <c r="CCU144" s="1170"/>
      <c r="CCV144" s="1170"/>
      <c r="CCW144" s="1170"/>
      <c r="CCX144" s="1170"/>
      <c r="CCY144" s="1170"/>
      <c r="CCZ144" s="1170"/>
      <c r="CDA144" s="1170"/>
      <c r="CDB144" s="1170"/>
      <c r="CDC144" s="1170"/>
      <c r="CDD144" s="1170"/>
      <c r="CDE144" s="1170"/>
      <c r="CDF144" s="1170"/>
      <c r="CDG144" s="1170"/>
      <c r="CDH144" s="1170"/>
      <c r="CDI144" s="1170"/>
      <c r="CDJ144" s="1170"/>
      <c r="CDK144" s="1170"/>
      <c r="CDL144" s="1170"/>
      <c r="CDM144" s="1170"/>
      <c r="CDN144" s="1170"/>
      <c r="CDO144" s="1170"/>
      <c r="CDP144" s="1170"/>
      <c r="CDQ144" s="1170"/>
      <c r="CDR144" s="1170"/>
      <c r="CDS144" s="1170"/>
      <c r="CDT144" s="1170"/>
      <c r="CDU144" s="1170"/>
      <c r="CDV144" s="1170"/>
      <c r="CDW144" s="1170"/>
      <c r="CDX144" s="1170"/>
      <c r="CDY144" s="1170"/>
      <c r="CDZ144" s="1170"/>
      <c r="CEA144" s="1170"/>
      <c r="CEB144" s="1170"/>
      <c r="CEC144" s="1170"/>
      <c r="CED144" s="1170"/>
      <c r="CEE144" s="1170"/>
      <c r="CEF144" s="1170"/>
      <c r="CEG144" s="1170"/>
      <c r="CEH144" s="1170"/>
      <c r="CEI144" s="1170"/>
      <c r="CEJ144" s="1170"/>
      <c r="CEK144" s="1170"/>
      <c r="CEL144" s="1170"/>
      <c r="CEM144" s="1170"/>
      <c r="CEN144" s="1170"/>
      <c r="CEO144" s="1170"/>
      <c r="CEP144" s="1170"/>
      <c r="CEQ144" s="1170"/>
      <c r="CER144" s="1170"/>
      <c r="CES144" s="1170"/>
      <c r="CET144" s="1170"/>
      <c r="CEU144" s="1170"/>
      <c r="CEV144" s="1170"/>
      <c r="CEW144" s="1170"/>
      <c r="CEX144" s="1170"/>
      <c r="CEY144" s="1170"/>
      <c r="CEZ144" s="1170"/>
      <c r="CFA144" s="1170"/>
      <c r="CFB144" s="1170"/>
      <c r="CFC144" s="1170"/>
      <c r="CFD144" s="1170"/>
      <c r="CFE144" s="1170"/>
      <c r="CFF144" s="1170"/>
      <c r="CFG144" s="1170"/>
      <c r="CFH144" s="1170"/>
      <c r="CFI144" s="1170"/>
      <c r="CFJ144" s="1170"/>
      <c r="CFK144" s="1170"/>
      <c r="CFL144" s="1170"/>
      <c r="CFM144" s="1170"/>
      <c r="CFN144" s="1170"/>
      <c r="CFO144" s="1170"/>
      <c r="CFP144" s="1170"/>
      <c r="CFQ144" s="1170"/>
      <c r="CFR144" s="1170"/>
      <c r="CFS144" s="1170"/>
      <c r="CFT144" s="1170"/>
      <c r="CFU144" s="1170"/>
      <c r="CFV144" s="1170"/>
      <c r="CFW144" s="1170"/>
      <c r="CFX144" s="1170"/>
      <c r="CFY144" s="1170"/>
      <c r="CFZ144" s="1170"/>
      <c r="CGA144" s="1170"/>
      <c r="CGB144" s="1170"/>
      <c r="CGC144" s="1170"/>
      <c r="CGD144" s="1170"/>
      <c r="CGE144" s="1170"/>
      <c r="CGF144" s="1170"/>
      <c r="CGG144" s="1170"/>
      <c r="CGH144" s="1170"/>
      <c r="CGI144" s="1170"/>
      <c r="CGJ144" s="1170"/>
      <c r="CGK144" s="1170"/>
      <c r="CGL144" s="1170"/>
      <c r="CGM144" s="1170"/>
      <c r="CGN144" s="1170"/>
      <c r="CGO144" s="1170"/>
      <c r="CGP144" s="1170"/>
      <c r="CGQ144" s="1170"/>
      <c r="CGR144" s="1170"/>
      <c r="CGS144" s="1170"/>
      <c r="CGT144" s="1170"/>
      <c r="CGU144" s="1170"/>
      <c r="CGV144" s="1170"/>
      <c r="CGW144" s="1170"/>
      <c r="CGX144" s="1170"/>
      <c r="CGY144" s="1170"/>
      <c r="CGZ144" s="1170"/>
      <c r="CHA144" s="1170"/>
      <c r="CHB144" s="1170"/>
      <c r="CHC144" s="1170"/>
      <c r="CHD144" s="1170"/>
      <c r="CHE144" s="1170"/>
      <c r="CHF144" s="1170"/>
      <c r="CHG144" s="1170"/>
      <c r="CHH144" s="1170"/>
      <c r="CHI144" s="1170"/>
      <c r="CHJ144" s="1170"/>
      <c r="CHK144" s="1170"/>
      <c r="CHL144" s="1170"/>
      <c r="CHM144" s="1170"/>
      <c r="CHN144" s="1170"/>
      <c r="CHO144" s="1170"/>
      <c r="CHP144" s="1170"/>
      <c r="CHQ144" s="1170"/>
      <c r="CHR144" s="1170"/>
      <c r="CHS144" s="1170"/>
      <c r="CHT144" s="1170"/>
      <c r="CHU144" s="1170"/>
      <c r="CHV144" s="1170"/>
      <c r="CHW144" s="1170"/>
      <c r="CHX144" s="1170"/>
      <c r="CHY144" s="1170"/>
      <c r="CHZ144" s="1170"/>
      <c r="CIA144" s="1170"/>
      <c r="CIB144" s="1170"/>
      <c r="CIC144" s="1170"/>
      <c r="CID144" s="1170"/>
      <c r="CIE144" s="1170"/>
      <c r="CIF144" s="1170"/>
      <c r="CIG144" s="1170"/>
      <c r="CIH144" s="1170"/>
      <c r="CII144" s="1170"/>
      <c r="CIJ144" s="1170"/>
      <c r="CIK144" s="1170"/>
      <c r="CIL144" s="1170"/>
      <c r="CIM144" s="1170"/>
      <c r="CIN144" s="1170"/>
      <c r="CIO144" s="1170"/>
      <c r="CIP144" s="1170"/>
      <c r="CIQ144" s="1170"/>
      <c r="CIR144" s="1170"/>
      <c r="CIS144" s="1170"/>
      <c r="CIT144" s="1170"/>
      <c r="CIU144" s="1170"/>
      <c r="CIV144" s="1170"/>
      <c r="CIW144" s="1170"/>
      <c r="CIX144" s="1170"/>
      <c r="CIY144" s="1170"/>
      <c r="CIZ144" s="1170"/>
      <c r="CJA144" s="1170"/>
      <c r="CJB144" s="1170"/>
      <c r="CJC144" s="1170"/>
      <c r="CJD144" s="1170"/>
      <c r="CJE144" s="1170"/>
      <c r="CJF144" s="1170"/>
      <c r="CJG144" s="1170"/>
      <c r="CJH144" s="1170"/>
      <c r="CJI144" s="1170"/>
      <c r="CJJ144" s="1170"/>
      <c r="CJK144" s="1170"/>
      <c r="CJL144" s="1170"/>
      <c r="CJM144" s="1170"/>
      <c r="CJN144" s="1170"/>
      <c r="CJO144" s="1170"/>
      <c r="CJP144" s="1170"/>
      <c r="CJQ144" s="1170"/>
      <c r="CJR144" s="1170"/>
      <c r="CJS144" s="1170"/>
      <c r="CJT144" s="1170"/>
      <c r="CJU144" s="1170"/>
      <c r="CJV144" s="1170"/>
      <c r="CJW144" s="1170"/>
      <c r="CJX144" s="1170"/>
      <c r="CJY144" s="1170"/>
      <c r="CJZ144" s="1170"/>
      <c r="CKA144" s="1170"/>
      <c r="CKB144" s="1170"/>
      <c r="CKC144" s="1170"/>
      <c r="CKD144" s="1170"/>
      <c r="CKE144" s="1170"/>
      <c r="CKF144" s="1170"/>
      <c r="CKG144" s="1170"/>
      <c r="CKH144" s="1170"/>
      <c r="CKI144" s="1170"/>
      <c r="CKJ144" s="1170"/>
      <c r="CKK144" s="1170"/>
      <c r="CKL144" s="1170"/>
      <c r="CKM144" s="1170"/>
      <c r="CKN144" s="1170"/>
      <c r="CKO144" s="1170"/>
      <c r="CKP144" s="1170"/>
      <c r="CKQ144" s="1170"/>
      <c r="CKR144" s="1170"/>
      <c r="CKS144" s="1170"/>
      <c r="CKT144" s="1170"/>
      <c r="CKU144" s="1170"/>
      <c r="CKV144" s="1170"/>
      <c r="CKW144" s="1170"/>
      <c r="CKX144" s="1170"/>
      <c r="CKY144" s="1170"/>
      <c r="CKZ144" s="1170"/>
      <c r="CLA144" s="1170"/>
      <c r="CLB144" s="1170"/>
      <c r="CLC144" s="1170"/>
      <c r="CLD144" s="1170"/>
      <c r="CLE144" s="1170"/>
      <c r="CLF144" s="1170"/>
      <c r="CLG144" s="1170"/>
      <c r="CLH144" s="1170"/>
      <c r="CLI144" s="1170"/>
      <c r="CLJ144" s="1170"/>
      <c r="CLK144" s="1170"/>
      <c r="CLL144" s="1170"/>
      <c r="CLM144" s="1170"/>
      <c r="CLN144" s="1170"/>
      <c r="CLO144" s="1170"/>
      <c r="CLP144" s="1170"/>
      <c r="CLQ144" s="1170"/>
      <c r="CLR144" s="1170"/>
      <c r="CLS144" s="1170"/>
      <c r="CLT144" s="1170"/>
      <c r="CLU144" s="1170"/>
      <c r="CLV144" s="1170"/>
      <c r="CLW144" s="1170"/>
      <c r="CLX144" s="1170"/>
      <c r="CLY144" s="1170"/>
      <c r="CLZ144" s="1170"/>
      <c r="CMA144" s="1170"/>
      <c r="CMB144" s="1170"/>
      <c r="CMC144" s="1170"/>
      <c r="CMD144" s="1170"/>
      <c r="CME144" s="1170"/>
      <c r="CMF144" s="1170"/>
      <c r="CMG144" s="1170"/>
      <c r="CMH144" s="1170"/>
      <c r="CMI144" s="1170"/>
      <c r="CMJ144" s="1170"/>
      <c r="CMK144" s="1170"/>
      <c r="CML144" s="1170"/>
      <c r="CMM144" s="1170"/>
      <c r="CMN144" s="1170"/>
      <c r="CMO144" s="1170"/>
      <c r="CMP144" s="1170"/>
      <c r="CMQ144" s="1170"/>
      <c r="CMR144" s="1170"/>
      <c r="CMS144" s="1170"/>
      <c r="CMT144" s="1170"/>
      <c r="CMU144" s="1170"/>
      <c r="CMV144" s="1170"/>
      <c r="CMW144" s="1170"/>
      <c r="CMX144" s="1170"/>
      <c r="CMY144" s="1170"/>
      <c r="CMZ144" s="1170"/>
      <c r="CNA144" s="1170"/>
      <c r="CNB144" s="1170"/>
      <c r="CNC144" s="1170"/>
      <c r="CND144" s="1170"/>
      <c r="CNE144" s="1170"/>
      <c r="CNF144" s="1170"/>
      <c r="CNG144" s="1170"/>
      <c r="CNH144" s="1170"/>
      <c r="CNI144" s="1170"/>
      <c r="CNJ144" s="1170"/>
      <c r="CNK144" s="1170"/>
      <c r="CNL144" s="1170"/>
      <c r="CNM144" s="1170"/>
      <c r="CNN144" s="1170"/>
      <c r="CNO144" s="1170"/>
      <c r="CNP144" s="1170"/>
      <c r="CNQ144" s="1170"/>
      <c r="CNR144" s="1170"/>
      <c r="CNS144" s="1170"/>
      <c r="CNT144" s="1170"/>
      <c r="CNU144" s="1170"/>
      <c r="CNV144" s="1170"/>
      <c r="CNW144" s="1170"/>
      <c r="CNX144" s="1170"/>
      <c r="CNY144" s="1170"/>
      <c r="CNZ144" s="1170"/>
      <c r="COA144" s="1170"/>
      <c r="COB144" s="1170"/>
      <c r="COC144" s="1170"/>
      <c r="COD144" s="1170"/>
      <c r="COE144" s="1170"/>
      <c r="COF144" s="1170"/>
      <c r="COG144" s="1170"/>
      <c r="COH144" s="1170"/>
      <c r="COI144" s="1170"/>
      <c r="COJ144" s="1170"/>
      <c r="COK144" s="1170"/>
      <c r="COL144" s="1170"/>
      <c r="COM144" s="1170"/>
      <c r="CON144" s="1170"/>
      <c r="COO144" s="1170"/>
      <c r="COP144" s="1170"/>
      <c r="COQ144" s="1170"/>
      <c r="COR144" s="1170"/>
      <c r="COS144" s="1170"/>
      <c r="COT144" s="1170"/>
      <c r="COU144" s="1170"/>
      <c r="COV144" s="1170"/>
      <c r="COW144" s="1170"/>
      <c r="COX144" s="1170"/>
      <c r="COY144" s="1170"/>
      <c r="COZ144" s="1170"/>
      <c r="CPA144" s="1170"/>
      <c r="CPB144" s="1170"/>
      <c r="CPC144" s="1170"/>
      <c r="CPD144" s="1170"/>
      <c r="CPE144" s="1170"/>
      <c r="CPF144" s="1170"/>
      <c r="CPG144" s="1170"/>
      <c r="CPH144" s="1170"/>
      <c r="CPI144" s="1170"/>
      <c r="CPJ144" s="1170"/>
      <c r="CPK144" s="1170"/>
      <c r="CPL144" s="1170"/>
      <c r="CPM144" s="1170"/>
      <c r="CPN144" s="1170"/>
      <c r="CPO144" s="1170"/>
      <c r="CPP144" s="1170"/>
      <c r="CPQ144" s="1170"/>
      <c r="CPR144" s="1170"/>
      <c r="CPS144" s="1170"/>
      <c r="CPT144" s="1170"/>
      <c r="CPU144" s="1170"/>
      <c r="CPV144" s="1170"/>
      <c r="CPW144" s="1170"/>
      <c r="CPX144" s="1170"/>
      <c r="CPY144" s="1170"/>
      <c r="CPZ144" s="1170"/>
      <c r="CQA144" s="1170"/>
      <c r="CQB144" s="1170"/>
      <c r="CQC144" s="1170"/>
      <c r="CQD144" s="1170"/>
      <c r="CQE144" s="1170"/>
      <c r="CQF144" s="1170"/>
      <c r="CQG144" s="1170"/>
      <c r="CQH144" s="1170"/>
      <c r="CQI144" s="1170"/>
      <c r="CQJ144" s="1170"/>
      <c r="CQK144" s="1170"/>
      <c r="CQL144" s="1170"/>
      <c r="CQM144" s="1170"/>
      <c r="CQN144" s="1170"/>
      <c r="CQO144" s="1170"/>
      <c r="CQP144" s="1170"/>
      <c r="CQQ144" s="1170"/>
      <c r="CQR144" s="1170"/>
      <c r="CQS144" s="1170"/>
      <c r="CQT144" s="1170"/>
      <c r="CQU144" s="1170"/>
      <c r="CQV144" s="1170"/>
      <c r="CQW144" s="1170"/>
      <c r="CQX144" s="1170"/>
      <c r="CQY144" s="1170"/>
      <c r="CQZ144" s="1170"/>
      <c r="CRA144" s="1170"/>
      <c r="CRB144" s="1170"/>
      <c r="CRC144" s="1170"/>
      <c r="CRD144" s="1170"/>
      <c r="CRE144" s="1170"/>
      <c r="CRF144" s="1170"/>
      <c r="CRG144" s="1170"/>
      <c r="CRH144" s="1170"/>
      <c r="CRI144" s="1170"/>
      <c r="CRJ144" s="1170"/>
      <c r="CRK144" s="1170"/>
      <c r="CRL144" s="1170"/>
      <c r="CRM144" s="1170"/>
      <c r="CRN144" s="1170"/>
      <c r="CRO144" s="1170"/>
      <c r="CRP144" s="1170"/>
      <c r="CRQ144" s="1170"/>
      <c r="CRR144" s="1170"/>
      <c r="CRS144" s="1170"/>
      <c r="CRT144" s="1170"/>
      <c r="CRU144" s="1170"/>
      <c r="CRV144" s="1170"/>
      <c r="CRW144" s="1170"/>
      <c r="CRX144" s="1170"/>
      <c r="CRY144" s="1170"/>
      <c r="CRZ144" s="1170"/>
      <c r="CSA144" s="1170"/>
      <c r="CSB144" s="1170"/>
      <c r="CSC144" s="1170"/>
      <c r="CSD144" s="1170"/>
      <c r="CSE144" s="1170"/>
      <c r="CSF144" s="1170"/>
      <c r="CSG144" s="1170"/>
      <c r="CSH144" s="1170"/>
      <c r="CSI144" s="1170"/>
      <c r="CSJ144" s="1170"/>
      <c r="CSK144" s="1170"/>
      <c r="CSL144" s="1170"/>
      <c r="CSM144" s="1170"/>
      <c r="CSN144" s="1170"/>
      <c r="CSO144" s="1170"/>
      <c r="CSP144" s="1170"/>
      <c r="CSQ144" s="1170"/>
      <c r="CSR144" s="1170"/>
      <c r="CSS144" s="1170"/>
      <c r="CST144" s="1170"/>
      <c r="CSU144" s="1170"/>
      <c r="CSV144" s="1170"/>
      <c r="CSW144" s="1170"/>
      <c r="CSX144" s="1170"/>
      <c r="CSY144" s="1170"/>
      <c r="CSZ144" s="1170"/>
      <c r="CTA144" s="1170"/>
      <c r="CTB144" s="1170"/>
      <c r="CTC144" s="1170"/>
      <c r="CTD144" s="1170"/>
      <c r="CTE144" s="1170"/>
      <c r="CTF144" s="1170"/>
      <c r="CTG144" s="1170"/>
      <c r="CTH144" s="1170"/>
      <c r="CTI144" s="1170"/>
      <c r="CTJ144" s="1170"/>
      <c r="CTK144" s="1170"/>
      <c r="CTL144" s="1170"/>
      <c r="CTM144" s="1170"/>
      <c r="CTN144" s="1170"/>
      <c r="CTO144" s="1170"/>
      <c r="CTP144" s="1170"/>
      <c r="CTQ144" s="1170"/>
      <c r="CTR144" s="1170"/>
      <c r="CTS144" s="1170"/>
      <c r="CTT144" s="1170"/>
      <c r="CTU144" s="1170"/>
      <c r="CTV144" s="1170"/>
      <c r="CTW144" s="1170"/>
      <c r="CTX144" s="1170"/>
      <c r="CTY144" s="1170"/>
      <c r="CTZ144" s="1170"/>
      <c r="CUA144" s="1170"/>
      <c r="CUB144" s="1170"/>
      <c r="CUC144" s="1170"/>
      <c r="CUD144" s="1170"/>
      <c r="CUE144" s="1170"/>
      <c r="CUF144" s="1170"/>
      <c r="CUG144" s="1170"/>
      <c r="CUH144" s="1170"/>
      <c r="CUI144" s="1170"/>
      <c r="CUJ144" s="1170"/>
      <c r="CUK144" s="1170"/>
      <c r="CUL144" s="1170"/>
      <c r="CUM144" s="1170"/>
      <c r="CUN144" s="1170"/>
      <c r="CUO144" s="1170"/>
      <c r="CUP144" s="1170"/>
      <c r="CUQ144" s="1170"/>
      <c r="CUR144" s="1170"/>
      <c r="CUS144" s="1170"/>
      <c r="CUT144" s="1170"/>
      <c r="CUU144" s="1170"/>
      <c r="CUV144" s="1170"/>
      <c r="CUW144" s="1170"/>
      <c r="CUX144" s="1170"/>
      <c r="CUY144" s="1170"/>
      <c r="CUZ144" s="1170"/>
      <c r="CVA144" s="1170"/>
      <c r="CVB144" s="1170"/>
      <c r="CVC144" s="1170"/>
      <c r="CVD144" s="1170"/>
      <c r="CVE144" s="1170"/>
      <c r="CVF144" s="1170"/>
      <c r="CVG144" s="1170"/>
      <c r="CVH144" s="1170"/>
      <c r="CVI144" s="1170"/>
      <c r="CVJ144" s="1170"/>
      <c r="CVK144" s="1170"/>
      <c r="CVL144" s="1170"/>
      <c r="CVM144" s="1170"/>
      <c r="CVN144" s="1170"/>
      <c r="CVO144" s="1170"/>
      <c r="CVP144" s="1170"/>
      <c r="CVQ144" s="1170"/>
      <c r="CVR144" s="1170"/>
      <c r="CVS144" s="1170"/>
      <c r="CVT144" s="1170"/>
      <c r="CVU144" s="1170"/>
      <c r="CVV144" s="1170"/>
      <c r="CVW144" s="1170"/>
      <c r="CVX144" s="1170"/>
      <c r="CVY144" s="1170"/>
      <c r="CVZ144" s="1170"/>
      <c r="CWA144" s="1170"/>
      <c r="CWB144" s="1170"/>
      <c r="CWC144" s="1170"/>
      <c r="CWD144" s="1170"/>
      <c r="CWE144" s="1170"/>
      <c r="CWF144" s="1170"/>
      <c r="CWG144" s="1170"/>
      <c r="CWH144" s="1170"/>
      <c r="CWI144" s="1170"/>
      <c r="CWJ144" s="1170"/>
      <c r="CWK144" s="1170"/>
      <c r="CWL144" s="1170"/>
      <c r="CWM144" s="1170"/>
      <c r="CWN144" s="1170"/>
      <c r="CWO144" s="1170"/>
      <c r="CWP144" s="1170"/>
      <c r="CWQ144" s="1170"/>
      <c r="CWR144" s="1170"/>
      <c r="CWS144" s="1170"/>
      <c r="CWT144" s="1170"/>
      <c r="CWU144" s="1170"/>
      <c r="CWV144" s="1170"/>
      <c r="CWW144" s="1170"/>
      <c r="CWX144" s="1170"/>
      <c r="CWY144" s="1170"/>
      <c r="CWZ144" s="1170"/>
      <c r="CXA144" s="1170"/>
      <c r="CXB144" s="1170"/>
      <c r="CXC144" s="1170"/>
      <c r="CXD144" s="1170"/>
      <c r="CXE144" s="1170"/>
      <c r="CXF144" s="1170"/>
      <c r="CXG144" s="1170"/>
      <c r="CXH144" s="1170"/>
      <c r="CXI144" s="1170"/>
      <c r="CXJ144" s="1170"/>
      <c r="CXK144" s="1170"/>
      <c r="CXL144" s="1170"/>
      <c r="CXM144" s="1170"/>
      <c r="CXN144" s="1170"/>
      <c r="CXO144" s="1170"/>
      <c r="CXP144" s="1170"/>
      <c r="CXQ144" s="1170"/>
      <c r="CXR144" s="1170"/>
      <c r="CXS144" s="1170"/>
      <c r="CXT144" s="1170"/>
      <c r="CXU144" s="1170"/>
      <c r="CXV144" s="1170"/>
      <c r="CXW144" s="1170"/>
      <c r="CXX144" s="1170"/>
      <c r="CXY144" s="1170"/>
      <c r="CXZ144" s="1170"/>
      <c r="CYA144" s="1170"/>
      <c r="CYB144" s="1170"/>
      <c r="CYC144" s="1170"/>
      <c r="CYD144" s="1170"/>
      <c r="CYE144" s="1170"/>
      <c r="CYF144" s="1170"/>
      <c r="CYG144" s="1170"/>
      <c r="CYH144" s="1170"/>
      <c r="CYI144" s="1170"/>
      <c r="CYJ144" s="1170"/>
      <c r="CYK144" s="1170"/>
      <c r="CYL144" s="1170"/>
      <c r="CYM144" s="1170"/>
      <c r="CYN144" s="1170"/>
      <c r="CYO144" s="1170"/>
      <c r="CYP144" s="1170"/>
      <c r="CYQ144" s="1170"/>
      <c r="CYR144" s="1170"/>
      <c r="CYS144" s="1170"/>
      <c r="CYT144" s="1170"/>
      <c r="CYU144" s="1170"/>
      <c r="CYV144" s="1170"/>
      <c r="CYW144" s="1170"/>
      <c r="CYX144" s="1170"/>
      <c r="CYY144" s="1170"/>
      <c r="CYZ144" s="1170"/>
      <c r="CZA144" s="1170"/>
      <c r="CZB144" s="1170"/>
      <c r="CZC144" s="1170"/>
      <c r="CZD144" s="1170"/>
      <c r="CZE144" s="1170"/>
      <c r="CZF144" s="1170"/>
      <c r="CZG144" s="1170"/>
      <c r="CZH144" s="1170"/>
      <c r="CZI144" s="1170"/>
      <c r="CZJ144" s="1170"/>
      <c r="CZK144" s="1170"/>
      <c r="CZL144" s="1170"/>
      <c r="CZM144" s="1170"/>
      <c r="CZN144" s="1170"/>
      <c r="CZO144" s="1170"/>
      <c r="CZP144" s="1170"/>
      <c r="CZQ144" s="1170"/>
      <c r="CZR144" s="1170"/>
      <c r="CZS144" s="1170"/>
      <c r="CZT144" s="1170"/>
      <c r="CZU144" s="1170"/>
      <c r="CZV144" s="1170"/>
      <c r="CZW144" s="1170"/>
      <c r="CZX144" s="1170"/>
      <c r="CZY144" s="1170"/>
      <c r="CZZ144" s="1170"/>
      <c r="DAA144" s="1170"/>
      <c r="DAB144" s="1170"/>
      <c r="DAC144" s="1170"/>
      <c r="DAD144" s="1170"/>
      <c r="DAE144" s="1170"/>
      <c r="DAF144" s="1170"/>
      <c r="DAG144" s="1170"/>
      <c r="DAH144" s="1170"/>
      <c r="DAI144" s="1170"/>
      <c r="DAJ144" s="1170"/>
      <c r="DAK144" s="1170"/>
      <c r="DAL144" s="1170"/>
      <c r="DAM144" s="1170"/>
      <c r="DAN144" s="1170"/>
      <c r="DAO144" s="1170"/>
      <c r="DAP144" s="1170"/>
      <c r="DAQ144" s="1170"/>
      <c r="DAR144" s="1170"/>
      <c r="DAS144" s="1170"/>
      <c r="DAT144" s="1170"/>
      <c r="DAU144" s="1170"/>
      <c r="DAV144" s="1170"/>
      <c r="DAW144" s="1170"/>
      <c r="DAX144" s="1170"/>
      <c r="DAY144" s="1170"/>
      <c r="DAZ144" s="1170"/>
      <c r="DBA144" s="1170"/>
      <c r="DBB144" s="1170"/>
      <c r="DBC144" s="1170"/>
      <c r="DBD144" s="1170"/>
      <c r="DBE144" s="1170"/>
      <c r="DBF144" s="1170"/>
      <c r="DBG144" s="1170"/>
      <c r="DBH144" s="1170"/>
      <c r="DBI144" s="1170"/>
      <c r="DBJ144" s="1170"/>
      <c r="DBK144" s="1170"/>
      <c r="DBL144" s="1170"/>
      <c r="DBM144" s="1170"/>
      <c r="DBN144" s="1170"/>
      <c r="DBO144" s="1170"/>
      <c r="DBP144" s="1170"/>
      <c r="DBQ144" s="1170"/>
      <c r="DBR144" s="1170"/>
      <c r="DBS144" s="1170"/>
      <c r="DBT144" s="1170"/>
      <c r="DBU144" s="1170"/>
      <c r="DBV144" s="1170"/>
      <c r="DBW144" s="1170"/>
      <c r="DBX144" s="1170"/>
      <c r="DBY144" s="1170"/>
      <c r="DBZ144" s="1170"/>
      <c r="DCA144" s="1170"/>
      <c r="DCB144" s="1170"/>
      <c r="DCC144" s="1170"/>
      <c r="DCD144" s="1170"/>
      <c r="DCE144" s="1170"/>
      <c r="DCF144" s="1170"/>
      <c r="DCG144" s="1170"/>
      <c r="DCH144" s="1170"/>
      <c r="DCI144" s="1170"/>
      <c r="DCJ144" s="1170"/>
      <c r="DCK144" s="1170"/>
      <c r="DCL144" s="1170"/>
      <c r="DCM144" s="1170"/>
      <c r="DCN144" s="1170"/>
      <c r="DCO144" s="1170"/>
      <c r="DCP144" s="1170"/>
      <c r="DCQ144" s="1170"/>
      <c r="DCR144" s="1170"/>
      <c r="DCS144" s="1170"/>
      <c r="DCT144" s="1170"/>
      <c r="DCU144" s="1170"/>
      <c r="DCV144" s="1170"/>
      <c r="DCW144" s="1170"/>
      <c r="DCX144" s="1170"/>
      <c r="DCY144" s="1170"/>
      <c r="DCZ144" s="1170"/>
      <c r="DDA144" s="1170"/>
      <c r="DDB144" s="1170"/>
      <c r="DDC144" s="1170"/>
      <c r="DDD144" s="1170"/>
      <c r="DDE144" s="1170"/>
      <c r="DDF144" s="1170"/>
      <c r="DDG144" s="1170"/>
      <c r="DDH144" s="1170"/>
      <c r="DDI144" s="1170"/>
      <c r="DDJ144" s="1170"/>
      <c r="DDK144" s="1170"/>
      <c r="DDL144" s="1170"/>
      <c r="DDM144" s="1170"/>
      <c r="DDN144" s="1170"/>
      <c r="DDO144" s="1170"/>
      <c r="DDP144" s="1170"/>
      <c r="DDQ144" s="1170"/>
      <c r="DDR144" s="1170"/>
      <c r="DDS144" s="1170"/>
      <c r="DDT144" s="1170"/>
      <c r="DDU144" s="1170"/>
      <c r="DDV144" s="1170"/>
      <c r="DDW144" s="1170"/>
      <c r="DDX144" s="1170"/>
      <c r="DDY144" s="1170"/>
      <c r="DDZ144" s="1170"/>
      <c r="DEA144" s="1170"/>
      <c r="DEB144" s="1170"/>
      <c r="DEC144" s="1170"/>
      <c r="DED144" s="1170"/>
      <c r="DEE144" s="1170"/>
      <c r="DEF144" s="1170"/>
      <c r="DEG144" s="1170"/>
      <c r="DEH144" s="1170"/>
      <c r="DEI144" s="1170"/>
      <c r="DEJ144" s="1170"/>
      <c r="DEK144" s="1170"/>
      <c r="DEL144" s="1170"/>
      <c r="DEM144" s="1170"/>
      <c r="DEN144" s="1170"/>
      <c r="DEO144" s="1170"/>
      <c r="DEP144" s="1170"/>
      <c r="DEQ144" s="1170"/>
      <c r="DER144" s="1170"/>
      <c r="DES144" s="1170"/>
      <c r="DET144" s="1170"/>
      <c r="DEU144" s="1170"/>
      <c r="DEV144" s="1170"/>
      <c r="DEW144" s="1170"/>
      <c r="DEX144" s="1170"/>
      <c r="DEY144" s="1170"/>
      <c r="DEZ144" s="1170"/>
      <c r="DFA144" s="1170"/>
      <c r="DFB144" s="1170"/>
      <c r="DFC144" s="1170"/>
      <c r="DFD144" s="1170"/>
      <c r="DFE144" s="1170"/>
      <c r="DFF144" s="1170"/>
      <c r="DFG144" s="1170"/>
      <c r="DFH144" s="1170"/>
      <c r="DFI144" s="1170"/>
      <c r="DFJ144" s="1170"/>
      <c r="DFK144" s="1170"/>
      <c r="DFL144" s="1170"/>
      <c r="DFM144" s="1170"/>
      <c r="DFN144" s="1170"/>
      <c r="DFO144" s="1170"/>
      <c r="DFP144" s="1170"/>
      <c r="DFQ144" s="1170"/>
      <c r="DFR144" s="1170"/>
      <c r="DFS144" s="1170"/>
      <c r="DFT144" s="1170"/>
      <c r="DFU144" s="1170"/>
      <c r="DFV144" s="1170"/>
      <c r="DFW144" s="1170"/>
      <c r="DFX144" s="1170"/>
      <c r="DFY144" s="1170"/>
      <c r="DFZ144" s="1170"/>
      <c r="DGA144" s="1170"/>
      <c r="DGB144" s="1170"/>
      <c r="DGC144" s="1170"/>
      <c r="DGD144" s="1170"/>
      <c r="DGE144" s="1170"/>
      <c r="DGF144" s="1170"/>
      <c r="DGG144" s="1170"/>
      <c r="DGH144" s="1170"/>
      <c r="DGI144" s="1170"/>
      <c r="DGJ144" s="1170"/>
      <c r="DGK144" s="1170"/>
      <c r="DGL144" s="1170"/>
      <c r="DGM144" s="1170"/>
      <c r="DGN144" s="1170"/>
      <c r="DGO144" s="1170"/>
      <c r="DGP144" s="1170"/>
      <c r="DGQ144" s="1170"/>
      <c r="DGR144" s="1170"/>
      <c r="DGS144" s="1170"/>
      <c r="DGT144" s="1170"/>
      <c r="DGU144" s="1170"/>
      <c r="DGV144" s="1170"/>
      <c r="DGW144" s="1170"/>
      <c r="DGX144" s="1170"/>
      <c r="DGY144" s="1170"/>
      <c r="DGZ144" s="1170"/>
      <c r="DHA144" s="1170"/>
      <c r="DHB144" s="1170"/>
      <c r="DHC144" s="1170"/>
      <c r="DHD144" s="1170"/>
      <c r="DHE144" s="1170"/>
      <c r="DHF144" s="1170"/>
      <c r="DHG144" s="1170"/>
      <c r="DHH144" s="1170"/>
      <c r="DHI144" s="1170"/>
      <c r="DHJ144" s="1170"/>
      <c r="DHK144" s="1170"/>
      <c r="DHL144" s="1170"/>
      <c r="DHM144" s="1170"/>
      <c r="DHN144" s="1170"/>
      <c r="DHO144" s="1170"/>
      <c r="DHP144" s="1170"/>
      <c r="DHQ144" s="1170"/>
      <c r="DHR144" s="1170"/>
      <c r="DHS144" s="1170"/>
      <c r="DHT144" s="1170"/>
      <c r="DHU144" s="1170"/>
      <c r="DHV144" s="1170"/>
      <c r="DHW144" s="1170"/>
      <c r="DHX144" s="1170"/>
      <c r="DHY144" s="1170"/>
      <c r="DHZ144" s="1170"/>
      <c r="DIA144" s="1170"/>
      <c r="DIB144" s="1170"/>
      <c r="DIC144" s="1170"/>
      <c r="DID144" s="1170"/>
      <c r="DIE144" s="1170"/>
      <c r="DIF144" s="1170"/>
      <c r="DIG144" s="1170"/>
      <c r="DIH144" s="1170"/>
      <c r="DII144" s="1170"/>
      <c r="DIJ144" s="1170"/>
      <c r="DIK144" s="1170"/>
      <c r="DIL144" s="1170"/>
      <c r="DIM144" s="1170"/>
      <c r="DIN144" s="1170"/>
      <c r="DIO144" s="1170"/>
      <c r="DIP144" s="1170"/>
      <c r="DIQ144" s="1170"/>
      <c r="DIR144" s="1170"/>
      <c r="DIS144" s="1170"/>
      <c r="DIT144" s="1170"/>
      <c r="DIU144" s="1170"/>
      <c r="DIV144" s="1170"/>
      <c r="DIW144" s="1170"/>
      <c r="DIX144" s="1170"/>
      <c r="DIY144" s="1170"/>
      <c r="DIZ144" s="1170"/>
      <c r="DJA144" s="1170"/>
      <c r="DJB144" s="1170"/>
      <c r="DJC144" s="1170"/>
      <c r="DJD144" s="1170"/>
      <c r="DJE144" s="1170"/>
      <c r="DJF144" s="1170"/>
      <c r="DJG144" s="1170"/>
      <c r="DJH144" s="1170"/>
      <c r="DJI144" s="1170"/>
      <c r="DJJ144" s="1170"/>
      <c r="DJK144" s="1170"/>
      <c r="DJL144" s="1170"/>
      <c r="DJM144" s="1170"/>
      <c r="DJN144" s="1170"/>
      <c r="DJO144" s="1170"/>
      <c r="DJP144" s="1170"/>
      <c r="DJQ144" s="1170"/>
      <c r="DJR144" s="1170"/>
      <c r="DJS144" s="1170"/>
      <c r="DJT144" s="1170"/>
      <c r="DJU144" s="1170"/>
      <c r="DJV144" s="1170"/>
      <c r="DJW144" s="1170"/>
      <c r="DJX144" s="1170"/>
      <c r="DJY144" s="1170"/>
      <c r="DJZ144" s="1170"/>
      <c r="DKA144" s="1170"/>
      <c r="DKB144" s="1170"/>
      <c r="DKC144" s="1170"/>
      <c r="DKD144" s="1170"/>
      <c r="DKE144" s="1170"/>
      <c r="DKF144" s="1170"/>
      <c r="DKG144" s="1170"/>
      <c r="DKH144" s="1170"/>
      <c r="DKI144" s="1170"/>
      <c r="DKJ144" s="1170"/>
      <c r="DKK144" s="1170"/>
      <c r="DKL144" s="1170"/>
      <c r="DKM144" s="1170"/>
      <c r="DKN144" s="1170"/>
      <c r="DKO144" s="1170"/>
      <c r="DKP144" s="1170"/>
      <c r="DKQ144" s="1170"/>
      <c r="DKR144" s="1170"/>
      <c r="DKS144" s="1170"/>
      <c r="DKT144" s="1170"/>
      <c r="DKU144" s="1170"/>
      <c r="DKV144" s="1170"/>
      <c r="DKW144" s="1170"/>
      <c r="DKX144" s="1170"/>
      <c r="DKY144" s="1170"/>
      <c r="DKZ144" s="1170"/>
      <c r="DLA144" s="1170"/>
      <c r="DLB144" s="1170"/>
      <c r="DLC144" s="1170"/>
      <c r="DLD144" s="1170"/>
      <c r="DLE144" s="1170"/>
      <c r="DLF144" s="1170"/>
      <c r="DLG144" s="1170"/>
      <c r="DLH144" s="1170"/>
      <c r="DLI144" s="1170"/>
      <c r="DLJ144" s="1170"/>
      <c r="DLK144" s="1170"/>
      <c r="DLL144" s="1170"/>
      <c r="DLM144" s="1170"/>
      <c r="DLN144" s="1170"/>
      <c r="DLO144" s="1170"/>
      <c r="DLP144" s="1170"/>
      <c r="DLQ144" s="1170"/>
      <c r="DLR144" s="1170"/>
      <c r="DLS144" s="1170"/>
      <c r="DLT144" s="1170"/>
      <c r="DLU144" s="1170"/>
      <c r="DLV144" s="1170"/>
      <c r="DLW144" s="1170"/>
      <c r="DLX144" s="1170"/>
      <c r="DLY144" s="1170"/>
      <c r="DLZ144" s="1170"/>
      <c r="DMA144" s="1170"/>
      <c r="DMB144" s="1170"/>
      <c r="DMC144" s="1170"/>
      <c r="DMD144" s="1170"/>
      <c r="DME144" s="1170"/>
      <c r="DMF144" s="1170"/>
      <c r="DMG144" s="1170"/>
      <c r="DMH144" s="1170"/>
      <c r="DMI144" s="1170"/>
      <c r="DMJ144" s="1170"/>
      <c r="DMK144" s="1170"/>
      <c r="DML144" s="1170"/>
      <c r="DMM144" s="1170"/>
      <c r="DMN144" s="1170"/>
      <c r="DMO144" s="1170"/>
      <c r="DMP144" s="1170"/>
      <c r="DMQ144" s="1170"/>
      <c r="DMR144" s="1170"/>
      <c r="DMS144" s="1170"/>
      <c r="DMT144" s="1170"/>
      <c r="DMU144" s="1170"/>
      <c r="DMV144" s="1170"/>
      <c r="DMW144" s="1170"/>
      <c r="DMX144" s="1170"/>
      <c r="DMY144" s="1170"/>
      <c r="DMZ144" s="1170"/>
      <c r="DNA144" s="1170"/>
      <c r="DNB144" s="1170"/>
      <c r="DNC144" s="1170"/>
      <c r="DND144" s="1170"/>
      <c r="DNE144" s="1170"/>
      <c r="DNF144" s="1170"/>
      <c r="DNG144" s="1170"/>
      <c r="DNH144" s="1170"/>
      <c r="DNI144" s="1170"/>
      <c r="DNJ144" s="1170"/>
      <c r="DNK144" s="1170"/>
      <c r="DNL144" s="1170"/>
      <c r="DNM144" s="1170"/>
      <c r="DNN144" s="1170"/>
      <c r="DNO144" s="1170"/>
      <c r="DNP144" s="1170"/>
      <c r="DNQ144" s="1170"/>
      <c r="DNR144" s="1170"/>
      <c r="DNS144" s="1170"/>
      <c r="DNT144" s="1170"/>
      <c r="DNU144" s="1170"/>
      <c r="DNV144" s="1170"/>
      <c r="DNW144" s="1170"/>
      <c r="DNX144" s="1170"/>
      <c r="DNY144" s="1170"/>
      <c r="DNZ144" s="1170"/>
      <c r="DOA144" s="1170"/>
      <c r="DOB144" s="1170"/>
      <c r="DOC144" s="1170"/>
      <c r="DOD144" s="1170"/>
      <c r="DOE144" s="1170"/>
      <c r="DOF144" s="1170"/>
      <c r="DOG144" s="1170"/>
      <c r="DOH144" s="1170"/>
      <c r="DOI144" s="1170"/>
      <c r="DOJ144" s="1170"/>
      <c r="DOK144" s="1170"/>
      <c r="DOL144" s="1170"/>
      <c r="DOM144" s="1170"/>
      <c r="DON144" s="1170"/>
      <c r="DOO144" s="1170"/>
      <c r="DOP144" s="1170"/>
      <c r="DOQ144" s="1170"/>
      <c r="DOR144" s="1170"/>
      <c r="DOS144" s="1170"/>
      <c r="DOT144" s="1170"/>
      <c r="DOU144" s="1170"/>
      <c r="DOV144" s="1170"/>
      <c r="DOW144" s="1170"/>
      <c r="DOX144" s="1170"/>
      <c r="DOY144" s="1170"/>
      <c r="DOZ144" s="1170"/>
      <c r="DPA144" s="1170"/>
      <c r="DPB144" s="1170"/>
      <c r="DPC144" s="1170"/>
      <c r="DPD144" s="1170"/>
      <c r="DPE144" s="1170"/>
      <c r="DPF144" s="1170"/>
      <c r="DPG144" s="1170"/>
      <c r="DPH144" s="1170"/>
      <c r="DPI144" s="1170"/>
      <c r="DPJ144" s="1170"/>
      <c r="DPK144" s="1170"/>
      <c r="DPL144" s="1170"/>
      <c r="DPM144" s="1170"/>
      <c r="DPN144" s="1170"/>
      <c r="DPO144" s="1170"/>
      <c r="DPP144" s="1170"/>
      <c r="DPQ144" s="1170"/>
      <c r="DPR144" s="1170"/>
      <c r="DPS144" s="1170"/>
      <c r="DPT144" s="1170"/>
      <c r="DPU144" s="1170"/>
      <c r="DPV144" s="1170"/>
      <c r="DPW144" s="1170"/>
      <c r="DPX144" s="1170"/>
      <c r="DPY144" s="1170"/>
      <c r="DPZ144" s="1170"/>
      <c r="DQA144" s="1170"/>
      <c r="DQB144" s="1170"/>
      <c r="DQC144" s="1170"/>
      <c r="DQD144" s="1170"/>
      <c r="DQE144" s="1170"/>
      <c r="DQF144" s="1170"/>
      <c r="DQG144" s="1170"/>
      <c r="DQH144" s="1170"/>
      <c r="DQI144" s="1170"/>
      <c r="DQJ144" s="1170"/>
      <c r="DQK144" s="1170"/>
      <c r="DQL144" s="1170"/>
      <c r="DQM144" s="1170"/>
      <c r="DQN144" s="1170"/>
      <c r="DQO144" s="1170"/>
      <c r="DQP144" s="1170"/>
      <c r="DQQ144" s="1170"/>
      <c r="DQR144" s="1170"/>
      <c r="DQS144" s="1170"/>
      <c r="DQT144" s="1170"/>
      <c r="DQU144" s="1170"/>
      <c r="DQV144" s="1170"/>
      <c r="DQW144" s="1170"/>
      <c r="DQX144" s="1170"/>
      <c r="DQY144" s="1170"/>
      <c r="DQZ144" s="1170"/>
      <c r="DRA144" s="1170"/>
      <c r="DRB144" s="1170"/>
      <c r="DRC144" s="1170"/>
      <c r="DRD144" s="1170"/>
      <c r="DRE144" s="1170"/>
      <c r="DRF144" s="1170"/>
      <c r="DRG144" s="1170"/>
      <c r="DRH144" s="1170"/>
      <c r="DRI144" s="1170"/>
      <c r="DRJ144" s="1170"/>
      <c r="DRK144" s="1170"/>
      <c r="DRL144" s="1170"/>
      <c r="DRM144" s="1170"/>
      <c r="DRN144" s="1170"/>
      <c r="DRO144" s="1170"/>
      <c r="DRP144" s="1170"/>
      <c r="DRQ144" s="1170"/>
      <c r="DRR144" s="1170"/>
      <c r="DRS144" s="1170"/>
      <c r="DRT144" s="1170"/>
      <c r="DRU144" s="1170"/>
      <c r="DRV144" s="1170"/>
      <c r="DRW144" s="1170"/>
      <c r="DRX144" s="1170"/>
      <c r="DRY144" s="1170"/>
      <c r="DRZ144" s="1170"/>
      <c r="DSA144" s="1170"/>
      <c r="DSB144" s="1170"/>
      <c r="DSC144" s="1170"/>
      <c r="DSD144" s="1170"/>
      <c r="DSE144" s="1170"/>
      <c r="DSF144" s="1170"/>
      <c r="DSG144" s="1170"/>
      <c r="DSH144" s="1170"/>
      <c r="DSI144" s="1170"/>
      <c r="DSJ144" s="1170"/>
      <c r="DSK144" s="1170"/>
      <c r="DSL144" s="1170"/>
      <c r="DSM144" s="1170"/>
      <c r="DSN144" s="1170"/>
      <c r="DSO144" s="1170"/>
      <c r="DSP144" s="1170"/>
      <c r="DSQ144" s="1170"/>
      <c r="DSR144" s="1170"/>
      <c r="DSS144" s="1170"/>
      <c r="DST144" s="1170"/>
      <c r="DSU144" s="1170"/>
      <c r="DSV144" s="1170"/>
      <c r="DSW144" s="1170"/>
      <c r="DSX144" s="1170"/>
      <c r="DSY144" s="1170"/>
      <c r="DSZ144" s="1170"/>
      <c r="DTA144" s="1170"/>
      <c r="DTB144" s="1170"/>
      <c r="DTC144" s="1170"/>
      <c r="DTD144" s="1170"/>
      <c r="DTE144" s="1170"/>
      <c r="DTF144" s="1170"/>
      <c r="DTG144" s="1170"/>
      <c r="DTH144" s="1170"/>
      <c r="DTI144" s="1170"/>
      <c r="DTJ144" s="1170"/>
      <c r="DTK144" s="1170"/>
      <c r="DTL144" s="1170"/>
      <c r="DTM144" s="1170"/>
      <c r="DTN144" s="1170"/>
      <c r="DTO144" s="1170"/>
      <c r="DTP144" s="1170"/>
      <c r="DTQ144" s="1170"/>
      <c r="DTR144" s="1170"/>
      <c r="DTS144" s="1170"/>
      <c r="DTT144" s="1170"/>
      <c r="DTU144" s="1170"/>
      <c r="DTV144" s="1170"/>
      <c r="DTW144" s="1170"/>
      <c r="DTX144" s="1170"/>
      <c r="DTY144" s="1170"/>
      <c r="DTZ144" s="1170"/>
      <c r="DUA144" s="1170"/>
      <c r="DUB144" s="1170"/>
      <c r="DUC144" s="1170"/>
      <c r="DUD144" s="1170"/>
      <c r="DUE144" s="1170"/>
      <c r="DUF144" s="1170"/>
      <c r="DUG144" s="1170"/>
      <c r="DUH144" s="1170"/>
      <c r="DUI144" s="1170"/>
      <c r="DUJ144" s="1170"/>
      <c r="DUK144" s="1170"/>
      <c r="DUL144" s="1170"/>
      <c r="DUM144" s="1170"/>
      <c r="DUN144" s="1170"/>
      <c r="DUO144" s="1170"/>
      <c r="DUP144" s="1170"/>
      <c r="DUQ144" s="1170"/>
      <c r="DUR144" s="1170"/>
      <c r="DUS144" s="1170"/>
      <c r="DUT144" s="1170"/>
      <c r="DUU144" s="1170"/>
      <c r="DUV144" s="1170"/>
      <c r="DUW144" s="1170"/>
      <c r="DUX144" s="1170"/>
      <c r="DUY144" s="1170"/>
      <c r="DUZ144" s="1170"/>
      <c r="DVA144" s="1170"/>
      <c r="DVB144" s="1170"/>
      <c r="DVC144" s="1170"/>
      <c r="DVD144" s="1170"/>
      <c r="DVE144" s="1170"/>
      <c r="DVF144" s="1170"/>
      <c r="DVG144" s="1170"/>
      <c r="DVH144" s="1170"/>
      <c r="DVI144" s="1170"/>
      <c r="DVJ144" s="1170"/>
      <c r="DVK144" s="1170"/>
      <c r="DVL144" s="1170"/>
      <c r="DVM144" s="1170"/>
      <c r="DVN144" s="1170"/>
      <c r="DVO144" s="1170"/>
      <c r="DVP144" s="1170"/>
      <c r="DVQ144" s="1170"/>
      <c r="DVR144" s="1170"/>
      <c r="DVS144" s="1170"/>
      <c r="DVT144" s="1170"/>
      <c r="DVU144" s="1170"/>
      <c r="DVV144" s="1170"/>
      <c r="DVW144" s="1170"/>
      <c r="DVX144" s="1170"/>
      <c r="DVY144" s="1170"/>
      <c r="DVZ144" s="1170"/>
      <c r="DWA144" s="1170"/>
      <c r="DWB144" s="1170"/>
      <c r="DWC144" s="1170"/>
      <c r="DWD144" s="1170"/>
      <c r="DWE144" s="1170"/>
      <c r="DWF144" s="1170"/>
      <c r="DWG144" s="1170"/>
      <c r="DWH144" s="1170"/>
      <c r="DWI144" s="1170"/>
      <c r="DWJ144" s="1170"/>
      <c r="DWK144" s="1170"/>
      <c r="DWL144" s="1170"/>
      <c r="DWM144" s="1170"/>
      <c r="DWN144" s="1170"/>
      <c r="DWO144" s="1170"/>
      <c r="DWP144" s="1170"/>
      <c r="DWQ144" s="1170"/>
      <c r="DWR144" s="1170"/>
      <c r="DWS144" s="1170"/>
      <c r="DWT144" s="1170"/>
      <c r="DWU144" s="1170"/>
      <c r="DWV144" s="1170"/>
      <c r="DWW144" s="1170"/>
      <c r="DWX144" s="1170"/>
      <c r="DWY144" s="1170"/>
      <c r="DWZ144" s="1170"/>
      <c r="DXA144" s="1170"/>
      <c r="DXB144" s="1170"/>
      <c r="DXC144" s="1170"/>
      <c r="DXD144" s="1170"/>
      <c r="DXE144" s="1170"/>
      <c r="DXF144" s="1170"/>
      <c r="DXG144" s="1170"/>
      <c r="DXH144" s="1170"/>
      <c r="DXI144" s="1170"/>
      <c r="DXJ144" s="1170"/>
      <c r="DXK144" s="1170"/>
      <c r="DXL144" s="1170"/>
      <c r="DXM144" s="1170"/>
      <c r="DXN144" s="1170"/>
      <c r="DXO144" s="1170"/>
      <c r="DXP144" s="1170"/>
      <c r="DXQ144" s="1170"/>
      <c r="DXR144" s="1170"/>
      <c r="DXS144" s="1170"/>
      <c r="DXT144" s="1170"/>
      <c r="DXU144" s="1170"/>
      <c r="DXV144" s="1170"/>
      <c r="DXW144" s="1170"/>
      <c r="DXX144" s="1170"/>
      <c r="DXY144" s="1170"/>
      <c r="DXZ144" s="1170"/>
      <c r="DYA144" s="1170"/>
      <c r="DYB144" s="1170"/>
      <c r="DYC144" s="1170"/>
      <c r="DYD144" s="1170"/>
      <c r="DYE144" s="1170"/>
      <c r="DYF144" s="1170"/>
      <c r="DYG144" s="1170"/>
      <c r="DYH144" s="1170"/>
      <c r="DYI144" s="1170"/>
      <c r="DYJ144" s="1170"/>
      <c r="DYK144" s="1170"/>
      <c r="DYL144" s="1170"/>
      <c r="DYM144" s="1170"/>
      <c r="DYN144" s="1170"/>
      <c r="DYO144" s="1170"/>
      <c r="DYP144" s="1170"/>
      <c r="DYQ144" s="1170"/>
      <c r="DYR144" s="1170"/>
      <c r="DYS144" s="1170"/>
      <c r="DYT144" s="1170"/>
      <c r="DYU144" s="1170"/>
      <c r="DYV144" s="1170"/>
      <c r="DYW144" s="1170"/>
      <c r="DYX144" s="1170"/>
      <c r="DYY144" s="1170"/>
      <c r="DYZ144" s="1170"/>
      <c r="DZA144" s="1170"/>
      <c r="DZB144" s="1170"/>
      <c r="DZC144" s="1170"/>
      <c r="DZD144" s="1170"/>
      <c r="DZE144" s="1170"/>
      <c r="DZF144" s="1170"/>
      <c r="DZG144" s="1170"/>
      <c r="DZH144" s="1170"/>
      <c r="DZI144" s="1170"/>
      <c r="DZJ144" s="1170"/>
      <c r="DZK144" s="1170"/>
      <c r="DZL144" s="1170"/>
      <c r="DZM144" s="1170"/>
      <c r="DZN144" s="1170"/>
      <c r="DZO144" s="1170"/>
      <c r="DZP144" s="1170"/>
      <c r="DZQ144" s="1170"/>
      <c r="DZR144" s="1170"/>
      <c r="DZS144" s="1170"/>
      <c r="DZT144" s="1170"/>
      <c r="DZU144" s="1170"/>
      <c r="DZV144" s="1170"/>
      <c r="DZW144" s="1170"/>
      <c r="DZX144" s="1170"/>
      <c r="DZY144" s="1170"/>
      <c r="DZZ144" s="1170"/>
      <c r="EAA144" s="1170"/>
      <c r="EAB144" s="1170"/>
      <c r="EAC144" s="1170"/>
      <c r="EAD144" s="1170"/>
      <c r="EAE144" s="1170"/>
      <c r="EAF144" s="1170"/>
      <c r="EAG144" s="1170"/>
      <c r="EAH144" s="1170"/>
      <c r="EAI144" s="1170"/>
      <c r="EAJ144" s="1170"/>
      <c r="EAK144" s="1170"/>
      <c r="EAL144" s="1170"/>
      <c r="EAM144" s="1170"/>
      <c r="EAN144" s="1170"/>
      <c r="EAO144" s="1170"/>
      <c r="EAP144" s="1170"/>
      <c r="EAQ144" s="1170"/>
      <c r="EAR144" s="1170"/>
      <c r="EAS144" s="1170"/>
      <c r="EAT144" s="1170"/>
      <c r="EAU144" s="1170"/>
      <c r="EAV144" s="1170"/>
      <c r="EAW144" s="1170"/>
      <c r="EAX144" s="1170"/>
      <c r="EAY144" s="1170"/>
      <c r="EAZ144" s="1170"/>
      <c r="EBA144" s="1170"/>
      <c r="EBB144" s="1170"/>
      <c r="EBC144" s="1170"/>
      <c r="EBD144" s="1170"/>
      <c r="EBE144" s="1170"/>
      <c r="EBF144" s="1170"/>
      <c r="EBG144" s="1170"/>
      <c r="EBH144" s="1170"/>
      <c r="EBI144" s="1170"/>
      <c r="EBJ144" s="1170"/>
      <c r="EBK144" s="1170"/>
      <c r="EBL144" s="1170"/>
      <c r="EBM144" s="1170"/>
      <c r="EBN144" s="1170"/>
      <c r="EBO144" s="1170"/>
      <c r="EBP144" s="1170"/>
      <c r="EBQ144" s="1170"/>
      <c r="EBR144" s="1170"/>
      <c r="EBS144" s="1170"/>
      <c r="EBT144" s="1170"/>
      <c r="EBU144" s="1170"/>
      <c r="EBV144" s="1170"/>
      <c r="EBW144" s="1170"/>
      <c r="EBX144" s="1170"/>
      <c r="EBY144" s="1170"/>
      <c r="EBZ144" s="1170"/>
      <c r="ECA144" s="1170"/>
      <c r="ECB144" s="1170"/>
      <c r="ECC144" s="1170"/>
      <c r="ECD144" s="1170"/>
      <c r="ECE144" s="1170"/>
      <c r="ECF144" s="1170"/>
      <c r="ECG144" s="1170"/>
      <c r="ECH144" s="1170"/>
      <c r="ECI144" s="1170"/>
      <c r="ECJ144" s="1170"/>
      <c r="ECK144" s="1170"/>
      <c r="ECL144" s="1170"/>
      <c r="ECM144" s="1170"/>
      <c r="ECN144" s="1170"/>
      <c r="ECO144" s="1170"/>
      <c r="ECP144" s="1170"/>
      <c r="ECQ144" s="1170"/>
      <c r="ECR144" s="1170"/>
      <c r="ECS144" s="1170"/>
      <c r="ECT144" s="1170"/>
      <c r="ECU144" s="1170"/>
      <c r="ECV144" s="1170"/>
      <c r="ECW144" s="1170"/>
      <c r="ECX144" s="1170"/>
      <c r="ECY144" s="1170"/>
      <c r="ECZ144" s="1170"/>
      <c r="EDA144" s="1170"/>
      <c r="EDB144" s="1170"/>
      <c r="EDC144" s="1170"/>
      <c r="EDD144" s="1170"/>
      <c r="EDE144" s="1170"/>
      <c r="EDF144" s="1170"/>
      <c r="EDG144" s="1170"/>
      <c r="EDH144" s="1170"/>
      <c r="EDI144" s="1170"/>
      <c r="EDJ144" s="1170"/>
      <c r="EDK144" s="1170"/>
      <c r="EDL144" s="1170"/>
      <c r="EDM144" s="1170"/>
      <c r="EDN144" s="1170"/>
      <c r="EDO144" s="1170"/>
      <c r="EDP144" s="1170"/>
      <c r="EDQ144" s="1170"/>
      <c r="EDR144" s="1170"/>
      <c r="EDS144" s="1170"/>
      <c r="EDT144" s="1170"/>
      <c r="EDU144" s="1170"/>
      <c r="EDV144" s="1170"/>
      <c r="EDW144" s="1170"/>
      <c r="EDX144" s="1170"/>
      <c r="EDY144" s="1170"/>
      <c r="EDZ144" s="1170"/>
      <c r="EEA144" s="1170"/>
      <c r="EEB144" s="1170"/>
      <c r="EEC144" s="1170"/>
      <c r="EED144" s="1170"/>
      <c r="EEE144" s="1170"/>
      <c r="EEF144" s="1170"/>
      <c r="EEG144" s="1170"/>
      <c r="EEH144" s="1170"/>
      <c r="EEI144" s="1170"/>
      <c r="EEJ144" s="1170"/>
      <c r="EEK144" s="1170"/>
      <c r="EEL144" s="1170"/>
      <c r="EEM144" s="1170"/>
      <c r="EEN144" s="1170"/>
      <c r="EEO144" s="1170"/>
      <c r="EEP144" s="1170"/>
      <c r="EEQ144" s="1170"/>
      <c r="EER144" s="1170"/>
      <c r="EES144" s="1170"/>
      <c r="EET144" s="1170"/>
      <c r="EEU144" s="1170"/>
      <c r="EEV144" s="1170"/>
      <c r="EEW144" s="1170"/>
      <c r="EEX144" s="1170"/>
      <c r="EEY144" s="1170"/>
      <c r="EEZ144" s="1170"/>
      <c r="EFA144" s="1170"/>
      <c r="EFB144" s="1170"/>
      <c r="EFC144" s="1170"/>
      <c r="EFD144" s="1170"/>
      <c r="EFE144" s="1170"/>
      <c r="EFF144" s="1170"/>
      <c r="EFG144" s="1170"/>
      <c r="EFH144" s="1170"/>
      <c r="EFI144" s="1170"/>
      <c r="EFJ144" s="1170"/>
      <c r="EFK144" s="1170"/>
      <c r="EFL144" s="1170"/>
      <c r="EFM144" s="1170"/>
      <c r="EFN144" s="1170"/>
      <c r="EFO144" s="1170"/>
      <c r="EFP144" s="1170"/>
      <c r="EFQ144" s="1170"/>
      <c r="EFR144" s="1170"/>
      <c r="EFS144" s="1170"/>
      <c r="EFT144" s="1170"/>
      <c r="EFU144" s="1170"/>
      <c r="EFV144" s="1170"/>
      <c r="EFW144" s="1170"/>
      <c r="EFX144" s="1170"/>
      <c r="EFY144" s="1170"/>
      <c r="EFZ144" s="1170"/>
      <c r="EGA144" s="1170"/>
      <c r="EGB144" s="1170"/>
      <c r="EGC144" s="1170"/>
      <c r="EGD144" s="1170"/>
      <c r="EGE144" s="1170"/>
      <c r="EGF144" s="1170"/>
      <c r="EGG144" s="1170"/>
      <c r="EGH144" s="1170"/>
      <c r="EGI144" s="1170"/>
      <c r="EGJ144" s="1170"/>
      <c r="EGK144" s="1170"/>
      <c r="EGL144" s="1170"/>
      <c r="EGM144" s="1170"/>
      <c r="EGN144" s="1170"/>
      <c r="EGO144" s="1170"/>
      <c r="EGP144" s="1170"/>
      <c r="EGQ144" s="1170"/>
      <c r="EGR144" s="1170"/>
      <c r="EGS144" s="1170"/>
      <c r="EGT144" s="1170"/>
      <c r="EGU144" s="1170"/>
      <c r="EGV144" s="1170"/>
      <c r="EGW144" s="1170"/>
      <c r="EGX144" s="1170"/>
      <c r="EGY144" s="1170"/>
      <c r="EGZ144" s="1170"/>
      <c r="EHA144" s="1170"/>
      <c r="EHB144" s="1170"/>
      <c r="EHC144" s="1170"/>
      <c r="EHD144" s="1170"/>
      <c r="EHE144" s="1170"/>
      <c r="EHF144" s="1170"/>
      <c r="EHG144" s="1170"/>
      <c r="EHH144" s="1170"/>
      <c r="EHI144" s="1170"/>
      <c r="EHJ144" s="1170"/>
      <c r="EHK144" s="1170"/>
      <c r="EHL144" s="1170"/>
      <c r="EHM144" s="1170"/>
      <c r="EHN144" s="1170"/>
      <c r="EHO144" s="1170"/>
      <c r="EHP144" s="1170"/>
      <c r="EHQ144" s="1170"/>
      <c r="EHR144" s="1170"/>
      <c r="EHS144" s="1170"/>
      <c r="EHT144" s="1170"/>
      <c r="EHU144" s="1170"/>
      <c r="EHV144" s="1170"/>
      <c r="EHW144" s="1170"/>
      <c r="EHX144" s="1170"/>
      <c r="EHY144" s="1170"/>
      <c r="EHZ144" s="1170"/>
      <c r="EIA144" s="1170"/>
      <c r="EIB144" s="1170"/>
      <c r="EIC144" s="1170"/>
      <c r="EID144" s="1170"/>
      <c r="EIE144" s="1170"/>
      <c r="EIF144" s="1170"/>
      <c r="EIG144" s="1170"/>
      <c r="EIH144" s="1170"/>
      <c r="EII144" s="1170"/>
      <c r="EIJ144" s="1170"/>
      <c r="EIK144" s="1170"/>
      <c r="EIL144" s="1170"/>
      <c r="EIM144" s="1170"/>
      <c r="EIN144" s="1170"/>
      <c r="EIO144" s="1170"/>
      <c r="EIP144" s="1170"/>
      <c r="EIQ144" s="1170"/>
      <c r="EIR144" s="1170"/>
      <c r="EIS144" s="1170"/>
      <c r="EIT144" s="1170"/>
      <c r="EIU144" s="1170"/>
      <c r="EIV144" s="1170"/>
      <c r="EIW144" s="1170"/>
      <c r="EIX144" s="1170"/>
      <c r="EIY144" s="1170"/>
      <c r="EIZ144" s="1170"/>
      <c r="EJA144" s="1170"/>
      <c r="EJB144" s="1170"/>
      <c r="EJC144" s="1170"/>
      <c r="EJD144" s="1170"/>
      <c r="EJE144" s="1170"/>
      <c r="EJF144" s="1170"/>
      <c r="EJG144" s="1170"/>
      <c r="EJH144" s="1170"/>
      <c r="EJI144" s="1170"/>
      <c r="EJJ144" s="1170"/>
      <c r="EJK144" s="1170"/>
      <c r="EJL144" s="1170"/>
      <c r="EJM144" s="1170"/>
      <c r="EJN144" s="1170"/>
      <c r="EJO144" s="1170"/>
      <c r="EJP144" s="1170"/>
      <c r="EJQ144" s="1170"/>
      <c r="EJR144" s="1170"/>
      <c r="EJS144" s="1170"/>
      <c r="EJT144" s="1170"/>
      <c r="EJU144" s="1170"/>
      <c r="EJV144" s="1170"/>
      <c r="EJW144" s="1170"/>
      <c r="EJX144" s="1170"/>
      <c r="EJY144" s="1170"/>
      <c r="EJZ144" s="1170"/>
      <c r="EKA144" s="1170"/>
      <c r="EKB144" s="1170"/>
      <c r="EKC144" s="1170"/>
      <c r="EKD144" s="1170"/>
      <c r="EKE144" s="1170"/>
      <c r="EKF144" s="1170"/>
      <c r="EKG144" s="1170"/>
      <c r="EKH144" s="1170"/>
      <c r="EKI144" s="1170"/>
      <c r="EKJ144" s="1170"/>
      <c r="EKK144" s="1170"/>
      <c r="EKL144" s="1170"/>
      <c r="EKM144" s="1170"/>
      <c r="EKN144" s="1170"/>
      <c r="EKO144" s="1170"/>
      <c r="EKP144" s="1170"/>
      <c r="EKQ144" s="1170"/>
      <c r="EKR144" s="1170"/>
      <c r="EKS144" s="1170"/>
      <c r="EKT144" s="1170"/>
      <c r="EKU144" s="1170"/>
      <c r="EKV144" s="1170"/>
      <c r="EKW144" s="1170"/>
      <c r="EKX144" s="1170"/>
      <c r="EKY144" s="1170"/>
      <c r="EKZ144" s="1170"/>
      <c r="ELA144" s="1170"/>
      <c r="ELB144" s="1170"/>
      <c r="ELC144" s="1170"/>
      <c r="ELD144" s="1170"/>
      <c r="ELE144" s="1170"/>
      <c r="ELF144" s="1170"/>
      <c r="ELG144" s="1170"/>
      <c r="ELH144" s="1170"/>
      <c r="ELI144" s="1170"/>
      <c r="ELJ144" s="1170"/>
      <c r="ELK144" s="1170"/>
      <c r="ELL144" s="1170"/>
      <c r="ELM144" s="1170"/>
      <c r="ELN144" s="1170"/>
      <c r="ELO144" s="1170"/>
      <c r="ELP144" s="1170"/>
      <c r="ELQ144" s="1170"/>
      <c r="ELR144" s="1170"/>
      <c r="ELS144" s="1170"/>
      <c r="ELT144" s="1170"/>
      <c r="ELU144" s="1170"/>
      <c r="ELV144" s="1170"/>
      <c r="ELW144" s="1170"/>
      <c r="ELX144" s="1170"/>
      <c r="ELY144" s="1170"/>
      <c r="ELZ144" s="1170"/>
      <c r="EMA144" s="1170"/>
      <c r="EMB144" s="1170"/>
      <c r="EMC144" s="1170"/>
      <c r="EMD144" s="1170"/>
      <c r="EME144" s="1170"/>
      <c r="EMF144" s="1170"/>
      <c r="EMG144" s="1170"/>
      <c r="EMH144" s="1170"/>
      <c r="EMI144" s="1170"/>
      <c r="EMJ144" s="1170"/>
      <c r="EMK144" s="1170"/>
      <c r="EML144" s="1170"/>
      <c r="EMM144" s="1170"/>
      <c r="EMN144" s="1170"/>
      <c r="EMO144" s="1170"/>
      <c r="EMP144" s="1170"/>
      <c r="EMQ144" s="1170"/>
      <c r="EMR144" s="1170"/>
      <c r="EMS144" s="1170"/>
      <c r="EMT144" s="1170"/>
      <c r="EMU144" s="1170"/>
      <c r="EMV144" s="1170"/>
      <c r="EMW144" s="1170"/>
      <c r="EMX144" s="1170"/>
      <c r="EMY144" s="1170"/>
      <c r="EMZ144" s="1170"/>
      <c r="ENA144" s="1170"/>
      <c r="ENB144" s="1170"/>
      <c r="ENC144" s="1170"/>
      <c r="END144" s="1170"/>
      <c r="ENE144" s="1170"/>
      <c r="ENF144" s="1170"/>
      <c r="ENG144" s="1170"/>
      <c r="ENH144" s="1170"/>
      <c r="ENI144" s="1170"/>
      <c r="ENJ144" s="1170"/>
      <c r="ENK144" s="1170"/>
      <c r="ENL144" s="1170"/>
      <c r="ENM144" s="1170"/>
      <c r="ENN144" s="1170"/>
      <c r="ENO144" s="1170"/>
      <c r="ENP144" s="1170"/>
      <c r="ENQ144" s="1170"/>
      <c r="ENR144" s="1170"/>
      <c r="ENS144" s="1170"/>
      <c r="ENT144" s="1170"/>
      <c r="ENU144" s="1170"/>
      <c r="ENV144" s="1170"/>
      <c r="ENW144" s="1170"/>
      <c r="ENX144" s="1170"/>
      <c r="ENY144" s="1170"/>
      <c r="ENZ144" s="1170"/>
      <c r="EOA144" s="1170"/>
      <c r="EOB144" s="1170"/>
      <c r="EOC144" s="1170"/>
      <c r="EOD144" s="1170"/>
      <c r="EOE144" s="1170"/>
      <c r="EOF144" s="1170"/>
      <c r="EOG144" s="1170"/>
      <c r="EOH144" s="1170"/>
      <c r="EOI144" s="1170"/>
      <c r="EOJ144" s="1170"/>
      <c r="EOK144" s="1170"/>
      <c r="EOL144" s="1170"/>
      <c r="EOM144" s="1170"/>
      <c r="EON144" s="1170"/>
      <c r="EOO144" s="1170"/>
      <c r="EOP144" s="1170"/>
      <c r="EOQ144" s="1170"/>
      <c r="EOR144" s="1170"/>
      <c r="EOS144" s="1170"/>
      <c r="EOT144" s="1170"/>
      <c r="EOU144" s="1170"/>
      <c r="EOV144" s="1170"/>
      <c r="EOW144" s="1170"/>
      <c r="EOX144" s="1170"/>
      <c r="EOY144" s="1170"/>
      <c r="EOZ144" s="1170"/>
      <c r="EPA144" s="1170"/>
      <c r="EPB144" s="1170"/>
      <c r="EPC144" s="1170"/>
      <c r="EPD144" s="1170"/>
      <c r="EPE144" s="1170"/>
      <c r="EPF144" s="1170"/>
      <c r="EPG144" s="1170"/>
      <c r="EPH144" s="1170"/>
      <c r="EPI144" s="1170"/>
      <c r="EPJ144" s="1170"/>
      <c r="EPK144" s="1170"/>
      <c r="EPL144" s="1170"/>
      <c r="EPM144" s="1170"/>
      <c r="EPN144" s="1170"/>
      <c r="EPO144" s="1170"/>
      <c r="EPP144" s="1170"/>
      <c r="EPQ144" s="1170"/>
      <c r="EPR144" s="1170"/>
      <c r="EPS144" s="1170"/>
      <c r="EPT144" s="1170"/>
      <c r="EPU144" s="1170"/>
      <c r="EPV144" s="1170"/>
      <c r="EPW144" s="1170"/>
      <c r="EPX144" s="1170"/>
      <c r="EPY144" s="1170"/>
      <c r="EPZ144" s="1170"/>
      <c r="EQA144" s="1170"/>
      <c r="EQB144" s="1170"/>
      <c r="EQC144" s="1170"/>
      <c r="EQD144" s="1170"/>
      <c r="EQE144" s="1170"/>
      <c r="EQF144" s="1170"/>
      <c r="EQG144" s="1170"/>
      <c r="EQH144" s="1170"/>
      <c r="EQI144" s="1170"/>
      <c r="EQJ144" s="1170"/>
      <c r="EQK144" s="1170"/>
      <c r="EQL144" s="1170"/>
      <c r="EQM144" s="1170"/>
      <c r="EQN144" s="1170"/>
      <c r="EQO144" s="1170"/>
      <c r="EQP144" s="1170"/>
      <c r="EQQ144" s="1170"/>
      <c r="EQR144" s="1170"/>
      <c r="EQS144" s="1170"/>
      <c r="EQT144" s="1170"/>
      <c r="EQU144" s="1170"/>
      <c r="EQV144" s="1170"/>
      <c r="EQW144" s="1170"/>
      <c r="EQX144" s="1170"/>
      <c r="EQY144" s="1170"/>
      <c r="EQZ144" s="1170"/>
      <c r="ERA144" s="1170"/>
      <c r="ERB144" s="1170"/>
      <c r="ERC144" s="1170"/>
      <c r="ERD144" s="1170"/>
      <c r="ERE144" s="1170"/>
      <c r="ERF144" s="1170"/>
      <c r="ERG144" s="1170"/>
      <c r="ERH144" s="1170"/>
      <c r="ERI144" s="1170"/>
      <c r="ERJ144" s="1170"/>
      <c r="ERK144" s="1170"/>
      <c r="ERL144" s="1170"/>
      <c r="ERM144" s="1170"/>
      <c r="ERN144" s="1170"/>
      <c r="ERO144" s="1170"/>
      <c r="ERP144" s="1170"/>
      <c r="ERQ144" s="1170"/>
      <c r="ERR144" s="1170"/>
      <c r="ERS144" s="1170"/>
      <c r="ERT144" s="1170"/>
      <c r="ERU144" s="1170"/>
      <c r="ERV144" s="1170"/>
      <c r="ERW144" s="1170"/>
      <c r="ERX144" s="1170"/>
      <c r="ERY144" s="1170"/>
      <c r="ERZ144" s="1170"/>
      <c r="ESA144" s="1170"/>
      <c r="ESB144" s="1170"/>
      <c r="ESC144" s="1170"/>
      <c r="ESD144" s="1170"/>
      <c r="ESE144" s="1170"/>
      <c r="ESF144" s="1170"/>
      <c r="ESG144" s="1170"/>
      <c r="ESH144" s="1170"/>
      <c r="ESI144" s="1170"/>
      <c r="ESJ144" s="1170"/>
      <c r="ESK144" s="1170"/>
      <c r="ESL144" s="1170"/>
      <c r="ESM144" s="1170"/>
      <c r="ESN144" s="1170"/>
      <c r="ESO144" s="1170"/>
      <c r="ESP144" s="1170"/>
      <c r="ESQ144" s="1170"/>
      <c r="ESR144" s="1170"/>
      <c r="ESS144" s="1170"/>
      <c r="EST144" s="1170"/>
      <c r="ESU144" s="1170"/>
      <c r="ESV144" s="1170"/>
      <c r="ESW144" s="1170"/>
      <c r="ESX144" s="1170"/>
      <c r="ESY144" s="1170"/>
      <c r="ESZ144" s="1170"/>
      <c r="ETA144" s="1170"/>
      <c r="ETB144" s="1170"/>
      <c r="ETC144" s="1170"/>
      <c r="ETD144" s="1170"/>
      <c r="ETE144" s="1170"/>
      <c r="ETF144" s="1170"/>
      <c r="ETG144" s="1170"/>
      <c r="ETH144" s="1170"/>
      <c r="ETI144" s="1170"/>
      <c r="ETJ144" s="1170"/>
      <c r="ETK144" s="1170"/>
      <c r="ETL144" s="1170"/>
      <c r="ETM144" s="1170"/>
      <c r="ETN144" s="1170"/>
      <c r="ETO144" s="1170"/>
      <c r="ETP144" s="1170"/>
      <c r="ETQ144" s="1170"/>
      <c r="ETR144" s="1170"/>
      <c r="ETS144" s="1170"/>
      <c r="ETT144" s="1170"/>
      <c r="ETU144" s="1170"/>
      <c r="ETV144" s="1170"/>
      <c r="ETW144" s="1170"/>
      <c r="ETX144" s="1170"/>
      <c r="ETY144" s="1170"/>
      <c r="ETZ144" s="1170"/>
      <c r="EUA144" s="1170"/>
      <c r="EUB144" s="1170"/>
      <c r="EUC144" s="1170"/>
      <c r="EUD144" s="1170"/>
      <c r="EUE144" s="1170"/>
      <c r="EUF144" s="1170"/>
      <c r="EUG144" s="1170"/>
      <c r="EUH144" s="1170"/>
      <c r="EUI144" s="1170"/>
      <c r="EUJ144" s="1170"/>
      <c r="EUK144" s="1170"/>
      <c r="EUL144" s="1170"/>
      <c r="EUM144" s="1170"/>
      <c r="EUN144" s="1170"/>
      <c r="EUO144" s="1170"/>
      <c r="EUP144" s="1170"/>
      <c r="EUQ144" s="1170"/>
      <c r="EUR144" s="1170"/>
      <c r="EUS144" s="1170"/>
      <c r="EUT144" s="1170"/>
      <c r="EUU144" s="1170"/>
      <c r="EUV144" s="1170"/>
      <c r="EUW144" s="1170"/>
      <c r="EUX144" s="1170"/>
      <c r="EUY144" s="1170"/>
      <c r="EUZ144" s="1170"/>
      <c r="EVA144" s="1170"/>
      <c r="EVB144" s="1170"/>
      <c r="EVC144" s="1170"/>
      <c r="EVD144" s="1170"/>
      <c r="EVE144" s="1170"/>
      <c r="EVF144" s="1170"/>
      <c r="EVG144" s="1170"/>
      <c r="EVH144" s="1170"/>
      <c r="EVI144" s="1170"/>
      <c r="EVJ144" s="1170"/>
      <c r="EVK144" s="1170"/>
      <c r="EVL144" s="1170"/>
      <c r="EVM144" s="1170"/>
      <c r="EVN144" s="1170"/>
      <c r="EVO144" s="1170"/>
      <c r="EVP144" s="1170"/>
      <c r="EVQ144" s="1170"/>
      <c r="EVR144" s="1170"/>
      <c r="EVS144" s="1170"/>
      <c r="EVT144" s="1170"/>
      <c r="EVU144" s="1170"/>
      <c r="EVV144" s="1170"/>
      <c r="EVW144" s="1170"/>
      <c r="EVX144" s="1170"/>
      <c r="EVY144" s="1170"/>
      <c r="EVZ144" s="1170"/>
      <c r="EWA144" s="1170"/>
      <c r="EWB144" s="1170"/>
      <c r="EWC144" s="1170"/>
      <c r="EWD144" s="1170"/>
      <c r="EWE144" s="1170"/>
      <c r="EWF144" s="1170"/>
      <c r="EWG144" s="1170"/>
      <c r="EWH144" s="1170"/>
      <c r="EWI144" s="1170"/>
      <c r="EWJ144" s="1170"/>
      <c r="EWK144" s="1170"/>
      <c r="EWL144" s="1170"/>
      <c r="EWM144" s="1170"/>
      <c r="EWN144" s="1170"/>
      <c r="EWO144" s="1170"/>
      <c r="EWP144" s="1170"/>
      <c r="EWQ144" s="1170"/>
      <c r="EWR144" s="1170"/>
      <c r="EWS144" s="1170"/>
      <c r="EWT144" s="1170"/>
      <c r="EWU144" s="1170"/>
      <c r="EWV144" s="1170"/>
      <c r="EWW144" s="1170"/>
      <c r="EWX144" s="1170"/>
      <c r="EWY144" s="1170"/>
      <c r="EWZ144" s="1170"/>
      <c r="EXA144" s="1170"/>
      <c r="EXB144" s="1170"/>
      <c r="EXC144" s="1170"/>
      <c r="EXD144" s="1170"/>
      <c r="EXE144" s="1170"/>
      <c r="EXF144" s="1170"/>
      <c r="EXG144" s="1170"/>
      <c r="EXH144" s="1170"/>
      <c r="EXI144" s="1170"/>
      <c r="EXJ144" s="1170"/>
      <c r="EXK144" s="1170"/>
      <c r="EXL144" s="1170"/>
      <c r="EXM144" s="1170"/>
      <c r="EXN144" s="1170"/>
      <c r="EXO144" s="1170"/>
      <c r="EXP144" s="1170"/>
      <c r="EXQ144" s="1170"/>
      <c r="EXR144" s="1170"/>
      <c r="EXS144" s="1170"/>
      <c r="EXT144" s="1170"/>
      <c r="EXU144" s="1170"/>
      <c r="EXV144" s="1170"/>
      <c r="EXW144" s="1170"/>
      <c r="EXX144" s="1170"/>
      <c r="EXY144" s="1170"/>
      <c r="EXZ144" s="1170"/>
      <c r="EYA144" s="1170"/>
      <c r="EYB144" s="1170"/>
      <c r="EYC144" s="1170"/>
      <c r="EYD144" s="1170"/>
      <c r="EYE144" s="1170"/>
      <c r="EYF144" s="1170"/>
      <c r="EYG144" s="1170"/>
      <c r="EYH144" s="1170"/>
      <c r="EYI144" s="1170"/>
      <c r="EYJ144" s="1170"/>
      <c r="EYK144" s="1170"/>
      <c r="EYL144" s="1170"/>
      <c r="EYM144" s="1170"/>
      <c r="EYN144" s="1170"/>
      <c r="EYO144" s="1170"/>
      <c r="EYP144" s="1170"/>
      <c r="EYQ144" s="1170"/>
      <c r="EYR144" s="1170"/>
      <c r="EYS144" s="1170"/>
      <c r="EYT144" s="1170"/>
      <c r="EYU144" s="1170"/>
      <c r="EYV144" s="1170"/>
      <c r="EYW144" s="1170"/>
      <c r="EYX144" s="1170"/>
      <c r="EYY144" s="1170"/>
      <c r="EYZ144" s="1170"/>
      <c r="EZA144" s="1170"/>
      <c r="EZB144" s="1170"/>
      <c r="EZC144" s="1170"/>
      <c r="EZD144" s="1170"/>
      <c r="EZE144" s="1170"/>
      <c r="EZF144" s="1170"/>
      <c r="EZG144" s="1170"/>
      <c r="EZH144" s="1170"/>
      <c r="EZI144" s="1170"/>
      <c r="EZJ144" s="1170"/>
      <c r="EZK144" s="1170"/>
      <c r="EZL144" s="1170"/>
      <c r="EZM144" s="1170"/>
      <c r="EZN144" s="1170"/>
      <c r="EZO144" s="1170"/>
      <c r="EZP144" s="1170"/>
      <c r="EZQ144" s="1170"/>
      <c r="EZR144" s="1170"/>
      <c r="EZS144" s="1170"/>
      <c r="EZT144" s="1170"/>
      <c r="EZU144" s="1170"/>
      <c r="EZV144" s="1170"/>
      <c r="EZW144" s="1170"/>
      <c r="EZX144" s="1170"/>
      <c r="EZY144" s="1170"/>
      <c r="EZZ144" s="1170"/>
      <c r="FAA144" s="1170"/>
      <c r="FAB144" s="1170"/>
      <c r="FAC144" s="1170"/>
      <c r="FAD144" s="1170"/>
      <c r="FAE144" s="1170"/>
      <c r="FAF144" s="1170"/>
      <c r="FAG144" s="1170"/>
      <c r="FAH144" s="1170"/>
      <c r="FAI144" s="1170"/>
      <c r="FAJ144" s="1170"/>
      <c r="FAK144" s="1170"/>
      <c r="FAL144" s="1170"/>
      <c r="FAM144" s="1170"/>
      <c r="FAN144" s="1170"/>
      <c r="FAO144" s="1170"/>
      <c r="FAP144" s="1170"/>
      <c r="FAQ144" s="1170"/>
      <c r="FAR144" s="1170"/>
      <c r="FAS144" s="1170"/>
      <c r="FAT144" s="1170"/>
      <c r="FAU144" s="1170"/>
      <c r="FAV144" s="1170"/>
      <c r="FAW144" s="1170"/>
      <c r="FAX144" s="1170"/>
      <c r="FAY144" s="1170"/>
      <c r="FAZ144" s="1170"/>
      <c r="FBA144" s="1170"/>
      <c r="FBB144" s="1170"/>
      <c r="FBC144" s="1170"/>
      <c r="FBD144" s="1170"/>
      <c r="FBE144" s="1170"/>
      <c r="FBF144" s="1170"/>
      <c r="FBG144" s="1170"/>
      <c r="FBH144" s="1170"/>
      <c r="FBI144" s="1170"/>
      <c r="FBJ144" s="1170"/>
      <c r="FBK144" s="1170"/>
      <c r="FBL144" s="1170"/>
      <c r="FBM144" s="1170"/>
      <c r="FBN144" s="1170"/>
      <c r="FBO144" s="1170"/>
      <c r="FBP144" s="1170"/>
      <c r="FBQ144" s="1170"/>
      <c r="FBR144" s="1170"/>
      <c r="FBS144" s="1170"/>
      <c r="FBT144" s="1170"/>
      <c r="FBU144" s="1170"/>
      <c r="FBV144" s="1170"/>
      <c r="FBW144" s="1170"/>
      <c r="FBX144" s="1170"/>
      <c r="FBY144" s="1170"/>
      <c r="FBZ144" s="1170"/>
      <c r="FCA144" s="1170"/>
      <c r="FCB144" s="1170"/>
      <c r="FCC144" s="1170"/>
      <c r="FCD144" s="1170"/>
      <c r="FCE144" s="1170"/>
      <c r="FCF144" s="1170"/>
      <c r="FCG144" s="1170"/>
      <c r="FCH144" s="1170"/>
      <c r="FCI144" s="1170"/>
      <c r="FCJ144" s="1170"/>
      <c r="FCK144" s="1170"/>
      <c r="FCL144" s="1170"/>
      <c r="FCM144" s="1170"/>
      <c r="FCN144" s="1170"/>
      <c r="FCO144" s="1170"/>
      <c r="FCP144" s="1170"/>
      <c r="FCQ144" s="1170"/>
      <c r="FCR144" s="1170"/>
      <c r="FCS144" s="1170"/>
      <c r="FCT144" s="1170"/>
      <c r="FCU144" s="1170"/>
      <c r="FCV144" s="1170"/>
      <c r="FCW144" s="1170"/>
      <c r="FCX144" s="1170"/>
      <c r="FCY144" s="1170"/>
      <c r="FCZ144" s="1170"/>
      <c r="FDA144" s="1170"/>
      <c r="FDB144" s="1170"/>
      <c r="FDC144" s="1170"/>
      <c r="FDD144" s="1170"/>
      <c r="FDE144" s="1170"/>
      <c r="FDF144" s="1170"/>
      <c r="FDG144" s="1170"/>
      <c r="FDH144" s="1170"/>
      <c r="FDI144" s="1170"/>
      <c r="FDJ144" s="1170"/>
      <c r="FDK144" s="1170"/>
      <c r="FDL144" s="1170"/>
      <c r="FDM144" s="1170"/>
      <c r="FDN144" s="1170"/>
      <c r="FDO144" s="1170"/>
      <c r="FDP144" s="1170"/>
      <c r="FDQ144" s="1170"/>
      <c r="FDR144" s="1170"/>
      <c r="FDS144" s="1170"/>
      <c r="FDT144" s="1170"/>
      <c r="FDU144" s="1170"/>
      <c r="FDV144" s="1170"/>
      <c r="FDW144" s="1170"/>
      <c r="FDX144" s="1170"/>
      <c r="FDY144" s="1170"/>
      <c r="FDZ144" s="1170"/>
      <c r="FEA144" s="1170"/>
      <c r="FEB144" s="1170"/>
      <c r="FEC144" s="1170"/>
      <c r="FED144" s="1170"/>
      <c r="FEE144" s="1170"/>
      <c r="FEF144" s="1170"/>
      <c r="FEG144" s="1170"/>
      <c r="FEH144" s="1170"/>
      <c r="FEI144" s="1170"/>
      <c r="FEJ144" s="1170"/>
      <c r="FEK144" s="1170"/>
      <c r="FEL144" s="1170"/>
      <c r="FEM144" s="1170"/>
      <c r="FEN144" s="1170"/>
      <c r="FEO144" s="1170"/>
      <c r="FEP144" s="1170"/>
      <c r="FEQ144" s="1170"/>
      <c r="FER144" s="1170"/>
      <c r="FES144" s="1170"/>
      <c r="FET144" s="1170"/>
      <c r="FEU144" s="1170"/>
      <c r="FEV144" s="1170"/>
      <c r="FEW144" s="1170"/>
      <c r="FEX144" s="1170"/>
      <c r="FEY144" s="1170"/>
      <c r="FEZ144" s="1170"/>
      <c r="FFA144" s="1170"/>
      <c r="FFB144" s="1170"/>
      <c r="FFC144" s="1170"/>
      <c r="FFD144" s="1170"/>
      <c r="FFE144" s="1170"/>
      <c r="FFF144" s="1170"/>
      <c r="FFG144" s="1170"/>
      <c r="FFH144" s="1170"/>
      <c r="FFI144" s="1170"/>
      <c r="FFJ144" s="1170"/>
      <c r="FFK144" s="1170"/>
      <c r="FFL144" s="1170"/>
      <c r="FFM144" s="1170"/>
      <c r="FFN144" s="1170"/>
      <c r="FFO144" s="1170"/>
      <c r="FFP144" s="1170"/>
      <c r="FFQ144" s="1170"/>
      <c r="FFR144" s="1170"/>
      <c r="FFS144" s="1170"/>
      <c r="FFT144" s="1170"/>
      <c r="FFU144" s="1170"/>
      <c r="FFV144" s="1170"/>
      <c r="FFW144" s="1170"/>
      <c r="FFX144" s="1170"/>
      <c r="FFY144" s="1170"/>
      <c r="FFZ144" s="1170"/>
      <c r="FGA144" s="1170"/>
      <c r="FGB144" s="1170"/>
      <c r="FGC144" s="1170"/>
      <c r="FGD144" s="1170"/>
      <c r="FGE144" s="1170"/>
      <c r="FGF144" s="1170"/>
      <c r="FGG144" s="1170"/>
      <c r="FGH144" s="1170"/>
      <c r="FGI144" s="1170"/>
      <c r="FGJ144" s="1170"/>
      <c r="FGK144" s="1170"/>
      <c r="FGL144" s="1170"/>
      <c r="FGM144" s="1170"/>
      <c r="FGN144" s="1170"/>
      <c r="FGO144" s="1170"/>
      <c r="FGP144" s="1170"/>
      <c r="FGQ144" s="1170"/>
      <c r="FGR144" s="1170"/>
      <c r="FGS144" s="1170"/>
      <c r="FGT144" s="1170"/>
      <c r="FGU144" s="1170"/>
      <c r="FGV144" s="1170"/>
      <c r="FGW144" s="1170"/>
      <c r="FGX144" s="1170"/>
      <c r="FGY144" s="1170"/>
      <c r="FGZ144" s="1170"/>
      <c r="FHA144" s="1170"/>
      <c r="FHB144" s="1170"/>
      <c r="FHC144" s="1170"/>
      <c r="FHD144" s="1170"/>
      <c r="FHE144" s="1170"/>
      <c r="FHF144" s="1170"/>
      <c r="FHG144" s="1170"/>
      <c r="FHH144" s="1170"/>
      <c r="FHI144" s="1170"/>
      <c r="FHJ144" s="1170"/>
      <c r="FHK144" s="1170"/>
      <c r="FHL144" s="1170"/>
      <c r="FHM144" s="1170"/>
      <c r="FHN144" s="1170"/>
      <c r="FHO144" s="1170"/>
      <c r="FHP144" s="1170"/>
      <c r="FHQ144" s="1170"/>
      <c r="FHR144" s="1170"/>
      <c r="FHS144" s="1170"/>
      <c r="FHT144" s="1170"/>
      <c r="FHU144" s="1170"/>
      <c r="FHV144" s="1170"/>
      <c r="FHW144" s="1170"/>
      <c r="FHX144" s="1170"/>
      <c r="FHY144" s="1170"/>
      <c r="FHZ144" s="1170"/>
      <c r="FIA144" s="1170"/>
      <c r="FIB144" s="1170"/>
      <c r="FIC144" s="1170"/>
      <c r="FID144" s="1170"/>
      <c r="FIE144" s="1170"/>
      <c r="FIF144" s="1170"/>
      <c r="FIG144" s="1170"/>
      <c r="FIH144" s="1170"/>
      <c r="FII144" s="1170"/>
      <c r="FIJ144" s="1170"/>
      <c r="FIK144" s="1170"/>
      <c r="FIL144" s="1170"/>
      <c r="FIM144" s="1170"/>
      <c r="FIN144" s="1170"/>
      <c r="FIO144" s="1170"/>
      <c r="FIP144" s="1170"/>
      <c r="FIQ144" s="1170"/>
      <c r="FIR144" s="1170"/>
      <c r="FIS144" s="1170"/>
      <c r="FIT144" s="1170"/>
      <c r="FIU144" s="1170"/>
      <c r="FIV144" s="1170"/>
      <c r="FIW144" s="1170"/>
      <c r="FIX144" s="1170"/>
      <c r="FIY144" s="1170"/>
      <c r="FIZ144" s="1170"/>
      <c r="FJA144" s="1170"/>
      <c r="FJB144" s="1170"/>
      <c r="FJC144" s="1170"/>
      <c r="FJD144" s="1170"/>
      <c r="FJE144" s="1170"/>
      <c r="FJF144" s="1170"/>
      <c r="FJG144" s="1170"/>
      <c r="FJH144" s="1170"/>
      <c r="FJI144" s="1170"/>
      <c r="FJJ144" s="1170"/>
      <c r="FJK144" s="1170"/>
      <c r="FJL144" s="1170"/>
      <c r="FJM144" s="1170"/>
      <c r="FJN144" s="1170"/>
      <c r="FJO144" s="1170"/>
      <c r="FJP144" s="1170"/>
      <c r="FJQ144" s="1170"/>
      <c r="FJR144" s="1170"/>
      <c r="FJS144" s="1170"/>
      <c r="FJT144" s="1170"/>
      <c r="FJU144" s="1170"/>
      <c r="FJV144" s="1170"/>
      <c r="FJW144" s="1170"/>
      <c r="FJX144" s="1170"/>
      <c r="FJY144" s="1170"/>
      <c r="FJZ144" s="1170"/>
      <c r="FKA144" s="1170"/>
      <c r="FKB144" s="1170"/>
      <c r="FKC144" s="1170"/>
      <c r="FKD144" s="1170"/>
      <c r="FKE144" s="1170"/>
      <c r="FKF144" s="1170"/>
      <c r="FKG144" s="1170"/>
      <c r="FKH144" s="1170"/>
      <c r="FKI144" s="1170"/>
      <c r="FKJ144" s="1170"/>
      <c r="FKK144" s="1170"/>
      <c r="FKL144" s="1170"/>
      <c r="FKM144" s="1170"/>
      <c r="FKN144" s="1170"/>
      <c r="FKO144" s="1170"/>
      <c r="FKP144" s="1170"/>
      <c r="FKQ144" s="1170"/>
      <c r="FKR144" s="1170"/>
      <c r="FKS144" s="1170"/>
      <c r="FKT144" s="1170"/>
      <c r="FKU144" s="1170"/>
      <c r="FKV144" s="1170"/>
      <c r="FKW144" s="1170"/>
      <c r="FKX144" s="1170"/>
      <c r="FKY144" s="1170"/>
      <c r="FKZ144" s="1170"/>
      <c r="FLA144" s="1170"/>
      <c r="FLB144" s="1170"/>
      <c r="FLC144" s="1170"/>
      <c r="FLD144" s="1170"/>
      <c r="FLE144" s="1170"/>
      <c r="FLF144" s="1170"/>
      <c r="FLG144" s="1170"/>
      <c r="FLH144" s="1170"/>
      <c r="FLI144" s="1170"/>
      <c r="FLJ144" s="1170"/>
      <c r="FLK144" s="1170"/>
      <c r="FLL144" s="1170"/>
      <c r="FLM144" s="1170"/>
      <c r="FLN144" s="1170"/>
      <c r="FLO144" s="1170"/>
      <c r="FLP144" s="1170"/>
      <c r="FLQ144" s="1170"/>
      <c r="FLR144" s="1170"/>
      <c r="FLS144" s="1170"/>
      <c r="FLT144" s="1170"/>
      <c r="FLU144" s="1170"/>
      <c r="FLV144" s="1170"/>
      <c r="FLW144" s="1170"/>
      <c r="FLX144" s="1170"/>
      <c r="FLY144" s="1170"/>
      <c r="FLZ144" s="1170"/>
      <c r="FMA144" s="1170"/>
      <c r="FMB144" s="1170"/>
      <c r="FMC144" s="1170"/>
      <c r="FMD144" s="1170"/>
      <c r="FME144" s="1170"/>
      <c r="FMF144" s="1170"/>
      <c r="FMG144" s="1170"/>
      <c r="FMH144" s="1170"/>
      <c r="FMI144" s="1170"/>
      <c r="FMJ144" s="1170"/>
      <c r="FMK144" s="1170"/>
      <c r="FML144" s="1170"/>
      <c r="FMM144" s="1170"/>
      <c r="FMN144" s="1170"/>
      <c r="FMO144" s="1170"/>
      <c r="FMP144" s="1170"/>
      <c r="FMQ144" s="1170"/>
      <c r="FMR144" s="1170"/>
      <c r="FMS144" s="1170"/>
      <c r="FMT144" s="1170"/>
      <c r="FMU144" s="1170"/>
      <c r="FMV144" s="1170"/>
      <c r="FMW144" s="1170"/>
      <c r="FMX144" s="1170"/>
      <c r="FMY144" s="1170"/>
      <c r="FMZ144" s="1170"/>
      <c r="FNA144" s="1170"/>
      <c r="FNB144" s="1170"/>
      <c r="FNC144" s="1170"/>
      <c r="FND144" s="1170"/>
      <c r="FNE144" s="1170"/>
      <c r="FNF144" s="1170"/>
      <c r="FNG144" s="1170"/>
      <c r="FNH144" s="1170"/>
      <c r="FNI144" s="1170"/>
      <c r="FNJ144" s="1170"/>
      <c r="FNK144" s="1170"/>
      <c r="FNL144" s="1170"/>
      <c r="FNM144" s="1170"/>
      <c r="FNN144" s="1170"/>
      <c r="FNO144" s="1170"/>
      <c r="FNP144" s="1170"/>
      <c r="FNQ144" s="1170"/>
      <c r="FNR144" s="1170"/>
      <c r="FNS144" s="1170"/>
      <c r="FNT144" s="1170"/>
      <c r="FNU144" s="1170"/>
      <c r="FNV144" s="1170"/>
      <c r="FNW144" s="1170"/>
      <c r="FNX144" s="1170"/>
      <c r="FNY144" s="1170"/>
      <c r="FNZ144" s="1170"/>
      <c r="FOA144" s="1170"/>
      <c r="FOB144" s="1170"/>
      <c r="FOC144" s="1170"/>
      <c r="FOD144" s="1170"/>
      <c r="FOE144" s="1170"/>
      <c r="FOF144" s="1170"/>
      <c r="FOG144" s="1170"/>
      <c r="FOH144" s="1170"/>
      <c r="FOI144" s="1170"/>
      <c r="FOJ144" s="1170"/>
      <c r="FOK144" s="1170"/>
      <c r="FOL144" s="1170"/>
      <c r="FOM144" s="1170"/>
      <c r="FON144" s="1170"/>
      <c r="FOO144" s="1170"/>
      <c r="FOP144" s="1170"/>
      <c r="FOQ144" s="1170"/>
      <c r="FOR144" s="1170"/>
      <c r="FOS144" s="1170"/>
      <c r="FOT144" s="1170"/>
      <c r="FOU144" s="1170"/>
      <c r="FOV144" s="1170"/>
      <c r="FOW144" s="1170"/>
      <c r="FOX144" s="1170"/>
      <c r="FOY144" s="1170"/>
      <c r="FOZ144" s="1170"/>
      <c r="FPA144" s="1170"/>
      <c r="FPB144" s="1170"/>
      <c r="FPC144" s="1170"/>
      <c r="FPD144" s="1170"/>
      <c r="FPE144" s="1170"/>
      <c r="FPF144" s="1170"/>
      <c r="FPG144" s="1170"/>
      <c r="FPH144" s="1170"/>
      <c r="FPI144" s="1170"/>
      <c r="FPJ144" s="1170"/>
      <c r="FPK144" s="1170"/>
      <c r="FPL144" s="1170"/>
      <c r="FPM144" s="1170"/>
      <c r="FPN144" s="1170"/>
      <c r="FPO144" s="1170"/>
      <c r="FPP144" s="1170"/>
      <c r="FPQ144" s="1170"/>
      <c r="FPR144" s="1170"/>
      <c r="FPS144" s="1170"/>
      <c r="FPT144" s="1170"/>
      <c r="FPU144" s="1170"/>
      <c r="FPV144" s="1170"/>
      <c r="FPW144" s="1170"/>
      <c r="FPX144" s="1170"/>
      <c r="FPY144" s="1170"/>
      <c r="FPZ144" s="1170"/>
      <c r="FQA144" s="1170"/>
      <c r="FQB144" s="1170"/>
      <c r="FQC144" s="1170"/>
      <c r="FQD144" s="1170"/>
      <c r="FQE144" s="1170"/>
      <c r="FQF144" s="1170"/>
      <c r="FQG144" s="1170"/>
      <c r="FQH144" s="1170"/>
      <c r="FQI144" s="1170"/>
      <c r="FQJ144" s="1170"/>
      <c r="FQK144" s="1170"/>
      <c r="FQL144" s="1170"/>
      <c r="FQM144" s="1170"/>
      <c r="FQN144" s="1170"/>
      <c r="FQO144" s="1170"/>
      <c r="FQP144" s="1170"/>
      <c r="FQQ144" s="1170"/>
      <c r="FQR144" s="1170"/>
      <c r="FQS144" s="1170"/>
      <c r="FQT144" s="1170"/>
      <c r="FQU144" s="1170"/>
      <c r="FQV144" s="1170"/>
      <c r="FQW144" s="1170"/>
      <c r="FQX144" s="1170"/>
      <c r="FQY144" s="1170"/>
      <c r="FQZ144" s="1170"/>
      <c r="FRA144" s="1170"/>
      <c r="FRB144" s="1170"/>
      <c r="FRC144" s="1170"/>
      <c r="FRD144" s="1170"/>
      <c r="FRE144" s="1170"/>
      <c r="FRF144" s="1170"/>
      <c r="FRG144" s="1170"/>
      <c r="FRH144" s="1170"/>
      <c r="FRI144" s="1170"/>
      <c r="FRJ144" s="1170"/>
      <c r="FRK144" s="1170"/>
      <c r="FRL144" s="1170"/>
      <c r="FRM144" s="1170"/>
      <c r="FRN144" s="1170"/>
      <c r="FRO144" s="1170"/>
      <c r="FRP144" s="1170"/>
      <c r="FRQ144" s="1170"/>
      <c r="FRR144" s="1170"/>
      <c r="FRS144" s="1170"/>
      <c r="FRT144" s="1170"/>
      <c r="FRU144" s="1170"/>
      <c r="FRV144" s="1170"/>
      <c r="FRW144" s="1170"/>
      <c r="FRX144" s="1170"/>
      <c r="FRY144" s="1170"/>
      <c r="FRZ144" s="1170"/>
      <c r="FSA144" s="1170"/>
      <c r="FSB144" s="1170"/>
      <c r="FSC144" s="1170"/>
      <c r="FSD144" s="1170"/>
      <c r="FSE144" s="1170"/>
      <c r="FSF144" s="1170"/>
      <c r="FSG144" s="1170"/>
      <c r="FSH144" s="1170"/>
      <c r="FSI144" s="1170"/>
      <c r="FSJ144" s="1170"/>
      <c r="FSK144" s="1170"/>
      <c r="FSL144" s="1170"/>
      <c r="FSM144" s="1170"/>
      <c r="FSN144" s="1170"/>
      <c r="FSO144" s="1170"/>
      <c r="FSP144" s="1170"/>
      <c r="FSQ144" s="1170"/>
      <c r="FSR144" s="1170"/>
      <c r="FSS144" s="1170"/>
      <c r="FST144" s="1170"/>
      <c r="FSU144" s="1170"/>
      <c r="FSV144" s="1170"/>
      <c r="FSW144" s="1170"/>
      <c r="FSX144" s="1170"/>
      <c r="FSY144" s="1170"/>
      <c r="FSZ144" s="1170"/>
      <c r="FTA144" s="1170"/>
      <c r="FTB144" s="1170"/>
      <c r="FTC144" s="1170"/>
      <c r="FTD144" s="1170"/>
      <c r="FTE144" s="1170"/>
      <c r="FTF144" s="1170"/>
      <c r="FTG144" s="1170"/>
      <c r="FTH144" s="1170"/>
      <c r="FTI144" s="1170"/>
      <c r="FTJ144" s="1170"/>
      <c r="FTK144" s="1170"/>
      <c r="FTL144" s="1170"/>
      <c r="FTM144" s="1170"/>
      <c r="FTN144" s="1170"/>
      <c r="FTO144" s="1170"/>
      <c r="FTP144" s="1170"/>
      <c r="FTQ144" s="1170"/>
      <c r="FTR144" s="1170"/>
      <c r="FTS144" s="1170"/>
      <c r="FTT144" s="1170"/>
      <c r="FTU144" s="1170"/>
      <c r="FTV144" s="1170"/>
      <c r="FTW144" s="1170"/>
      <c r="FTX144" s="1170"/>
      <c r="FTY144" s="1170"/>
      <c r="FTZ144" s="1170"/>
      <c r="FUA144" s="1170"/>
      <c r="FUB144" s="1170"/>
      <c r="FUC144" s="1170"/>
      <c r="FUD144" s="1170"/>
      <c r="FUE144" s="1170"/>
      <c r="FUF144" s="1170"/>
      <c r="FUG144" s="1170"/>
      <c r="FUH144" s="1170"/>
      <c r="FUI144" s="1170"/>
      <c r="FUJ144" s="1170"/>
      <c r="FUK144" s="1170"/>
      <c r="FUL144" s="1170"/>
      <c r="FUM144" s="1170"/>
      <c r="FUN144" s="1170"/>
      <c r="FUO144" s="1170"/>
      <c r="FUP144" s="1170"/>
      <c r="FUQ144" s="1170"/>
      <c r="FUR144" s="1170"/>
      <c r="FUS144" s="1170"/>
      <c r="FUT144" s="1170"/>
      <c r="FUU144" s="1170"/>
      <c r="FUV144" s="1170"/>
      <c r="FUW144" s="1170"/>
      <c r="FUX144" s="1170"/>
      <c r="FUY144" s="1170"/>
      <c r="FUZ144" s="1170"/>
      <c r="FVA144" s="1170"/>
      <c r="FVB144" s="1170"/>
      <c r="FVC144" s="1170"/>
      <c r="FVD144" s="1170"/>
      <c r="FVE144" s="1170"/>
      <c r="FVF144" s="1170"/>
      <c r="FVG144" s="1170"/>
      <c r="FVH144" s="1170"/>
      <c r="FVI144" s="1170"/>
      <c r="FVJ144" s="1170"/>
      <c r="FVK144" s="1170"/>
      <c r="FVL144" s="1170"/>
      <c r="FVM144" s="1170"/>
      <c r="FVN144" s="1170"/>
      <c r="FVO144" s="1170"/>
      <c r="FVP144" s="1170"/>
      <c r="FVQ144" s="1170"/>
      <c r="FVR144" s="1170"/>
      <c r="FVS144" s="1170"/>
      <c r="FVT144" s="1170"/>
      <c r="FVU144" s="1170"/>
      <c r="FVV144" s="1170"/>
      <c r="FVW144" s="1170"/>
      <c r="FVX144" s="1170"/>
      <c r="FVY144" s="1170"/>
      <c r="FVZ144" s="1170"/>
      <c r="FWA144" s="1170"/>
      <c r="FWB144" s="1170"/>
      <c r="FWC144" s="1170"/>
      <c r="FWD144" s="1170"/>
      <c r="FWE144" s="1170"/>
      <c r="FWF144" s="1170"/>
      <c r="FWG144" s="1170"/>
      <c r="FWH144" s="1170"/>
      <c r="FWI144" s="1170"/>
      <c r="FWJ144" s="1170"/>
      <c r="FWK144" s="1170"/>
      <c r="FWL144" s="1170"/>
      <c r="FWM144" s="1170"/>
      <c r="FWN144" s="1170"/>
      <c r="FWO144" s="1170"/>
      <c r="FWP144" s="1170"/>
      <c r="FWQ144" s="1170"/>
      <c r="FWR144" s="1170"/>
      <c r="FWS144" s="1170"/>
      <c r="FWT144" s="1170"/>
      <c r="FWU144" s="1170"/>
      <c r="FWV144" s="1170"/>
      <c r="FWW144" s="1170"/>
      <c r="FWX144" s="1170"/>
      <c r="FWY144" s="1170"/>
      <c r="FWZ144" s="1170"/>
      <c r="FXA144" s="1170"/>
      <c r="FXB144" s="1170"/>
      <c r="FXC144" s="1170"/>
      <c r="FXD144" s="1170"/>
      <c r="FXE144" s="1170"/>
      <c r="FXF144" s="1170"/>
      <c r="FXG144" s="1170"/>
      <c r="FXH144" s="1170"/>
      <c r="FXI144" s="1170"/>
      <c r="FXJ144" s="1170"/>
      <c r="FXK144" s="1170"/>
      <c r="FXL144" s="1170"/>
      <c r="FXM144" s="1170"/>
      <c r="FXN144" s="1170"/>
      <c r="FXO144" s="1170"/>
      <c r="FXP144" s="1170"/>
      <c r="FXQ144" s="1170"/>
      <c r="FXR144" s="1170"/>
      <c r="FXS144" s="1170"/>
      <c r="FXT144" s="1170"/>
      <c r="FXU144" s="1170"/>
      <c r="FXV144" s="1170"/>
      <c r="FXW144" s="1170"/>
      <c r="FXX144" s="1170"/>
      <c r="FXY144" s="1170"/>
      <c r="FXZ144" s="1170"/>
      <c r="FYA144" s="1170"/>
      <c r="FYB144" s="1170"/>
      <c r="FYC144" s="1170"/>
      <c r="FYD144" s="1170"/>
      <c r="FYE144" s="1170"/>
      <c r="FYF144" s="1170"/>
      <c r="FYG144" s="1170"/>
      <c r="FYH144" s="1170"/>
      <c r="FYI144" s="1170"/>
      <c r="FYJ144" s="1170"/>
      <c r="FYK144" s="1170"/>
      <c r="FYL144" s="1170"/>
      <c r="FYM144" s="1170"/>
      <c r="FYN144" s="1170"/>
      <c r="FYO144" s="1170"/>
      <c r="FYP144" s="1170"/>
      <c r="FYQ144" s="1170"/>
      <c r="FYR144" s="1170"/>
      <c r="FYS144" s="1170"/>
      <c r="FYT144" s="1170"/>
      <c r="FYU144" s="1170"/>
      <c r="FYV144" s="1170"/>
      <c r="FYW144" s="1170"/>
      <c r="FYX144" s="1170"/>
      <c r="FYY144" s="1170"/>
      <c r="FYZ144" s="1170"/>
      <c r="FZA144" s="1170"/>
      <c r="FZB144" s="1170"/>
      <c r="FZC144" s="1170"/>
      <c r="FZD144" s="1170"/>
      <c r="FZE144" s="1170"/>
      <c r="FZF144" s="1170"/>
      <c r="FZG144" s="1170"/>
      <c r="FZH144" s="1170"/>
      <c r="FZI144" s="1170"/>
      <c r="FZJ144" s="1170"/>
      <c r="FZK144" s="1170"/>
      <c r="FZL144" s="1170"/>
      <c r="FZM144" s="1170"/>
      <c r="FZN144" s="1170"/>
      <c r="FZO144" s="1170"/>
      <c r="FZP144" s="1170"/>
      <c r="FZQ144" s="1170"/>
      <c r="FZR144" s="1170"/>
      <c r="FZS144" s="1170"/>
      <c r="FZT144" s="1170"/>
      <c r="FZU144" s="1170"/>
      <c r="FZV144" s="1170"/>
      <c r="FZW144" s="1170"/>
      <c r="FZX144" s="1170"/>
      <c r="FZY144" s="1170"/>
      <c r="FZZ144" s="1170"/>
      <c r="GAA144" s="1170"/>
      <c r="GAB144" s="1170"/>
      <c r="GAC144" s="1170"/>
      <c r="GAD144" s="1170"/>
      <c r="GAE144" s="1170"/>
      <c r="GAF144" s="1170"/>
      <c r="GAG144" s="1170"/>
      <c r="GAH144" s="1170"/>
      <c r="GAI144" s="1170"/>
      <c r="GAJ144" s="1170"/>
      <c r="GAK144" s="1170"/>
      <c r="GAL144" s="1170"/>
      <c r="GAM144" s="1170"/>
      <c r="GAN144" s="1170"/>
      <c r="GAO144" s="1170"/>
      <c r="GAP144" s="1170"/>
      <c r="GAQ144" s="1170"/>
      <c r="GAR144" s="1170"/>
      <c r="GAS144" s="1170"/>
      <c r="GAT144" s="1170"/>
      <c r="GAU144" s="1170"/>
      <c r="GAV144" s="1170"/>
      <c r="GAW144" s="1170"/>
      <c r="GAX144" s="1170"/>
      <c r="GAY144" s="1170"/>
      <c r="GAZ144" s="1170"/>
      <c r="GBA144" s="1170"/>
      <c r="GBB144" s="1170"/>
      <c r="GBC144" s="1170"/>
      <c r="GBD144" s="1170"/>
      <c r="GBE144" s="1170"/>
      <c r="GBF144" s="1170"/>
      <c r="GBG144" s="1170"/>
      <c r="GBH144" s="1170"/>
      <c r="GBI144" s="1170"/>
      <c r="GBJ144" s="1170"/>
      <c r="GBK144" s="1170"/>
      <c r="GBL144" s="1170"/>
      <c r="GBM144" s="1170"/>
      <c r="GBN144" s="1170"/>
      <c r="GBO144" s="1170"/>
      <c r="GBP144" s="1170"/>
      <c r="GBQ144" s="1170"/>
      <c r="GBR144" s="1170"/>
      <c r="GBS144" s="1170"/>
      <c r="GBT144" s="1170"/>
      <c r="GBU144" s="1170"/>
      <c r="GBV144" s="1170"/>
      <c r="GBW144" s="1170"/>
      <c r="GBX144" s="1170"/>
      <c r="GBY144" s="1170"/>
      <c r="GBZ144" s="1170"/>
      <c r="GCA144" s="1170"/>
      <c r="GCB144" s="1170"/>
      <c r="GCC144" s="1170"/>
      <c r="GCD144" s="1170"/>
      <c r="GCE144" s="1170"/>
      <c r="GCF144" s="1170"/>
      <c r="GCG144" s="1170"/>
      <c r="GCH144" s="1170"/>
      <c r="GCI144" s="1170"/>
      <c r="GCJ144" s="1170"/>
      <c r="GCK144" s="1170"/>
      <c r="GCL144" s="1170"/>
      <c r="GCM144" s="1170"/>
      <c r="GCN144" s="1170"/>
      <c r="GCO144" s="1170"/>
      <c r="GCP144" s="1170"/>
      <c r="GCQ144" s="1170"/>
      <c r="GCR144" s="1170"/>
      <c r="GCS144" s="1170"/>
      <c r="GCT144" s="1170"/>
      <c r="GCU144" s="1170"/>
      <c r="GCV144" s="1170"/>
      <c r="GCW144" s="1170"/>
      <c r="GCX144" s="1170"/>
      <c r="GCY144" s="1170"/>
      <c r="GCZ144" s="1170"/>
      <c r="GDA144" s="1170"/>
      <c r="GDB144" s="1170"/>
      <c r="GDC144" s="1170"/>
      <c r="GDD144" s="1170"/>
      <c r="GDE144" s="1170"/>
      <c r="GDF144" s="1170"/>
      <c r="GDG144" s="1170"/>
      <c r="GDH144" s="1170"/>
      <c r="GDI144" s="1170"/>
      <c r="GDJ144" s="1170"/>
      <c r="GDK144" s="1170"/>
      <c r="GDL144" s="1170"/>
      <c r="GDM144" s="1170"/>
      <c r="GDN144" s="1170"/>
      <c r="GDO144" s="1170"/>
      <c r="GDP144" s="1170"/>
      <c r="GDQ144" s="1170"/>
      <c r="GDR144" s="1170"/>
      <c r="GDS144" s="1170"/>
      <c r="GDT144" s="1170"/>
      <c r="GDU144" s="1170"/>
      <c r="GDV144" s="1170"/>
      <c r="GDW144" s="1170"/>
      <c r="GDX144" s="1170"/>
      <c r="GDY144" s="1170"/>
      <c r="GDZ144" s="1170"/>
      <c r="GEA144" s="1170"/>
      <c r="GEB144" s="1170"/>
      <c r="GEC144" s="1170"/>
      <c r="GED144" s="1170"/>
      <c r="GEE144" s="1170"/>
      <c r="GEF144" s="1170"/>
      <c r="GEG144" s="1170"/>
      <c r="GEH144" s="1170"/>
      <c r="GEI144" s="1170"/>
      <c r="GEJ144" s="1170"/>
      <c r="GEK144" s="1170"/>
      <c r="GEL144" s="1170"/>
      <c r="GEM144" s="1170"/>
      <c r="GEN144" s="1170"/>
      <c r="GEO144" s="1170"/>
      <c r="GEP144" s="1170"/>
      <c r="GEQ144" s="1170"/>
      <c r="GER144" s="1170"/>
      <c r="GES144" s="1170"/>
      <c r="GET144" s="1170"/>
      <c r="GEU144" s="1170"/>
      <c r="GEV144" s="1170"/>
      <c r="GEW144" s="1170"/>
      <c r="GEX144" s="1170"/>
      <c r="GEY144" s="1170"/>
      <c r="GEZ144" s="1170"/>
      <c r="GFA144" s="1170"/>
      <c r="GFB144" s="1170"/>
      <c r="GFC144" s="1170"/>
      <c r="GFD144" s="1170"/>
      <c r="GFE144" s="1170"/>
      <c r="GFF144" s="1170"/>
      <c r="GFG144" s="1170"/>
      <c r="GFH144" s="1170"/>
      <c r="GFI144" s="1170"/>
      <c r="GFJ144" s="1170"/>
      <c r="GFK144" s="1170"/>
      <c r="GFL144" s="1170"/>
      <c r="GFM144" s="1170"/>
      <c r="GFN144" s="1170"/>
      <c r="GFO144" s="1170"/>
      <c r="GFP144" s="1170"/>
      <c r="GFQ144" s="1170"/>
      <c r="GFR144" s="1170"/>
      <c r="GFS144" s="1170"/>
      <c r="GFT144" s="1170"/>
      <c r="GFU144" s="1170"/>
      <c r="GFV144" s="1170"/>
      <c r="GFW144" s="1170"/>
      <c r="GFX144" s="1170"/>
      <c r="GFY144" s="1170"/>
      <c r="GFZ144" s="1170"/>
      <c r="GGA144" s="1170"/>
      <c r="GGB144" s="1170"/>
      <c r="GGC144" s="1170"/>
      <c r="GGD144" s="1170"/>
      <c r="GGE144" s="1170"/>
      <c r="GGF144" s="1170"/>
      <c r="GGG144" s="1170"/>
      <c r="GGH144" s="1170"/>
      <c r="GGI144" s="1170"/>
      <c r="GGJ144" s="1170"/>
      <c r="GGK144" s="1170"/>
      <c r="GGL144" s="1170"/>
      <c r="GGM144" s="1170"/>
      <c r="GGN144" s="1170"/>
      <c r="GGO144" s="1170"/>
      <c r="GGP144" s="1170"/>
      <c r="GGQ144" s="1170"/>
      <c r="GGR144" s="1170"/>
      <c r="GGS144" s="1170"/>
      <c r="GGT144" s="1170"/>
      <c r="GGU144" s="1170"/>
      <c r="GGV144" s="1170"/>
      <c r="GGW144" s="1170"/>
      <c r="GGX144" s="1170"/>
      <c r="GGY144" s="1170"/>
      <c r="GGZ144" s="1170"/>
      <c r="GHA144" s="1170"/>
      <c r="GHB144" s="1170"/>
      <c r="GHC144" s="1170"/>
      <c r="GHD144" s="1170"/>
      <c r="GHE144" s="1170"/>
      <c r="GHF144" s="1170"/>
      <c r="GHG144" s="1170"/>
      <c r="GHH144" s="1170"/>
      <c r="GHI144" s="1170"/>
      <c r="GHJ144" s="1170"/>
      <c r="GHK144" s="1170"/>
      <c r="GHL144" s="1170"/>
      <c r="GHM144" s="1170"/>
      <c r="GHN144" s="1170"/>
      <c r="GHO144" s="1170"/>
      <c r="GHP144" s="1170"/>
      <c r="GHQ144" s="1170"/>
      <c r="GHR144" s="1170"/>
      <c r="GHS144" s="1170"/>
      <c r="GHT144" s="1170"/>
      <c r="GHU144" s="1170"/>
      <c r="GHV144" s="1170"/>
      <c r="GHW144" s="1170"/>
      <c r="GHX144" s="1170"/>
      <c r="GHY144" s="1170"/>
      <c r="GHZ144" s="1170"/>
      <c r="GIA144" s="1170"/>
      <c r="GIB144" s="1170"/>
      <c r="GIC144" s="1170"/>
      <c r="GID144" s="1170"/>
      <c r="GIE144" s="1170"/>
      <c r="GIF144" s="1170"/>
      <c r="GIG144" s="1170"/>
      <c r="GIH144" s="1170"/>
      <c r="GII144" s="1170"/>
      <c r="GIJ144" s="1170"/>
      <c r="GIK144" s="1170"/>
      <c r="GIL144" s="1170"/>
      <c r="GIM144" s="1170"/>
      <c r="GIN144" s="1170"/>
      <c r="GIO144" s="1170"/>
      <c r="GIP144" s="1170"/>
      <c r="GIQ144" s="1170"/>
      <c r="GIR144" s="1170"/>
      <c r="GIS144" s="1170"/>
      <c r="GIT144" s="1170"/>
      <c r="GIU144" s="1170"/>
      <c r="GIV144" s="1170"/>
      <c r="GIW144" s="1170"/>
      <c r="GIX144" s="1170"/>
      <c r="GIY144" s="1170"/>
      <c r="GIZ144" s="1170"/>
      <c r="GJA144" s="1170"/>
      <c r="GJB144" s="1170"/>
      <c r="GJC144" s="1170"/>
      <c r="GJD144" s="1170"/>
      <c r="GJE144" s="1170"/>
      <c r="GJF144" s="1170"/>
      <c r="GJG144" s="1170"/>
      <c r="GJH144" s="1170"/>
      <c r="GJI144" s="1170"/>
      <c r="GJJ144" s="1170"/>
      <c r="GJK144" s="1170"/>
      <c r="GJL144" s="1170"/>
      <c r="GJM144" s="1170"/>
      <c r="GJN144" s="1170"/>
      <c r="GJO144" s="1170"/>
      <c r="GJP144" s="1170"/>
      <c r="GJQ144" s="1170"/>
      <c r="GJR144" s="1170"/>
      <c r="GJS144" s="1170"/>
      <c r="GJT144" s="1170"/>
      <c r="GJU144" s="1170"/>
      <c r="GJV144" s="1170"/>
      <c r="GJW144" s="1170"/>
      <c r="GJX144" s="1170"/>
      <c r="GJY144" s="1170"/>
      <c r="GJZ144" s="1170"/>
      <c r="GKA144" s="1170"/>
      <c r="GKB144" s="1170"/>
      <c r="GKC144" s="1170"/>
      <c r="GKD144" s="1170"/>
      <c r="GKE144" s="1170"/>
      <c r="GKF144" s="1170"/>
      <c r="GKG144" s="1170"/>
      <c r="GKH144" s="1170"/>
      <c r="GKI144" s="1170"/>
      <c r="GKJ144" s="1170"/>
      <c r="GKK144" s="1170"/>
      <c r="GKL144" s="1170"/>
      <c r="GKM144" s="1170"/>
      <c r="GKN144" s="1170"/>
      <c r="GKO144" s="1170"/>
      <c r="GKP144" s="1170"/>
      <c r="GKQ144" s="1170"/>
      <c r="GKR144" s="1170"/>
      <c r="GKS144" s="1170"/>
      <c r="GKT144" s="1170"/>
      <c r="GKU144" s="1170"/>
      <c r="GKV144" s="1170"/>
      <c r="GKW144" s="1170"/>
      <c r="GKX144" s="1170"/>
      <c r="GKY144" s="1170"/>
      <c r="GKZ144" s="1170"/>
      <c r="GLA144" s="1170"/>
      <c r="GLB144" s="1170"/>
      <c r="GLC144" s="1170"/>
      <c r="GLD144" s="1170"/>
      <c r="GLE144" s="1170"/>
      <c r="GLF144" s="1170"/>
      <c r="GLG144" s="1170"/>
      <c r="GLH144" s="1170"/>
      <c r="GLI144" s="1170"/>
      <c r="GLJ144" s="1170"/>
      <c r="GLK144" s="1170"/>
      <c r="GLL144" s="1170"/>
      <c r="GLM144" s="1170"/>
      <c r="GLN144" s="1170"/>
      <c r="GLO144" s="1170"/>
      <c r="GLP144" s="1170"/>
      <c r="GLQ144" s="1170"/>
      <c r="GLR144" s="1170"/>
      <c r="GLS144" s="1170"/>
      <c r="GLT144" s="1170"/>
      <c r="GLU144" s="1170"/>
      <c r="GLV144" s="1170"/>
      <c r="GLW144" s="1170"/>
      <c r="GLX144" s="1170"/>
      <c r="GLY144" s="1170"/>
      <c r="GLZ144" s="1170"/>
      <c r="GMA144" s="1170"/>
      <c r="GMB144" s="1170"/>
      <c r="GMC144" s="1170"/>
      <c r="GMD144" s="1170"/>
      <c r="GME144" s="1170"/>
      <c r="GMF144" s="1170"/>
      <c r="GMG144" s="1170"/>
      <c r="GMH144" s="1170"/>
      <c r="GMI144" s="1170"/>
      <c r="GMJ144" s="1170"/>
      <c r="GMK144" s="1170"/>
      <c r="GML144" s="1170"/>
      <c r="GMM144" s="1170"/>
      <c r="GMN144" s="1170"/>
      <c r="GMO144" s="1170"/>
      <c r="GMP144" s="1170"/>
      <c r="GMQ144" s="1170"/>
      <c r="GMR144" s="1170"/>
      <c r="GMS144" s="1170"/>
      <c r="GMT144" s="1170"/>
      <c r="GMU144" s="1170"/>
      <c r="GMV144" s="1170"/>
      <c r="GMW144" s="1170"/>
      <c r="GMX144" s="1170"/>
      <c r="GMY144" s="1170"/>
      <c r="GMZ144" s="1170"/>
      <c r="GNA144" s="1170"/>
      <c r="GNB144" s="1170"/>
      <c r="GNC144" s="1170"/>
      <c r="GND144" s="1170"/>
      <c r="GNE144" s="1170"/>
      <c r="GNF144" s="1170"/>
      <c r="GNG144" s="1170"/>
      <c r="GNH144" s="1170"/>
      <c r="GNI144" s="1170"/>
      <c r="GNJ144" s="1170"/>
      <c r="GNK144" s="1170"/>
      <c r="GNL144" s="1170"/>
      <c r="GNM144" s="1170"/>
      <c r="GNN144" s="1170"/>
      <c r="GNO144" s="1170"/>
      <c r="GNP144" s="1170"/>
      <c r="GNQ144" s="1170"/>
      <c r="GNR144" s="1170"/>
      <c r="GNS144" s="1170"/>
      <c r="GNT144" s="1170"/>
      <c r="GNU144" s="1170"/>
      <c r="GNV144" s="1170"/>
      <c r="GNW144" s="1170"/>
      <c r="GNX144" s="1170"/>
      <c r="GNY144" s="1170"/>
      <c r="GNZ144" s="1170"/>
      <c r="GOA144" s="1170"/>
      <c r="GOB144" s="1170"/>
      <c r="GOC144" s="1170"/>
      <c r="GOD144" s="1170"/>
      <c r="GOE144" s="1170"/>
      <c r="GOF144" s="1170"/>
      <c r="GOG144" s="1170"/>
      <c r="GOH144" s="1170"/>
      <c r="GOI144" s="1170"/>
      <c r="GOJ144" s="1170"/>
      <c r="GOK144" s="1170"/>
      <c r="GOL144" s="1170"/>
      <c r="GOM144" s="1170"/>
      <c r="GON144" s="1170"/>
      <c r="GOO144" s="1170"/>
      <c r="GOP144" s="1170"/>
      <c r="GOQ144" s="1170"/>
      <c r="GOR144" s="1170"/>
      <c r="GOS144" s="1170"/>
      <c r="GOT144" s="1170"/>
      <c r="GOU144" s="1170"/>
      <c r="GOV144" s="1170"/>
      <c r="GOW144" s="1170"/>
      <c r="GOX144" s="1170"/>
      <c r="GOY144" s="1170"/>
      <c r="GOZ144" s="1170"/>
      <c r="GPA144" s="1170"/>
      <c r="GPB144" s="1170"/>
      <c r="GPC144" s="1170"/>
      <c r="GPD144" s="1170"/>
      <c r="GPE144" s="1170"/>
      <c r="GPF144" s="1170"/>
      <c r="GPG144" s="1170"/>
      <c r="GPH144" s="1170"/>
      <c r="GPI144" s="1170"/>
      <c r="GPJ144" s="1170"/>
      <c r="GPK144" s="1170"/>
      <c r="GPL144" s="1170"/>
      <c r="GPM144" s="1170"/>
      <c r="GPN144" s="1170"/>
      <c r="GPO144" s="1170"/>
      <c r="GPP144" s="1170"/>
      <c r="GPQ144" s="1170"/>
      <c r="GPR144" s="1170"/>
      <c r="GPS144" s="1170"/>
      <c r="GPT144" s="1170"/>
      <c r="GPU144" s="1170"/>
      <c r="GPV144" s="1170"/>
      <c r="GPW144" s="1170"/>
      <c r="GPX144" s="1170"/>
      <c r="GPY144" s="1170"/>
      <c r="GPZ144" s="1170"/>
      <c r="GQA144" s="1170"/>
      <c r="GQB144" s="1170"/>
      <c r="GQC144" s="1170"/>
      <c r="GQD144" s="1170"/>
      <c r="GQE144" s="1170"/>
      <c r="GQF144" s="1170"/>
      <c r="GQG144" s="1170"/>
      <c r="GQH144" s="1170"/>
      <c r="GQI144" s="1170"/>
      <c r="GQJ144" s="1170"/>
      <c r="GQK144" s="1170"/>
      <c r="GQL144" s="1170"/>
      <c r="GQM144" s="1170"/>
      <c r="GQN144" s="1170"/>
      <c r="GQO144" s="1170"/>
      <c r="GQP144" s="1170"/>
      <c r="GQQ144" s="1170"/>
      <c r="GQR144" s="1170"/>
      <c r="GQS144" s="1170"/>
      <c r="GQT144" s="1170"/>
      <c r="GQU144" s="1170"/>
      <c r="GQV144" s="1170"/>
      <c r="GQW144" s="1170"/>
      <c r="GQX144" s="1170"/>
      <c r="GQY144" s="1170"/>
      <c r="GQZ144" s="1170"/>
      <c r="GRA144" s="1170"/>
      <c r="GRB144" s="1170"/>
      <c r="GRC144" s="1170"/>
      <c r="GRD144" s="1170"/>
      <c r="GRE144" s="1170"/>
      <c r="GRF144" s="1170"/>
      <c r="GRG144" s="1170"/>
      <c r="GRH144" s="1170"/>
      <c r="GRI144" s="1170"/>
      <c r="GRJ144" s="1170"/>
      <c r="GRK144" s="1170"/>
      <c r="GRL144" s="1170"/>
      <c r="GRM144" s="1170"/>
      <c r="GRN144" s="1170"/>
      <c r="GRO144" s="1170"/>
      <c r="GRP144" s="1170"/>
      <c r="GRQ144" s="1170"/>
      <c r="GRR144" s="1170"/>
      <c r="GRS144" s="1170"/>
      <c r="GRT144" s="1170"/>
      <c r="GRU144" s="1170"/>
      <c r="GRV144" s="1170"/>
      <c r="GRW144" s="1170"/>
      <c r="GRX144" s="1170"/>
      <c r="GRY144" s="1170"/>
      <c r="GRZ144" s="1170"/>
      <c r="GSA144" s="1170"/>
      <c r="GSB144" s="1170"/>
      <c r="GSC144" s="1170"/>
      <c r="GSD144" s="1170"/>
      <c r="GSE144" s="1170"/>
      <c r="GSF144" s="1170"/>
      <c r="GSG144" s="1170"/>
      <c r="GSH144" s="1170"/>
      <c r="GSI144" s="1170"/>
      <c r="GSJ144" s="1170"/>
      <c r="GSK144" s="1170"/>
      <c r="GSL144" s="1170"/>
      <c r="GSM144" s="1170"/>
      <c r="GSN144" s="1170"/>
      <c r="GSO144" s="1170"/>
      <c r="GSP144" s="1170"/>
      <c r="GSQ144" s="1170"/>
      <c r="GSR144" s="1170"/>
      <c r="GSS144" s="1170"/>
      <c r="GST144" s="1170"/>
      <c r="GSU144" s="1170"/>
      <c r="GSV144" s="1170"/>
      <c r="GSW144" s="1170"/>
      <c r="GSX144" s="1170"/>
      <c r="GSY144" s="1170"/>
      <c r="GSZ144" s="1170"/>
      <c r="GTA144" s="1170"/>
      <c r="GTB144" s="1170"/>
      <c r="GTC144" s="1170"/>
      <c r="GTD144" s="1170"/>
      <c r="GTE144" s="1170"/>
      <c r="GTF144" s="1170"/>
      <c r="GTG144" s="1170"/>
      <c r="GTH144" s="1170"/>
      <c r="GTI144" s="1170"/>
      <c r="GTJ144" s="1170"/>
      <c r="GTK144" s="1170"/>
      <c r="GTL144" s="1170"/>
      <c r="GTM144" s="1170"/>
      <c r="GTN144" s="1170"/>
      <c r="GTO144" s="1170"/>
      <c r="GTP144" s="1170"/>
      <c r="GTQ144" s="1170"/>
      <c r="GTR144" s="1170"/>
      <c r="GTS144" s="1170"/>
      <c r="GTT144" s="1170"/>
      <c r="GTU144" s="1170"/>
      <c r="GTV144" s="1170"/>
      <c r="GTW144" s="1170"/>
      <c r="GTX144" s="1170"/>
      <c r="GTY144" s="1170"/>
      <c r="GTZ144" s="1170"/>
      <c r="GUA144" s="1170"/>
      <c r="GUB144" s="1170"/>
      <c r="GUC144" s="1170"/>
      <c r="GUD144" s="1170"/>
      <c r="GUE144" s="1170"/>
      <c r="GUF144" s="1170"/>
      <c r="GUG144" s="1170"/>
      <c r="GUH144" s="1170"/>
      <c r="GUI144" s="1170"/>
      <c r="GUJ144" s="1170"/>
      <c r="GUK144" s="1170"/>
      <c r="GUL144" s="1170"/>
      <c r="GUM144" s="1170"/>
      <c r="GUN144" s="1170"/>
      <c r="GUO144" s="1170"/>
      <c r="GUP144" s="1170"/>
      <c r="GUQ144" s="1170"/>
      <c r="GUR144" s="1170"/>
      <c r="GUS144" s="1170"/>
      <c r="GUT144" s="1170"/>
      <c r="GUU144" s="1170"/>
      <c r="GUV144" s="1170"/>
      <c r="GUW144" s="1170"/>
      <c r="GUX144" s="1170"/>
      <c r="GUY144" s="1170"/>
      <c r="GUZ144" s="1170"/>
      <c r="GVA144" s="1170"/>
      <c r="GVB144" s="1170"/>
      <c r="GVC144" s="1170"/>
      <c r="GVD144" s="1170"/>
      <c r="GVE144" s="1170"/>
      <c r="GVF144" s="1170"/>
      <c r="GVG144" s="1170"/>
      <c r="GVH144" s="1170"/>
      <c r="GVI144" s="1170"/>
      <c r="GVJ144" s="1170"/>
      <c r="GVK144" s="1170"/>
      <c r="GVL144" s="1170"/>
      <c r="GVM144" s="1170"/>
      <c r="GVN144" s="1170"/>
      <c r="GVO144" s="1170"/>
      <c r="GVP144" s="1170"/>
      <c r="GVQ144" s="1170"/>
      <c r="GVR144" s="1170"/>
      <c r="GVS144" s="1170"/>
      <c r="GVT144" s="1170"/>
      <c r="GVU144" s="1170"/>
      <c r="GVV144" s="1170"/>
      <c r="GVW144" s="1170"/>
      <c r="GVX144" s="1170"/>
      <c r="GVY144" s="1170"/>
      <c r="GVZ144" s="1170"/>
      <c r="GWA144" s="1170"/>
      <c r="GWB144" s="1170"/>
      <c r="GWC144" s="1170"/>
      <c r="GWD144" s="1170"/>
      <c r="GWE144" s="1170"/>
      <c r="GWF144" s="1170"/>
      <c r="GWG144" s="1170"/>
      <c r="GWH144" s="1170"/>
      <c r="GWI144" s="1170"/>
      <c r="GWJ144" s="1170"/>
      <c r="GWK144" s="1170"/>
      <c r="GWL144" s="1170"/>
      <c r="GWM144" s="1170"/>
      <c r="GWN144" s="1170"/>
      <c r="GWO144" s="1170"/>
      <c r="GWP144" s="1170"/>
      <c r="GWQ144" s="1170"/>
      <c r="GWR144" s="1170"/>
      <c r="GWS144" s="1170"/>
      <c r="GWT144" s="1170"/>
      <c r="GWU144" s="1170"/>
      <c r="GWV144" s="1170"/>
      <c r="GWW144" s="1170"/>
      <c r="GWX144" s="1170"/>
      <c r="GWY144" s="1170"/>
      <c r="GWZ144" s="1170"/>
      <c r="GXA144" s="1170"/>
      <c r="GXB144" s="1170"/>
      <c r="GXC144" s="1170"/>
      <c r="GXD144" s="1170"/>
      <c r="GXE144" s="1170"/>
      <c r="GXF144" s="1170"/>
      <c r="GXG144" s="1170"/>
      <c r="GXH144" s="1170"/>
      <c r="GXI144" s="1170"/>
      <c r="GXJ144" s="1170"/>
      <c r="GXK144" s="1170"/>
      <c r="GXL144" s="1170"/>
      <c r="GXM144" s="1170"/>
      <c r="GXN144" s="1170"/>
      <c r="GXO144" s="1170"/>
      <c r="GXP144" s="1170"/>
      <c r="GXQ144" s="1170"/>
      <c r="GXR144" s="1170"/>
      <c r="GXS144" s="1170"/>
      <c r="GXT144" s="1170"/>
      <c r="GXU144" s="1170"/>
      <c r="GXV144" s="1170"/>
      <c r="GXW144" s="1170"/>
      <c r="GXX144" s="1170"/>
      <c r="GXY144" s="1170"/>
      <c r="GXZ144" s="1170"/>
      <c r="GYA144" s="1170"/>
      <c r="GYB144" s="1170"/>
      <c r="GYC144" s="1170"/>
      <c r="GYD144" s="1170"/>
      <c r="GYE144" s="1170"/>
      <c r="GYF144" s="1170"/>
      <c r="GYG144" s="1170"/>
      <c r="GYH144" s="1170"/>
      <c r="GYI144" s="1170"/>
      <c r="GYJ144" s="1170"/>
      <c r="GYK144" s="1170"/>
      <c r="GYL144" s="1170"/>
      <c r="GYM144" s="1170"/>
      <c r="GYN144" s="1170"/>
      <c r="GYO144" s="1170"/>
      <c r="GYP144" s="1170"/>
      <c r="GYQ144" s="1170"/>
      <c r="GYR144" s="1170"/>
      <c r="GYS144" s="1170"/>
      <c r="GYT144" s="1170"/>
      <c r="GYU144" s="1170"/>
      <c r="GYV144" s="1170"/>
      <c r="GYW144" s="1170"/>
      <c r="GYX144" s="1170"/>
      <c r="GYY144" s="1170"/>
      <c r="GYZ144" s="1170"/>
      <c r="GZA144" s="1170"/>
      <c r="GZB144" s="1170"/>
      <c r="GZC144" s="1170"/>
      <c r="GZD144" s="1170"/>
      <c r="GZE144" s="1170"/>
      <c r="GZF144" s="1170"/>
      <c r="GZG144" s="1170"/>
      <c r="GZH144" s="1170"/>
      <c r="GZI144" s="1170"/>
      <c r="GZJ144" s="1170"/>
      <c r="GZK144" s="1170"/>
      <c r="GZL144" s="1170"/>
      <c r="GZM144" s="1170"/>
      <c r="GZN144" s="1170"/>
      <c r="GZO144" s="1170"/>
      <c r="GZP144" s="1170"/>
      <c r="GZQ144" s="1170"/>
      <c r="GZR144" s="1170"/>
      <c r="GZS144" s="1170"/>
      <c r="GZT144" s="1170"/>
      <c r="GZU144" s="1170"/>
      <c r="GZV144" s="1170"/>
      <c r="GZW144" s="1170"/>
      <c r="GZX144" s="1170"/>
      <c r="GZY144" s="1170"/>
      <c r="GZZ144" s="1170"/>
      <c r="HAA144" s="1170"/>
      <c r="HAB144" s="1170"/>
      <c r="HAC144" s="1170"/>
      <c r="HAD144" s="1170"/>
      <c r="HAE144" s="1170"/>
      <c r="HAF144" s="1170"/>
      <c r="HAG144" s="1170"/>
      <c r="HAH144" s="1170"/>
      <c r="HAI144" s="1170"/>
      <c r="HAJ144" s="1170"/>
      <c r="HAK144" s="1170"/>
      <c r="HAL144" s="1170"/>
      <c r="HAM144" s="1170"/>
      <c r="HAN144" s="1170"/>
      <c r="HAO144" s="1170"/>
      <c r="HAP144" s="1170"/>
      <c r="HAQ144" s="1170"/>
      <c r="HAR144" s="1170"/>
      <c r="HAS144" s="1170"/>
      <c r="HAT144" s="1170"/>
      <c r="HAU144" s="1170"/>
      <c r="HAV144" s="1170"/>
      <c r="HAW144" s="1170"/>
      <c r="HAX144" s="1170"/>
      <c r="HAY144" s="1170"/>
      <c r="HAZ144" s="1170"/>
      <c r="HBA144" s="1170"/>
      <c r="HBB144" s="1170"/>
      <c r="HBC144" s="1170"/>
      <c r="HBD144" s="1170"/>
      <c r="HBE144" s="1170"/>
      <c r="HBF144" s="1170"/>
      <c r="HBG144" s="1170"/>
      <c r="HBH144" s="1170"/>
      <c r="HBI144" s="1170"/>
      <c r="HBJ144" s="1170"/>
      <c r="HBK144" s="1170"/>
      <c r="HBL144" s="1170"/>
      <c r="HBM144" s="1170"/>
      <c r="HBN144" s="1170"/>
      <c r="HBO144" s="1170"/>
      <c r="HBP144" s="1170"/>
      <c r="HBQ144" s="1170"/>
      <c r="HBR144" s="1170"/>
      <c r="HBS144" s="1170"/>
      <c r="HBT144" s="1170"/>
      <c r="HBU144" s="1170"/>
      <c r="HBV144" s="1170"/>
      <c r="HBW144" s="1170"/>
      <c r="HBX144" s="1170"/>
      <c r="HBY144" s="1170"/>
      <c r="HBZ144" s="1170"/>
      <c r="HCA144" s="1170"/>
      <c r="HCB144" s="1170"/>
      <c r="HCC144" s="1170"/>
      <c r="HCD144" s="1170"/>
      <c r="HCE144" s="1170"/>
      <c r="HCF144" s="1170"/>
      <c r="HCG144" s="1170"/>
      <c r="HCH144" s="1170"/>
      <c r="HCI144" s="1170"/>
      <c r="HCJ144" s="1170"/>
      <c r="HCK144" s="1170"/>
      <c r="HCL144" s="1170"/>
      <c r="HCM144" s="1170"/>
      <c r="HCN144" s="1170"/>
      <c r="HCO144" s="1170"/>
      <c r="HCP144" s="1170"/>
      <c r="HCQ144" s="1170"/>
      <c r="HCR144" s="1170"/>
      <c r="HCS144" s="1170"/>
      <c r="HCT144" s="1170"/>
      <c r="HCU144" s="1170"/>
      <c r="HCV144" s="1170"/>
      <c r="HCW144" s="1170"/>
      <c r="HCX144" s="1170"/>
      <c r="HCY144" s="1170"/>
      <c r="HCZ144" s="1170"/>
      <c r="HDA144" s="1170"/>
      <c r="HDB144" s="1170"/>
      <c r="HDC144" s="1170"/>
      <c r="HDD144" s="1170"/>
      <c r="HDE144" s="1170"/>
      <c r="HDF144" s="1170"/>
      <c r="HDG144" s="1170"/>
      <c r="HDH144" s="1170"/>
      <c r="HDI144" s="1170"/>
      <c r="HDJ144" s="1170"/>
      <c r="HDK144" s="1170"/>
      <c r="HDL144" s="1170"/>
      <c r="HDM144" s="1170"/>
      <c r="HDN144" s="1170"/>
      <c r="HDO144" s="1170"/>
      <c r="HDP144" s="1170"/>
      <c r="HDQ144" s="1170"/>
      <c r="HDR144" s="1170"/>
      <c r="HDS144" s="1170"/>
      <c r="HDT144" s="1170"/>
      <c r="HDU144" s="1170"/>
      <c r="HDV144" s="1170"/>
      <c r="HDW144" s="1170"/>
      <c r="HDX144" s="1170"/>
      <c r="HDY144" s="1170"/>
      <c r="HDZ144" s="1170"/>
      <c r="HEA144" s="1170"/>
      <c r="HEB144" s="1170"/>
      <c r="HEC144" s="1170"/>
      <c r="HED144" s="1170"/>
      <c r="HEE144" s="1170"/>
      <c r="HEF144" s="1170"/>
      <c r="HEG144" s="1170"/>
      <c r="HEH144" s="1170"/>
      <c r="HEI144" s="1170"/>
      <c r="HEJ144" s="1170"/>
      <c r="HEK144" s="1170"/>
      <c r="HEL144" s="1170"/>
      <c r="HEM144" s="1170"/>
      <c r="HEN144" s="1170"/>
      <c r="HEO144" s="1170"/>
      <c r="HEP144" s="1170"/>
      <c r="HEQ144" s="1170"/>
      <c r="HER144" s="1170"/>
      <c r="HES144" s="1170"/>
      <c r="HET144" s="1170"/>
      <c r="HEU144" s="1170"/>
      <c r="HEV144" s="1170"/>
      <c r="HEW144" s="1170"/>
      <c r="HEX144" s="1170"/>
      <c r="HEY144" s="1170"/>
      <c r="HEZ144" s="1170"/>
      <c r="HFA144" s="1170"/>
      <c r="HFB144" s="1170"/>
      <c r="HFC144" s="1170"/>
      <c r="HFD144" s="1170"/>
      <c r="HFE144" s="1170"/>
      <c r="HFF144" s="1170"/>
      <c r="HFG144" s="1170"/>
      <c r="HFH144" s="1170"/>
      <c r="HFI144" s="1170"/>
      <c r="HFJ144" s="1170"/>
      <c r="HFK144" s="1170"/>
      <c r="HFL144" s="1170"/>
      <c r="HFM144" s="1170"/>
      <c r="HFN144" s="1170"/>
      <c r="HFO144" s="1170"/>
      <c r="HFP144" s="1170"/>
      <c r="HFQ144" s="1170"/>
      <c r="HFR144" s="1170"/>
      <c r="HFS144" s="1170"/>
      <c r="HFT144" s="1170"/>
      <c r="HFU144" s="1170"/>
      <c r="HFV144" s="1170"/>
      <c r="HFW144" s="1170"/>
      <c r="HFX144" s="1170"/>
      <c r="HFY144" s="1170"/>
      <c r="HFZ144" s="1170"/>
      <c r="HGA144" s="1170"/>
      <c r="HGB144" s="1170"/>
      <c r="HGC144" s="1170"/>
      <c r="HGD144" s="1170"/>
      <c r="HGE144" s="1170"/>
      <c r="HGF144" s="1170"/>
      <c r="HGG144" s="1170"/>
      <c r="HGH144" s="1170"/>
      <c r="HGI144" s="1170"/>
      <c r="HGJ144" s="1170"/>
      <c r="HGK144" s="1170"/>
      <c r="HGL144" s="1170"/>
      <c r="HGM144" s="1170"/>
      <c r="HGN144" s="1170"/>
      <c r="HGO144" s="1170"/>
      <c r="HGP144" s="1170"/>
      <c r="HGQ144" s="1170"/>
      <c r="HGR144" s="1170"/>
      <c r="HGS144" s="1170"/>
      <c r="HGT144" s="1170"/>
      <c r="HGU144" s="1170"/>
      <c r="HGV144" s="1170"/>
      <c r="HGW144" s="1170"/>
      <c r="HGX144" s="1170"/>
      <c r="HGY144" s="1170"/>
      <c r="HGZ144" s="1170"/>
      <c r="HHA144" s="1170"/>
      <c r="HHB144" s="1170"/>
      <c r="HHC144" s="1170"/>
      <c r="HHD144" s="1170"/>
      <c r="HHE144" s="1170"/>
      <c r="HHF144" s="1170"/>
      <c r="HHG144" s="1170"/>
      <c r="HHH144" s="1170"/>
      <c r="HHI144" s="1170"/>
      <c r="HHJ144" s="1170"/>
      <c r="HHK144" s="1170"/>
      <c r="HHL144" s="1170"/>
      <c r="HHM144" s="1170"/>
      <c r="HHN144" s="1170"/>
      <c r="HHO144" s="1170"/>
      <c r="HHP144" s="1170"/>
      <c r="HHQ144" s="1170"/>
      <c r="HHR144" s="1170"/>
      <c r="HHS144" s="1170"/>
      <c r="HHT144" s="1170"/>
      <c r="HHU144" s="1170"/>
      <c r="HHV144" s="1170"/>
      <c r="HHW144" s="1170"/>
      <c r="HHX144" s="1170"/>
      <c r="HHY144" s="1170"/>
      <c r="HHZ144" s="1170"/>
      <c r="HIA144" s="1170"/>
      <c r="HIB144" s="1170"/>
      <c r="HIC144" s="1170"/>
      <c r="HID144" s="1170"/>
      <c r="HIE144" s="1170"/>
      <c r="HIF144" s="1170"/>
      <c r="HIG144" s="1170"/>
      <c r="HIH144" s="1170"/>
      <c r="HII144" s="1170"/>
      <c r="HIJ144" s="1170"/>
      <c r="HIK144" s="1170"/>
      <c r="HIL144" s="1170"/>
      <c r="HIM144" s="1170"/>
      <c r="HIN144" s="1170"/>
      <c r="HIO144" s="1170"/>
      <c r="HIP144" s="1170"/>
      <c r="HIQ144" s="1170"/>
      <c r="HIR144" s="1170"/>
      <c r="HIS144" s="1170"/>
      <c r="HIT144" s="1170"/>
      <c r="HIU144" s="1170"/>
      <c r="HIV144" s="1170"/>
      <c r="HIW144" s="1170"/>
      <c r="HIX144" s="1170"/>
      <c r="HIY144" s="1170"/>
      <c r="HIZ144" s="1170"/>
      <c r="HJA144" s="1170"/>
      <c r="HJB144" s="1170"/>
      <c r="HJC144" s="1170"/>
      <c r="HJD144" s="1170"/>
      <c r="HJE144" s="1170"/>
      <c r="HJF144" s="1170"/>
      <c r="HJG144" s="1170"/>
      <c r="HJH144" s="1170"/>
      <c r="HJI144" s="1170"/>
      <c r="HJJ144" s="1170"/>
      <c r="HJK144" s="1170"/>
      <c r="HJL144" s="1170"/>
      <c r="HJM144" s="1170"/>
      <c r="HJN144" s="1170"/>
      <c r="HJO144" s="1170"/>
      <c r="HJP144" s="1170"/>
      <c r="HJQ144" s="1170"/>
      <c r="HJR144" s="1170"/>
      <c r="HJS144" s="1170"/>
      <c r="HJT144" s="1170"/>
      <c r="HJU144" s="1170"/>
      <c r="HJV144" s="1170"/>
      <c r="HJW144" s="1170"/>
      <c r="HJX144" s="1170"/>
      <c r="HJY144" s="1170"/>
      <c r="HJZ144" s="1170"/>
      <c r="HKA144" s="1170"/>
      <c r="HKB144" s="1170"/>
      <c r="HKC144" s="1170"/>
      <c r="HKD144" s="1170"/>
      <c r="HKE144" s="1170"/>
      <c r="HKF144" s="1170"/>
      <c r="HKG144" s="1170"/>
      <c r="HKH144" s="1170"/>
      <c r="HKI144" s="1170"/>
      <c r="HKJ144" s="1170"/>
      <c r="HKK144" s="1170"/>
      <c r="HKL144" s="1170"/>
      <c r="HKM144" s="1170"/>
      <c r="HKN144" s="1170"/>
      <c r="HKO144" s="1170"/>
      <c r="HKP144" s="1170"/>
      <c r="HKQ144" s="1170"/>
      <c r="HKR144" s="1170"/>
      <c r="HKS144" s="1170"/>
      <c r="HKT144" s="1170"/>
      <c r="HKU144" s="1170"/>
      <c r="HKV144" s="1170"/>
      <c r="HKW144" s="1170"/>
      <c r="HKX144" s="1170"/>
      <c r="HKY144" s="1170"/>
      <c r="HKZ144" s="1170"/>
      <c r="HLA144" s="1170"/>
      <c r="HLB144" s="1170"/>
      <c r="HLC144" s="1170"/>
      <c r="HLD144" s="1170"/>
      <c r="HLE144" s="1170"/>
      <c r="HLF144" s="1170"/>
      <c r="HLG144" s="1170"/>
      <c r="HLH144" s="1170"/>
      <c r="HLI144" s="1170"/>
      <c r="HLJ144" s="1170"/>
      <c r="HLK144" s="1170"/>
      <c r="HLL144" s="1170"/>
      <c r="HLM144" s="1170"/>
      <c r="HLN144" s="1170"/>
      <c r="HLO144" s="1170"/>
      <c r="HLP144" s="1170"/>
      <c r="HLQ144" s="1170"/>
      <c r="HLR144" s="1170"/>
      <c r="HLS144" s="1170"/>
      <c r="HLT144" s="1170"/>
      <c r="HLU144" s="1170"/>
      <c r="HLV144" s="1170"/>
      <c r="HLW144" s="1170"/>
      <c r="HLX144" s="1170"/>
      <c r="HLY144" s="1170"/>
      <c r="HLZ144" s="1170"/>
      <c r="HMA144" s="1170"/>
      <c r="HMB144" s="1170"/>
      <c r="HMC144" s="1170"/>
      <c r="HMD144" s="1170"/>
      <c r="HME144" s="1170"/>
      <c r="HMF144" s="1170"/>
      <c r="HMG144" s="1170"/>
      <c r="HMH144" s="1170"/>
      <c r="HMI144" s="1170"/>
      <c r="HMJ144" s="1170"/>
      <c r="HMK144" s="1170"/>
      <c r="HML144" s="1170"/>
      <c r="HMM144" s="1170"/>
      <c r="HMN144" s="1170"/>
      <c r="HMO144" s="1170"/>
      <c r="HMP144" s="1170"/>
      <c r="HMQ144" s="1170"/>
      <c r="HMR144" s="1170"/>
      <c r="HMS144" s="1170"/>
      <c r="HMT144" s="1170"/>
      <c r="HMU144" s="1170"/>
      <c r="HMV144" s="1170"/>
      <c r="HMW144" s="1170"/>
      <c r="HMX144" s="1170"/>
      <c r="HMY144" s="1170"/>
      <c r="HMZ144" s="1170"/>
      <c r="HNA144" s="1170"/>
      <c r="HNB144" s="1170"/>
      <c r="HNC144" s="1170"/>
      <c r="HND144" s="1170"/>
      <c r="HNE144" s="1170"/>
      <c r="HNF144" s="1170"/>
      <c r="HNG144" s="1170"/>
      <c r="HNH144" s="1170"/>
      <c r="HNI144" s="1170"/>
      <c r="HNJ144" s="1170"/>
      <c r="HNK144" s="1170"/>
      <c r="HNL144" s="1170"/>
      <c r="HNM144" s="1170"/>
      <c r="HNN144" s="1170"/>
      <c r="HNO144" s="1170"/>
      <c r="HNP144" s="1170"/>
      <c r="HNQ144" s="1170"/>
      <c r="HNR144" s="1170"/>
      <c r="HNS144" s="1170"/>
      <c r="HNT144" s="1170"/>
      <c r="HNU144" s="1170"/>
      <c r="HNV144" s="1170"/>
      <c r="HNW144" s="1170"/>
      <c r="HNX144" s="1170"/>
      <c r="HNY144" s="1170"/>
      <c r="HNZ144" s="1170"/>
      <c r="HOA144" s="1170"/>
      <c r="HOB144" s="1170"/>
      <c r="HOC144" s="1170"/>
      <c r="HOD144" s="1170"/>
      <c r="HOE144" s="1170"/>
      <c r="HOF144" s="1170"/>
      <c r="HOG144" s="1170"/>
      <c r="HOH144" s="1170"/>
      <c r="HOI144" s="1170"/>
      <c r="HOJ144" s="1170"/>
      <c r="HOK144" s="1170"/>
      <c r="HOL144" s="1170"/>
      <c r="HOM144" s="1170"/>
      <c r="HON144" s="1170"/>
      <c r="HOO144" s="1170"/>
      <c r="HOP144" s="1170"/>
      <c r="HOQ144" s="1170"/>
      <c r="HOR144" s="1170"/>
      <c r="HOS144" s="1170"/>
      <c r="HOT144" s="1170"/>
      <c r="HOU144" s="1170"/>
      <c r="HOV144" s="1170"/>
      <c r="HOW144" s="1170"/>
      <c r="HOX144" s="1170"/>
      <c r="HOY144" s="1170"/>
      <c r="HOZ144" s="1170"/>
      <c r="HPA144" s="1170"/>
      <c r="HPB144" s="1170"/>
      <c r="HPC144" s="1170"/>
      <c r="HPD144" s="1170"/>
      <c r="HPE144" s="1170"/>
      <c r="HPF144" s="1170"/>
      <c r="HPG144" s="1170"/>
      <c r="HPH144" s="1170"/>
      <c r="HPI144" s="1170"/>
      <c r="HPJ144" s="1170"/>
      <c r="HPK144" s="1170"/>
      <c r="HPL144" s="1170"/>
      <c r="HPM144" s="1170"/>
      <c r="HPN144" s="1170"/>
      <c r="HPO144" s="1170"/>
      <c r="HPP144" s="1170"/>
      <c r="HPQ144" s="1170"/>
      <c r="HPR144" s="1170"/>
      <c r="HPS144" s="1170"/>
      <c r="HPT144" s="1170"/>
      <c r="HPU144" s="1170"/>
      <c r="HPV144" s="1170"/>
      <c r="HPW144" s="1170"/>
      <c r="HPX144" s="1170"/>
      <c r="HPY144" s="1170"/>
      <c r="HPZ144" s="1170"/>
      <c r="HQA144" s="1170"/>
      <c r="HQB144" s="1170"/>
      <c r="HQC144" s="1170"/>
      <c r="HQD144" s="1170"/>
      <c r="HQE144" s="1170"/>
      <c r="HQF144" s="1170"/>
      <c r="HQG144" s="1170"/>
      <c r="HQH144" s="1170"/>
      <c r="HQI144" s="1170"/>
      <c r="HQJ144" s="1170"/>
      <c r="HQK144" s="1170"/>
      <c r="HQL144" s="1170"/>
      <c r="HQM144" s="1170"/>
      <c r="HQN144" s="1170"/>
      <c r="HQO144" s="1170"/>
      <c r="HQP144" s="1170"/>
      <c r="HQQ144" s="1170"/>
      <c r="HQR144" s="1170"/>
      <c r="HQS144" s="1170"/>
      <c r="HQT144" s="1170"/>
      <c r="HQU144" s="1170"/>
      <c r="HQV144" s="1170"/>
      <c r="HQW144" s="1170"/>
      <c r="HQX144" s="1170"/>
      <c r="HQY144" s="1170"/>
      <c r="HQZ144" s="1170"/>
      <c r="HRA144" s="1170"/>
      <c r="HRB144" s="1170"/>
      <c r="HRC144" s="1170"/>
      <c r="HRD144" s="1170"/>
      <c r="HRE144" s="1170"/>
      <c r="HRF144" s="1170"/>
      <c r="HRG144" s="1170"/>
      <c r="HRH144" s="1170"/>
      <c r="HRI144" s="1170"/>
      <c r="HRJ144" s="1170"/>
      <c r="HRK144" s="1170"/>
      <c r="HRL144" s="1170"/>
      <c r="HRM144" s="1170"/>
      <c r="HRN144" s="1170"/>
      <c r="HRO144" s="1170"/>
      <c r="HRP144" s="1170"/>
      <c r="HRQ144" s="1170"/>
      <c r="HRR144" s="1170"/>
      <c r="HRS144" s="1170"/>
      <c r="HRT144" s="1170"/>
      <c r="HRU144" s="1170"/>
      <c r="HRV144" s="1170"/>
      <c r="HRW144" s="1170"/>
      <c r="HRX144" s="1170"/>
      <c r="HRY144" s="1170"/>
      <c r="HRZ144" s="1170"/>
      <c r="HSA144" s="1170"/>
      <c r="HSB144" s="1170"/>
      <c r="HSC144" s="1170"/>
      <c r="HSD144" s="1170"/>
      <c r="HSE144" s="1170"/>
      <c r="HSF144" s="1170"/>
      <c r="HSG144" s="1170"/>
      <c r="HSH144" s="1170"/>
      <c r="HSI144" s="1170"/>
      <c r="HSJ144" s="1170"/>
      <c r="HSK144" s="1170"/>
      <c r="HSL144" s="1170"/>
      <c r="HSM144" s="1170"/>
      <c r="HSN144" s="1170"/>
      <c r="HSO144" s="1170"/>
      <c r="HSP144" s="1170"/>
      <c r="HSQ144" s="1170"/>
      <c r="HSR144" s="1170"/>
      <c r="HSS144" s="1170"/>
      <c r="HST144" s="1170"/>
      <c r="HSU144" s="1170"/>
      <c r="HSV144" s="1170"/>
      <c r="HSW144" s="1170"/>
      <c r="HSX144" s="1170"/>
      <c r="HSY144" s="1170"/>
      <c r="HSZ144" s="1170"/>
      <c r="HTA144" s="1170"/>
      <c r="HTB144" s="1170"/>
      <c r="HTC144" s="1170"/>
      <c r="HTD144" s="1170"/>
      <c r="HTE144" s="1170"/>
      <c r="HTF144" s="1170"/>
      <c r="HTG144" s="1170"/>
      <c r="HTH144" s="1170"/>
      <c r="HTI144" s="1170"/>
      <c r="HTJ144" s="1170"/>
      <c r="HTK144" s="1170"/>
      <c r="HTL144" s="1170"/>
      <c r="HTM144" s="1170"/>
      <c r="HTN144" s="1170"/>
      <c r="HTO144" s="1170"/>
      <c r="HTP144" s="1170"/>
      <c r="HTQ144" s="1170"/>
      <c r="HTR144" s="1170"/>
      <c r="HTS144" s="1170"/>
      <c r="HTT144" s="1170"/>
      <c r="HTU144" s="1170"/>
      <c r="HTV144" s="1170"/>
      <c r="HTW144" s="1170"/>
      <c r="HTX144" s="1170"/>
      <c r="HTY144" s="1170"/>
      <c r="HTZ144" s="1170"/>
      <c r="HUA144" s="1170"/>
      <c r="HUB144" s="1170"/>
      <c r="HUC144" s="1170"/>
      <c r="HUD144" s="1170"/>
      <c r="HUE144" s="1170"/>
      <c r="HUF144" s="1170"/>
      <c r="HUG144" s="1170"/>
      <c r="HUH144" s="1170"/>
      <c r="HUI144" s="1170"/>
      <c r="HUJ144" s="1170"/>
      <c r="HUK144" s="1170"/>
      <c r="HUL144" s="1170"/>
      <c r="HUM144" s="1170"/>
      <c r="HUN144" s="1170"/>
      <c r="HUO144" s="1170"/>
      <c r="HUP144" s="1170"/>
      <c r="HUQ144" s="1170"/>
      <c r="HUR144" s="1170"/>
      <c r="HUS144" s="1170"/>
      <c r="HUT144" s="1170"/>
      <c r="HUU144" s="1170"/>
      <c r="HUV144" s="1170"/>
      <c r="HUW144" s="1170"/>
      <c r="HUX144" s="1170"/>
      <c r="HUY144" s="1170"/>
      <c r="HUZ144" s="1170"/>
      <c r="HVA144" s="1170"/>
      <c r="HVB144" s="1170"/>
      <c r="HVC144" s="1170"/>
      <c r="HVD144" s="1170"/>
      <c r="HVE144" s="1170"/>
      <c r="HVF144" s="1170"/>
      <c r="HVG144" s="1170"/>
      <c r="HVH144" s="1170"/>
      <c r="HVI144" s="1170"/>
      <c r="HVJ144" s="1170"/>
      <c r="HVK144" s="1170"/>
      <c r="HVL144" s="1170"/>
      <c r="HVM144" s="1170"/>
      <c r="HVN144" s="1170"/>
      <c r="HVO144" s="1170"/>
      <c r="HVP144" s="1170"/>
      <c r="HVQ144" s="1170"/>
      <c r="HVR144" s="1170"/>
      <c r="HVS144" s="1170"/>
      <c r="HVT144" s="1170"/>
      <c r="HVU144" s="1170"/>
      <c r="HVV144" s="1170"/>
      <c r="HVW144" s="1170"/>
      <c r="HVX144" s="1170"/>
      <c r="HVY144" s="1170"/>
      <c r="HVZ144" s="1170"/>
      <c r="HWA144" s="1170"/>
      <c r="HWB144" s="1170"/>
      <c r="HWC144" s="1170"/>
      <c r="HWD144" s="1170"/>
      <c r="HWE144" s="1170"/>
      <c r="HWF144" s="1170"/>
      <c r="HWG144" s="1170"/>
      <c r="HWH144" s="1170"/>
      <c r="HWI144" s="1170"/>
      <c r="HWJ144" s="1170"/>
      <c r="HWK144" s="1170"/>
      <c r="HWL144" s="1170"/>
      <c r="HWM144" s="1170"/>
      <c r="HWN144" s="1170"/>
      <c r="HWO144" s="1170"/>
      <c r="HWP144" s="1170"/>
      <c r="HWQ144" s="1170"/>
      <c r="HWR144" s="1170"/>
      <c r="HWS144" s="1170"/>
      <c r="HWT144" s="1170"/>
      <c r="HWU144" s="1170"/>
      <c r="HWV144" s="1170"/>
      <c r="HWW144" s="1170"/>
      <c r="HWX144" s="1170"/>
      <c r="HWY144" s="1170"/>
      <c r="HWZ144" s="1170"/>
      <c r="HXA144" s="1170"/>
      <c r="HXB144" s="1170"/>
      <c r="HXC144" s="1170"/>
      <c r="HXD144" s="1170"/>
      <c r="HXE144" s="1170"/>
      <c r="HXF144" s="1170"/>
      <c r="HXG144" s="1170"/>
      <c r="HXH144" s="1170"/>
      <c r="HXI144" s="1170"/>
      <c r="HXJ144" s="1170"/>
      <c r="HXK144" s="1170"/>
      <c r="HXL144" s="1170"/>
      <c r="HXM144" s="1170"/>
      <c r="HXN144" s="1170"/>
      <c r="HXO144" s="1170"/>
      <c r="HXP144" s="1170"/>
      <c r="HXQ144" s="1170"/>
      <c r="HXR144" s="1170"/>
      <c r="HXS144" s="1170"/>
      <c r="HXT144" s="1170"/>
      <c r="HXU144" s="1170"/>
      <c r="HXV144" s="1170"/>
      <c r="HXW144" s="1170"/>
      <c r="HXX144" s="1170"/>
      <c r="HXY144" s="1170"/>
      <c r="HXZ144" s="1170"/>
      <c r="HYA144" s="1170"/>
      <c r="HYB144" s="1170"/>
      <c r="HYC144" s="1170"/>
      <c r="HYD144" s="1170"/>
      <c r="HYE144" s="1170"/>
      <c r="HYF144" s="1170"/>
      <c r="HYG144" s="1170"/>
      <c r="HYH144" s="1170"/>
      <c r="HYI144" s="1170"/>
      <c r="HYJ144" s="1170"/>
      <c r="HYK144" s="1170"/>
      <c r="HYL144" s="1170"/>
      <c r="HYM144" s="1170"/>
      <c r="HYN144" s="1170"/>
      <c r="HYO144" s="1170"/>
      <c r="HYP144" s="1170"/>
      <c r="HYQ144" s="1170"/>
      <c r="HYR144" s="1170"/>
      <c r="HYS144" s="1170"/>
      <c r="HYT144" s="1170"/>
      <c r="HYU144" s="1170"/>
      <c r="HYV144" s="1170"/>
      <c r="HYW144" s="1170"/>
      <c r="HYX144" s="1170"/>
      <c r="HYY144" s="1170"/>
      <c r="HYZ144" s="1170"/>
      <c r="HZA144" s="1170"/>
      <c r="HZB144" s="1170"/>
      <c r="HZC144" s="1170"/>
      <c r="HZD144" s="1170"/>
      <c r="HZE144" s="1170"/>
      <c r="HZF144" s="1170"/>
      <c r="HZG144" s="1170"/>
      <c r="HZH144" s="1170"/>
      <c r="HZI144" s="1170"/>
      <c r="HZJ144" s="1170"/>
      <c r="HZK144" s="1170"/>
      <c r="HZL144" s="1170"/>
      <c r="HZM144" s="1170"/>
      <c r="HZN144" s="1170"/>
      <c r="HZO144" s="1170"/>
      <c r="HZP144" s="1170"/>
      <c r="HZQ144" s="1170"/>
      <c r="HZR144" s="1170"/>
      <c r="HZS144" s="1170"/>
      <c r="HZT144" s="1170"/>
      <c r="HZU144" s="1170"/>
      <c r="HZV144" s="1170"/>
      <c r="HZW144" s="1170"/>
      <c r="HZX144" s="1170"/>
      <c r="HZY144" s="1170"/>
      <c r="HZZ144" s="1170"/>
      <c r="IAA144" s="1170"/>
      <c r="IAB144" s="1170"/>
      <c r="IAC144" s="1170"/>
      <c r="IAD144" s="1170"/>
      <c r="IAE144" s="1170"/>
      <c r="IAF144" s="1170"/>
      <c r="IAG144" s="1170"/>
      <c r="IAH144" s="1170"/>
      <c r="IAI144" s="1170"/>
      <c r="IAJ144" s="1170"/>
      <c r="IAK144" s="1170"/>
      <c r="IAL144" s="1170"/>
      <c r="IAM144" s="1170"/>
      <c r="IAN144" s="1170"/>
      <c r="IAO144" s="1170"/>
      <c r="IAP144" s="1170"/>
      <c r="IAQ144" s="1170"/>
      <c r="IAR144" s="1170"/>
      <c r="IAS144" s="1170"/>
      <c r="IAT144" s="1170"/>
      <c r="IAU144" s="1170"/>
      <c r="IAV144" s="1170"/>
      <c r="IAW144" s="1170"/>
      <c r="IAX144" s="1170"/>
      <c r="IAY144" s="1170"/>
      <c r="IAZ144" s="1170"/>
      <c r="IBA144" s="1170"/>
      <c r="IBB144" s="1170"/>
      <c r="IBC144" s="1170"/>
      <c r="IBD144" s="1170"/>
      <c r="IBE144" s="1170"/>
      <c r="IBF144" s="1170"/>
      <c r="IBG144" s="1170"/>
      <c r="IBH144" s="1170"/>
      <c r="IBI144" s="1170"/>
      <c r="IBJ144" s="1170"/>
      <c r="IBK144" s="1170"/>
      <c r="IBL144" s="1170"/>
      <c r="IBM144" s="1170"/>
      <c r="IBN144" s="1170"/>
      <c r="IBO144" s="1170"/>
      <c r="IBP144" s="1170"/>
      <c r="IBQ144" s="1170"/>
      <c r="IBR144" s="1170"/>
      <c r="IBS144" s="1170"/>
      <c r="IBT144" s="1170"/>
      <c r="IBU144" s="1170"/>
      <c r="IBV144" s="1170"/>
      <c r="IBW144" s="1170"/>
      <c r="IBX144" s="1170"/>
      <c r="IBY144" s="1170"/>
      <c r="IBZ144" s="1170"/>
      <c r="ICA144" s="1170"/>
      <c r="ICB144" s="1170"/>
      <c r="ICC144" s="1170"/>
      <c r="ICD144" s="1170"/>
      <c r="ICE144" s="1170"/>
      <c r="ICF144" s="1170"/>
      <c r="ICG144" s="1170"/>
      <c r="ICH144" s="1170"/>
      <c r="ICI144" s="1170"/>
      <c r="ICJ144" s="1170"/>
      <c r="ICK144" s="1170"/>
      <c r="ICL144" s="1170"/>
      <c r="ICM144" s="1170"/>
      <c r="ICN144" s="1170"/>
      <c r="ICO144" s="1170"/>
      <c r="ICP144" s="1170"/>
      <c r="ICQ144" s="1170"/>
      <c r="ICR144" s="1170"/>
      <c r="ICS144" s="1170"/>
      <c r="ICT144" s="1170"/>
      <c r="ICU144" s="1170"/>
      <c r="ICV144" s="1170"/>
      <c r="ICW144" s="1170"/>
      <c r="ICX144" s="1170"/>
      <c r="ICY144" s="1170"/>
      <c r="ICZ144" s="1170"/>
      <c r="IDA144" s="1170"/>
      <c r="IDB144" s="1170"/>
      <c r="IDC144" s="1170"/>
      <c r="IDD144" s="1170"/>
      <c r="IDE144" s="1170"/>
      <c r="IDF144" s="1170"/>
      <c r="IDG144" s="1170"/>
      <c r="IDH144" s="1170"/>
      <c r="IDI144" s="1170"/>
      <c r="IDJ144" s="1170"/>
      <c r="IDK144" s="1170"/>
      <c r="IDL144" s="1170"/>
      <c r="IDM144" s="1170"/>
      <c r="IDN144" s="1170"/>
      <c r="IDO144" s="1170"/>
      <c r="IDP144" s="1170"/>
      <c r="IDQ144" s="1170"/>
      <c r="IDR144" s="1170"/>
      <c r="IDS144" s="1170"/>
      <c r="IDT144" s="1170"/>
      <c r="IDU144" s="1170"/>
      <c r="IDV144" s="1170"/>
      <c r="IDW144" s="1170"/>
      <c r="IDX144" s="1170"/>
      <c r="IDY144" s="1170"/>
      <c r="IDZ144" s="1170"/>
      <c r="IEA144" s="1170"/>
      <c r="IEB144" s="1170"/>
      <c r="IEC144" s="1170"/>
      <c r="IED144" s="1170"/>
      <c r="IEE144" s="1170"/>
      <c r="IEF144" s="1170"/>
      <c r="IEG144" s="1170"/>
      <c r="IEH144" s="1170"/>
      <c r="IEI144" s="1170"/>
      <c r="IEJ144" s="1170"/>
      <c r="IEK144" s="1170"/>
      <c r="IEL144" s="1170"/>
      <c r="IEM144" s="1170"/>
      <c r="IEN144" s="1170"/>
      <c r="IEO144" s="1170"/>
      <c r="IEP144" s="1170"/>
      <c r="IEQ144" s="1170"/>
      <c r="IER144" s="1170"/>
      <c r="IES144" s="1170"/>
      <c r="IET144" s="1170"/>
      <c r="IEU144" s="1170"/>
      <c r="IEV144" s="1170"/>
      <c r="IEW144" s="1170"/>
      <c r="IEX144" s="1170"/>
      <c r="IEY144" s="1170"/>
      <c r="IEZ144" s="1170"/>
      <c r="IFA144" s="1170"/>
      <c r="IFB144" s="1170"/>
      <c r="IFC144" s="1170"/>
      <c r="IFD144" s="1170"/>
      <c r="IFE144" s="1170"/>
      <c r="IFF144" s="1170"/>
      <c r="IFG144" s="1170"/>
      <c r="IFH144" s="1170"/>
      <c r="IFI144" s="1170"/>
      <c r="IFJ144" s="1170"/>
      <c r="IFK144" s="1170"/>
      <c r="IFL144" s="1170"/>
      <c r="IFM144" s="1170"/>
      <c r="IFN144" s="1170"/>
      <c r="IFO144" s="1170"/>
      <c r="IFP144" s="1170"/>
      <c r="IFQ144" s="1170"/>
      <c r="IFR144" s="1170"/>
      <c r="IFS144" s="1170"/>
      <c r="IFT144" s="1170"/>
      <c r="IFU144" s="1170"/>
      <c r="IFV144" s="1170"/>
      <c r="IFW144" s="1170"/>
      <c r="IFX144" s="1170"/>
      <c r="IFY144" s="1170"/>
      <c r="IFZ144" s="1170"/>
      <c r="IGA144" s="1170"/>
      <c r="IGB144" s="1170"/>
      <c r="IGC144" s="1170"/>
      <c r="IGD144" s="1170"/>
      <c r="IGE144" s="1170"/>
      <c r="IGF144" s="1170"/>
      <c r="IGG144" s="1170"/>
      <c r="IGH144" s="1170"/>
      <c r="IGI144" s="1170"/>
      <c r="IGJ144" s="1170"/>
      <c r="IGK144" s="1170"/>
      <c r="IGL144" s="1170"/>
      <c r="IGM144" s="1170"/>
      <c r="IGN144" s="1170"/>
      <c r="IGO144" s="1170"/>
      <c r="IGP144" s="1170"/>
      <c r="IGQ144" s="1170"/>
      <c r="IGR144" s="1170"/>
      <c r="IGS144" s="1170"/>
      <c r="IGT144" s="1170"/>
      <c r="IGU144" s="1170"/>
      <c r="IGV144" s="1170"/>
      <c r="IGW144" s="1170"/>
      <c r="IGX144" s="1170"/>
      <c r="IGY144" s="1170"/>
      <c r="IGZ144" s="1170"/>
      <c r="IHA144" s="1170"/>
      <c r="IHB144" s="1170"/>
      <c r="IHC144" s="1170"/>
      <c r="IHD144" s="1170"/>
      <c r="IHE144" s="1170"/>
      <c r="IHF144" s="1170"/>
      <c r="IHG144" s="1170"/>
      <c r="IHH144" s="1170"/>
      <c r="IHI144" s="1170"/>
      <c r="IHJ144" s="1170"/>
      <c r="IHK144" s="1170"/>
      <c r="IHL144" s="1170"/>
      <c r="IHM144" s="1170"/>
      <c r="IHN144" s="1170"/>
      <c r="IHO144" s="1170"/>
      <c r="IHP144" s="1170"/>
      <c r="IHQ144" s="1170"/>
      <c r="IHR144" s="1170"/>
      <c r="IHS144" s="1170"/>
      <c r="IHT144" s="1170"/>
      <c r="IHU144" s="1170"/>
      <c r="IHV144" s="1170"/>
      <c r="IHW144" s="1170"/>
      <c r="IHX144" s="1170"/>
      <c r="IHY144" s="1170"/>
      <c r="IHZ144" s="1170"/>
      <c r="IIA144" s="1170"/>
      <c r="IIB144" s="1170"/>
      <c r="IIC144" s="1170"/>
      <c r="IID144" s="1170"/>
      <c r="IIE144" s="1170"/>
      <c r="IIF144" s="1170"/>
      <c r="IIG144" s="1170"/>
      <c r="IIH144" s="1170"/>
      <c r="III144" s="1170"/>
      <c r="IIJ144" s="1170"/>
      <c r="IIK144" s="1170"/>
      <c r="IIL144" s="1170"/>
      <c r="IIM144" s="1170"/>
      <c r="IIN144" s="1170"/>
      <c r="IIO144" s="1170"/>
      <c r="IIP144" s="1170"/>
      <c r="IIQ144" s="1170"/>
      <c r="IIR144" s="1170"/>
      <c r="IIS144" s="1170"/>
      <c r="IIT144" s="1170"/>
      <c r="IIU144" s="1170"/>
      <c r="IIV144" s="1170"/>
      <c r="IIW144" s="1170"/>
      <c r="IIX144" s="1170"/>
      <c r="IIY144" s="1170"/>
      <c r="IIZ144" s="1170"/>
      <c r="IJA144" s="1170"/>
      <c r="IJB144" s="1170"/>
      <c r="IJC144" s="1170"/>
      <c r="IJD144" s="1170"/>
      <c r="IJE144" s="1170"/>
      <c r="IJF144" s="1170"/>
      <c r="IJG144" s="1170"/>
      <c r="IJH144" s="1170"/>
      <c r="IJI144" s="1170"/>
      <c r="IJJ144" s="1170"/>
      <c r="IJK144" s="1170"/>
      <c r="IJL144" s="1170"/>
      <c r="IJM144" s="1170"/>
      <c r="IJN144" s="1170"/>
      <c r="IJO144" s="1170"/>
      <c r="IJP144" s="1170"/>
      <c r="IJQ144" s="1170"/>
      <c r="IJR144" s="1170"/>
      <c r="IJS144" s="1170"/>
      <c r="IJT144" s="1170"/>
      <c r="IJU144" s="1170"/>
      <c r="IJV144" s="1170"/>
      <c r="IJW144" s="1170"/>
      <c r="IJX144" s="1170"/>
      <c r="IJY144" s="1170"/>
      <c r="IJZ144" s="1170"/>
      <c r="IKA144" s="1170"/>
      <c r="IKB144" s="1170"/>
      <c r="IKC144" s="1170"/>
      <c r="IKD144" s="1170"/>
      <c r="IKE144" s="1170"/>
      <c r="IKF144" s="1170"/>
      <c r="IKG144" s="1170"/>
      <c r="IKH144" s="1170"/>
      <c r="IKI144" s="1170"/>
      <c r="IKJ144" s="1170"/>
      <c r="IKK144" s="1170"/>
      <c r="IKL144" s="1170"/>
      <c r="IKM144" s="1170"/>
      <c r="IKN144" s="1170"/>
      <c r="IKO144" s="1170"/>
      <c r="IKP144" s="1170"/>
      <c r="IKQ144" s="1170"/>
      <c r="IKR144" s="1170"/>
      <c r="IKS144" s="1170"/>
      <c r="IKT144" s="1170"/>
      <c r="IKU144" s="1170"/>
      <c r="IKV144" s="1170"/>
      <c r="IKW144" s="1170"/>
      <c r="IKX144" s="1170"/>
      <c r="IKY144" s="1170"/>
      <c r="IKZ144" s="1170"/>
      <c r="ILA144" s="1170"/>
      <c r="ILB144" s="1170"/>
      <c r="ILC144" s="1170"/>
      <c r="ILD144" s="1170"/>
      <c r="ILE144" s="1170"/>
      <c r="ILF144" s="1170"/>
      <c r="ILG144" s="1170"/>
      <c r="ILH144" s="1170"/>
      <c r="ILI144" s="1170"/>
      <c r="ILJ144" s="1170"/>
      <c r="ILK144" s="1170"/>
      <c r="ILL144" s="1170"/>
      <c r="ILM144" s="1170"/>
      <c r="ILN144" s="1170"/>
      <c r="ILO144" s="1170"/>
      <c r="ILP144" s="1170"/>
      <c r="ILQ144" s="1170"/>
      <c r="ILR144" s="1170"/>
      <c r="ILS144" s="1170"/>
      <c r="ILT144" s="1170"/>
      <c r="ILU144" s="1170"/>
      <c r="ILV144" s="1170"/>
      <c r="ILW144" s="1170"/>
      <c r="ILX144" s="1170"/>
      <c r="ILY144" s="1170"/>
      <c r="ILZ144" s="1170"/>
      <c r="IMA144" s="1170"/>
      <c r="IMB144" s="1170"/>
      <c r="IMC144" s="1170"/>
      <c r="IMD144" s="1170"/>
      <c r="IME144" s="1170"/>
      <c r="IMF144" s="1170"/>
      <c r="IMG144" s="1170"/>
      <c r="IMH144" s="1170"/>
      <c r="IMI144" s="1170"/>
      <c r="IMJ144" s="1170"/>
      <c r="IMK144" s="1170"/>
      <c r="IML144" s="1170"/>
      <c r="IMM144" s="1170"/>
      <c r="IMN144" s="1170"/>
      <c r="IMO144" s="1170"/>
      <c r="IMP144" s="1170"/>
      <c r="IMQ144" s="1170"/>
      <c r="IMR144" s="1170"/>
      <c r="IMS144" s="1170"/>
      <c r="IMT144" s="1170"/>
      <c r="IMU144" s="1170"/>
      <c r="IMV144" s="1170"/>
      <c r="IMW144" s="1170"/>
      <c r="IMX144" s="1170"/>
      <c r="IMY144" s="1170"/>
      <c r="IMZ144" s="1170"/>
      <c r="INA144" s="1170"/>
      <c r="INB144" s="1170"/>
      <c r="INC144" s="1170"/>
      <c r="IND144" s="1170"/>
      <c r="INE144" s="1170"/>
      <c r="INF144" s="1170"/>
      <c r="ING144" s="1170"/>
      <c r="INH144" s="1170"/>
      <c r="INI144" s="1170"/>
      <c r="INJ144" s="1170"/>
      <c r="INK144" s="1170"/>
      <c r="INL144" s="1170"/>
      <c r="INM144" s="1170"/>
      <c r="INN144" s="1170"/>
      <c r="INO144" s="1170"/>
      <c r="INP144" s="1170"/>
      <c r="INQ144" s="1170"/>
      <c r="INR144" s="1170"/>
      <c r="INS144" s="1170"/>
      <c r="INT144" s="1170"/>
      <c r="INU144" s="1170"/>
      <c r="INV144" s="1170"/>
      <c r="INW144" s="1170"/>
      <c r="INX144" s="1170"/>
      <c r="INY144" s="1170"/>
      <c r="INZ144" s="1170"/>
      <c r="IOA144" s="1170"/>
      <c r="IOB144" s="1170"/>
      <c r="IOC144" s="1170"/>
      <c r="IOD144" s="1170"/>
      <c r="IOE144" s="1170"/>
      <c r="IOF144" s="1170"/>
      <c r="IOG144" s="1170"/>
      <c r="IOH144" s="1170"/>
      <c r="IOI144" s="1170"/>
      <c r="IOJ144" s="1170"/>
      <c r="IOK144" s="1170"/>
      <c r="IOL144" s="1170"/>
      <c r="IOM144" s="1170"/>
      <c r="ION144" s="1170"/>
      <c r="IOO144" s="1170"/>
      <c r="IOP144" s="1170"/>
      <c r="IOQ144" s="1170"/>
      <c r="IOR144" s="1170"/>
      <c r="IOS144" s="1170"/>
      <c r="IOT144" s="1170"/>
      <c r="IOU144" s="1170"/>
      <c r="IOV144" s="1170"/>
      <c r="IOW144" s="1170"/>
      <c r="IOX144" s="1170"/>
      <c r="IOY144" s="1170"/>
      <c r="IOZ144" s="1170"/>
      <c r="IPA144" s="1170"/>
      <c r="IPB144" s="1170"/>
      <c r="IPC144" s="1170"/>
      <c r="IPD144" s="1170"/>
      <c r="IPE144" s="1170"/>
      <c r="IPF144" s="1170"/>
      <c r="IPG144" s="1170"/>
      <c r="IPH144" s="1170"/>
      <c r="IPI144" s="1170"/>
      <c r="IPJ144" s="1170"/>
      <c r="IPK144" s="1170"/>
      <c r="IPL144" s="1170"/>
      <c r="IPM144" s="1170"/>
      <c r="IPN144" s="1170"/>
      <c r="IPO144" s="1170"/>
      <c r="IPP144" s="1170"/>
      <c r="IPQ144" s="1170"/>
      <c r="IPR144" s="1170"/>
      <c r="IPS144" s="1170"/>
      <c r="IPT144" s="1170"/>
      <c r="IPU144" s="1170"/>
      <c r="IPV144" s="1170"/>
      <c r="IPW144" s="1170"/>
      <c r="IPX144" s="1170"/>
      <c r="IPY144" s="1170"/>
      <c r="IPZ144" s="1170"/>
      <c r="IQA144" s="1170"/>
      <c r="IQB144" s="1170"/>
      <c r="IQC144" s="1170"/>
      <c r="IQD144" s="1170"/>
      <c r="IQE144" s="1170"/>
      <c r="IQF144" s="1170"/>
      <c r="IQG144" s="1170"/>
      <c r="IQH144" s="1170"/>
      <c r="IQI144" s="1170"/>
      <c r="IQJ144" s="1170"/>
      <c r="IQK144" s="1170"/>
      <c r="IQL144" s="1170"/>
      <c r="IQM144" s="1170"/>
      <c r="IQN144" s="1170"/>
      <c r="IQO144" s="1170"/>
      <c r="IQP144" s="1170"/>
      <c r="IQQ144" s="1170"/>
      <c r="IQR144" s="1170"/>
      <c r="IQS144" s="1170"/>
      <c r="IQT144" s="1170"/>
      <c r="IQU144" s="1170"/>
      <c r="IQV144" s="1170"/>
      <c r="IQW144" s="1170"/>
      <c r="IQX144" s="1170"/>
      <c r="IQY144" s="1170"/>
      <c r="IQZ144" s="1170"/>
      <c r="IRA144" s="1170"/>
      <c r="IRB144" s="1170"/>
      <c r="IRC144" s="1170"/>
      <c r="IRD144" s="1170"/>
      <c r="IRE144" s="1170"/>
      <c r="IRF144" s="1170"/>
      <c r="IRG144" s="1170"/>
      <c r="IRH144" s="1170"/>
      <c r="IRI144" s="1170"/>
      <c r="IRJ144" s="1170"/>
      <c r="IRK144" s="1170"/>
      <c r="IRL144" s="1170"/>
      <c r="IRM144" s="1170"/>
      <c r="IRN144" s="1170"/>
      <c r="IRO144" s="1170"/>
      <c r="IRP144" s="1170"/>
      <c r="IRQ144" s="1170"/>
      <c r="IRR144" s="1170"/>
      <c r="IRS144" s="1170"/>
      <c r="IRT144" s="1170"/>
      <c r="IRU144" s="1170"/>
      <c r="IRV144" s="1170"/>
      <c r="IRW144" s="1170"/>
      <c r="IRX144" s="1170"/>
      <c r="IRY144" s="1170"/>
      <c r="IRZ144" s="1170"/>
      <c r="ISA144" s="1170"/>
      <c r="ISB144" s="1170"/>
      <c r="ISC144" s="1170"/>
      <c r="ISD144" s="1170"/>
      <c r="ISE144" s="1170"/>
      <c r="ISF144" s="1170"/>
      <c r="ISG144" s="1170"/>
      <c r="ISH144" s="1170"/>
      <c r="ISI144" s="1170"/>
      <c r="ISJ144" s="1170"/>
      <c r="ISK144" s="1170"/>
      <c r="ISL144" s="1170"/>
      <c r="ISM144" s="1170"/>
      <c r="ISN144" s="1170"/>
      <c r="ISO144" s="1170"/>
      <c r="ISP144" s="1170"/>
      <c r="ISQ144" s="1170"/>
      <c r="ISR144" s="1170"/>
      <c r="ISS144" s="1170"/>
      <c r="IST144" s="1170"/>
      <c r="ISU144" s="1170"/>
      <c r="ISV144" s="1170"/>
      <c r="ISW144" s="1170"/>
      <c r="ISX144" s="1170"/>
      <c r="ISY144" s="1170"/>
      <c r="ISZ144" s="1170"/>
      <c r="ITA144" s="1170"/>
      <c r="ITB144" s="1170"/>
      <c r="ITC144" s="1170"/>
      <c r="ITD144" s="1170"/>
      <c r="ITE144" s="1170"/>
      <c r="ITF144" s="1170"/>
      <c r="ITG144" s="1170"/>
      <c r="ITH144" s="1170"/>
      <c r="ITI144" s="1170"/>
      <c r="ITJ144" s="1170"/>
      <c r="ITK144" s="1170"/>
      <c r="ITL144" s="1170"/>
      <c r="ITM144" s="1170"/>
      <c r="ITN144" s="1170"/>
      <c r="ITO144" s="1170"/>
      <c r="ITP144" s="1170"/>
      <c r="ITQ144" s="1170"/>
      <c r="ITR144" s="1170"/>
      <c r="ITS144" s="1170"/>
      <c r="ITT144" s="1170"/>
      <c r="ITU144" s="1170"/>
      <c r="ITV144" s="1170"/>
      <c r="ITW144" s="1170"/>
      <c r="ITX144" s="1170"/>
      <c r="ITY144" s="1170"/>
      <c r="ITZ144" s="1170"/>
      <c r="IUA144" s="1170"/>
      <c r="IUB144" s="1170"/>
      <c r="IUC144" s="1170"/>
      <c r="IUD144" s="1170"/>
      <c r="IUE144" s="1170"/>
      <c r="IUF144" s="1170"/>
      <c r="IUG144" s="1170"/>
      <c r="IUH144" s="1170"/>
      <c r="IUI144" s="1170"/>
      <c r="IUJ144" s="1170"/>
      <c r="IUK144" s="1170"/>
      <c r="IUL144" s="1170"/>
      <c r="IUM144" s="1170"/>
      <c r="IUN144" s="1170"/>
      <c r="IUO144" s="1170"/>
      <c r="IUP144" s="1170"/>
      <c r="IUQ144" s="1170"/>
      <c r="IUR144" s="1170"/>
      <c r="IUS144" s="1170"/>
      <c r="IUT144" s="1170"/>
      <c r="IUU144" s="1170"/>
      <c r="IUV144" s="1170"/>
      <c r="IUW144" s="1170"/>
      <c r="IUX144" s="1170"/>
      <c r="IUY144" s="1170"/>
      <c r="IUZ144" s="1170"/>
      <c r="IVA144" s="1170"/>
      <c r="IVB144" s="1170"/>
      <c r="IVC144" s="1170"/>
      <c r="IVD144" s="1170"/>
      <c r="IVE144" s="1170"/>
      <c r="IVF144" s="1170"/>
      <c r="IVG144" s="1170"/>
      <c r="IVH144" s="1170"/>
      <c r="IVI144" s="1170"/>
      <c r="IVJ144" s="1170"/>
      <c r="IVK144" s="1170"/>
      <c r="IVL144" s="1170"/>
      <c r="IVM144" s="1170"/>
      <c r="IVN144" s="1170"/>
      <c r="IVO144" s="1170"/>
      <c r="IVP144" s="1170"/>
      <c r="IVQ144" s="1170"/>
      <c r="IVR144" s="1170"/>
      <c r="IVS144" s="1170"/>
      <c r="IVT144" s="1170"/>
      <c r="IVU144" s="1170"/>
      <c r="IVV144" s="1170"/>
      <c r="IVW144" s="1170"/>
      <c r="IVX144" s="1170"/>
      <c r="IVY144" s="1170"/>
      <c r="IVZ144" s="1170"/>
      <c r="IWA144" s="1170"/>
      <c r="IWB144" s="1170"/>
      <c r="IWC144" s="1170"/>
      <c r="IWD144" s="1170"/>
      <c r="IWE144" s="1170"/>
      <c r="IWF144" s="1170"/>
      <c r="IWG144" s="1170"/>
      <c r="IWH144" s="1170"/>
      <c r="IWI144" s="1170"/>
      <c r="IWJ144" s="1170"/>
      <c r="IWK144" s="1170"/>
      <c r="IWL144" s="1170"/>
      <c r="IWM144" s="1170"/>
      <c r="IWN144" s="1170"/>
      <c r="IWO144" s="1170"/>
      <c r="IWP144" s="1170"/>
      <c r="IWQ144" s="1170"/>
      <c r="IWR144" s="1170"/>
      <c r="IWS144" s="1170"/>
      <c r="IWT144" s="1170"/>
      <c r="IWU144" s="1170"/>
      <c r="IWV144" s="1170"/>
      <c r="IWW144" s="1170"/>
      <c r="IWX144" s="1170"/>
      <c r="IWY144" s="1170"/>
      <c r="IWZ144" s="1170"/>
      <c r="IXA144" s="1170"/>
      <c r="IXB144" s="1170"/>
      <c r="IXC144" s="1170"/>
      <c r="IXD144" s="1170"/>
      <c r="IXE144" s="1170"/>
      <c r="IXF144" s="1170"/>
      <c r="IXG144" s="1170"/>
      <c r="IXH144" s="1170"/>
      <c r="IXI144" s="1170"/>
      <c r="IXJ144" s="1170"/>
      <c r="IXK144" s="1170"/>
      <c r="IXL144" s="1170"/>
      <c r="IXM144" s="1170"/>
      <c r="IXN144" s="1170"/>
      <c r="IXO144" s="1170"/>
      <c r="IXP144" s="1170"/>
      <c r="IXQ144" s="1170"/>
      <c r="IXR144" s="1170"/>
      <c r="IXS144" s="1170"/>
      <c r="IXT144" s="1170"/>
      <c r="IXU144" s="1170"/>
      <c r="IXV144" s="1170"/>
      <c r="IXW144" s="1170"/>
      <c r="IXX144" s="1170"/>
      <c r="IXY144" s="1170"/>
      <c r="IXZ144" s="1170"/>
      <c r="IYA144" s="1170"/>
      <c r="IYB144" s="1170"/>
      <c r="IYC144" s="1170"/>
      <c r="IYD144" s="1170"/>
      <c r="IYE144" s="1170"/>
      <c r="IYF144" s="1170"/>
      <c r="IYG144" s="1170"/>
      <c r="IYH144" s="1170"/>
      <c r="IYI144" s="1170"/>
      <c r="IYJ144" s="1170"/>
      <c r="IYK144" s="1170"/>
      <c r="IYL144" s="1170"/>
      <c r="IYM144" s="1170"/>
      <c r="IYN144" s="1170"/>
      <c r="IYO144" s="1170"/>
      <c r="IYP144" s="1170"/>
      <c r="IYQ144" s="1170"/>
      <c r="IYR144" s="1170"/>
      <c r="IYS144" s="1170"/>
      <c r="IYT144" s="1170"/>
      <c r="IYU144" s="1170"/>
      <c r="IYV144" s="1170"/>
      <c r="IYW144" s="1170"/>
      <c r="IYX144" s="1170"/>
      <c r="IYY144" s="1170"/>
      <c r="IYZ144" s="1170"/>
      <c r="IZA144" s="1170"/>
      <c r="IZB144" s="1170"/>
      <c r="IZC144" s="1170"/>
      <c r="IZD144" s="1170"/>
      <c r="IZE144" s="1170"/>
      <c r="IZF144" s="1170"/>
      <c r="IZG144" s="1170"/>
      <c r="IZH144" s="1170"/>
      <c r="IZI144" s="1170"/>
      <c r="IZJ144" s="1170"/>
      <c r="IZK144" s="1170"/>
      <c r="IZL144" s="1170"/>
      <c r="IZM144" s="1170"/>
      <c r="IZN144" s="1170"/>
      <c r="IZO144" s="1170"/>
      <c r="IZP144" s="1170"/>
      <c r="IZQ144" s="1170"/>
      <c r="IZR144" s="1170"/>
      <c r="IZS144" s="1170"/>
      <c r="IZT144" s="1170"/>
      <c r="IZU144" s="1170"/>
      <c r="IZV144" s="1170"/>
      <c r="IZW144" s="1170"/>
      <c r="IZX144" s="1170"/>
      <c r="IZY144" s="1170"/>
      <c r="IZZ144" s="1170"/>
      <c r="JAA144" s="1170"/>
      <c r="JAB144" s="1170"/>
      <c r="JAC144" s="1170"/>
      <c r="JAD144" s="1170"/>
      <c r="JAE144" s="1170"/>
      <c r="JAF144" s="1170"/>
      <c r="JAG144" s="1170"/>
      <c r="JAH144" s="1170"/>
      <c r="JAI144" s="1170"/>
      <c r="JAJ144" s="1170"/>
      <c r="JAK144" s="1170"/>
      <c r="JAL144" s="1170"/>
      <c r="JAM144" s="1170"/>
      <c r="JAN144" s="1170"/>
      <c r="JAO144" s="1170"/>
      <c r="JAP144" s="1170"/>
      <c r="JAQ144" s="1170"/>
      <c r="JAR144" s="1170"/>
      <c r="JAS144" s="1170"/>
      <c r="JAT144" s="1170"/>
      <c r="JAU144" s="1170"/>
      <c r="JAV144" s="1170"/>
      <c r="JAW144" s="1170"/>
      <c r="JAX144" s="1170"/>
      <c r="JAY144" s="1170"/>
      <c r="JAZ144" s="1170"/>
      <c r="JBA144" s="1170"/>
      <c r="JBB144" s="1170"/>
      <c r="JBC144" s="1170"/>
      <c r="JBD144" s="1170"/>
      <c r="JBE144" s="1170"/>
      <c r="JBF144" s="1170"/>
      <c r="JBG144" s="1170"/>
      <c r="JBH144" s="1170"/>
      <c r="JBI144" s="1170"/>
      <c r="JBJ144" s="1170"/>
      <c r="JBK144" s="1170"/>
      <c r="JBL144" s="1170"/>
      <c r="JBM144" s="1170"/>
      <c r="JBN144" s="1170"/>
      <c r="JBO144" s="1170"/>
      <c r="JBP144" s="1170"/>
      <c r="JBQ144" s="1170"/>
      <c r="JBR144" s="1170"/>
      <c r="JBS144" s="1170"/>
      <c r="JBT144" s="1170"/>
      <c r="JBU144" s="1170"/>
      <c r="JBV144" s="1170"/>
      <c r="JBW144" s="1170"/>
      <c r="JBX144" s="1170"/>
      <c r="JBY144" s="1170"/>
      <c r="JBZ144" s="1170"/>
      <c r="JCA144" s="1170"/>
      <c r="JCB144" s="1170"/>
      <c r="JCC144" s="1170"/>
      <c r="JCD144" s="1170"/>
      <c r="JCE144" s="1170"/>
      <c r="JCF144" s="1170"/>
      <c r="JCG144" s="1170"/>
      <c r="JCH144" s="1170"/>
      <c r="JCI144" s="1170"/>
      <c r="JCJ144" s="1170"/>
      <c r="JCK144" s="1170"/>
      <c r="JCL144" s="1170"/>
      <c r="JCM144" s="1170"/>
      <c r="JCN144" s="1170"/>
      <c r="JCO144" s="1170"/>
      <c r="JCP144" s="1170"/>
      <c r="JCQ144" s="1170"/>
      <c r="JCR144" s="1170"/>
      <c r="JCS144" s="1170"/>
      <c r="JCT144" s="1170"/>
      <c r="JCU144" s="1170"/>
      <c r="JCV144" s="1170"/>
      <c r="JCW144" s="1170"/>
      <c r="JCX144" s="1170"/>
      <c r="JCY144" s="1170"/>
      <c r="JCZ144" s="1170"/>
      <c r="JDA144" s="1170"/>
      <c r="JDB144" s="1170"/>
      <c r="JDC144" s="1170"/>
      <c r="JDD144" s="1170"/>
      <c r="JDE144" s="1170"/>
      <c r="JDF144" s="1170"/>
      <c r="JDG144" s="1170"/>
      <c r="JDH144" s="1170"/>
      <c r="JDI144" s="1170"/>
      <c r="JDJ144" s="1170"/>
      <c r="JDK144" s="1170"/>
      <c r="JDL144" s="1170"/>
      <c r="JDM144" s="1170"/>
      <c r="JDN144" s="1170"/>
      <c r="JDO144" s="1170"/>
      <c r="JDP144" s="1170"/>
      <c r="JDQ144" s="1170"/>
      <c r="JDR144" s="1170"/>
      <c r="JDS144" s="1170"/>
      <c r="JDT144" s="1170"/>
      <c r="JDU144" s="1170"/>
      <c r="JDV144" s="1170"/>
      <c r="JDW144" s="1170"/>
      <c r="JDX144" s="1170"/>
      <c r="JDY144" s="1170"/>
      <c r="JDZ144" s="1170"/>
      <c r="JEA144" s="1170"/>
      <c r="JEB144" s="1170"/>
      <c r="JEC144" s="1170"/>
      <c r="JED144" s="1170"/>
      <c r="JEE144" s="1170"/>
      <c r="JEF144" s="1170"/>
      <c r="JEG144" s="1170"/>
      <c r="JEH144" s="1170"/>
      <c r="JEI144" s="1170"/>
      <c r="JEJ144" s="1170"/>
      <c r="JEK144" s="1170"/>
      <c r="JEL144" s="1170"/>
      <c r="JEM144" s="1170"/>
      <c r="JEN144" s="1170"/>
      <c r="JEO144" s="1170"/>
      <c r="JEP144" s="1170"/>
      <c r="JEQ144" s="1170"/>
      <c r="JER144" s="1170"/>
      <c r="JES144" s="1170"/>
      <c r="JET144" s="1170"/>
      <c r="JEU144" s="1170"/>
      <c r="JEV144" s="1170"/>
      <c r="JEW144" s="1170"/>
      <c r="JEX144" s="1170"/>
      <c r="JEY144" s="1170"/>
      <c r="JEZ144" s="1170"/>
      <c r="JFA144" s="1170"/>
      <c r="JFB144" s="1170"/>
      <c r="JFC144" s="1170"/>
      <c r="JFD144" s="1170"/>
      <c r="JFE144" s="1170"/>
      <c r="JFF144" s="1170"/>
      <c r="JFG144" s="1170"/>
      <c r="JFH144" s="1170"/>
      <c r="JFI144" s="1170"/>
      <c r="JFJ144" s="1170"/>
      <c r="JFK144" s="1170"/>
      <c r="JFL144" s="1170"/>
      <c r="JFM144" s="1170"/>
      <c r="JFN144" s="1170"/>
      <c r="JFO144" s="1170"/>
      <c r="JFP144" s="1170"/>
      <c r="JFQ144" s="1170"/>
      <c r="JFR144" s="1170"/>
      <c r="JFS144" s="1170"/>
      <c r="JFT144" s="1170"/>
      <c r="JFU144" s="1170"/>
      <c r="JFV144" s="1170"/>
      <c r="JFW144" s="1170"/>
      <c r="JFX144" s="1170"/>
      <c r="JFY144" s="1170"/>
      <c r="JFZ144" s="1170"/>
      <c r="JGA144" s="1170"/>
      <c r="JGB144" s="1170"/>
      <c r="JGC144" s="1170"/>
      <c r="JGD144" s="1170"/>
      <c r="JGE144" s="1170"/>
      <c r="JGF144" s="1170"/>
      <c r="JGG144" s="1170"/>
      <c r="JGH144" s="1170"/>
      <c r="JGI144" s="1170"/>
      <c r="JGJ144" s="1170"/>
      <c r="JGK144" s="1170"/>
      <c r="JGL144" s="1170"/>
      <c r="JGM144" s="1170"/>
      <c r="JGN144" s="1170"/>
      <c r="JGO144" s="1170"/>
      <c r="JGP144" s="1170"/>
      <c r="JGQ144" s="1170"/>
      <c r="JGR144" s="1170"/>
      <c r="JGS144" s="1170"/>
      <c r="JGT144" s="1170"/>
      <c r="JGU144" s="1170"/>
      <c r="JGV144" s="1170"/>
      <c r="JGW144" s="1170"/>
      <c r="JGX144" s="1170"/>
      <c r="JGY144" s="1170"/>
      <c r="JGZ144" s="1170"/>
      <c r="JHA144" s="1170"/>
      <c r="JHB144" s="1170"/>
      <c r="JHC144" s="1170"/>
      <c r="JHD144" s="1170"/>
      <c r="JHE144" s="1170"/>
      <c r="JHF144" s="1170"/>
      <c r="JHG144" s="1170"/>
      <c r="JHH144" s="1170"/>
      <c r="JHI144" s="1170"/>
      <c r="JHJ144" s="1170"/>
      <c r="JHK144" s="1170"/>
      <c r="JHL144" s="1170"/>
      <c r="JHM144" s="1170"/>
      <c r="JHN144" s="1170"/>
      <c r="JHO144" s="1170"/>
      <c r="JHP144" s="1170"/>
      <c r="JHQ144" s="1170"/>
      <c r="JHR144" s="1170"/>
      <c r="JHS144" s="1170"/>
      <c r="JHT144" s="1170"/>
      <c r="JHU144" s="1170"/>
      <c r="JHV144" s="1170"/>
      <c r="JHW144" s="1170"/>
      <c r="JHX144" s="1170"/>
      <c r="JHY144" s="1170"/>
      <c r="JHZ144" s="1170"/>
      <c r="JIA144" s="1170"/>
      <c r="JIB144" s="1170"/>
      <c r="JIC144" s="1170"/>
      <c r="JID144" s="1170"/>
      <c r="JIE144" s="1170"/>
      <c r="JIF144" s="1170"/>
      <c r="JIG144" s="1170"/>
      <c r="JIH144" s="1170"/>
      <c r="JII144" s="1170"/>
      <c r="JIJ144" s="1170"/>
      <c r="JIK144" s="1170"/>
      <c r="JIL144" s="1170"/>
      <c r="JIM144" s="1170"/>
      <c r="JIN144" s="1170"/>
      <c r="JIO144" s="1170"/>
      <c r="JIP144" s="1170"/>
      <c r="JIQ144" s="1170"/>
      <c r="JIR144" s="1170"/>
      <c r="JIS144" s="1170"/>
      <c r="JIT144" s="1170"/>
      <c r="JIU144" s="1170"/>
      <c r="JIV144" s="1170"/>
      <c r="JIW144" s="1170"/>
      <c r="JIX144" s="1170"/>
      <c r="JIY144" s="1170"/>
      <c r="JIZ144" s="1170"/>
      <c r="JJA144" s="1170"/>
      <c r="JJB144" s="1170"/>
      <c r="JJC144" s="1170"/>
      <c r="JJD144" s="1170"/>
      <c r="JJE144" s="1170"/>
      <c r="JJF144" s="1170"/>
      <c r="JJG144" s="1170"/>
      <c r="JJH144" s="1170"/>
      <c r="JJI144" s="1170"/>
      <c r="JJJ144" s="1170"/>
      <c r="JJK144" s="1170"/>
      <c r="JJL144" s="1170"/>
      <c r="JJM144" s="1170"/>
      <c r="JJN144" s="1170"/>
      <c r="JJO144" s="1170"/>
      <c r="JJP144" s="1170"/>
      <c r="JJQ144" s="1170"/>
      <c r="JJR144" s="1170"/>
      <c r="JJS144" s="1170"/>
      <c r="JJT144" s="1170"/>
      <c r="JJU144" s="1170"/>
      <c r="JJV144" s="1170"/>
      <c r="JJW144" s="1170"/>
      <c r="JJX144" s="1170"/>
      <c r="JJY144" s="1170"/>
      <c r="JJZ144" s="1170"/>
      <c r="JKA144" s="1170"/>
      <c r="JKB144" s="1170"/>
      <c r="JKC144" s="1170"/>
      <c r="JKD144" s="1170"/>
      <c r="JKE144" s="1170"/>
      <c r="JKF144" s="1170"/>
      <c r="JKG144" s="1170"/>
      <c r="JKH144" s="1170"/>
      <c r="JKI144" s="1170"/>
      <c r="JKJ144" s="1170"/>
      <c r="JKK144" s="1170"/>
      <c r="JKL144" s="1170"/>
      <c r="JKM144" s="1170"/>
      <c r="JKN144" s="1170"/>
      <c r="JKO144" s="1170"/>
      <c r="JKP144" s="1170"/>
      <c r="JKQ144" s="1170"/>
      <c r="JKR144" s="1170"/>
      <c r="JKS144" s="1170"/>
      <c r="JKT144" s="1170"/>
      <c r="JKU144" s="1170"/>
      <c r="JKV144" s="1170"/>
      <c r="JKW144" s="1170"/>
      <c r="JKX144" s="1170"/>
      <c r="JKY144" s="1170"/>
      <c r="JKZ144" s="1170"/>
      <c r="JLA144" s="1170"/>
      <c r="JLB144" s="1170"/>
      <c r="JLC144" s="1170"/>
      <c r="JLD144" s="1170"/>
      <c r="JLE144" s="1170"/>
      <c r="JLF144" s="1170"/>
      <c r="JLG144" s="1170"/>
      <c r="JLH144" s="1170"/>
      <c r="JLI144" s="1170"/>
      <c r="JLJ144" s="1170"/>
      <c r="JLK144" s="1170"/>
      <c r="JLL144" s="1170"/>
      <c r="JLM144" s="1170"/>
      <c r="JLN144" s="1170"/>
      <c r="JLO144" s="1170"/>
      <c r="JLP144" s="1170"/>
      <c r="JLQ144" s="1170"/>
      <c r="JLR144" s="1170"/>
      <c r="JLS144" s="1170"/>
      <c r="JLT144" s="1170"/>
      <c r="JLU144" s="1170"/>
      <c r="JLV144" s="1170"/>
      <c r="JLW144" s="1170"/>
      <c r="JLX144" s="1170"/>
      <c r="JLY144" s="1170"/>
      <c r="JLZ144" s="1170"/>
      <c r="JMA144" s="1170"/>
      <c r="JMB144" s="1170"/>
      <c r="JMC144" s="1170"/>
      <c r="JMD144" s="1170"/>
      <c r="JME144" s="1170"/>
      <c r="JMF144" s="1170"/>
      <c r="JMG144" s="1170"/>
      <c r="JMH144" s="1170"/>
      <c r="JMI144" s="1170"/>
      <c r="JMJ144" s="1170"/>
      <c r="JMK144" s="1170"/>
      <c r="JML144" s="1170"/>
      <c r="JMM144" s="1170"/>
      <c r="JMN144" s="1170"/>
      <c r="JMO144" s="1170"/>
      <c r="JMP144" s="1170"/>
      <c r="JMQ144" s="1170"/>
      <c r="JMR144" s="1170"/>
      <c r="JMS144" s="1170"/>
      <c r="JMT144" s="1170"/>
      <c r="JMU144" s="1170"/>
      <c r="JMV144" s="1170"/>
      <c r="JMW144" s="1170"/>
      <c r="JMX144" s="1170"/>
      <c r="JMY144" s="1170"/>
      <c r="JMZ144" s="1170"/>
      <c r="JNA144" s="1170"/>
      <c r="JNB144" s="1170"/>
      <c r="JNC144" s="1170"/>
      <c r="JND144" s="1170"/>
      <c r="JNE144" s="1170"/>
      <c r="JNF144" s="1170"/>
      <c r="JNG144" s="1170"/>
      <c r="JNH144" s="1170"/>
      <c r="JNI144" s="1170"/>
      <c r="JNJ144" s="1170"/>
      <c r="JNK144" s="1170"/>
      <c r="JNL144" s="1170"/>
      <c r="JNM144" s="1170"/>
      <c r="JNN144" s="1170"/>
      <c r="JNO144" s="1170"/>
      <c r="JNP144" s="1170"/>
      <c r="JNQ144" s="1170"/>
      <c r="JNR144" s="1170"/>
      <c r="JNS144" s="1170"/>
      <c r="JNT144" s="1170"/>
      <c r="JNU144" s="1170"/>
      <c r="JNV144" s="1170"/>
      <c r="JNW144" s="1170"/>
      <c r="JNX144" s="1170"/>
      <c r="JNY144" s="1170"/>
      <c r="JNZ144" s="1170"/>
      <c r="JOA144" s="1170"/>
      <c r="JOB144" s="1170"/>
      <c r="JOC144" s="1170"/>
      <c r="JOD144" s="1170"/>
      <c r="JOE144" s="1170"/>
      <c r="JOF144" s="1170"/>
      <c r="JOG144" s="1170"/>
      <c r="JOH144" s="1170"/>
      <c r="JOI144" s="1170"/>
      <c r="JOJ144" s="1170"/>
      <c r="JOK144" s="1170"/>
      <c r="JOL144" s="1170"/>
      <c r="JOM144" s="1170"/>
      <c r="JON144" s="1170"/>
      <c r="JOO144" s="1170"/>
      <c r="JOP144" s="1170"/>
      <c r="JOQ144" s="1170"/>
      <c r="JOR144" s="1170"/>
      <c r="JOS144" s="1170"/>
      <c r="JOT144" s="1170"/>
      <c r="JOU144" s="1170"/>
      <c r="JOV144" s="1170"/>
      <c r="JOW144" s="1170"/>
      <c r="JOX144" s="1170"/>
      <c r="JOY144" s="1170"/>
      <c r="JOZ144" s="1170"/>
      <c r="JPA144" s="1170"/>
      <c r="JPB144" s="1170"/>
      <c r="JPC144" s="1170"/>
      <c r="JPD144" s="1170"/>
      <c r="JPE144" s="1170"/>
      <c r="JPF144" s="1170"/>
      <c r="JPG144" s="1170"/>
      <c r="JPH144" s="1170"/>
      <c r="JPI144" s="1170"/>
      <c r="JPJ144" s="1170"/>
      <c r="JPK144" s="1170"/>
      <c r="JPL144" s="1170"/>
      <c r="JPM144" s="1170"/>
      <c r="JPN144" s="1170"/>
      <c r="JPO144" s="1170"/>
      <c r="JPP144" s="1170"/>
      <c r="JPQ144" s="1170"/>
      <c r="JPR144" s="1170"/>
      <c r="JPS144" s="1170"/>
      <c r="JPT144" s="1170"/>
      <c r="JPU144" s="1170"/>
      <c r="JPV144" s="1170"/>
      <c r="JPW144" s="1170"/>
      <c r="JPX144" s="1170"/>
      <c r="JPY144" s="1170"/>
      <c r="JPZ144" s="1170"/>
      <c r="JQA144" s="1170"/>
      <c r="JQB144" s="1170"/>
      <c r="JQC144" s="1170"/>
      <c r="JQD144" s="1170"/>
      <c r="JQE144" s="1170"/>
      <c r="JQF144" s="1170"/>
      <c r="JQG144" s="1170"/>
      <c r="JQH144" s="1170"/>
      <c r="JQI144" s="1170"/>
      <c r="JQJ144" s="1170"/>
      <c r="JQK144" s="1170"/>
      <c r="JQL144" s="1170"/>
      <c r="JQM144" s="1170"/>
      <c r="JQN144" s="1170"/>
      <c r="JQO144" s="1170"/>
      <c r="JQP144" s="1170"/>
      <c r="JQQ144" s="1170"/>
      <c r="JQR144" s="1170"/>
      <c r="JQS144" s="1170"/>
      <c r="JQT144" s="1170"/>
      <c r="JQU144" s="1170"/>
      <c r="JQV144" s="1170"/>
      <c r="JQW144" s="1170"/>
      <c r="JQX144" s="1170"/>
      <c r="JQY144" s="1170"/>
      <c r="JQZ144" s="1170"/>
      <c r="JRA144" s="1170"/>
      <c r="JRB144" s="1170"/>
      <c r="JRC144" s="1170"/>
      <c r="JRD144" s="1170"/>
      <c r="JRE144" s="1170"/>
      <c r="JRF144" s="1170"/>
      <c r="JRG144" s="1170"/>
      <c r="JRH144" s="1170"/>
      <c r="JRI144" s="1170"/>
      <c r="JRJ144" s="1170"/>
      <c r="JRK144" s="1170"/>
      <c r="JRL144" s="1170"/>
      <c r="JRM144" s="1170"/>
      <c r="JRN144" s="1170"/>
      <c r="JRO144" s="1170"/>
      <c r="JRP144" s="1170"/>
      <c r="JRQ144" s="1170"/>
      <c r="JRR144" s="1170"/>
      <c r="JRS144" s="1170"/>
      <c r="JRT144" s="1170"/>
      <c r="JRU144" s="1170"/>
      <c r="JRV144" s="1170"/>
      <c r="JRW144" s="1170"/>
      <c r="JRX144" s="1170"/>
      <c r="JRY144" s="1170"/>
      <c r="JRZ144" s="1170"/>
      <c r="JSA144" s="1170"/>
      <c r="JSB144" s="1170"/>
      <c r="JSC144" s="1170"/>
      <c r="JSD144" s="1170"/>
      <c r="JSE144" s="1170"/>
      <c r="JSF144" s="1170"/>
      <c r="JSG144" s="1170"/>
      <c r="JSH144" s="1170"/>
      <c r="JSI144" s="1170"/>
      <c r="JSJ144" s="1170"/>
      <c r="JSK144" s="1170"/>
      <c r="JSL144" s="1170"/>
      <c r="JSM144" s="1170"/>
      <c r="JSN144" s="1170"/>
      <c r="JSO144" s="1170"/>
      <c r="JSP144" s="1170"/>
      <c r="JSQ144" s="1170"/>
      <c r="JSR144" s="1170"/>
      <c r="JSS144" s="1170"/>
      <c r="JST144" s="1170"/>
      <c r="JSU144" s="1170"/>
      <c r="JSV144" s="1170"/>
      <c r="JSW144" s="1170"/>
      <c r="JSX144" s="1170"/>
      <c r="JSY144" s="1170"/>
      <c r="JSZ144" s="1170"/>
      <c r="JTA144" s="1170"/>
      <c r="JTB144" s="1170"/>
      <c r="JTC144" s="1170"/>
      <c r="JTD144" s="1170"/>
      <c r="JTE144" s="1170"/>
      <c r="JTF144" s="1170"/>
      <c r="JTG144" s="1170"/>
      <c r="JTH144" s="1170"/>
      <c r="JTI144" s="1170"/>
      <c r="JTJ144" s="1170"/>
      <c r="JTK144" s="1170"/>
      <c r="JTL144" s="1170"/>
      <c r="JTM144" s="1170"/>
      <c r="JTN144" s="1170"/>
      <c r="JTO144" s="1170"/>
      <c r="JTP144" s="1170"/>
      <c r="JTQ144" s="1170"/>
      <c r="JTR144" s="1170"/>
      <c r="JTS144" s="1170"/>
      <c r="JTT144" s="1170"/>
      <c r="JTU144" s="1170"/>
      <c r="JTV144" s="1170"/>
      <c r="JTW144" s="1170"/>
      <c r="JTX144" s="1170"/>
      <c r="JTY144" s="1170"/>
      <c r="JTZ144" s="1170"/>
      <c r="JUA144" s="1170"/>
      <c r="JUB144" s="1170"/>
      <c r="JUC144" s="1170"/>
      <c r="JUD144" s="1170"/>
      <c r="JUE144" s="1170"/>
      <c r="JUF144" s="1170"/>
      <c r="JUG144" s="1170"/>
      <c r="JUH144" s="1170"/>
      <c r="JUI144" s="1170"/>
      <c r="JUJ144" s="1170"/>
      <c r="JUK144" s="1170"/>
      <c r="JUL144" s="1170"/>
      <c r="JUM144" s="1170"/>
      <c r="JUN144" s="1170"/>
      <c r="JUO144" s="1170"/>
      <c r="JUP144" s="1170"/>
      <c r="JUQ144" s="1170"/>
      <c r="JUR144" s="1170"/>
      <c r="JUS144" s="1170"/>
      <c r="JUT144" s="1170"/>
      <c r="JUU144" s="1170"/>
      <c r="JUV144" s="1170"/>
      <c r="JUW144" s="1170"/>
      <c r="JUX144" s="1170"/>
      <c r="JUY144" s="1170"/>
      <c r="JUZ144" s="1170"/>
      <c r="JVA144" s="1170"/>
      <c r="JVB144" s="1170"/>
      <c r="JVC144" s="1170"/>
      <c r="JVD144" s="1170"/>
      <c r="JVE144" s="1170"/>
      <c r="JVF144" s="1170"/>
      <c r="JVG144" s="1170"/>
      <c r="JVH144" s="1170"/>
      <c r="JVI144" s="1170"/>
      <c r="JVJ144" s="1170"/>
      <c r="JVK144" s="1170"/>
      <c r="JVL144" s="1170"/>
      <c r="JVM144" s="1170"/>
      <c r="JVN144" s="1170"/>
      <c r="JVO144" s="1170"/>
      <c r="JVP144" s="1170"/>
      <c r="JVQ144" s="1170"/>
      <c r="JVR144" s="1170"/>
      <c r="JVS144" s="1170"/>
      <c r="JVT144" s="1170"/>
      <c r="JVU144" s="1170"/>
      <c r="JVV144" s="1170"/>
      <c r="JVW144" s="1170"/>
      <c r="JVX144" s="1170"/>
      <c r="JVY144" s="1170"/>
      <c r="JVZ144" s="1170"/>
      <c r="JWA144" s="1170"/>
      <c r="JWB144" s="1170"/>
      <c r="JWC144" s="1170"/>
      <c r="JWD144" s="1170"/>
      <c r="JWE144" s="1170"/>
      <c r="JWF144" s="1170"/>
      <c r="JWG144" s="1170"/>
      <c r="JWH144" s="1170"/>
      <c r="JWI144" s="1170"/>
      <c r="JWJ144" s="1170"/>
      <c r="JWK144" s="1170"/>
      <c r="JWL144" s="1170"/>
      <c r="JWM144" s="1170"/>
      <c r="JWN144" s="1170"/>
      <c r="JWO144" s="1170"/>
      <c r="JWP144" s="1170"/>
      <c r="JWQ144" s="1170"/>
      <c r="JWR144" s="1170"/>
      <c r="JWS144" s="1170"/>
      <c r="JWT144" s="1170"/>
      <c r="JWU144" s="1170"/>
      <c r="JWV144" s="1170"/>
      <c r="JWW144" s="1170"/>
      <c r="JWX144" s="1170"/>
      <c r="JWY144" s="1170"/>
      <c r="JWZ144" s="1170"/>
      <c r="JXA144" s="1170"/>
      <c r="JXB144" s="1170"/>
      <c r="JXC144" s="1170"/>
      <c r="JXD144" s="1170"/>
      <c r="JXE144" s="1170"/>
      <c r="JXF144" s="1170"/>
      <c r="JXG144" s="1170"/>
      <c r="JXH144" s="1170"/>
      <c r="JXI144" s="1170"/>
      <c r="JXJ144" s="1170"/>
      <c r="JXK144" s="1170"/>
      <c r="JXL144" s="1170"/>
      <c r="JXM144" s="1170"/>
      <c r="JXN144" s="1170"/>
      <c r="JXO144" s="1170"/>
      <c r="JXP144" s="1170"/>
      <c r="JXQ144" s="1170"/>
      <c r="JXR144" s="1170"/>
      <c r="JXS144" s="1170"/>
      <c r="JXT144" s="1170"/>
      <c r="JXU144" s="1170"/>
      <c r="JXV144" s="1170"/>
      <c r="JXW144" s="1170"/>
      <c r="JXX144" s="1170"/>
      <c r="JXY144" s="1170"/>
      <c r="JXZ144" s="1170"/>
      <c r="JYA144" s="1170"/>
      <c r="JYB144" s="1170"/>
      <c r="JYC144" s="1170"/>
      <c r="JYD144" s="1170"/>
      <c r="JYE144" s="1170"/>
      <c r="JYF144" s="1170"/>
      <c r="JYG144" s="1170"/>
      <c r="JYH144" s="1170"/>
      <c r="JYI144" s="1170"/>
      <c r="JYJ144" s="1170"/>
      <c r="JYK144" s="1170"/>
      <c r="JYL144" s="1170"/>
      <c r="JYM144" s="1170"/>
      <c r="JYN144" s="1170"/>
      <c r="JYO144" s="1170"/>
      <c r="JYP144" s="1170"/>
      <c r="JYQ144" s="1170"/>
      <c r="JYR144" s="1170"/>
      <c r="JYS144" s="1170"/>
      <c r="JYT144" s="1170"/>
      <c r="JYU144" s="1170"/>
      <c r="JYV144" s="1170"/>
      <c r="JYW144" s="1170"/>
      <c r="JYX144" s="1170"/>
      <c r="JYY144" s="1170"/>
      <c r="JYZ144" s="1170"/>
      <c r="JZA144" s="1170"/>
      <c r="JZB144" s="1170"/>
      <c r="JZC144" s="1170"/>
      <c r="JZD144" s="1170"/>
      <c r="JZE144" s="1170"/>
      <c r="JZF144" s="1170"/>
      <c r="JZG144" s="1170"/>
      <c r="JZH144" s="1170"/>
      <c r="JZI144" s="1170"/>
      <c r="JZJ144" s="1170"/>
      <c r="JZK144" s="1170"/>
      <c r="JZL144" s="1170"/>
      <c r="JZM144" s="1170"/>
      <c r="JZN144" s="1170"/>
      <c r="JZO144" s="1170"/>
      <c r="JZP144" s="1170"/>
      <c r="JZQ144" s="1170"/>
      <c r="JZR144" s="1170"/>
      <c r="JZS144" s="1170"/>
      <c r="JZT144" s="1170"/>
      <c r="JZU144" s="1170"/>
      <c r="JZV144" s="1170"/>
      <c r="JZW144" s="1170"/>
      <c r="JZX144" s="1170"/>
      <c r="JZY144" s="1170"/>
      <c r="JZZ144" s="1170"/>
      <c r="KAA144" s="1170"/>
      <c r="KAB144" s="1170"/>
      <c r="KAC144" s="1170"/>
      <c r="KAD144" s="1170"/>
      <c r="KAE144" s="1170"/>
      <c r="KAF144" s="1170"/>
      <c r="KAG144" s="1170"/>
      <c r="KAH144" s="1170"/>
      <c r="KAI144" s="1170"/>
      <c r="KAJ144" s="1170"/>
      <c r="KAK144" s="1170"/>
      <c r="KAL144" s="1170"/>
      <c r="KAM144" s="1170"/>
      <c r="KAN144" s="1170"/>
      <c r="KAO144" s="1170"/>
      <c r="KAP144" s="1170"/>
      <c r="KAQ144" s="1170"/>
      <c r="KAR144" s="1170"/>
      <c r="KAS144" s="1170"/>
      <c r="KAT144" s="1170"/>
      <c r="KAU144" s="1170"/>
      <c r="KAV144" s="1170"/>
      <c r="KAW144" s="1170"/>
      <c r="KAX144" s="1170"/>
      <c r="KAY144" s="1170"/>
      <c r="KAZ144" s="1170"/>
      <c r="KBA144" s="1170"/>
      <c r="KBB144" s="1170"/>
      <c r="KBC144" s="1170"/>
      <c r="KBD144" s="1170"/>
      <c r="KBE144" s="1170"/>
      <c r="KBF144" s="1170"/>
      <c r="KBG144" s="1170"/>
      <c r="KBH144" s="1170"/>
      <c r="KBI144" s="1170"/>
      <c r="KBJ144" s="1170"/>
      <c r="KBK144" s="1170"/>
      <c r="KBL144" s="1170"/>
      <c r="KBM144" s="1170"/>
      <c r="KBN144" s="1170"/>
      <c r="KBO144" s="1170"/>
      <c r="KBP144" s="1170"/>
      <c r="KBQ144" s="1170"/>
      <c r="KBR144" s="1170"/>
      <c r="KBS144" s="1170"/>
      <c r="KBT144" s="1170"/>
      <c r="KBU144" s="1170"/>
      <c r="KBV144" s="1170"/>
      <c r="KBW144" s="1170"/>
      <c r="KBX144" s="1170"/>
      <c r="KBY144" s="1170"/>
      <c r="KBZ144" s="1170"/>
      <c r="KCA144" s="1170"/>
      <c r="KCB144" s="1170"/>
      <c r="KCC144" s="1170"/>
      <c r="KCD144" s="1170"/>
      <c r="KCE144" s="1170"/>
      <c r="KCF144" s="1170"/>
      <c r="KCG144" s="1170"/>
      <c r="KCH144" s="1170"/>
      <c r="KCI144" s="1170"/>
      <c r="KCJ144" s="1170"/>
      <c r="KCK144" s="1170"/>
      <c r="KCL144" s="1170"/>
      <c r="KCM144" s="1170"/>
      <c r="KCN144" s="1170"/>
      <c r="KCO144" s="1170"/>
      <c r="KCP144" s="1170"/>
      <c r="KCQ144" s="1170"/>
      <c r="KCR144" s="1170"/>
      <c r="KCS144" s="1170"/>
      <c r="KCT144" s="1170"/>
      <c r="KCU144" s="1170"/>
      <c r="KCV144" s="1170"/>
      <c r="KCW144" s="1170"/>
      <c r="KCX144" s="1170"/>
      <c r="KCY144" s="1170"/>
      <c r="KCZ144" s="1170"/>
      <c r="KDA144" s="1170"/>
      <c r="KDB144" s="1170"/>
      <c r="KDC144" s="1170"/>
      <c r="KDD144" s="1170"/>
      <c r="KDE144" s="1170"/>
      <c r="KDF144" s="1170"/>
      <c r="KDG144" s="1170"/>
      <c r="KDH144" s="1170"/>
      <c r="KDI144" s="1170"/>
      <c r="KDJ144" s="1170"/>
      <c r="KDK144" s="1170"/>
      <c r="KDL144" s="1170"/>
      <c r="KDM144" s="1170"/>
      <c r="KDN144" s="1170"/>
      <c r="KDO144" s="1170"/>
      <c r="KDP144" s="1170"/>
      <c r="KDQ144" s="1170"/>
      <c r="KDR144" s="1170"/>
      <c r="KDS144" s="1170"/>
      <c r="KDT144" s="1170"/>
      <c r="KDU144" s="1170"/>
      <c r="KDV144" s="1170"/>
      <c r="KDW144" s="1170"/>
      <c r="KDX144" s="1170"/>
      <c r="KDY144" s="1170"/>
      <c r="KDZ144" s="1170"/>
      <c r="KEA144" s="1170"/>
      <c r="KEB144" s="1170"/>
      <c r="KEC144" s="1170"/>
      <c r="KED144" s="1170"/>
      <c r="KEE144" s="1170"/>
      <c r="KEF144" s="1170"/>
      <c r="KEG144" s="1170"/>
      <c r="KEH144" s="1170"/>
      <c r="KEI144" s="1170"/>
      <c r="KEJ144" s="1170"/>
      <c r="KEK144" s="1170"/>
      <c r="KEL144" s="1170"/>
      <c r="KEM144" s="1170"/>
      <c r="KEN144" s="1170"/>
      <c r="KEO144" s="1170"/>
      <c r="KEP144" s="1170"/>
      <c r="KEQ144" s="1170"/>
      <c r="KER144" s="1170"/>
      <c r="KES144" s="1170"/>
      <c r="KET144" s="1170"/>
      <c r="KEU144" s="1170"/>
      <c r="KEV144" s="1170"/>
      <c r="KEW144" s="1170"/>
      <c r="KEX144" s="1170"/>
      <c r="KEY144" s="1170"/>
      <c r="KEZ144" s="1170"/>
      <c r="KFA144" s="1170"/>
      <c r="KFB144" s="1170"/>
      <c r="KFC144" s="1170"/>
      <c r="KFD144" s="1170"/>
      <c r="KFE144" s="1170"/>
      <c r="KFF144" s="1170"/>
      <c r="KFG144" s="1170"/>
      <c r="KFH144" s="1170"/>
      <c r="KFI144" s="1170"/>
      <c r="KFJ144" s="1170"/>
      <c r="KFK144" s="1170"/>
      <c r="KFL144" s="1170"/>
      <c r="KFM144" s="1170"/>
      <c r="KFN144" s="1170"/>
      <c r="KFO144" s="1170"/>
      <c r="KFP144" s="1170"/>
      <c r="KFQ144" s="1170"/>
      <c r="KFR144" s="1170"/>
      <c r="KFS144" s="1170"/>
      <c r="KFT144" s="1170"/>
      <c r="KFU144" s="1170"/>
      <c r="KFV144" s="1170"/>
      <c r="KFW144" s="1170"/>
      <c r="KFX144" s="1170"/>
      <c r="KFY144" s="1170"/>
      <c r="KFZ144" s="1170"/>
      <c r="KGA144" s="1170"/>
      <c r="KGB144" s="1170"/>
      <c r="KGC144" s="1170"/>
      <c r="KGD144" s="1170"/>
      <c r="KGE144" s="1170"/>
      <c r="KGF144" s="1170"/>
      <c r="KGG144" s="1170"/>
      <c r="KGH144" s="1170"/>
      <c r="KGI144" s="1170"/>
      <c r="KGJ144" s="1170"/>
      <c r="KGK144" s="1170"/>
      <c r="KGL144" s="1170"/>
      <c r="KGM144" s="1170"/>
      <c r="KGN144" s="1170"/>
      <c r="KGO144" s="1170"/>
      <c r="KGP144" s="1170"/>
      <c r="KGQ144" s="1170"/>
      <c r="KGR144" s="1170"/>
      <c r="KGS144" s="1170"/>
      <c r="KGT144" s="1170"/>
      <c r="KGU144" s="1170"/>
      <c r="KGV144" s="1170"/>
      <c r="KGW144" s="1170"/>
      <c r="KGX144" s="1170"/>
      <c r="KGY144" s="1170"/>
      <c r="KGZ144" s="1170"/>
      <c r="KHA144" s="1170"/>
      <c r="KHB144" s="1170"/>
      <c r="KHC144" s="1170"/>
      <c r="KHD144" s="1170"/>
      <c r="KHE144" s="1170"/>
      <c r="KHF144" s="1170"/>
      <c r="KHG144" s="1170"/>
      <c r="KHH144" s="1170"/>
      <c r="KHI144" s="1170"/>
      <c r="KHJ144" s="1170"/>
      <c r="KHK144" s="1170"/>
      <c r="KHL144" s="1170"/>
      <c r="KHM144" s="1170"/>
      <c r="KHN144" s="1170"/>
      <c r="KHO144" s="1170"/>
      <c r="KHP144" s="1170"/>
      <c r="KHQ144" s="1170"/>
      <c r="KHR144" s="1170"/>
      <c r="KHS144" s="1170"/>
      <c r="KHT144" s="1170"/>
      <c r="KHU144" s="1170"/>
      <c r="KHV144" s="1170"/>
      <c r="KHW144" s="1170"/>
      <c r="KHX144" s="1170"/>
      <c r="KHY144" s="1170"/>
      <c r="KHZ144" s="1170"/>
      <c r="KIA144" s="1170"/>
      <c r="KIB144" s="1170"/>
      <c r="KIC144" s="1170"/>
      <c r="KID144" s="1170"/>
      <c r="KIE144" s="1170"/>
      <c r="KIF144" s="1170"/>
      <c r="KIG144" s="1170"/>
      <c r="KIH144" s="1170"/>
      <c r="KII144" s="1170"/>
      <c r="KIJ144" s="1170"/>
      <c r="KIK144" s="1170"/>
      <c r="KIL144" s="1170"/>
      <c r="KIM144" s="1170"/>
      <c r="KIN144" s="1170"/>
      <c r="KIO144" s="1170"/>
      <c r="KIP144" s="1170"/>
      <c r="KIQ144" s="1170"/>
      <c r="KIR144" s="1170"/>
      <c r="KIS144" s="1170"/>
      <c r="KIT144" s="1170"/>
      <c r="KIU144" s="1170"/>
      <c r="KIV144" s="1170"/>
      <c r="KIW144" s="1170"/>
      <c r="KIX144" s="1170"/>
      <c r="KIY144" s="1170"/>
      <c r="KIZ144" s="1170"/>
      <c r="KJA144" s="1170"/>
      <c r="KJB144" s="1170"/>
      <c r="KJC144" s="1170"/>
      <c r="KJD144" s="1170"/>
      <c r="KJE144" s="1170"/>
      <c r="KJF144" s="1170"/>
      <c r="KJG144" s="1170"/>
      <c r="KJH144" s="1170"/>
      <c r="KJI144" s="1170"/>
      <c r="KJJ144" s="1170"/>
      <c r="KJK144" s="1170"/>
      <c r="KJL144" s="1170"/>
      <c r="KJM144" s="1170"/>
      <c r="KJN144" s="1170"/>
      <c r="KJO144" s="1170"/>
      <c r="KJP144" s="1170"/>
      <c r="KJQ144" s="1170"/>
      <c r="KJR144" s="1170"/>
      <c r="KJS144" s="1170"/>
      <c r="KJT144" s="1170"/>
      <c r="KJU144" s="1170"/>
      <c r="KJV144" s="1170"/>
      <c r="KJW144" s="1170"/>
      <c r="KJX144" s="1170"/>
      <c r="KJY144" s="1170"/>
      <c r="KJZ144" s="1170"/>
      <c r="KKA144" s="1170"/>
      <c r="KKB144" s="1170"/>
      <c r="KKC144" s="1170"/>
      <c r="KKD144" s="1170"/>
      <c r="KKE144" s="1170"/>
      <c r="KKF144" s="1170"/>
      <c r="KKG144" s="1170"/>
      <c r="KKH144" s="1170"/>
      <c r="KKI144" s="1170"/>
      <c r="KKJ144" s="1170"/>
      <c r="KKK144" s="1170"/>
      <c r="KKL144" s="1170"/>
      <c r="KKM144" s="1170"/>
      <c r="KKN144" s="1170"/>
      <c r="KKO144" s="1170"/>
      <c r="KKP144" s="1170"/>
      <c r="KKQ144" s="1170"/>
      <c r="KKR144" s="1170"/>
      <c r="KKS144" s="1170"/>
      <c r="KKT144" s="1170"/>
      <c r="KKU144" s="1170"/>
      <c r="KKV144" s="1170"/>
      <c r="KKW144" s="1170"/>
      <c r="KKX144" s="1170"/>
      <c r="KKY144" s="1170"/>
      <c r="KKZ144" s="1170"/>
      <c r="KLA144" s="1170"/>
      <c r="KLB144" s="1170"/>
      <c r="KLC144" s="1170"/>
      <c r="KLD144" s="1170"/>
      <c r="KLE144" s="1170"/>
      <c r="KLF144" s="1170"/>
      <c r="KLG144" s="1170"/>
      <c r="KLH144" s="1170"/>
      <c r="KLI144" s="1170"/>
      <c r="KLJ144" s="1170"/>
      <c r="KLK144" s="1170"/>
      <c r="KLL144" s="1170"/>
      <c r="KLM144" s="1170"/>
      <c r="KLN144" s="1170"/>
      <c r="KLO144" s="1170"/>
      <c r="KLP144" s="1170"/>
      <c r="KLQ144" s="1170"/>
      <c r="KLR144" s="1170"/>
      <c r="KLS144" s="1170"/>
      <c r="KLT144" s="1170"/>
      <c r="KLU144" s="1170"/>
      <c r="KLV144" s="1170"/>
      <c r="KLW144" s="1170"/>
      <c r="KLX144" s="1170"/>
      <c r="KLY144" s="1170"/>
      <c r="KLZ144" s="1170"/>
      <c r="KMA144" s="1170"/>
      <c r="KMB144" s="1170"/>
      <c r="KMC144" s="1170"/>
      <c r="KMD144" s="1170"/>
      <c r="KME144" s="1170"/>
      <c r="KMF144" s="1170"/>
      <c r="KMG144" s="1170"/>
      <c r="KMH144" s="1170"/>
      <c r="KMI144" s="1170"/>
      <c r="KMJ144" s="1170"/>
      <c r="KMK144" s="1170"/>
      <c r="KML144" s="1170"/>
      <c r="KMM144" s="1170"/>
      <c r="KMN144" s="1170"/>
      <c r="KMO144" s="1170"/>
      <c r="KMP144" s="1170"/>
      <c r="KMQ144" s="1170"/>
      <c r="KMR144" s="1170"/>
      <c r="KMS144" s="1170"/>
      <c r="KMT144" s="1170"/>
      <c r="KMU144" s="1170"/>
      <c r="KMV144" s="1170"/>
      <c r="KMW144" s="1170"/>
      <c r="KMX144" s="1170"/>
      <c r="KMY144" s="1170"/>
      <c r="KMZ144" s="1170"/>
      <c r="KNA144" s="1170"/>
      <c r="KNB144" s="1170"/>
      <c r="KNC144" s="1170"/>
      <c r="KND144" s="1170"/>
      <c r="KNE144" s="1170"/>
      <c r="KNF144" s="1170"/>
      <c r="KNG144" s="1170"/>
      <c r="KNH144" s="1170"/>
      <c r="KNI144" s="1170"/>
      <c r="KNJ144" s="1170"/>
      <c r="KNK144" s="1170"/>
      <c r="KNL144" s="1170"/>
      <c r="KNM144" s="1170"/>
      <c r="KNN144" s="1170"/>
      <c r="KNO144" s="1170"/>
      <c r="KNP144" s="1170"/>
      <c r="KNQ144" s="1170"/>
      <c r="KNR144" s="1170"/>
      <c r="KNS144" s="1170"/>
      <c r="KNT144" s="1170"/>
      <c r="KNU144" s="1170"/>
      <c r="KNV144" s="1170"/>
      <c r="KNW144" s="1170"/>
      <c r="KNX144" s="1170"/>
      <c r="KNY144" s="1170"/>
      <c r="KNZ144" s="1170"/>
      <c r="KOA144" s="1170"/>
      <c r="KOB144" s="1170"/>
      <c r="KOC144" s="1170"/>
      <c r="KOD144" s="1170"/>
      <c r="KOE144" s="1170"/>
      <c r="KOF144" s="1170"/>
      <c r="KOG144" s="1170"/>
      <c r="KOH144" s="1170"/>
      <c r="KOI144" s="1170"/>
      <c r="KOJ144" s="1170"/>
      <c r="KOK144" s="1170"/>
      <c r="KOL144" s="1170"/>
      <c r="KOM144" s="1170"/>
      <c r="KON144" s="1170"/>
      <c r="KOO144" s="1170"/>
      <c r="KOP144" s="1170"/>
      <c r="KOQ144" s="1170"/>
      <c r="KOR144" s="1170"/>
      <c r="KOS144" s="1170"/>
      <c r="KOT144" s="1170"/>
      <c r="KOU144" s="1170"/>
      <c r="KOV144" s="1170"/>
      <c r="KOW144" s="1170"/>
      <c r="KOX144" s="1170"/>
      <c r="KOY144" s="1170"/>
      <c r="KOZ144" s="1170"/>
      <c r="KPA144" s="1170"/>
      <c r="KPB144" s="1170"/>
      <c r="KPC144" s="1170"/>
      <c r="KPD144" s="1170"/>
      <c r="KPE144" s="1170"/>
      <c r="KPF144" s="1170"/>
      <c r="KPG144" s="1170"/>
      <c r="KPH144" s="1170"/>
      <c r="KPI144" s="1170"/>
      <c r="KPJ144" s="1170"/>
      <c r="KPK144" s="1170"/>
      <c r="KPL144" s="1170"/>
      <c r="KPM144" s="1170"/>
      <c r="KPN144" s="1170"/>
      <c r="KPO144" s="1170"/>
      <c r="KPP144" s="1170"/>
      <c r="KPQ144" s="1170"/>
      <c r="KPR144" s="1170"/>
      <c r="KPS144" s="1170"/>
      <c r="KPT144" s="1170"/>
      <c r="KPU144" s="1170"/>
      <c r="KPV144" s="1170"/>
      <c r="KPW144" s="1170"/>
      <c r="KPX144" s="1170"/>
      <c r="KPY144" s="1170"/>
      <c r="KPZ144" s="1170"/>
      <c r="KQA144" s="1170"/>
      <c r="KQB144" s="1170"/>
      <c r="KQC144" s="1170"/>
      <c r="KQD144" s="1170"/>
      <c r="KQE144" s="1170"/>
      <c r="KQF144" s="1170"/>
      <c r="KQG144" s="1170"/>
      <c r="KQH144" s="1170"/>
      <c r="KQI144" s="1170"/>
      <c r="KQJ144" s="1170"/>
      <c r="KQK144" s="1170"/>
      <c r="KQL144" s="1170"/>
      <c r="KQM144" s="1170"/>
      <c r="KQN144" s="1170"/>
      <c r="KQO144" s="1170"/>
      <c r="KQP144" s="1170"/>
      <c r="KQQ144" s="1170"/>
      <c r="KQR144" s="1170"/>
      <c r="KQS144" s="1170"/>
      <c r="KQT144" s="1170"/>
      <c r="KQU144" s="1170"/>
      <c r="KQV144" s="1170"/>
      <c r="KQW144" s="1170"/>
      <c r="KQX144" s="1170"/>
      <c r="KQY144" s="1170"/>
      <c r="KQZ144" s="1170"/>
      <c r="KRA144" s="1170"/>
      <c r="KRB144" s="1170"/>
      <c r="KRC144" s="1170"/>
      <c r="KRD144" s="1170"/>
      <c r="KRE144" s="1170"/>
      <c r="KRF144" s="1170"/>
      <c r="KRG144" s="1170"/>
      <c r="KRH144" s="1170"/>
      <c r="KRI144" s="1170"/>
      <c r="KRJ144" s="1170"/>
      <c r="KRK144" s="1170"/>
      <c r="KRL144" s="1170"/>
      <c r="KRM144" s="1170"/>
      <c r="KRN144" s="1170"/>
      <c r="KRO144" s="1170"/>
      <c r="KRP144" s="1170"/>
      <c r="KRQ144" s="1170"/>
      <c r="KRR144" s="1170"/>
      <c r="KRS144" s="1170"/>
      <c r="KRT144" s="1170"/>
      <c r="KRU144" s="1170"/>
      <c r="KRV144" s="1170"/>
      <c r="KRW144" s="1170"/>
      <c r="KRX144" s="1170"/>
      <c r="KRY144" s="1170"/>
      <c r="KRZ144" s="1170"/>
      <c r="KSA144" s="1170"/>
      <c r="KSB144" s="1170"/>
      <c r="KSC144" s="1170"/>
      <c r="KSD144" s="1170"/>
      <c r="KSE144" s="1170"/>
      <c r="KSF144" s="1170"/>
      <c r="KSG144" s="1170"/>
      <c r="KSH144" s="1170"/>
      <c r="KSI144" s="1170"/>
      <c r="KSJ144" s="1170"/>
      <c r="KSK144" s="1170"/>
      <c r="KSL144" s="1170"/>
      <c r="KSM144" s="1170"/>
      <c r="KSN144" s="1170"/>
      <c r="KSO144" s="1170"/>
      <c r="KSP144" s="1170"/>
      <c r="KSQ144" s="1170"/>
      <c r="KSR144" s="1170"/>
      <c r="KSS144" s="1170"/>
      <c r="KST144" s="1170"/>
      <c r="KSU144" s="1170"/>
      <c r="KSV144" s="1170"/>
      <c r="KSW144" s="1170"/>
      <c r="KSX144" s="1170"/>
      <c r="KSY144" s="1170"/>
      <c r="KSZ144" s="1170"/>
      <c r="KTA144" s="1170"/>
      <c r="KTB144" s="1170"/>
      <c r="KTC144" s="1170"/>
      <c r="KTD144" s="1170"/>
      <c r="KTE144" s="1170"/>
      <c r="KTF144" s="1170"/>
      <c r="KTG144" s="1170"/>
      <c r="KTH144" s="1170"/>
      <c r="KTI144" s="1170"/>
      <c r="KTJ144" s="1170"/>
      <c r="KTK144" s="1170"/>
      <c r="KTL144" s="1170"/>
      <c r="KTM144" s="1170"/>
      <c r="KTN144" s="1170"/>
      <c r="KTO144" s="1170"/>
      <c r="KTP144" s="1170"/>
      <c r="KTQ144" s="1170"/>
      <c r="KTR144" s="1170"/>
      <c r="KTS144" s="1170"/>
      <c r="KTT144" s="1170"/>
      <c r="KTU144" s="1170"/>
      <c r="KTV144" s="1170"/>
      <c r="KTW144" s="1170"/>
      <c r="KTX144" s="1170"/>
      <c r="KTY144" s="1170"/>
      <c r="KTZ144" s="1170"/>
      <c r="KUA144" s="1170"/>
      <c r="KUB144" s="1170"/>
      <c r="KUC144" s="1170"/>
      <c r="KUD144" s="1170"/>
      <c r="KUE144" s="1170"/>
      <c r="KUF144" s="1170"/>
      <c r="KUG144" s="1170"/>
      <c r="KUH144" s="1170"/>
      <c r="KUI144" s="1170"/>
      <c r="KUJ144" s="1170"/>
      <c r="KUK144" s="1170"/>
      <c r="KUL144" s="1170"/>
      <c r="KUM144" s="1170"/>
      <c r="KUN144" s="1170"/>
      <c r="KUO144" s="1170"/>
      <c r="KUP144" s="1170"/>
      <c r="KUQ144" s="1170"/>
      <c r="KUR144" s="1170"/>
      <c r="KUS144" s="1170"/>
      <c r="KUT144" s="1170"/>
      <c r="KUU144" s="1170"/>
      <c r="KUV144" s="1170"/>
      <c r="KUW144" s="1170"/>
      <c r="KUX144" s="1170"/>
      <c r="KUY144" s="1170"/>
      <c r="KUZ144" s="1170"/>
      <c r="KVA144" s="1170"/>
      <c r="KVB144" s="1170"/>
      <c r="KVC144" s="1170"/>
      <c r="KVD144" s="1170"/>
      <c r="KVE144" s="1170"/>
      <c r="KVF144" s="1170"/>
      <c r="KVG144" s="1170"/>
      <c r="KVH144" s="1170"/>
      <c r="KVI144" s="1170"/>
      <c r="KVJ144" s="1170"/>
      <c r="KVK144" s="1170"/>
      <c r="KVL144" s="1170"/>
      <c r="KVM144" s="1170"/>
      <c r="KVN144" s="1170"/>
      <c r="KVO144" s="1170"/>
      <c r="KVP144" s="1170"/>
      <c r="KVQ144" s="1170"/>
      <c r="KVR144" s="1170"/>
      <c r="KVS144" s="1170"/>
      <c r="KVT144" s="1170"/>
      <c r="KVU144" s="1170"/>
      <c r="KVV144" s="1170"/>
      <c r="KVW144" s="1170"/>
      <c r="KVX144" s="1170"/>
      <c r="KVY144" s="1170"/>
      <c r="KVZ144" s="1170"/>
      <c r="KWA144" s="1170"/>
      <c r="KWB144" s="1170"/>
      <c r="KWC144" s="1170"/>
      <c r="KWD144" s="1170"/>
      <c r="KWE144" s="1170"/>
      <c r="KWF144" s="1170"/>
      <c r="KWG144" s="1170"/>
      <c r="KWH144" s="1170"/>
      <c r="KWI144" s="1170"/>
      <c r="KWJ144" s="1170"/>
      <c r="KWK144" s="1170"/>
      <c r="KWL144" s="1170"/>
      <c r="KWM144" s="1170"/>
      <c r="KWN144" s="1170"/>
      <c r="KWO144" s="1170"/>
      <c r="KWP144" s="1170"/>
      <c r="KWQ144" s="1170"/>
      <c r="KWR144" s="1170"/>
      <c r="KWS144" s="1170"/>
      <c r="KWT144" s="1170"/>
      <c r="KWU144" s="1170"/>
      <c r="KWV144" s="1170"/>
      <c r="KWW144" s="1170"/>
      <c r="KWX144" s="1170"/>
      <c r="KWY144" s="1170"/>
      <c r="KWZ144" s="1170"/>
      <c r="KXA144" s="1170"/>
      <c r="KXB144" s="1170"/>
      <c r="KXC144" s="1170"/>
      <c r="KXD144" s="1170"/>
      <c r="KXE144" s="1170"/>
      <c r="KXF144" s="1170"/>
      <c r="KXG144" s="1170"/>
      <c r="KXH144" s="1170"/>
      <c r="KXI144" s="1170"/>
      <c r="KXJ144" s="1170"/>
      <c r="KXK144" s="1170"/>
      <c r="KXL144" s="1170"/>
      <c r="KXM144" s="1170"/>
      <c r="KXN144" s="1170"/>
      <c r="KXO144" s="1170"/>
      <c r="KXP144" s="1170"/>
      <c r="KXQ144" s="1170"/>
      <c r="KXR144" s="1170"/>
      <c r="KXS144" s="1170"/>
      <c r="KXT144" s="1170"/>
      <c r="KXU144" s="1170"/>
      <c r="KXV144" s="1170"/>
      <c r="KXW144" s="1170"/>
      <c r="KXX144" s="1170"/>
      <c r="KXY144" s="1170"/>
      <c r="KXZ144" s="1170"/>
      <c r="KYA144" s="1170"/>
      <c r="KYB144" s="1170"/>
      <c r="KYC144" s="1170"/>
      <c r="KYD144" s="1170"/>
      <c r="KYE144" s="1170"/>
      <c r="KYF144" s="1170"/>
      <c r="KYG144" s="1170"/>
      <c r="KYH144" s="1170"/>
      <c r="KYI144" s="1170"/>
      <c r="KYJ144" s="1170"/>
      <c r="KYK144" s="1170"/>
      <c r="KYL144" s="1170"/>
      <c r="KYM144" s="1170"/>
      <c r="KYN144" s="1170"/>
      <c r="KYO144" s="1170"/>
      <c r="KYP144" s="1170"/>
      <c r="KYQ144" s="1170"/>
      <c r="KYR144" s="1170"/>
      <c r="KYS144" s="1170"/>
      <c r="KYT144" s="1170"/>
      <c r="KYU144" s="1170"/>
      <c r="KYV144" s="1170"/>
      <c r="KYW144" s="1170"/>
      <c r="KYX144" s="1170"/>
      <c r="KYY144" s="1170"/>
      <c r="KYZ144" s="1170"/>
      <c r="KZA144" s="1170"/>
      <c r="KZB144" s="1170"/>
      <c r="KZC144" s="1170"/>
      <c r="KZD144" s="1170"/>
      <c r="KZE144" s="1170"/>
      <c r="KZF144" s="1170"/>
      <c r="KZG144" s="1170"/>
      <c r="KZH144" s="1170"/>
      <c r="KZI144" s="1170"/>
      <c r="KZJ144" s="1170"/>
      <c r="KZK144" s="1170"/>
      <c r="KZL144" s="1170"/>
      <c r="KZM144" s="1170"/>
      <c r="KZN144" s="1170"/>
      <c r="KZO144" s="1170"/>
      <c r="KZP144" s="1170"/>
      <c r="KZQ144" s="1170"/>
      <c r="KZR144" s="1170"/>
      <c r="KZS144" s="1170"/>
      <c r="KZT144" s="1170"/>
      <c r="KZU144" s="1170"/>
      <c r="KZV144" s="1170"/>
      <c r="KZW144" s="1170"/>
      <c r="KZX144" s="1170"/>
      <c r="KZY144" s="1170"/>
      <c r="KZZ144" s="1170"/>
      <c r="LAA144" s="1170"/>
      <c r="LAB144" s="1170"/>
      <c r="LAC144" s="1170"/>
      <c r="LAD144" s="1170"/>
      <c r="LAE144" s="1170"/>
      <c r="LAF144" s="1170"/>
      <c r="LAG144" s="1170"/>
      <c r="LAH144" s="1170"/>
      <c r="LAI144" s="1170"/>
      <c r="LAJ144" s="1170"/>
      <c r="LAK144" s="1170"/>
      <c r="LAL144" s="1170"/>
      <c r="LAM144" s="1170"/>
      <c r="LAN144" s="1170"/>
      <c r="LAO144" s="1170"/>
      <c r="LAP144" s="1170"/>
      <c r="LAQ144" s="1170"/>
      <c r="LAR144" s="1170"/>
      <c r="LAS144" s="1170"/>
      <c r="LAT144" s="1170"/>
      <c r="LAU144" s="1170"/>
      <c r="LAV144" s="1170"/>
      <c r="LAW144" s="1170"/>
      <c r="LAX144" s="1170"/>
      <c r="LAY144" s="1170"/>
      <c r="LAZ144" s="1170"/>
      <c r="LBA144" s="1170"/>
      <c r="LBB144" s="1170"/>
      <c r="LBC144" s="1170"/>
      <c r="LBD144" s="1170"/>
      <c r="LBE144" s="1170"/>
      <c r="LBF144" s="1170"/>
      <c r="LBG144" s="1170"/>
      <c r="LBH144" s="1170"/>
      <c r="LBI144" s="1170"/>
      <c r="LBJ144" s="1170"/>
      <c r="LBK144" s="1170"/>
      <c r="LBL144" s="1170"/>
      <c r="LBM144" s="1170"/>
      <c r="LBN144" s="1170"/>
      <c r="LBO144" s="1170"/>
      <c r="LBP144" s="1170"/>
      <c r="LBQ144" s="1170"/>
      <c r="LBR144" s="1170"/>
      <c r="LBS144" s="1170"/>
      <c r="LBT144" s="1170"/>
      <c r="LBU144" s="1170"/>
      <c r="LBV144" s="1170"/>
      <c r="LBW144" s="1170"/>
      <c r="LBX144" s="1170"/>
      <c r="LBY144" s="1170"/>
      <c r="LBZ144" s="1170"/>
      <c r="LCA144" s="1170"/>
      <c r="LCB144" s="1170"/>
      <c r="LCC144" s="1170"/>
      <c r="LCD144" s="1170"/>
      <c r="LCE144" s="1170"/>
      <c r="LCF144" s="1170"/>
      <c r="LCG144" s="1170"/>
      <c r="LCH144" s="1170"/>
      <c r="LCI144" s="1170"/>
      <c r="LCJ144" s="1170"/>
      <c r="LCK144" s="1170"/>
      <c r="LCL144" s="1170"/>
      <c r="LCM144" s="1170"/>
      <c r="LCN144" s="1170"/>
      <c r="LCO144" s="1170"/>
      <c r="LCP144" s="1170"/>
      <c r="LCQ144" s="1170"/>
      <c r="LCR144" s="1170"/>
      <c r="LCS144" s="1170"/>
      <c r="LCT144" s="1170"/>
      <c r="LCU144" s="1170"/>
      <c r="LCV144" s="1170"/>
      <c r="LCW144" s="1170"/>
      <c r="LCX144" s="1170"/>
      <c r="LCY144" s="1170"/>
      <c r="LCZ144" s="1170"/>
      <c r="LDA144" s="1170"/>
      <c r="LDB144" s="1170"/>
      <c r="LDC144" s="1170"/>
      <c r="LDD144" s="1170"/>
      <c r="LDE144" s="1170"/>
      <c r="LDF144" s="1170"/>
      <c r="LDG144" s="1170"/>
      <c r="LDH144" s="1170"/>
      <c r="LDI144" s="1170"/>
      <c r="LDJ144" s="1170"/>
      <c r="LDK144" s="1170"/>
      <c r="LDL144" s="1170"/>
      <c r="LDM144" s="1170"/>
      <c r="LDN144" s="1170"/>
      <c r="LDO144" s="1170"/>
      <c r="LDP144" s="1170"/>
      <c r="LDQ144" s="1170"/>
      <c r="LDR144" s="1170"/>
      <c r="LDS144" s="1170"/>
      <c r="LDT144" s="1170"/>
      <c r="LDU144" s="1170"/>
      <c r="LDV144" s="1170"/>
      <c r="LDW144" s="1170"/>
      <c r="LDX144" s="1170"/>
      <c r="LDY144" s="1170"/>
      <c r="LDZ144" s="1170"/>
      <c r="LEA144" s="1170"/>
      <c r="LEB144" s="1170"/>
      <c r="LEC144" s="1170"/>
      <c r="LED144" s="1170"/>
      <c r="LEE144" s="1170"/>
      <c r="LEF144" s="1170"/>
      <c r="LEG144" s="1170"/>
      <c r="LEH144" s="1170"/>
      <c r="LEI144" s="1170"/>
      <c r="LEJ144" s="1170"/>
      <c r="LEK144" s="1170"/>
      <c r="LEL144" s="1170"/>
      <c r="LEM144" s="1170"/>
      <c r="LEN144" s="1170"/>
      <c r="LEO144" s="1170"/>
      <c r="LEP144" s="1170"/>
      <c r="LEQ144" s="1170"/>
      <c r="LER144" s="1170"/>
      <c r="LES144" s="1170"/>
      <c r="LET144" s="1170"/>
      <c r="LEU144" s="1170"/>
      <c r="LEV144" s="1170"/>
      <c r="LEW144" s="1170"/>
      <c r="LEX144" s="1170"/>
      <c r="LEY144" s="1170"/>
      <c r="LEZ144" s="1170"/>
      <c r="LFA144" s="1170"/>
      <c r="LFB144" s="1170"/>
      <c r="LFC144" s="1170"/>
      <c r="LFD144" s="1170"/>
      <c r="LFE144" s="1170"/>
      <c r="LFF144" s="1170"/>
      <c r="LFG144" s="1170"/>
      <c r="LFH144" s="1170"/>
      <c r="LFI144" s="1170"/>
      <c r="LFJ144" s="1170"/>
      <c r="LFK144" s="1170"/>
      <c r="LFL144" s="1170"/>
      <c r="LFM144" s="1170"/>
      <c r="LFN144" s="1170"/>
      <c r="LFO144" s="1170"/>
      <c r="LFP144" s="1170"/>
      <c r="LFQ144" s="1170"/>
      <c r="LFR144" s="1170"/>
      <c r="LFS144" s="1170"/>
      <c r="LFT144" s="1170"/>
      <c r="LFU144" s="1170"/>
      <c r="LFV144" s="1170"/>
      <c r="LFW144" s="1170"/>
      <c r="LFX144" s="1170"/>
      <c r="LFY144" s="1170"/>
      <c r="LFZ144" s="1170"/>
      <c r="LGA144" s="1170"/>
      <c r="LGB144" s="1170"/>
      <c r="LGC144" s="1170"/>
      <c r="LGD144" s="1170"/>
      <c r="LGE144" s="1170"/>
      <c r="LGF144" s="1170"/>
      <c r="LGG144" s="1170"/>
      <c r="LGH144" s="1170"/>
      <c r="LGI144" s="1170"/>
      <c r="LGJ144" s="1170"/>
      <c r="LGK144" s="1170"/>
      <c r="LGL144" s="1170"/>
      <c r="LGM144" s="1170"/>
      <c r="LGN144" s="1170"/>
      <c r="LGO144" s="1170"/>
      <c r="LGP144" s="1170"/>
      <c r="LGQ144" s="1170"/>
      <c r="LGR144" s="1170"/>
      <c r="LGS144" s="1170"/>
      <c r="LGT144" s="1170"/>
      <c r="LGU144" s="1170"/>
      <c r="LGV144" s="1170"/>
      <c r="LGW144" s="1170"/>
      <c r="LGX144" s="1170"/>
      <c r="LGY144" s="1170"/>
      <c r="LGZ144" s="1170"/>
      <c r="LHA144" s="1170"/>
      <c r="LHB144" s="1170"/>
      <c r="LHC144" s="1170"/>
      <c r="LHD144" s="1170"/>
      <c r="LHE144" s="1170"/>
      <c r="LHF144" s="1170"/>
      <c r="LHG144" s="1170"/>
      <c r="LHH144" s="1170"/>
      <c r="LHI144" s="1170"/>
      <c r="LHJ144" s="1170"/>
      <c r="LHK144" s="1170"/>
      <c r="LHL144" s="1170"/>
      <c r="LHM144" s="1170"/>
      <c r="LHN144" s="1170"/>
      <c r="LHO144" s="1170"/>
      <c r="LHP144" s="1170"/>
      <c r="LHQ144" s="1170"/>
      <c r="LHR144" s="1170"/>
      <c r="LHS144" s="1170"/>
      <c r="LHT144" s="1170"/>
      <c r="LHU144" s="1170"/>
      <c r="LHV144" s="1170"/>
      <c r="LHW144" s="1170"/>
      <c r="LHX144" s="1170"/>
      <c r="LHY144" s="1170"/>
      <c r="LHZ144" s="1170"/>
      <c r="LIA144" s="1170"/>
      <c r="LIB144" s="1170"/>
      <c r="LIC144" s="1170"/>
      <c r="LID144" s="1170"/>
      <c r="LIE144" s="1170"/>
      <c r="LIF144" s="1170"/>
      <c r="LIG144" s="1170"/>
      <c r="LIH144" s="1170"/>
      <c r="LII144" s="1170"/>
      <c r="LIJ144" s="1170"/>
      <c r="LIK144" s="1170"/>
      <c r="LIL144" s="1170"/>
      <c r="LIM144" s="1170"/>
      <c r="LIN144" s="1170"/>
      <c r="LIO144" s="1170"/>
      <c r="LIP144" s="1170"/>
      <c r="LIQ144" s="1170"/>
      <c r="LIR144" s="1170"/>
      <c r="LIS144" s="1170"/>
      <c r="LIT144" s="1170"/>
      <c r="LIU144" s="1170"/>
      <c r="LIV144" s="1170"/>
      <c r="LIW144" s="1170"/>
      <c r="LIX144" s="1170"/>
      <c r="LIY144" s="1170"/>
      <c r="LIZ144" s="1170"/>
      <c r="LJA144" s="1170"/>
      <c r="LJB144" s="1170"/>
      <c r="LJC144" s="1170"/>
      <c r="LJD144" s="1170"/>
      <c r="LJE144" s="1170"/>
      <c r="LJF144" s="1170"/>
      <c r="LJG144" s="1170"/>
      <c r="LJH144" s="1170"/>
      <c r="LJI144" s="1170"/>
      <c r="LJJ144" s="1170"/>
      <c r="LJK144" s="1170"/>
      <c r="LJL144" s="1170"/>
      <c r="LJM144" s="1170"/>
      <c r="LJN144" s="1170"/>
      <c r="LJO144" s="1170"/>
      <c r="LJP144" s="1170"/>
      <c r="LJQ144" s="1170"/>
      <c r="LJR144" s="1170"/>
      <c r="LJS144" s="1170"/>
      <c r="LJT144" s="1170"/>
      <c r="LJU144" s="1170"/>
      <c r="LJV144" s="1170"/>
      <c r="LJW144" s="1170"/>
      <c r="LJX144" s="1170"/>
      <c r="LJY144" s="1170"/>
      <c r="LJZ144" s="1170"/>
      <c r="LKA144" s="1170"/>
      <c r="LKB144" s="1170"/>
      <c r="LKC144" s="1170"/>
      <c r="LKD144" s="1170"/>
      <c r="LKE144" s="1170"/>
      <c r="LKF144" s="1170"/>
      <c r="LKG144" s="1170"/>
      <c r="LKH144" s="1170"/>
      <c r="LKI144" s="1170"/>
      <c r="LKJ144" s="1170"/>
      <c r="LKK144" s="1170"/>
      <c r="LKL144" s="1170"/>
      <c r="LKM144" s="1170"/>
      <c r="LKN144" s="1170"/>
      <c r="LKO144" s="1170"/>
      <c r="LKP144" s="1170"/>
      <c r="LKQ144" s="1170"/>
      <c r="LKR144" s="1170"/>
      <c r="LKS144" s="1170"/>
      <c r="LKT144" s="1170"/>
      <c r="LKU144" s="1170"/>
      <c r="LKV144" s="1170"/>
      <c r="LKW144" s="1170"/>
      <c r="LKX144" s="1170"/>
      <c r="LKY144" s="1170"/>
      <c r="LKZ144" s="1170"/>
      <c r="LLA144" s="1170"/>
      <c r="LLB144" s="1170"/>
      <c r="LLC144" s="1170"/>
      <c r="LLD144" s="1170"/>
      <c r="LLE144" s="1170"/>
      <c r="LLF144" s="1170"/>
      <c r="LLG144" s="1170"/>
      <c r="LLH144" s="1170"/>
      <c r="LLI144" s="1170"/>
      <c r="LLJ144" s="1170"/>
      <c r="LLK144" s="1170"/>
      <c r="LLL144" s="1170"/>
      <c r="LLM144" s="1170"/>
      <c r="LLN144" s="1170"/>
      <c r="LLO144" s="1170"/>
      <c r="LLP144" s="1170"/>
      <c r="LLQ144" s="1170"/>
      <c r="LLR144" s="1170"/>
      <c r="LLS144" s="1170"/>
      <c r="LLT144" s="1170"/>
      <c r="LLU144" s="1170"/>
      <c r="LLV144" s="1170"/>
      <c r="LLW144" s="1170"/>
      <c r="LLX144" s="1170"/>
      <c r="LLY144" s="1170"/>
      <c r="LLZ144" s="1170"/>
      <c r="LMA144" s="1170"/>
      <c r="LMB144" s="1170"/>
      <c r="LMC144" s="1170"/>
      <c r="LMD144" s="1170"/>
      <c r="LME144" s="1170"/>
      <c r="LMF144" s="1170"/>
      <c r="LMG144" s="1170"/>
      <c r="LMH144" s="1170"/>
      <c r="LMI144" s="1170"/>
      <c r="LMJ144" s="1170"/>
      <c r="LMK144" s="1170"/>
      <c r="LML144" s="1170"/>
      <c r="LMM144" s="1170"/>
      <c r="LMN144" s="1170"/>
      <c r="LMO144" s="1170"/>
      <c r="LMP144" s="1170"/>
      <c r="LMQ144" s="1170"/>
      <c r="LMR144" s="1170"/>
      <c r="LMS144" s="1170"/>
      <c r="LMT144" s="1170"/>
      <c r="LMU144" s="1170"/>
      <c r="LMV144" s="1170"/>
      <c r="LMW144" s="1170"/>
      <c r="LMX144" s="1170"/>
      <c r="LMY144" s="1170"/>
      <c r="LMZ144" s="1170"/>
      <c r="LNA144" s="1170"/>
      <c r="LNB144" s="1170"/>
      <c r="LNC144" s="1170"/>
      <c r="LND144" s="1170"/>
      <c r="LNE144" s="1170"/>
      <c r="LNF144" s="1170"/>
      <c r="LNG144" s="1170"/>
      <c r="LNH144" s="1170"/>
      <c r="LNI144" s="1170"/>
      <c r="LNJ144" s="1170"/>
      <c r="LNK144" s="1170"/>
      <c r="LNL144" s="1170"/>
      <c r="LNM144" s="1170"/>
      <c r="LNN144" s="1170"/>
      <c r="LNO144" s="1170"/>
      <c r="LNP144" s="1170"/>
      <c r="LNQ144" s="1170"/>
      <c r="LNR144" s="1170"/>
      <c r="LNS144" s="1170"/>
      <c r="LNT144" s="1170"/>
      <c r="LNU144" s="1170"/>
      <c r="LNV144" s="1170"/>
      <c r="LNW144" s="1170"/>
      <c r="LNX144" s="1170"/>
      <c r="LNY144" s="1170"/>
      <c r="LNZ144" s="1170"/>
      <c r="LOA144" s="1170"/>
      <c r="LOB144" s="1170"/>
      <c r="LOC144" s="1170"/>
      <c r="LOD144" s="1170"/>
      <c r="LOE144" s="1170"/>
      <c r="LOF144" s="1170"/>
      <c r="LOG144" s="1170"/>
      <c r="LOH144" s="1170"/>
      <c r="LOI144" s="1170"/>
      <c r="LOJ144" s="1170"/>
      <c r="LOK144" s="1170"/>
      <c r="LOL144" s="1170"/>
      <c r="LOM144" s="1170"/>
      <c r="LON144" s="1170"/>
      <c r="LOO144" s="1170"/>
      <c r="LOP144" s="1170"/>
      <c r="LOQ144" s="1170"/>
      <c r="LOR144" s="1170"/>
      <c r="LOS144" s="1170"/>
      <c r="LOT144" s="1170"/>
      <c r="LOU144" s="1170"/>
      <c r="LOV144" s="1170"/>
      <c r="LOW144" s="1170"/>
      <c r="LOX144" s="1170"/>
      <c r="LOY144" s="1170"/>
      <c r="LOZ144" s="1170"/>
      <c r="LPA144" s="1170"/>
      <c r="LPB144" s="1170"/>
      <c r="LPC144" s="1170"/>
      <c r="LPD144" s="1170"/>
      <c r="LPE144" s="1170"/>
      <c r="LPF144" s="1170"/>
      <c r="LPG144" s="1170"/>
      <c r="LPH144" s="1170"/>
      <c r="LPI144" s="1170"/>
      <c r="LPJ144" s="1170"/>
      <c r="LPK144" s="1170"/>
      <c r="LPL144" s="1170"/>
      <c r="LPM144" s="1170"/>
      <c r="LPN144" s="1170"/>
      <c r="LPO144" s="1170"/>
      <c r="LPP144" s="1170"/>
      <c r="LPQ144" s="1170"/>
      <c r="LPR144" s="1170"/>
      <c r="LPS144" s="1170"/>
      <c r="LPT144" s="1170"/>
      <c r="LPU144" s="1170"/>
      <c r="LPV144" s="1170"/>
      <c r="LPW144" s="1170"/>
      <c r="LPX144" s="1170"/>
      <c r="LPY144" s="1170"/>
      <c r="LPZ144" s="1170"/>
      <c r="LQA144" s="1170"/>
      <c r="LQB144" s="1170"/>
      <c r="LQC144" s="1170"/>
      <c r="LQD144" s="1170"/>
      <c r="LQE144" s="1170"/>
      <c r="LQF144" s="1170"/>
      <c r="LQG144" s="1170"/>
      <c r="LQH144" s="1170"/>
      <c r="LQI144" s="1170"/>
      <c r="LQJ144" s="1170"/>
      <c r="LQK144" s="1170"/>
      <c r="LQL144" s="1170"/>
      <c r="LQM144" s="1170"/>
      <c r="LQN144" s="1170"/>
      <c r="LQO144" s="1170"/>
      <c r="LQP144" s="1170"/>
      <c r="LQQ144" s="1170"/>
      <c r="LQR144" s="1170"/>
      <c r="LQS144" s="1170"/>
      <c r="LQT144" s="1170"/>
      <c r="LQU144" s="1170"/>
      <c r="LQV144" s="1170"/>
      <c r="LQW144" s="1170"/>
      <c r="LQX144" s="1170"/>
      <c r="LQY144" s="1170"/>
      <c r="LQZ144" s="1170"/>
      <c r="LRA144" s="1170"/>
      <c r="LRB144" s="1170"/>
      <c r="LRC144" s="1170"/>
      <c r="LRD144" s="1170"/>
      <c r="LRE144" s="1170"/>
      <c r="LRF144" s="1170"/>
      <c r="LRG144" s="1170"/>
      <c r="LRH144" s="1170"/>
      <c r="LRI144" s="1170"/>
      <c r="LRJ144" s="1170"/>
      <c r="LRK144" s="1170"/>
      <c r="LRL144" s="1170"/>
      <c r="LRM144" s="1170"/>
      <c r="LRN144" s="1170"/>
      <c r="LRO144" s="1170"/>
      <c r="LRP144" s="1170"/>
      <c r="LRQ144" s="1170"/>
      <c r="LRR144" s="1170"/>
      <c r="LRS144" s="1170"/>
      <c r="LRT144" s="1170"/>
      <c r="LRU144" s="1170"/>
      <c r="LRV144" s="1170"/>
      <c r="LRW144" s="1170"/>
      <c r="LRX144" s="1170"/>
      <c r="LRY144" s="1170"/>
      <c r="LRZ144" s="1170"/>
      <c r="LSA144" s="1170"/>
      <c r="LSB144" s="1170"/>
      <c r="LSC144" s="1170"/>
      <c r="LSD144" s="1170"/>
      <c r="LSE144" s="1170"/>
      <c r="LSF144" s="1170"/>
      <c r="LSG144" s="1170"/>
      <c r="LSH144" s="1170"/>
      <c r="LSI144" s="1170"/>
      <c r="LSJ144" s="1170"/>
      <c r="LSK144" s="1170"/>
      <c r="LSL144" s="1170"/>
      <c r="LSM144" s="1170"/>
      <c r="LSN144" s="1170"/>
      <c r="LSO144" s="1170"/>
      <c r="LSP144" s="1170"/>
      <c r="LSQ144" s="1170"/>
      <c r="LSR144" s="1170"/>
      <c r="LSS144" s="1170"/>
      <c r="LST144" s="1170"/>
      <c r="LSU144" s="1170"/>
      <c r="LSV144" s="1170"/>
      <c r="LSW144" s="1170"/>
      <c r="LSX144" s="1170"/>
      <c r="LSY144" s="1170"/>
      <c r="LSZ144" s="1170"/>
      <c r="LTA144" s="1170"/>
      <c r="LTB144" s="1170"/>
      <c r="LTC144" s="1170"/>
      <c r="LTD144" s="1170"/>
      <c r="LTE144" s="1170"/>
      <c r="LTF144" s="1170"/>
      <c r="LTG144" s="1170"/>
      <c r="LTH144" s="1170"/>
      <c r="LTI144" s="1170"/>
      <c r="LTJ144" s="1170"/>
      <c r="LTK144" s="1170"/>
      <c r="LTL144" s="1170"/>
      <c r="LTM144" s="1170"/>
      <c r="LTN144" s="1170"/>
      <c r="LTO144" s="1170"/>
      <c r="LTP144" s="1170"/>
      <c r="LTQ144" s="1170"/>
      <c r="LTR144" s="1170"/>
      <c r="LTS144" s="1170"/>
      <c r="LTT144" s="1170"/>
      <c r="LTU144" s="1170"/>
      <c r="LTV144" s="1170"/>
      <c r="LTW144" s="1170"/>
      <c r="LTX144" s="1170"/>
      <c r="LTY144" s="1170"/>
      <c r="LTZ144" s="1170"/>
      <c r="LUA144" s="1170"/>
      <c r="LUB144" s="1170"/>
      <c r="LUC144" s="1170"/>
      <c r="LUD144" s="1170"/>
      <c r="LUE144" s="1170"/>
      <c r="LUF144" s="1170"/>
      <c r="LUG144" s="1170"/>
      <c r="LUH144" s="1170"/>
      <c r="LUI144" s="1170"/>
      <c r="LUJ144" s="1170"/>
      <c r="LUK144" s="1170"/>
      <c r="LUL144" s="1170"/>
      <c r="LUM144" s="1170"/>
      <c r="LUN144" s="1170"/>
      <c r="LUO144" s="1170"/>
      <c r="LUP144" s="1170"/>
      <c r="LUQ144" s="1170"/>
      <c r="LUR144" s="1170"/>
      <c r="LUS144" s="1170"/>
      <c r="LUT144" s="1170"/>
      <c r="LUU144" s="1170"/>
      <c r="LUV144" s="1170"/>
      <c r="LUW144" s="1170"/>
      <c r="LUX144" s="1170"/>
      <c r="LUY144" s="1170"/>
      <c r="LUZ144" s="1170"/>
      <c r="LVA144" s="1170"/>
      <c r="LVB144" s="1170"/>
      <c r="LVC144" s="1170"/>
      <c r="LVD144" s="1170"/>
      <c r="LVE144" s="1170"/>
      <c r="LVF144" s="1170"/>
      <c r="LVG144" s="1170"/>
      <c r="LVH144" s="1170"/>
      <c r="LVI144" s="1170"/>
      <c r="LVJ144" s="1170"/>
      <c r="LVK144" s="1170"/>
      <c r="LVL144" s="1170"/>
      <c r="LVM144" s="1170"/>
      <c r="LVN144" s="1170"/>
      <c r="LVO144" s="1170"/>
      <c r="LVP144" s="1170"/>
      <c r="LVQ144" s="1170"/>
      <c r="LVR144" s="1170"/>
      <c r="LVS144" s="1170"/>
      <c r="LVT144" s="1170"/>
      <c r="LVU144" s="1170"/>
      <c r="LVV144" s="1170"/>
      <c r="LVW144" s="1170"/>
      <c r="LVX144" s="1170"/>
      <c r="LVY144" s="1170"/>
      <c r="LVZ144" s="1170"/>
      <c r="LWA144" s="1170"/>
      <c r="LWB144" s="1170"/>
      <c r="LWC144" s="1170"/>
      <c r="LWD144" s="1170"/>
      <c r="LWE144" s="1170"/>
      <c r="LWF144" s="1170"/>
      <c r="LWG144" s="1170"/>
      <c r="LWH144" s="1170"/>
      <c r="LWI144" s="1170"/>
      <c r="LWJ144" s="1170"/>
      <c r="LWK144" s="1170"/>
      <c r="LWL144" s="1170"/>
      <c r="LWM144" s="1170"/>
      <c r="LWN144" s="1170"/>
      <c r="LWO144" s="1170"/>
      <c r="LWP144" s="1170"/>
      <c r="LWQ144" s="1170"/>
      <c r="LWR144" s="1170"/>
      <c r="LWS144" s="1170"/>
      <c r="LWT144" s="1170"/>
      <c r="LWU144" s="1170"/>
      <c r="LWV144" s="1170"/>
      <c r="LWW144" s="1170"/>
      <c r="LWX144" s="1170"/>
      <c r="LWY144" s="1170"/>
      <c r="LWZ144" s="1170"/>
      <c r="LXA144" s="1170"/>
      <c r="LXB144" s="1170"/>
      <c r="LXC144" s="1170"/>
      <c r="LXD144" s="1170"/>
      <c r="LXE144" s="1170"/>
      <c r="LXF144" s="1170"/>
      <c r="LXG144" s="1170"/>
      <c r="LXH144" s="1170"/>
      <c r="LXI144" s="1170"/>
      <c r="LXJ144" s="1170"/>
      <c r="LXK144" s="1170"/>
      <c r="LXL144" s="1170"/>
      <c r="LXM144" s="1170"/>
      <c r="LXN144" s="1170"/>
      <c r="LXO144" s="1170"/>
      <c r="LXP144" s="1170"/>
      <c r="LXQ144" s="1170"/>
      <c r="LXR144" s="1170"/>
      <c r="LXS144" s="1170"/>
      <c r="LXT144" s="1170"/>
      <c r="LXU144" s="1170"/>
      <c r="LXV144" s="1170"/>
      <c r="LXW144" s="1170"/>
      <c r="LXX144" s="1170"/>
      <c r="LXY144" s="1170"/>
      <c r="LXZ144" s="1170"/>
      <c r="LYA144" s="1170"/>
      <c r="LYB144" s="1170"/>
      <c r="LYC144" s="1170"/>
      <c r="LYD144" s="1170"/>
      <c r="LYE144" s="1170"/>
      <c r="LYF144" s="1170"/>
      <c r="LYG144" s="1170"/>
      <c r="LYH144" s="1170"/>
      <c r="LYI144" s="1170"/>
      <c r="LYJ144" s="1170"/>
      <c r="LYK144" s="1170"/>
      <c r="LYL144" s="1170"/>
      <c r="LYM144" s="1170"/>
      <c r="LYN144" s="1170"/>
      <c r="LYO144" s="1170"/>
      <c r="LYP144" s="1170"/>
      <c r="LYQ144" s="1170"/>
      <c r="LYR144" s="1170"/>
      <c r="LYS144" s="1170"/>
      <c r="LYT144" s="1170"/>
      <c r="LYU144" s="1170"/>
      <c r="LYV144" s="1170"/>
      <c r="LYW144" s="1170"/>
      <c r="LYX144" s="1170"/>
      <c r="LYY144" s="1170"/>
      <c r="LYZ144" s="1170"/>
      <c r="LZA144" s="1170"/>
      <c r="LZB144" s="1170"/>
      <c r="LZC144" s="1170"/>
      <c r="LZD144" s="1170"/>
      <c r="LZE144" s="1170"/>
      <c r="LZF144" s="1170"/>
      <c r="LZG144" s="1170"/>
      <c r="LZH144" s="1170"/>
      <c r="LZI144" s="1170"/>
      <c r="LZJ144" s="1170"/>
      <c r="LZK144" s="1170"/>
      <c r="LZL144" s="1170"/>
      <c r="LZM144" s="1170"/>
      <c r="LZN144" s="1170"/>
      <c r="LZO144" s="1170"/>
      <c r="LZP144" s="1170"/>
      <c r="LZQ144" s="1170"/>
      <c r="LZR144" s="1170"/>
      <c r="LZS144" s="1170"/>
      <c r="LZT144" s="1170"/>
      <c r="LZU144" s="1170"/>
      <c r="LZV144" s="1170"/>
      <c r="LZW144" s="1170"/>
      <c r="LZX144" s="1170"/>
      <c r="LZY144" s="1170"/>
      <c r="LZZ144" s="1170"/>
      <c r="MAA144" s="1170"/>
      <c r="MAB144" s="1170"/>
      <c r="MAC144" s="1170"/>
      <c r="MAD144" s="1170"/>
      <c r="MAE144" s="1170"/>
      <c r="MAF144" s="1170"/>
      <c r="MAG144" s="1170"/>
      <c r="MAH144" s="1170"/>
      <c r="MAI144" s="1170"/>
      <c r="MAJ144" s="1170"/>
      <c r="MAK144" s="1170"/>
      <c r="MAL144" s="1170"/>
      <c r="MAM144" s="1170"/>
      <c r="MAN144" s="1170"/>
      <c r="MAO144" s="1170"/>
      <c r="MAP144" s="1170"/>
      <c r="MAQ144" s="1170"/>
      <c r="MAR144" s="1170"/>
      <c r="MAS144" s="1170"/>
      <c r="MAT144" s="1170"/>
      <c r="MAU144" s="1170"/>
      <c r="MAV144" s="1170"/>
      <c r="MAW144" s="1170"/>
      <c r="MAX144" s="1170"/>
      <c r="MAY144" s="1170"/>
      <c r="MAZ144" s="1170"/>
      <c r="MBA144" s="1170"/>
      <c r="MBB144" s="1170"/>
      <c r="MBC144" s="1170"/>
      <c r="MBD144" s="1170"/>
      <c r="MBE144" s="1170"/>
      <c r="MBF144" s="1170"/>
      <c r="MBG144" s="1170"/>
      <c r="MBH144" s="1170"/>
      <c r="MBI144" s="1170"/>
      <c r="MBJ144" s="1170"/>
      <c r="MBK144" s="1170"/>
      <c r="MBL144" s="1170"/>
      <c r="MBM144" s="1170"/>
      <c r="MBN144" s="1170"/>
      <c r="MBO144" s="1170"/>
      <c r="MBP144" s="1170"/>
      <c r="MBQ144" s="1170"/>
      <c r="MBR144" s="1170"/>
      <c r="MBS144" s="1170"/>
      <c r="MBT144" s="1170"/>
      <c r="MBU144" s="1170"/>
      <c r="MBV144" s="1170"/>
      <c r="MBW144" s="1170"/>
      <c r="MBX144" s="1170"/>
      <c r="MBY144" s="1170"/>
      <c r="MBZ144" s="1170"/>
      <c r="MCA144" s="1170"/>
      <c r="MCB144" s="1170"/>
      <c r="MCC144" s="1170"/>
      <c r="MCD144" s="1170"/>
      <c r="MCE144" s="1170"/>
      <c r="MCF144" s="1170"/>
      <c r="MCG144" s="1170"/>
      <c r="MCH144" s="1170"/>
      <c r="MCI144" s="1170"/>
      <c r="MCJ144" s="1170"/>
      <c r="MCK144" s="1170"/>
      <c r="MCL144" s="1170"/>
      <c r="MCM144" s="1170"/>
      <c r="MCN144" s="1170"/>
      <c r="MCO144" s="1170"/>
      <c r="MCP144" s="1170"/>
      <c r="MCQ144" s="1170"/>
      <c r="MCR144" s="1170"/>
      <c r="MCS144" s="1170"/>
      <c r="MCT144" s="1170"/>
      <c r="MCU144" s="1170"/>
      <c r="MCV144" s="1170"/>
      <c r="MCW144" s="1170"/>
      <c r="MCX144" s="1170"/>
      <c r="MCY144" s="1170"/>
      <c r="MCZ144" s="1170"/>
      <c r="MDA144" s="1170"/>
      <c r="MDB144" s="1170"/>
      <c r="MDC144" s="1170"/>
      <c r="MDD144" s="1170"/>
      <c r="MDE144" s="1170"/>
      <c r="MDF144" s="1170"/>
      <c r="MDG144" s="1170"/>
      <c r="MDH144" s="1170"/>
      <c r="MDI144" s="1170"/>
      <c r="MDJ144" s="1170"/>
      <c r="MDK144" s="1170"/>
      <c r="MDL144" s="1170"/>
      <c r="MDM144" s="1170"/>
      <c r="MDN144" s="1170"/>
      <c r="MDO144" s="1170"/>
      <c r="MDP144" s="1170"/>
      <c r="MDQ144" s="1170"/>
      <c r="MDR144" s="1170"/>
      <c r="MDS144" s="1170"/>
      <c r="MDT144" s="1170"/>
      <c r="MDU144" s="1170"/>
      <c r="MDV144" s="1170"/>
      <c r="MDW144" s="1170"/>
      <c r="MDX144" s="1170"/>
      <c r="MDY144" s="1170"/>
      <c r="MDZ144" s="1170"/>
      <c r="MEA144" s="1170"/>
      <c r="MEB144" s="1170"/>
      <c r="MEC144" s="1170"/>
      <c r="MED144" s="1170"/>
      <c r="MEE144" s="1170"/>
      <c r="MEF144" s="1170"/>
      <c r="MEG144" s="1170"/>
      <c r="MEH144" s="1170"/>
      <c r="MEI144" s="1170"/>
      <c r="MEJ144" s="1170"/>
      <c r="MEK144" s="1170"/>
      <c r="MEL144" s="1170"/>
      <c r="MEM144" s="1170"/>
      <c r="MEN144" s="1170"/>
      <c r="MEO144" s="1170"/>
      <c r="MEP144" s="1170"/>
      <c r="MEQ144" s="1170"/>
      <c r="MER144" s="1170"/>
      <c r="MES144" s="1170"/>
      <c r="MET144" s="1170"/>
      <c r="MEU144" s="1170"/>
      <c r="MEV144" s="1170"/>
      <c r="MEW144" s="1170"/>
      <c r="MEX144" s="1170"/>
      <c r="MEY144" s="1170"/>
      <c r="MEZ144" s="1170"/>
      <c r="MFA144" s="1170"/>
      <c r="MFB144" s="1170"/>
      <c r="MFC144" s="1170"/>
      <c r="MFD144" s="1170"/>
      <c r="MFE144" s="1170"/>
      <c r="MFF144" s="1170"/>
      <c r="MFG144" s="1170"/>
      <c r="MFH144" s="1170"/>
      <c r="MFI144" s="1170"/>
      <c r="MFJ144" s="1170"/>
      <c r="MFK144" s="1170"/>
      <c r="MFL144" s="1170"/>
      <c r="MFM144" s="1170"/>
      <c r="MFN144" s="1170"/>
      <c r="MFO144" s="1170"/>
      <c r="MFP144" s="1170"/>
      <c r="MFQ144" s="1170"/>
      <c r="MFR144" s="1170"/>
      <c r="MFS144" s="1170"/>
      <c r="MFT144" s="1170"/>
      <c r="MFU144" s="1170"/>
      <c r="MFV144" s="1170"/>
      <c r="MFW144" s="1170"/>
      <c r="MFX144" s="1170"/>
      <c r="MFY144" s="1170"/>
      <c r="MFZ144" s="1170"/>
      <c r="MGA144" s="1170"/>
      <c r="MGB144" s="1170"/>
      <c r="MGC144" s="1170"/>
      <c r="MGD144" s="1170"/>
      <c r="MGE144" s="1170"/>
      <c r="MGF144" s="1170"/>
      <c r="MGG144" s="1170"/>
      <c r="MGH144" s="1170"/>
      <c r="MGI144" s="1170"/>
      <c r="MGJ144" s="1170"/>
      <c r="MGK144" s="1170"/>
      <c r="MGL144" s="1170"/>
      <c r="MGM144" s="1170"/>
      <c r="MGN144" s="1170"/>
      <c r="MGO144" s="1170"/>
      <c r="MGP144" s="1170"/>
      <c r="MGQ144" s="1170"/>
      <c r="MGR144" s="1170"/>
      <c r="MGS144" s="1170"/>
      <c r="MGT144" s="1170"/>
      <c r="MGU144" s="1170"/>
      <c r="MGV144" s="1170"/>
      <c r="MGW144" s="1170"/>
      <c r="MGX144" s="1170"/>
      <c r="MGY144" s="1170"/>
      <c r="MGZ144" s="1170"/>
      <c r="MHA144" s="1170"/>
      <c r="MHB144" s="1170"/>
      <c r="MHC144" s="1170"/>
      <c r="MHD144" s="1170"/>
      <c r="MHE144" s="1170"/>
      <c r="MHF144" s="1170"/>
      <c r="MHG144" s="1170"/>
      <c r="MHH144" s="1170"/>
      <c r="MHI144" s="1170"/>
      <c r="MHJ144" s="1170"/>
      <c r="MHK144" s="1170"/>
      <c r="MHL144" s="1170"/>
      <c r="MHM144" s="1170"/>
      <c r="MHN144" s="1170"/>
      <c r="MHO144" s="1170"/>
      <c r="MHP144" s="1170"/>
      <c r="MHQ144" s="1170"/>
      <c r="MHR144" s="1170"/>
      <c r="MHS144" s="1170"/>
      <c r="MHT144" s="1170"/>
      <c r="MHU144" s="1170"/>
      <c r="MHV144" s="1170"/>
      <c r="MHW144" s="1170"/>
      <c r="MHX144" s="1170"/>
      <c r="MHY144" s="1170"/>
      <c r="MHZ144" s="1170"/>
      <c r="MIA144" s="1170"/>
      <c r="MIB144" s="1170"/>
      <c r="MIC144" s="1170"/>
      <c r="MID144" s="1170"/>
      <c r="MIE144" s="1170"/>
      <c r="MIF144" s="1170"/>
      <c r="MIG144" s="1170"/>
      <c r="MIH144" s="1170"/>
      <c r="MII144" s="1170"/>
      <c r="MIJ144" s="1170"/>
      <c r="MIK144" s="1170"/>
      <c r="MIL144" s="1170"/>
      <c r="MIM144" s="1170"/>
      <c r="MIN144" s="1170"/>
      <c r="MIO144" s="1170"/>
      <c r="MIP144" s="1170"/>
      <c r="MIQ144" s="1170"/>
      <c r="MIR144" s="1170"/>
      <c r="MIS144" s="1170"/>
      <c r="MIT144" s="1170"/>
      <c r="MIU144" s="1170"/>
      <c r="MIV144" s="1170"/>
      <c r="MIW144" s="1170"/>
      <c r="MIX144" s="1170"/>
      <c r="MIY144" s="1170"/>
      <c r="MIZ144" s="1170"/>
      <c r="MJA144" s="1170"/>
      <c r="MJB144" s="1170"/>
      <c r="MJC144" s="1170"/>
      <c r="MJD144" s="1170"/>
      <c r="MJE144" s="1170"/>
      <c r="MJF144" s="1170"/>
      <c r="MJG144" s="1170"/>
      <c r="MJH144" s="1170"/>
      <c r="MJI144" s="1170"/>
      <c r="MJJ144" s="1170"/>
      <c r="MJK144" s="1170"/>
      <c r="MJL144" s="1170"/>
      <c r="MJM144" s="1170"/>
      <c r="MJN144" s="1170"/>
      <c r="MJO144" s="1170"/>
      <c r="MJP144" s="1170"/>
      <c r="MJQ144" s="1170"/>
      <c r="MJR144" s="1170"/>
      <c r="MJS144" s="1170"/>
      <c r="MJT144" s="1170"/>
      <c r="MJU144" s="1170"/>
      <c r="MJV144" s="1170"/>
      <c r="MJW144" s="1170"/>
      <c r="MJX144" s="1170"/>
      <c r="MJY144" s="1170"/>
      <c r="MJZ144" s="1170"/>
      <c r="MKA144" s="1170"/>
      <c r="MKB144" s="1170"/>
      <c r="MKC144" s="1170"/>
      <c r="MKD144" s="1170"/>
      <c r="MKE144" s="1170"/>
      <c r="MKF144" s="1170"/>
      <c r="MKG144" s="1170"/>
      <c r="MKH144" s="1170"/>
      <c r="MKI144" s="1170"/>
      <c r="MKJ144" s="1170"/>
      <c r="MKK144" s="1170"/>
      <c r="MKL144" s="1170"/>
      <c r="MKM144" s="1170"/>
      <c r="MKN144" s="1170"/>
      <c r="MKO144" s="1170"/>
      <c r="MKP144" s="1170"/>
      <c r="MKQ144" s="1170"/>
      <c r="MKR144" s="1170"/>
      <c r="MKS144" s="1170"/>
      <c r="MKT144" s="1170"/>
      <c r="MKU144" s="1170"/>
      <c r="MKV144" s="1170"/>
      <c r="MKW144" s="1170"/>
      <c r="MKX144" s="1170"/>
      <c r="MKY144" s="1170"/>
      <c r="MKZ144" s="1170"/>
      <c r="MLA144" s="1170"/>
      <c r="MLB144" s="1170"/>
      <c r="MLC144" s="1170"/>
      <c r="MLD144" s="1170"/>
      <c r="MLE144" s="1170"/>
      <c r="MLF144" s="1170"/>
      <c r="MLG144" s="1170"/>
      <c r="MLH144" s="1170"/>
      <c r="MLI144" s="1170"/>
      <c r="MLJ144" s="1170"/>
      <c r="MLK144" s="1170"/>
      <c r="MLL144" s="1170"/>
      <c r="MLM144" s="1170"/>
      <c r="MLN144" s="1170"/>
      <c r="MLO144" s="1170"/>
      <c r="MLP144" s="1170"/>
      <c r="MLQ144" s="1170"/>
      <c r="MLR144" s="1170"/>
      <c r="MLS144" s="1170"/>
      <c r="MLT144" s="1170"/>
      <c r="MLU144" s="1170"/>
      <c r="MLV144" s="1170"/>
      <c r="MLW144" s="1170"/>
      <c r="MLX144" s="1170"/>
      <c r="MLY144" s="1170"/>
      <c r="MLZ144" s="1170"/>
      <c r="MMA144" s="1170"/>
      <c r="MMB144" s="1170"/>
      <c r="MMC144" s="1170"/>
      <c r="MMD144" s="1170"/>
      <c r="MME144" s="1170"/>
      <c r="MMF144" s="1170"/>
      <c r="MMG144" s="1170"/>
      <c r="MMH144" s="1170"/>
      <c r="MMI144" s="1170"/>
      <c r="MMJ144" s="1170"/>
      <c r="MMK144" s="1170"/>
      <c r="MML144" s="1170"/>
      <c r="MMM144" s="1170"/>
      <c r="MMN144" s="1170"/>
      <c r="MMO144" s="1170"/>
      <c r="MMP144" s="1170"/>
      <c r="MMQ144" s="1170"/>
      <c r="MMR144" s="1170"/>
      <c r="MMS144" s="1170"/>
      <c r="MMT144" s="1170"/>
      <c r="MMU144" s="1170"/>
      <c r="MMV144" s="1170"/>
      <c r="MMW144" s="1170"/>
      <c r="MMX144" s="1170"/>
      <c r="MMY144" s="1170"/>
      <c r="MMZ144" s="1170"/>
      <c r="MNA144" s="1170"/>
      <c r="MNB144" s="1170"/>
      <c r="MNC144" s="1170"/>
      <c r="MND144" s="1170"/>
      <c r="MNE144" s="1170"/>
      <c r="MNF144" s="1170"/>
      <c r="MNG144" s="1170"/>
      <c r="MNH144" s="1170"/>
      <c r="MNI144" s="1170"/>
      <c r="MNJ144" s="1170"/>
      <c r="MNK144" s="1170"/>
      <c r="MNL144" s="1170"/>
      <c r="MNM144" s="1170"/>
      <c r="MNN144" s="1170"/>
      <c r="MNO144" s="1170"/>
      <c r="MNP144" s="1170"/>
      <c r="MNQ144" s="1170"/>
      <c r="MNR144" s="1170"/>
      <c r="MNS144" s="1170"/>
      <c r="MNT144" s="1170"/>
      <c r="MNU144" s="1170"/>
      <c r="MNV144" s="1170"/>
      <c r="MNW144" s="1170"/>
      <c r="MNX144" s="1170"/>
      <c r="MNY144" s="1170"/>
      <c r="MNZ144" s="1170"/>
      <c r="MOA144" s="1170"/>
      <c r="MOB144" s="1170"/>
      <c r="MOC144" s="1170"/>
      <c r="MOD144" s="1170"/>
      <c r="MOE144" s="1170"/>
      <c r="MOF144" s="1170"/>
      <c r="MOG144" s="1170"/>
      <c r="MOH144" s="1170"/>
      <c r="MOI144" s="1170"/>
      <c r="MOJ144" s="1170"/>
      <c r="MOK144" s="1170"/>
      <c r="MOL144" s="1170"/>
      <c r="MOM144" s="1170"/>
      <c r="MON144" s="1170"/>
      <c r="MOO144" s="1170"/>
      <c r="MOP144" s="1170"/>
      <c r="MOQ144" s="1170"/>
      <c r="MOR144" s="1170"/>
      <c r="MOS144" s="1170"/>
      <c r="MOT144" s="1170"/>
      <c r="MOU144" s="1170"/>
      <c r="MOV144" s="1170"/>
      <c r="MOW144" s="1170"/>
      <c r="MOX144" s="1170"/>
      <c r="MOY144" s="1170"/>
      <c r="MOZ144" s="1170"/>
      <c r="MPA144" s="1170"/>
      <c r="MPB144" s="1170"/>
      <c r="MPC144" s="1170"/>
      <c r="MPD144" s="1170"/>
      <c r="MPE144" s="1170"/>
      <c r="MPF144" s="1170"/>
      <c r="MPG144" s="1170"/>
      <c r="MPH144" s="1170"/>
      <c r="MPI144" s="1170"/>
      <c r="MPJ144" s="1170"/>
      <c r="MPK144" s="1170"/>
      <c r="MPL144" s="1170"/>
      <c r="MPM144" s="1170"/>
      <c r="MPN144" s="1170"/>
      <c r="MPO144" s="1170"/>
      <c r="MPP144" s="1170"/>
      <c r="MPQ144" s="1170"/>
      <c r="MPR144" s="1170"/>
      <c r="MPS144" s="1170"/>
      <c r="MPT144" s="1170"/>
      <c r="MPU144" s="1170"/>
      <c r="MPV144" s="1170"/>
      <c r="MPW144" s="1170"/>
      <c r="MPX144" s="1170"/>
      <c r="MPY144" s="1170"/>
      <c r="MPZ144" s="1170"/>
      <c r="MQA144" s="1170"/>
      <c r="MQB144" s="1170"/>
      <c r="MQC144" s="1170"/>
      <c r="MQD144" s="1170"/>
      <c r="MQE144" s="1170"/>
      <c r="MQF144" s="1170"/>
      <c r="MQG144" s="1170"/>
      <c r="MQH144" s="1170"/>
      <c r="MQI144" s="1170"/>
      <c r="MQJ144" s="1170"/>
      <c r="MQK144" s="1170"/>
      <c r="MQL144" s="1170"/>
      <c r="MQM144" s="1170"/>
      <c r="MQN144" s="1170"/>
      <c r="MQO144" s="1170"/>
      <c r="MQP144" s="1170"/>
      <c r="MQQ144" s="1170"/>
      <c r="MQR144" s="1170"/>
      <c r="MQS144" s="1170"/>
      <c r="MQT144" s="1170"/>
      <c r="MQU144" s="1170"/>
      <c r="MQV144" s="1170"/>
      <c r="MQW144" s="1170"/>
      <c r="MQX144" s="1170"/>
      <c r="MQY144" s="1170"/>
      <c r="MQZ144" s="1170"/>
      <c r="MRA144" s="1170"/>
      <c r="MRB144" s="1170"/>
      <c r="MRC144" s="1170"/>
      <c r="MRD144" s="1170"/>
      <c r="MRE144" s="1170"/>
      <c r="MRF144" s="1170"/>
      <c r="MRG144" s="1170"/>
      <c r="MRH144" s="1170"/>
      <c r="MRI144" s="1170"/>
      <c r="MRJ144" s="1170"/>
      <c r="MRK144" s="1170"/>
      <c r="MRL144" s="1170"/>
      <c r="MRM144" s="1170"/>
      <c r="MRN144" s="1170"/>
      <c r="MRO144" s="1170"/>
      <c r="MRP144" s="1170"/>
      <c r="MRQ144" s="1170"/>
      <c r="MRR144" s="1170"/>
      <c r="MRS144" s="1170"/>
      <c r="MRT144" s="1170"/>
      <c r="MRU144" s="1170"/>
      <c r="MRV144" s="1170"/>
      <c r="MRW144" s="1170"/>
      <c r="MRX144" s="1170"/>
      <c r="MRY144" s="1170"/>
      <c r="MRZ144" s="1170"/>
      <c r="MSA144" s="1170"/>
      <c r="MSB144" s="1170"/>
      <c r="MSC144" s="1170"/>
      <c r="MSD144" s="1170"/>
      <c r="MSE144" s="1170"/>
      <c r="MSF144" s="1170"/>
      <c r="MSG144" s="1170"/>
      <c r="MSH144" s="1170"/>
      <c r="MSI144" s="1170"/>
      <c r="MSJ144" s="1170"/>
      <c r="MSK144" s="1170"/>
      <c r="MSL144" s="1170"/>
      <c r="MSM144" s="1170"/>
      <c r="MSN144" s="1170"/>
      <c r="MSO144" s="1170"/>
      <c r="MSP144" s="1170"/>
      <c r="MSQ144" s="1170"/>
      <c r="MSR144" s="1170"/>
      <c r="MSS144" s="1170"/>
      <c r="MST144" s="1170"/>
      <c r="MSU144" s="1170"/>
      <c r="MSV144" s="1170"/>
      <c r="MSW144" s="1170"/>
      <c r="MSX144" s="1170"/>
      <c r="MSY144" s="1170"/>
      <c r="MSZ144" s="1170"/>
      <c r="MTA144" s="1170"/>
      <c r="MTB144" s="1170"/>
      <c r="MTC144" s="1170"/>
      <c r="MTD144" s="1170"/>
      <c r="MTE144" s="1170"/>
      <c r="MTF144" s="1170"/>
      <c r="MTG144" s="1170"/>
      <c r="MTH144" s="1170"/>
      <c r="MTI144" s="1170"/>
      <c r="MTJ144" s="1170"/>
      <c r="MTK144" s="1170"/>
      <c r="MTL144" s="1170"/>
      <c r="MTM144" s="1170"/>
      <c r="MTN144" s="1170"/>
      <c r="MTO144" s="1170"/>
      <c r="MTP144" s="1170"/>
      <c r="MTQ144" s="1170"/>
      <c r="MTR144" s="1170"/>
      <c r="MTS144" s="1170"/>
      <c r="MTT144" s="1170"/>
      <c r="MTU144" s="1170"/>
      <c r="MTV144" s="1170"/>
      <c r="MTW144" s="1170"/>
      <c r="MTX144" s="1170"/>
      <c r="MTY144" s="1170"/>
      <c r="MTZ144" s="1170"/>
      <c r="MUA144" s="1170"/>
      <c r="MUB144" s="1170"/>
      <c r="MUC144" s="1170"/>
      <c r="MUD144" s="1170"/>
      <c r="MUE144" s="1170"/>
      <c r="MUF144" s="1170"/>
      <c r="MUG144" s="1170"/>
      <c r="MUH144" s="1170"/>
      <c r="MUI144" s="1170"/>
      <c r="MUJ144" s="1170"/>
      <c r="MUK144" s="1170"/>
      <c r="MUL144" s="1170"/>
      <c r="MUM144" s="1170"/>
      <c r="MUN144" s="1170"/>
      <c r="MUO144" s="1170"/>
      <c r="MUP144" s="1170"/>
      <c r="MUQ144" s="1170"/>
      <c r="MUR144" s="1170"/>
      <c r="MUS144" s="1170"/>
      <c r="MUT144" s="1170"/>
      <c r="MUU144" s="1170"/>
      <c r="MUV144" s="1170"/>
      <c r="MUW144" s="1170"/>
      <c r="MUX144" s="1170"/>
      <c r="MUY144" s="1170"/>
      <c r="MUZ144" s="1170"/>
      <c r="MVA144" s="1170"/>
      <c r="MVB144" s="1170"/>
      <c r="MVC144" s="1170"/>
      <c r="MVD144" s="1170"/>
      <c r="MVE144" s="1170"/>
      <c r="MVF144" s="1170"/>
      <c r="MVG144" s="1170"/>
      <c r="MVH144" s="1170"/>
      <c r="MVI144" s="1170"/>
      <c r="MVJ144" s="1170"/>
      <c r="MVK144" s="1170"/>
      <c r="MVL144" s="1170"/>
      <c r="MVM144" s="1170"/>
      <c r="MVN144" s="1170"/>
      <c r="MVO144" s="1170"/>
      <c r="MVP144" s="1170"/>
      <c r="MVQ144" s="1170"/>
      <c r="MVR144" s="1170"/>
      <c r="MVS144" s="1170"/>
      <c r="MVT144" s="1170"/>
      <c r="MVU144" s="1170"/>
      <c r="MVV144" s="1170"/>
      <c r="MVW144" s="1170"/>
      <c r="MVX144" s="1170"/>
      <c r="MVY144" s="1170"/>
      <c r="MVZ144" s="1170"/>
      <c r="MWA144" s="1170"/>
      <c r="MWB144" s="1170"/>
      <c r="MWC144" s="1170"/>
      <c r="MWD144" s="1170"/>
      <c r="MWE144" s="1170"/>
      <c r="MWF144" s="1170"/>
      <c r="MWG144" s="1170"/>
      <c r="MWH144" s="1170"/>
      <c r="MWI144" s="1170"/>
      <c r="MWJ144" s="1170"/>
      <c r="MWK144" s="1170"/>
      <c r="MWL144" s="1170"/>
      <c r="MWM144" s="1170"/>
      <c r="MWN144" s="1170"/>
      <c r="MWO144" s="1170"/>
      <c r="MWP144" s="1170"/>
      <c r="MWQ144" s="1170"/>
      <c r="MWR144" s="1170"/>
      <c r="MWS144" s="1170"/>
      <c r="MWT144" s="1170"/>
      <c r="MWU144" s="1170"/>
      <c r="MWV144" s="1170"/>
      <c r="MWW144" s="1170"/>
      <c r="MWX144" s="1170"/>
      <c r="MWY144" s="1170"/>
      <c r="MWZ144" s="1170"/>
      <c r="MXA144" s="1170"/>
      <c r="MXB144" s="1170"/>
      <c r="MXC144" s="1170"/>
      <c r="MXD144" s="1170"/>
      <c r="MXE144" s="1170"/>
      <c r="MXF144" s="1170"/>
      <c r="MXG144" s="1170"/>
      <c r="MXH144" s="1170"/>
      <c r="MXI144" s="1170"/>
      <c r="MXJ144" s="1170"/>
      <c r="MXK144" s="1170"/>
      <c r="MXL144" s="1170"/>
      <c r="MXM144" s="1170"/>
      <c r="MXN144" s="1170"/>
      <c r="MXO144" s="1170"/>
      <c r="MXP144" s="1170"/>
      <c r="MXQ144" s="1170"/>
      <c r="MXR144" s="1170"/>
      <c r="MXS144" s="1170"/>
      <c r="MXT144" s="1170"/>
      <c r="MXU144" s="1170"/>
      <c r="MXV144" s="1170"/>
      <c r="MXW144" s="1170"/>
      <c r="MXX144" s="1170"/>
      <c r="MXY144" s="1170"/>
      <c r="MXZ144" s="1170"/>
      <c r="MYA144" s="1170"/>
      <c r="MYB144" s="1170"/>
      <c r="MYC144" s="1170"/>
      <c r="MYD144" s="1170"/>
      <c r="MYE144" s="1170"/>
      <c r="MYF144" s="1170"/>
      <c r="MYG144" s="1170"/>
      <c r="MYH144" s="1170"/>
      <c r="MYI144" s="1170"/>
      <c r="MYJ144" s="1170"/>
      <c r="MYK144" s="1170"/>
      <c r="MYL144" s="1170"/>
      <c r="MYM144" s="1170"/>
      <c r="MYN144" s="1170"/>
      <c r="MYO144" s="1170"/>
      <c r="MYP144" s="1170"/>
      <c r="MYQ144" s="1170"/>
      <c r="MYR144" s="1170"/>
      <c r="MYS144" s="1170"/>
      <c r="MYT144" s="1170"/>
      <c r="MYU144" s="1170"/>
      <c r="MYV144" s="1170"/>
      <c r="MYW144" s="1170"/>
      <c r="MYX144" s="1170"/>
      <c r="MYY144" s="1170"/>
      <c r="MYZ144" s="1170"/>
      <c r="MZA144" s="1170"/>
      <c r="MZB144" s="1170"/>
      <c r="MZC144" s="1170"/>
      <c r="MZD144" s="1170"/>
      <c r="MZE144" s="1170"/>
      <c r="MZF144" s="1170"/>
      <c r="MZG144" s="1170"/>
      <c r="MZH144" s="1170"/>
      <c r="MZI144" s="1170"/>
      <c r="MZJ144" s="1170"/>
      <c r="MZK144" s="1170"/>
      <c r="MZL144" s="1170"/>
      <c r="MZM144" s="1170"/>
      <c r="MZN144" s="1170"/>
      <c r="MZO144" s="1170"/>
      <c r="MZP144" s="1170"/>
      <c r="MZQ144" s="1170"/>
      <c r="MZR144" s="1170"/>
      <c r="MZS144" s="1170"/>
      <c r="MZT144" s="1170"/>
      <c r="MZU144" s="1170"/>
      <c r="MZV144" s="1170"/>
      <c r="MZW144" s="1170"/>
      <c r="MZX144" s="1170"/>
      <c r="MZY144" s="1170"/>
      <c r="MZZ144" s="1170"/>
      <c r="NAA144" s="1170"/>
      <c r="NAB144" s="1170"/>
      <c r="NAC144" s="1170"/>
      <c r="NAD144" s="1170"/>
      <c r="NAE144" s="1170"/>
      <c r="NAF144" s="1170"/>
      <c r="NAG144" s="1170"/>
      <c r="NAH144" s="1170"/>
      <c r="NAI144" s="1170"/>
      <c r="NAJ144" s="1170"/>
      <c r="NAK144" s="1170"/>
      <c r="NAL144" s="1170"/>
      <c r="NAM144" s="1170"/>
      <c r="NAN144" s="1170"/>
      <c r="NAO144" s="1170"/>
      <c r="NAP144" s="1170"/>
      <c r="NAQ144" s="1170"/>
      <c r="NAR144" s="1170"/>
      <c r="NAS144" s="1170"/>
      <c r="NAT144" s="1170"/>
      <c r="NAU144" s="1170"/>
      <c r="NAV144" s="1170"/>
      <c r="NAW144" s="1170"/>
      <c r="NAX144" s="1170"/>
      <c r="NAY144" s="1170"/>
      <c r="NAZ144" s="1170"/>
      <c r="NBA144" s="1170"/>
      <c r="NBB144" s="1170"/>
      <c r="NBC144" s="1170"/>
      <c r="NBD144" s="1170"/>
      <c r="NBE144" s="1170"/>
      <c r="NBF144" s="1170"/>
      <c r="NBG144" s="1170"/>
      <c r="NBH144" s="1170"/>
      <c r="NBI144" s="1170"/>
      <c r="NBJ144" s="1170"/>
      <c r="NBK144" s="1170"/>
      <c r="NBL144" s="1170"/>
      <c r="NBM144" s="1170"/>
      <c r="NBN144" s="1170"/>
      <c r="NBO144" s="1170"/>
      <c r="NBP144" s="1170"/>
      <c r="NBQ144" s="1170"/>
      <c r="NBR144" s="1170"/>
      <c r="NBS144" s="1170"/>
      <c r="NBT144" s="1170"/>
      <c r="NBU144" s="1170"/>
      <c r="NBV144" s="1170"/>
      <c r="NBW144" s="1170"/>
      <c r="NBX144" s="1170"/>
      <c r="NBY144" s="1170"/>
      <c r="NBZ144" s="1170"/>
      <c r="NCA144" s="1170"/>
      <c r="NCB144" s="1170"/>
      <c r="NCC144" s="1170"/>
      <c r="NCD144" s="1170"/>
      <c r="NCE144" s="1170"/>
      <c r="NCF144" s="1170"/>
      <c r="NCG144" s="1170"/>
      <c r="NCH144" s="1170"/>
      <c r="NCI144" s="1170"/>
      <c r="NCJ144" s="1170"/>
      <c r="NCK144" s="1170"/>
      <c r="NCL144" s="1170"/>
      <c r="NCM144" s="1170"/>
      <c r="NCN144" s="1170"/>
      <c r="NCO144" s="1170"/>
      <c r="NCP144" s="1170"/>
      <c r="NCQ144" s="1170"/>
      <c r="NCR144" s="1170"/>
      <c r="NCS144" s="1170"/>
      <c r="NCT144" s="1170"/>
      <c r="NCU144" s="1170"/>
      <c r="NCV144" s="1170"/>
      <c r="NCW144" s="1170"/>
      <c r="NCX144" s="1170"/>
      <c r="NCY144" s="1170"/>
      <c r="NCZ144" s="1170"/>
      <c r="NDA144" s="1170"/>
      <c r="NDB144" s="1170"/>
      <c r="NDC144" s="1170"/>
      <c r="NDD144" s="1170"/>
      <c r="NDE144" s="1170"/>
      <c r="NDF144" s="1170"/>
      <c r="NDG144" s="1170"/>
      <c r="NDH144" s="1170"/>
      <c r="NDI144" s="1170"/>
      <c r="NDJ144" s="1170"/>
      <c r="NDK144" s="1170"/>
      <c r="NDL144" s="1170"/>
      <c r="NDM144" s="1170"/>
      <c r="NDN144" s="1170"/>
      <c r="NDO144" s="1170"/>
      <c r="NDP144" s="1170"/>
      <c r="NDQ144" s="1170"/>
      <c r="NDR144" s="1170"/>
      <c r="NDS144" s="1170"/>
      <c r="NDT144" s="1170"/>
      <c r="NDU144" s="1170"/>
      <c r="NDV144" s="1170"/>
      <c r="NDW144" s="1170"/>
      <c r="NDX144" s="1170"/>
      <c r="NDY144" s="1170"/>
      <c r="NDZ144" s="1170"/>
      <c r="NEA144" s="1170"/>
      <c r="NEB144" s="1170"/>
      <c r="NEC144" s="1170"/>
      <c r="NED144" s="1170"/>
      <c r="NEE144" s="1170"/>
      <c r="NEF144" s="1170"/>
      <c r="NEG144" s="1170"/>
      <c r="NEH144" s="1170"/>
      <c r="NEI144" s="1170"/>
      <c r="NEJ144" s="1170"/>
      <c r="NEK144" s="1170"/>
      <c r="NEL144" s="1170"/>
      <c r="NEM144" s="1170"/>
      <c r="NEN144" s="1170"/>
      <c r="NEO144" s="1170"/>
      <c r="NEP144" s="1170"/>
      <c r="NEQ144" s="1170"/>
      <c r="NER144" s="1170"/>
      <c r="NES144" s="1170"/>
      <c r="NET144" s="1170"/>
      <c r="NEU144" s="1170"/>
      <c r="NEV144" s="1170"/>
      <c r="NEW144" s="1170"/>
      <c r="NEX144" s="1170"/>
      <c r="NEY144" s="1170"/>
      <c r="NEZ144" s="1170"/>
      <c r="NFA144" s="1170"/>
      <c r="NFB144" s="1170"/>
      <c r="NFC144" s="1170"/>
      <c r="NFD144" s="1170"/>
      <c r="NFE144" s="1170"/>
      <c r="NFF144" s="1170"/>
      <c r="NFG144" s="1170"/>
      <c r="NFH144" s="1170"/>
      <c r="NFI144" s="1170"/>
      <c r="NFJ144" s="1170"/>
      <c r="NFK144" s="1170"/>
      <c r="NFL144" s="1170"/>
      <c r="NFM144" s="1170"/>
      <c r="NFN144" s="1170"/>
      <c r="NFO144" s="1170"/>
      <c r="NFP144" s="1170"/>
      <c r="NFQ144" s="1170"/>
      <c r="NFR144" s="1170"/>
      <c r="NFS144" s="1170"/>
      <c r="NFT144" s="1170"/>
      <c r="NFU144" s="1170"/>
      <c r="NFV144" s="1170"/>
      <c r="NFW144" s="1170"/>
      <c r="NFX144" s="1170"/>
      <c r="NFY144" s="1170"/>
      <c r="NFZ144" s="1170"/>
      <c r="NGA144" s="1170"/>
      <c r="NGB144" s="1170"/>
      <c r="NGC144" s="1170"/>
      <c r="NGD144" s="1170"/>
      <c r="NGE144" s="1170"/>
      <c r="NGF144" s="1170"/>
      <c r="NGG144" s="1170"/>
      <c r="NGH144" s="1170"/>
      <c r="NGI144" s="1170"/>
      <c r="NGJ144" s="1170"/>
      <c r="NGK144" s="1170"/>
      <c r="NGL144" s="1170"/>
      <c r="NGM144" s="1170"/>
      <c r="NGN144" s="1170"/>
      <c r="NGO144" s="1170"/>
      <c r="NGP144" s="1170"/>
      <c r="NGQ144" s="1170"/>
      <c r="NGR144" s="1170"/>
      <c r="NGS144" s="1170"/>
      <c r="NGT144" s="1170"/>
      <c r="NGU144" s="1170"/>
      <c r="NGV144" s="1170"/>
      <c r="NGW144" s="1170"/>
      <c r="NGX144" s="1170"/>
      <c r="NGY144" s="1170"/>
      <c r="NGZ144" s="1170"/>
      <c r="NHA144" s="1170"/>
      <c r="NHB144" s="1170"/>
      <c r="NHC144" s="1170"/>
      <c r="NHD144" s="1170"/>
      <c r="NHE144" s="1170"/>
      <c r="NHF144" s="1170"/>
      <c r="NHG144" s="1170"/>
      <c r="NHH144" s="1170"/>
      <c r="NHI144" s="1170"/>
      <c r="NHJ144" s="1170"/>
      <c r="NHK144" s="1170"/>
      <c r="NHL144" s="1170"/>
      <c r="NHM144" s="1170"/>
      <c r="NHN144" s="1170"/>
      <c r="NHO144" s="1170"/>
      <c r="NHP144" s="1170"/>
      <c r="NHQ144" s="1170"/>
      <c r="NHR144" s="1170"/>
      <c r="NHS144" s="1170"/>
      <c r="NHT144" s="1170"/>
      <c r="NHU144" s="1170"/>
      <c r="NHV144" s="1170"/>
      <c r="NHW144" s="1170"/>
      <c r="NHX144" s="1170"/>
      <c r="NHY144" s="1170"/>
      <c r="NHZ144" s="1170"/>
      <c r="NIA144" s="1170"/>
      <c r="NIB144" s="1170"/>
      <c r="NIC144" s="1170"/>
      <c r="NID144" s="1170"/>
      <c r="NIE144" s="1170"/>
      <c r="NIF144" s="1170"/>
      <c r="NIG144" s="1170"/>
      <c r="NIH144" s="1170"/>
      <c r="NII144" s="1170"/>
      <c r="NIJ144" s="1170"/>
      <c r="NIK144" s="1170"/>
      <c r="NIL144" s="1170"/>
      <c r="NIM144" s="1170"/>
      <c r="NIN144" s="1170"/>
      <c r="NIO144" s="1170"/>
      <c r="NIP144" s="1170"/>
      <c r="NIQ144" s="1170"/>
      <c r="NIR144" s="1170"/>
      <c r="NIS144" s="1170"/>
      <c r="NIT144" s="1170"/>
      <c r="NIU144" s="1170"/>
      <c r="NIV144" s="1170"/>
      <c r="NIW144" s="1170"/>
      <c r="NIX144" s="1170"/>
      <c r="NIY144" s="1170"/>
      <c r="NIZ144" s="1170"/>
      <c r="NJA144" s="1170"/>
      <c r="NJB144" s="1170"/>
      <c r="NJC144" s="1170"/>
      <c r="NJD144" s="1170"/>
      <c r="NJE144" s="1170"/>
      <c r="NJF144" s="1170"/>
      <c r="NJG144" s="1170"/>
      <c r="NJH144" s="1170"/>
      <c r="NJI144" s="1170"/>
      <c r="NJJ144" s="1170"/>
      <c r="NJK144" s="1170"/>
      <c r="NJL144" s="1170"/>
      <c r="NJM144" s="1170"/>
      <c r="NJN144" s="1170"/>
      <c r="NJO144" s="1170"/>
      <c r="NJP144" s="1170"/>
      <c r="NJQ144" s="1170"/>
      <c r="NJR144" s="1170"/>
      <c r="NJS144" s="1170"/>
      <c r="NJT144" s="1170"/>
      <c r="NJU144" s="1170"/>
      <c r="NJV144" s="1170"/>
      <c r="NJW144" s="1170"/>
      <c r="NJX144" s="1170"/>
      <c r="NJY144" s="1170"/>
      <c r="NJZ144" s="1170"/>
      <c r="NKA144" s="1170"/>
      <c r="NKB144" s="1170"/>
      <c r="NKC144" s="1170"/>
      <c r="NKD144" s="1170"/>
      <c r="NKE144" s="1170"/>
      <c r="NKF144" s="1170"/>
      <c r="NKG144" s="1170"/>
      <c r="NKH144" s="1170"/>
      <c r="NKI144" s="1170"/>
      <c r="NKJ144" s="1170"/>
      <c r="NKK144" s="1170"/>
      <c r="NKL144" s="1170"/>
      <c r="NKM144" s="1170"/>
      <c r="NKN144" s="1170"/>
      <c r="NKO144" s="1170"/>
      <c r="NKP144" s="1170"/>
      <c r="NKQ144" s="1170"/>
      <c r="NKR144" s="1170"/>
      <c r="NKS144" s="1170"/>
      <c r="NKT144" s="1170"/>
      <c r="NKU144" s="1170"/>
      <c r="NKV144" s="1170"/>
      <c r="NKW144" s="1170"/>
      <c r="NKX144" s="1170"/>
      <c r="NKY144" s="1170"/>
      <c r="NKZ144" s="1170"/>
      <c r="NLA144" s="1170"/>
      <c r="NLB144" s="1170"/>
      <c r="NLC144" s="1170"/>
      <c r="NLD144" s="1170"/>
      <c r="NLE144" s="1170"/>
      <c r="NLF144" s="1170"/>
      <c r="NLG144" s="1170"/>
      <c r="NLH144" s="1170"/>
      <c r="NLI144" s="1170"/>
      <c r="NLJ144" s="1170"/>
      <c r="NLK144" s="1170"/>
      <c r="NLL144" s="1170"/>
      <c r="NLM144" s="1170"/>
      <c r="NLN144" s="1170"/>
      <c r="NLO144" s="1170"/>
      <c r="NLP144" s="1170"/>
      <c r="NLQ144" s="1170"/>
      <c r="NLR144" s="1170"/>
      <c r="NLS144" s="1170"/>
      <c r="NLT144" s="1170"/>
      <c r="NLU144" s="1170"/>
      <c r="NLV144" s="1170"/>
      <c r="NLW144" s="1170"/>
      <c r="NLX144" s="1170"/>
      <c r="NLY144" s="1170"/>
      <c r="NLZ144" s="1170"/>
      <c r="NMA144" s="1170"/>
      <c r="NMB144" s="1170"/>
      <c r="NMC144" s="1170"/>
      <c r="NMD144" s="1170"/>
      <c r="NME144" s="1170"/>
      <c r="NMF144" s="1170"/>
      <c r="NMG144" s="1170"/>
      <c r="NMH144" s="1170"/>
      <c r="NMI144" s="1170"/>
      <c r="NMJ144" s="1170"/>
      <c r="NMK144" s="1170"/>
      <c r="NML144" s="1170"/>
      <c r="NMM144" s="1170"/>
      <c r="NMN144" s="1170"/>
      <c r="NMO144" s="1170"/>
      <c r="NMP144" s="1170"/>
      <c r="NMQ144" s="1170"/>
      <c r="NMR144" s="1170"/>
      <c r="NMS144" s="1170"/>
      <c r="NMT144" s="1170"/>
      <c r="NMU144" s="1170"/>
      <c r="NMV144" s="1170"/>
      <c r="NMW144" s="1170"/>
      <c r="NMX144" s="1170"/>
      <c r="NMY144" s="1170"/>
      <c r="NMZ144" s="1170"/>
      <c r="NNA144" s="1170"/>
      <c r="NNB144" s="1170"/>
      <c r="NNC144" s="1170"/>
      <c r="NND144" s="1170"/>
      <c r="NNE144" s="1170"/>
      <c r="NNF144" s="1170"/>
      <c r="NNG144" s="1170"/>
      <c r="NNH144" s="1170"/>
      <c r="NNI144" s="1170"/>
      <c r="NNJ144" s="1170"/>
      <c r="NNK144" s="1170"/>
      <c r="NNL144" s="1170"/>
      <c r="NNM144" s="1170"/>
      <c r="NNN144" s="1170"/>
      <c r="NNO144" s="1170"/>
      <c r="NNP144" s="1170"/>
      <c r="NNQ144" s="1170"/>
      <c r="NNR144" s="1170"/>
      <c r="NNS144" s="1170"/>
      <c r="NNT144" s="1170"/>
      <c r="NNU144" s="1170"/>
      <c r="NNV144" s="1170"/>
      <c r="NNW144" s="1170"/>
      <c r="NNX144" s="1170"/>
      <c r="NNY144" s="1170"/>
      <c r="NNZ144" s="1170"/>
      <c r="NOA144" s="1170"/>
      <c r="NOB144" s="1170"/>
      <c r="NOC144" s="1170"/>
      <c r="NOD144" s="1170"/>
      <c r="NOE144" s="1170"/>
      <c r="NOF144" s="1170"/>
      <c r="NOG144" s="1170"/>
      <c r="NOH144" s="1170"/>
      <c r="NOI144" s="1170"/>
      <c r="NOJ144" s="1170"/>
      <c r="NOK144" s="1170"/>
      <c r="NOL144" s="1170"/>
      <c r="NOM144" s="1170"/>
      <c r="NON144" s="1170"/>
      <c r="NOO144" s="1170"/>
      <c r="NOP144" s="1170"/>
      <c r="NOQ144" s="1170"/>
      <c r="NOR144" s="1170"/>
      <c r="NOS144" s="1170"/>
      <c r="NOT144" s="1170"/>
      <c r="NOU144" s="1170"/>
      <c r="NOV144" s="1170"/>
      <c r="NOW144" s="1170"/>
      <c r="NOX144" s="1170"/>
      <c r="NOY144" s="1170"/>
      <c r="NOZ144" s="1170"/>
      <c r="NPA144" s="1170"/>
      <c r="NPB144" s="1170"/>
      <c r="NPC144" s="1170"/>
      <c r="NPD144" s="1170"/>
      <c r="NPE144" s="1170"/>
      <c r="NPF144" s="1170"/>
      <c r="NPG144" s="1170"/>
      <c r="NPH144" s="1170"/>
      <c r="NPI144" s="1170"/>
      <c r="NPJ144" s="1170"/>
      <c r="NPK144" s="1170"/>
      <c r="NPL144" s="1170"/>
      <c r="NPM144" s="1170"/>
      <c r="NPN144" s="1170"/>
      <c r="NPO144" s="1170"/>
      <c r="NPP144" s="1170"/>
      <c r="NPQ144" s="1170"/>
      <c r="NPR144" s="1170"/>
      <c r="NPS144" s="1170"/>
      <c r="NPT144" s="1170"/>
      <c r="NPU144" s="1170"/>
      <c r="NPV144" s="1170"/>
      <c r="NPW144" s="1170"/>
      <c r="NPX144" s="1170"/>
      <c r="NPY144" s="1170"/>
      <c r="NPZ144" s="1170"/>
      <c r="NQA144" s="1170"/>
      <c r="NQB144" s="1170"/>
      <c r="NQC144" s="1170"/>
      <c r="NQD144" s="1170"/>
      <c r="NQE144" s="1170"/>
      <c r="NQF144" s="1170"/>
      <c r="NQG144" s="1170"/>
      <c r="NQH144" s="1170"/>
      <c r="NQI144" s="1170"/>
      <c r="NQJ144" s="1170"/>
      <c r="NQK144" s="1170"/>
      <c r="NQL144" s="1170"/>
      <c r="NQM144" s="1170"/>
      <c r="NQN144" s="1170"/>
      <c r="NQO144" s="1170"/>
      <c r="NQP144" s="1170"/>
      <c r="NQQ144" s="1170"/>
      <c r="NQR144" s="1170"/>
      <c r="NQS144" s="1170"/>
      <c r="NQT144" s="1170"/>
      <c r="NQU144" s="1170"/>
      <c r="NQV144" s="1170"/>
      <c r="NQW144" s="1170"/>
      <c r="NQX144" s="1170"/>
      <c r="NQY144" s="1170"/>
      <c r="NQZ144" s="1170"/>
      <c r="NRA144" s="1170"/>
      <c r="NRB144" s="1170"/>
      <c r="NRC144" s="1170"/>
      <c r="NRD144" s="1170"/>
      <c r="NRE144" s="1170"/>
      <c r="NRF144" s="1170"/>
      <c r="NRG144" s="1170"/>
      <c r="NRH144" s="1170"/>
      <c r="NRI144" s="1170"/>
      <c r="NRJ144" s="1170"/>
      <c r="NRK144" s="1170"/>
      <c r="NRL144" s="1170"/>
      <c r="NRM144" s="1170"/>
      <c r="NRN144" s="1170"/>
      <c r="NRO144" s="1170"/>
      <c r="NRP144" s="1170"/>
      <c r="NRQ144" s="1170"/>
      <c r="NRR144" s="1170"/>
      <c r="NRS144" s="1170"/>
      <c r="NRT144" s="1170"/>
      <c r="NRU144" s="1170"/>
      <c r="NRV144" s="1170"/>
      <c r="NRW144" s="1170"/>
      <c r="NRX144" s="1170"/>
      <c r="NRY144" s="1170"/>
      <c r="NRZ144" s="1170"/>
      <c r="NSA144" s="1170"/>
      <c r="NSB144" s="1170"/>
      <c r="NSC144" s="1170"/>
      <c r="NSD144" s="1170"/>
      <c r="NSE144" s="1170"/>
      <c r="NSF144" s="1170"/>
      <c r="NSG144" s="1170"/>
      <c r="NSH144" s="1170"/>
      <c r="NSI144" s="1170"/>
      <c r="NSJ144" s="1170"/>
      <c r="NSK144" s="1170"/>
      <c r="NSL144" s="1170"/>
      <c r="NSM144" s="1170"/>
      <c r="NSN144" s="1170"/>
      <c r="NSO144" s="1170"/>
      <c r="NSP144" s="1170"/>
      <c r="NSQ144" s="1170"/>
      <c r="NSR144" s="1170"/>
      <c r="NSS144" s="1170"/>
      <c r="NST144" s="1170"/>
      <c r="NSU144" s="1170"/>
      <c r="NSV144" s="1170"/>
      <c r="NSW144" s="1170"/>
      <c r="NSX144" s="1170"/>
      <c r="NSY144" s="1170"/>
      <c r="NSZ144" s="1170"/>
      <c r="NTA144" s="1170"/>
      <c r="NTB144" s="1170"/>
      <c r="NTC144" s="1170"/>
      <c r="NTD144" s="1170"/>
      <c r="NTE144" s="1170"/>
      <c r="NTF144" s="1170"/>
      <c r="NTG144" s="1170"/>
      <c r="NTH144" s="1170"/>
      <c r="NTI144" s="1170"/>
      <c r="NTJ144" s="1170"/>
      <c r="NTK144" s="1170"/>
      <c r="NTL144" s="1170"/>
      <c r="NTM144" s="1170"/>
      <c r="NTN144" s="1170"/>
      <c r="NTO144" s="1170"/>
      <c r="NTP144" s="1170"/>
      <c r="NTQ144" s="1170"/>
      <c r="NTR144" s="1170"/>
      <c r="NTS144" s="1170"/>
      <c r="NTT144" s="1170"/>
      <c r="NTU144" s="1170"/>
      <c r="NTV144" s="1170"/>
      <c r="NTW144" s="1170"/>
      <c r="NTX144" s="1170"/>
      <c r="NTY144" s="1170"/>
      <c r="NTZ144" s="1170"/>
      <c r="NUA144" s="1170"/>
      <c r="NUB144" s="1170"/>
      <c r="NUC144" s="1170"/>
      <c r="NUD144" s="1170"/>
      <c r="NUE144" s="1170"/>
      <c r="NUF144" s="1170"/>
      <c r="NUG144" s="1170"/>
      <c r="NUH144" s="1170"/>
      <c r="NUI144" s="1170"/>
      <c r="NUJ144" s="1170"/>
      <c r="NUK144" s="1170"/>
      <c r="NUL144" s="1170"/>
      <c r="NUM144" s="1170"/>
      <c r="NUN144" s="1170"/>
      <c r="NUO144" s="1170"/>
      <c r="NUP144" s="1170"/>
      <c r="NUQ144" s="1170"/>
      <c r="NUR144" s="1170"/>
      <c r="NUS144" s="1170"/>
      <c r="NUT144" s="1170"/>
      <c r="NUU144" s="1170"/>
      <c r="NUV144" s="1170"/>
      <c r="NUW144" s="1170"/>
      <c r="NUX144" s="1170"/>
      <c r="NUY144" s="1170"/>
      <c r="NUZ144" s="1170"/>
      <c r="NVA144" s="1170"/>
      <c r="NVB144" s="1170"/>
      <c r="NVC144" s="1170"/>
      <c r="NVD144" s="1170"/>
      <c r="NVE144" s="1170"/>
      <c r="NVF144" s="1170"/>
      <c r="NVG144" s="1170"/>
      <c r="NVH144" s="1170"/>
      <c r="NVI144" s="1170"/>
      <c r="NVJ144" s="1170"/>
      <c r="NVK144" s="1170"/>
      <c r="NVL144" s="1170"/>
      <c r="NVM144" s="1170"/>
      <c r="NVN144" s="1170"/>
      <c r="NVO144" s="1170"/>
      <c r="NVP144" s="1170"/>
      <c r="NVQ144" s="1170"/>
      <c r="NVR144" s="1170"/>
      <c r="NVS144" s="1170"/>
      <c r="NVT144" s="1170"/>
      <c r="NVU144" s="1170"/>
      <c r="NVV144" s="1170"/>
      <c r="NVW144" s="1170"/>
      <c r="NVX144" s="1170"/>
      <c r="NVY144" s="1170"/>
      <c r="NVZ144" s="1170"/>
      <c r="NWA144" s="1170"/>
      <c r="NWB144" s="1170"/>
      <c r="NWC144" s="1170"/>
      <c r="NWD144" s="1170"/>
      <c r="NWE144" s="1170"/>
      <c r="NWF144" s="1170"/>
      <c r="NWG144" s="1170"/>
      <c r="NWH144" s="1170"/>
      <c r="NWI144" s="1170"/>
      <c r="NWJ144" s="1170"/>
      <c r="NWK144" s="1170"/>
      <c r="NWL144" s="1170"/>
      <c r="NWM144" s="1170"/>
      <c r="NWN144" s="1170"/>
      <c r="NWO144" s="1170"/>
      <c r="NWP144" s="1170"/>
      <c r="NWQ144" s="1170"/>
      <c r="NWR144" s="1170"/>
      <c r="NWS144" s="1170"/>
      <c r="NWT144" s="1170"/>
      <c r="NWU144" s="1170"/>
      <c r="NWV144" s="1170"/>
      <c r="NWW144" s="1170"/>
      <c r="NWX144" s="1170"/>
      <c r="NWY144" s="1170"/>
      <c r="NWZ144" s="1170"/>
      <c r="NXA144" s="1170"/>
      <c r="NXB144" s="1170"/>
      <c r="NXC144" s="1170"/>
      <c r="NXD144" s="1170"/>
      <c r="NXE144" s="1170"/>
      <c r="NXF144" s="1170"/>
      <c r="NXG144" s="1170"/>
      <c r="NXH144" s="1170"/>
      <c r="NXI144" s="1170"/>
      <c r="NXJ144" s="1170"/>
      <c r="NXK144" s="1170"/>
      <c r="NXL144" s="1170"/>
      <c r="NXM144" s="1170"/>
      <c r="NXN144" s="1170"/>
      <c r="NXO144" s="1170"/>
      <c r="NXP144" s="1170"/>
      <c r="NXQ144" s="1170"/>
      <c r="NXR144" s="1170"/>
      <c r="NXS144" s="1170"/>
      <c r="NXT144" s="1170"/>
      <c r="NXU144" s="1170"/>
      <c r="NXV144" s="1170"/>
      <c r="NXW144" s="1170"/>
      <c r="NXX144" s="1170"/>
      <c r="NXY144" s="1170"/>
      <c r="NXZ144" s="1170"/>
      <c r="NYA144" s="1170"/>
      <c r="NYB144" s="1170"/>
      <c r="NYC144" s="1170"/>
      <c r="NYD144" s="1170"/>
      <c r="NYE144" s="1170"/>
      <c r="NYF144" s="1170"/>
      <c r="NYG144" s="1170"/>
      <c r="NYH144" s="1170"/>
      <c r="NYI144" s="1170"/>
      <c r="NYJ144" s="1170"/>
      <c r="NYK144" s="1170"/>
      <c r="NYL144" s="1170"/>
      <c r="NYM144" s="1170"/>
      <c r="NYN144" s="1170"/>
      <c r="NYO144" s="1170"/>
      <c r="NYP144" s="1170"/>
      <c r="NYQ144" s="1170"/>
      <c r="NYR144" s="1170"/>
      <c r="NYS144" s="1170"/>
      <c r="NYT144" s="1170"/>
      <c r="NYU144" s="1170"/>
      <c r="NYV144" s="1170"/>
      <c r="NYW144" s="1170"/>
      <c r="NYX144" s="1170"/>
      <c r="NYY144" s="1170"/>
      <c r="NYZ144" s="1170"/>
      <c r="NZA144" s="1170"/>
      <c r="NZB144" s="1170"/>
      <c r="NZC144" s="1170"/>
      <c r="NZD144" s="1170"/>
      <c r="NZE144" s="1170"/>
      <c r="NZF144" s="1170"/>
      <c r="NZG144" s="1170"/>
      <c r="NZH144" s="1170"/>
      <c r="NZI144" s="1170"/>
      <c r="NZJ144" s="1170"/>
      <c r="NZK144" s="1170"/>
      <c r="NZL144" s="1170"/>
      <c r="NZM144" s="1170"/>
      <c r="NZN144" s="1170"/>
      <c r="NZO144" s="1170"/>
      <c r="NZP144" s="1170"/>
      <c r="NZQ144" s="1170"/>
      <c r="NZR144" s="1170"/>
      <c r="NZS144" s="1170"/>
      <c r="NZT144" s="1170"/>
      <c r="NZU144" s="1170"/>
      <c r="NZV144" s="1170"/>
      <c r="NZW144" s="1170"/>
      <c r="NZX144" s="1170"/>
      <c r="NZY144" s="1170"/>
      <c r="NZZ144" s="1170"/>
      <c r="OAA144" s="1170"/>
      <c r="OAB144" s="1170"/>
      <c r="OAC144" s="1170"/>
      <c r="OAD144" s="1170"/>
      <c r="OAE144" s="1170"/>
      <c r="OAF144" s="1170"/>
      <c r="OAG144" s="1170"/>
      <c r="OAH144" s="1170"/>
      <c r="OAI144" s="1170"/>
      <c r="OAJ144" s="1170"/>
      <c r="OAK144" s="1170"/>
      <c r="OAL144" s="1170"/>
      <c r="OAM144" s="1170"/>
      <c r="OAN144" s="1170"/>
      <c r="OAO144" s="1170"/>
      <c r="OAP144" s="1170"/>
      <c r="OAQ144" s="1170"/>
      <c r="OAR144" s="1170"/>
      <c r="OAS144" s="1170"/>
      <c r="OAT144" s="1170"/>
      <c r="OAU144" s="1170"/>
      <c r="OAV144" s="1170"/>
      <c r="OAW144" s="1170"/>
      <c r="OAX144" s="1170"/>
      <c r="OAY144" s="1170"/>
      <c r="OAZ144" s="1170"/>
      <c r="OBA144" s="1170"/>
      <c r="OBB144" s="1170"/>
      <c r="OBC144" s="1170"/>
      <c r="OBD144" s="1170"/>
      <c r="OBE144" s="1170"/>
      <c r="OBF144" s="1170"/>
      <c r="OBG144" s="1170"/>
      <c r="OBH144" s="1170"/>
      <c r="OBI144" s="1170"/>
      <c r="OBJ144" s="1170"/>
      <c r="OBK144" s="1170"/>
      <c r="OBL144" s="1170"/>
      <c r="OBM144" s="1170"/>
      <c r="OBN144" s="1170"/>
      <c r="OBO144" s="1170"/>
      <c r="OBP144" s="1170"/>
      <c r="OBQ144" s="1170"/>
      <c r="OBR144" s="1170"/>
      <c r="OBS144" s="1170"/>
      <c r="OBT144" s="1170"/>
      <c r="OBU144" s="1170"/>
      <c r="OBV144" s="1170"/>
      <c r="OBW144" s="1170"/>
      <c r="OBX144" s="1170"/>
      <c r="OBY144" s="1170"/>
      <c r="OBZ144" s="1170"/>
      <c r="OCA144" s="1170"/>
      <c r="OCB144" s="1170"/>
      <c r="OCC144" s="1170"/>
      <c r="OCD144" s="1170"/>
      <c r="OCE144" s="1170"/>
      <c r="OCF144" s="1170"/>
      <c r="OCG144" s="1170"/>
      <c r="OCH144" s="1170"/>
      <c r="OCI144" s="1170"/>
      <c r="OCJ144" s="1170"/>
      <c r="OCK144" s="1170"/>
      <c r="OCL144" s="1170"/>
      <c r="OCM144" s="1170"/>
      <c r="OCN144" s="1170"/>
      <c r="OCO144" s="1170"/>
      <c r="OCP144" s="1170"/>
      <c r="OCQ144" s="1170"/>
      <c r="OCR144" s="1170"/>
      <c r="OCS144" s="1170"/>
      <c r="OCT144" s="1170"/>
      <c r="OCU144" s="1170"/>
      <c r="OCV144" s="1170"/>
      <c r="OCW144" s="1170"/>
      <c r="OCX144" s="1170"/>
      <c r="OCY144" s="1170"/>
      <c r="OCZ144" s="1170"/>
      <c r="ODA144" s="1170"/>
      <c r="ODB144" s="1170"/>
      <c r="ODC144" s="1170"/>
      <c r="ODD144" s="1170"/>
      <c r="ODE144" s="1170"/>
      <c r="ODF144" s="1170"/>
      <c r="ODG144" s="1170"/>
      <c r="ODH144" s="1170"/>
      <c r="ODI144" s="1170"/>
      <c r="ODJ144" s="1170"/>
      <c r="ODK144" s="1170"/>
      <c r="ODL144" s="1170"/>
      <c r="ODM144" s="1170"/>
      <c r="ODN144" s="1170"/>
      <c r="ODO144" s="1170"/>
      <c r="ODP144" s="1170"/>
      <c r="ODQ144" s="1170"/>
      <c r="ODR144" s="1170"/>
      <c r="ODS144" s="1170"/>
      <c r="ODT144" s="1170"/>
      <c r="ODU144" s="1170"/>
      <c r="ODV144" s="1170"/>
      <c r="ODW144" s="1170"/>
      <c r="ODX144" s="1170"/>
      <c r="ODY144" s="1170"/>
      <c r="ODZ144" s="1170"/>
      <c r="OEA144" s="1170"/>
      <c r="OEB144" s="1170"/>
      <c r="OEC144" s="1170"/>
      <c r="OED144" s="1170"/>
      <c r="OEE144" s="1170"/>
      <c r="OEF144" s="1170"/>
      <c r="OEG144" s="1170"/>
      <c r="OEH144" s="1170"/>
      <c r="OEI144" s="1170"/>
      <c r="OEJ144" s="1170"/>
      <c r="OEK144" s="1170"/>
      <c r="OEL144" s="1170"/>
      <c r="OEM144" s="1170"/>
      <c r="OEN144" s="1170"/>
      <c r="OEO144" s="1170"/>
      <c r="OEP144" s="1170"/>
      <c r="OEQ144" s="1170"/>
      <c r="OER144" s="1170"/>
      <c r="OES144" s="1170"/>
      <c r="OET144" s="1170"/>
      <c r="OEU144" s="1170"/>
      <c r="OEV144" s="1170"/>
      <c r="OEW144" s="1170"/>
      <c r="OEX144" s="1170"/>
      <c r="OEY144" s="1170"/>
      <c r="OEZ144" s="1170"/>
      <c r="OFA144" s="1170"/>
      <c r="OFB144" s="1170"/>
      <c r="OFC144" s="1170"/>
      <c r="OFD144" s="1170"/>
      <c r="OFE144" s="1170"/>
      <c r="OFF144" s="1170"/>
      <c r="OFG144" s="1170"/>
      <c r="OFH144" s="1170"/>
      <c r="OFI144" s="1170"/>
      <c r="OFJ144" s="1170"/>
      <c r="OFK144" s="1170"/>
      <c r="OFL144" s="1170"/>
      <c r="OFM144" s="1170"/>
      <c r="OFN144" s="1170"/>
      <c r="OFO144" s="1170"/>
      <c r="OFP144" s="1170"/>
      <c r="OFQ144" s="1170"/>
      <c r="OFR144" s="1170"/>
      <c r="OFS144" s="1170"/>
      <c r="OFT144" s="1170"/>
      <c r="OFU144" s="1170"/>
      <c r="OFV144" s="1170"/>
      <c r="OFW144" s="1170"/>
      <c r="OFX144" s="1170"/>
      <c r="OFY144" s="1170"/>
      <c r="OFZ144" s="1170"/>
      <c r="OGA144" s="1170"/>
      <c r="OGB144" s="1170"/>
      <c r="OGC144" s="1170"/>
      <c r="OGD144" s="1170"/>
      <c r="OGE144" s="1170"/>
      <c r="OGF144" s="1170"/>
      <c r="OGG144" s="1170"/>
      <c r="OGH144" s="1170"/>
      <c r="OGI144" s="1170"/>
      <c r="OGJ144" s="1170"/>
      <c r="OGK144" s="1170"/>
      <c r="OGL144" s="1170"/>
      <c r="OGM144" s="1170"/>
      <c r="OGN144" s="1170"/>
      <c r="OGO144" s="1170"/>
      <c r="OGP144" s="1170"/>
      <c r="OGQ144" s="1170"/>
      <c r="OGR144" s="1170"/>
      <c r="OGS144" s="1170"/>
      <c r="OGT144" s="1170"/>
      <c r="OGU144" s="1170"/>
      <c r="OGV144" s="1170"/>
      <c r="OGW144" s="1170"/>
      <c r="OGX144" s="1170"/>
      <c r="OGY144" s="1170"/>
      <c r="OGZ144" s="1170"/>
      <c r="OHA144" s="1170"/>
      <c r="OHB144" s="1170"/>
      <c r="OHC144" s="1170"/>
      <c r="OHD144" s="1170"/>
      <c r="OHE144" s="1170"/>
      <c r="OHF144" s="1170"/>
      <c r="OHG144" s="1170"/>
      <c r="OHH144" s="1170"/>
      <c r="OHI144" s="1170"/>
      <c r="OHJ144" s="1170"/>
      <c r="OHK144" s="1170"/>
      <c r="OHL144" s="1170"/>
      <c r="OHM144" s="1170"/>
      <c r="OHN144" s="1170"/>
      <c r="OHO144" s="1170"/>
      <c r="OHP144" s="1170"/>
      <c r="OHQ144" s="1170"/>
      <c r="OHR144" s="1170"/>
      <c r="OHS144" s="1170"/>
      <c r="OHT144" s="1170"/>
      <c r="OHU144" s="1170"/>
      <c r="OHV144" s="1170"/>
      <c r="OHW144" s="1170"/>
      <c r="OHX144" s="1170"/>
      <c r="OHY144" s="1170"/>
      <c r="OHZ144" s="1170"/>
      <c r="OIA144" s="1170"/>
      <c r="OIB144" s="1170"/>
      <c r="OIC144" s="1170"/>
      <c r="OID144" s="1170"/>
      <c r="OIE144" s="1170"/>
      <c r="OIF144" s="1170"/>
      <c r="OIG144" s="1170"/>
      <c r="OIH144" s="1170"/>
      <c r="OII144" s="1170"/>
      <c r="OIJ144" s="1170"/>
      <c r="OIK144" s="1170"/>
      <c r="OIL144" s="1170"/>
      <c r="OIM144" s="1170"/>
      <c r="OIN144" s="1170"/>
      <c r="OIO144" s="1170"/>
      <c r="OIP144" s="1170"/>
      <c r="OIQ144" s="1170"/>
      <c r="OIR144" s="1170"/>
      <c r="OIS144" s="1170"/>
      <c r="OIT144" s="1170"/>
      <c r="OIU144" s="1170"/>
      <c r="OIV144" s="1170"/>
      <c r="OIW144" s="1170"/>
      <c r="OIX144" s="1170"/>
      <c r="OIY144" s="1170"/>
      <c r="OIZ144" s="1170"/>
      <c r="OJA144" s="1170"/>
      <c r="OJB144" s="1170"/>
      <c r="OJC144" s="1170"/>
      <c r="OJD144" s="1170"/>
      <c r="OJE144" s="1170"/>
      <c r="OJF144" s="1170"/>
      <c r="OJG144" s="1170"/>
      <c r="OJH144" s="1170"/>
      <c r="OJI144" s="1170"/>
      <c r="OJJ144" s="1170"/>
      <c r="OJK144" s="1170"/>
      <c r="OJL144" s="1170"/>
      <c r="OJM144" s="1170"/>
      <c r="OJN144" s="1170"/>
      <c r="OJO144" s="1170"/>
      <c r="OJP144" s="1170"/>
      <c r="OJQ144" s="1170"/>
      <c r="OJR144" s="1170"/>
      <c r="OJS144" s="1170"/>
      <c r="OJT144" s="1170"/>
      <c r="OJU144" s="1170"/>
      <c r="OJV144" s="1170"/>
      <c r="OJW144" s="1170"/>
      <c r="OJX144" s="1170"/>
      <c r="OJY144" s="1170"/>
      <c r="OJZ144" s="1170"/>
      <c r="OKA144" s="1170"/>
      <c r="OKB144" s="1170"/>
      <c r="OKC144" s="1170"/>
      <c r="OKD144" s="1170"/>
      <c r="OKE144" s="1170"/>
      <c r="OKF144" s="1170"/>
      <c r="OKG144" s="1170"/>
      <c r="OKH144" s="1170"/>
      <c r="OKI144" s="1170"/>
      <c r="OKJ144" s="1170"/>
      <c r="OKK144" s="1170"/>
      <c r="OKL144" s="1170"/>
      <c r="OKM144" s="1170"/>
      <c r="OKN144" s="1170"/>
      <c r="OKO144" s="1170"/>
      <c r="OKP144" s="1170"/>
      <c r="OKQ144" s="1170"/>
      <c r="OKR144" s="1170"/>
      <c r="OKS144" s="1170"/>
      <c r="OKT144" s="1170"/>
      <c r="OKU144" s="1170"/>
      <c r="OKV144" s="1170"/>
      <c r="OKW144" s="1170"/>
      <c r="OKX144" s="1170"/>
      <c r="OKY144" s="1170"/>
      <c r="OKZ144" s="1170"/>
      <c r="OLA144" s="1170"/>
      <c r="OLB144" s="1170"/>
      <c r="OLC144" s="1170"/>
      <c r="OLD144" s="1170"/>
      <c r="OLE144" s="1170"/>
      <c r="OLF144" s="1170"/>
      <c r="OLG144" s="1170"/>
      <c r="OLH144" s="1170"/>
      <c r="OLI144" s="1170"/>
      <c r="OLJ144" s="1170"/>
      <c r="OLK144" s="1170"/>
      <c r="OLL144" s="1170"/>
      <c r="OLM144" s="1170"/>
      <c r="OLN144" s="1170"/>
      <c r="OLO144" s="1170"/>
      <c r="OLP144" s="1170"/>
      <c r="OLQ144" s="1170"/>
      <c r="OLR144" s="1170"/>
      <c r="OLS144" s="1170"/>
      <c r="OLT144" s="1170"/>
      <c r="OLU144" s="1170"/>
      <c r="OLV144" s="1170"/>
      <c r="OLW144" s="1170"/>
      <c r="OLX144" s="1170"/>
      <c r="OLY144" s="1170"/>
      <c r="OLZ144" s="1170"/>
      <c r="OMA144" s="1170"/>
      <c r="OMB144" s="1170"/>
      <c r="OMC144" s="1170"/>
      <c r="OMD144" s="1170"/>
      <c r="OME144" s="1170"/>
      <c r="OMF144" s="1170"/>
      <c r="OMG144" s="1170"/>
      <c r="OMH144" s="1170"/>
      <c r="OMI144" s="1170"/>
      <c r="OMJ144" s="1170"/>
      <c r="OMK144" s="1170"/>
      <c r="OML144" s="1170"/>
      <c r="OMM144" s="1170"/>
      <c r="OMN144" s="1170"/>
      <c r="OMO144" s="1170"/>
      <c r="OMP144" s="1170"/>
      <c r="OMQ144" s="1170"/>
      <c r="OMR144" s="1170"/>
      <c r="OMS144" s="1170"/>
      <c r="OMT144" s="1170"/>
      <c r="OMU144" s="1170"/>
      <c r="OMV144" s="1170"/>
      <c r="OMW144" s="1170"/>
      <c r="OMX144" s="1170"/>
      <c r="OMY144" s="1170"/>
      <c r="OMZ144" s="1170"/>
      <c r="ONA144" s="1170"/>
      <c r="ONB144" s="1170"/>
      <c r="ONC144" s="1170"/>
      <c r="OND144" s="1170"/>
      <c r="ONE144" s="1170"/>
      <c r="ONF144" s="1170"/>
      <c r="ONG144" s="1170"/>
      <c r="ONH144" s="1170"/>
      <c r="ONI144" s="1170"/>
      <c r="ONJ144" s="1170"/>
      <c r="ONK144" s="1170"/>
      <c r="ONL144" s="1170"/>
      <c r="ONM144" s="1170"/>
      <c r="ONN144" s="1170"/>
      <c r="ONO144" s="1170"/>
      <c r="ONP144" s="1170"/>
      <c r="ONQ144" s="1170"/>
      <c r="ONR144" s="1170"/>
      <c r="ONS144" s="1170"/>
      <c r="ONT144" s="1170"/>
      <c r="ONU144" s="1170"/>
      <c r="ONV144" s="1170"/>
      <c r="ONW144" s="1170"/>
      <c r="ONX144" s="1170"/>
      <c r="ONY144" s="1170"/>
      <c r="ONZ144" s="1170"/>
      <c r="OOA144" s="1170"/>
      <c r="OOB144" s="1170"/>
      <c r="OOC144" s="1170"/>
      <c r="OOD144" s="1170"/>
      <c r="OOE144" s="1170"/>
      <c r="OOF144" s="1170"/>
      <c r="OOG144" s="1170"/>
      <c r="OOH144" s="1170"/>
      <c r="OOI144" s="1170"/>
      <c r="OOJ144" s="1170"/>
      <c r="OOK144" s="1170"/>
      <c r="OOL144" s="1170"/>
      <c r="OOM144" s="1170"/>
      <c r="OON144" s="1170"/>
      <c r="OOO144" s="1170"/>
      <c r="OOP144" s="1170"/>
      <c r="OOQ144" s="1170"/>
      <c r="OOR144" s="1170"/>
      <c r="OOS144" s="1170"/>
      <c r="OOT144" s="1170"/>
      <c r="OOU144" s="1170"/>
      <c r="OOV144" s="1170"/>
      <c r="OOW144" s="1170"/>
      <c r="OOX144" s="1170"/>
      <c r="OOY144" s="1170"/>
      <c r="OOZ144" s="1170"/>
      <c r="OPA144" s="1170"/>
      <c r="OPB144" s="1170"/>
      <c r="OPC144" s="1170"/>
      <c r="OPD144" s="1170"/>
      <c r="OPE144" s="1170"/>
      <c r="OPF144" s="1170"/>
      <c r="OPG144" s="1170"/>
      <c r="OPH144" s="1170"/>
      <c r="OPI144" s="1170"/>
      <c r="OPJ144" s="1170"/>
      <c r="OPK144" s="1170"/>
      <c r="OPL144" s="1170"/>
      <c r="OPM144" s="1170"/>
      <c r="OPN144" s="1170"/>
      <c r="OPO144" s="1170"/>
      <c r="OPP144" s="1170"/>
      <c r="OPQ144" s="1170"/>
      <c r="OPR144" s="1170"/>
      <c r="OPS144" s="1170"/>
      <c r="OPT144" s="1170"/>
      <c r="OPU144" s="1170"/>
      <c r="OPV144" s="1170"/>
      <c r="OPW144" s="1170"/>
      <c r="OPX144" s="1170"/>
      <c r="OPY144" s="1170"/>
      <c r="OPZ144" s="1170"/>
      <c r="OQA144" s="1170"/>
      <c r="OQB144" s="1170"/>
      <c r="OQC144" s="1170"/>
      <c r="OQD144" s="1170"/>
      <c r="OQE144" s="1170"/>
      <c r="OQF144" s="1170"/>
      <c r="OQG144" s="1170"/>
      <c r="OQH144" s="1170"/>
      <c r="OQI144" s="1170"/>
      <c r="OQJ144" s="1170"/>
      <c r="OQK144" s="1170"/>
      <c r="OQL144" s="1170"/>
      <c r="OQM144" s="1170"/>
      <c r="OQN144" s="1170"/>
      <c r="OQO144" s="1170"/>
      <c r="OQP144" s="1170"/>
      <c r="OQQ144" s="1170"/>
      <c r="OQR144" s="1170"/>
      <c r="OQS144" s="1170"/>
      <c r="OQT144" s="1170"/>
      <c r="OQU144" s="1170"/>
      <c r="OQV144" s="1170"/>
      <c r="OQW144" s="1170"/>
      <c r="OQX144" s="1170"/>
      <c r="OQY144" s="1170"/>
      <c r="OQZ144" s="1170"/>
      <c r="ORA144" s="1170"/>
      <c r="ORB144" s="1170"/>
      <c r="ORC144" s="1170"/>
      <c r="ORD144" s="1170"/>
      <c r="ORE144" s="1170"/>
      <c r="ORF144" s="1170"/>
      <c r="ORG144" s="1170"/>
      <c r="ORH144" s="1170"/>
      <c r="ORI144" s="1170"/>
      <c r="ORJ144" s="1170"/>
      <c r="ORK144" s="1170"/>
      <c r="ORL144" s="1170"/>
      <c r="ORM144" s="1170"/>
      <c r="ORN144" s="1170"/>
      <c r="ORO144" s="1170"/>
      <c r="ORP144" s="1170"/>
      <c r="ORQ144" s="1170"/>
      <c r="ORR144" s="1170"/>
      <c r="ORS144" s="1170"/>
      <c r="ORT144" s="1170"/>
      <c r="ORU144" s="1170"/>
      <c r="ORV144" s="1170"/>
      <c r="ORW144" s="1170"/>
      <c r="ORX144" s="1170"/>
      <c r="ORY144" s="1170"/>
      <c r="ORZ144" s="1170"/>
      <c r="OSA144" s="1170"/>
      <c r="OSB144" s="1170"/>
      <c r="OSC144" s="1170"/>
      <c r="OSD144" s="1170"/>
      <c r="OSE144" s="1170"/>
      <c r="OSF144" s="1170"/>
      <c r="OSG144" s="1170"/>
      <c r="OSH144" s="1170"/>
      <c r="OSI144" s="1170"/>
      <c r="OSJ144" s="1170"/>
      <c r="OSK144" s="1170"/>
      <c r="OSL144" s="1170"/>
      <c r="OSM144" s="1170"/>
      <c r="OSN144" s="1170"/>
      <c r="OSO144" s="1170"/>
      <c r="OSP144" s="1170"/>
      <c r="OSQ144" s="1170"/>
      <c r="OSR144" s="1170"/>
      <c r="OSS144" s="1170"/>
      <c r="OST144" s="1170"/>
      <c r="OSU144" s="1170"/>
      <c r="OSV144" s="1170"/>
      <c r="OSW144" s="1170"/>
      <c r="OSX144" s="1170"/>
      <c r="OSY144" s="1170"/>
      <c r="OSZ144" s="1170"/>
      <c r="OTA144" s="1170"/>
      <c r="OTB144" s="1170"/>
      <c r="OTC144" s="1170"/>
      <c r="OTD144" s="1170"/>
      <c r="OTE144" s="1170"/>
      <c r="OTF144" s="1170"/>
      <c r="OTG144" s="1170"/>
      <c r="OTH144" s="1170"/>
      <c r="OTI144" s="1170"/>
      <c r="OTJ144" s="1170"/>
      <c r="OTK144" s="1170"/>
      <c r="OTL144" s="1170"/>
      <c r="OTM144" s="1170"/>
      <c r="OTN144" s="1170"/>
      <c r="OTO144" s="1170"/>
      <c r="OTP144" s="1170"/>
      <c r="OTQ144" s="1170"/>
      <c r="OTR144" s="1170"/>
      <c r="OTS144" s="1170"/>
      <c r="OTT144" s="1170"/>
      <c r="OTU144" s="1170"/>
      <c r="OTV144" s="1170"/>
      <c r="OTW144" s="1170"/>
      <c r="OTX144" s="1170"/>
      <c r="OTY144" s="1170"/>
      <c r="OTZ144" s="1170"/>
      <c r="OUA144" s="1170"/>
      <c r="OUB144" s="1170"/>
      <c r="OUC144" s="1170"/>
      <c r="OUD144" s="1170"/>
      <c r="OUE144" s="1170"/>
      <c r="OUF144" s="1170"/>
      <c r="OUG144" s="1170"/>
      <c r="OUH144" s="1170"/>
      <c r="OUI144" s="1170"/>
      <c r="OUJ144" s="1170"/>
      <c r="OUK144" s="1170"/>
      <c r="OUL144" s="1170"/>
      <c r="OUM144" s="1170"/>
      <c r="OUN144" s="1170"/>
      <c r="OUO144" s="1170"/>
      <c r="OUP144" s="1170"/>
      <c r="OUQ144" s="1170"/>
      <c r="OUR144" s="1170"/>
      <c r="OUS144" s="1170"/>
      <c r="OUT144" s="1170"/>
      <c r="OUU144" s="1170"/>
      <c r="OUV144" s="1170"/>
      <c r="OUW144" s="1170"/>
      <c r="OUX144" s="1170"/>
      <c r="OUY144" s="1170"/>
      <c r="OUZ144" s="1170"/>
      <c r="OVA144" s="1170"/>
      <c r="OVB144" s="1170"/>
      <c r="OVC144" s="1170"/>
      <c r="OVD144" s="1170"/>
      <c r="OVE144" s="1170"/>
      <c r="OVF144" s="1170"/>
      <c r="OVG144" s="1170"/>
      <c r="OVH144" s="1170"/>
      <c r="OVI144" s="1170"/>
      <c r="OVJ144" s="1170"/>
      <c r="OVK144" s="1170"/>
      <c r="OVL144" s="1170"/>
      <c r="OVM144" s="1170"/>
      <c r="OVN144" s="1170"/>
      <c r="OVO144" s="1170"/>
      <c r="OVP144" s="1170"/>
      <c r="OVQ144" s="1170"/>
      <c r="OVR144" s="1170"/>
      <c r="OVS144" s="1170"/>
      <c r="OVT144" s="1170"/>
      <c r="OVU144" s="1170"/>
      <c r="OVV144" s="1170"/>
      <c r="OVW144" s="1170"/>
      <c r="OVX144" s="1170"/>
      <c r="OVY144" s="1170"/>
      <c r="OVZ144" s="1170"/>
      <c r="OWA144" s="1170"/>
      <c r="OWB144" s="1170"/>
      <c r="OWC144" s="1170"/>
      <c r="OWD144" s="1170"/>
      <c r="OWE144" s="1170"/>
      <c r="OWF144" s="1170"/>
      <c r="OWG144" s="1170"/>
      <c r="OWH144" s="1170"/>
      <c r="OWI144" s="1170"/>
      <c r="OWJ144" s="1170"/>
      <c r="OWK144" s="1170"/>
      <c r="OWL144" s="1170"/>
      <c r="OWM144" s="1170"/>
      <c r="OWN144" s="1170"/>
      <c r="OWO144" s="1170"/>
      <c r="OWP144" s="1170"/>
      <c r="OWQ144" s="1170"/>
      <c r="OWR144" s="1170"/>
      <c r="OWS144" s="1170"/>
      <c r="OWT144" s="1170"/>
      <c r="OWU144" s="1170"/>
      <c r="OWV144" s="1170"/>
      <c r="OWW144" s="1170"/>
      <c r="OWX144" s="1170"/>
      <c r="OWY144" s="1170"/>
      <c r="OWZ144" s="1170"/>
      <c r="OXA144" s="1170"/>
      <c r="OXB144" s="1170"/>
      <c r="OXC144" s="1170"/>
      <c r="OXD144" s="1170"/>
      <c r="OXE144" s="1170"/>
      <c r="OXF144" s="1170"/>
      <c r="OXG144" s="1170"/>
      <c r="OXH144" s="1170"/>
      <c r="OXI144" s="1170"/>
      <c r="OXJ144" s="1170"/>
      <c r="OXK144" s="1170"/>
      <c r="OXL144" s="1170"/>
      <c r="OXM144" s="1170"/>
      <c r="OXN144" s="1170"/>
      <c r="OXO144" s="1170"/>
      <c r="OXP144" s="1170"/>
      <c r="OXQ144" s="1170"/>
      <c r="OXR144" s="1170"/>
      <c r="OXS144" s="1170"/>
      <c r="OXT144" s="1170"/>
      <c r="OXU144" s="1170"/>
      <c r="OXV144" s="1170"/>
      <c r="OXW144" s="1170"/>
      <c r="OXX144" s="1170"/>
      <c r="OXY144" s="1170"/>
      <c r="OXZ144" s="1170"/>
      <c r="OYA144" s="1170"/>
      <c r="OYB144" s="1170"/>
      <c r="OYC144" s="1170"/>
      <c r="OYD144" s="1170"/>
      <c r="OYE144" s="1170"/>
      <c r="OYF144" s="1170"/>
      <c r="OYG144" s="1170"/>
      <c r="OYH144" s="1170"/>
      <c r="OYI144" s="1170"/>
      <c r="OYJ144" s="1170"/>
      <c r="OYK144" s="1170"/>
      <c r="OYL144" s="1170"/>
      <c r="OYM144" s="1170"/>
      <c r="OYN144" s="1170"/>
      <c r="OYO144" s="1170"/>
      <c r="OYP144" s="1170"/>
      <c r="OYQ144" s="1170"/>
      <c r="OYR144" s="1170"/>
      <c r="OYS144" s="1170"/>
      <c r="OYT144" s="1170"/>
      <c r="OYU144" s="1170"/>
      <c r="OYV144" s="1170"/>
      <c r="OYW144" s="1170"/>
      <c r="OYX144" s="1170"/>
      <c r="OYY144" s="1170"/>
      <c r="OYZ144" s="1170"/>
      <c r="OZA144" s="1170"/>
      <c r="OZB144" s="1170"/>
      <c r="OZC144" s="1170"/>
      <c r="OZD144" s="1170"/>
      <c r="OZE144" s="1170"/>
      <c r="OZF144" s="1170"/>
      <c r="OZG144" s="1170"/>
      <c r="OZH144" s="1170"/>
      <c r="OZI144" s="1170"/>
      <c r="OZJ144" s="1170"/>
      <c r="OZK144" s="1170"/>
      <c r="OZL144" s="1170"/>
      <c r="OZM144" s="1170"/>
      <c r="OZN144" s="1170"/>
      <c r="OZO144" s="1170"/>
      <c r="OZP144" s="1170"/>
      <c r="OZQ144" s="1170"/>
      <c r="OZR144" s="1170"/>
      <c r="OZS144" s="1170"/>
      <c r="OZT144" s="1170"/>
      <c r="OZU144" s="1170"/>
      <c r="OZV144" s="1170"/>
      <c r="OZW144" s="1170"/>
      <c r="OZX144" s="1170"/>
      <c r="OZY144" s="1170"/>
      <c r="OZZ144" s="1170"/>
      <c r="PAA144" s="1170"/>
      <c r="PAB144" s="1170"/>
      <c r="PAC144" s="1170"/>
      <c r="PAD144" s="1170"/>
      <c r="PAE144" s="1170"/>
      <c r="PAF144" s="1170"/>
      <c r="PAG144" s="1170"/>
      <c r="PAH144" s="1170"/>
      <c r="PAI144" s="1170"/>
      <c r="PAJ144" s="1170"/>
      <c r="PAK144" s="1170"/>
      <c r="PAL144" s="1170"/>
      <c r="PAM144" s="1170"/>
      <c r="PAN144" s="1170"/>
      <c r="PAO144" s="1170"/>
      <c r="PAP144" s="1170"/>
      <c r="PAQ144" s="1170"/>
      <c r="PAR144" s="1170"/>
      <c r="PAS144" s="1170"/>
      <c r="PAT144" s="1170"/>
      <c r="PAU144" s="1170"/>
      <c r="PAV144" s="1170"/>
      <c r="PAW144" s="1170"/>
      <c r="PAX144" s="1170"/>
      <c r="PAY144" s="1170"/>
      <c r="PAZ144" s="1170"/>
      <c r="PBA144" s="1170"/>
      <c r="PBB144" s="1170"/>
      <c r="PBC144" s="1170"/>
      <c r="PBD144" s="1170"/>
      <c r="PBE144" s="1170"/>
      <c r="PBF144" s="1170"/>
      <c r="PBG144" s="1170"/>
      <c r="PBH144" s="1170"/>
      <c r="PBI144" s="1170"/>
      <c r="PBJ144" s="1170"/>
      <c r="PBK144" s="1170"/>
      <c r="PBL144" s="1170"/>
      <c r="PBM144" s="1170"/>
      <c r="PBN144" s="1170"/>
      <c r="PBO144" s="1170"/>
      <c r="PBP144" s="1170"/>
      <c r="PBQ144" s="1170"/>
      <c r="PBR144" s="1170"/>
      <c r="PBS144" s="1170"/>
      <c r="PBT144" s="1170"/>
      <c r="PBU144" s="1170"/>
      <c r="PBV144" s="1170"/>
      <c r="PBW144" s="1170"/>
      <c r="PBX144" s="1170"/>
      <c r="PBY144" s="1170"/>
      <c r="PBZ144" s="1170"/>
      <c r="PCA144" s="1170"/>
      <c r="PCB144" s="1170"/>
      <c r="PCC144" s="1170"/>
      <c r="PCD144" s="1170"/>
      <c r="PCE144" s="1170"/>
      <c r="PCF144" s="1170"/>
      <c r="PCG144" s="1170"/>
      <c r="PCH144" s="1170"/>
      <c r="PCI144" s="1170"/>
      <c r="PCJ144" s="1170"/>
      <c r="PCK144" s="1170"/>
      <c r="PCL144" s="1170"/>
      <c r="PCM144" s="1170"/>
      <c r="PCN144" s="1170"/>
      <c r="PCO144" s="1170"/>
      <c r="PCP144" s="1170"/>
      <c r="PCQ144" s="1170"/>
      <c r="PCR144" s="1170"/>
      <c r="PCS144" s="1170"/>
      <c r="PCT144" s="1170"/>
      <c r="PCU144" s="1170"/>
      <c r="PCV144" s="1170"/>
      <c r="PCW144" s="1170"/>
      <c r="PCX144" s="1170"/>
      <c r="PCY144" s="1170"/>
      <c r="PCZ144" s="1170"/>
      <c r="PDA144" s="1170"/>
      <c r="PDB144" s="1170"/>
      <c r="PDC144" s="1170"/>
      <c r="PDD144" s="1170"/>
      <c r="PDE144" s="1170"/>
      <c r="PDF144" s="1170"/>
      <c r="PDG144" s="1170"/>
      <c r="PDH144" s="1170"/>
      <c r="PDI144" s="1170"/>
      <c r="PDJ144" s="1170"/>
      <c r="PDK144" s="1170"/>
      <c r="PDL144" s="1170"/>
      <c r="PDM144" s="1170"/>
      <c r="PDN144" s="1170"/>
      <c r="PDO144" s="1170"/>
      <c r="PDP144" s="1170"/>
      <c r="PDQ144" s="1170"/>
      <c r="PDR144" s="1170"/>
      <c r="PDS144" s="1170"/>
      <c r="PDT144" s="1170"/>
      <c r="PDU144" s="1170"/>
      <c r="PDV144" s="1170"/>
      <c r="PDW144" s="1170"/>
      <c r="PDX144" s="1170"/>
      <c r="PDY144" s="1170"/>
      <c r="PDZ144" s="1170"/>
      <c r="PEA144" s="1170"/>
      <c r="PEB144" s="1170"/>
      <c r="PEC144" s="1170"/>
      <c r="PED144" s="1170"/>
      <c r="PEE144" s="1170"/>
      <c r="PEF144" s="1170"/>
      <c r="PEG144" s="1170"/>
      <c r="PEH144" s="1170"/>
      <c r="PEI144" s="1170"/>
      <c r="PEJ144" s="1170"/>
      <c r="PEK144" s="1170"/>
      <c r="PEL144" s="1170"/>
      <c r="PEM144" s="1170"/>
      <c r="PEN144" s="1170"/>
      <c r="PEO144" s="1170"/>
      <c r="PEP144" s="1170"/>
      <c r="PEQ144" s="1170"/>
      <c r="PER144" s="1170"/>
      <c r="PES144" s="1170"/>
      <c r="PET144" s="1170"/>
      <c r="PEU144" s="1170"/>
      <c r="PEV144" s="1170"/>
      <c r="PEW144" s="1170"/>
      <c r="PEX144" s="1170"/>
      <c r="PEY144" s="1170"/>
      <c r="PEZ144" s="1170"/>
      <c r="PFA144" s="1170"/>
      <c r="PFB144" s="1170"/>
      <c r="PFC144" s="1170"/>
      <c r="PFD144" s="1170"/>
      <c r="PFE144" s="1170"/>
      <c r="PFF144" s="1170"/>
      <c r="PFG144" s="1170"/>
      <c r="PFH144" s="1170"/>
      <c r="PFI144" s="1170"/>
      <c r="PFJ144" s="1170"/>
      <c r="PFK144" s="1170"/>
      <c r="PFL144" s="1170"/>
      <c r="PFM144" s="1170"/>
      <c r="PFN144" s="1170"/>
      <c r="PFO144" s="1170"/>
      <c r="PFP144" s="1170"/>
      <c r="PFQ144" s="1170"/>
      <c r="PFR144" s="1170"/>
      <c r="PFS144" s="1170"/>
      <c r="PFT144" s="1170"/>
      <c r="PFU144" s="1170"/>
      <c r="PFV144" s="1170"/>
      <c r="PFW144" s="1170"/>
      <c r="PFX144" s="1170"/>
      <c r="PFY144" s="1170"/>
      <c r="PFZ144" s="1170"/>
      <c r="PGA144" s="1170"/>
      <c r="PGB144" s="1170"/>
      <c r="PGC144" s="1170"/>
      <c r="PGD144" s="1170"/>
      <c r="PGE144" s="1170"/>
      <c r="PGF144" s="1170"/>
      <c r="PGG144" s="1170"/>
      <c r="PGH144" s="1170"/>
      <c r="PGI144" s="1170"/>
      <c r="PGJ144" s="1170"/>
      <c r="PGK144" s="1170"/>
      <c r="PGL144" s="1170"/>
      <c r="PGM144" s="1170"/>
      <c r="PGN144" s="1170"/>
      <c r="PGO144" s="1170"/>
      <c r="PGP144" s="1170"/>
      <c r="PGQ144" s="1170"/>
      <c r="PGR144" s="1170"/>
      <c r="PGS144" s="1170"/>
      <c r="PGT144" s="1170"/>
      <c r="PGU144" s="1170"/>
      <c r="PGV144" s="1170"/>
      <c r="PGW144" s="1170"/>
      <c r="PGX144" s="1170"/>
      <c r="PGY144" s="1170"/>
      <c r="PGZ144" s="1170"/>
      <c r="PHA144" s="1170"/>
      <c r="PHB144" s="1170"/>
      <c r="PHC144" s="1170"/>
      <c r="PHD144" s="1170"/>
      <c r="PHE144" s="1170"/>
      <c r="PHF144" s="1170"/>
      <c r="PHG144" s="1170"/>
      <c r="PHH144" s="1170"/>
      <c r="PHI144" s="1170"/>
      <c r="PHJ144" s="1170"/>
      <c r="PHK144" s="1170"/>
      <c r="PHL144" s="1170"/>
      <c r="PHM144" s="1170"/>
      <c r="PHN144" s="1170"/>
      <c r="PHO144" s="1170"/>
      <c r="PHP144" s="1170"/>
      <c r="PHQ144" s="1170"/>
      <c r="PHR144" s="1170"/>
      <c r="PHS144" s="1170"/>
      <c r="PHT144" s="1170"/>
      <c r="PHU144" s="1170"/>
      <c r="PHV144" s="1170"/>
      <c r="PHW144" s="1170"/>
      <c r="PHX144" s="1170"/>
      <c r="PHY144" s="1170"/>
      <c r="PHZ144" s="1170"/>
      <c r="PIA144" s="1170"/>
      <c r="PIB144" s="1170"/>
      <c r="PIC144" s="1170"/>
      <c r="PID144" s="1170"/>
      <c r="PIE144" s="1170"/>
      <c r="PIF144" s="1170"/>
      <c r="PIG144" s="1170"/>
      <c r="PIH144" s="1170"/>
      <c r="PII144" s="1170"/>
      <c r="PIJ144" s="1170"/>
      <c r="PIK144" s="1170"/>
      <c r="PIL144" s="1170"/>
      <c r="PIM144" s="1170"/>
      <c r="PIN144" s="1170"/>
      <c r="PIO144" s="1170"/>
      <c r="PIP144" s="1170"/>
      <c r="PIQ144" s="1170"/>
      <c r="PIR144" s="1170"/>
      <c r="PIS144" s="1170"/>
      <c r="PIT144" s="1170"/>
      <c r="PIU144" s="1170"/>
      <c r="PIV144" s="1170"/>
      <c r="PIW144" s="1170"/>
      <c r="PIX144" s="1170"/>
      <c r="PIY144" s="1170"/>
      <c r="PIZ144" s="1170"/>
      <c r="PJA144" s="1170"/>
      <c r="PJB144" s="1170"/>
      <c r="PJC144" s="1170"/>
      <c r="PJD144" s="1170"/>
      <c r="PJE144" s="1170"/>
      <c r="PJF144" s="1170"/>
      <c r="PJG144" s="1170"/>
      <c r="PJH144" s="1170"/>
      <c r="PJI144" s="1170"/>
      <c r="PJJ144" s="1170"/>
      <c r="PJK144" s="1170"/>
      <c r="PJL144" s="1170"/>
      <c r="PJM144" s="1170"/>
      <c r="PJN144" s="1170"/>
      <c r="PJO144" s="1170"/>
      <c r="PJP144" s="1170"/>
      <c r="PJQ144" s="1170"/>
      <c r="PJR144" s="1170"/>
      <c r="PJS144" s="1170"/>
      <c r="PJT144" s="1170"/>
      <c r="PJU144" s="1170"/>
      <c r="PJV144" s="1170"/>
      <c r="PJW144" s="1170"/>
      <c r="PJX144" s="1170"/>
      <c r="PJY144" s="1170"/>
      <c r="PJZ144" s="1170"/>
      <c r="PKA144" s="1170"/>
      <c r="PKB144" s="1170"/>
      <c r="PKC144" s="1170"/>
      <c r="PKD144" s="1170"/>
      <c r="PKE144" s="1170"/>
      <c r="PKF144" s="1170"/>
      <c r="PKG144" s="1170"/>
      <c r="PKH144" s="1170"/>
      <c r="PKI144" s="1170"/>
      <c r="PKJ144" s="1170"/>
      <c r="PKK144" s="1170"/>
      <c r="PKL144" s="1170"/>
      <c r="PKM144" s="1170"/>
      <c r="PKN144" s="1170"/>
      <c r="PKO144" s="1170"/>
      <c r="PKP144" s="1170"/>
      <c r="PKQ144" s="1170"/>
      <c r="PKR144" s="1170"/>
      <c r="PKS144" s="1170"/>
      <c r="PKT144" s="1170"/>
      <c r="PKU144" s="1170"/>
      <c r="PKV144" s="1170"/>
      <c r="PKW144" s="1170"/>
      <c r="PKX144" s="1170"/>
      <c r="PKY144" s="1170"/>
      <c r="PKZ144" s="1170"/>
      <c r="PLA144" s="1170"/>
      <c r="PLB144" s="1170"/>
      <c r="PLC144" s="1170"/>
      <c r="PLD144" s="1170"/>
      <c r="PLE144" s="1170"/>
      <c r="PLF144" s="1170"/>
      <c r="PLG144" s="1170"/>
      <c r="PLH144" s="1170"/>
      <c r="PLI144" s="1170"/>
      <c r="PLJ144" s="1170"/>
      <c r="PLK144" s="1170"/>
      <c r="PLL144" s="1170"/>
      <c r="PLM144" s="1170"/>
      <c r="PLN144" s="1170"/>
      <c r="PLO144" s="1170"/>
      <c r="PLP144" s="1170"/>
      <c r="PLQ144" s="1170"/>
      <c r="PLR144" s="1170"/>
      <c r="PLS144" s="1170"/>
      <c r="PLT144" s="1170"/>
      <c r="PLU144" s="1170"/>
      <c r="PLV144" s="1170"/>
      <c r="PLW144" s="1170"/>
      <c r="PLX144" s="1170"/>
      <c r="PLY144" s="1170"/>
      <c r="PLZ144" s="1170"/>
      <c r="PMA144" s="1170"/>
      <c r="PMB144" s="1170"/>
      <c r="PMC144" s="1170"/>
      <c r="PMD144" s="1170"/>
      <c r="PME144" s="1170"/>
      <c r="PMF144" s="1170"/>
      <c r="PMG144" s="1170"/>
      <c r="PMH144" s="1170"/>
      <c r="PMI144" s="1170"/>
      <c r="PMJ144" s="1170"/>
      <c r="PMK144" s="1170"/>
      <c r="PML144" s="1170"/>
      <c r="PMM144" s="1170"/>
      <c r="PMN144" s="1170"/>
      <c r="PMO144" s="1170"/>
      <c r="PMP144" s="1170"/>
      <c r="PMQ144" s="1170"/>
      <c r="PMR144" s="1170"/>
      <c r="PMS144" s="1170"/>
      <c r="PMT144" s="1170"/>
      <c r="PMU144" s="1170"/>
      <c r="PMV144" s="1170"/>
      <c r="PMW144" s="1170"/>
      <c r="PMX144" s="1170"/>
      <c r="PMY144" s="1170"/>
      <c r="PMZ144" s="1170"/>
      <c r="PNA144" s="1170"/>
      <c r="PNB144" s="1170"/>
      <c r="PNC144" s="1170"/>
      <c r="PND144" s="1170"/>
      <c r="PNE144" s="1170"/>
      <c r="PNF144" s="1170"/>
      <c r="PNG144" s="1170"/>
      <c r="PNH144" s="1170"/>
      <c r="PNI144" s="1170"/>
      <c r="PNJ144" s="1170"/>
      <c r="PNK144" s="1170"/>
      <c r="PNL144" s="1170"/>
      <c r="PNM144" s="1170"/>
      <c r="PNN144" s="1170"/>
      <c r="PNO144" s="1170"/>
      <c r="PNP144" s="1170"/>
      <c r="PNQ144" s="1170"/>
      <c r="PNR144" s="1170"/>
      <c r="PNS144" s="1170"/>
      <c r="PNT144" s="1170"/>
      <c r="PNU144" s="1170"/>
      <c r="PNV144" s="1170"/>
      <c r="PNW144" s="1170"/>
      <c r="PNX144" s="1170"/>
      <c r="PNY144" s="1170"/>
      <c r="PNZ144" s="1170"/>
      <c r="POA144" s="1170"/>
      <c r="POB144" s="1170"/>
      <c r="POC144" s="1170"/>
      <c r="POD144" s="1170"/>
      <c r="POE144" s="1170"/>
      <c r="POF144" s="1170"/>
      <c r="POG144" s="1170"/>
      <c r="POH144" s="1170"/>
      <c r="POI144" s="1170"/>
      <c r="POJ144" s="1170"/>
      <c r="POK144" s="1170"/>
      <c r="POL144" s="1170"/>
      <c r="POM144" s="1170"/>
      <c r="PON144" s="1170"/>
      <c r="POO144" s="1170"/>
      <c r="POP144" s="1170"/>
      <c r="POQ144" s="1170"/>
      <c r="POR144" s="1170"/>
      <c r="POS144" s="1170"/>
      <c r="POT144" s="1170"/>
      <c r="POU144" s="1170"/>
      <c r="POV144" s="1170"/>
      <c r="POW144" s="1170"/>
      <c r="POX144" s="1170"/>
      <c r="POY144" s="1170"/>
      <c r="POZ144" s="1170"/>
      <c r="PPA144" s="1170"/>
      <c r="PPB144" s="1170"/>
      <c r="PPC144" s="1170"/>
      <c r="PPD144" s="1170"/>
      <c r="PPE144" s="1170"/>
      <c r="PPF144" s="1170"/>
      <c r="PPG144" s="1170"/>
      <c r="PPH144" s="1170"/>
      <c r="PPI144" s="1170"/>
      <c r="PPJ144" s="1170"/>
      <c r="PPK144" s="1170"/>
      <c r="PPL144" s="1170"/>
      <c r="PPM144" s="1170"/>
      <c r="PPN144" s="1170"/>
      <c r="PPO144" s="1170"/>
      <c r="PPP144" s="1170"/>
      <c r="PPQ144" s="1170"/>
      <c r="PPR144" s="1170"/>
      <c r="PPS144" s="1170"/>
      <c r="PPT144" s="1170"/>
      <c r="PPU144" s="1170"/>
      <c r="PPV144" s="1170"/>
      <c r="PPW144" s="1170"/>
      <c r="PPX144" s="1170"/>
      <c r="PPY144" s="1170"/>
      <c r="PPZ144" s="1170"/>
      <c r="PQA144" s="1170"/>
      <c r="PQB144" s="1170"/>
      <c r="PQC144" s="1170"/>
      <c r="PQD144" s="1170"/>
      <c r="PQE144" s="1170"/>
      <c r="PQF144" s="1170"/>
      <c r="PQG144" s="1170"/>
      <c r="PQH144" s="1170"/>
      <c r="PQI144" s="1170"/>
      <c r="PQJ144" s="1170"/>
      <c r="PQK144" s="1170"/>
      <c r="PQL144" s="1170"/>
      <c r="PQM144" s="1170"/>
      <c r="PQN144" s="1170"/>
      <c r="PQO144" s="1170"/>
      <c r="PQP144" s="1170"/>
      <c r="PQQ144" s="1170"/>
      <c r="PQR144" s="1170"/>
      <c r="PQS144" s="1170"/>
      <c r="PQT144" s="1170"/>
      <c r="PQU144" s="1170"/>
      <c r="PQV144" s="1170"/>
      <c r="PQW144" s="1170"/>
      <c r="PQX144" s="1170"/>
      <c r="PQY144" s="1170"/>
      <c r="PQZ144" s="1170"/>
      <c r="PRA144" s="1170"/>
      <c r="PRB144" s="1170"/>
      <c r="PRC144" s="1170"/>
      <c r="PRD144" s="1170"/>
      <c r="PRE144" s="1170"/>
      <c r="PRF144" s="1170"/>
      <c r="PRG144" s="1170"/>
      <c r="PRH144" s="1170"/>
      <c r="PRI144" s="1170"/>
      <c r="PRJ144" s="1170"/>
      <c r="PRK144" s="1170"/>
      <c r="PRL144" s="1170"/>
      <c r="PRM144" s="1170"/>
      <c r="PRN144" s="1170"/>
      <c r="PRO144" s="1170"/>
      <c r="PRP144" s="1170"/>
      <c r="PRQ144" s="1170"/>
      <c r="PRR144" s="1170"/>
      <c r="PRS144" s="1170"/>
      <c r="PRT144" s="1170"/>
      <c r="PRU144" s="1170"/>
      <c r="PRV144" s="1170"/>
      <c r="PRW144" s="1170"/>
      <c r="PRX144" s="1170"/>
      <c r="PRY144" s="1170"/>
      <c r="PRZ144" s="1170"/>
      <c r="PSA144" s="1170"/>
      <c r="PSB144" s="1170"/>
      <c r="PSC144" s="1170"/>
      <c r="PSD144" s="1170"/>
      <c r="PSE144" s="1170"/>
      <c r="PSF144" s="1170"/>
      <c r="PSG144" s="1170"/>
      <c r="PSH144" s="1170"/>
      <c r="PSI144" s="1170"/>
      <c r="PSJ144" s="1170"/>
      <c r="PSK144" s="1170"/>
      <c r="PSL144" s="1170"/>
      <c r="PSM144" s="1170"/>
      <c r="PSN144" s="1170"/>
      <c r="PSO144" s="1170"/>
      <c r="PSP144" s="1170"/>
      <c r="PSQ144" s="1170"/>
      <c r="PSR144" s="1170"/>
      <c r="PSS144" s="1170"/>
      <c r="PST144" s="1170"/>
      <c r="PSU144" s="1170"/>
      <c r="PSV144" s="1170"/>
      <c r="PSW144" s="1170"/>
      <c r="PSX144" s="1170"/>
      <c r="PSY144" s="1170"/>
      <c r="PSZ144" s="1170"/>
      <c r="PTA144" s="1170"/>
      <c r="PTB144" s="1170"/>
      <c r="PTC144" s="1170"/>
      <c r="PTD144" s="1170"/>
      <c r="PTE144" s="1170"/>
      <c r="PTF144" s="1170"/>
      <c r="PTG144" s="1170"/>
      <c r="PTH144" s="1170"/>
      <c r="PTI144" s="1170"/>
      <c r="PTJ144" s="1170"/>
      <c r="PTK144" s="1170"/>
      <c r="PTL144" s="1170"/>
      <c r="PTM144" s="1170"/>
      <c r="PTN144" s="1170"/>
      <c r="PTO144" s="1170"/>
      <c r="PTP144" s="1170"/>
      <c r="PTQ144" s="1170"/>
      <c r="PTR144" s="1170"/>
      <c r="PTS144" s="1170"/>
      <c r="PTT144" s="1170"/>
      <c r="PTU144" s="1170"/>
      <c r="PTV144" s="1170"/>
      <c r="PTW144" s="1170"/>
      <c r="PTX144" s="1170"/>
      <c r="PTY144" s="1170"/>
      <c r="PTZ144" s="1170"/>
      <c r="PUA144" s="1170"/>
      <c r="PUB144" s="1170"/>
      <c r="PUC144" s="1170"/>
      <c r="PUD144" s="1170"/>
      <c r="PUE144" s="1170"/>
      <c r="PUF144" s="1170"/>
      <c r="PUG144" s="1170"/>
      <c r="PUH144" s="1170"/>
      <c r="PUI144" s="1170"/>
      <c r="PUJ144" s="1170"/>
      <c r="PUK144" s="1170"/>
      <c r="PUL144" s="1170"/>
      <c r="PUM144" s="1170"/>
      <c r="PUN144" s="1170"/>
      <c r="PUO144" s="1170"/>
      <c r="PUP144" s="1170"/>
      <c r="PUQ144" s="1170"/>
      <c r="PUR144" s="1170"/>
      <c r="PUS144" s="1170"/>
      <c r="PUT144" s="1170"/>
      <c r="PUU144" s="1170"/>
      <c r="PUV144" s="1170"/>
      <c r="PUW144" s="1170"/>
      <c r="PUX144" s="1170"/>
      <c r="PUY144" s="1170"/>
      <c r="PUZ144" s="1170"/>
      <c r="PVA144" s="1170"/>
      <c r="PVB144" s="1170"/>
      <c r="PVC144" s="1170"/>
      <c r="PVD144" s="1170"/>
      <c r="PVE144" s="1170"/>
      <c r="PVF144" s="1170"/>
      <c r="PVG144" s="1170"/>
      <c r="PVH144" s="1170"/>
      <c r="PVI144" s="1170"/>
      <c r="PVJ144" s="1170"/>
      <c r="PVK144" s="1170"/>
      <c r="PVL144" s="1170"/>
      <c r="PVM144" s="1170"/>
      <c r="PVN144" s="1170"/>
      <c r="PVO144" s="1170"/>
      <c r="PVP144" s="1170"/>
      <c r="PVQ144" s="1170"/>
      <c r="PVR144" s="1170"/>
      <c r="PVS144" s="1170"/>
      <c r="PVT144" s="1170"/>
      <c r="PVU144" s="1170"/>
      <c r="PVV144" s="1170"/>
      <c r="PVW144" s="1170"/>
      <c r="PVX144" s="1170"/>
      <c r="PVY144" s="1170"/>
      <c r="PVZ144" s="1170"/>
      <c r="PWA144" s="1170"/>
      <c r="PWB144" s="1170"/>
      <c r="PWC144" s="1170"/>
      <c r="PWD144" s="1170"/>
      <c r="PWE144" s="1170"/>
      <c r="PWF144" s="1170"/>
      <c r="PWG144" s="1170"/>
      <c r="PWH144" s="1170"/>
      <c r="PWI144" s="1170"/>
      <c r="PWJ144" s="1170"/>
      <c r="PWK144" s="1170"/>
      <c r="PWL144" s="1170"/>
      <c r="PWM144" s="1170"/>
      <c r="PWN144" s="1170"/>
      <c r="PWO144" s="1170"/>
      <c r="PWP144" s="1170"/>
      <c r="PWQ144" s="1170"/>
      <c r="PWR144" s="1170"/>
      <c r="PWS144" s="1170"/>
      <c r="PWT144" s="1170"/>
      <c r="PWU144" s="1170"/>
      <c r="PWV144" s="1170"/>
      <c r="PWW144" s="1170"/>
      <c r="PWX144" s="1170"/>
      <c r="PWY144" s="1170"/>
      <c r="PWZ144" s="1170"/>
      <c r="PXA144" s="1170"/>
      <c r="PXB144" s="1170"/>
      <c r="PXC144" s="1170"/>
      <c r="PXD144" s="1170"/>
      <c r="PXE144" s="1170"/>
      <c r="PXF144" s="1170"/>
      <c r="PXG144" s="1170"/>
      <c r="PXH144" s="1170"/>
      <c r="PXI144" s="1170"/>
      <c r="PXJ144" s="1170"/>
      <c r="PXK144" s="1170"/>
      <c r="PXL144" s="1170"/>
      <c r="PXM144" s="1170"/>
      <c r="PXN144" s="1170"/>
      <c r="PXO144" s="1170"/>
      <c r="PXP144" s="1170"/>
      <c r="PXQ144" s="1170"/>
      <c r="PXR144" s="1170"/>
      <c r="PXS144" s="1170"/>
      <c r="PXT144" s="1170"/>
      <c r="PXU144" s="1170"/>
      <c r="PXV144" s="1170"/>
      <c r="PXW144" s="1170"/>
      <c r="PXX144" s="1170"/>
      <c r="PXY144" s="1170"/>
      <c r="PXZ144" s="1170"/>
      <c r="PYA144" s="1170"/>
      <c r="PYB144" s="1170"/>
      <c r="PYC144" s="1170"/>
      <c r="PYD144" s="1170"/>
      <c r="PYE144" s="1170"/>
      <c r="PYF144" s="1170"/>
      <c r="PYG144" s="1170"/>
      <c r="PYH144" s="1170"/>
      <c r="PYI144" s="1170"/>
      <c r="PYJ144" s="1170"/>
      <c r="PYK144" s="1170"/>
      <c r="PYL144" s="1170"/>
      <c r="PYM144" s="1170"/>
      <c r="PYN144" s="1170"/>
      <c r="PYO144" s="1170"/>
      <c r="PYP144" s="1170"/>
      <c r="PYQ144" s="1170"/>
      <c r="PYR144" s="1170"/>
      <c r="PYS144" s="1170"/>
      <c r="PYT144" s="1170"/>
      <c r="PYU144" s="1170"/>
      <c r="PYV144" s="1170"/>
      <c r="PYW144" s="1170"/>
      <c r="PYX144" s="1170"/>
      <c r="PYY144" s="1170"/>
      <c r="PYZ144" s="1170"/>
      <c r="PZA144" s="1170"/>
      <c r="PZB144" s="1170"/>
      <c r="PZC144" s="1170"/>
      <c r="PZD144" s="1170"/>
      <c r="PZE144" s="1170"/>
      <c r="PZF144" s="1170"/>
      <c r="PZG144" s="1170"/>
      <c r="PZH144" s="1170"/>
      <c r="PZI144" s="1170"/>
      <c r="PZJ144" s="1170"/>
      <c r="PZK144" s="1170"/>
      <c r="PZL144" s="1170"/>
      <c r="PZM144" s="1170"/>
      <c r="PZN144" s="1170"/>
      <c r="PZO144" s="1170"/>
      <c r="PZP144" s="1170"/>
      <c r="PZQ144" s="1170"/>
      <c r="PZR144" s="1170"/>
      <c r="PZS144" s="1170"/>
      <c r="PZT144" s="1170"/>
      <c r="PZU144" s="1170"/>
      <c r="PZV144" s="1170"/>
      <c r="PZW144" s="1170"/>
      <c r="PZX144" s="1170"/>
      <c r="PZY144" s="1170"/>
      <c r="PZZ144" s="1170"/>
      <c r="QAA144" s="1170"/>
      <c r="QAB144" s="1170"/>
      <c r="QAC144" s="1170"/>
      <c r="QAD144" s="1170"/>
      <c r="QAE144" s="1170"/>
      <c r="QAF144" s="1170"/>
      <c r="QAG144" s="1170"/>
      <c r="QAH144" s="1170"/>
      <c r="QAI144" s="1170"/>
      <c r="QAJ144" s="1170"/>
      <c r="QAK144" s="1170"/>
      <c r="QAL144" s="1170"/>
      <c r="QAM144" s="1170"/>
      <c r="QAN144" s="1170"/>
      <c r="QAO144" s="1170"/>
      <c r="QAP144" s="1170"/>
      <c r="QAQ144" s="1170"/>
      <c r="QAR144" s="1170"/>
      <c r="QAS144" s="1170"/>
      <c r="QAT144" s="1170"/>
      <c r="QAU144" s="1170"/>
      <c r="QAV144" s="1170"/>
      <c r="QAW144" s="1170"/>
      <c r="QAX144" s="1170"/>
      <c r="QAY144" s="1170"/>
      <c r="QAZ144" s="1170"/>
      <c r="QBA144" s="1170"/>
      <c r="QBB144" s="1170"/>
      <c r="QBC144" s="1170"/>
      <c r="QBD144" s="1170"/>
      <c r="QBE144" s="1170"/>
      <c r="QBF144" s="1170"/>
      <c r="QBG144" s="1170"/>
      <c r="QBH144" s="1170"/>
      <c r="QBI144" s="1170"/>
      <c r="QBJ144" s="1170"/>
      <c r="QBK144" s="1170"/>
      <c r="QBL144" s="1170"/>
      <c r="QBM144" s="1170"/>
      <c r="QBN144" s="1170"/>
      <c r="QBO144" s="1170"/>
      <c r="QBP144" s="1170"/>
      <c r="QBQ144" s="1170"/>
      <c r="QBR144" s="1170"/>
      <c r="QBS144" s="1170"/>
      <c r="QBT144" s="1170"/>
      <c r="QBU144" s="1170"/>
      <c r="QBV144" s="1170"/>
      <c r="QBW144" s="1170"/>
      <c r="QBX144" s="1170"/>
      <c r="QBY144" s="1170"/>
      <c r="QBZ144" s="1170"/>
      <c r="QCA144" s="1170"/>
      <c r="QCB144" s="1170"/>
      <c r="QCC144" s="1170"/>
      <c r="QCD144" s="1170"/>
      <c r="QCE144" s="1170"/>
      <c r="QCF144" s="1170"/>
      <c r="QCG144" s="1170"/>
      <c r="QCH144" s="1170"/>
      <c r="QCI144" s="1170"/>
      <c r="QCJ144" s="1170"/>
      <c r="QCK144" s="1170"/>
      <c r="QCL144" s="1170"/>
      <c r="QCM144" s="1170"/>
      <c r="QCN144" s="1170"/>
      <c r="QCO144" s="1170"/>
      <c r="QCP144" s="1170"/>
      <c r="QCQ144" s="1170"/>
      <c r="QCR144" s="1170"/>
      <c r="QCS144" s="1170"/>
      <c r="QCT144" s="1170"/>
      <c r="QCU144" s="1170"/>
      <c r="QCV144" s="1170"/>
      <c r="QCW144" s="1170"/>
      <c r="QCX144" s="1170"/>
      <c r="QCY144" s="1170"/>
      <c r="QCZ144" s="1170"/>
      <c r="QDA144" s="1170"/>
      <c r="QDB144" s="1170"/>
      <c r="QDC144" s="1170"/>
      <c r="QDD144" s="1170"/>
      <c r="QDE144" s="1170"/>
      <c r="QDF144" s="1170"/>
      <c r="QDG144" s="1170"/>
      <c r="QDH144" s="1170"/>
      <c r="QDI144" s="1170"/>
      <c r="QDJ144" s="1170"/>
      <c r="QDK144" s="1170"/>
      <c r="QDL144" s="1170"/>
      <c r="QDM144" s="1170"/>
      <c r="QDN144" s="1170"/>
      <c r="QDO144" s="1170"/>
      <c r="QDP144" s="1170"/>
      <c r="QDQ144" s="1170"/>
      <c r="QDR144" s="1170"/>
      <c r="QDS144" s="1170"/>
      <c r="QDT144" s="1170"/>
      <c r="QDU144" s="1170"/>
      <c r="QDV144" s="1170"/>
      <c r="QDW144" s="1170"/>
      <c r="QDX144" s="1170"/>
      <c r="QDY144" s="1170"/>
      <c r="QDZ144" s="1170"/>
      <c r="QEA144" s="1170"/>
      <c r="QEB144" s="1170"/>
      <c r="QEC144" s="1170"/>
      <c r="QED144" s="1170"/>
      <c r="QEE144" s="1170"/>
      <c r="QEF144" s="1170"/>
      <c r="QEG144" s="1170"/>
      <c r="QEH144" s="1170"/>
      <c r="QEI144" s="1170"/>
      <c r="QEJ144" s="1170"/>
      <c r="QEK144" s="1170"/>
      <c r="QEL144" s="1170"/>
      <c r="QEM144" s="1170"/>
      <c r="QEN144" s="1170"/>
      <c r="QEO144" s="1170"/>
      <c r="QEP144" s="1170"/>
      <c r="QEQ144" s="1170"/>
      <c r="QER144" s="1170"/>
      <c r="QES144" s="1170"/>
      <c r="QET144" s="1170"/>
      <c r="QEU144" s="1170"/>
      <c r="QEV144" s="1170"/>
      <c r="QEW144" s="1170"/>
      <c r="QEX144" s="1170"/>
      <c r="QEY144" s="1170"/>
      <c r="QEZ144" s="1170"/>
      <c r="QFA144" s="1170"/>
      <c r="QFB144" s="1170"/>
      <c r="QFC144" s="1170"/>
      <c r="QFD144" s="1170"/>
      <c r="QFE144" s="1170"/>
      <c r="QFF144" s="1170"/>
      <c r="QFG144" s="1170"/>
      <c r="QFH144" s="1170"/>
      <c r="QFI144" s="1170"/>
      <c r="QFJ144" s="1170"/>
      <c r="QFK144" s="1170"/>
      <c r="QFL144" s="1170"/>
      <c r="QFM144" s="1170"/>
      <c r="QFN144" s="1170"/>
      <c r="QFO144" s="1170"/>
      <c r="QFP144" s="1170"/>
      <c r="QFQ144" s="1170"/>
      <c r="QFR144" s="1170"/>
      <c r="QFS144" s="1170"/>
      <c r="QFT144" s="1170"/>
      <c r="QFU144" s="1170"/>
      <c r="QFV144" s="1170"/>
      <c r="QFW144" s="1170"/>
      <c r="QFX144" s="1170"/>
      <c r="QFY144" s="1170"/>
      <c r="QFZ144" s="1170"/>
      <c r="QGA144" s="1170"/>
      <c r="QGB144" s="1170"/>
      <c r="QGC144" s="1170"/>
      <c r="QGD144" s="1170"/>
      <c r="QGE144" s="1170"/>
      <c r="QGF144" s="1170"/>
      <c r="QGG144" s="1170"/>
      <c r="QGH144" s="1170"/>
      <c r="QGI144" s="1170"/>
      <c r="QGJ144" s="1170"/>
      <c r="QGK144" s="1170"/>
      <c r="QGL144" s="1170"/>
      <c r="QGM144" s="1170"/>
      <c r="QGN144" s="1170"/>
      <c r="QGO144" s="1170"/>
      <c r="QGP144" s="1170"/>
      <c r="QGQ144" s="1170"/>
      <c r="QGR144" s="1170"/>
      <c r="QGS144" s="1170"/>
      <c r="QGT144" s="1170"/>
      <c r="QGU144" s="1170"/>
      <c r="QGV144" s="1170"/>
      <c r="QGW144" s="1170"/>
      <c r="QGX144" s="1170"/>
      <c r="QGY144" s="1170"/>
      <c r="QGZ144" s="1170"/>
      <c r="QHA144" s="1170"/>
      <c r="QHB144" s="1170"/>
      <c r="QHC144" s="1170"/>
      <c r="QHD144" s="1170"/>
      <c r="QHE144" s="1170"/>
      <c r="QHF144" s="1170"/>
      <c r="QHG144" s="1170"/>
      <c r="QHH144" s="1170"/>
      <c r="QHI144" s="1170"/>
      <c r="QHJ144" s="1170"/>
      <c r="QHK144" s="1170"/>
      <c r="QHL144" s="1170"/>
      <c r="QHM144" s="1170"/>
      <c r="QHN144" s="1170"/>
      <c r="QHO144" s="1170"/>
      <c r="QHP144" s="1170"/>
      <c r="QHQ144" s="1170"/>
      <c r="QHR144" s="1170"/>
      <c r="QHS144" s="1170"/>
      <c r="QHT144" s="1170"/>
      <c r="QHU144" s="1170"/>
      <c r="QHV144" s="1170"/>
      <c r="QHW144" s="1170"/>
      <c r="QHX144" s="1170"/>
      <c r="QHY144" s="1170"/>
      <c r="QHZ144" s="1170"/>
      <c r="QIA144" s="1170"/>
      <c r="QIB144" s="1170"/>
      <c r="QIC144" s="1170"/>
      <c r="QID144" s="1170"/>
      <c r="QIE144" s="1170"/>
      <c r="QIF144" s="1170"/>
      <c r="QIG144" s="1170"/>
      <c r="QIH144" s="1170"/>
      <c r="QII144" s="1170"/>
      <c r="QIJ144" s="1170"/>
      <c r="QIK144" s="1170"/>
      <c r="QIL144" s="1170"/>
      <c r="QIM144" s="1170"/>
      <c r="QIN144" s="1170"/>
      <c r="QIO144" s="1170"/>
      <c r="QIP144" s="1170"/>
      <c r="QIQ144" s="1170"/>
      <c r="QIR144" s="1170"/>
      <c r="QIS144" s="1170"/>
      <c r="QIT144" s="1170"/>
      <c r="QIU144" s="1170"/>
      <c r="QIV144" s="1170"/>
      <c r="QIW144" s="1170"/>
      <c r="QIX144" s="1170"/>
      <c r="QIY144" s="1170"/>
      <c r="QIZ144" s="1170"/>
      <c r="QJA144" s="1170"/>
      <c r="QJB144" s="1170"/>
      <c r="QJC144" s="1170"/>
      <c r="QJD144" s="1170"/>
      <c r="QJE144" s="1170"/>
      <c r="QJF144" s="1170"/>
      <c r="QJG144" s="1170"/>
      <c r="QJH144" s="1170"/>
      <c r="QJI144" s="1170"/>
      <c r="QJJ144" s="1170"/>
      <c r="QJK144" s="1170"/>
      <c r="QJL144" s="1170"/>
      <c r="QJM144" s="1170"/>
      <c r="QJN144" s="1170"/>
      <c r="QJO144" s="1170"/>
      <c r="QJP144" s="1170"/>
      <c r="QJQ144" s="1170"/>
      <c r="QJR144" s="1170"/>
      <c r="QJS144" s="1170"/>
      <c r="QJT144" s="1170"/>
      <c r="QJU144" s="1170"/>
      <c r="QJV144" s="1170"/>
      <c r="QJW144" s="1170"/>
      <c r="QJX144" s="1170"/>
      <c r="QJY144" s="1170"/>
      <c r="QJZ144" s="1170"/>
      <c r="QKA144" s="1170"/>
      <c r="QKB144" s="1170"/>
      <c r="QKC144" s="1170"/>
      <c r="QKD144" s="1170"/>
      <c r="QKE144" s="1170"/>
      <c r="QKF144" s="1170"/>
      <c r="QKG144" s="1170"/>
      <c r="QKH144" s="1170"/>
      <c r="QKI144" s="1170"/>
      <c r="QKJ144" s="1170"/>
      <c r="QKK144" s="1170"/>
      <c r="QKL144" s="1170"/>
      <c r="QKM144" s="1170"/>
      <c r="QKN144" s="1170"/>
      <c r="QKO144" s="1170"/>
      <c r="QKP144" s="1170"/>
      <c r="QKQ144" s="1170"/>
      <c r="QKR144" s="1170"/>
      <c r="QKS144" s="1170"/>
      <c r="QKT144" s="1170"/>
      <c r="QKU144" s="1170"/>
      <c r="QKV144" s="1170"/>
      <c r="QKW144" s="1170"/>
      <c r="QKX144" s="1170"/>
      <c r="QKY144" s="1170"/>
      <c r="QKZ144" s="1170"/>
      <c r="QLA144" s="1170"/>
      <c r="QLB144" s="1170"/>
      <c r="QLC144" s="1170"/>
      <c r="QLD144" s="1170"/>
      <c r="QLE144" s="1170"/>
      <c r="QLF144" s="1170"/>
      <c r="QLG144" s="1170"/>
      <c r="QLH144" s="1170"/>
      <c r="QLI144" s="1170"/>
      <c r="QLJ144" s="1170"/>
      <c r="QLK144" s="1170"/>
      <c r="QLL144" s="1170"/>
      <c r="QLM144" s="1170"/>
      <c r="QLN144" s="1170"/>
      <c r="QLO144" s="1170"/>
      <c r="QLP144" s="1170"/>
      <c r="QLQ144" s="1170"/>
      <c r="QLR144" s="1170"/>
      <c r="QLS144" s="1170"/>
      <c r="QLT144" s="1170"/>
      <c r="QLU144" s="1170"/>
      <c r="QLV144" s="1170"/>
      <c r="QLW144" s="1170"/>
      <c r="QLX144" s="1170"/>
      <c r="QLY144" s="1170"/>
      <c r="QLZ144" s="1170"/>
      <c r="QMA144" s="1170"/>
      <c r="QMB144" s="1170"/>
      <c r="QMC144" s="1170"/>
      <c r="QMD144" s="1170"/>
      <c r="QME144" s="1170"/>
      <c r="QMF144" s="1170"/>
      <c r="QMG144" s="1170"/>
      <c r="QMH144" s="1170"/>
      <c r="QMI144" s="1170"/>
      <c r="QMJ144" s="1170"/>
      <c r="QMK144" s="1170"/>
      <c r="QML144" s="1170"/>
      <c r="QMM144" s="1170"/>
      <c r="QMN144" s="1170"/>
      <c r="QMO144" s="1170"/>
      <c r="QMP144" s="1170"/>
      <c r="QMQ144" s="1170"/>
      <c r="QMR144" s="1170"/>
      <c r="QMS144" s="1170"/>
      <c r="QMT144" s="1170"/>
      <c r="QMU144" s="1170"/>
      <c r="QMV144" s="1170"/>
      <c r="QMW144" s="1170"/>
      <c r="QMX144" s="1170"/>
      <c r="QMY144" s="1170"/>
      <c r="QMZ144" s="1170"/>
      <c r="QNA144" s="1170"/>
      <c r="QNB144" s="1170"/>
      <c r="QNC144" s="1170"/>
      <c r="QND144" s="1170"/>
      <c r="QNE144" s="1170"/>
      <c r="QNF144" s="1170"/>
      <c r="QNG144" s="1170"/>
      <c r="QNH144" s="1170"/>
      <c r="QNI144" s="1170"/>
      <c r="QNJ144" s="1170"/>
      <c r="QNK144" s="1170"/>
      <c r="QNL144" s="1170"/>
      <c r="QNM144" s="1170"/>
      <c r="QNN144" s="1170"/>
      <c r="QNO144" s="1170"/>
      <c r="QNP144" s="1170"/>
      <c r="QNQ144" s="1170"/>
      <c r="QNR144" s="1170"/>
      <c r="QNS144" s="1170"/>
      <c r="QNT144" s="1170"/>
      <c r="QNU144" s="1170"/>
      <c r="QNV144" s="1170"/>
      <c r="QNW144" s="1170"/>
      <c r="QNX144" s="1170"/>
      <c r="QNY144" s="1170"/>
      <c r="QNZ144" s="1170"/>
      <c r="QOA144" s="1170"/>
      <c r="QOB144" s="1170"/>
      <c r="QOC144" s="1170"/>
      <c r="QOD144" s="1170"/>
      <c r="QOE144" s="1170"/>
      <c r="QOF144" s="1170"/>
      <c r="QOG144" s="1170"/>
      <c r="QOH144" s="1170"/>
      <c r="QOI144" s="1170"/>
      <c r="QOJ144" s="1170"/>
      <c r="QOK144" s="1170"/>
      <c r="QOL144" s="1170"/>
      <c r="QOM144" s="1170"/>
      <c r="QON144" s="1170"/>
      <c r="QOO144" s="1170"/>
      <c r="QOP144" s="1170"/>
      <c r="QOQ144" s="1170"/>
      <c r="QOR144" s="1170"/>
      <c r="QOS144" s="1170"/>
      <c r="QOT144" s="1170"/>
      <c r="QOU144" s="1170"/>
      <c r="QOV144" s="1170"/>
      <c r="QOW144" s="1170"/>
      <c r="QOX144" s="1170"/>
      <c r="QOY144" s="1170"/>
      <c r="QOZ144" s="1170"/>
      <c r="QPA144" s="1170"/>
      <c r="QPB144" s="1170"/>
      <c r="QPC144" s="1170"/>
      <c r="QPD144" s="1170"/>
      <c r="QPE144" s="1170"/>
      <c r="QPF144" s="1170"/>
      <c r="QPG144" s="1170"/>
      <c r="QPH144" s="1170"/>
      <c r="QPI144" s="1170"/>
      <c r="QPJ144" s="1170"/>
      <c r="QPK144" s="1170"/>
      <c r="QPL144" s="1170"/>
      <c r="QPM144" s="1170"/>
      <c r="QPN144" s="1170"/>
      <c r="QPO144" s="1170"/>
      <c r="QPP144" s="1170"/>
      <c r="QPQ144" s="1170"/>
      <c r="QPR144" s="1170"/>
      <c r="QPS144" s="1170"/>
      <c r="QPT144" s="1170"/>
      <c r="QPU144" s="1170"/>
      <c r="QPV144" s="1170"/>
      <c r="QPW144" s="1170"/>
      <c r="QPX144" s="1170"/>
      <c r="QPY144" s="1170"/>
      <c r="QPZ144" s="1170"/>
      <c r="QQA144" s="1170"/>
      <c r="QQB144" s="1170"/>
      <c r="QQC144" s="1170"/>
      <c r="QQD144" s="1170"/>
      <c r="QQE144" s="1170"/>
      <c r="QQF144" s="1170"/>
      <c r="QQG144" s="1170"/>
      <c r="QQH144" s="1170"/>
      <c r="QQI144" s="1170"/>
      <c r="QQJ144" s="1170"/>
      <c r="QQK144" s="1170"/>
      <c r="QQL144" s="1170"/>
      <c r="QQM144" s="1170"/>
      <c r="QQN144" s="1170"/>
      <c r="QQO144" s="1170"/>
      <c r="QQP144" s="1170"/>
      <c r="QQQ144" s="1170"/>
      <c r="QQR144" s="1170"/>
      <c r="QQS144" s="1170"/>
      <c r="QQT144" s="1170"/>
      <c r="QQU144" s="1170"/>
      <c r="QQV144" s="1170"/>
      <c r="QQW144" s="1170"/>
      <c r="QQX144" s="1170"/>
      <c r="QQY144" s="1170"/>
      <c r="QQZ144" s="1170"/>
      <c r="QRA144" s="1170"/>
      <c r="QRB144" s="1170"/>
      <c r="QRC144" s="1170"/>
      <c r="QRD144" s="1170"/>
      <c r="QRE144" s="1170"/>
      <c r="QRF144" s="1170"/>
      <c r="QRG144" s="1170"/>
      <c r="QRH144" s="1170"/>
      <c r="QRI144" s="1170"/>
      <c r="QRJ144" s="1170"/>
      <c r="QRK144" s="1170"/>
      <c r="QRL144" s="1170"/>
      <c r="QRM144" s="1170"/>
      <c r="QRN144" s="1170"/>
      <c r="QRO144" s="1170"/>
      <c r="QRP144" s="1170"/>
      <c r="QRQ144" s="1170"/>
      <c r="QRR144" s="1170"/>
      <c r="QRS144" s="1170"/>
      <c r="QRT144" s="1170"/>
      <c r="QRU144" s="1170"/>
      <c r="QRV144" s="1170"/>
      <c r="QRW144" s="1170"/>
      <c r="QRX144" s="1170"/>
      <c r="QRY144" s="1170"/>
      <c r="QRZ144" s="1170"/>
      <c r="QSA144" s="1170"/>
      <c r="QSB144" s="1170"/>
      <c r="QSC144" s="1170"/>
      <c r="QSD144" s="1170"/>
      <c r="QSE144" s="1170"/>
      <c r="QSF144" s="1170"/>
      <c r="QSG144" s="1170"/>
      <c r="QSH144" s="1170"/>
      <c r="QSI144" s="1170"/>
      <c r="QSJ144" s="1170"/>
      <c r="QSK144" s="1170"/>
      <c r="QSL144" s="1170"/>
      <c r="QSM144" s="1170"/>
      <c r="QSN144" s="1170"/>
      <c r="QSO144" s="1170"/>
      <c r="QSP144" s="1170"/>
      <c r="QSQ144" s="1170"/>
      <c r="QSR144" s="1170"/>
      <c r="QSS144" s="1170"/>
      <c r="QST144" s="1170"/>
      <c r="QSU144" s="1170"/>
      <c r="QSV144" s="1170"/>
      <c r="QSW144" s="1170"/>
      <c r="QSX144" s="1170"/>
      <c r="QSY144" s="1170"/>
      <c r="QSZ144" s="1170"/>
      <c r="QTA144" s="1170"/>
      <c r="QTB144" s="1170"/>
      <c r="QTC144" s="1170"/>
      <c r="QTD144" s="1170"/>
      <c r="QTE144" s="1170"/>
      <c r="QTF144" s="1170"/>
      <c r="QTG144" s="1170"/>
      <c r="QTH144" s="1170"/>
      <c r="QTI144" s="1170"/>
      <c r="QTJ144" s="1170"/>
      <c r="QTK144" s="1170"/>
      <c r="QTL144" s="1170"/>
      <c r="QTM144" s="1170"/>
      <c r="QTN144" s="1170"/>
      <c r="QTO144" s="1170"/>
      <c r="QTP144" s="1170"/>
      <c r="QTQ144" s="1170"/>
      <c r="QTR144" s="1170"/>
      <c r="QTS144" s="1170"/>
      <c r="QTT144" s="1170"/>
      <c r="QTU144" s="1170"/>
      <c r="QTV144" s="1170"/>
      <c r="QTW144" s="1170"/>
      <c r="QTX144" s="1170"/>
      <c r="QTY144" s="1170"/>
      <c r="QTZ144" s="1170"/>
      <c r="QUA144" s="1170"/>
      <c r="QUB144" s="1170"/>
      <c r="QUC144" s="1170"/>
      <c r="QUD144" s="1170"/>
      <c r="QUE144" s="1170"/>
      <c r="QUF144" s="1170"/>
      <c r="QUG144" s="1170"/>
      <c r="QUH144" s="1170"/>
      <c r="QUI144" s="1170"/>
      <c r="QUJ144" s="1170"/>
      <c r="QUK144" s="1170"/>
      <c r="QUL144" s="1170"/>
      <c r="QUM144" s="1170"/>
      <c r="QUN144" s="1170"/>
      <c r="QUO144" s="1170"/>
      <c r="QUP144" s="1170"/>
      <c r="QUQ144" s="1170"/>
      <c r="QUR144" s="1170"/>
      <c r="QUS144" s="1170"/>
      <c r="QUT144" s="1170"/>
      <c r="QUU144" s="1170"/>
      <c r="QUV144" s="1170"/>
      <c r="QUW144" s="1170"/>
      <c r="QUX144" s="1170"/>
      <c r="QUY144" s="1170"/>
      <c r="QUZ144" s="1170"/>
      <c r="QVA144" s="1170"/>
      <c r="QVB144" s="1170"/>
      <c r="QVC144" s="1170"/>
      <c r="QVD144" s="1170"/>
      <c r="QVE144" s="1170"/>
      <c r="QVF144" s="1170"/>
      <c r="QVG144" s="1170"/>
      <c r="QVH144" s="1170"/>
      <c r="QVI144" s="1170"/>
      <c r="QVJ144" s="1170"/>
      <c r="QVK144" s="1170"/>
      <c r="QVL144" s="1170"/>
      <c r="QVM144" s="1170"/>
      <c r="QVN144" s="1170"/>
      <c r="QVO144" s="1170"/>
      <c r="QVP144" s="1170"/>
      <c r="QVQ144" s="1170"/>
      <c r="QVR144" s="1170"/>
      <c r="QVS144" s="1170"/>
      <c r="QVT144" s="1170"/>
      <c r="QVU144" s="1170"/>
      <c r="QVV144" s="1170"/>
      <c r="QVW144" s="1170"/>
      <c r="QVX144" s="1170"/>
      <c r="QVY144" s="1170"/>
      <c r="QVZ144" s="1170"/>
      <c r="QWA144" s="1170"/>
      <c r="QWB144" s="1170"/>
      <c r="QWC144" s="1170"/>
      <c r="QWD144" s="1170"/>
      <c r="QWE144" s="1170"/>
      <c r="QWF144" s="1170"/>
      <c r="QWG144" s="1170"/>
      <c r="QWH144" s="1170"/>
      <c r="QWI144" s="1170"/>
      <c r="QWJ144" s="1170"/>
      <c r="QWK144" s="1170"/>
      <c r="QWL144" s="1170"/>
      <c r="QWM144" s="1170"/>
      <c r="QWN144" s="1170"/>
      <c r="QWO144" s="1170"/>
      <c r="QWP144" s="1170"/>
      <c r="QWQ144" s="1170"/>
      <c r="QWR144" s="1170"/>
      <c r="QWS144" s="1170"/>
      <c r="QWT144" s="1170"/>
      <c r="QWU144" s="1170"/>
      <c r="QWV144" s="1170"/>
      <c r="QWW144" s="1170"/>
      <c r="QWX144" s="1170"/>
      <c r="QWY144" s="1170"/>
      <c r="QWZ144" s="1170"/>
      <c r="QXA144" s="1170"/>
      <c r="QXB144" s="1170"/>
      <c r="QXC144" s="1170"/>
      <c r="QXD144" s="1170"/>
      <c r="QXE144" s="1170"/>
      <c r="QXF144" s="1170"/>
      <c r="QXG144" s="1170"/>
      <c r="QXH144" s="1170"/>
      <c r="QXI144" s="1170"/>
      <c r="QXJ144" s="1170"/>
      <c r="QXK144" s="1170"/>
      <c r="QXL144" s="1170"/>
      <c r="QXM144" s="1170"/>
      <c r="QXN144" s="1170"/>
      <c r="QXO144" s="1170"/>
      <c r="QXP144" s="1170"/>
      <c r="QXQ144" s="1170"/>
      <c r="QXR144" s="1170"/>
      <c r="QXS144" s="1170"/>
      <c r="QXT144" s="1170"/>
      <c r="QXU144" s="1170"/>
      <c r="QXV144" s="1170"/>
      <c r="QXW144" s="1170"/>
      <c r="QXX144" s="1170"/>
      <c r="QXY144" s="1170"/>
      <c r="QXZ144" s="1170"/>
      <c r="QYA144" s="1170"/>
      <c r="QYB144" s="1170"/>
      <c r="QYC144" s="1170"/>
      <c r="QYD144" s="1170"/>
      <c r="QYE144" s="1170"/>
      <c r="QYF144" s="1170"/>
      <c r="QYG144" s="1170"/>
      <c r="QYH144" s="1170"/>
      <c r="QYI144" s="1170"/>
      <c r="QYJ144" s="1170"/>
      <c r="QYK144" s="1170"/>
      <c r="QYL144" s="1170"/>
      <c r="QYM144" s="1170"/>
      <c r="QYN144" s="1170"/>
      <c r="QYO144" s="1170"/>
      <c r="QYP144" s="1170"/>
      <c r="QYQ144" s="1170"/>
      <c r="QYR144" s="1170"/>
      <c r="QYS144" s="1170"/>
      <c r="QYT144" s="1170"/>
      <c r="QYU144" s="1170"/>
      <c r="QYV144" s="1170"/>
      <c r="QYW144" s="1170"/>
      <c r="QYX144" s="1170"/>
      <c r="QYY144" s="1170"/>
      <c r="QYZ144" s="1170"/>
      <c r="QZA144" s="1170"/>
      <c r="QZB144" s="1170"/>
      <c r="QZC144" s="1170"/>
      <c r="QZD144" s="1170"/>
      <c r="QZE144" s="1170"/>
      <c r="QZF144" s="1170"/>
      <c r="QZG144" s="1170"/>
      <c r="QZH144" s="1170"/>
      <c r="QZI144" s="1170"/>
      <c r="QZJ144" s="1170"/>
      <c r="QZK144" s="1170"/>
      <c r="QZL144" s="1170"/>
      <c r="QZM144" s="1170"/>
      <c r="QZN144" s="1170"/>
      <c r="QZO144" s="1170"/>
      <c r="QZP144" s="1170"/>
      <c r="QZQ144" s="1170"/>
      <c r="QZR144" s="1170"/>
      <c r="QZS144" s="1170"/>
      <c r="QZT144" s="1170"/>
      <c r="QZU144" s="1170"/>
      <c r="QZV144" s="1170"/>
      <c r="QZW144" s="1170"/>
      <c r="QZX144" s="1170"/>
      <c r="QZY144" s="1170"/>
      <c r="QZZ144" s="1170"/>
      <c r="RAA144" s="1170"/>
      <c r="RAB144" s="1170"/>
      <c r="RAC144" s="1170"/>
      <c r="RAD144" s="1170"/>
      <c r="RAE144" s="1170"/>
      <c r="RAF144" s="1170"/>
      <c r="RAG144" s="1170"/>
      <c r="RAH144" s="1170"/>
      <c r="RAI144" s="1170"/>
      <c r="RAJ144" s="1170"/>
      <c r="RAK144" s="1170"/>
      <c r="RAL144" s="1170"/>
      <c r="RAM144" s="1170"/>
      <c r="RAN144" s="1170"/>
      <c r="RAO144" s="1170"/>
      <c r="RAP144" s="1170"/>
      <c r="RAQ144" s="1170"/>
      <c r="RAR144" s="1170"/>
      <c r="RAS144" s="1170"/>
      <c r="RAT144" s="1170"/>
      <c r="RAU144" s="1170"/>
      <c r="RAV144" s="1170"/>
      <c r="RAW144" s="1170"/>
      <c r="RAX144" s="1170"/>
      <c r="RAY144" s="1170"/>
      <c r="RAZ144" s="1170"/>
      <c r="RBA144" s="1170"/>
      <c r="RBB144" s="1170"/>
      <c r="RBC144" s="1170"/>
      <c r="RBD144" s="1170"/>
      <c r="RBE144" s="1170"/>
      <c r="RBF144" s="1170"/>
      <c r="RBG144" s="1170"/>
      <c r="RBH144" s="1170"/>
      <c r="RBI144" s="1170"/>
      <c r="RBJ144" s="1170"/>
      <c r="RBK144" s="1170"/>
      <c r="RBL144" s="1170"/>
      <c r="RBM144" s="1170"/>
      <c r="RBN144" s="1170"/>
      <c r="RBO144" s="1170"/>
      <c r="RBP144" s="1170"/>
      <c r="RBQ144" s="1170"/>
      <c r="RBR144" s="1170"/>
      <c r="RBS144" s="1170"/>
      <c r="RBT144" s="1170"/>
      <c r="RBU144" s="1170"/>
      <c r="RBV144" s="1170"/>
      <c r="RBW144" s="1170"/>
      <c r="RBX144" s="1170"/>
      <c r="RBY144" s="1170"/>
      <c r="RBZ144" s="1170"/>
      <c r="RCA144" s="1170"/>
      <c r="RCB144" s="1170"/>
      <c r="RCC144" s="1170"/>
      <c r="RCD144" s="1170"/>
      <c r="RCE144" s="1170"/>
      <c r="RCF144" s="1170"/>
      <c r="RCG144" s="1170"/>
      <c r="RCH144" s="1170"/>
      <c r="RCI144" s="1170"/>
      <c r="RCJ144" s="1170"/>
      <c r="RCK144" s="1170"/>
      <c r="RCL144" s="1170"/>
      <c r="RCM144" s="1170"/>
      <c r="RCN144" s="1170"/>
      <c r="RCO144" s="1170"/>
      <c r="RCP144" s="1170"/>
      <c r="RCQ144" s="1170"/>
      <c r="RCR144" s="1170"/>
      <c r="RCS144" s="1170"/>
      <c r="RCT144" s="1170"/>
      <c r="RCU144" s="1170"/>
      <c r="RCV144" s="1170"/>
      <c r="RCW144" s="1170"/>
      <c r="RCX144" s="1170"/>
      <c r="RCY144" s="1170"/>
      <c r="RCZ144" s="1170"/>
      <c r="RDA144" s="1170"/>
      <c r="RDB144" s="1170"/>
      <c r="RDC144" s="1170"/>
      <c r="RDD144" s="1170"/>
      <c r="RDE144" s="1170"/>
      <c r="RDF144" s="1170"/>
      <c r="RDG144" s="1170"/>
      <c r="RDH144" s="1170"/>
      <c r="RDI144" s="1170"/>
      <c r="RDJ144" s="1170"/>
      <c r="RDK144" s="1170"/>
      <c r="RDL144" s="1170"/>
      <c r="RDM144" s="1170"/>
      <c r="RDN144" s="1170"/>
      <c r="RDO144" s="1170"/>
      <c r="RDP144" s="1170"/>
      <c r="RDQ144" s="1170"/>
      <c r="RDR144" s="1170"/>
      <c r="RDS144" s="1170"/>
      <c r="RDT144" s="1170"/>
      <c r="RDU144" s="1170"/>
      <c r="RDV144" s="1170"/>
      <c r="RDW144" s="1170"/>
      <c r="RDX144" s="1170"/>
      <c r="RDY144" s="1170"/>
      <c r="RDZ144" s="1170"/>
      <c r="REA144" s="1170"/>
      <c r="REB144" s="1170"/>
      <c r="REC144" s="1170"/>
      <c r="RED144" s="1170"/>
      <c r="REE144" s="1170"/>
      <c r="REF144" s="1170"/>
      <c r="REG144" s="1170"/>
      <c r="REH144" s="1170"/>
      <c r="REI144" s="1170"/>
      <c r="REJ144" s="1170"/>
      <c r="REK144" s="1170"/>
      <c r="REL144" s="1170"/>
      <c r="REM144" s="1170"/>
      <c r="REN144" s="1170"/>
      <c r="REO144" s="1170"/>
      <c r="REP144" s="1170"/>
      <c r="REQ144" s="1170"/>
      <c r="RER144" s="1170"/>
      <c r="RES144" s="1170"/>
      <c r="RET144" s="1170"/>
      <c r="REU144" s="1170"/>
      <c r="REV144" s="1170"/>
      <c r="REW144" s="1170"/>
      <c r="REX144" s="1170"/>
      <c r="REY144" s="1170"/>
      <c r="REZ144" s="1170"/>
      <c r="RFA144" s="1170"/>
      <c r="RFB144" s="1170"/>
      <c r="RFC144" s="1170"/>
      <c r="RFD144" s="1170"/>
      <c r="RFE144" s="1170"/>
      <c r="RFF144" s="1170"/>
      <c r="RFG144" s="1170"/>
      <c r="RFH144" s="1170"/>
      <c r="RFI144" s="1170"/>
      <c r="RFJ144" s="1170"/>
      <c r="RFK144" s="1170"/>
      <c r="RFL144" s="1170"/>
      <c r="RFM144" s="1170"/>
      <c r="RFN144" s="1170"/>
      <c r="RFO144" s="1170"/>
      <c r="RFP144" s="1170"/>
      <c r="RFQ144" s="1170"/>
      <c r="RFR144" s="1170"/>
      <c r="RFS144" s="1170"/>
      <c r="RFT144" s="1170"/>
      <c r="RFU144" s="1170"/>
      <c r="RFV144" s="1170"/>
      <c r="RFW144" s="1170"/>
      <c r="RFX144" s="1170"/>
      <c r="RFY144" s="1170"/>
      <c r="RFZ144" s="1170"/>
      <c r="RGA144" s="1170"/>
      <c r="RGB144" s="1170"/>
      <c r="RGC144" s="1170"/>
      <c r="RGD144" s="1170"/>
      <c r="RGE144" s="1170"/>
      <c r="RGF144" s="1170"/>
      <c r="RGG144" s="1170"/>
      <c r="RGH144" s="1170"/>
      <c r="RGI144" s="1170"/>
      <c r="RGJ144" s="1170"/>
      <c r="RGK144" s="1170"/>
      <c r="RGL144" s="1170"/>
      <c r="RGM144" s="1170"/>
      <c r="RGN144" s="1170"/>
      <c r="RGO144" s="1170"/>
      <c r="RGP144" s="1170"/>
      <c r="RGQ144" s="1170"/>
      <c r="RGR144" s="1170"/>
      <c r="RGS144" s="1170"/>
      <c r="RGT144" s="1170"/>
      <c r="RGU144" s="1170"/>
      <c r="RGV144" s="1170"/>
      <c r="RGW144" s="1170"/>
      <c r="RGX144" s="1170"/>
      <c r="RGY144" s="1170"/>
      <c r="RGZ144" s="1170"/>
      <c r="RHA144" s="1170"/>
      <c r="RHB144" s="1170"/>
      <c r="RHC144" s="1170"/>
      <c r="RHD144" s="1170"/>
      <c r="RHE144" s="1170"/>
      <c r="RHF144" s="1170"/>
      <c r="RHG144" s="1170"/>
      <c r="RHH144" s="1170"/>
      <c r="RHI144" s="1170"/>
      <c r="RHJ144" s="1170"/>
      <c r="RHK144" s="1170"/>
      <c r="RHL144" s="1170"/>
      <c r="RHM144" s="1170"/>
      <c r="RHN144" s="1170"/>
      <c r="RHO144" s="1170"/>
      <c r="RHP144" s="1170"/>
      <c r="RHQ144" s="1170"/>
      <c r="RHR144" s="1170"/>
      <c r="RHS144" s="1170"/>
      <c r="RHT144" s="1170"/>
      <c r="RHU144" s="1170"/>
      <c r="RHV144" s="1170"/>
      <c r="RHW144" s="1170"/>
      <c r="RHX144" s="1170"/>
      <c r="RHY144" s="1170"/>
      <c r="RHZ144" s="1170"/>
      <c r="RIA144" s="1170"/>
      <c r="RIB144" s="1170"/>
      <c r="RIC144" s="1170"/>
      <c r="RID144" s="1170"/>
      <c r="RIE144" s="1170"/>
      <c r="RIF144" s="1170"/>
      <c r="RIG144" s="1170"/>
      <c r="RIH144" s="1170"/>
      <c r="RII144" s="1170"/>
      <c r="RIJ144" s="1170"/>
      <c r="RIK144" s="1170"/>
      <c r="RIL144" s="1170"/>
      <c r="RIM144" s="1170"/>
      <c r="RIN144" s="1170"/>
      <c r="RIO144" s="1170"/>
      <c r="RIP144" s="1170"/>
      <c r="RIQ144" s="1170"/>
      <c r="RIR144" s="1170"/>
      <c r="RIS144" s="1170"/>
      <c r="RIT144" s="1170"/>
      <c r="RIU144" s="1170"/>
      <c r="RIV144" s="1170"/>
      <c r="RIW144" s="1170"/>
      <c r="RIX144" s="1170"/>
      <c r="RIY144" s="1170"/>
      <c r="RIZ144" s="1170"/>
      <c r="RJA144" s="1170"/>
      <c r="RJB144" s="1170"/>
      <c r="RJC144" s="1170"/>
      <c r="RJD144" s="1170"/>
      <c r="RJE144" s="1170"/>
      <c r="RJF144" s="1170"/>
      <c r="RJG144" s="1170"/>
      <c r="RJH144" s="1170"/>
      <c r="RJI144" s="1170"/>
      <c r="RJJ144" s="1170"/>
      <c r="RJK144" s="1170"/>
      <c r="RJL144" s="1170"/>
      <c r="RJM144" s="1170"/>
      <c r="RJN144" s="1170"/>
      <c r="RJO144" s="1170"/>
      <c r="RJP144" s="1170"/>
      <c r="RJQ144" s="1170"/>
      <c r="RJR144" s="1170"/>
      <c r="RJS144" s="1170"/>
      <c r="RJT144" s="1170"/>
      <c r="RJU144" s="1170"/>
      <c r="RJV144" s="1170"/>
      <c r="RJW144" s="1170"/>
      <c r="RJX144" s="1170"/>
      <c r="RJY144" s="1170"/>
      <c r="RJZ144" s="1170"/>
      <c r="RKA144" s="1170"/>
      <c r="RKB144" s="1170"/>
      <c r="RKC144" s="1170"/>
      <c r="RKD144" s="1170"/>
      <c r="RKE144" s="1170"/>
      <c r="RKF144" s="1170"/>
      <c r="RKG144" s="1170"/>
      <c r="RKH144" s="1170"/>
      <c r="RKI144" s="1170"/>
      <c r="RKJ144" s="1170"/>
      <c r="RKK144" s="1170"/>
      <c r="RKL144" s="1170"/>
      <c r="RKM144" s="1170"/>
      <c r="RKN144" s="1170"/>
      <c r="RKO144" s="1170"/>
      <c r="RKP144" s="1170"/>
      <c r="RKQ144" s="1170"/>
      <c r="RKR144" s="1170"/>
      <c r="RKS144" s="1170"/>
      <c r="RKT144" s="1170"/>
      <c r="RKU144" s="1170"/>
      <c r="RKV144" s="1170"/>
      <c r="RKW144" s="1170"/>
      <c r="RKX144" s="1170"/>
      <c r="RKY144" s="1170"/>
      <c r="RKZ144" s="1170"/>
      <c r="RLA144" s="1170"/>
      <c r="RLB144" s="1170"/>
      <c r="RLC144" s="1170"/>
      <c r="RLD144" s="1170"/>
      <c r="RLE144" s="1170"/>
      <c r="RLF144" s="1170"/>
      <c r="RLG144" s="1170"/>
      <c r="RLH144" s="1170"/>
      <c r="RLI144" s="1170"/>
      <c r="RLJ144" s="1170"/>
      <c r="RLK144" s="1170"/>
      <c r="RLL144" s="1170"/>
      <c r="RLM144" s="1170"/>
      <c r="RLN144" s="1170"/>
      <c r="RLO144" s="1170"/>
      <c r="RLP144" s="1170"/>
      <c r="RLQ144" s="1170"/>
      <c r="RLR144" s="1170"/>
      <c r="RLS144" s="1170"/>
      <c r="RLT144" s="1170"/>
      <c r="RLU144" s="1170"/>
      <c r="RLV144" s="1170"/>
      <c r="RLW144" s="1170"/>
      <c r="RLX144" s="1170"/>
      <c r="RLY144" s="1170"/>
      <c r="RLZ144" s="1170"/>
      <c r="RMA144" s="1170"/>
      <c r="RMB144" s="1170"/>
      <c r="RMC144" s="1170"/>
      <c r="RMD144" s="1170"/>
      <c r="RME144" s="1170"/>
      <c r="RMF144" s="1170"/>
      <c r="RMG144" s="1170"/>
      <c r="RMH144" s="1170"/>
      <c r="RMI144" s="1170"/>
      <c r="RMJ144" s="1170"/>
      <c r="RMK144" s="1170"/>
      <c r="RML144" s="1170"/>
      <c r="RMM144" s="1170"/>
      <c r="RMN144" s="1170"/>
      <c r="RMO144" s="1170"/>
      <c r="RMP144" s="1170"/>
      <c r="RMQ144" s="1170"/>
      <c r="RMR144" s="1170"/>
      <c r="RMS144" s="1170"/>
      <c r="RMT144" s="1170"/>
      <c r="RMU144" s="1170"/>
      <c r="RMV144" s="1170"/>
      <c r="RMW144" s="1170"/>
      <c r="RMX144" s="1170"/>
      <c r="RMY144" s="1170"/>
      <c r="RMZ144" s="1170"/>
      <c r="RNA144" s="1170"/>
      <c r="RNB144" s="1170"/>
      <c r="RNC144" s="1170"/>
      <c r="RND144" s="1170"/>
      <c r="RNE144" s="1170"/>
      <c r="RNF144" s="1170"/>
      <c r="RNG144" s="1170"/>
      <c r="RNH144" s="1170"/>
      <c r="RNI144" s="1170"/>
      <c r="RNJ144" s="1170"/>
      <c r="RNK144" s="1170"/>
      <c r="RNL144" s="1170"/>
      <c r="RNM144" s="1170"/>
      <c r="RNN144" s="1170"/>
      <c r="RNO144" s="1170"/>
      <c r="RNP144" s="1170"/>
      <c r="RNQ144" s="1170"/>
      <c r="RNR144" s="1170"/>
      <c r="RNS144" s="1170"/>
      <c r="RNT144" s="1170"/>
      <c r="RNU144" s="1170"/>
      <c r="RNV144" s="1170"/>
      <c r="RNW144" s="1170"/>
      <c r="RNX144" s="1170"/>
      <c r="RNY144" s="1170"/>
      <c r="RNZ144" s="1170"/>
      <c r="ROA144" s="1170"/>
      <c r="ROB144" s="1170"/>
      <c r="ROC144" s="1170"/>
      <c r="ROD144" s="1170"/>
      <c r="ROE144" s="1170"/>
      <c r="ROF144" s="1170"/>
      <c r="ROG144" s="1170"/>
      <c r="ROH144" s="1170"/>
      <c r="ROI144" s="1170"/>
      <c r="ROJ144" s="1170"/>
      <c r="ROK144" s="1170"/>
      <c r="ROL144" s="1170"/>
      <c r="ROM144" s="1170"/>
      <c r="RON144" s="1170"/>
      <c r="ROO144" s="1170"/>
      <c r="ROP144" s="1170"/>
      <c r="ROQ144" s="1170"/>
      <c r="ROR144" s="1170"/>
      <c r="ROS144" s="1170"/>
      <c r="ROT144" s="1170"/>
      <c r="ROU144" s="1170"/>
      <c r="ROV144" s="1170"/>
      <c r="ROW144" s="1170"/>
      <c r="ROX144" s="1170"/>
      <c r="ROY144" s="1170"/>
      <c r="ROZ144" s="1170"/>
      <c r="RPA144" s="1170"/>
      <c r="RPB144" s="1170"/>
      <c r="RPC144" s="1170"/>
      <c r="RPD144" s="1170"/>
      <c r="RPE144" s="1170"/>
      <c r="RPF144" s="1170"/>
      <c r="RPG144" s="1170"/>
      <c r="RPH144" s="1170"/>
      <c r="RPI144" s="1170"/>
      <c r="RPJ144" s="1170"/>
      <c r="RPK144" s="1170"/>
      <c r="RPL144" s="1170"/>
      <c r="RPM144" s="1170"/>
      <c r="RPN144" s="1170"/>
      <c r="RPO144" s="1170"/>
      <c r="RPP144" s="1170"/>
      <c r="RPQ144" s="1170"/>
      <c r="RPR144" s="1170"/>
      <c r="RPS144" s="1170"/>
      <c r="RPT144" s="1170"/>
      <c r="RPU144" s="1170"/>
      <c r="RPV144" s="1170"/>
      <c r="RPW144" s="1170"/>
      <c r="RPX144" s="1170"/>
      <c r="RPY144" s="1170"/>
      <c r="RPZ144" s="1170"/>
      <c r="RQA144" s="1170"/>
      <c r="RQB144" s="1170"/>
      <c r="RQC144" s="1170"/>
      <c r="RQD144" s="1170"/>
      <c r="RQE144" s="1170"/>
      <c r="RQF144" s="1170"/>
      <c r="RQG144" s="1170"/>
      <c r="RQH144" s="1170"/>
      <c r="RQI144" s="1170"/>
      <c r="RQJ144" s="1170"/>
      <c r="RQK144" s="1170"/>
      <c r="RQL144" s="1170"/>
      <c r="RQM144" s="1170"/>
      <c r="RQN144" s="1170"/>
      <c r="RQO144" s="1170"/>
      <c r="RQP144" s="1170"/>
      <c r="RQQ144" s="1170"/>
      <c r="RQR144" s="1170"/>
      <c r="RQS144" s="1170"/>
      <c r="RQT144" s="1170"/>
      <c r="RQU144" s="1170"/>
      <c r="RQV144" s="1170"/>
      <c r="RQW144" s="1170"/>
      <c r="RQX144" s="1170"/>
      <c r="RQY144" s="1170"/>
      <c r="RQZ144" s="1170"/>
      <c r="RRA144" s="1170"/>
      <c r="RRB144" s="1170"/>
      <c r="RRC144" s="1170"/>
      <c r="RRD144" s="1170"/>
      <c r="RRE144" s="1170"/>
      <c r="RRF144" s="1170"/>
      <c r="RRG144" s="1170"/>
      <c r="RRH144" s="1170"/>
      <c r="RRI144" s="1170"/>
      <c r="RRJ144" s="1170"/>
      <c r="RRK144" s="1170"/>
      <c r="RRL144" s="1170"/>
      <c r="RRM144" s="1170"/>
      <c r="RRN144" s="1170"/>
      <c r="RRO144" s="1170"/>
      <c r="RRP144" s="1170"/>
      <c r="RRQ144" s="1170"/>
      <c r="RRR144" s="1170"/>
      <c r="RRS144" s="1170"/>
      <c r="RRT144" s="1170"/>
      <c r="RRU144" s="1170"/>
      <c r="RRV144" s="1170"/>
      <c r="RRW144" s="1170"/>
      <c r="RRX144" s="1170"/>
      <c r="RRY144" s="1170"/>
      <c r="RRZ144" s="1170"/>
      <c r="RSA144" s="1170"/>
      <c r="RSB144" s="1170"/>
      <c r="RSC144" s="1170"/>
      <c r="RSD144" s="1170"/>
      <c r="RSE144" s="1170"/>
      <c r="RSF144" s="1170"/>
      <c r="RSG144" s="1170"/>
      <c r="RSH144" s="1170"/>
      <c r="RSI144" s="1170"/>
      <c r="RSJ144" s="1170"/>
      <c r="RSK144" s="1170"/>
      <c r="RSL144" s="1170"/>
      <c r="RSM144" s="1170"/>
      <c r="RSN144" s="1170"/>
      <c r="RSO144" s="1170"/>
      <c r="RSP144" s="1170"/>
      <c r="RSQ144" s="1170"/>
      <c r="RSR144" s="1170"/>
      <c r="RSS144" s="1170"/>
      <c r="RST144" s="1170"/>
      <c r="RSU144" s="1170"/>
      <c r="RSV144" s="1170"/>
      <c r="RSW144" s="1170"/>
      <c r="RSX144" s="1170"/>
      <c r="RSY144" s="1170"/>
      <c r="RSZ144" s="1170"/>
      <c r="RTA144" s="1170"/>
      <c r="RTB144" s="1170"/>
      <c r="RTC144" s="1170"/>
      <c r="RTD144" s="1170"/>
      <c r="RTE144" s="1170"/>
      <c r="RTF144" s="1170"/>
      <c r="RTG144" s="1170"/>
      <c r="RTH144" s="1170"/>
      <c r="RTI144" s="1170"/>
      <c r="RTJ144" s="1170"/>
      <c r="RTK144" s="1170"/>
      <c r="RTL144" s="1170"/>
      <c r="RTM144" s="1170"/>
      <c r="RTN144" s="1170"/>
      <c r="RTO144" s="1170"/>
      <c r="RTP144" s="1170"/>
      <c r="RTQ144" s="1170"/>
      <c r="RTR144" s="1170"/>
      <c r="RTS144" s="1170"/>
      <c r="RTT144" s="1170"/>
      <c r="RTU144" s="1170"/>
      <c r="RTV144" s="1170"/>
      <c r="RTW144" s="1170"/>
      <c r="RTX144" s="1170"/>
      <c r="RTY144" s="1170"/>
      <c r="RTZ144" s="1170"/>
      <c r="RUA144" s="1170"/>
      <c r="RUB144" s="1170"/>
      <c r="RUC144" s="1170"/>
      <c r="RUD144" s="1170"/>
      <c r="RUE144" s="1170"/>
      <c r="RUF144" s="1170"/>
      <c r="RUG144" s="1170"/>
      <c r="RUH144" s="1170"/>
      <c r="RUI144" s="1170"/>
      <c r="RUJ144" s="1170"/>
      <c r="RUK144" s="1170"/>
      <c r="RUL144" s="1170"/>
      <c r="RUM144" s="1170"/>
      <c r="RUN144" s="1170"/>
      <c r="RUO144" s="1170"/>
      <c r="RUP144" s="1170"/>
      <c r="RUQ144" s="1170"/>
      <c r="RUR144" s="1170"/>
      <c r="RUS144" s="1170"/>
      <c r="RUT144" s="1170"/>
      <c r="RUU144" s="1170"/>
      <c r="RUV144" s="1170"/>
      <c r="RUW144" s="1170"/>
      <c r="RUX144" s="1170"/>
      <c r="RUY144" s="1170"/>
      <c r="RUZ144" s="1170"/>
      <c r="RVA144" s="1170"/>
      <c r="RVB144" s="1170"/>
      <c r="RVC144" s="1170"/>
      <c r="RVD144" s="1170"/>
      <c r="RVE144" s="1170"/>
      <c r="RVF144" s="1170"/>
      <c r="RVG144" s="1170"/>
      <c r="RVH144" s="1170"/>
      <c r="RVI144" s="1170"/>
      <c r="RVJ144" s="1170"/>
      <c r="RVK144" s="1170"/>
      <c r="RVL144" s="1170"/>
      <c r="RVM144" s="1170"/>
      <c r="RVN144" s="1170"/>
      <c r="RVO144" s="1170"/>
      <c r="RVP144" s="1170"/>
      <c r="RVQ144" s="1170"/>
      <c r="RVR144" s="1170"/>
      <c r="RVS144" s="1170"/>
      <c r="RVT144" s="1170"/>
      <c r="RVU144" s="1170"/>
      <c r="RVV144" s="1170"/>
      <c r="RVW144" s="1170"/>
      <c r="RVX144" s="1170"/>
      <c r="RVY144" s="1170"/>
      <c r="RVZ144" s="1170"/>
      <c r="RWA144" s="1170"/>
      <c r="RWB144" s="1170"/>
      <c r="RWC144" s="1170"/>
      <c r="RWD144" s="1170"/>
      <c r="RWE144" s="1170"/>
      <c r="RWF144" s="1170"/>
      <c r="RWG144" s="1170"/>
      <c r="RWH144" s="1170"/>
      <c r="RWI144" s="1170"/>
      <c r="RWJ144" s="1170"/>
      <c r="RWK144" s="1170"/>
      <c r="RWL144" s="1170"/>
      <c r="RWM144" s="1170"/>
      <c r="RWN144" s="1170"/>
      <c r="RWO144" s="1170"/>
      <c r="RWP144" s="1170"/>
      <c r="RWQ144" s="1170"/>
      <c r="RWR144" s="1170"/>
      <c r="RWS144" s="1170"/>
      <c r="RWT144" s="1170"/>
      <c r="RWU144" s="1170"/>
      <c r="RWV144" s="1170"/>
      <c r="RWW144" s="1170"/>
      <c r="RWX144" s="1170"/>
      <c r="RWY144" s="1170"/>
      <c r="RWZ144" s="1170"/>
      <c r="RXA144" s="1170"/>
      <c r="RXB144" s="1170"/>
      <c r="RXC144" s="1170"/>
      <c r="RXD144" s="1170"/>
      <c r="RXE144" s="1170"/>
      <c r="RXF144" s="1170"/>
      <c r="RXG144" s="1170"/>
      <c r="RXH144" s="1170"/>
      <c r="RXI144" s="1170"/>
      <c r="RXJ144" s="1170"/>
      <c r="RXK144" s="1170"/>
      <c r="RXL144" s="1170"/>
      <c r="RXM144" s="1170"/>
      <c r="RXN144" s="1170"/>
      <c r="RXO144" s="1170"/>
      <c r="RXP144" s="1170"/>
      <c r="RXQ144" s="1170"/>
      <c r="RXR144" s="1170"/>
      <c r="RXS144" s="1170"/>
      <c r="RXT144" s="1170"/>
      <c r="RXU144" s="1170"/>
      <c r="RXV144" s="1170"/>
      <c r="RXW144" s="1170"/>
      <c r="RXX144" s="1170"/>
      <c r="RXY144" s="1170"/>
      <c r="RXZ144" s="1170"/>
      <c r="RYA144" s="1170"/>
      <c r="RYB144" s="1170"/>
      <c r="RYC144" s="1170"/>
      <c r="RYD144" s="1170"/>
      <c r="RYE144" s="1170"/>
      <c r="RYF144" s="1170"/>
      <c r="RYG144" s="1170"/>
      <c r="RYH144" s="1170"/>
      <c r="RYI144" s="1170"/>
      <c r="RYJ144" s="1170"/>
      <c r="RYK144" s="1170"/>
      <c r="RYL144" s="1170"/>
      <c r="RYM144" s="1170"/>
      <c r="RYN144" s="1170"/>
      <c r="RYO144" s="1170"/>
      <c r="RYP144" s="1170"/>
      <c r="RYQ144" s="1170"/>
      <c r="RYR144" s="1170"/>
      <c r="RYS144" s="1170"/>
      <c r="RYT144" s="1170"/>
      <c r="RYU144" s="1170"/>
      <c r="RYV144" s="1170"/>
      <c r="RYW144" s="1170"/>
      <c r="RYX144" s="1170"/>
      <c r="RYY144" s="1170"/>
      <c r="RYZ144" s="1170"/>
      <c r="RZA144" s="1170"/>
      <c r="RZB144" s="1170"/>
      <c r="RZC144" s="1170"/>
      <c r="RZD144" s="1170"/>
      <c r="RZE144" s="1170"/>
      <c r="RZF144" s="1170"/>
      <c r="RZG144" s="1170"/>
      <c r="RZH144" s="1170"/>
      <c r="RZI144" s="1170"/>
      <c r="RZJ144" s="1170"/>
      <c r="RZK144" s="1170"/>
      <c r="RZL144" s="1170"/>
      <c r="RZM144" s="1170"/>
      <c r="RZN144" s="1170"/>
      <c r="RZO144" s="1170"/>
      <c r="RZP144" s="1170"/>
      <c r="RZQ144" s="1170"/>
      <c r="RZR144" s="1170"/>
      <c r="RZS144" s="1170"/>
      <c r="RZT144" s="1170"/>
      <c r="RZU144" s="1170"/>
      <c r="RZV144" s="1170"/>
      <c r="RZW144" s="1170"/>
      <c r="RZX144" s="1170"/>
      <c r="RZY144" s="1170"/>
      <c r="RZZ144" s="1170"/>
      <c r="SAA144" s="1170"/>
      <c r="SAB144" s="1170"/>
      <c r="SAC144" s="1170"/>
      <c r="SAD144" s="1170"/>
      <c r="SAE144" s="1170"/>
      <c r="SAF144" s="1170"/>
      <c r="SAG144" s="1170"/>
      <c r="SAH144" s="1170"/>
      <c r="SAI144" s="1170"/>
      <c r="SAJ144" s="1170"/>
      <c r="SAK144" s="1170"/>
      <c r="SAL144" s="1170"/>
      <c r="SAM144" s="1170"/>
      <c r="SAN144" s="1170"/>
      <c r="SAO144" s="1170"/>
      <c r="SAP144" s="1170"/>
      <c r="SAQ144" s="1170"/>
      <c r="SAR144" s="1170"/>
      <c r="SAS144" s="1170"/>
      <c r="SAT144" s="1170"/>
      <c r="SAU144" s="1170"/>
      <c r="SAV144" s="1170"/>
      <c r="SAW144" s="1170"/>
      <c r="SAX144" s="1170"/>
      <c r="SAY144" s="1170"/>
      <c r="SAZ144" s="1170"/>
      <c r="SBA144" s="1170"/>
      <c r="SBB144" s="1170"/>
      <c r="SBC144" s="1170"/>
      <c r="SBD144" s="1170"/>
      <c r="SBE144" s="1170"/>
      <c r="SBF144" s="1170"/>
      <c r="SBG144" s="1170"/>
      <c r="SBH144" s="1170"/>
      <c r="SBI144" s="1170"/>
      <c r="SBJ144" s="1170"/>
      <c r="SBK144" s="1170"/>
      <c r="SBL144" s="1170"/>
      <c r="SBM144" s="1170"/>
      <c r="SBN144" s="1170"/>
      <c r="SBO144" s="1170"/>
      <c r="SBP144" s="1170"/>
      <c r="SBQ144" s="1170"/>
      <c r="SBR144" s="1170"/>
      <c r="SBS144" s="1170"/>
      <c r="SBT144" s="1170"/>
      <c r="SBU144" s="1170"/>
      <c r="SBV144" s="1170"/>
      <c r="SBW144" s="1170"/>
      <c r="SBX144" s="1170"/>
      <c r="SBY144" s="1170"/>
      <c r="SBZ144" s="1170"/>
      <c r="SCA144" s="1170"/>
      <c r="SCB144" s="1170"/>
      <c r="SCC144" s="1170"/>
      <c r="SCD144" s="1170"/>
      <c r="SCE144" s="1170"/>
      <c r="SCF144" s="1170"/>
      <c r="SCG144" s="1170"/>
      <c r="SCH144" s="1170"/>
      <c r="SCI144" s="1170"/>
      <c r="SCJ144" s="1170"/>
      <c r="SCK144" s="1170"/>
      <c r="SCL144" s="1170"/>
      <c r="SCM144" s="1170"/>
      <c r="SCN144" s="1170"/>
      <c r="SCO144" s="1170"/>
      <c r="SCP144" s="1170"/>
      <c r="SCQ144" s="1170"/>
      <c r="SCR144" s="1170"/>
      <c r="SCS144" s="1170"/>
      <c r="SCT144" s="1170"/>
      <c r="SCU144" s="1170"/>
      <c r="SCV144" s="1170"/>
      <c r="SCW144" s="1170"/>
      <c r="SCX144" s="1170"/>
      <c r="SCY144" s="1170"/>
      <c r="SCZ144" s="1170"/>
      <c r="SDA144" s="1170"/>
      <c r="SDB144" s="1170"/>
      <c r="SDC144" s="1170"/>
      <c r="SDD144" s="1170"/>
      <c r="SDE144" s="1170"/>
      <c r="SDF144" s="1170"/>
      <c r="SDG144" s="1170"/>
      <c r="SDH144" s="1170"/>
      <c r="SDI144" s="1170"/>
      <c r="SDJ144" s="1170"/>
      <c r="SDK144" s="1170"/>
      <c r="SDL144" s="1170"/>
      <c r="SDM144" s="1170"/>
      <c r="SDN144" s="1170"/>
      <c r="SDO144" s="1170"/>
      <c r="SDP144" s="1170"/>
      <c r="SDQ144" s="1170"/>
      <c r="SDR144" s="1170"/>
      <c r="SDS144" s="1170"/>
      <c r="SDT144" s="1170"/>
      <c r="SDU144" s="1170"/>
      <c r="SDV144" s="1170"/>
      <c r="SDW144" s="1170"/>
      <c r="SDX144" s="1170"/>
      <c r="SDY144" s="1170"/>
      <c r="SDZ144" s="1170"/>
      <c r="SEA144" s="1170"/>
      <c r="SEB144" s="1170"/>
      <c r="SEC144" s="1170"/>
      <c r="SED144" s="1170"/>
      <c r="SEE144" s="1170"/>
      <c r="SEF144" s="1170"/>
      <c r="SEG144" s="1170"/>
      <c r="SEH144" s="1170"/>
      <c r="SEI144" s="1170"/>
      <c r="SEJ144" s="1170"/>
      <c r="SEK144" s="1170"/>
      <c r="SEL144" s="1170"/>
      <c r="SEM144" s="1170"/>
      <c r="SEN144" s="1170"/>
      <c r="SEO144" s="1170"/>
      <c r="SEP144" s="1170"/>
      <c r="SEQ144" s="1170"/>
      <c r="SER144" s="1170"/>
      <c r="SES144" s="1170"/>
      <c r="SET144" s="1170"/>
      <c r="SEU144" s="1170"/>
      <c r="SEV144" s="1170"/>
      <c r="SEW144" s="1170"/>
      <c r="SEX144" s="1170"/>
      <c r="SEY144" s="1170"/>
      <c r="SEZ144" s="1170"/>
      <c r="SFA144" s="1170"/>
      <c r="SFB144" s="1170"/>
      <c r="SFC144" s="1170"/>
      <c r="SFD144" s="1170"/>
      <c r="SFE144" s="1170"/>
      <c r="SFF144" s="1170"/>
      <c r="SFG144" s="1170"/>
      <c r="SFH144" s="1170"/>
      <c r="SFI144" s="1170"/>
      <c r="SFJ144" s="1170"/>
      <c r="SFK144" s="1170"/>
      <c r="SFL144" s="1170"/>
      <c r="SFM144" s="1170"/>
      <c r="SFN144" s="1170"/>
      <c r="SFO144" s="1170"/>
      <c r="SFP144" s="1170"/>
      <c r="SFQ144" s="1170"/>
      <c r="SFR144" s="1170"/>
      <c r="SFS144" s="1170"/>
      <c r="SFT144" s="1170"/>
      <c r="SFU144" s="1170"/>
      <c r="SFV144" s="1170"/>
      <c r="SFW144" s="1170"/>
      <c r="SFX144" s="1170"/>
      <c r="SFY144" s="1170"/>
      <c r="SFZ144" s="1170"/>
      <c r="SGA144" s="1170"/>
      <c r="SGB144" s="1170"/>
      <c r="SGC144" s="1170"/>
      <c r="SGD144" s="1170"/>
      <c r="SGE144" s="1170"/>
      <c r="SGF144" s="1170"/>
      <c r="SGG144" s="1170"/>
      <c r="SGH144" s="1170"/>
      <c r="SGI144" s="1170"/>
      <c r="SGJ144" s="1170"/>
      <c r="SGK144" s="1170"/>
      <c r="SGL144" s="1170"/>
      <c r="SGM144" s="1170"/>
      <c r="SGN144" s="1170"/>
      <c r="SGO144" s="1170"/>
      <c r="SGP144" s="1170"/>
      <c r="SGQ144" s="1170"/>
      <c r="SGR144" s="1170"/>
      <c r="SGS144" s="1170"/>
      <c r="SGT144" s="1170"/>
      <c r="SGU144" s="1170"/>
      <c r="SGV144" s="1170"/>
      <c r="SGW144" s="1170"/>
      <c r="SGX144" s="1170"/>
      <c r="SGY144" s="1170"/>
      <c r="SGZ144" s="1170"/>
      <c r="SHA144" s="1170"/>
      <c r="SHB144" s="1170"/>
      <c r="SHC144" s="1170"/>
      <c r="SHD144" s="1170"/>
      <c r="SHE144" s="1170"/>
      <c r="SHF144" s="1170"/>
      <c r="SHG144" s="1170"/>
      <c r="SHH144" s="1170"/>
      <c r="SHI144" s="1170"/>
      <c r="SHJ144" s="1170"/>
      <c r="SHK144" s="1170"/>
      <c r="SHL144" s="1170"/>
      <c r="SHM144" s="1170"/>
      <c r="SHN144" s="1170"/>
      <c r="SHO144" s="1170"/>
      <c r="SHP144" s="1170"/>
      <c r="SHQ144" s="1170"/>
      <c r="SHR144" s="1170"/>
      <c r="SHS144" s="1170"/>
      <c r="SHT144" s="1170"/>
      <c r="SHU144" s="1170"/>
      <c r="SHV144" s="1170"/>
      <c r="SHW144" s="1170"/>
      <c r="SHX144" s="1170"/>
      <c r="SHY144" s="1170"/>
      <c r="SHZ144" s="1170"/>
      <c r="SIA144" s="1170"/>
      <c r="SIB144" s="1170"/>
      <c r="SIC144" s="1170"/>
      <c r="SID144" s="1170"/>
      <c r="SIE144" s="1170"/>
      <c r="SIF144" s="1170"/>
      <c r="SIG144" s="1170"/>
      <c r="SIH144" s="1170"/>
      <c r="SII144" s="1170"/>
      <c r="SIJ144" s="1170"/>
      <c r="SIK144" s="1170"/>
      <c r="SIL144" s="1170"/>
      <c r="SIM144" s="1170"/>
      <c r="SIN144" s="1170"/>
      <c r="SIO144" s="1170"/>
      <c r="SIP144" s="1170"/>
      <c r="SIQ144" s="1170"/>
      <c r="SIR144" s="1170"/>
      <c r="SIS144" s="1170"/>
      <c r="SIT144" s="1170"/>
      <c r="SIU144" s="1170"/>
      <c r="SIV144" s="1170"/>
      <c r="SIW144" s="1170"/>
      <c r="SIX144" s="1170"/>
      <c r="SIY144" s="1170"/>
      <c r="SIZ144" s="1170"/>
      <c r="SJA144" s="1170"/>
      <c r="SJB144" s="1170"/>
      <c r="SJC144" s="1170"/>
      <c r="SJD144" s="1170"/>
      <c r="SJE144" s="1170"/>
      <c r="SJF144" s="1170"/>
      <c r="SJG144" s="1170"/>
      <c r="SJH144" s="1170"/>
      <c r="SJI144" s="1170"/>
      <c r="SJJ144" s="1170"/>
      <c r="SJK144" s="1170"/>
      <c r="SJL144" s="1170"/>
      <c r="SJM144" s="1170"/>
      <c r="SJN144" s="1170"/>
      <c r="SJO144" s="1170"/>
      <c r="SJP144" s="1170"/>
      <c r="SJQ144" s="1170"/>
      <c r="SJR144" s="1170"/>
      <c r="SJS144" s="1170"/>
      <c r="SJT144" s="1170"/>
      <c r="SJU144" s="1170"/>
      <c r="SJV144" s="1170"/>
      <c r="SJW144" s="1170"/>
      <c r="SJX144" s="1170"/>
      <c r="SJY144" s="1170"/>
      <c r="SJZ144" s="1170"/>
      <c r="SKA144" s="1170"/>
      <c r="SKB144" s="1170"/>
      <c r="SKC144" s="1170"/>
      <c r="SKD144" s="1170"/>
      <c r="SKE144" s="1170"/>
      <c r="SKF144" s="1170"/>
      <c r="SKG144" s="1170"/>
      <c r="SKH144" s="1170"/>
      <c r="SKI144" s="1170"/>
      <c r="SKJ144" s="1170"/>
      <c r="SKK144" s="1170"/>
      <c r="SKL144" s="1170"/>
      <c r="SKM144" s="1170"/>
      <c r="SKN144" s="1170"/>
      <c r="SKO144" s="1170"/>
      <c r="SKP144" s="1170"/>
      <c r="SKQ144" s="1170"/>
      <c r="SKR144" s="1170"/>
      <c r="SKS144" s="1170"/>
      <c r="SKT144" s="1170"/>
      <c r="SKU144" s="1170"/>
      <c r="SKV144" s="1170"/>
      <c r="SKW144" s="1170"/>
      <c r="SKX144" s="1170"/>
      <c r="SKY144" s="1170"/>
      <c r="SKZ144" s="1170"/>
      <c r="SLA144" s="1170"/>
      <c r="SLB144" s="1170"/>
      <c r="SLC144" s="1170"/>
      <c r="SLD144" s="1170"/>
      <c r="SLE144" s="1170"/>
      <c r="SLF144" s="1170"/>
      <c r="SLG144" s="1170"/>
      <c r="SLH144" s="1170"/>
      <c r="SLI144" s="1170"/>
      <c r="SLJ144" s="1170"/>
      <c r="SLK144" s="1170"/>
      <c r="SLL144" s="1170"/>
      <c r="SLM144" s="1170"/>
      <c r="SLN144" s="1170"/>
      <c r="SLO144" s="1170"/>
      <c r="SLP144" s="1170"/>
      <c r="SLQ144" s="1170"/>
      <c r="SLR144" s="1170"/>
      <c r="SLS144" s="1170"/>
      <c r="SLT144" s="1170"/>
      <c r="SLU144" s="1170"/>
      <c r="SLV144" s="1170"/>
      <c r="SLW144" s="1170"/>
      <c r="SLX144" s="1170"/>
      <c r="SLY144" s="1170"/>
      <c r="SLZ144" s="1170"/>
      <c r="SMA144" s="1170"/>
      <c r="SMB144" s="1170"/>
      <c r="SMC144" s="1170"/>
      <c r="SMD144" s="1170"/>
      <c r="SME144" s="1170"/>
      <c r="SMF144" s="1170"/>
      <c r="SMG144" s="1170"/>
      <c r="SMH144" s="1170"/>
      <c r="SMI144" s="1170"/>
      <c r="SMJ144" s="1170"/>
      <c r="SMK144" s="1170"/>
      <c r="SML144" s="1170"/>
      <c r="SMM144" s="1170"/>
      <c r="SMN144" s="1170"/>
      <c r="SMO144" s="1170"/>
      <c r="SMP144" s="1170"/>
      <c r="SMQ144" s="1170"/>
      <c r="SMR144" s="1170"/>
      <c r="SMS144" s="1170"/>
      <c r="SMT144" s="1170"/>
      <c r="SMU144" s="1170"/>
      <c r="SMV144" s="1170"/>
      <c r="SMW144" s="1170"/>
      <c r="SMX144" s="1170"/>
      <c r="SMY144" s="1170"/>
      <c r="SMZ144" s="1170"/>
      <c r="SNA144" s="1170"/>
      <c r="SNB144" s="1170"/>
      <c r="SNC144" s="1170"/>
      <c r="SND144" s="1170"/>
      <c r="SNE144" s="1170"/>
      <c r="SNF144" s="1170"/>
      <c r="SNG144" s="1170"/>
      <c r="SNH144" s="1170"/>
      <c r="SNI144" s="1170"/>
      <c r="SNJ144" s="1170"/>
      <c r="SNK144" s="1170"/>
      <c r="SNL144" s="1170"/>
      <c r="SNM144" s="1170"/>
      <c r="SNN144" s="1170"/>
      <c r="SNO144" s="1170"/>
      <c r="SNP144" s="1170"/>
      <c r="SNQ144" s="1170"/>
      <c r="SNR144" s="1170"/>
      <c r="SNS144" s="1170"/>
      <c r="SNT144" s="1170"/>
      <c r="SNU144" s="1170"/>
      <c r="SNV144" s="1170"/>
      <c r="SNW144" s="1170"/>
      <c r="SNX144" s="1170"/>
      <c r="SNY144" s="1170"/>
      <c r="SNZ144" s="1170"/>
      <c r="SOA144" s="1170"/>
      <c r="SOB144" s="1170"/>
      <c r="SOC144" s="1170"/>
      <c r="SOD144" s="1170"/>
      <c r="SOE144" s="1170"/>
      <c r="SOF144" s="1170"/>
      <c r="SOG144" s="1170"/>
      <c r="SOH144" s="1170"/>
      <c r="SOI144" s="1170"/>
      <c r="SOJ144" s="1170"/>
      <c r="SOK144" s="1170"/>
      <c r="SOL144" s="1170"/>
      <c r="SOM144" s="1170"/>
      <c r="SON144" s="1170"/>
      <c r="SOO144" s="1170"/>
      <c r="SOP144" s="1170"/>
      <c r="SOQ144" s="1170"/>
      <c r="SOR144" s="1170"/>
      <c r="SOS144" s="1170"/>
      <c r="SOT144" s="1170"/>
      <c r="SOU144" s="1170"/>
      <c r="SOV144" s="1170"/>
      <c r="SOW144" s="1170"/>
      <c r="SOX144" s="1170"/>
      <c r="SOY144" s="1170"/>
      <c r="SOZ144" s="1170"/>
      <c r="SPA144" s="1170"/>
      <c r="SPB144" s="1170"/>
      <c r="SPC144" s="1170"/>
      <c r="SPD144" s="1170"/>
      <c r="SPE144" s="1170"/>
      <c r="SPF144" s="1170"/>
      <c r="SPG144" s="1170"/>
      <c r="SPH144" s="1170"/>
      <c r="SPI144" s="1170"/>
      <c r="SPJ144" s="1170"/>
      <c r="SPK144" s="1170"/>
      <c r="SPL144" s="1170"/>
      <c r="SPM144" s="1170"/>
      <c r="SPN144" s="1170"/>
      <c r="SPO144" s="1170"/>
      <c r="SPP144" s="1170"/>
      <c r="SPQ144" s="1170"/>
      <c r="SPR144" s="1170"/>
      <c r="SPS144" s="1170"/>
      <c r="SPT144" s="1170"/>
      <c r="SPU144" s="1170"/>
      <c r="SPV144" s="1170"/>
      <c r="SPW144" s="1170"/>
      <c r="SPX144" s="1170"/>
      <c r="SPY144" s="1170"/>
      <c r="SPZ144" s="1170"/>
      <c r="SQA144" s="1170"/>
      <c r="SQB144" s="1170"/>
      <c r="SQC144" s="1170"/>
      <c r="SQD144" s="1170"/>
      <c r="SQE144" s="1170"/>
      <c r="SQF144" s="1170"/>
      <c r="SQG144" s="1170"/>
      <c r="SQH144" s="1170"/>
      <c r="SQI144" s="1170"/>
      <c r="SQJ144" s="1170"/>
      <c r="SQK144" s="1170"/>
      <c r="SQL144" s="1170"/>
      <c r="SQM144" s="1170"/>
      <c r="SQN144" s="1170"/>
      <c r="SQO144" s="1170"/>
      <c r="SQP144" s="1170"/>
      <c r="SQQ144" s="1170"/>
      <c r="SQR144" s="1170"/>
      <c r="SQS144" s="1170"/>
      <c r="SQT144" s="1170"/>
      <c r="SQU144" s="1170"/>
      <c r="SQV144" s="1170"/>
      <c r="SQW144" s="1170"/>
      <c r="SQX144" s="1170"/>
      <c r="SQY144" s="1170"/>
      <c r="SQZ144" s="1170"/>
      <c r="SRA144" s="1170"/>
      <c r="SRB144" s="1170"/>
      <c r="SRC144" s="1170"/>
      <c r="SRD144" s="1170"/>
      <c r="SRE144" s="1170"/>
      <c r="SRF144" s="1170"/>
      <c r="SRG144" s="1170"/>
      <c r="SRH144" s="1170"/>
      <c r="SRI144" s="1170"/>
      <c r="SRJ144" s="1170"/>
      <c r="SRK144" s="1170"/>
      <c r="SRL144" s="1170"/>
      <c r="SRM144" s="1170"/>
      <c r="SRN144" s="1170"/>
      <c r="SRO144" s="1170"/>
      <c r="SRP144" s="1170"/>
      <c r="SRQ144" s="1170"/>
      <c r="SRR144" s="1170"/>
      <c r="SRS144" s="1170"/>
      <c r="SRT144" s="1170"/>
      <c r="SRU144" s="1170"/>
      <c r="SRV144" s="1170"/>
      <c r="SRW144" s="1170"/>
      <c r="SRX144" s="1170"/>
      <c r="SRY144" s="1170"/>
      <c r="SRZ144" s="1170"/>
      <c r="SSA144" s="1170"/>
      <c r="SSB144" s="1170"/>
      <c r="SSC144" s="1170"/>
      <c r="SSD144" s="1170"/>
      <c r="SSE144" s="1170"/>
      <c r="SSF144" s="1170"/>
      <c r="SSG144" s="1170"/>
      <c r="SSH144" s="1170"/>
      <c r="SSI144" s="1170"/>
      <c r="SSJ144" s="1170"/>
      <c r="SSK144" s="1170"/>
      <c r="SSL144" s="1170"/>
      <c r="SSM144" s="1170"/>
      <c r="SSN144" s="1170"/>
      <c r="SSO144" s="1170"/>
      <c r="SSP144" s="1170"/>
      <c r="SSQ144" s="1170"/>
      <c r="SSR144" s="1170"/>
      <c r="SSS144" s="1170"/>
      <c r="SST144" s="1170"/>
      <c r="SSU144" s="1170"/>
      <c r="SSV144" s="1170"/>
      <c r="SSW144" s="1170"/>
      <c r="SSX144" s="1170"/>
      <c r="SSY144" s="1170"/>
      <c r="SSZ144" s="1170"/>
      <c r="STA144" s="1170"/>
      <c r="STB144" s="1170"/>
      <c r="STC144" s="1170"/>
      <c r="STD144" s="1170"/>
      <c r="STE144" s="1170"/>
      <c r="STF144" s="1170"/>
      <c r="STG144" s="1170"/>
      <c r="STH144" s="1170"/>
      <c r="STI144" s="1170"/>
      <c r="STJ144" s="1170"/>
      <c r="STK144" s="1170"/>
      <c r="STL144" s="1170"/>
      <c r="STM144" s="1170"/>
      <c r="STN144" s="1170"/>
      <c r="STO144" s="1170"/>
      <c r="STP144" s="1170"/>
      <c r="STQ144" s="1170"/>
      <c r="STR144" s="1170"/>
      <c r="STS144" s="1170"/>
      <c r="STT144" s="1170"/>
      <c r="STU144" s="1170"/>
      <c r="STV144" s="1170"/>
      <c r="STW144" s="1170"/>
      <c r="STX144" s="1170"/>
      <c r="STY144" s="1170"/>
      <c r="STZ144" s="1170"/>
      <c r="SUA144" s="1170"/>
      <c r="SUB144" s="1170"/>
      <c r="SUC144" s="1170"/>
      <c r="SUD144" s="1170"/>
      <c r="SUE144" s="1170"/>
      <c r="SUF144" s="1170"/>
      <c r="SUG144" s="1170"/>
      <c r="SUH144" s="1170"/>
      <c r="SUI144" s="1170"/>
      <c r="SUJ144" s="1170"/>
      <c r="SUK144" s="1170"/>
      <c r="SUL144" s="1170"/>
      <c r="SUM144" s="1170"/>
      <c r="SUN144" s="1170"/>
      <c r="SUO144" s="1170"/>
      <c r="SUP144" s="1170"/>
      <c r="SUQ144" s="1170"/>
      <c r="SUR144" s="1170"/>
      <c r="SUS144" s="1170"/>
      <c r="SUT144" s="1170"/>
      <c r="SUU144" s="1170"/>
      <c r="SUV144" s="1170"/>
      <c r="SUW144" s="1170"/>
      <c r="SUX144" s="1170"/>
      <c r="SUY144" s="1170"/>
      <c r="SUZ144" s="1170"/>
      <c r="SVA144" s="1170"/>
      <c r="SVB144" s="1170"/>
      <c r="SVC144" s="1170"/>
      <c r="SVD144" s="1170"/>
      <c r="SVE144" s="1170"/>
      <c r="SVF144" s="1170"/>
      <c r="SVG144" s="1170"/>
      <c r="SVH144" s="1170"/>
      <c r="SVI144" s="1170"/>
      <c r="SVJ144" s="1170"/>
      <c r="SVK144" s="1170"/>
      <c r="SVL144" s="1170"/>
      <c r="SVM144" s="1170"/>
      <c r="SVN144" s="1170"/>
      <c r="SVO144" s="1170"/>
      <c r="SVP144" s="1170"/>
      <c r="SVQ144" s="1170"/>
      <c r="SVR144" s="1170"/>
      <c r="SVS144" s="1170"/>
      <c r="SVT144" s="1170"/>
      <c r="SVU144" s="1170"/>
      <c r="SVV144" s="1170"/>
      <c r="SVW144" s="1170"/>
      <c r="SVX144" s="1170"/>
      <c r="SVY144" s="1170"/>
      <c r="SVZ144" s="1170"/>
      <c r="SWA144" s="1170"/>
      <c r="SWB144" s="1170"/>
      <c r="SWC144" s="1170"/>
      <c r="SWD144" s="1170"/>
      <c r="SWE144" s="1170"/>
      <c r="SWF144" s="1170"/>
      <c r="SWG144" s="1170"/>
      <c r="SWH144" s="1170"/>
      <c r="SWI144" s="1170"/>
      <c r="SWJ144" s="1170"/>
      <c r="SWK144" s="1170"/>
      <c r="SWL144" s="1170"/>
      <c r="SWM144" s="1170"/>
      <c r="SWN144" s="1170"/>
      <c r="SWO144" s="1170"/>
      <c r="SWP144" s="1170"/>
      <c r="SWQ144" s="1170"/>
      <c r="SWR144" s="1170"/>
      <c r="SWS144" s="1170"/>
      <c r="SWT144" s="1170"/>
      <c r="SWU144" s="1170"/>
      <c r="SWV144" s="1170"/>
      <c r="SWW144" s="1170"/>
      <c r="SWX144" s="1170"/>
      <c r="SWY144" s="1170"/>
      <c r="SWZ144" s="1170"/>
      <c r="SXA144" s="1170"/>
      <c r="SXB144" s="1170"/>
      <c r="SXC144" s="1170"/>
      <c r="SXD144" s="1170"/>
      <c r="SXE144" s="1170"/>
      <c r="SXF144" s="1170"/>
      <c r="SXG144" s="1170"/>
      <c r="SXH144" s="1170"/>
      <c r="SXI144" s="1170"/>
      <c r="SXJ144" s="1170"/>
      <c r="SXK144" s="1170"/>
      <c r="SXL144" s="1170"/>
      <c r="SXM144" s="1170"/>
      <c r="SXN144" s="1170"/>
      <c r="SXO144" s="1170"/>
      <c r="SXP144" s="1170"/>
      <c r="SXQ144" s="1170"/>
      <c r="SXR144" s="1170"/>
      <c r="SXS144" s="1170"/>
      <c r="SXT144" s="1170"/>
      <c r="SXU144" s="1170"/>
      <c r="SXV144" s="1170"/>
      <c r="SXW144" s="1170"/>
      <c r="SXX144" s="1170"/>
      <c r="SXY144" s="1170"/>
      <c r="SXZ144" s="1170"/>
      <c r="SYA144" s="1170"/>
      <c r="SYB144" s="1170"/>
      <c r="SYC144" s="1170"/>
      <c r="SYD144" s="1170"/>
      <c r="SYE144" s="1170"/>
      <c r="SYF144" s="1170"/>
      <c r="SYG144" s="1170"/>
      <c r="SYH144" s="1170"/>
      <c r="SYI144" s="1170"/>
      <c r="SYJ144" s="1170"/>
      <c r="SYK144" s="1170"/>
      <c r="SYL144" s="1170"/>
      <c r="SYM144" s="1170"/>
      <c r="SYN144" s="1170"/>
      <c r="SYO144" s="1170"/>
      <c r="SYP144" s="1170"/>
      <c r="SYQ144" s="1170"/>
      <c r="SYR144" s="1170"/>
      <c r="SYS144" s="1170"/>
      <c r="SYT144" s="1170"/>
      <c r="SYU144" s="1170"/>
      <c r="SYV144" s="1170"/>
      <c r="SYW144" s="1170"/>
      <c r="SYX144" s="1170"/>
      <c r="SYY144" s="1170"/>
      <c r="SYZ144" s="1170"/>
      <c r="SZA144" s="1170"/>
      <c r="SZB144" s="1170"/>
      <c r="SZC144" s="1170"/>
      <c r="SZD144" s="1170"/>
      <c r="SZE144" s="1170"/>
      <c r="SZF144" s="1170"/>
      <c r="SZG144" s="1170"/>
      <c r="SZH144" s="1170"/>
      <c r="SZI144" s="1170"/>
      <c r="SZJ144" s="1170"/>
      <c r="SZK144" s="1170"/>
      <c r="SZL144" s="1170"/>
      <c r="SZM144" s="1170"/>
      <c r="SZN144" s="1170"/>
      <c r="SZO144" s="1170"/>
      <c r="SZP144" s="1170"/>
      <c r="SZQ144" s="1170"/>
      <c r="SZR144" s="1170"/>
      <c r="SZS144" s="1170"/>
      <c r="SZT144" s="1170"/>
      <c r="SZU144" s="1170"/>
      <c r="SZV144" s="1170"/>
      <c r="SZW144" s="1170"/>
      <c r="SZX144" s="1170"/>
      <c r="SZY144" s="1170"/>
      <c r="SZZ144" s="1170"/>
      <c r="TAA144" s="1170"/>
      <c r="TAB144" s="1170"/>
      <c r="TAC144" s="1170"/>
      <c r="TAD144" s="1170"/>
      <c r="TAE144" s="1170"/>
      <c r="TAF144" s="1170"/>
      <c r="TAG144" s="1170"/>
      <c r="TAH144" s="1170"/>
      <c r="TAI144" s="1170"/>
      <c r="TAJ144" s="1170"/>
      <c r="TAK144" s="1170"/>
      <c r="TAL144" s="1170"/>
      <c r="TAM144" s="1170"/>
      <c r="TAN144" s="1170"/>
      <c r="TAO144" s="1170"/>
      <c r="TAP144" s="1170"/>
      <c r="TAQ144" s="1170"/>
      <c r="TAR144" s="1170"/>
      <c r="TAS144" s="1170"/>
      <c r="TAT144" s="1170"/>
      <c r="TAU144" s="1170"/>
      <c r="TAV144" s="1170"/>
      <c r="TAW144" s="1170"/>
      <c r="TAX144" s="1170"/>
      <c r="TAY144" s="1170"/>
      <c r="TAZ144" s="1170"/>
      <c r="TBA144" s="1170"/>
      <c r="TBB144" s="1170"/>
      <c r="TBC144" s="1170"/>
      <c r="TBD144" s="1170"/>
      <c r="TBE144" s="1170"/>
      <c r="TBF144" s="1170"/>
      <c r="TBG144" s="1170"/>
      <c r="TBH144" s="1170"/>
      <c r="TBI144" s="1170"/>
      <c r="TBJ144" s="1170"/>
      <c r="TBK144" s="1170"/>
      <c r="TBL144" s="1170"/>
      <c r="TBM144" s="1170"/>
      <c r="TBN144" s="1170"/>
      <c r="TBO144" s="1170"/>
      <c r="TBP144" s="1170"/>
      <c r="TBQ144" s="1170"/>
      <c r="TBR144" s="1170"/>
      <c r="TBS144" s="1170"/>
      <c r="TBT144" s="1170"/>
      <c r="TBU144" s="1170"/>
      <c r="TBV144" s="1170"/>
      <c r="TBW144" s="1170"/>
      <c r="TBX144" s="1170"/>
      <c r="TBY144" s="1170"/>
      <c r="TBZ144" s="1170"/>
      <c r="TCA144" s="1170"/>
      <c r="TCB144" s="1170"/>
      <c r="TCC144" s="1170"/>
      <c r="TCD144" s="1170"/>
      <c r="TCE144" s="1170"/>
      <c r="TCF144" s="1170"/>
      <c r="TCG144" s="1170"/>
      <c r="TCH144" s="1170"/>
      <c r="TCI144" s="1170"/>
      <c r="TCJ144" s="1170"/>
      <c r="TCK144" s="1170"/>
      <c r="TCL144" s="1170"/>
      <c r="TCM144" s="1170"/>
      <c r="TCN144" s="1170"/>
      <c r="TCO144" s="1170"/>
      <c r="TCP144" s="1170"/>
      <c r="TCQ144" s="1170"/>
      <c r="TCR144" s="1170"/>
      <c r="TCS144" s="1170"/>
      <c r="TCT144" s="1170"/>
      <c r="TCU144" s="1170"/>
      <c r="TCV144" s="1170"/>
      <c r="TCW144" s="1170"/>
      <c r="TCX144" s="1170"/>
      <c r="TCY144" s="1170"/>
      <c r="TCZ144" s="1170"/>
      <c r="TDA144" s="1170"/>
      <c r="TDB144" s="1170"/>
      <c r="TDC144" s="1170"/>
      <c r="TDD144" s="1170"/>
      <c r="TDE144" s="1170"/>
      <c r="TDF144" s="1170"/>
      <c r="TDG144" s="1170"/>
      <c r="TDH144" s="1170"/>
      <c r="TDI144" s="1170"/>
      <c r="TDJ144" s="1170"/>
      <c r="TDK144" s="1170"/>
      <c r="TDL144" s="1170"/>
      <c r="TDM144" s="1170"/>
      <c r="TDN144" s="1170"/>
      <c r="TDO144" s="1170"/>
      <c r="TDP144" s="1170"/>
      <c r="TDQ144" s="1170"/>
      <c r="TDR144" s="1170"/>
      <c r="TDS144" s="1170"/>
      <c r="TDT144" s="1170"/>
      <c r="TDU144" s="1170"/>
      <c r="TDV144" s="1170"/>
      <c r="TDW144" s="1170"/>
      <c r="TDX144" s="1170"/>
      <c r="TDY144" s="1170"/>
      <c r="TDZ144" s="1170"/>
      <c r="TEA144" s="1170"/>
      <c r="TEB144" s="1170"/>
      <c r="TEC144" s="1170"/>
      <c r="TED144" s="1170"/>
      <c r="TEE144" s="1170"/>
      <c r="TEF144" s="1170"/>
      <c r="TEG144" s="1170"/>
      <c r="TEH144" s="1170"/>
      <c r="TEI144" s="1170"/>
      <c r="TEJ144" s="1170"/>
      <c r="TEK144" s="1170"/>
      <c r="TEL144" s="1170"/>
      <c r="TEM144" s="1170"/>
      <c r="TEN144" s="1170"/>
      <c r="TEO144" s="1170"/>
      <c r="TEP144" s="1170"/>
      <c r="TEQ144" s="1170"/>
      <c r="TER144" s="1170"/>
      <c r="TES144" s="1170"/>
      <c r="TET144" s="1170"/>
      <c r="TEU144" s="1170"/>
      <c r="TEV144" s="1170"/>
      <c r="TEW144" s="1170"/>
      <c r="TEX144" s="1170"/>
      <c r="TEY144" s="1170"/>
      <c r="TEZ144" s="1170"/>
      <c r="TFA144" s="1170"/>
      <c r="TFB144" s="1170"/>
      <c r="TFC144" s="1170"/>
      <c r="TFD144" s="1170"/>
      <c r="TFE144" s="1170"/>
      <c r="TFF144" s="1170"/>
      <c r="TFG144" s="1170"/>
      <c r="TFH144" s="1170"/>
      <c r="TFI144" s="1170"/>
      <c r="TFJ144" s="1170"/>
      <c r="TFK144" s="1170"/>
      <c r="TFL144" s="1170"/>
      <c r="TFM144" s="1170"/>
      <c r="TFN144" s="1170"/>
      <c r="TFO144" s="1170"/>
      <c r="TFP144" s="1170"/>
      <c r="TFQ144" s="1170"/>
      <c r="TFR144" s="1170"/>
      <c r="TFS144" s="1170"/>
      <c r="TFT144" s="1170"/>
      <c r="TFU144" s="1170"/>
      <c r="TFV144" s="1170"/>
      <c r="TFW144" s="1170"/>
      <c r="TFX144" s="1170"/>
      <c r="TFY144" s="1170"/>
      <c r="TFZ144" s="1170"/>
      <c r="TGA144" s="1170"/>
      <c r="TGB144" s="1170"/>
      <c r="TGC144" s="1170"/>
      <c r="TGD144" s="1170"/>
      <c r="TGE144" s="1170"/>
      <c r="TGF144" s="1170"/>
      <c r="TGG144" s="1170"/>
      <c r="TGH144" s="1170"/>
      <c r="TGI144" s="1170"/>
      <c r="TGJ144" s="1170"/>
      <c r="TGK144" s="1170"/>
      <c r="TGL144" s="1170"/>
      <c r="TGM144" s="1170"/>
      <c r="TGN144" s="1170"/>
      <c r="TGO144" s="1170"/>
      <c r="TGP144" s="1170"/>
      <c r="TGQ144" s="1170"/>
      <c r="TGR144" s="1170"/>
      <c r="TGS144" s="1170"/>
      <c r="TGT144" s="1170"/>
      <c r="TGU144" s="1170"/>
      <c r="TGV144" s="1170"/>
      <c r="TGW144" s="1170"/>
      <c r="TGX144" s="1170"/>
      <c r="TGY144" s="1170"/>
      <c r="TGZ144" s="1170"/>
      <c r="THA144" s="1170"/>
      <c r="THB144" s="1170"/>
      <c r="THC144" s="1170"/>
      <c r="THD144" s="1170"/>
      <c r="THE144" s="1170"/>
      <c r="THF144" s="1170"/>
      <c r="THG144" s="1170"/>
      <c r="THH144" s="1170"/>
      <c r="THI144" s="1170"/>
      <c r="THJ144" s="1170"/>
      <c r="THK144" s="1170"/>
      <c r="THL144" s="1170"/>
      <c r="THM144" s="1170"/>
      <c r="THN144" s="1170"/>
      <c r="THO144" s="1170"/>
      <c r="THP144" s="1170"/>
      <c r="THQ144" s="1170"/>
      <c r="THR144" s="1170"/>
      <c r="THS144" s="1170"/>
      <c r="THT144" s="1170"/>
      <c r="THU144" s="1170"/>
      <c r="THV144" s="1170"/>
      <c r="THW144" s="1170"/>
      <c r="THX144" s="1170"/>
      <c r="THY144" s="1170"/>
      <c r="THZ144" s="1170"/>
      <c r="TIA144" s="1170"/>
      <c r="TIB144" s="1170"/>
      <c r="TIC144" s="1170"/>
      <c r="TID144" s="1170"/>
      <c r="TIE144" s="1170"/>
      <c r="TIF144" s="1170"/>
      <c r="TIG144" s="1170"/>
      <c r="TIH144" s="1170"/>
      <c r="TII144" s="1170"/>
      <c r="TIJ144" s="1170"/>
      <c r="TIK144" s="1170"/>
      <c r="TIL144" s="1170"/>
      <c r="TIM144" s="1170"/>
      <c r="TIN144" s="1170"/>
      <c r="TIO144" s="1170"/>
      <c r="TIP144" s="1170"/>
      <c r="TIQ144" s="1170"/>
      <c r="TIR144" s="1170"/>
      <c r="TIS144" s="1170"/>
      <c r="TIT144" s="1170"/>
      <c r="TIU144" s="1170"/>
      <c r="TIV144" s="1170"/>
      <c r="TIW144" s="1170"/>
      <c r="TIX144" s="1170"/>
      <c r="TIY144" s="1170"/>
      <c r="TIZ144" s="1170"/>
      <c r="TJA144" s="1170"/>
      <c r="TJB144" s="1170"/>
      <c r="TJC144" s="1170"/>
      <c r="TJD144" s="1170"/>
      <c r="TJE144" s="1170"/>
      <c r="TJF144" s="1170"/>
      <c r="TJG144" s="1170"/>
      <c r="TJH144" s="1170"/>
      <c r="TJI144" s="1170"/>
      <c r="TJJ144" s="1170"/>
      <c r="TJK144" s="1170"/>
      <c r="TJL144" s="1170"/>
      <c r="TJM144" s="1170"/>
      <c r="TJN144" s="1170"/>
      <c r="TJO144" s="1170"/>
      <c r="TJP144" s="1170"/>
      <c r="TJQ144" s="1170"/>
      <c r="TJR144" s="1170"/>
      <c r="TJS144" s="1170"/>
      <c r="TJT144" s="1170"/>
      <c r="TJU144" s="1170"/>
      <c r="TJV144" s="1170"/>
      <c r="TJW144" s="1170"/>
      <c r="TJX144" s="1170"/>
      <c r="TJY144" s="1170"/>
      <c r="TJZ144" s="1170"/>
      <c r="TKA144" s="1170"/>
      <c r="TKB144" s="1170"/>
      <c r="TKC144" s="1170"/>
      <c r="TKD144" s="1170"/>
      <c r="TKE144" s="1170"/>
      <c r="TKF144" s="1170"/>
      <c r="TKG144" s="1170"/>
      <c r="TKH144" s="1170"/>
      <c r="TKI144" s="1170"/>
      <c r="TKJ144" s="1170"/>
      <c r="TKK144" s="1170"/>
      <c r="TKL144" s="1170"/>
      <c r="TKM144" s="1170"/>
      <c r="TKN144" s="1170"/>
      <c r="TKO144" s="1170"/>
      <c r="TKP144" s="1170"/>
      <c r="TKQ144" s="1170"/>
      <c r="TKR144" s="1170"/>
      <c r="TKS144" s="1170"/>
      <c r="TKT144" s="1170"/>
      <c r="TKU144" s="1170"/>
      <c r="TKV144" s="1170"/>
      <c r="TKW144" s="1170"/>
      <c r="TKX144" s="1170"/>
      <c r="TKY144" s="1170"/>
      <c r="TKZ144" s="1170"/>
      <c r="TLA144" s="1170"/>
      <c r="TLB144" s="1170"/>
      <c r="TLC144" s="1170"/>
      <c r="TLD144" s="1170"/>
      <c r="TLE144" s="1170"/>
      <c r="TLF144" s="1170"/>
      <c r="TLG144" s="1170"/>
      <c r="TLH144" s="1170"/>
      <c r="TLI144" s="1170"/>
      <c r="TLJ144" s="1170"/>
      <c r="TLK144" s="1170"/>
      <c r="TLL144" s="1170"/>
      <c r="TLM144" s="1170"/>
      <c r="TLN144" s="1170"/>
      <c r="TLO144" s="1170"/>
      <c r="TLP144" s="1170"/>
      <c r="TLQ144" s="1170"/>
      <c r="TLR144" s="1170"/>
      <c r="TLS144" s="1170"/>
      <c r="TLT144" s="1170"/>
      <c r="TLU144" s="1170"/>
      <c r="TLV144" s="1170"/>
      <c r="TLW144" s="1170"/>
      <c r="TLX144" s="1170"/>
      <c r="TLY144" s="1170"/>
      <c r="TLZ144" s="1170"/>
      <c r="TMA144" s="1170"/>
      <c r="TMB144" s="1170"/>
      <c r="TMC144" s="1170"/>
      <c r="TMD144" s="1170"/>
      <c r="TME144" s="1170"/>
      <c r="TMF144" s="1170"/>
      <c r="TMG144" s="1170"/>
      <c r="TMH144" s="1170"/>
      <c r="TMI144" s="1170"/>
      <c r="TMJ144" s="1170"/>
      <c r="TMK144" s="1170"/>
      <c r="TML144" s="1170"/>
      <c r="TMM144" s="1170"/>
      <c r="TMN144" s="1170"/>
      <c r="TMO144" s="1170"/>
      <c r="TMP144" s="1170"/>
      <c r="TMQ144" s="1170"/>
      <c r="TMR144" s="1170"/>
      <c r="TMS144" s="1170"/>
      <c r="TMT144" s="1170"/>
      <c r="TMU144" s="1170"/>
      <c r="TMV144" s="1170"/>
      <c r="TMW144" s="1170"/>
      <c r="TMX144" s="1170"/>
      <c r="TMY144" s="1170"/>
      <c r="TMZ144" s="1170"/>
      <c r="TNA144" s="1170"/>
      <c r="TNB144" s="1170"/>
      <c r="TNC144" s="1170"/>
      <c r="TND144" s="1170"/>
      <c r="TNE144" s="1170"/>
      <c r="TNF144" s="1170"/>
      <c r="TNG144" s="1170"/>
      <c r="TNH144" s="1170"/>
      <c r="TNI144" s="1170"/>
      <c r="TNJ144" s="1170"/>
      <c r="TNK144" s="1170"/>
      <c r="TNL144" s="1170"/>
      <c r="TNM144" s="1170"/>
      <c r="TNN144" s="1170"/>
      <c r="TNO144" s="1170"/>
      <c r="TNP144" s="1170"/>
      <c r="TNQ144" s="1170"/>
      <c r="TNR144" s="1170"/>
      <c r="TNS144" s="1170"/>
      <c r="TNT144" s="1170"/>
      <c r="TNU144" s="1170"/>
      <c r="TNV144" s="1170"/>
      <c r="TNW144" s="1170"/>
      <c r="TNX144" s="1170"/>
      <c r="TNY144" s="1170"/>
      <c r="TNZ144" s="1170"/>
      <c r="TOA144" s="1170"/>
      <c r="TOB144" s="1170"/>
      <c r="TOC144" s="1170"/>
      <c r="TOD144" s="1170"/>
      <c r="TOE144" s="1170"/>
      <c r="TOF144" s="1170"/>
      <c r="TOG144" s="1170"/>
      <c r="TOH144" s="1170"/>
      <c r="TOI144" s="1170"/>
      <c r="TOJ144" s="1170"/>
      <c r="TOK144" s="1170"/>
      <c r="TOL144" s="1170"/>
      <c r="TOM144" s="1170"/>
      <c r="TON144" s="1170"/>
      <c r="TOO144" s="1170"/>
      <c r="TOP144" s="1170"/>
      <c r="TOQ144" s="1170"/>
      <c r="TOR144" s="1170"/>
      <c r="TOS144" s="1170"/>
      <c r="TOT144" s="1170"/>
      <c r="TOU144" s="1170"/>
      <c r="TOV144" s="1170"/>
      <c r="TOW144" s="1170"/>
      <c r="TOX144" s="1170"/>
      <c r="TOY144" s="1170"/>
      <c r="TOZ144" s="1170"/>
      <c r="TPA144" s="1170"/>
      <c r="TPB144" s="1170"/>
      <c r="TPC144" s="1170"/>
      <c r="TPD144" s="1170"/>
      <c r="TPE144" s="1170"/>
      <c r="TPF144" s="1170"/>
      <c r="TPG144" s="1170"/>
      <c r="TPH144" s="1170"/>
      <c r="TPI144" s="1170"/>
      <c r="TPJ144" s="1170"/>
      <c r="TPK144" s="1170"/>
      <c r="TPL144" s="1170"/>
      <c r="TPM144" s="1170"/>
      <c r="TPN144" s="1170"/>
      <c r="TPO144" s="1170"/>
      <c r="TPP144" s="1170"/>
      <c r="TPQ144" s="1170"/>
      <c r="TPR144" s="1170"/>
      <c r="TPS144" s="1170"/>
      <c r="TPT144" s="1170"/>
      <c r="TPU144" s="1170"/>
      <c r="TPV144" s="1170"/>
      <c r="TPW144" s="1170"/>
      <c r="TPX144" s="1170"/>
      <c r="TPY144" s="1170"/>
      <c r="TPZ144" s="1170"/>
      <c r="TQA144" s="1170"/>
      <c r="TQB144" s="1170"/>
      <c r="TQC144" s="1170"/>
      <c r="TQD144" s="1170"/>
      <c r="TQE144" s="1170"/>
      <c r="TQF144" s="1170"/>
      <c r="TQG144" s="1170"/>
      <c r="TQH144" s="1170"/>
      <c r="TQI144" s="1170"/>
      <c r="TQJ144" s="1170"/>
      <c r="TQK144" s="1170"/>
      <c r="TQL144" s="1170"/>
      <c r="TQM144" s="1170"/>
      <c r="TQN144" s="1170"/>
      <c r="TQO144" s="1170"/>
      <c r="TQP144" s="1170"/>
      <c r="TQQ144" s="1170"/>
      <c r="TQR144" s="1170"/>
      <c r="TQS144" s="1170"/>
      <c r="TQT144" s="1170"/>
      <c r="TQU144" s="1170"/>
      <c r="TQV144" s="1170"/>
      <c r="TQW144" s="1170"/>
      <c r="TQX144" s="1170"/>
      <c r="TQY144" s="1170"/>
      <c r="TQZ144" s="1170"/>
      <c r="TRA144" s="1170"/>
      <c r="TRB144" s="1170"/>
      <c r="TRC144" s="1170"/>
      <c r="TRD144" s="1170"/>
      <c r="TRE144" s="1170"/>
      <c r="TRF144" s="1170"/>
      <c r="TRG144" s="1170"/>
      <c r="TRH144" s="1170"/>
      <c r="TRI144" s="1170"/>
      <c r="TRJ144" s="1170"/>
      <c r="TRK144" s="1170"/>
      <c r="TRL144" s="1170"/>
      <c r="TRM144" s="1170"/>
      <c r="TRN144" s="1170"/>
      <c r="TRO144" s="1170"/>
      <c r="TRP144" s="1170"/>
      <c r="TRQ144" s="1170"/>
      <c r="TRR144" s="1170"/>
      <c r="TRS144" s="1170"/>
      <c r="TRT144" s="1170"/>
      <c r="TRU144" s="1170"/>
      <c r="TRV144" s="1170"/>
      <c r="TRW144" s="1170"/>
      <c r="TRX144" s="1170"/>
      <c r="TRY144" s="1170"/>
      <c r="TRZ144" s="1170"/>
      <c r="TSA144" s="1170"/>
      <c r="TSB144" s="1170"/>
      <c r="TSC144" s="1170"/>
      <c r="TSD144" s="1170"/>
      <c r="TSE144" s="1170"/>
      <c r="TSF144" s="1170"/>
      <c r="TSG144" s="1170"/>
      <c r="TSH144" s="1170"/>
      <c r="TSI144" s="1170"/>
      <c r="TSJ144" s="1170"/>
      <c r="TSK144" s="1170"/>
      <c r="TSL144" s="1170"/>
      <c r="TSM144" s="1170"/>
      <c r="TSN144" s="1170"/>
      <c r="TSO144" s="1170"/>
      <c r="TSP144" s="1170"/>
      <c r="TSQ144" s="1170"/>
      <c r="TSR144" s="1170"/>
      <c r="TSS144" s="1170"/>
      <c r="TST144" s="1170"/>
      <c r="TSU144" s="1170"/>
      <c r="TSV144" s="1170"/>
      <c r="TSW144" s="1170"/>
      <c r="TSX144" s="1170"/>
      <c r="TSY144" s="1170"/>
      <c r="TSZ144" s="1170"/>
      <c r="TTA144" s="1170"/>
      <c r="TTB144" s="1170"/>
      <c r="TTC144" s="1170"/>
      <c r="TTD144" s="1170"/>
      <c r="TTE144" s="1170"/>
      <c r="TTF144" s="1170"/>
      <c r="TTG144" s="1170"/>
      <c r="TTH144" s="1170"/>
      <c r="TTI144" s="1170"/>
      <c r="TTJ144" s="1170"/>
      <c r="TTK144" s="1170"/>
      <c r="TTL144" s="1170"/>
      <c r="TTM144" s="1170"/>
      <c r="TTN144" s="1170"/>
      <c r="TTO144" s="1170"/>
      <c r="TTP144" s="1170"/>
      <c r="TTQ144" s="1170"/>
      <c r="TTR144" s="1170"/>
      <c r="TTS144" s="1170"/>
      <c r="TTT144" s="1170"/>
      <c r="TTU144" s="1170"/>
      <c r="TTV144" s="1170"/>
      <c r="TTW144" s="1170"/>
      <c r="TTX144" s="1170"/>
      <c r="TTY144" s="1170"/>
      <c r="TTZ144" s="1170"/>
      <c r="TUA144" s="1170"/>
      <c r="TUB144" s="1170"/>
      <c r="TUC144" s="1170"/>
      <c r="TUD144" s="1170"/>
      <c r="TUE144" s="1170"/>
      <c r="TUF144" s="1170"/>
      <c r="TUG144" s="1170"/>
      <c r="TUH144" s="1170"/>
      <c r="TUI144" s="1170"/>
      <c r="TUJ144" s="1170"/>
      <c r="TUK144" s="1170"/>
      <c r="TUL144" s="1170"/>
      <c r="TUM144" s="1170"/>
      <c r="TUN144" s="1170"/>
      <c r="TUO144" s="1170"/>
      <c r="TUP144" s="1170"/>
      <c r="TUQ144" s="1170"/>
      <c r="TUR144" s="1170"/>
      <c r="TUS144" s="1170"/>
      <c r="TUT144" s="1170"/>
      <c r="TUU144" s="1170"/>
      <c r="TUV144" s="1170"/>
      <c r="TUW144" s="1170"/>
      <c r="TUX144" s="1170"/>
      <c r="TUY144" s="1170"/>
      <c r="TUZ144" s="1170"/>
      <c r="TVA144" s="1170"/>
      <c r="TVB144" s="1170"/>
      <c r="TVC144" s="1170"/>
      <c r="TVD144" s="1170"/>
      <c r="TVE144" s="1170"/>
      <c r="TVF144" s="1170"/>
      <c r="TVG144" s="1170"/>
      <c r="TVH144" s="1170"/>
      <c r="TVI144" s="1170"/>
      <c r="TVJ144" s="1170"/>
      <c r="TVK144" s="1170"/>
      <c r="TVL144" s="1170"/>
      <c r="TVM144" s="1170"/>
      <c r="TVN144" s="1170"/>
      <c r="TVO144" s="1170"/>
      <c r="TVP144" s="1170"/>
      <c r="TVQ144" s="1170"/>
      <c r="TVR144" s="1170"/>
      <c r="TVS144" s="1170"/>
      <c r="TVT144" s="1170"/>
      <c r="TVU144" s="1170"/>
      <c r="TVV144" s="1170"/>
      <c r="TVW144" s="1170"/>
      <c r="TVX144" s="1170"/>
      <c r="TVY144" s="1170"/>
      <c r="TVZ144" s="1170"/>
      <c r="TWA144" s="1170"/>
      <c r="TWB144" s="1170"/>
      <c r="TWC144" s="1170"/>
      <c r="TWD144" s="1170"/>
      <c r="TWE144" s="1170"/>
      <c r="TWF144" s="1170"/>
      <c r="TWG144" s="1170"/>
      <c r="TWH144" s="1170"/>
      <c r="TWI144" s="1170"/>
      <c r="TWJ144" s="1170"/>
      <c r="TWK144" s="1170"/>
      <c r="TWL144" s="1170"/>
      <c r="TWM144" s="1170"/>
      <c r="TWN144" s="1170"/>
      <c r="TWO144" s="1170"/>
      <c r="TWP144" s="1170"/>
      <c r="TWQ144" s="1170"/>
      <c r="TWR144" s="1170"/>
      <c r="TWS144" s="1170"/>
      <c r="TWT144" s="1170"/>
      <c r="TWU144" s="1170"/>
      <c r="TWV144" s="1170"/>
      <c r="TWW144" s="1170"/>
      <c r="TWX144" s="1170"/>
      <c r="TWY144" s="1170"/>
      <c r="TWZ144" s="1170"/>
      <c r="TXA144" s="1170"/>
      <c r="TXB144" s="1170"/>
      <c r="TXC144" s="1170"/>
      <c r="TXD144" s="1170"/>
      <c r="TXE144" s="1170"/>
      <c r="TXF144" s="1170"/>
      <c r="TXG144" s="1170"/>
      <c r="TXH144" s="1170"/>
      <c r="TXI144" s="1170"/>
      <c r="TXJ144" s="1170"/>
      <c r="TXK144" s="1170"/>
      <c r="TXL144" s="1170"/>
      <c r="TXM144" s="1170"/>
      <c r="TXN144" s="1170"/>
      <c r="TXO144" s="1170"/>
      <c r="TXP144" s="1170"/>
      <c r="TXQ144" s="1170"/>
      <c r="TXR144" s="1170"/>
      <c r="TXS144" s="1170"/>
      <c r="TXT144" s="1170"/>
      <c r="TXU144" s="1170"/>
      <c r="TXV144" s="1170"/>
      <c r="TXW144" s="1170"/>
      <c r="TXX144" s="1170"/>
      <c r="TXY144" s="1170"/>
      <c r="TXZ144" s="1170"/>
      <c r="TYA144" s="1170"/>
      <c r="TYB144" s="1170"/>
      <c r="TYC144" s="1170"/>
      <c r="TYD144" s="1170"/>
      <c r="TYE144" s="1170"/>
      <c r="TYF144" s="1170"/>
      <c r="TYG144" s="1170"/>
      <c r="TYH144" s="1170"/>
      <c r="TYI144" s="1170"/>
      <c r="TYJ144" s="1170"/>
      <c r="TYK144" s="1170"/>
      <c r="TYL144" s="1170"/>
      <c r="TYM144" s="1170"/>
      <c r="TYN144" s="1170"/>
      <c r="TYO144" s="1170"/>
      <c r="TYP144" s="1170"/>
      <c r="TYQ144" s="1170"/>
      <c r="TYR144" s="1170"/>
      <c r="TYS144" s="1170"/>
      <c r="TYT144" s="1170"/>
      <c r="TYU144" s="1170"/>
      <c r="TYV144" s="1170"/>
      <c r="TYW144" s="1170"/>
      <c r="TYX144" s="1170"/>
      <c r="TYY144" s="1170"/>
      <c r="TYZ144" s="1170"/>
      <c r="TZA144" s="1170"/>
      <c r="TZB144" s="1170"/>
      <c r="TZC144" s="1170"/>
      <c r="TZD144" s="1170"/>
      <c r="TZE144" s="1170"/>
      <c r="TZF144" s="1170"/>
      <c r="TZG144" s="1170"/>
      <c r="TZH144" s="1170"/>
      <c r="TZI144" s="1170"/>
      <c r="TZJ144" s="1170"/>
      <c r="TZK144" s="1170"/>
      <c r="TZL144" s="1170"/>
      <c r="TZM144" s="1170"/>
      <c r="TZN144" s="1170"/>
      <c r="TZO144" s="1170"/>
      <c r="TZP144" s="1170"/>
      <c r="TZQ144" s="1170"/>
      <c r="TZR144" s="1170"/>
      <c r="TZS144" s="1170"/>
      <c r="TZT144" s="1170"/>
      <c r="TZU144" s="1170"/>
      <c r="TZV144" s="1170"/>
      <c r="TZW144" s="1170"/>
      <c r="TZX144" s="1170"/>
      <c r="TZY144" s="1170"/>
      <c r="TZZ144" s="1170"/>
      <c r="UAA144" s="1170"/>
      <c r="UAB144" s="1170"/>
      <c r="UAC144" s="1170"/>
      <c r="UAD144" s="1170"/>
      <c r="UAE144" s="1170"/>
      <c r="UAF144" s="1170"/>
      <c r="UAG144" s="1170"/>
      <c r="UAH144" s="1170"/>
      <c r="UAI144" s="1170"/>
      <c r="UAJ144" s="1170"/>
      <c r="UAK144" s="1170"/>
      <c r="UAL144" s="1170"/>
      <c r="UAM144" s="1170"/>
      <c r="UAN144" s="1170"/>
      <c r="UAO144" s="1170"/>
      <c r="UAP144" s="1170"/>
      <c r="UAQ144" s="1170"/>
      <c r="UAR144" s="1170"/>
      <c r="UAS144" s="1170"/>
      <c r="UAT144" s="1170"/>
      <c r="UAU144" s="1170"/>
      <c r="UAV144" s="1170"/>
      <c r="UAW144" s="1170"/>
      <c r="UAX144" s="1170"/>
      <c r="UAY144" s="1170"/>
      <c r="UAZ144" s="1170"/>
      <c r="UBA144" s="1170"/>
      <c r="UBB144" s="1170"/>
      <c r="UBC144" s="1170"/>
      <c r="UBD144" s="1170"/>
      <c r="UBE144" s="1170"/>
      <c r="UBF144" s="1170"/>
      <c r="UBG144" s="1170"/>
      <c r="UBH144" s="1170"/>
      <c r="UBI144" s="1170"/>
      <c r="UBJ144" s="1170"/>
      <c r="UBK144" s="1170"/>
      <c r="UBL144" s="1170"/>
      <c r="UBM144" s="1170"/>
      <c r="UBN144" s="1170"/>
      <c r="UBO144" s="1170"/>
      <c r="UBP144" s="1170"/>
      <c r="UBQ144" s="1170"/>
      <c r="UBR144" s="1170"/>
      <c r="UBS144" s="1170"/>
      <c r="UBT144" s="1170"/>
      <c r="UBU144" s="1170"/>
      <c r="UBV144" s="1170"/>
      <c r="UBW144" s="1170"/>
      <c r="UBX144" s="1170"/>
      <c r="UBY144" s="1170"/>
      <c r="UBZ144" s="1170"/>
      <c r="UCA144" s="1170"/>
      <c r="UCB144" s="1170"/>
      <c r="UCC144" s="1170"/>
      <c r="UCD144" s="1170"/>
      <c r="UCE144" s="1170"/>
      <c r="UCF144" s="1170"/>
      <c r="UCG144" s="1170"/>
      <c r="UCH144" s="1170"/>
      <c r="UCI144" s="1170"/>
      <c r="UCJ144" s="1170"/>
      <c r="UCK144" s="1170"/>
      <c r="UCL144" s="1170"/>
      <c r="UCM144" s="1170"/>
      <c r="UCN144" s="1170"/>
      <c r="UCO144" s="1170"/>
      <c r="UCP144" s="1170"/>
      <c r="UCQ144" s="1170"/>
      <c r="UCR144" s="1170"/>
      <c r="UCS144" s="1170"/>
      <c r="UCT144" s="1170"/>
      <c r="UCU144" s="1170"/>
      <c r="UCV144" s="1170"/>
      <c r="UCW144" s="1170"/>
      <c r="UCX144" s="1170"/>
      <c r="UCY144" s="1170"/>
      <c r="UCZ144" s="1170"/>
      <c r="UDA144" s="1170"/>
      <c r="UDB144" s="1170"/>
      <c r="UDC144" s="1170"/>
      <c r="UDD144" s="1170"/>
      <c r="UDE144" s="1170"/>
      <c r="UDF144" s="1170"/>
      <c r="UDG144" s="1170"/>
      <c r="UDH144" s="1170"/>
      <c r="UDI144" s="1170"/>
      <c r="UDJ144" s="1170"/>
      <c r="UDK144" s="1170"/>
      <c r="UDL144" s="1170"/>
      <c r="UDM144" s="1170"/>
      <c r="UDN144" s="1170"/>
      <c r="UDO144" s="1170"/>
      <c r="UDP144" s="1170"/>
      <c r="UDQ144" s="1170"/>
      <c r="UDR144" s="1170"/>
      <c r="UDS144" s="1170"/>
      <c r="UDT144" s="1170"/>
      <c r="UDU144" s="1170"/>
      <c r="UDV144" s="1170"/>
      <c r="UDW144" s="1170"/>
      <c r="UDX144" s="1170"/>
      <c r="UDY144" s="1170"/>
      <c r="UDZ144" s="1170"/>
      <c r="UEA144" s="1170"/>
      <c r="UEB144" s="1170"/>
      <c r="UEC144" s="1170"/>
      <c r="UED144" s="1170"/>
      <c r="UEE144" s="1170"/>
      <c r="UEF144" s="1170"/>
      <c r="UEG144" s="1170"/>
      <c r="UEH144" s="1170"/>
      <c r="UEI144" s="1170"/>
      <c r="UEJ144" s="1170"/>
      <c r="UEK144" s="1170"/>
      <c r="UEL144" s="1170"/>
      <c r="UEM144" s="1170"/>
      <c r="UEN144" s="1170"/>
      <c r="UEO144" s="1170"/>
      <c r="UEP144" s="1170"/>
      <c r="UEQ144" s="1170"/>
      <c r="UER144" s="1170"/>
      <c r="UES144" s="1170"/>
      <c r="UET144" s="1170"/>
      <c r="UEU144" s="1170"/>
      <c r="UEV144" s="1170"/>
      <c r="UEW144" s="1170"/>
      <c r="UEX144" s="1170"/>
      <c r="UEY144" s="1170"/>
      <c r="UEZ144" s="1170"/>
      <c r="UFA144" s="1170"/>
      <c r="UFB144" s="1170"/>
      <c r="UFC144" s="1170"/>
      <c r="UFD144" s="1170"/>
      <c r="UFE144" s="1170"/>
      <c r="UFF144" s="1170"/>
      <c r="UFG144" s="1170"/>
      <c r="UFH144" s="1170"/>
      <c r="UFI144" s="1170"/>
      <c r="UFJ144" s="1170"/>
      <c r="UFK144" s="1170"/>
      <c r="UFL144" s="1170"/>
      <c r="UFM144" s="1170"/>
      <c r="UFN144" s="1170"/>
      <c r="UFO144" s="1170"/>
      <c r="UFP144" s="1170"/>
      <c r="UFQ144" s="1170"/>
      <c r="UFR144" s="1170"/>
      <c r="UFS144" s="1170"/>
      <c r="UFT144" s="1170"/>
      <c r="UFU144" s="1170"/>
      <c r="UFV144" s="1170"/>
      <c r="UFW144" s="1170"/>
      <c r="UFX144" s="1170"/>
      <c r="UFY144" s="1170"/>
      <c r="UFZ144" s="1170"/>
      <c r="UGA144" s="1170"/>
      <c r="UGB144" s="1170"/>
      <c r="UGC144" s="1170"/>
      <c r="UGD144" s="1170"/>
      <c r="UGE144" s="1170"/>
      <c r="UGF144" s="1170"/>
      <c r="UGG144" s="1170"/>
      <c r="UGH144" s="1170"/>
      <c r="UGI144" s="1170"/>
      <c r="UGJ144" s="1170"/>
      <c r="UGK144" s="1170"/>
      <c r="UGL144" s="1170"/>
      <c r="UGM144" s="1170"/>
      <c r="UGN144" s="1170"/>
      <c r="UGO144" s="1170"/>
      <c r="UGP144" s="1170"/>
      <c r="UGQ144" s="1170"/>
      <c r="UGR144" s="1170"/>
      <c r="UGS144" s="1170"/>
      <c r="UGT144" s="1170"/>
      <c r="UGU144" s="1170"/>
      <c r="UGV144" s="1170"/>
      <c r="UGW144" s="1170"/>
      <c r="UGX144" s="1170"/>
      <c r="UGY144" s="1170"/>
      <c r="UGZ144" s="1170"/>
      <c r="UHA144" s="1170"/>
      <c r="UHB144" s="1170"/>
      <c r="UHC144" s="1170"/>
      <c r="UHD144" s="1170"/>
      <c r="UHE144" s="1170"/>
      <c r="UHF144" s="1170"/>
      <c r="UHG144" s="1170"/>
      <c r="UHH144" s="1170"/>
      <c r="UHI144" s="1170"/>
      <c r="UHJ144" s="1170"/>
      <c r="UHK144" s="1170"/>
      <c r="UHL144" s="1170"/>
      <c r="UHM144" s="1170"/>
      <c r="UHN144" s="1170"/>
      <c r="UHO144" s="1170"/>
      <c r="UHP144" s="1170"/>
      <c r="UHQ144" s="1170"/>
      <c r="UHR144" s="1170"/>
      <c r="UHS144" s="1170"/>
      <c r="UHT144" s="1170"/>
      <c r="UHU144" s="1170"/>
      <c r="UHV144" s="1170"/>
      <c r="UHW144" s="1170"/>
      <c r="UHX144" s="1170"/>
      <c r="UHY144" s="1170"/>
      <c r="UHZ144" s="1170"/>
      <c r="UIA144" s="1170"/>
      <c r="UIB144" s="1170"/>
      <c r="UIC144" s="1170"/>
      <c r="UID144" s="1170"/>
      <c r="UIE144" s="1170"/>
      <c r="UIF144" s="1170"/>
      <c r="UIG144" s="1170"/>
      <c r="UIH144" s="1170"/>
      <c r="UII144" s="1170"/>
      <c r="UIJ144" s="1170"/>
      <c r="UIK144" s="1170"/>
      <c r="UIL144" s="1170"/>
      <c r="UIM144" s="1170"/>
      <c r="UIN144" s="1170"/>
      <c r="UIO144" s="1170"/>
      <c r="UIP144" s="1170"/>
      <c r="UIQ144" s="1170"/>
      <c r="UIR144" s="1170"/>
      <c r="UIS144" s="1170"/>
      <c r="UIT144" s="1170"/>
      <c r="UIU144" s="1170"/>
      <c r="UIV144" s="1170"/>
      <c r="UIW144" s="1170"/>
      <c r="UIX144" s="1170"/>
      <c r="UIY144" s="1170"/>
      <c r="UIZ144" s="1170"/>
      <c r="UJA144" s="1170"/>
      <c r="UJB144" s="1170"/>
      <c r="UJC144" s="1170"/>
      <c r="UJD144" s="1170"/>
      <c r="UJE144" s="1170"/>
      <c r="UJF144" s="1170"/>
      <c r="UJG144" s="1170"/>
      <c r="UJH144" s="1170"/>
      <c r="UJI144" s="1170"/>
      <c r="UJJ144" s="1170"/>
      <c r="UJK144" s="1170"/>
      <c r="UJL144" s="1170"/>
      <c r="UJM144" s="1170"/>
      <c r="UJN144" s="1170"/>
      <c r="UJO144" s="1170"/>
      <c r="UJP144" s="1170"/>
      <c r="UJQ144" s="1170"/>
      <c r="UJR144" s="1170"/>
      <c r="UJS144" s="1170"/>
      <c r="UJT144" s="1170"/>
      <c r="UJU144" s="1170"/>
      <c r="UJV144" s="1170"/>
      <c r="UJW144" s="1170"/>
      <c r="UJX144" s="1170"/>
      <c r="UJY144" s="1170"/>
      <c r="UJZ144" s="1170"/>
      <c r="UKA144" s="1170"/>
      <c r="UKB144" s="1170"/>
      <c r="UKC144" s="1170"/>
      <c r="UKD144" s="1170"/>
      <c r="UKE144" s="1170"/>
      <c r="UKF144" s="1170"/>
      <c r="UKG144" s="1170"/>
      <c r="UKH144" s="1170"/>
      <c r="UKI144" s="1170"/>
      <c r="UKJ144" s="1170"/>
      <c r="UKK144" s="1170"/>
      <c r="UKL144" s="1170"/>
      <c r="UKM144" s="1170"/>
      <c r="UKN144" s="1170"/>
      <c r="UKO144" s="1170"/>
      <c r="UKP144" s="1170"/>
      <c r="UKQ144" s="1170"/>
      <c r="UKR144" s="1170"/>
      <c r="UKS144" s="1170"/>
      <c r="UKT144" s="1170"/>
      <c r="UKU144" s="1170"/>
      <c r="UKV144" s="1170"/>
      <c r="UKW144" s="1170"/>
      <c r="UKX144" s="1170"/>
      <c r="UKY144" s="1170"/>
      <c r="UKZ144" s="1170"/>
      <c r="ULA144" s="1170"/>
      <c r="ULB144" s="1170"/>
      <c r="ULC144" s="1170"/>
      <c r="ULD144" s="1170"/>
      <c r="ULE144" s="1170"/>
      <c r="ULF144" s="1170"/>
      <c r="ULG144" s="1170"/>
      <c r="ULH144" s="1170"/>
      <c r="ULI144" s="1170"/>
      <c r="ULJ144" s="1170"/>
      <c r="ULK144" s="1170"/>
      <c r="ULL144" s="1170"/>
      <c r="ULM144" s="1170"/>
      <c r="ULN144" s="1170"/>
      <c r="ULO144" s="1170"/>
      <c r="ULP144" s="1170"/>
      <c r="ULQ144" s="1170"/>
      <c r="ULR144" s="1170"/>
      <c r="ULS144" s="1170"/>
      <c r="ULT144" s="1170"/>
      <c r="ULU144" s="1170"/>
      <c r="ULV144" s="1170"/>
      <c r="ULW144" s="1170"/>
      <c r="ULX144" s="1170"/>
      <c r="ULY144" s="1170"/>
      <c r="ULZ144" s="1170"/>
      <c r="UMA144" s="1170"/>
      <c r="UMB144" s="1170"/>
      <c r="UMC144" s="1170"/>
      <c r="UMD144" s="1170"/>
      <c r="UME144" s="1170"/>
      <c r="UMF144" s="1170"/>
      <c r="UMG144" s="1170"/>
      <c r="UMH144" s="1170"/>
      <c r="UMI144" s="1170"/>
      <c r="UMJ144" s="1170"/>
      <c r="UMK144" s="1170"/>
      <c r="UML144" s="1170"/>
      <c r="UMM144" s="1170"/>
      <c r="UMN144" s="1170"/>
      <c r="UMO144" s="1170"/>
      <c r="UMP144" s="1170"/>
      <c r="UMQ144" s="1170"/>
      <c r="UMR144" s="1170"/>
      <c r="UMS144" s="1170"/>
      <c r="UMT144" s="1170"/>
      <c r="UMU144" s="1170"/>
      <c r="UMV144" s="1170"/>
      <c r="UMW144" s="1170"/>
      <c r="UMX144" s="1170"/>
      <c r="UMY144" s="1170"/>
      <c r="UMZ144" s="1170"/>
      <c r="UNA144" s="1170"/>
      <c r="UNB144" s="1170"/>
      <c r="UNC144" s="1170"/>
      <c r="UND144" s="1170"/>
      <c r="UNE144" s="1170"/>
      <c r="UNF144" s="1170"/>
      <c r="UNG144" s="1170"/>
      <c r="UNH144" s="1170"/>
      <c r="UNI144" s="1170"/>
      <c r="UNJ144" s="1170"/>
      <c r="UNK144" s="1170"/>
      <c r="UNL144" s="1170"/>
      <c r="UNM144" s="1170"/>
      <c r="UNN144" s="1170"/>
      <c r="UNO144" s="1170"/>
      <c r="UNP144" s="1170"/>
      <c r="UNQ144" s="1170"/>
      <c r="UNR144" s="1170"/>
      <c r="UNS144" s="1170"/>
      <c r="UNT144" s="1170"/>
      <c r="UNU144" s="1170"/>
      <c r="UNV144" s="1170"/>
      <c r="UNW144" s="1170"/>
      <c r="UNX144" s="1170"/>
      <c r="UNY144" s="1170"/>
      <c r="UNZ144" s="1170"/>
      <c r="UOA144" s="1170"/>
      <c r="UOB144" s="1170"/>
      <c r="UOC144" s="1170"/>
      <c r="UOD144" s="1170"/>
      <c r="UOE144" s="1170"/>
      <c r="UOF144" s="1170"/>
      <c r="UOG144" s="1170"/>
      <c r="UOH144" s="1170"/>
      <c r="UOI144" s="1170"/>
      <c r="UOJ144" s="1170"/>
      <c r="UOK144" s="1170"/>
      <c r="UOL144" s="1170"/>
      <c r="UOM144" s="1170"/>
      <c r="UON144" s="1170"/>
      <c r="UOO144" s="1170"/>
      <c r="UOP144" s="1170"/>
      <c r="UOQ144" s="1170"/>
      <c r="UOR144" s="1170"/>
      <c r="UOS144" s="1170"/>
      <c r="UOT144" s="1170"/>
      <c r="UOU144" s="1170"/>
      <c r="UOV144" s="1170"/>
      <c r="UOW144" s="1170"/>
      <c r="UOX144" s="1170"/>
      <c r="UOY144" s="1170"/>
      <c r="UOZ144" s="1170"/>
      <c r="UPA144" s="1170"/>
      <c r="UPB144" s="1170"/>
      <c r="UPC144" s="1170"/>
      <c r="UPD144" s="1170"/>
      <c r="UPE144" s="1170"/>
      <c r="UPF144" s="1170"/>
      <c r="UPG144" s="1170"/>
      <c r="UPH144" s="1170"/>
      <c r="UPI144" s="1170"/>
      <c r="UPJ144" s="1170"/>
      <c r="UPK144" s="1170"/>
      <c r="UPL144" s="1170"/>
      <c r="UPM144" s="1170"/>
      <c r="UPN144" s="1170"/>
      <c r="UPO144" s="1170"/>
      <c r="UPP144" s="1170"/>
      <c r="UPQ144" s="1170"/>
      <c r="UPR144" s="1170"/>
      <c r="UPS144" s="1170"/>
      <c r="UPT144" s="1170"/>
      <c r="UPU144" s="1170"/>
      <c r="UPV144" s="1170"/>
      <c r="UPW144" s="1170"/>
      <c r="UPX144" s="1170"/>
      <c r="UPY144" s="1170"/>
      <c r="UPZ144" s="1170"/>
      <c r="UQA144" s="1170"/>
      <c r="UQB144" s="1170"/>
      <c r="UQC144" s="1170"/>
      <c r="UQD144" s="1170"/>
      <c r="UQE144" s="1170"/>
      <c r="UQF144" s="1170"/>
      <c r="UQG144" s="1170"/>
      <c r="UQH144" s="1170"/>
      <c r="UQI144" s="1170"/>
      <c r="UQJ144" s="1170"/>
      <c r="UQK144" s="1170"/>
      <c r="UQL144" s="1170"/>
      <c r="UQM144" s="1170"/>
      <c r="UQN144" s="1170"/>
      <c r="UQO144" s="1170"/>
      <c r="UQP144" s="1170"/>
      <c r="UQQ144" s="1170"/>
      <c r="UQR144" s="1170"/>
      <c r="UQS144" s="1170"/>
      <c r="UQT144" s="1170"/>
      <c r="UQU144" s="1170"/>
      <c r="UQV144" s="1170"/>
      <c r="UQW144" s="1170"/>
      <c r="UQX144" s="1170"/>
      <c r="UQY144" s="1170"/>
      <c r="UQZ144" s="1170"/>
      <c r="URA144" s="1170"/>
      <c r="URB144" s="1170"/>
      <c r="URC144" s="1170"/>
      <c r="URD144" s="1170"/>
      <c r="URE144" s="1170"/>
      <c r="URF144" s="1170"/>
      <c r="URG144" s="1170"/>
      <c r="URH144" s="1170"/>
      <c r="URI144" s="1170"/>
      <c r="URJ144" s="1170"/>
      <c r="URK144" s="1170"/>
      <c r="URL144" s="1170"/>
      <c r="URM144" s="1170"/>
      <c r="URN144" s="1170"/>
      <c r="URO144" s="1170"/>
      <c r="URP144" s="1170"/>
      <c r="URQ144" s="1170"/>
      <c r="URR144" s="1170"/>
      <c r="URS144" s="1170"/>
      <c r="URT144" s="1170"/>
      <c r="URU144" s="1170"/>
      <c r="URV144" s="1170"/>
      <c r="URW144" s="1170"/>
      <c r="URX144" s="1170"/>
      <c r="URY144" s="1170"/>
      <c r="URZ144" s="1170"/>
      <c r="USA144" s="1170"/>
      <c r="USB144" s="1170"/>
      <c r="USC144" s="1170"/>
      <c r="USD144" s="1170"/>
      <c r="USE144" s="1170"/>
      <c r="USF144" s="1170"/>
      <c r="USG144" s="1170"/>
      <c r="USH144" s="1170"/>
      <c r="USI144" s="1170"/>
      <c r="USJ144" s="1170"/>
      <c r="USK144" s="1170"/>
      <c r="USL144" s="1170"/>
      <c r="USM144" s="1170"/>
      <c r="USN144" s="1170"/>
      <c r="USO144" s="1170"/>
      <c r="USP144" s="1170"/>
      <c r="USQ144" s="1170"/>
      <c r="USR144" s="1170"/>
      <c r="USS144" s="1170"/>
      <c r="UST144" s="1170"/>
      <c r="USU144" s="1170"/>
      <c r="USV144" s="1170"/>
      <c r="USW144" s="1170"/>
      <c r="USX144" s="1170"/>
      <c r="USY144" s="1170"/>
      <c r="USZ144" s="1170"/>
      <c r="UTA144" s="1170"/>
      <c r="UTB144" s="1170"/>
      <c r="UTC144" s="1170"/>
      <c r="UTD144" s="1170"/>
      <c r="UTE144" s="1170"/>
      <c r="UTF144" s="1170"/>
      <c r="UTG144" s="1170"/>
      <c r="UTH144" s="1170"/>
      <c r="UTI144" s="1170"/>
      <c r="UTJ144" s="1170"/>
      <c r="UTK144" s="1170"/>
      <c r="UTL144" s="1170"/>
      <c r="UTM144" s="1170"/>
      <c r="UTN144" s="1170"/>
      <c r="UTO144" s="1170"/>
      <c r="UTP144" s="1170"/>
      <c r="UTQ144" s="1170"/>
      <c r="UTR144" s="1170"/>
      <c r="UTS144" s="1170"/>
      <c r="UTT144" s="1170"/>
      <c r="UTU144" s="1170"/>
      <c r="UTV144" s="1170"/>
      <c r="UTW144" s="1170"/>
      <c r="UTX144" s="1170"/>
      <c r="UTY144" s="1170"/>
      <c r="UTZ144" s="1170"/>
      <c r="UUA144" s="1170"/>
      <c r="UUB144" s="1170"/>
      <c r="UUC144" s="1170"/>
      <c r="UUD144" s="1170"/>
      <c r="UUE144" s="1170"/>
      <c r="UUF144" s="1170"/>
      <c r="UUG144" s="1170"/>
      <c r="UUH144" s="1170"/>
      <c r="UUI144" s="1170"/>
      <c r="UUJ144" s="1170"/>
      <c r="UUK144" s="1170"/>
      <c r="UUL144" s="1170"/>
      <c r="UUM144" s="1170"/>
      <c r="UUN144" s="1170"/>
      <c r="UUO144" s="1170"/>
      <c r="UUP144" s="1170"/>
      <c r="UUQ144" s="1170"/>
      <c r="UUR144" s="1170"/>
      <c r="UUS144" s="1170"/>
      <c r="UUT144" s="1170"/>
      <c r="UUU144" s="1170"/>
      <c r="UUV144" s="1170"/>
      <c r="UUW144" s="1170"/>
      <c r="UUX144" s="1170"/>
      <c r="UUY144" s="1170"/>
      <c r="UUZ144" s="1170"/>
      <c r="UVA144" s="1170"/>
      <c r="UVB144" s="1170"/>
      <c r="UVC144" s="1170"/>
      <c r="UVD144" s="1170"/>
      <c r="UVE144" s="1170"/>
      <c r="UVF144" s="1170"/>
      <c r="UVG144" s="1170"/>
      <c r="UVH144" s="1170"/>
      <c r="UVI144" s="1170"/>
      <c r="UVJ144" s="1170"/>
      <c r="UVK144" s="1170"/>
      <c r="UVL144" s="1170"/>
      <c r="UVM144" s="1170"/>
      <c r="UVN144" s="1170"/>
      <c r="UVO144" s="1170"/>
      <c r="UVP144" s="1170"/>
      <c r="UVQ144" s="1170"/>
      <c r="UVR144" s="1170"/>
      <c r="UVS144" s="1170"/>
      <c r="UVT144" s="1170"/>
      <c r="UVU144" s="1170"/>
      <c r="UVV144" s="1170"/>
      <c r="UVW144" s="1170"/>
      <c r="UVX144" s="1170"/>
      <c r="UVY144" s="1170"/>
      <c r="UVZ144" s="1170"/>
      <c r="UWA144" s="1170"/>
      <c r="UWB144" s="1170"/>
      <c r="UWC144" s="1170"/>
      <c r="UWD144" s="1170"/>
      <c r="UWE144" s="1170"/>
      <c r="UWF144" s="1170"/>
      <c r="UWG144" s="1170"/>
      <c r="UWH144" s="1170"/>
      <c r="UWI144" s="1170"/>
      <c r="UWJ144" s="1170"/>
      <c r="UWK144" s="1170"/>
      <c r="UWL144" s="1170"/>
      <c r="UWM144" s="1170"/>
      <c r="UWN144" s="1170"/>
      <c r="UWO144" s="1170"/>
      <c r="UWP144" s="1170"/>
      <c r="UWQ144" s="1170"/>
      <c r="UWR144" s="1170"/>
      <c r="UWS144" s="1170"/>
      <c r="UWT144" s="1170"/>
      <c r="UWU144" s="1170"/>
      <c r="UWV144" s="1170"/>
      <c r="UWW144" s="1170"/>
      <c r="UWX144" s="1170"/>
      <c r="UWY144" s="1170"/>
      <c r="UWZ144" s="1170"/>
      <c r="UXA144" s="1170"/>
      <c r="UXB144" s="1170"/>
      <c r="UXC144" s="1170"/>
      <c r="UXD144" s="1170"/>
      <c r="UXE144" s="1170"/>
      <c r="UXF144" s="1170"/>
      <c r="UXG144" s="1170"/>
      <c r="UXH144" s="1170"/>
      <c r="UXI144" s="1170"/>
      <c r="UXJ144" s="1170"/>
      <c r="UXK144" s="1170"/>
      <c r="UXL144" s="1170"/>
      <c r="UXM144" s="1170"/>
      <c r="UXN144" s="1170"/>
      <c r="UXO144" s="1170"/>
      <c r="UXP144" s="1170"/>
      <c r="UXQ144" s="1170"/>
      <c r="UXR144" s="1170"/>
      <c r="UXS144" s="1170"/>
      <c r="UXT144" s="1170"/>
      <c r="UXU144" s="1170"/>
      <c r="UXV144" s="1170"/>
      <c r="UXW144" s="1170"/>
      <c r="UXX144" s="1170"/>
      <c r="UXY144" s="1170"/>
      <c r="UXZ144" s="1170"/>
      <c r="UYA144" s="1170"/>
      <c r="UYB144" s="1170"/>
      <c r="UYC144" s="1170"/>
      <c r="UYD144" s="1170"/>
      <c r="UYE144" s="1170"/>
      <c r="UYF144" s="1170"/>
      <c r="UYG144" s="1170"/>
      <c r="UYH144" s="1170"/>
      <c r="UYI144" s="1170"/>
      <c r="UYJ144" s="1170"/>
      <c r="UYK144" s="1170"/>
      <c r="UYL144" s="1170"/>
      <c r="UYM144" s="1170"/>
      <c r="UYN144" s="1170"/>
      <c r="UYO144" s="1170"/>
      <c r="UYP144" s="1170"/>
      <c r="UYQ144" s="1170"/>
      <c r="UYR144" s="1170"/>
      <c r="UYS144" s="1170"/>
      <c r="UYT144" s="1170"/>
      <c r="UYU144" s="1170"/>
      <c r="UYV144" s="1170"/>
      <c r="UYW144" s="1170"/>
      <c r="UYX144" s="1170"/>
      <c r="UYY144" s="1170"/>
      <c r="UYZ144" s="1170"/>
      <c r="UZA144" s="1170"/>
      <c r="UZB144" s="1170"/>
      <c r="UZC144" s="1170"/>
      <c r="UZD144" s="1170"/>
      <c r="UZE144" s="1170"/>
      <c r="UZF144" s="1170"/>
      <c r="UZG144" s="1170"/>
      <c r="UZH144" s="1170"/>
      <c r="UZI144" s="1170"/>
      <c r="UZJ144" s="1170"/>
      <c r="UZK144" s="1170"/>
      <c r="UZL144" s="1170"/>
      <c r="UZM144" s="1170"/>
      <c r="UZN144" s="1170"/>
      <c r="UZO144" s="1170"/>
      <c r="UZP144" s="1170"/>
      <c r="UZQ144" s="1170"/>
      <c r="UZR144" s="1170"/>
      <c r="UZS144" s="1170"/>
      <c r="UZT144" s="1170"/>
      <c r="UZU144" s="1170"/>
      <c r="UZV144" s="1170"/>
      <c r="UZW144" s="1170"/>
      <c r="UZX144" s="1170"/>
      <c r="UZY144" s="1170"/>
      <c r="UZZ144" s="1170"/>
      <c r="VAA144" s="1170"/>
      <c r="VAB144" s="1170"/>
      <c r="VAC144" s="1170"/>
      <c r="VAD144" s="1170"/>
      <c r="VAE144" s="1170"/>
      <c r="VAF144" s="1170"/>
      <c r="VAG144" s="1170"/>
      <c r="VAH144" s="1170"/>
      <c r="VAI144" s="1170"/>
      <c r="VAJ144" s="1170"/>
      <c r="VAK144" s="1170"/>
      <c r="VAL144" s="1170"/>
      <c r="VAM144" s="1170"/>
      <c r="VAN144" s="1170"/>
      <c r="VAO144" s="1170"/>
      <c r="VAP144" s="1170"/>
      <c r="VAQ144" s="1170"/>
      <c r="VAR144" s="1170"/>
      <c r="VAS144" s="1170"/>
      <c r="VAT144" s="1170"/>
      <c r="VAU144" s="1170"/>
      <c r="VAV144" s="1170"/>
      <c r="VAW144" s="1170"/>
      <c r="VAX144" s="1170"/>
      <c r="VAY144" s="1170"/>
      <c r="VAZ144" s="1170"/>
      <c r="VBA144" s="1170"/>
      <c r="VBB144" s="1170"/>
      <c r="VBC144" s="1170"/>
      <c r="VBD144" s="1170"/>
      <c r="VBE144" s="1170"/>
      <c r="VBF144" s="1170"/>
      <c r="VBG144" s="1170"/>
      <c r="VBH144" s="1170"/>
      <c r="VBI144" s="1170"/>
      <c r="VBJ144" s="1170"/>
      <c r="VBK144" s="1170"/>
      <c r="VBL144" s="1170"/>
      <c r="VBM144" s="1170"/>
      <c r="VBN144" s="1170"/>
      <c r="VBO144" s="1170"/>
      <c r="VBP144" s="1170"/>
      <c r="VBQ144" s="1170"/>
      <c r="VBR144" s="1170"/>
      <c r="VBS144" s="1170"/>
      <c r="VBT144" s="1170"/>
      <c r="VBU144" s="1170"/>
      <c r="VBV144" s="1170"/>
      <c r="VBW144" s="1170"/>
      <c r="VBX144" s="1170"/>
      <c r="VBY144" s="1170"/>
      <c r="VBZ144" s="1170"/>
      <c r="VCA144" s="1170"/>
      <c r="VCB144" s="1170"/>
      <c r="VCC144" s="1170"/>
      <c r="VCD144" s="1170"/>
      <c r="VCE144" s="1170"/>
      <c r="VCF144" s="1170"/>
      <c r="VCG144" s="1170"/>
      <c r="VCH144" s="1170"/>
      <c r="VCI144" s="1170"/>
      <c r="VCJ144" s="1170"/>
      <c r="VCK144" s="1170"/>
      <c r="VCL144" s="1170"/>
      <c r="VCM144" s="1170"/>
      <c r="VCN144" s="1170"/>
      <c r="VCO144" s="1170"/>
      <c r="VCP144" s="1170"/>
      <c r="VCQ144" s="1170"/>
      <c r="VCR144" s="1170"/>
      <c r="VCS144" s="1170"/>
      <c r="VCT144" s="1170"/>
      <c r="VCU144" s="1170"/>
      <c r="VCV144" s="1170"/>
      <c r="VCW144" s="1170"/>
      <c r="VCX144" s="1170"/>
      <c r="VCY144" s="1170"/>
      <c r="VCZ144" s="1170"/>
      <c r="VDA144" s="1170"/>
      <c r="VDB144" s="1170"/>
      <c r="VDC144" s="1170"/>
      <c r="VDD144" s="1170"/>
      <c r="VDE144" s="1170"/>
      <c r="VDF144" s="1170"/>
      <c r="VDG144" s="1170"/>
      <c r="VDH144" s="1170"/>
      <c r="VDI144" s="1170"/>
      <c r="VDJ144" s="1170"/>
      <c r="VDK144" s="1170"/>
      <c r="VDL144" s="1170"/>
      <c r="VDM144" s="1170"/>
      <c r="VDN144" s="1170"/>
      <c r="VDO144" s="1170"/>
      <c r="VDP144" s="1170"/>
      <c r="VDQ144" s="1170"/>
      <c r="VDR144" s="1170"/>
      <c r="VDS144" s="1170"/>
      <c r="VDT144" s="1170"/>
      <c r="VDU144" s="1170"/>
      <c r="VDV144" s="1170"/>
      <c r="VDW144" s="1170"/>
      <c r="VDX144" s="1170"/>
      <c r="VDY144" s="1170"/>
      <c r="VDZ144" s="1170"/>
      <c r="VEA144" s="1170"/>
      <c r="VEB144" s="1170"/>
      <c r="VEC144" s="1170"/>
      <c r="VED144" s="1170"/>
      <c r="VEE144" s="1170"/>
      <c r="VEF144" s="1170"/>
      <c r="VEG144" s="1170"/>
      <c r="VEH144" s="1170"/>
      <c r="VEI144" s="1170"/>
      <c r="VEJ144" s="1170"/>
      <c r="VEK144" s="1170"/>
      <c r="VEL144" s="1170"/>
      <c r="VEM144" s="1170"/>
      <c r="VEN144" s="1170"/>
      <c r="VEO144" s="1170"/>
      <c r="VEP144" s="1170"/>
      <c r="VEQ144" s="1170"/>
      <c r="VER144" s="1170"/>
      <c r="VES144" s="1170"/>
      <c r="VET144" s="1170"/>
      <c r="VEU144" s="1170"/>
      <c r="VEV144" s="1170"/>
      <c r="VEW144" s="1170"/>
      <c r="VEX144" s="1170"/>
      <c r="VEY144" s="1170"/>
      <c r="VEZ144" s="1170"/>
      <c r="VFA144" s="1170"/>
      <c r="VFB144" s="1170"/>
      <c r="VFC144" s="1170"/>
      <c r="VFD144" s="1170"/>
      <c r="VFE144" s="1170"/>
      <c r="VFF144" s="1170"/>
      <c r="VFG144" s="1170"/>
      <c r="VFH144" s="1170"/>
      <c r="VFI144" s="1170"/>
      <c r="VFJ144" s="1170"/>
      <c r="VFK144" s="1170"/>
      <c r="VFL144" s="1170"/>
      <c r="VFM144" s="1170"/>
      <c r="VFN144" s="1170"/>
      <c r="VFO144" s="1170"/>
      <c r="VFP144" s="1170"/>
      <c r="VFQ144" s="1170"/>
      <c r="VFR144" s="1170"/>
      <c r="VFS144" s="1170"/>
      <c r="VFT144" s="1170"/>
      <c r="VFU144" s="1170"/>
      <c r="VFV144" s="1170"/>
      <c r="VFW144" s="1170"/>
      <c r="VFX144" s="1170"/>
      <c r="VFY144" s="1170"/>
      <c r="VFZ144" s="1170"/>
      <c r="VGA144" s="1170"/>
      <c r="VGB144" s="1170"/>
      <c r="VGC144" s="1170"/>
      <c r="VGD144" s="1170"/>
      <c r="VGE144" s="1170"/>
      <c r="VGF144" s="1170"/>
      <c r="VGG144" s="1170"/>
      <c r="VGH144" s="1170"/>
      <c r="VGI144" s="1170"/>
      <c r="VGJ144" s="1170"/>
      <c r="VGK144" s="1170"/>
      <c r="VGL144" s="1170"/>
      <c r="VGM144" s="1170"/>
      <c r="VGN144" s="1170"/>
      <c r="VGO144" s="1170"/>
      <c r="VGP144" s="1170"/>
      <c r="VGQ144" s="1170"/>
      <c r="VGR144" s="1170"/>
      <c r="VGS144" s="1170"/>
      <c r="VGT144" s="1170"/>
      <c r="VGU144" s="1170"/>
      <c r="VGV144" s="1170"/>
      <c r="VGW144" s="1170"/>
      <c r="VGX144" s="1170"/>
      <c r="VGY144" s="1170"/>
      <c r="VGZ144" s="1170"/>
      <c r="VHA144" s="1170"/>
      <c r="VHB144" s="1170"/>
      <c r="VHC144" s="1170"/>
      <c r="VHD144" s="1170"/>
      <c r="VHE144" s="1170"/>
      <c r="VHF144" s="1170"/>
      <c r="VHG144" s="1170"/>
      <c r="VHH144" s="1170"/>
      <c r="VHI144" s="1170"/>
      <c r="VHJ144" s="1170"/>
      <c r="VHK144" s="1170"/>
      <c r="VHL144" s="1170"/>
      <c r="VHM144" s="1170"/>
      <c r="VHN144" s="1170"/>
      <c r="VHO144" s="1170"/>
      <c r="VHP144" s="1170"/>
      <c r="VHQ144" s="1170"/>
      <c r="VHR144" s="1170"/>
      <c r="VHS144" s="1170"/>
      <c r="VHT144" s="1170"/>
      <c r="VHU144" s="1170"/>
      <c r="VHV144" s="1170"/>
      <c r="VHW144" s="1170"/>
      <c r="VHX144" s="1170"/>
      <c r="VHY144" s="1170"/>
      <c r="VHZ144" s="1170"/>
      <c r="VIA144" s="1170"/>
      <c r="VIB144" s="1170"/>
      <c r="VIC144" s="1170"/>
      <c r="VID144" s="1170"/>
      <c r="VIE144" s="1170"/>
      <c r="VIF144" s="1170"/>
      <c r="VIG144" s="1170"/>
      <c r="VIH144" s="1170"/>
      <c r="VII144" s="1170"/>
      <c r="VIJ144" s="1170"/>
      <c r="VIK144" s="1170"/>
      <c r="VIL144" s="1170"/>
      <c r="VIM144" s="1170"/>
      <c r="VIN144" s="1170"/>
      <c r="VIO144" s="1170"/>
      <c r="VIP144" s="1170"/>
      <c r="VIQ144" s="1170"/>
      <c r="VIR144" s="1170"/>
      <c r="VIS144" s="1170"/>
      <c r="VIT144" s="1170"/>
      <c r="VIU144" s="1170"/>
      <c r="VIV144" s="1170"/>
      <c r="VIW144" s="1170"/>
      <c r="VIX144" s="1170"/>
      <c r="VIY144" s="1170"/>
      <c r="VIZ144" s="1170"/>
      <c r="VJA144" s="1170"/>
      <c r="VJB144" s="1170"/>
      <c r="VJC144" s="1170"/>
      <c r="VJD144" s="1170"/>
      <c r="VJE144" s="1170"/>
      <c r="VJF144" s="1170"/>
      <c r="VJG144" s="1170"/>
      <c r="VJH144" s="1170"/>
      <c r="VJI144" s="1170"/>
      <c r="VJJ144" s="1170"/>
      <c r="VJK144" s="1170"/>
      <c r="VJL144" s="1170"/>
      <c r="VJM144" s="1170"/>
      <c r="VJN144" s="1170"/>
      <c r="VJO144" s="1170"/>
      <c r="VJP144" s="1170"/>
      <c r="VJQ144" s="1170"/>
      <c r="VJR144" s="1170"/>
      <c r="VJS144" s="1170"/>
      <c r="VJT144" s="1170"/>
      <c r="VJU144" s="1170"/>
      <c r="VJV144" s="1170"/>
      <c r="VJW144" s="1170"/>
      <c r="VJX144" s="1170"/>
      <c r="VJY144" s="1170"/>
      <c r="VJZ144" s="1170"/>
      <c r="VKA144" s="1170"/>
      <c r="VKB144" s="1170"/>
      <c r="VKC144" s="1170"/>
      <c r="VKD144" s="1170"/>
      <c r="VKE144" s="1170"/>
      <c r="VKF144" s="1170"/>
      <c r="VKG144" s="1170"/>
      <c r="VKH144" s="1170"/>
      <c r="VKI144" s="1170"/>
      <c r="VKJ144" s="1170"/>
      <c r="VKK144" s="1170"/>
      <c r="VKL144" s="1170"/>
      <c r="VKM144" s="1170"/>
      <c r="VKN144" s="1170"/>
      <c r="VKO144" s="1170"/>
      <c r="VKP144" s="1170"/>
      <c r="VKQ144" s="1170"/>
      <c r="VKR144" s="1170"/>
      <c r="VKS144" s="1170"/>
      <c r="VKT144" s="1170"/>
      <c r="VKU144" s="1170"/>
      <c r="VKV144" s="1170"/>
      <c r="VKW144" s="1170"/>
      <c r="VKX144" s="1170"/>
      <c r="VKY144" s="1170"/>
      <c r="VKZ144" s="1170"/>
      <c r="VLA144" s="1170"/>
      <c r="VLB144" s="1170"/>
      <c r="VLC144" s="1170"/>
      <c r="VLD144" s="1170"/>
      <c r="VLE144" s="1170"/>
      <c r="VLF144" s="1170"/>
      <c r="VLG144" s="1170"/>
      <c r="VLH144" s="1170"/>
      <c r="VLI144" s="1170"/>
      <c r="VLJ144" s="1170"/>
      <c r="VLK144" s="1170"/>
      <c r="VLL144" s="1170"/>
      <c r="VLM144" s="1170"/>
      <c r="VLN144" s="1170"/>
      <c r="VLO144" s="1170"/>
      <c r="VLP144" s="1170"/>
      <c r="VLQ144" s="1170"/>
      <c r="VLR144" s="1170"/>
      <c r="VLS144" s="1170"/>
      <c r="VLT144" s="1170"/>
      <c r="VLU144" s="1170"/>
      <c r="VLV144" s="1170"/>
      <c r="VLW144" s="1170"/>
      <c r="VLX144" s="1170"/>
      <c r="VLY144" s="1170"/>
      <c r="VLZ144" s="1170"/>
      <c r="VMA144" s="1170"/>
      <c r="VMB144" s="1170"/>
      <c r="VMC144" s="1170"/>
      <c r="VMD144" s="1170"/>
      <c r="VME144" s="1170"/>
      <c r="VMF144" s="1170"/>
      <c r="VMG144" s="1170"/>
      <c r="VMH144" s="1170"/>
      <c r="VMI144" s="1170"/>
      <c r="VMJ144" s="1170"/>
      <c r="VMK144" s="1170"/>
      <c r="VML144" s="1170"/>
      <c r="VMM144" s="1170"/>
      <c r="VMN144" s="1170"/>
      <c r="VMO144" s="1170"/>
      <c r="VMP144" s="1170"/>
      <c r="VMQ144" s="1170"/>
      <c r="VMR144" s="1170"/>
      <c r="VMS144" s="1170"/>
      <c r="VMT144" s="1170"/>
      <c r="VMU144" s="1170"/>
      <c r="VMV144" s="1170"/>
      <c r="VMW144" s="1170"/>
      <c r="VMX144" s="1170"/>
      <c r="VMY144" s="1170"/>
      <c r="VMZ144" s="1170"/>
      <c r="VNA144" s="1170"/>
      <c r="VNB144" s="1170"/>
      <c r="VNC144" s="1170"/>
      <c r="VND144" s="1170"/>
      <c r="VNE144" s="1170"/>
      <c r="VNF144" s="1170"/>
      <c r="VNG144" s="1170"/>
      <c r="VNH144" s="1170"/>
      <c r="VNI144" s="1170"/>
      <c r="VNJ144" s="1170"/>
      <c r="VNK144" s="1170"/>
      <c r="VNL144" s="1170"/>
      <c r="VNM144" s="1170"/>
      <c r="VNN144" s="1170"/>
      <c r="VNO144" s="1170"/>
      <c r="VNP144" s="1170"/>
      <c r="VNQ144" s="1170"/>
      <c r="VNR144" s="1170"/>
      <c r="VNS144" s="1170"/>
      <c r="VNT144" s="1170"/>
      <c r="VNU144" s="1170"/>
      <c r="VNV144" s="1170"/>
      <c r="VNW144" s="1170"/>
      <c r="VNX144" s="1170"/>
      <c r="VNY144" s="1170"/>
      <c r="VNZ144" s="1170"/>
      <c r="VOA144" s="1170"/>
      <c r="VOB144" s="1170"/>
      <c r="VOC144" s="1170"/>
      <c r="VOD144" s="1170"/>
      <c r="VOE144" s="1170"/>
      <c r="VOF144" s="1170"/>
      <c r="VOG144" s="1170"/>
      <c r="VOH144" s="1170"/>
      <c r="VOI144" s="1170"/>
      <c r="VOJ144" s="1170"/>
      <c r="VOK144" s="1170"/>
      <c r="VOL144" s="1170"/>
      <c r="VOM144" s="1170"/>
      <c r="VON144" s="1170"/>
      <c r="VOO144" s="1170"/>
      <c r="VOP144" s="1170"/>
      <c r="VOQ144" s="1170"/>
      <c r="VOR144" s="1170"/>
      <c r="VOS144" s="1170"/>
      <c r="VOT144" s="1170"/>
      <c r="VOU144" s="1170"/>
      <c r="VOV144" s="1170"/>
      <c r="VOW144" s="1170"/>
      <c r="VOX144" s="1170"/>
      <c r="VOY144" s="1170"/>
      <c r="VOZ144" s="1170"/>
      <c r="VPA144" s="1170"/>
      <c r="VPB144" s="1170"/>
      <c r="VPC144" s="1170"/>
      <c r="VPD144" s="1170"/>
      <c r="VPE144" s="1170"/>
      <c r="VPF144" s="1170"/>
      <c r="VPG144" s="1170"/>
      <c r="VPH144" s="1170"/>
      <c r="VPI144" s="1170"/>
      <c r="VPJ144" s="1170"/>
      <c r="VPK144" s="1170"/>
      <c r="VPL144" s="1170"/>
      <c r="VPM144" s="1170"/>
      <c r="VPN144" s="1170"/>
      <c r="VPO144" s="1170"/>
      <c r="VPP144" s="1170"/>
      <c r="VPQ144" s="1170"/>
      <c r="VPR144" s="1170"/>
      <c r="VPS144" s="1170"/>
      <c r="VPT144" s="1170"/>
      <c r="VPU144" s="1170"/>
      <c r="VPV144" s="1170"/>
      <c r="VPW144" s="1170"/>
      <c r="VPX144" s="1170"/>
      <c r="VPY144" s="1170"/>
      <c r="VPZ144" s="1170"/>
      <c r="VQA144" s="1170"/>
      <c r="VQB144" s="1170"/>
      <c r="VQC144" s="1170"/>
      <c r="VQD144" s="1170"/>
      <c r="VQE144" s="1170"/>
      <c r="VQF144" s="1170"/>
      <c r="VQG144" s="1170"/>
      <c r="VQH144" s="1170"/>
      <c r="VQI144" s="1170"/>
      <c r="VQJ144" s="1170"/>
      <c r="VQK144" s="1170"/>
      <c r="VQL144" s="1170"/>
      <c r="VQM144" s="1170"/>
      <c r="VQN144" s="1170"/>
      <c r="VQO144" s="1170"/>
      <c r="VQP144" s="1170"/>
      <c r="VQQ144" s="1170"/>
      <c r="VQR144" s="1170"/>
      <c r="VQS144" s="1170"/>
      <c r="VQT144" s="1170"/>
      <c r="VQU144" s="1170"/>
      <c r="VQV144" s="1170"/>
      <c r="VQW144" s="1170"/>
      <c r="VQX144" s="1170"/>
      <c r="VQY144" s="1170"/>
      <c r="VQZ144" s="1170"/>
      <c r="VRA144" s="1170"/>
      <c r="VRB144" s="1170"/>
      <c r="VRC144" s="1170"/>
      <c r="VRD144" s="1170"/>
      <c r="VRE144" s="1170"/>
      <c r="VRF144" s="1170"/>
      <c r="VRG144" s="1170"/>
      <c r="VRH144" s="1170"/>
      <c r="VRI144" s="1170"/>
      <c r="VRJ144" s="1170"/>
      <c r="VRK144" s="1170"/>
      <c r="VRL144" s="1170"/>
      <c r="VRM144" s="1170"/>
      <c r="VRN144" s="1170"/>
      <c r="VRO144" s="1170"/>
      <c r="VRP144" s="1170"/>
      <c r="VRQ144" s="1170"/>
      <c r="VRR144" s="1170"/>
      <c r="VRS144" s="1170"/>
      <c r="VRT144" s="1170"/>
      <c r="VRU144" s="1170"/>
      <c r="VRV144" s="1170"/>
      <c r="VRW144" s="1170"/>
      <c r="VRX144" s="1170"/>
      <c r="VRY144" s="1170"/>
      <c r="VRZ144" s="1170"/>
      <c r="VSA144" s="1170"/>
      <c r="VSB144" s="1170"/>
      <c r="VSC144" s="1170"/>
      <c r="VSD144" s="1170"/>
      <c r="VSE144" s="1170"/>
      <c r="VSF144" s="1170"/>
      <c r="VSG144" s="1170"/>
      <c r="VSH144" s="1170"/>
      <c r="VSI144" s="1170"/>
      <c r="VSJ144" s="1170"/>
      <c r="VSK144" s="1170"/>
      <c r="VSL144" s="1170"/>
      <c r="VSM144" s="1170"/>
      <c r="VSN144" s="1170"/>
      <c r="VSO144" s="1170"/>
      <c r="VSP144" s="1170"/>
      <c r="VSQ144" s="1170"/>
      <c r="VSR144" s="1170"/>
      <c r="VSS144" s="1170"/>
      <c r="VST144" s="1170"/>
      <c r="VSU144" s="1170"/>
      <c r="VSV144" s="1170"/>
      <c r="VSW144" s="1170"/>
      <c r="VSX144" s="1170"/>
      <c r="VSY144" s="1170"/>
      <c r="VSZ144" s="1170"/>
      <c r="VTA144" s="1170"/>
      <c r="VTB144" s="1170"/>
      <c r="VTC144" s="1170"/>
      <c r="VTD144" s="1170"/>
      <c r="VTE144" s="1170"/>
      <c r="VTF144" s="1170"/>
      <c r="VTG144" s="1170"/>
      <c r="VTH144" s="1170"/>
      <c r="VTI144" s="1170"/>
      <c r="VTJ144" s="1170"/>
      <c r="VTK144" s="1170"/>
      <c r="VTL144" s="1170"/>
      <c r="VTM144" s="1170"/>
      <c r="VTN144" s="1170"/>
      <c r="VTO144" s="1170"/>
      <c r="VTP144" s="1170"/>
      <c r="VTQ144" s="1170"/>
      <c r="VTR144" s="1170"/>
      <c r="VTS144" s="1170"/>
      <c r="VTT144" s="1170"/>
      <c r="VTU144" s="1170"/>
      <c r="VTV144" s="1170"/>
      <c r="VTW144" s="1170"/>
      <c r="VTX144" s="1170"/>
      <c r="VTY144" s="1170"/>
      <c r="VTZ144" s="1170"/>
      <c r="VUA144" s="1170"/>
      <c r="VUB144" s="1170"/>
      <c r="VUC144" s="1170"/>
      <c r="VUD144" s="1170"/>
      <c r="VUE144" s="1170"/>
      <c r="VUF144" s="1170"/>
      <c r="VUG144" s="1170"/>
      <c r="VUH144" s="1170"/>
      <c r="VUI144" s="1170"/>
      <c r="VUJ144" s="1170"/>
      <c r="VUK144" s="1170"/>
      <c r="VUL144" s="1170"/>
      <c r="VUM144" s="1170"/>
      <c r="VUN144" s="1170"/>
      <c r="VUO144" s="1170"/>
      <c r="VUP144" s="1170"/>
      <c r="VUQ144" s="1170"/>
      <c r="VUR144" s="1170"/>
      <c r="VUS144" s="1170"/>
      <c r="VUT144" s="1170"/>
      <c r="VUU144" s="1170"/>
      <c r="VUV144" s="1170"/>
      <c r="VUW144" s="1170"/>
      <c r="VUX144" s="1170"/>
      <c r="VUY144" s="1170"/>
      <c r="VUZ144" s="1170"/>
      <c r="VVA144" s="1170"/>
      <c r="VVB144" s="1170"/>
      <c r="VVC144" s="1170"/>
      <c r="VVD144" s="1170"/>
      <c r="VVE144" s="1170"/>
      <c r="VVF144" s="1170"/>
      <c r="VVG144" s="1170"/>
      <c r="VVH144" s="1170"/>
      <c r="VVI144" s="1170"/>
      <c r="VVJ144" s="1170"/>
      <c r="VVK144" s="1170"/>
      <c r="VVL144" s="1170"/>
      <c r="VVM144" s="1170"/>
      <c r="VVN144" s="1170"/>
      <c r="VVO144" s="1170"/>
      <c r="VVP144" s="1170"/>
      <c r="VVQ144" s="1170"/>
      <c r="VVR144" s="1170"/>
      <c r="VVS144" s="1170"/>
      <c r="VVT144" s="1170"/>
      <c r="VVU144" s="1170"/>
      <c r="VVV144" s="1170"/>
      <c r="VVW144" s="1170"/>
      <c r="VVX144" s="1170"/>
      <c r="VVY144" s="1170"/>
      <c r="VVZ144" s="1170"/>
      <c r="VWA144" s="1170"/>
      <c r="VWB144" s="1170"/>
      <c r="VWC144" s="1170"/>
      <c r="VWD144" s="1170"/>
      <c r="VWE144" s="1170"/>
      <c r="VWF144" s="1170"/>
      <c r="VWG144" s="1170"/>
      <c r="VWH144" s="1170"/>
      <c r="VWI144" s="1170"/>
      <c r="VWJ144" s="1170"/>
      <c r="VWK144" s="1170"/>
      <c r="VWL144" s="1170"/>
      <c r="VWM144" s="1170"/>
      <c r="VWN144" s="1170"/>
      <c r="VWO144" s="1170"/>
      <c r="VWP144" s="1170"/>
      <c r="VWQ144" s="1170"/>
      <c r="VWR144" s="1170"/>
      <c r="VWS144" s="1170"/>
      <c r="VWT144" s="1170"/>
      <c r="VWU144" s="1170"/>
      <c r="VWV144" s="1170"/>
      <c r="VWW144" s="1170"/>
      <c r="VWX144" s="1170"/>
      <c r="VWY144" s="1170"/>
      <c r="VWZ144" s="1170"/>
      <c r="VXA144" s="1170"/>
      <c r="VXB144" s="1170"/>
      <c r="VXC144" s="1170"/>
      <c r="VXD144" s="1170"/>
      <c r="VXE144" s="1170"/>
      <c r="VXF144" s="1170"/>
      <c r="VXG144" s="1170"/>
      <c r="VXH144" s="1170"/>
      <c r="VXI144" s="1170"/>
      <c r="VXJ144" s="1170"/>
      <c r="VXK144" s="1170"/>
      <c r="VXL144" s="1170"/>
      <c r="VXM144" s="1170"/>
      <c r="VXN144" s="1170"/>
      <c r="VXO144" s="1170"/>
      <c r="VXP144" s="1170"/>
      <c r="VXQ144" s="1170"/>
      <c r="VXR144" s="1170"/>
      <c r="VXS144" s="1170"/>
      <c r="VXT144" s="1170"/>
      <c r="VXU144" s="1170"/>
      <c r="VXV144" s="1170"/>
      <c r="VXW144" s="1170"/>
      <c r="VXX144" s="1170"/>
      <c r="VXY144" s="1170"/>
      <c r="VXZ144" s="1170"/>
      <c r="VYA144" s="1170"/>
      <c r="VYB144" s="1170"/>
      <c r="VYC144" s="1170"/>
      <c r="VYD144" s="1170"/>
      <c r="VYE144" s="1170"/>
      <c r="VYF144" s="1170"/>
      <c r="VYG144" s="1170"/>
      <c r="VYH144" s="1170"/>
      <c r="VYI144" s="1170"/>
      <c r="VYJ144" s="1170"/>
      <c r="VYK144" s="1170"/>
      <c r="VYL144" s="1170"/>
      <c r="VYM144" s="1170"/>
      <c r="VYN144" s="1170"/>
      <c r="VYO144" s="1170"/>
      <c r="VYP144" s="1170"/>
      <c r="VYQ144" s="1170"/>
      <c r="VYR144" s="1170"/>
      <c r="VYS144" s="1170"/>
      <c r="VYT144" s="1170"/>
      <c r="VYU144" s="1170"/>
      <c r="VYV144" s="1170"/>
      <c r="VYW144" s="1170"/>
      <c r="VYX144" s="1170"/>
      <c r="VYY144" s="1170"/>
      <c r="VYZ144" s="1170"/>
      <c r="VZA144" s="1170"/>
      <c r="VZB144" s="1170"/>
      <c r="VZC144" s="1170"/>
      <c r="VZD144" s="1170"/>
      <c r="VZE144" s="1170"/>
      <c r="VZF144" s="1170"/>
      <c r="VZG144" s="1170"/>
      <c r="VZH144" s="1170"/>
      <c r="VZI144" s="1170"/>
      <c r="VZJ144" s="1170"/>
      <c r="VZK144" s="1170"/>
      <c r="VZL144" s="1170"/>
      <c r="VZM144" s="1170"/>
      <c r="VZN144" s="1170"/>
      <c r="VZO144" s="1170"/>
      <c r="VZP144" s="1170"/>
      <c r="VZQ144" s="1170"/>
      <c r="VZR144" s="1170"/>
      <c r="VZS144" s="1170"/>
      <c r="VZT144" s="1170"/>
      <c r="VZU144" s="1170"/>
      <c r="VZV144" s="1170"/>
      <c r="VZW144" s="1170"/>
      <c r="VZX144" s="1170"/>
      <c r="VZY144" s="1170"/>
      <c r="VZZ144" s="1170"/>
      <c r="WAA144" s="1170"/>
      <c r="WAB144" s="1170"/>
      <c r="WAC144" s="1170"/>
      <c r="WAD144" s="1170"/>
      <c r="WAE144" s="1170"/>
      <c r="WAF144" s="1170"/>
      <c r="WAG144" s="1170"/>
      <c r="WAH144" s="1170"/>
      <c r="WAI144" s="1170"/>
      <c r="WAJ144" s="1170"/>
      <c r="WAK144" s="1170"/>
      <c r="WAL144" s="1170"/>
      <c r="WAM144" s="1170"/>
      <c r="WAN144" s="1170"/>
      <c r="WAO144" s="1170"/>
      <c r="WAP144" s="1170"/>
      <c r="WAQ144" s="1170"/>
      <c r="WAR144" s="1170"/>
      <c r="WAS144" s="1170"/>
      <c r="WAT144" s="1170"/>
      <c r="WAU144" s="1170"/>
      <c r="WAV144" s="1170"/>
      <c r="WAW144" s="1170"/>
      <c r="WAX144" s="1170"/>
      <c r="WAY144" s="1170"/>
      <c r="WAZ144" s="1170"/>
      <c r="WBA144" s="1170"/>
      <c r="WBB144" s="1170"/>
      <c r="WBC144" s="1170"/>
      <c r="WBD144" s="1170"/>
      <c r="WBE144" s="1170"/>
      <c r="WBF144" s="1170"/>
      <c r="WBG144" s="1170"/>
      <c r="WBH144" s="1170"/>
      <c r="WBI144" s="1170"/>
      <c r="WBJ144" s="1170"/>
      <c r="WBK144" s="1170"/>
      <c r="WBL144" s="1170"/>
      <c r="WBM144" s="1170"/>
      <c r="WBN144" s="1170"/>
      <c r="WBO144" s="1170"/>
      <c r="WBP144" s="1170"/>
      <c r="WBQ144" s="1170"/>
      <c r="WBR144" s="1170"/>
      <c r="WBS144" s="1170"/>
      <c r="WBT144" s="1170"/>
      <c r="WBU144" s="1170"/>
      <c r="WBV144" s="1170"/>
      <c r="WBW144" s="1170"/>
      <c r="WBX144" s="1170"/>
      <c r="WBY144" s="1170"/>
      <c r="WBZ144" s="1170"/>
      <c r="WCA144" s="1170"/>
      <c r="WCB144" s="1170"/>
      <c r="WCC144" s="1170"/>
      <c r="WCD144" s="1170"/>
      <c r="WCE144" s="1170"/>
      <c r="WCF144" s="1170"/>
      <c r="WCG144" s="1170"/>
      <c r="WCH144" s="1170"/>
      <c r="WCI144" s="1170"/>
      <c r="WCJ144" s="1170"/>
      <c r="WCK144" s="1170"/>
      <c r="WCL144" s="1170"/>
      <c r="WCM144" s="1170"/>
      <c r="WCN144" s="1170"/>
      <c r="WCO144" s="1170"/>
      <c r="WCP144" s="1170"/>
      <c r="WCQ144" s="1170"/>
      <c r="WCR144" s="1170"/>
      <c r="WCS144" s="1170"/>
      <c r="WCT144" s="1170"/>
      <c r="WCU144" s="1170"/>
      <c r="WCV144" s="1170"/>
      <c r="WCW144" s="1170"/>
      <c r="WCX144" s="1170"/>
      <c r="WCY144" s="1170"/>
      <c r="WCZ144" s="1170"/>
      <c r="WDA144" s="1170"/>
      <c r="WDB144" s="1170"/>
      <c r="WDC144" s="1170"/>
      <c r="WDD144" s="1170"/>
      <c r="WDE144" s="1170"/>
      <c r="WDF144" s="1170"/>
      <c r="WDG144" s="1170"/>
      <c r="WDH144" s="1170"/>
      <c r="WDI144" s="1170"/>
      <c r="WDJ144" s="1170"/>
      <c r="WDK144" s="1170"/>
      <c r="WDL144" s="1170"/>
      <c r="WDM144" s="1170"/>
      <c r="WDN144" s="1170"/>
      <c r="WDO144" s="1170"/>
      <c r="WDP144" s="1170"/>
      <c r="WDQ144" s="1170"/>
      <c r="WDR144" s="1170"/>
      <c r="WDS144" s="1170"/>
      <c r="WDT144" s="1170"/>
      <c r="WDU144" s="1170"/>
      <c r="WDV144" s="1170"/>
      <c r="WDW144" s="1170"/>
      <c r="WDX144" s="1170"/>
      <c r="WDY144" s="1170"/>
      <c r="WDZ144" s="1170"/>
      <c r="WEA144" s="1170"/>
      <c r="WEB144" s="1170"/>
      <c r="WEC144" s="1170"/>
      <c r="WED144" s="1170"/>
      <c r="WEE144" s="1170"/>
      <c r="WEF144" s="1170"/>
      <c r="WEG144" s="1170"/>
      <c r="WEH144" s="1170"/>
      <c r="WEI144" s="1170"/>
      <c r="WEJ144" s="1170"/>
      <c r="WEK144" s="1170"/>
      <c r="WEL144" s="1170"/>
      <c r="WEM144" s="1170"/>
      <c r="WEN144" s="1170"/>
      <c r="WEO144" s="1170"/>
      <c r="WEP144" s="1170"/>
      <c r="WEQ144" s="1170"/>
      <c r="WER144" s="1170"/>
      <c r="WES144" s="1170"/>
      <c r="WET144" s="1170"/>
      <c r="WEU144" s="1170"/>
      <c r="WEV144" s="1170"/>
      <c r="WEW144" s="1170"/>
      <c r="WEX144" s="1170"/>
      <c r="WEY144" s="1170"/>
      <c r="WEZ144" s="1170"/>
      <c r="WFA144" s="1170"/>
      <c r="WFB144" s="1170"/>
      <c r="WFC144" s="1170"/>
      <c r="WFD144" s="1170"/>
      <c r="WFE144" s="1170"/>
      <c r="WFF144" s="1170"/>
      <c r="WFG144" s="1170"/>
      <c r="WFH144" s="1170"/>
      <c r="WFI144" s="1170"/>
      <c r="WFJ144" s="1170"/>
      <c r="WFK144" s="1170"/>
      <c r="WFL144" s="1170"/>
      <c r="WFM144" s="1170"/>
      <c r="WFN144" s="1170"/>
      <c r="WFO144" s="1170"/>
      <c r="WFP144" s="1170"/>
      <c r="WFQ144" s="1170"/>
      <c r="WFR144" s="1170"/>
      <c r="WFS144" s="1170"/>
      <c r="WFT144" s="1170"/>
      <c r="WFU144" s="1170"/>
      <c r="WFV144" s="1170"/>
      <c r="WFW144" s="1170"/>
      <c r="WFX144" s="1170"/>
      <c r="WFY144" s="1170"/>
      <c r="WFZ144" s="1170"/>
      <c r="WGA144" s="1170"/>
      <c r="WGB144" s="1170"/>
      <c r="WGC144" s="1170"/>
      <c r="WGD144" s="1170"/>
      <c r="WGE144" s="1170"/>
      <c r="WGF144" s="1170"/>
      <c r="WGG144" s="1170"/>
      <c r="WGH144" s="1170"/>
      <c r="WGI144" s="1170"/>
      <c r="WGJ144" s="1170"/>
      <c r="WGK144" s="1170"/>
      <c r="WGL144" s="1170"/>
      <c r="WGM144" s="1170"/>
      <c r="WGN144" s="1170"/>
      <c r="WGO144" s="1170"/>
      <c r="WGP144" s="1170"/>
      <c r="WGQ144" s="1170"/>
      <c r="WGR144" s="1170"/>
      <c r="WGS144" s="1170"/>
      <c r="WGT144" s="1170"/>
      <c r="WGU144" s="1170"/>
      <c r="WGV144" s="1170"/>
      <c r="WGW144" s="1170"/>
      <c r="WGX144" s="1170"/>
      <c r="WGY144" s="1170"/>
      <c r="WGZ144" s="1170"/>
      <c r="WHA144" s="1170"/>
      <c r="WHB144" s="1170"/>
      <c r="WHC144" s="1170"/>
      <c r="WHD144" s="1170"/>
      <c r="WHE144" s="1170"/>
      <c r="WHF144" s="1170"/>
      <c r="WHG144" s="1170"/>
      <c r="WHH144" s="1170"/>
      <c r="WHI144" s="1170"/>
      <c r="WHJ144" s="1170"/>
      <c r="WHK144" s="1170"/>
      <c r="WHL144" s="1170"/>
      <c r="WHM144" s="1170"/>
      <c r="WHN144" s="1170"/>
      <c r="WHO144" s="1170"/>
      <c r="WHP144" s="1170"/>
      <c r="WHQ144" s="1170"/>
      <c r="WHR144" s="1170"/>
      <c r="WHS144" s="1170"/>
      <c r="WHT144" s="1170"/>
      <c r="WHU144" s="1170"/>
      <c r="WHV144" s="1170"/>
      <c r="WHW144" s="1170"/>
      <c r="WHX144" s="1170"/>
      <c r="WHY144" s="1170"/>
      <c r="WHZ144" s="1170"/>
      <c r="WIA144" s="1170"/>
      <c r="WIB144" s="1170"/>
      <c r="WIC144" s="1170"/>
      <c r="WID144" s="1170"/>
      <c r="WIE144" s="1170"/>
      <c r="WIF144" s="1170"/>
      <c r="WIG144" s="1170"/>
      <c r="WIH144" s="1170"/>
      <c r="WII144" s="1170"/>
      <c r="WIJ144" s="1170"/>
      <c r="WIK144" s="1170"/>
      <c r="WIL144" s="1170"/>
      <c r="WIM144" s="1170"/>
      <c r="WIN144" s="1170"/>
      <c r="WIO144" s="1170"/>
      <c r="WIP144" s="1170"/>
      <c r="WIQ144" s="1170"/>
      <c r="WIR144" s="1170"/>
      <c r="WIS144" s="1170"/>
      <c r="WIT144" s="1170"/>
      <c r="WIU144" s="1170"/>
      <c r="WIV144" s="1170"/>
      <c r="WIW144" s="1170"/>
      <c r="WIX144" s="1170"/>
      <c r="WIY144" s="1170"/>
      <c r="WIZ144" s="1170"/>
      <c r="WJA144" s="1170"/>
      <c r="WJB144" s="1170"/>
      <c r="WJC144" s="1170"/>
      <c r="WJD144" s="1170"/>
      <c r="WJE144" s="1170"/>
      <c r="WJF144" s="1170"/>
      <c r="WJG144" s="1170"/>
      <c r="WJH144" s="1170"/>
      <c r="WJI144" s="1170"/>
      <c r="WJJ144" s="1170"/>
      <c r="WJK144" s="1170"/>
      <c r="WJL144" s="1170"/>
      <c r="WJM144" s="1170"/>
      <c r="WJN144" s="1170"/>
      <c r="WJO144" s="1170"/>
      <c r="WJP144" s="1170"/>
      <c r="WJQ144" s="1170"/>
      <c r="WJR144" s="1170"/>
      <c r="WJS144" s="1170"/>
      <c r="WJT144" s="1170"/>
      <c r="WJU144" s="1170"/>
      <c r="WJV144" s="1170"/>
      <c r="WJW144" s="1170"/>
      <c r="WJX144" s="1170"/>
      <c r="WJY144" s="1170"/>
      <c r="WJZ144" s="1170"/>
      <c r="WKA144" s="1170"/>
      <c r="WKB144" s="1170"/>
      <c r="WKC144" s="1170"/>
      <c r="WKD144" s="1170"/>
      <c r="WKE144" s="1170"/>
      <c r="WKF144" s="1170"/>
      <c r="WKG144" s="1170"/>
      <c r="WKH144" s="1170"/>
      <c r="WKI144" s="1170"/>
      <c r="WKJ144" s="1170"/>
      <c r="WKK144" s="1170"/>
      <c r="WKL144" s="1170"/>
      <c r="WKM144" s="1170"/>
      <c r="WKN144" s="1170"/>
      <c r="WKO144" s="1170"/>
      <c r="WKP144" s="1170"/>
      <c r="WKQ144" s="1170"/>
      <c r="WKR144" s="1170"/>
      <c r="WKS144" s="1170"/>
      <c r="WKT144" s="1170"/>
      <c r="WKU144" s="1170"/>
      <c r="WKV144" s="1170"/>
      <c r="WKW144" s="1170"/>
      <c r="WKX144" s="1170"/>
      <c r="WKY144" s="1170"/>
      <c r="WKZ144" s="1170"/>
      <c r="WLA144" s="1170"/>
      <c r="WLB144" s="1170"/>
      <c r="WLC144" s="1170"/>
      <c r="WLD144" s="1170"/>
      <c r="WLE144" s="1170"/>
      <c r="WLF144" s="1170"/>
      <c r="WLG144" s="1170"/>
      <c r="WLH144" s="1170"/>
      <c r="WLI144" s="1170"/>
      <c r="WLJ144" s="1170"/>
      <c r="WLK144" s="1170"/>
      <c r="WLL144" s="1170"/>
      <c r="WLM144" s="1170"/>
      <c r="WLN144" s="1170"/>
      <c r="WLO144" s="1170"/>
      <c r="WLP144" s="1170"/>
      <c r="WLQ144" s="1170"/>
      <c r="WLR144" s="1170"/>
      <c r="WLS144" s="1170"/>
      <c r="WLT144" s="1170"/>
      <c r="WLU144" s="1170"/>
      <c r="WLV144" s="1170"/>
      <c r="WLW144" s="1170"/>
      <c r="WLX144" s="1170"/>
      <c r="WLY144" s="1170"/>
      <c r="WLZ144" s="1170"/>
      <c r="WMA144" s="1170"/>
      <c r="WMB144" s="1170"/>
      <c r="WMC144" s="1170"/>
      <c r="WMD144" s="1170"/>
      <c r="WME144" s="1170"/>
      <c r="WMF144" s="1170"/>
      <c r="WMG144" s="1170"/>
      <c r="WMH144" s="1170"/>
      <c r="WMI144" s="1170"/>
      <c r="WMJ144" s="1170"/>
      <c r="WMK144" s="1170"/>
      <c r="WML144" s="1170"/>
      <c r="WMM144" s="1170"/>
      <c r="WMN144" s="1170"/>
      <c r="WMO144" s="1170"/>
      <c r="WMP144" s="1170"/>
      <c r="WMQ144" s="1170"/>
      <c r="WMR144" s="1170"/>
      <c r="WMS144" s="1170"/>
      <c r="WMT144" s="1170"/>
      <c r="WMU144" s="1170"/>
      <c r="WMV144" s="1170"/>
      <c r="WMW144" s="1170"/>
      <c r="WMX144" s="1170"/>
      <c r="WMY144" s="1170"/>
      <c r="WMZ144" s="1170"/>
      <c r="WNA144" s="1170"/>
      <c r="WNB144" s="1170"/>
      <c r="WNC144" s="1170"/>
      <c r="WND144" s="1170"/>
      <c r="WNE144" s="1170"/>
      <c r="WNF144" s="1170"/>
      <c r="WNG144" s="1170"/>
      <c r="WNH144" s="1170"/>
      <c r="WNI144" s="1170"/>
      <c r="WNJ144" s="1170"/>
      <c r="WNK144" s="1170"/>
      <c r="WNL144" s="1170"/>
      <c r="WNM144" s="1170"/>
      <c r="WNN144" s="1170"/>
      <c r="WNO144" s="1170"/>
      <c r="WNP144" s="1170"/>
      <c r="WNQ144" s="1170"/>
      <c r="WNR144" s="1170"/>
      <c r="WNS144" s="1170"/>
      <c r="WNT144" s="1170"/>
      <c r="WNU144" s="1170"/>
      <c r="WNV144" s="1170"/>
      <c r="WNW144" s="1170"/>
      <c r="WNX144" s="1170"/>
      <c r="WNY144" s="1170"/>
      <c r="WNZ144" s="1170"/>
      <c r="WOA144" s="1170"/>
      <c r="WOB144" s="1170"/>
      <c r="WOC144" s="1170"/>
      <c r="WOD144" s="1170"/>
      <c r="WOE144" s="1170"/>
      <c r="WOF144" s="1170"/>
      <c r="WOG144" s="1170"/>
      <c r="WOH144" s="1170"/>
      <c r="WOI144" s="1170"/>
      <c r="WOJ144" s="1170"/>
      <c r="WOK144" s="1170"/>
      <c r="WOL144" s="1170"/>
      <c r="WOM144" s="1170"/>
      <c r="WON144" s="1170"/>
      <c r="WOO144" s="1170"/>
      <c r="WOP144" s="1170"/>
      <c r="WOQ144" s="1170"/>
      <c r="WOR144" s="1170"/>
      <c r="WOS144" s="1170"/>
      <c r="WOT144" s="1170"/>
      <c r="WOU144" s="1170"/>
      <c r="WOV144" s="1170"/>
      <c r="WOW144" s="1170"/>
      <c r="WOX144" s="1170"/>
      <c r="WOY144" s="1170"/>
      <c r="WOZ144" s="1170"/>
      <c r="WPA144" s="1170"/>
      <c r="WPB144" s="1170"/>
      <c r="WPC144" s="1170"/>
      <c r="WPD144" s="1170"/>
      <c r="WPE144" s="1170"/>
      <c r="WPF144" s="1170"/>
      <c r="WPG144" s="1170"/>
      <c r="WPH144" s="1170"/>
      <c r="WPI144" s="1170"/>
      <c r="WPJ144" s="1170"/>
      <c r="WPK144" s="1170"/>
      <c r="WPL144" s="1170"/>
      <c r="WPM144" s="1170"/>
      <c r="WPN144" s="1170"/>
      <c r="WPO144" s="1170"/>
      <c r="WPP144" s="1170"/>
      <c r="WPQ144" s="1170"/>
      <c r="WPR144" s="1170"/>
      <c r="WPS144" s="1170"/>
      <c r="WPT144" s="1170"/>
      <c r="WPU144" s="1170"/>
      <c r="WPV144" s="1170"/>
      <c r="WPW144" s="1170"/>
      <c r="WPX144" s="1170"/>
      <c r="WPY144" s="1170"/>
      <c r="WPZ144" s="1170"/>
      <c r="WQA144" s="1170"/>
      <c r="WQB144" s="1170"/>
      <c r="WQC144" s="1170"/>
      <c r="WQD144" s="1170"/>
      <c r="WQE144" s="1170"/>
      <c r="WQF144" s="1170"/>
      <c r="WQG144" s="1170"/>
      <c r="WQH144" s="1170"/>
      <c r="WQI144" s="1170"/>
      <c r="WQJ144" s="1170"/>
      <c r="WQK144" s="1170"/>
      <c r="WQL144" s="1170"/>
      <c r="WQM144" s="1170"/>
      <c r="WQN144" s="1170"/>
      <c r="WQO144" s="1170"/>
      <c r="WQP144" s="1170"/>
      <c r="WQQ144" s="1170"/>
      <c r="WQR144" s="1170"/>
      <c r="WQS144" s="1170"/>
      <c r="WQT144" s="1170"/>
      <c r="WQU144" s="1170"/>
      <c r="WQV144" s="1170"/>
      <c r="WQW144" s="1170"/>
      <c r="WQX144" s="1170"/>
      <c r="WQY144" s="1170"/>
      <c r="WQZ144" s="1170"/>
      <c r="WRA144" s="1170"/>
      <c r="WRB144" s="1170"/>
      <c r="WRC144" s="1170"/>
      <c r="WRD144" s="1170"/>
      <c r="WRE144" s="1170"/>
      <c r="WRF144" s="1170"/>
      <c r="WRG144" s="1170"/>
      <c r="WRH144" s="1170"/>
      <c r="WRI144" s="1170"/>
      <c r="WRJ144" s="1170"/>
      <c r="WRK144" s="1170"/>
      <c r="WRL144" s="1170"/>
      <c r="WRM144" s="1170"/>
      <c r="WRN144" s="1170"/>
      <c r="WRO144" s="1170"/>
      <c r="WRP144" s="1170"/>
      <c r="WRQ144" s="1170"/>
      <c r="WRR144" s="1170"/>
      <c r="WRS144" s="1170"/>
      <c r="WRT144" s="1170"/>
      <c r="WRU144" s="1170"/>
      <c r="WRV144" s="1170"/>
      <c r="WRW144" s="1170"/>
      <c r="WRX144" s="1170"/>
      <c r="WRY144" s="1170"/>
      <c r="WRZ144" s="1170"/>
      <c r="WSA144" s="1170"/>
      <c r="WSB144" s="1170"/>
      <c r="WSC144" s="1170"/>
      <c r="WSD144" s="1170"/>
      <c r="WSE144" s="1170"/>
      <c r="WSF144" s="1170"/>
      <c r="WSG144" s="1170"/>
      <c r="WSH144" s="1170"/>
      <c r="WSI144" s="1170"/>
      <c r="WSJ144" s="1170"/>
      <c r="WSK144" s="1170"/>
      <c r="WSL144" s="1170"/>
      <c r="WSM144" s="1170"/>
      <c r="WSN144" s="1170"/>
      <c r="WSO144" s="1170"/>
      <c r="WSP144" s="1170"/>
      <c r="WSQ144" s="1170"/>
      <c r="WSR144" s="1170"/>
      <c r="WSS144" s="1170"/>
      <c r="WST144" s="1170"/>
      <c r="WSU144" s="1170"/>
      <c r="WSV144" s="1170"/>
      <c r="WSW144" s="1170"/>
      <c r="WSX144" s="1170"/>
      <c r="WSY144" s="1170"/>
      <c r="WSZ144" s="1170"/>
      <c r="WTA144" s="1170"/>
      <c r="WTB144" s="1170"/>
      <c r="WTC144" s="1170"/>
      <c r="WTD144" s="1170"/>
      <c r="WTE144" s="1170"/>
      <c r="WTF144" s="1170"/>
      <c r="WTG144" s="1170"/>
      <c r="WTH144" s="1170"/>
      <c r="WTI144" s="1170"/>
      <c r="WTJ144" s="1170"/>
      <c r="WTK144" s="1170"/>
      <c r="WTL144" s="1170"/>
      <c r="WTM144" s="1170"/>
      <c r="WTN144" s="1170"/>
      <c r="WTO144" s="1170"/>
      <c r="WTP144" s="1170"/>
      <c r="WTQ144" s="1170"/>
      <c r="WTR144" s="1170"/>
      <c r="WTS144" s="1170"/>
      <c r="WTT144" s="1170"/>
      <c r="WTU144" s="1170"/>
      <c r="WTV144" s="1170"/>
      <c r="WTW144" s="1170"/>
      <c r="WTX144" s="1170"/>
      <c r="WTY144" s="1170"/>
      <c r="WTZ144" s="1170"/>
      <c r="WUA144" s="1170"/>
      <c r="WUB144" s="1170"/>
      <c r="WUC144" s="1170"/>
      <c r="WUD144" s="1170"/>
      <c r="WUE144" s="1170"/>
      <c r="WUF144" s="1170"/>
      <c r="WUG144" s="1170"/>
      <c r="WUH144" s="1170"/>
      <c r="WUI144" s="1170"/>
      <c r="WUJ144" s="1170"/>
      <c r="WUK144" s="1170"/>
      <c r="WUL144" s="1170"/>
      <c r="WUM144" s="1170"/>
      <c r="WUN144" s="1170"/>
      <c r="WUO144" s="1170"/>
      <c r="WUP144" s="1170"/>
      <c r="WUQ144" s="1170"/>
      <c r="WUR144" s="1170"/>
      <c r="WUS144" s="1170"/>
      <c r="WUT144" s="1170"/>
      <c r="WUU144" s="1170"/>
      <c r="WUV144" s="1170"/>
      <c r="WUW144" s="1170"/>
      <c r="WUX144" s="1170"/>
      <c r="WUY144" s="1170"/>
      <c r="WUZ144" s="1170"/>
      <c r="WVA144" s="1170"/>
      <c r="WVB144" s="1170"/>
      <c r="WVC144" s="1170"/>
      <c r="WVD144" s="1170"/>
      <c r="WVE144" s="1170"/>
      <c r="WVF144" s="1170"/>
      <c r="WVG144" s="1170"/>
      <c r="WVH144" s="1170"/>
      <c r="WVI144" s="1170"/>
      <c r="WVJ144" s="1170"/>
      <c r="WVK144" s="1170"/>
      <c r="WVL144" s="1170"/>
      <c r="WVM144" s="1170"/>
      <c r="WVN144" s="1170"/>
      <c r="WVO144" s="1170"/>
      <c r="WVP144" s="1170"/>
      <c r="WVQ144" s="1170"/>
      <c r="WVR144" s="1170"/>
      <c r="WVS144" s="1170"/>
      <c r="WVT144" s="1170"/>
      <c r="WVU144" s="1170"/>
      <c r="WVV144" s="1170"/>
      <c r="WVW144" s="1170"/>
      <c r="WVX144" s="1170"/>
      <c r="WVY144" s="1170"/>
      <c r="WVZ144" s="1170"/>
      <c r="WWA144" s="1170"/>
      <c r="WWB144" s="1170"/>
      <c r="WWC144" s="1170"/>
      <c r="WWD144" s="1170"/>
      <c r="WWE144" s="1170"/>
      <c r="WWF144" s="1170"/>
      <c r="WWG144" s="1170"/>
      <c r="WWH144" s="1170"/>
      <c r="WWI144" s="1170"/>
      <c r="WWJ144" s="1170"/>
      <c r="WWK144" s="1170"/>
      <c r="WWL144" s="1170"/>
      <c r="WWM144" s="1170"/>
      <c r="WWN144" s="1170"/>
      <c r="WWO144" s="1170"/>
      <c r="WWP144" s="1170"/>
      <c r="WWQ144" s="1170"/>
      <c r="WWR144" s="1170"/>
      <c r="WWS144" s="1170"/>
      <c r="WWT144" s="1170"/>
      <c r="WWU144" s="1170"/>
      <c r="WWV144" s="1170"/>
      <c r="WWW144" s="1170"/>
      <c r="WWX144" s="1170"/>
      <c r="WWY144" s="1170"/>
      <c r="WWZ144" s="1170"/>
      <c r="WXA144" s="1170"/>
      <c r="WXB144" s="1170"/>
      <c r="WXC144" s="1170"/>
      <c r="WXD144" s="1170"/>
      <c r="WXE144" s="1170"/>
      <c r="WXF144" s="1170"/>
      <c r="WXG144" s="1170"/>
      <c r="WXH144" s="1170"/>
      <c r="WXI144" s="1170"/>
      <c r="WXJ144" s="1170"/>
      <c r="WXK144" s="1170"/>
      <c r="WXL144" s="1170"/>
      <c r="WXM144" s="1170"/>
      <c r="WXN144" s="1170"/>
      <c r="WXO144" s="1170"/>
      <c r="WXP144" s="1170"/>
      <c r="WXQ144" s="1170"/>
      <c r="WXR144" s="1170"/>
      <c r="WXS144" s="1170"/>
      <c r="WXT144" s="1170"/>
      <c r="WXU144" s="1170"/>
      <c r="WXV144" s="1170"/>
      <c r="WXW144" s="1170"/>
      <c r="WXX144" s="1170"/>
      <c r="WXY144" s="1170"/>
      <c r="WXZ144" s="1170"/>
      <c r="WYA144" s="1170"/>
      <c r="WYB144" s="1170"/>
      <c r="WYC144" s="1170"/>
      <c r="WYD144" s="1170"/>
      <c r="WYE144" s="1170"/>
      <c r="WYF144" s="1170"/>
      <c r="WYG144" s="1170"/>
      <c r="WYH144" s="1170"/>
      <c r="WYI144" s="1170"/>
      <c r="WYJ144" s="1170"/>
      <c r="WYK144" s="1170"/>
      <c r="WYL144" s="1170"/>
      <c r="WYM144" s="1170"/>
      <c r="WYN144" s="1170"/>
      <c r="WYO144" s="1170"/>
      <c r="WYP144" s="1170"/>
      <c r="WYQ144" s="1170"/>
      <c r="WYR144" s="1170"/>
      <c r="WYS144" s="1170"/>
      <c r="WYT144" s="1170"/>
      <c r="WYU144" s="1170"/>
      <c r="WYV144" s="1170"/>
      <c r="WYW144" s="1170"/>
      <c r="WYX144" s="1170"/>
      <c r="WYY144" s="1170"/>
      <c r="WYZ144" s="1170"/>
      <c r="WZA144" s="1170"/>
      <c r="WZB144" s="1170"/>
      <c r="WZC144" s="1170"/>
      <c r="WZD144" s="1170"/>
      <c r="WZE144" s="1170"/>
      <c r="WZF144" s="1170"/>
      <c r="WZG144" s="1170"/>
      <c r="WZH144" s="1170"/>
      <c r="WZI144" s="1170"/>
      <c r="WZJ144" s="1170"/>
      <c r="WZK144" s="1170"/>
      <c r="WZL144" s="1170"/>
      <c r="WZM144" s="1170"/>
      <c r="WZN144" s="1170"/>
      <c r="WZO144" s="1170"/>
      <c r="WZP144" s="1170"/>
      <c r="WZQ144" s="1170"/>
      <c r="WZR144" s="1170"/>
      <c r="WZS144" s="1170"/>
      <c r="WZT144" s="1170"/>
      <c r="WZU144" s="1170"/>
      <c r="WZV144" s="1170"/>
      <c r="WZW144" s="1170"/>
      <c r="WZX144" s="1170"/>
      <c r="WZY144" s="1170"/>
      <c r="WZZ144" s="1170"/>
      <c r="XAA144" s="1170"/>
      <c r="XAB144" s="1170"/>
      <c r="XAC144" s="1170"/>
      <c r="XAD144" s="1170"/>
      <c r="XAE144" s="1170"/>
      <c r="XAF144" s="1170"/>
      <c r="XAG144" s="1170"/>
      <c r="XAH144" s="1170"/>
      <c r="XAI144" s="1170"/>
      <c r="XAJ144" s="1170"/>
      <c r="XAK144" s="1170"/>
      <c r="XAL144" s="1170"/>
      <c r="XAM144" s="1170"/>
      <c r="XAN144" s="1170"/>
      <c r="XAO144" s="1170"/>
      <c r="XAP144" s="1170"/>
      <c r="XAQ144" s="1170"/>
      <c r="XAR144" s="1170"/>
      <c r="XAS144" s="1170"/>
      <c r="XAT144" s="1170"/>
      <c r="XAU144" s="1170"/>
      <c r="XAV144" s="1170"/>
      <c r="XAW144" s="1170"/>
      <c r="XAX144" s="1170"/>
      <c r="XAY144" s="1170"/>
      <c r="XAZ144" s="1170"/>
      <c r="XBA144" s="1170"/>
      <c r="XBB144" s="1170"/>
      <c r="XBC144" s="1170"/>
      <c r="XBD144" s="1170"/>
      <c r="XBE144" s="1170"/>
      <c r="XBF144" s="1170"/>
      <c r="XBG144" s="1170"/>
      <c r="XBH144" s="1170"/>
      <c r="XBI144" s="1170"/>
      <c r="XBJ144" s="1170"/>
      <c r="XBK144" s="1170"/>
      <c r="XBL144" s="1170"/>
      <c r="XBM144" s="1170"/>
      <c r="XBN144" s="1170"/>
      <c r="XBO144" s="1170"/>
      <c r="XBP144" s="1170"/>
      <c r="XBQ144" s="1170"/>
      <c r="XBR144" s="1170"/>
      <c r="XBS144" s="1170"/>
      <c r="XBT144" s="1170"/>
      <c r="XBU144" s="1170"/>
      <c r="XBV144" s="1170"/>
      <c r="XBW144" s="1170"/>
      <c r="XBX144" s="1170"/>
      <c r="XBY144" s="1170"/>
      <c r="XBZ144" s="1170"/>
      <c r="XCA144" s="1170"/>
      <c r="XCB144" s="1170"/>
      <c r="XCC144" s="1170"/>
      <c r="XCD144" s="1170"/>
      <c r="XCE144" s="1170"/>
      <c r="XCF144" s="1170"/>
      <c r="XCG144" s="1170"/>
      <c r="XCH144" s="1170"/>
      <c r="XCI144" s="1170"/>
      <c r="XCJ144" s="1170"/>
      <c r="XCK144" s="1170"/>
      <c r="XCL144" s="1170"/>
      <c r="XCM144" s="1170"/>
      <c r="XCN144" s="1170"/>
      <c r="XCO144" s="1170"/>
      <c r="XCP144" s="1170"/>
      <c r="XCQ144" s="1170"/>
      <c r="XCR144" s="1170"/>
      <c r="XCS144" s="1170"/>
      <c r="XCT144" s="1170"/>
      <c r="XCU144" s="1170"/>
      <c r="XCV144" s="1170"/>
      <c r="XCW144" s="1170"/>
      <c r="XCX144" s="1170"/>
      <c r="XCY144" s="1170"/>
      <c r="XCZ144" s="1170"/>
      <c r="XDA144" s="1170"/>
      <c r="XDB144" s="1170"/>
      <c r="XDC144" s="1170"/>
      <c r="XDD144" s="1170"/>
      <c r="XDE144" s="1170"/>
      <c r="XDF144" s="1170"/>
      <c r="XDG144" s="1170"/>
      <c r="XDH144" s="1170"/>
      <c r="XDI144" s="1170"/>
      <c r="XDJ144" s="1170"/>
      <c r="XDK144" s="1170"/>
      <c r="XDL144" s="1170"/>
      <c r="XDM144" s="1170"/>
      <c r="XDN144" s="1170"/>
      <c r="XDO144" s="1170"/>
      <c r="XDP144" s="1170"/>
      <c r="XDQ144" s="1170"/>
      <c r="XDR144" s="1170"/>
      <c r="XDS144" s="1170"/>
      <c r="XDT144" s="1170"/>
      <c r="XDU144" s="1170"/>
      <c r="XDV144" s="1170"/>
      <c r="XDW144" s="1170"/>
      <c r="XDX144" s="1170"/>
      <c r="XDY144" s="1170"/>
      <c r="XDZ144" s="1170"/>
      <c r="XEA144" s="1170"/>
      <c r="XEB144" s="1170"/>
      <c r="XEC144" s="1170"/>
      <c r="XED144" s="1170"/>
      <c r="XEE144" s="1170"/>
      <c r="XEF144" s="1170"/>
      <c r="XEG144" s="1170"/>
      <c r="XEH144" s="1170"/>
      <c r="XEI144" s="1170"/>
      <c r="XEJ144" s="1170"/>
      <c r="XEK144" s="1170"/>
      <c r="XEL144" s="1170"/>
      <c r="XEM144" s="1170"/>
      <c r="XEN144" s="1170"/>
      <c r="XEO144" s="1170"/>
      <c r="XEP144" s="1170"/>
      <c r="XEQ144" s="1170"/>
      <c r="XER144" s="1170"/>
      <c r="XES144" s="1170"/>
      <c r="XET144" s="1170"/>
      <c r="XEU144" s="1170"/>
      <c r="XEV144" s="1170"/>
      <c r="XEW144" s="1170"/>
      <c r="XEX144" s="1170"/>
      <c r="XEY144" s="1170"/>
      <c r="XEZ144" s="1170"/>
      <c r="XFA144" s="1170"/>
      <c r="XFB144" s="1170"/>
      <c r="XFC144" s="1170"/>
      <c r="XFD144" s="1170"/>
    </row>
    <row r="145" spans="1:6" s="92" customFormat="1" ht="13.8" x14ac:dyDescent="0.25">
      <c r="B145" s="92" t="s">
        <v>1585</v>
      </c>
      <c r="C145" s="92" t="s">
        <v>1660</v>
      </c>
      <c r="D145" s="92" t="s">
        <v>1593</v>
      </c>
      <c r="F145" s="712" t="s">
        <v>1662</v>
      </c>
    </row>
    <row r="146" spans="1:6" s="87" customFormat="1" ht="13.8" x14ac:dyDescent="0.25">
      <c r="B146" s="87" t="s">
        <v>1586</v>
      </c>
      <c r="C146" s="87" t="s">
        <v>1660</v>
      </c>
      <c r="D146" s="87" t="s">
        <v>1594</v>
      </c>
      <c r="F146" s="928" t="s">
        <v>1663</v>
      </c>
    </row>
    <row r="147" spans="1:6" s="92" customFormat="1" ht="13.8" x14ac:dyDescent="0.25">
      <c r="B147" s="92" t="s">
        <v>1587</v>
      </c>
      <c r="C147" s="92" t="s">
        <v>1660</v>
      </c>
      <c r="D147" s="92" t="s">
        <v>1595</v>
      </c>
      <c r="F147" s="712" t="s">
        <v>1664</v>
      </c>
    </row>
    <row r="148" spans="1:6" s="88" customFormat="1" ht="13.8" x14ac:dyDescent="0.25">
      <c r="B148" s="88" t="s">
        <v>1588</v>
      </c>
      <c r="C148" s="88" t="s">
        <v>1660</v>
      </c>
      <c r="D148" s="88" t="s">
        <v>1596</v>
      </c>
      <c r="F148" s="929" t="s">
        <v>1665</v>
      </c>
    </row>
    <row r="149" spans="1:6" s="92" customFormat="1" ht="13.8" x14ac:dyDescent="0.25">
      <c r="B149" s="92" t="s">
        <v>1589</v>
      </c>
      <c r="C149" s="92" t="s">
        <v>1660</v>
      </c>
      <c r="D149" s="92" t="s">
        <v>1597</v>
      </c>
      <c r="F149" s="712" t="s">
        <v>1666</v>
      </c>
    </row>
    <row r="150" spans="1:6" s="87" customFormat="1" ht="13.8" x14ac:dyDescent="0.25">
      <c r="B150" s="87" t="s">
        <v>1590</v>
      </c>
      <c r="C150" s="87" t="s">
        <v>1660</v>
      </c>
      <c r="D150" s="87" t="s">
        <v>1598</v>
      </c>
      <c r="F150" s="928" t="s">
        <v>1667</v>
      </c>
    </row>
    <row r="151" spans="1:6" s="1123" customFormat="1" ht="13.8" x14ac:dyDescent="0.25">
      <c r="B151" s="1123" t="s">
        <v>1591</v>
      </c>
      <c r="C151" s="1123" t="s">
        <v>1660</v>
      </c>
      <c r="D151" s="1123" t="s">
        <v>1599</v>
      </c>
      <c r="F151" s="1129" t="s">
        <v>1668</v>
      </c>
    </row>
    <row r="152" spans="1:6" s="92" customFormat="1" ht="13.8" x14ac:dyDescent="0.25"/>
    <row r="153" spans="1:6" ht="33.75" customHeight="1" x14ac:dyDescent="0.25">
      <c r="A153" s="1175" t="s">
        <v>1592</v>
      </c>
      <c r="B153" s="1175"/>
      <c r="C153" s="1175"/>
      <c r="D153" s="1175"/>
      <c r="E153" s="1175"/>
    </row>
  </sheetData>
  <mergeCells count="10931">
    <mergeCell ref="XEU144:XEZ144"/>
    <mergeCell ref="XFA144:XFD144"/>
    <mergeCell ref="A153:E153"/>
    <mergeCell ref="XDQ144:XDV144"/>
    <mergeCell ref="XDW144:XEB144"/>
    <mergeCell ref="XEC144:XEH144"/>
    <mergeCell ref="XEI144:XEN144"/>
    <mergeCell ref="XEO144:XET144"/>
    <mergeCell ref="XCM144:XCR144"/>
    <mergeCell ref="XCS144:XCX144"/>
    <mergeCell ref="XCY144:XDD144"/>
    <mergeCell ref="XDE144:XDJ144"/>
    <mergeCell ref="XDK144:XDP144"/>
    <mergeCell ref="XBI144:XBN144"/>
    <mergeCell ref="XBO144:XBT144"/>
    <mergeCell ref="XBU144:XBZ144"/>
    <mergeCell ref="XCA144:XCF144"/>
    <mergeCell ref="XCG144:XCL144"/>
    <mergeCell ref="XAE144:XAJ144"/>
    <mergeCell ref="XAK144:XAP144"/>
    <mergeCell ref="XAQ144:XAV144"/>
    <mergeCell ref="XAW144:XBB144"/>
    <mergeCell ref="XBC144:XBH144"/>
    <mergeCell ref="WZA144:WZF144"/>
    <mergeCell ref="WZG144:WZL144"/>
    <mergeCell ref="WZM144:WZR144"/>
    <mergeCell ref="WZS144:WZX144"/>
    <mergeCell ref="WZY144:XAD144"/>
    <mergeCell ref="WXW144:WYB144"/>
    <mergeCell ref="WYC144:WYH144"/>
    <mergeCell ref="WYI144:WYN144"/>
    <mergeCell ref="WYO144:WYT144"/>
    <mergeCell ref="WYU144:WYZ144"/>
    <mergeCell ref="WWS144:WWX144"/>
    <mergeCell ref="WWY144:WXD144"/>
    <mergeCell ref="WXE144:WXJ144"/>
    <mergeCell ref="WXK144:WXP144"/>
    <mergeCell ref="WXQ144:WXV144"/>
    <mergeCell ref="WVO144:WVT144"/>
    <mergeCell ref="WVU144:WVZ144"/>
    <mergeCell ref="WWA144:WWF144"/>
    <mergeCell ref="WWG144:WWL144"/>
    <mergeCell ref="WWM144:WWR144"/>
    <mergeCell ref="WUK144:WUP144"/>
    <mergeCell ref="WUQ144:WUV144"/>
    <mergeCell ref="WUW144:WVB144"/>
    <mergeCell ref="WVC144:WVH144"/>
    <mergeCell ref="WVI144:WVN144"/>
    <mergeCell ref="WTG144:WTL144"/>
    <mergeCell ref="WTM144:WTR144"/>
    <mergeCell ref="WTS144:WTX144"/>
    <mergeCell ref="WTY144:WUD144"/>
    <mergeCell ref="WUE144:WUJ144"/>
    <mergeCell ref="WSC144:WSH144"/>
    <mergeCell ref="WSI144:WSN144"/>
    <mergeCell ref="WSO144:WST144"/>
    <mergeCell ref="WSU144:WSZ144"/>
    <mergeCell ref="WTA144:WTF144"/>
    <mergeCell ref="WQY144:WRD144"/>
    <mergeCell ref="WRE144:WRJ144"/>
    <mergeCell ref="WRK144:WRP144"/>
    <mergeCell ref="WRQ144:WRV144"/>
    <mergeCell ref="WRW144:WSB144"/>
    <mergeCell ref="WPU144:WPZ144"/>
    <mergeCell ref="WQA144:WQF144"/>
    <mergeCell ref="WQG144:WQL144"/>
    <mergeCell ref="WQM144:WQR144"/>
    <mergeCell ref="WQS144:WQX144"/>
    <mergeCell ref="WOQ144:WOV144"/>
    <mergeCell ref="WOW144:WPB144"/>
    <mergeCell ref="WPC144:WPH144"/>
    <mergeCell ref="WPI144:WPN144"/>
    <mergeCell ref="WPO144:WPT144"/>
    <mergeCell ref="WNM144:WNR144"/>
    <mergeCell ref="WNS144:WNX144"/>
    <mergeCell ref="WNY144:WOD144"/>
    <mergeCell ref="WOE144:WOJ144"/>
    <mergeCell ref="WOK144:WOP144"/>
    <mergeCell ref="WMI144:WMN144"/>
    <mergeCell ref="WMO144:WMT144"/>
    <mergeCell ref="WMU144:WMZ144"/>
    <mergeCell ref="WNA144:WNF144"/>
    <mergeCell ref="WNG144:WNL144"/>
    <mergeCell ref="WLE144:WLJ144"/>
    <mergeCell ref="WLK144:WLP144"/>
    <mergeCell ref="WLQ144:WLV144"/>
    <mergeCell ref="WLW144:WMB144"/>
    <mergeCell ref="WMC144:WMH144"/>
    <mergeCell ref="WKA144:WKF144"/>
    <mergeCell ref="WKG144:WKL144"/>
    <mergeCell ref="WKM144:WKR144"/>
    <mergeCell ref="WKS144:WKX144"/>
    <mergeCell ref="WKY144:WLD144"/>
    <mergeCell ref="WIW144:WJB144"/>
    <mergeCell ref="WJC144:WJH144"/>
    <mergeCell ref="WJI144:WJN144"/>
    <mergeCell ref="WJO144:WJT144"/>
    <mergeCell ref="WJU144:WJZ144"/>
    <mergeCell ref="WHS144:WHX144"/>
    <mergeCell ref="WHY144:WID144"/>
    <mergeCell ref="WIE144:WIJ144"/>
    <mergeCell ref="WIK144:WIP144"/>
    <mergeCell ref="WIQ144:WIV144"/>
    <mergeCell ref="WGO144:WGT144"/>
    <mergeCell ref="WGU144:WGZ144"/>
    <mergeCell ref="WHA144:WHF144"/>
    <mergeCell ref="WHG144:WHL144"/>
    <mergeCell ref="WHM144:WHR144"/>
    <mergeCell ref="WFK144:WFP144"/>
    <mergeCell ref="WFQ144:WFV144"/>
    <mergeCell ref="WFW144:WGB144"/>
    <mergeCell ref="WGC144:WGH144"/>
    <mergeCell ref="WGI144:WGN144"/>
    <mergeCell ref="WEG144:WEL144"/>
    <mergeCell ref="WEM144:WER144"/>
    <mergeCell ref="WES144:WEX144"/>
    <mergeCell ref="WEY144:WFD144"/>
    <mergeCell ref="WFE144:WFJ144"/>
    <mergeCell ref="WDC144:WDH144"/>
    <mergeCell ref="WDI144:WDN144"/>
    <mergeCell ref="WDO144:WDT144"/>
    <mergeCell ref="WDU144:WDZ144"/>
    <mergeCell ref="WEA144:WEF144"/>
    <mergeCell ref="WBY144:WCD144"/>
    <mergeCell ref="WCE144:WCJ144"/>
    <mergeCell ref="WCK144:WCP144"/>
    <mergeCell ref="WCQ144:WCV144"/>
    <mergeCell ref="WCW144:WDB144"/>
    <mergeCell ref="WAU144:WAZ144"/>
    <mergeCell ref="WBA144:WBF144"/>
    <mergeCell ref="WBG144:WBL144"/>
    <mergeCell ref="WBM144:WBR144"/>
    <mergeCell ref="WBS144:WBX144"/>
    <mergeCell ref="VZQ144:VZV144"/>
    <mergeCell ref="VZW144:WAB144"/>
    <mergeCell ref="WAC144:WAH144"/>
    <mergeCell ref="WAI144:WAN144"/>
    <mergeCell ref="WAO144:WAT144"/>
    <mergeCell ref="VYM144:VYR144"/>
    <mergeCell ref="VYS144:VYX144"/>
    <mergeCell ref="VYY144:VZD144"/>
    <mergeCell ref="VZE144:VZJ144"/>
    <mergeCell ref="VZK144:VZP144"/>
    <mergeCell ref="VXI144:VXN144"/>
    <mergeCell ref="VXO144:VXT144"/>
    <mergeCell ref="VXU144:VXZ144"/>
    <mergeCell ref="VYA144:VYF144"/>
    <mergeCell ref="VYG144:VYL144"/>
    <mergeCell ref="VWE144:VWJ144"/>
    <mergeCell ref="VWK144:VWP144"/>
    <mergeCell ref="VWQ144:VWV144"/>
    <mergeCell ref="VWW144:VXB144"/>
    <mergeCell ref="VXC144:VXH144"/>
    <mergeCell ref="VVA144:VVF144"/>
    <mergeCell ref="VVG144:VVL144"/>
    <mergeCell ref="VVM144:VVR144"/>
    <mergeCell ref="VVS144:VVX144"/>
    <mergeCell ref="VVY144:VWD144"/>
    <mergeCell ref="VTW144:VUB144"/>
    <mergeCell ref="VUC144:VUH144"/>
    <mergeCell ref="VUI144:VUN144"/>
    <mergeCell ref="VUO144:VUT144"/>
    <mergeCell ref="VUU144:VUZ144"/>
    <mergeCell ref="VSS144:VSX144"/>
    <mergeCell ref="VSY144:VTD144"/>
    <mergeCell ref="VTE144:VTJ144"/>
    <mergeCell ref="VTK144:VTP144"/>
    <mergeCell ref="VTQ144:VTV144"/>
    <mergeCell ref="VRO144:VRT144"/>
    <mergeCell ref="VRU144:VRZ144"/>
    <mergeCell ref="VSA144:VSF144"/>
    <mergeCell ref="VSG144:VSL144"/>
    <mergeCell ref="VSM144:VSR144"/>
    <mergeCell ref="VQK144:VQP144"/>
    <mergeCell ref="VQQ144:VQV144"/>
    <mergeCell ref="VQW144:VRB144"/>
    <mergeCell ref="VRC144:VRH144"/>
    <mergeCell ref="VRI144:VRN144"/>
    <mergeCell ref="VPG144:VPL144"/>
    <mergeCell ref="VPM144:VPR144"/>
    <mergeCell ref="VPS144:VPX144"/>
    <mergeCell ref="VPY144:VQD144"/>
    <mergeCell ref="VQE144:VQJ144"/>
    <mergeCell ref="VOC144:VOH144"/>
    <mergeCell ref="VOI144:VON144"/>
    <mergeCell ref="VOO144:VOT144"/>
    <mergeCell ref="VOU144:VOZ144"/>
    <mergeCell ref="VPA144:VPF144"/>
    <mergeCell ref="VMY144:VND144"/>
    <mergeCell ref="VNE144:VNJ144"/>
    <mergeCell ref="VNK144:VNP144"/>
    <mergeCell ref="VNQ144:VNV144"/>
    <mergeCell ref="VNW144:VOB144"/>
    <mergeCell ref="VLU144:VLZ144"/>
    <mergeCell ref="VMA144:VMF144"/>
    <mergeCell ref="VMG144:VML144"/>
    <mergeCell ref="VMM144:VMR144"/>
    <mergeCell ref="VMS144:VMX144"/>
    <mergeCell ref="VKQ144:VKV144"/>
    <mergeCell ref="VKW144:VLB144"/>
    <mergeCell ref="VLC144:VLH144"/>
    <mergeCell ref="VLI144:VLN144"/>
    <mergeCell ref="VLO144:VLT144"/>
    <mergeCell ref="VJM144:VJR144"/>
    <mergeCell ref="VJS144:VJX144"/>
    <mergeCell ref="VJY144:VKD144"/>
    <mergeCell ref="VKE144:VKJ144"/>
    <mergeCell ref="VKK144:VKP144"/>
    <mergeCell ref="VII144:VIN144"/>
    <mergeCell ref="VIO144:VIT144"/>
    <mergeCell ref="VIU144:VIZ144"/>
    <mergeCell ref="VJA144:VJF144"/>
    <mergeCell ref="VJG144:VJL144"/>
    <mergeCell ref="VHE144:VHJ144"/>
    <mergeCell ref="VHK144:VHP144"/>
    <mergeCell ref="VHQ144:VHV144"/>
    <mergeCell ref="VHW144:VIB144"/>
    <mergeCell ref="VIC144:VIH144"/>
    <mergeCell ref="VGA144:VGF144"/>
    <mergeCell ref="VGG144:VGL144"/>
    <mergeCell ref="VGM144:VGR144"/>
    <mergeCell ref="VGS144:VGX144"/>
    <mergeCell ref="VGY144:VHD144"/>
    <mergeCell ref="VEW144:VFB144"/>
    <mergeCell ref="VFC144:VFH144"/>
    <mergeCell ref="VFI144:VFN144"/>
    <mergeCell ref="VFO144:VFT144"/>
    <mergeCell ref="VFU144:VFZ144"/>
    <mergeCell ref="VDS144:VDX144"/>
    <mergeCell ref="VDY144:VED144"/>
    <mergeCell ref="VEE144:VEJ144"/>
    <mergeCell ref="VEK144:VEP144"/>
    <mergeCell ref="VEQ144:VEV144"/>
    <mergeCell ref="VCO144:VCT144"/>
    <mergeCell ref="VCU144:VCZ144"/>
    <mergeCell ref="VDA144:VDF144"/>
    <mergeCell ref="VDG144:VDL144"/>
    <mergeCell ref="VDM144:VDR144"/>
    <mergeCell ref="VBK144:VBP144"/>
    <mergeCell ref="VBQ144:VBV144"/>
    <mergeCell ref="VBW144:VCB144"/>
    <mergeCell ref="VCC144:VCH144"/>
    <mergeCell ref="VCI144:VCN144"/>
    <mergeCell ref="VAG144:VAL144"/>
    <mergeCell ref="VAM144:VAR144"/>
    <mergeCell ref="VAS144:VAX144"/>
    <mergeCell ref="VAY144:VBD144"/>
    <mergeCell ref="VBE144:VBJ144"/>
    <mergeCell ref="UZC144:UZH144"/>
    <mergeCell ref="UZI144:UZN144"/>
    <mergeCell ref="UZO144:UZT144"/>
    <mergeCell ref="UZU144:UZZ144"/>
    <mergeCell ref="VAA144:VAF144"/>
    <mergeCell ref="UXY144:UYD144"/>
    <mergeCell ref="UYE144:UYJ144"/>
    <mergeCell ref="UYK144:UYP144"/>
    <mergeCell ref="UYQ144:UYV144"/>
    <mergeCell ref="UYW144:UZB144"/>
    <mergeCell ref="UWU144:UWZ144"/>
    <mergeCell ref="UXA144:UXF144"/>
    <mergeCell ref="UXG144:UXL144"/>
    <mergeCell ref="UXM144:UXR144"/>
    <mergeCell ref="UXS144:UXX144"/>
    <mergeCell ref="UVQ144:UVV144"/>
    <mergeCell ref="UVW144:UWB144"/>
    <mergeCell ref="UWC144:UWH144"/>
    <mergeCell ref="UWI144:UWN144"/>
    <mergeCell ref="UWO144:UWT144"/>
    <mergeCell ref="UUM144:UUR144"/>
    <mergeCell ref="UUS144:UUX144"/>
    <mergeCell ref="UUY144:UVD144"/>
    <mergeCell ref="UVE144:UVJ144"/>
    <mergeCell ref="UVK144:UVP144"/>
    <mergeCell ref="UTI144:UTN144"/>
    <mergeCell ref="UTO144:UTT144"/>
    <mergeCell ref="UTU144:UTZ144"/>
    <mergeCell ref="UUA144:UUF144"/>
    <mergeCell ref="UUG144:UUL144"/>
    <mergeCell ref="USE144:USJ144"/>
    <mergeCell ref="USK144:USP144"/>
    <mergeCell ref="USQ144:USV144"/>
    <mergeCell ref="USW144:UTB144"/>
    <mergeCell ref="UTC144:UTH144"/>
    <mergeCell ref="URA144:URF144"/>
    <mergeCell ref="URG144:URL144"/>
    <mergeCell ref="URM144:URR144"/>
    <mergeCell ref="URS144:URX144"/>
    <mergeCell ref="URY144:USD144"/>
    <mergeCell ref="UPW144:UQB144"/>
    <mergeCell ref="UQC144:UQH144"/>
    <mergeCell ref="UQI144:UQN144"/>
    <mergeCell ref="UQO144:UQT144"/>
    <mergeCell ref="UQU144:UQZ144"/>
    <mergeCell ref="UOS144:UOX144"/>
    <mergeCell ref="UOY144:UPD144"/>
    <mergeCell ref="UPE144:UPJ144"/>
    <mergeCell ref="UPK144:UPP144"/>
    <mergeCell ref="UPQ144:UPV144"/>
    <mergeCell ref="UNO144:UNT144"/>
    <mergeCell ref="UNU144:UNZ144"/>
    <mergeCell ref="UOA144:UOF144"/>
    <mergeCell ref="UOG144:UOL144"/>
    <mergeCell ref="UOM144:UOR144"/>
    <mergeCell ref="UMK144:UMP144"/>
    <mergeCell ref="UMQ144:UMV144"/>
    <mergeCell ref="UMW144:UNB144"/>
    <mergeCell ref="UNC144:UNH144"/>
    <mergeCell ref="UNI144:UNN144"/>
    <mergeCell ref="ULG144:ULL144"/>
    <mergeCell ref="ULM144:ULR144"/>
    <mergeCell ref="ULS144:ULX144"/>
    <mergeCell ref="ULY144:UMD144"/>
    <mergeCell ref="UME144:UMJ144"/>
    <mergeCell ref="UKC144:UKH144"/>
    <mergeCell ref="UKI144:UKN144"/>
    <mergeCell ref="UKO144:UKT144"/>
    <mergeCell ref="UKU144:UKZ144"/>
    <mergeCell ref="ULA144:ULF144"/>
    <mergeCell ref="UIY144:UJD144"/>
    <mergeCell ref="UJE144:UJJ144"/>
    <mergeCell ref="UJK144:UJP144"/>
    <mergeCell ref="UJQ144:UJV144"/>
    <mergeCell ref="UJW144:UKB144"/>
    <mergeCell ref="UHU144:UHZ144"/>
    <mergeCell ref="UIA144:UIF144"/>
    <mergeCell ref="UIG144:UIL144"/>
    <mergeCell ref="UIM144:UIR144"/>
    <mergeCell ref="UIS144:UIX144"/>
    <mergeCell ref="UGQ144:UGV144"/>
    <mergeCell ref="UGW144:UHB144"/>
    <mergeCell ref="UHC144:UHH144"/>
    <mergeCell ref="UHI144:UHN144"/>
    <mergeCell ref="UHO144:UHT144"/>
    <mergeCell ref="UFM144:UFR144"/>
    <mergeCell ref="UFS144:UFX144"/>
    <mergeCell ref="UFY144:UGD144"/>
    <mergeCell ref="UGE144:UGJ144"/>
    <mergeCell ref="UGK144:UGP144"/>
    <mergeCell ref="UEI144:UEN144"/>
    <mergeCell ref="UEO144:UET144"/>
    <mergeCell ref="UEU144:UEZ144"/>
    <mergeCell ref="UFA144:UFF144"/>
    <mergeCell ref="UFG144:UFL144"/>
    <mergeCell ref="UDE144:UDJ144"/>
    <mergeCell ref="UDK144:UDP144"/>
    <mergeCell ref="UDQ144:UDV144"/>
    <mergeCell ref="UDW144:UEB144"/>
    <mergeCell ref="UEC144:UEH144"/>
    <mergeCell ref="UCA144:UCF144"/>
    <mergeCell ref="UCG144:UCL144"/>
    <mergeCell ref="UCM144:UCR144"/>
    <mergeCell ref="UCS144:UCX144"/>
    <mergeCell ref="UCY144:UDD144"/>
    <mergeCell ref="UAW144:UBB144"/>
    <mergeCell ref="UBC144:UBH144"/>
    <mergeCell ref="UBI144:UBN144"/>
    <mergeCell ref="UBO144:UBT144"/>
    <mergeCell ref="UBU144:UBZ144"/>
    <mergeCell ref="TZS144:TZX144"/>
    <mergeCell ref="TZY144:UAD144"/>
    <mergeCell ref="UAE144:UAJ144"/>
    <mergeCell ref="UAK144:UAP144"/>
    <mergeCell ref="UAQ144:UAV144"/>
    <mergeCell ref="TYO144:TYT144"/>
    <mergeCell ref="TYU144:TYZ144"/>
    <mergeCell ref="TZA144:TZF144"/>
    <mergeCell ref="TZG144:TZL144"/>
    <mergeCell ref="TZM144:TZR144"/>
    <mergeCell ref="TXK144:TXP144"/>
    <mergeCell ref="TXQ144:TXV144"/>
    <mergeCell ref="TXW144:TYB144"/>
    <mergeCell ref="TYC144:TYH144"/>
    <mergeCell ref="TYI144:TYN144"/>
    <mergeCell ref="TWG144:TWL144"/>
    <mergeCell ref="TWM144:TWR144"/>
    <mergeCell ref="TWS144:TWX144"/>
    <mergeCell ref="TWY144:TXD144"/>
    <mergeCell ref="TXE144:TXJ144"/>
    <mergeCell ref="TVC144:TVH144"/>
    <mergeCell ref="TVI144:TVN144"/>
    <mergeCell ref="TVO144:TVT144"/>
    <mergeCell ref="TVU144:TVZ144"/>
    <mergeCell ref="TWA144:TWF144"/>
    <mergeCell ref="TTY144:TUD144"/>
    <mergeCell ref="TUE144:TUJ144"/>
    <mergeCell ref="TUK144:TUP144"/>
    <mergeCell ref="TUQ144:TUV144"/>
    <mergeCell ref="TUW144:TVB144"/>
    <mergeCell ref="TSU144:TSZ144"/>
    <mergeCell ref="TTA144:TTF144"/>
    <mergeCell ref="TTG144:TTL144"/>
    <mergeCell ref="TTM144:TTR144"/>
    <mergeCell ref="TTS144:TTX144"/>
    <mergeCell ref="TRQ144:TRV144"/>
    <mergeCell ref="TRW144:TSB144"/>
    <mergeCell ref="TSC144:TSH144"/>
    <mergeCell ref="TSI144:TSN144"/>
    <mergeCell ref="TSO144:TST144"/>
    <mergeCell ref="TQM144:TQR144"/>
    <mergeCell ref="TQS144:TQX144"/>
    <mergeCell ref="TQY144:TRD144"/>
    <mergeCell ref="TRE144:TRJ144"/>
    <mergeCell ref="TRK144:TRP144"/>
    <mergeCell ref="TPI144:TPN144"/>
    <mergeCell ref="TPO144:TPT144"/>
    <mergeCell ref="TPU144:TPZ144"/>
    <mergeCell ref="TQA144:TQF144"/>
    <mergeCell ref="TQG144:TQL144"/>
    <mergeCell ref="TOE144:TOJ144"/>
    <mergeCell ref="TOK144:TOP144"/>
    <mergeCell ref="TOQ144:TOV144"/>
    <mergeCell ref="TOW144:TPB144"/>
    <mergeCell ref="TPC144:TPH144"/>
    <mergeCell ref="TNA144:TNF144"/>
    <mergeCell ref="TNG144:TNL144"/>
    <mergeCell ref="TNM144:TNR144"/>
    <mergeCell ref="TNS144:TNX144"/>
    <mergeCell ref="TNY144:TOD144"/>
    <mergeCell ref="TLW144:TMB144"/>
    <mergeCell ref="TMC144:TMH144"/>
    <mergeCell ref="TMI144:TMN144"/>
    <mergeCell ref="TMO144:TMT144"/>
    <mergeCell ref="TMU144:TMZ144"/>
    <mergeCell ref="TKS144:TKX144"/>
    <mergeCell ref="TKY144:TLD144"/>
    <mergeCell ref="TLE144:TLJ144"/>
    <mergeCell ref="TLK144:TLP144"/>
    <mergeCell ref="TLQ144:TLV144"/>
    <mergeCell ref="TJO144:TJT144"/>
    <mergeCell ref="TJU144:TJZ144"/>
    <mergeCell ref="TKA144:TKF144"/>
    <mergeCell ref="TKG144:TKL144"/>
    <mergeCell ref="TKM144:TKR144"/>
    <mergeCell ref="TIK144:TIP144"/>
    <mergeCell ref="TIQ144:TIV144"/>
    <mergeCell ref="TIW144:TJB144"/>
    <mergeCell ref="TJC144:TJH144"/>
    <mergeCell ref="TJI144:TJN144"/>
    <mergeCell ref="THG144:THL144"/>
    <mergeCell ref="THM144:THR144"/>
    <mergeCell ref="THS144:THX144"/>
    <mergeCell ref="THY144:TID144"/>
    <mergeCell ref="TIE144:TIJ144"/>
    <mergeCell ref="TGC144:TGH144"/>
    <mergeCell ref="TGI144:TGN144"/>
    <mergeCell ref="TGO144:TGT144"/>
    <mergeCell ref="TGU144:TGZ144"/>
    <mergeCell ref="THA144:THF144"/>
    <mergeCell ref="TEY144:TFD144"/>
    <mergeCell ref="TFE144:TFJ144"/>
    <mergeCell ref="TFK144:TFP144"/>
    <mergeCell ref="TFQ144:TFV144"/>
    <mergeCell ref="TFW144:TGB144"/>
    <mergeCell ref="TDU144:TDZ144"/>
    <mergeCell ref="TEA144:TEF144"/>
    <mergeCell ref="TEG144:TEL144"/>
    <mergeCell ref="TEM144:TER144"/>
    <mergeCell ref="TES144:TEX144"/>
    <mergeCell ref="TCQ144:TCV144"/>
    <mergeCell ref="TCW144:TDB144"/>
    <mergeCell ref="TDC144:TDH144"/>
    <mergeCell ref="TDI144:TDN144"/>
    <mergeCell ref="TDO144:TDT144"/>
    <mergeCell ref="TBM144:TBR144"/>
    <mergeCell ref="TBS144:TBX144"/>
    <mergeCell ref="TBY144:TCD144"/>
    <mergeCell ref="TCE144:TCJ144"/>
    <mergeCell ref="TCK144:TCP144"/>
    <mergeCell ref="TAI144:TAN144"/>
    <mergeCell ref="TAO144:TAT144"/>
    <mergeCell ref="TAU144:TAZ144"/>
    <mergeCell ref="TBA144:TBF144"/>
    <mergeCell ref="TBG144:TBL144"/>
    <mergeCell ref="SZE144:SZJ144"/>
    <mergeCell ref="SZK144:SZP144"/>
    <mergeCell ref="SZQ144:SZV144"/>
    <mergeCell ref="SZW144:TAB144"/>
    <mergeCell ref="TAC144:TAH144"/>
    <mergeCell ref="SYA144:SYF144"/>
    <mergeCell ref="SYG144:SYL144"/>
    <mergeCell ref="SYM144:SYR144"/>
    <mergeCell ref="SYS144:SYX144"/>
    <mergeCell ref="SYY144:SZD144"/>
    <mergeCell ref="SWW144:SXB144"/>
    <mergeCell ref="SXC144:SXH144"/>
    <mergeCell ref="SXI144:SXN144"/>
    <mergeCell ref="SXO144:SXT144"/>
    <mergeCell ref="SXU144:SXZ144"/>
    <mergeCell ref="SVS144:SVX144"/>
    <mergeCell ref="SVY144:SWD144"/>
    <mergeCell ref="SWE144:SWJ144"/>
    <mergeCell ref="SWK144:SWP144"/>
    <mergeCell ref="SWQ144:SWV144"/>
    <mergeCell ref="SUO144:SUT144"/>
    <mergeCell ref="SUU144:SUZ144"/>
    <mergeCell ref="SVA144:SVF144"/>
    <mergeCell ref="SVG144:SVL144"/>
    <mergeCell ref="SVM144:SVR144"/>
    <mergeCell ref="STK144:STP144"/>
    <mergeCell ref="STQ144:STV144"/>
    <mergeCell ref="STW144:SUB144"/>
    <mergeCell ref="SUC144:SUH144"/>
    <mergeCell ref="SUI144:SUN144"/>
    <mergeCell ref="SSG144:SSL144"/>
    <mergeCell ref="SSM144:SSR144"/>
    <mergeCell ref="SSS144:SSX144"/>
    <mergeCell ref="SSY144:STD144"/>
    <mergeCell ref="STE144:STJ144"/>
    <mergeCell ref="SRC144:SRH144"/>
    <mergeCell ref="SRI144:SRN144"/>
    <mergeCell ref="SRO144:SRT144"/>
    <mergeCell ref="SRU144:SRZ144"/>
    <mergeCell ref="SSA144:SSF144"/>
    <mergeCell ref="SPY144:SQD144"/>
    <mergeCell ref="SQE144:SQJ144"/>
    <mergeCell ref="SQK144:SQP144"/>
    <mergeCell ref="SQQ144:SQV144"/>
    <mergeCell ref="SQW144:SRB144"/>
    <mergeCell ref="SOU144:SOZ144"/>
    <mergeCell ref="SPA144:SPF144"/>
    <mergeCell ref="SPG144:SPL144"/>
    <mergeCell ref="SPM144:SPR144"/>
    <mergeCell ref="SPS144:SPX144"/>
    <mergeCell ref="SNQ144:SNV144"/>
    <mergeCell ref="SNW144:SOB144"/>
    <mergeCell ref="SOC144:SOH144"/>
    <mergeCell ref="SOI144:SON144"/>
    <mergeCell ref="SOO144:SOT144"/>
    <mergeCell ref="SMM144:SMR144"/>
    <mergeCell ref="SMS144:SMX144"/>
    <mergeCell ref="SMY144:SND144"/>
    <mergeCell ref="SNE144:SNJ144"/>
    <mergeCell ref="SNK144:SNP144"/>
    <mergeCell ref="SLI144:SLN144"/>
    <mergeCell ref="SLO144:SLT144"/>
    <mergeCell ref="SLU144:SLZ144"/>
    <mergeCell ref="SMA144:SMF144"/>
    <mergeCell ref="SMG144:SML144"/>
    <mergeCell ref="SKE144:SKJ144"/>
    <mergeCell ref="SKK144:SKP144"/>
    <mergeCell ref="SKQ144:SKV144"/>
    <mergeCell ref="SKW144:SLB144"/>
    <mergeCell ref="SLC144:SLH144"/>
    <mergeCell ref="SJA144:SJF144"/>
    <mergeCell ref="SJG144:SJL144"/>
    <mergeCell ref="SJM144:SJR144"/>
    <mergeCell ref="SJS144:SJX144"/>
    <mergeCell ref="SJY144:SKD144"/>
    <mergeCell ref="SHW144:SIB144"/>
    <mergeCell ref="SIC144:SIH144"/>
    <mergeCell ref="SII144:SIN144"/>
    <mergeCell ref="SIO144:SIT144"/>
    <mergeCell ref="SIU144:SIZ144"/>
    <mergeCell ref="SGS144:SGX144"/>
    <mergeCell ref="SGY144:SHD144"/>
    <mergeCell ref="SHE144:SHJ144"/>
    <mergeCell ref="SHK144:SHP144"/>
    <mergeCell ref="SHQ144:SHV144"/>
    <mergeCell ref="SFO144:SFT144"/>
    <mergeCell ref="SFU144:SFZ144"/>
    <mergeCell ref="SGA144:SGF144"/>
    <mergeCell ref="SGG144:SGL144"/>
    <mergeCell ref="SGM144:SGR144"/>
    <mergeCell ref="SEK144:SEP144"/>
    <mergeCell ref="SEQ144:SEV144"/>
    <mergeCell ref="SEW144:SFB144"/>
    <mergeCell ref="SFC144:SFH144"/>
    <mergeCell ref="SFI144:SFN144"/>
    <mergeCell ref="SDG144:SDL144"/>
    <mergeCell ref="SDM144:SDR144"/>
    <mergeCell ref="SDS144:SDX144"/>
    <mergeCell ref="SDY144:SED144"/>
    <mergeCell ref="SEE144:SEJ144"/>
    <mergeCell ref="SCC144:SCH144"/>
    <mergeCell ref="SCI144:SCN144"/>
    <mergeCell ref="SCO144:SCT144"/>
    <mergeCell ref="SCU144:SCZ144"/>
    <mergeCell ref="SDA144:SDF144"/>
    <mergeCell ref="SAY144:SBD144"/>
    <mergeCell ref="SBE144:SBJ144"/>
    <mergeCell ref="SBK144:SBP144"/>
    <mergeCell ref="SBQ144:SBV144"/>
    <mergeCell ref="SBW144:SCB144"/>
    <mergeCell ref="RZU144:RZZ144"/>
    <mergeCell ref="SAA144:SAF144"/>
    <mergeCell ref="SAG144:SAL144"/>
    <mergeCell ref="SAM144:SAR144"/>
    <mergeCell ref="SAS144:SAX144"/>
    <mergeCell ref="RYQ144:RYV144"/>
    <mergeCell ref="RYW144:RZB144"/>
    <mergeCell ref="RZC144:RZH144"/>
    <mergeCell ref="RZI144:RZN144"/>
    <mergeCell ref="RZO144:RZT144"/>
    <mergeCell ref="RXM144:RXR144"/>
    <mergeCell ref="RXS144:RXX144"/>
    <mergeCell ref="RXY144:RYD144"/>
    <mergeCell ref="RYE144:RYJ144"/>
    <mergeCell ref="RYK144:RYP144"/>
    <mergeCell ref="RWI144:RWN144"/>
    <mergeCell ref="RWO144:RWT144"/>
    <mergeCell ref="RWU144:RWZ144"/>
    <mergeCell ref="RXA144:RXF144"/>
    <mergeCell ref="RXG144:RXL144"/>
    <mergeCell ref="RVE144:RVJ144"/>
    <mergeCell ref="RVK144:RVP144"/>
    <mergeCell ref="RVQ144:RVV144"/>
    <mergeCell ref="RVW144:RWB144"/>
    <mergeCell ref="RWC144:RWH144"/>
    <mergeCell ref="RUA144:RUF144"/>
    <mergeCell ref="RUG144:RUL144"/>
    <mergeCell ref="RUM144:RUR144"/>
    <mergeCell ref="RUS144:RUX144"/>
    <mergeCell ref="RUY144:RVD144"/>
    <mergeCell ref="RSW144:RTB144"/>
    <mergeCell ref="RTC144:RTH144"/>
    <mergeCell ref="RTI144:RTN144"/>
    <mergeCell ref="RTO144:RTT144"/>
    <mergeCell ref="RTU144:RTZ144"/>
    <mergeCell ref="RRS144:RRX144"/>
    <mergeCell ref="RRY144:RSD144"/>
    <mergeCell ref="RSE144:RSJ144"/>
    <mergeCell ref="RSK144:RSP144"/>
    <mergeCell ref="RSQ144:RSV144"/>
    <mergeCell ref="RQO144:RQT144"/>
    <mergeCell ref="RQU144:RQZ144"/>
    <mergeCell ref="RRA144:RRF144"/>
    <mergeCell ref="RRG144:RRL144"/>
    <mergeCell ref="RRM144:RRR144"/>
    <mergeCell ref="RPK144:RPP144"/>
    <mergeCell ref="RPQ144:RPV144"/>
    <mergeCell ref="RPW144:RQB144"/>
    <mergeCell ref="RQC144:RQH144"/>
    <mergeCell ref="RQI144:RQN144"/>
    <mergeCell ref="ROG144:ROL144"/>
    <mergeCell ref="ROM144:ROR144"/>
    <mergeCell ref="ROS144:ROX144"/>
    <mergeCell ref="ROY144:RPD144"/>
    <mergeCell ref="RPE144:RPJ144"/>
    <mergeCell ref="RNC144:RNH144"/>
    <mergeCell ref="RNI144:RNN144"/>
    <mergeCell ref="RNO144:RNT144"/>
    <mergeCell ref="RNU144:RNZ144"/>
    <mergeCell ref="ROA144:ROF144"/>
    <mergeCell ref="RLY144:RMD144"/>
    <mergeCell ref="RME144:RMJ144"/>
    <mergeCell ref="RMK144:RMP144"/>
    <mergeCell ref="RMQ144:RMV144"/>
    <mergeCell ref="RMW144:RNB144"/>
    <mergeCell ref="RKU144:RKZ144"/>
    <mergeCell ref="RLA144:RLF144"/>
    <mergeCell ref="RLG144:RLL144"/>
    <mergeCell ref="RLM144:RLR144"/>
    <mergeCell ref="RLS144:RLX144"/>
    <mergeCell ref="RJQ144:RJV144"/>
    <mergeCell ref="RJW144:RKB144"/>
    <mergeCell ref="RKC144:RKH144"/>
    <mergeCell ref="RKI144:RKN144"/>
    <mergeCell ref="RKO144:RKT144"/>
    <mergeCell ref="RIM144:RIR144"/>
    <mergeCell ref="RIS144:RIX144"/>
    <mergeCell ref="RIY144:RJD144"/>
    <mergeCell ref="RJE144:RJJ144"/>
    <mergeCell ref="RJK144:RJP144"/>
    <mergeCell ref="RHI144:RHN144"/>
    <mergeCell ref="RHO144:RHT144"/>
    <mergeCell ref="RHU144:RHZ144"/>
    <mergeCell ref="RIA144:RIF144"/>
    <mergeCell ref="RIG144:RIL144"/>
    <mergeCell ref="RGE144:RGJ144"/>
    <mergeCell ref="RGK144:RGP144"/>
    <mergeCell ref="RGQ144:RGV144"/>
    <mergeCell ref="RGW144:RHB144"/>
    <mergeCell ref="RHC144:RHH144"/>
    <mergeCell ref="RFA144:RFF144"/>
    <mergeCell ref="RFG144:RFL144"/>
    <mergeCell ref="RFM144:RFR144"/>
    <mergeCell ref="RFS144:RFX144"/>
    <mergeCell ref="RFY144:RGD144"/>
    <mergeCell ref="RDW144:REB144"/>
    <mergeCell ref="REC144:REH144"/>
    <mergeCell ref="REI144:REN144"/>
    <mergeCell ref="REO144:RET144"/>
    <mergeCell ref="REU144:REZ144"/>
    <mergeCell ref="RCS144:RCX144"/>
    <mergeCell ref="RCY144:RDD144"/>
    <mergeCell ref="RDE144:RDJ144"/>
    <mergeCell ref="RDK144:RDP144"/>
    <mergeCell ref="RDQ144:RDV144"/>
    <mergeCell ref="RBO144:RBT144"/>
    <mergeCell ref="RBU144:RBZ144"/>
    <mergeCell ref="RCA144:RCF144"/>
    <mergeCell ref="RCG144:RCL144"/>
    <mergeCell ref="RCM144:RCR144"/>
    <mergeCell ref="RAK144:RAP144"/>
    <mergeCell ref="RAQ144:RAV144"/>
    <mergeCell ref="RAW144:RBB144"/>
    <mergeCell ref="RBC144:RBH144"/>
    <mergeCell ref="RBI144:RBN144"/>
    <mergeCell ref="QZG144:QZL144"/>
    <mergeCell ref="QZM144:QZR144"/>
    <mergeCell ref="QZS144:QZX144"/>
    <mergeCell ref="QZY144:RAD144"/>
    <mergeCell ref="RAE144:RAJ144"/>
    <mergeCell ref="QYC144:QYH144"/>
    <mergeCell ref="QYI144:QYN144"/>
    <mergeCell ref="QYO144:QYT144"/>
    <mergeCell ref="QYU144:QYZ144"/>
    <mergeCell ref="QZA144:QZF144"/>
    <mergeCell ref="QWY144:QXD144"/>
    <mergeCell ref="QXE144:QXJ144"/>
    <mergeCell ref="QXK144:QXP144"/>
    <mergeCell ref="QXQ144:QXV144"/>
    <mergeCell ref="QXW144:QYB144"/>
    <mergeCell ref="QVU144:QVZ144"/>
    <mergeCell ref="QWA144:QWF144"/>
    <mergeCell ref="QWG144:QWL144"/>
    <mergeCell ref="QWM144:QWR144"/>
    <mergeCell ref="QWS144:QWX144"/>
    <mergeCell ref="QUQ144:QUV144"/>
    <mergeCell ref="QUW144:QVB144"/>
    <mergeCell ref="QVC144:QVH144"/>
    <mergeCell ref="QVI144:QVN144"/>
    <mergeCell ref="QVO144:QVT144"/>
    <mergeCell ref="QTM144:QTR144"/>
    <mergeCell ref="QTS144:QTX144"/>
    <mergeCell ref="QTY144:QUD144"/>
    <mergeCell ref="QUE144:QUJ144"/>
    <mergeCell ref="QUK144:QUP144"/>
    <mergeCell ref="QSI144:QSN144"/>
    <mergeCell ref="QSO144:QST144"/>
    <mergeCell ref="QSU144:QSZ144"/>
    <mergeCell ref="QTA144:QTF144"/>
    <mergeCell ref="QTG144:QTL144"/>
    <mergeCell ref="QRE144:QRJ144"/>
    <mergeCell ref="QRK144:QRP144"/>
    <mergeCell ref="QRQ144:QRV144"/>
    <mergeCell ref="QRW144:QSB144"/>
    <mergeCell ref="QSC144:QSH144"/>
    <mergeCell ref="QQA144:QQF144"/>
    <mergeCell ref="QQG144:QQL144"/>
    <mergeCell ref="QQM144:QQR144"/>
    <mergeCell ref="QQS144:QQX144"/>
    <mergeCell ref="QQY144:QRD144"/>
    <mergeCell ref="QOW144:QPB144"/>
    <mergeCell ref="QPC144:QPH144"/>
    <mergeCell ref="QPI144:QPN144"/>
    <mergeCell ref="QPO144:QPT144"/>
    <mergeCell ref="QPU144:QPZ144"/>
    <mergeCell ref="QNS144:QNX144"/>
    <mergeCell ref="QNY144:QOD144"/>
    <mergeCell ref="QOE144:QOJ144"/>
    <mergeCell ref="QOK144:QOP144"/>
    <mergeCell ref="QOQ144:QOV144"/>
    <mergeCell ref="QMO144:QMT144"/>
    <mergeCell ref="QMU144:QMZ144"/>
    <mergeCell ref="QNA144:QNF144"/>
    <mergeCell ref="QNG144:QNL144"/>
    <mergeCell ref="QNM144:QNR144"/>
    <mergeCell ref="QLK144:QLP144"/>
    <mergeCell ref="QLQ144:QLV144"/>
    <mergeCell ref="QLW144:QMB144"/>
    <mergeCell ref="QMC144:QMH144"/>
    <mergeCell ref="QMI144:QMN144"/>
    <mergeCell ref="QKG144:QKL144"/>
    <mergeCell ref="QKM144:QKR144"/>
    <mergeCell ref="QKS144:QKX144"/>
    <mergeCell ref="QKY144:QLD144"/>
    <mergeCell ref="QLE144:QLJ144"/>
    <mergeCell ref="QJC144:QJH144"/>
    <mergeCell ref="QJI144:QJN144"/>
    <mergeCell ref="QJO144:QJT144"/>
    <mergeCell ref="QJU144:QJZ144"/>
    <mergeCell ref="QKA144:QKF144"/>
    <mergeCell ref="QHY144:QID144"/>
    <mergeCell ref="QIE144:QIJ144"/>
    <mergeCell ref="QIK144:QIP144"/>
    <mergeCell ref="QIQ144:QIV144"/>
    <mergeCell ref="QIW144:QJB144"/>
    <mergeCell ref="QGU144:QGZ144"/>
    <mergeCell ref="QHA144:QHF144"/>
    <mergeCell ref="QHG144:QHL144"/>
    <mergeCell ref="QHM144:QHR144"/>
    <mergeCell ref="QHS144:QHX144"/>
    <mergeCell ref="QFQ144:QFV144"/>
    <mergeCell ref="QFW144:QGB144"/>
    <mergeCell ref="QGC144:QGH144"/>
    <mergeCell ref="QGI144:QGN144"/>
    <mergeCell ref="QGO144:QGT144"/>
    <mergeCell ref="QEM144:QER144"/>
    <mergeCell ref="QES144:QEX144"/>
    <mergeCell ref="QEY144:QFD144"/>
    <mergeCell ref="QFE144:QFJ144"/>
    <mergeCell ref="QFK144:QFP144"/>
    <mergeCell ref="QDI144:QDN144"/>
    <mergeCell ref="QDO144:QDT144"/>
    <mergeCell ref="QDU144:QDZ144"/>
    <mergeCell ref="QEA144:QEF144"/>
    <mergeCell ref="QEG144:QEL144"/>
    <mergeCell ref="QCE144:QCJ144"/>
    <mergeCell ref="QCK144:QCP144"/>
    <mergeCell ref="QCQ144:QCV144"/>
    <mergeCell ref="QCW144:QDB144"/>
    <mergeCell ref="QDC144:QDH144"/>
    <mergeCell ref="QBA144:QBF144"/>
    <mergeCell ref="QBG144:QBL144"/>
    <mergeCell ref="QBM144:QBR144"/>
    <mergeCell ref="QBS144:QBX144"/>
    <mergeCell ref="QBY144:QCD144"/>
    <mergeCell ref="PZW144:QAB144"/>
    <mergeCell ref="QAC144:QAH144"/>
    <mergeCell ref="QAI144:QAN144"/>
    <mergeCell ref="QAO144:QAT144"/>
    <mergeCell ref="QAU144:QAZ144"/>
    <mergeCell ref="PYS144:PYX144"/>
    <mergeCell ref="PYY144:PZD144"/>
    <mergeCell ref="PZE144:PZJ144"/>
    <mergeCell ref="PZK144:PZP144"/>
    <mergeCell ref="PZQ144:PZV144"/>
    <mergeCell ref="PXO144:PXT144"/>
    <mergeCell ref="PXU144:PXZ144"/>
    <mergeCell ref="PYA144:PYF144"/>
    <mergeCell ref="PYG144:PYL144"/>
    <mergeCell ref="PYM144:PYR144"/>
    <mergeCell ref="PWK144:PWP144"/>
    <mergeCell ref="PWQ144:PWV144"/>
    <mergeCell ref="PWW144:PXB144"/>
    <mergeCell ref="PXC144:PXH144"/>
    <mergeCell ref="PXI144:PXN144"/>
    <mergeCell ref="PVG144:PVL144"/>
    <mergeCell ref="PVM144:PVR144"/>
    <mergeCell ref="PVS144:PVX144"/>
    <mergeCell ref="PVY144:PWD144"/>
    <mergeCell ref="PWE144:PWJ144"/>
    <mergeCell ref="PUC144:PUH144"/>
    <mergeCell ref="PUI144:PUN144"/>
    <mergeCell ref="PUO144:PUT144"/>
    <mergeCell ref="PUU144:PUZ144"/>
    <mergeCell ref="PVA144:PVF144"/>
    <mergeCell ref="PSY144:PTD144"/>
    <mergeCell ref="PTE144:PTJ144"/>
    <mergeCell ref="PTK144:PTP144"/>
    <mergeCell ref="PTQ144:PTV144"/>
    <mergeCell ref="PTW144:PUB144"/>
    <mergeCell ref="PRU144:PRZ144"/>
    <mergeCell ref="PSA144:PSF144"/>
    <mergeCell ref="PSG144:PSL144"/>
    <mergeCell ref="PSM144:PSR144"/>
    <mergeCell ref="PSS144:PSX144"/>
    <mergeCell ref="PQQ144:PQV144"/>
    <mergeCell ref="PQW144:PRB144"/>
    <mergeCell ref="PRC144:PRH144"/>
    <mergeCell ref="PRI144:PRN144"/>
    <mergeCell ref="PRO144:PRT144"/>
    <mergeCell ref="PPM144:PPR144"/>
    <mergeCell ref="PPS144:PPX144"/>
    <mergeCell ref="PPY144:PQD144"/>
    <mergeCell ref="PQE144:PQJ144"/>
    <mergeCell ref="PQK144:PQP144"/>
    <mergeCell ref="POI144:PON144"/>
    <mergeCell ref="POO144:POT144"/>
    <mergeCell ref="POU144:POZ144"/>
    <mergeCell ref="PPA144:PPF144"/>
    <mergeCell ref="PPG144:PPL144"/>
    <mergeCell ref="PNE144:PNJ144"/>
    <mergeCell ref="PNK144:PNP144"/>
    <mergeCell ref="PNQ144:PNV144"/>
    <mergeCell ref="PNW144:POB144"/>
    <mergeCell ref="POC144:POH144"/>
    <mergeCell ref="PMA144:PMF144"/>
    <mergeCell ref="PMG144:PML144"/>
    <mergeCell ref="PMM144:PMR144"/>
    <mergeCell ref="PMS144:PMX144"/>
    <mergeCell ref="PMY144:PND144"/>
    <mergeCell ref="PKW144:PLB144"/>
    <mergeCell ref="PLC144:PLH144"/>
    <mergeCell ref="PLI144:PLN144"/>
    <mergeCell ref="PLO144:PLT144"/>
    <mergeCell ref="PLU144:PLZ144"/>
    <mergeCell ref="PJS144:PJX144"/>
    <mergeCell ref="PJY144:PKD144"/>
    <mergeCell ref="PKE144:PKJ144"/>
    <mergeCell ref="PKK144:PKP144"/>
    <mergeCell ref="PKQ144:PKV144"/>
    <mergeCell ref="PIO144:PIT144"/>
    <mergeCell ref="PIU144:PIZ144"/>
    <mergeCell ref="PJA144:PJF144"/>
    <mergeCell ref="PJG144:PJL144"/>
    <mergeCell ref="PJM144:PJR144"/>
    <mergeCell ref="PHK144:PHP144"/>
    <mergeCell ref="PHQ144:PHV144"/>
    <mergeCell ref="PHW144:PIB144"/>
    <mergeCell ref="PIC144:PIH144"/>
    <mergeCell ref="PII144:PIN144"/>
    <mergeCell ref="PGG144:PGL144"/>
    <mergeCell ref="PGM144:PGR144"/>
    <mergeCell ref="PGS144:PGX144"/>
    <mergeCell ref="PGY144:PHD144"/>
    <mergeCell ref="PHE144:PHJ144"/>
    <mergeCell ref="PFC144:PFH144"/>
    <mergeCell ref="PFI144:PFN144"/>
    <mergeCell ref="PFO144:PFT144"/>
    <mergeCell ref="PFU144:PFZ144"/>
    <mergeCell ref="PGA144:PGF144"/>
    <mergeCell ref="PDY144:PED144"/>
    <mergeCell ref="PEE144:PEJ144"/>
    <mergeCell ref="PEK144:PEP144"/>
    <mergeCell ref="PEQ144:PEV144"/>
    <mergeCell ref="PEW144:PFB144"/>
    <mergeCell ref="PCU144:PCZ144"/>
    <mergeCell ref="PDA144:PDF144"/>
    <mergeCell ref="PDG144:PDL144"/>
    <mergeCell ref="PDM144:PDR144"/>
    <mergeCell ref="PDS144:PDX144"/>
    <mergeCell ref="PBQ144:PBV144"/>
    <mergeCell ref="PBW144:PCB144"/>
    <mergeCell ref="PCC144:PCH144"/>
    <mergeCell ref="PCI144:PCN144"/>
    <mergeCell ref="PCO144:PCT144"/>
    <mergeCell ref="PAM144:PAR144"/>
    <mergeCell ref="PAS144:PAX144"/>
    <mergeCell ref="PAY144:PBD144"/>
    <mergeCell ref="PBE144:PBJ144"/>
    <mergeCell ref="PBK144:PBP144"/>
    <mergeCell ref="OZI144:OZN144"/>
    <mergeCell ref="OZO144:OZT144"/>
    <mergeCell ref="OZU144:OZZ144"/>
    <mergeCell ref="PAA144:PAF144"/>
    <mergeCell ref="PAG144:PAL144"/>
    <mergeCell ref="OYE144:OYJ144"/>
    <mergeCell ref="OYK144:OYP144"/>
    <mergeCell ref="OYQ144:OYV144"/>
    <mergeCell ref="OYW144:OZB144"/>
    <mergeCell ref="OZC144:OZH144"/>
    <mergeCell ref="OXA144:OXF144"/>
    <mergeCell ref="OXG144:OXL144"/>
    <mergeCell ref="OXM144:OXR144"/>
    <mergeCell ref="OXS144:OXX144"/>
    <mergeCell ref="OXY144:OYD144"/>
    <mergeCell ref="OVW144:OWB144"/>
    <mergeCell ref="OWC144:OWH144"/>
    <mergeCell ref="OWI144:OWN144"/>
    <mergeCell ref="OWO144:OWT144"/>
    <mergeCell ref="OWU144:OWZ144"/>
    <mergeCell ref="OUS144:OUX144"/>
    <mergeCell ref="OUY144:OVD144"/>
    <mergeCell ref="OVE144:OVJ144"/>
    <mergeCell ref="OVK144:OVP144"/>
    <mergeCell ref="OVQ144:OVV144"/>
    <mergeCell ref="OTO144:OTT144"/>
    <mergeCell ref="OTU144:OTZ144"/>
    <mergeCell ref="OUA144:OUF144"/>
    <mergeCell ref="OUG144:OUL144"/>
    <mergeCell ref="OUM144:OUR144"/>
    <mergeCell ref="OSK144:OSP144"/>
    <mergeCell ref="OSQ144:OSV144"/>
    <mergeCell ref="OSW144:OTB144"/>
    <mergeCell ref="OTC144:OTH144"/>
    <mergeCell ref="OTI144:OTN144"/>
    <mergeCell ref="ORG144:ORL144"/>
    <mergeCell ref="ORM144:ORR144"/>
    <mergeCell ref="ORS144:ORX144"/>
    <mergeCell ref="ORY144:OSD144"/>
    <mergeCell ref="OSE144:OSJ144"/>
    <mergeCell ref="OQC144:OQH144"/>
    <mergeCell ref="OQI144:OQN144"/>
    <mergeCell ref="OQO144:OQT144"/>
    <mergeCell ref="OQU144:OQZ144"/>
    <mergeCell ref="ORA144:ORF144"/>
    <mergeCell ref="OOY144:OPD144"/>
    <mergeCell ref="OPE144:OPJ144"/>
    <mergeCell ref="OPK144:OPP144"/>
    <mergeCell ref="OPQ144:OPV144"/>
    <mergeCell ref="OPW144:OQB144"/>
    <mergeCell ref="ONU144:ONZ144"/>
    <mergeCell ref="OOA144:OOF144"/>
    <mergeCell ref="OOG144:OOL144"/>
    <mergeCell ref="OOM144:OOR144"/>
    <mergeCell ref="OOS144:OOX144"/>
    <mergeCell ref="OMQ144:OMV144"/>
    <mergeCell ref="OMW144:ONB144"/>
    <mergeCell ref="ONC144:ONH144"/>
    <mergeCell ref="ONI144:ONN144"/>
    <mergeCell ref="ONO144:ONT144"/>
    <mergeCell ref="OLM144:OLR144"/>
    <mergeCell ref="OLS144:OLX144"/>
    <mergeCell ref="OLY144:OMD144"/>
    <mergeCell ref="OME144:OMJ144"/>
    <mergeCell ref="OMK144:OMP144"/>
    <mergeCell ref="OKI144:OKN144"/>
    <mergeCell ref="OKO144:OKT144"/>
    <mergeCell ref="OKU144:OKZ144"/>
    <mergeCell ref="OLA144:OLF144"/>
    <mergeCell ref="OLG144:OLL144"/>
    <mergeCell ref="OJE144:OJJ144"/>
    <mergeCell ref="OJK144:OJP144"/>
    <mergeCell ref="OJQ144:OJV144"/>
    <mergeCell ref="OJW144:OKB144"/>
    <mergeCell ref="OKC144:OKH144"/>
    <mergeCell ref="OIA144:OIF144"/>
    <mergeCell ref="OIG144:OIL144"/>
    <mergeCell ref="OIM144:OIR144"/>
    <mergeCell ref="OIS144:OIX144"/>
    <mergeCell ref="OIY144:OJD144"/>
    <mergeCell ref="OGW144:OHB144"/>
    <mergeCell ref="OHC144:OHH144"/>
    <mergeCell ref="OHI144:OHN144"/>
    <mergeCell ref="OHO144:OHT144"/>
    <mergeCell ref="OHU144:OHZ144"/>
    <mergeCell ref="OFS144:OFX144"/>
    <mergeCell ref="OFY144:OGD144"/>
    <mergeCell ref="OGE144:OGJ144"/>
    <mergeCell ref="OGK144:OGP144"/>
    <mergeCell ref="OGQ144:OGV144"/>
    <mergeCell ref="OEO144:OET144"/>
    <mergeCell ref="OEU144:OEZ144"/>
    <mergeCell ref="OFA144:OFF144"/>
    <mergeCell ref="OFG144:OFL144"/>
    <mergeCell ref="OFM144:OFR144"/>
    <mergeCell ref="ODK144:ODP144"/>
    <mergeCell ref="ODQ144:ODV144"/>
    <mergeCell ref="ODW144:OEB144"/>
    <mergeCell ref="OEC144:OEH144"/>
    <mergeCell ref="OEI144:OEN144"/>
    <mergeCell ref="OCG144:OCL144"/>
    <mergeCell ref="OCM144:OCR144"/>
    <mergeCell ref="OCS144:OCX144"/>
    <mergeCell ref="OCY144:ODD144"/>
    <mergeCell ref="ODE144:ODJ144"/>
    <mergeCell ref="OBC144:OBH144"/>
    <mergeCell ref="OBI144:OBN144"/>
    <mergeCell ref="OBO144:OBT144"/>
    <mergeCell ref="OBU144:OBZ144"/>
    <mergeCell ref="OCA144:OCF144"/>
    <mergeCell ref="NZY144:OAD144"/>
    <mergeCell ref="OAE144:OAJ144"/>
    <mergeCell ref="OAK144:OAP144"/>
    <mergeCell ref="OAQ144:OAV144"/>
    <mergeCell ref="OAW144:OBB144"/>
    <mergeCell ref="NYU144:NYZ144"/>
    <mergeCell ref="NZA144:NZF144"/>
    <mergeCell ref="NZG144:NZL144"/>
    <mergeCell ref="NZM144:NZR144"/>
    <mergeCell ref="NZS144:NZX144"/>
    <mergeCell ref="NXQ144:NXV144"/>
    <mergeCell ref="NXW144:NYB144"/>
    <mergeCell ref="NYC144:NYH144"/>
    <mergeCell ref="NYI144:NYN144"/>
    <mergeCell ref="NYO144:NYT144"/>
    <mergeCell ref="NWM144:NWR144"/>
    <mergeCell ref="NWS144:NWX144"/>
    <mergeCell ref="NWY144:NXD144"/>
    <mergeCell ref="NXE144:NXJ144"/>
    <mergeCell ref="NXK144:NXP144"/>
    <mergeCell ref="NVI144:NVN144"/>
    <mergeCell ref="NVO144:NVT144"/>
    <mergeCell ref="NVU144:NVZ144"/>
    <mergeCell ref="NWA144:NWF144"/>
    <mergeCell ref="NWG144:NWL144"/>
    <mergeCell ref="NUE144:NUJ144"/>
    <mergeCell ref="NUK144:NUP144"/>
    <mergeCell ref="NUQ144:NUV144"/>
    <mergeCell ref="NUW144:NVB144"/>
    <mergeCell ref="NVC144:NVH144"/>
    <mergeCell ref="NTA144:NTF144"/>
    <mergeCell ref="NTG144:NTL144"/>
    <mergeCell ref="NTM144:NTR144"/>
    <mergeCell ref="NTS144:NTX144"/>
    <mergeCell ref="NTY144:NUD144"/>
    <mergeCell ref="NRW144:NSB144"/>
    <mergeCell ref="NSC144:NSH144"/>
    <mergeCell ref="NSI144:NSN144"/>
    <mergeCell ref="NSO144:NST144"/>
    <mergeCell ref="NSU144:NSZ144"/>
    <mergeCell ref="NQS144:NQX144"/>
    <mergeCell ref="NQY144:NRD144"/>
    <mergeCell ref="NRE144:NRJ144"/>
    <mergeCell ref="NRK144:NRP144"/>
    <mergeCell ref="NRQ144:NRV144"/>
    <mergeCell ref="NPO144:NPT144"/>
    <mergeCell ref="NPU144:NPZ144"/>
    <mergeCell ref="NQA144:NQF144"/>
    <mergeCell ref="NQG144:NQL144"/>
    <mergeCell ref="NQM144:NQR144"/>
    <mergeCell ref="NOK144:NOP144"/>
    <mergeCell ref="NOQ144:NOV144"/>
    <mergeCell ref="NOW144:NPB144"/>
    <mergeCell ref="NPC144:NPH144"/>
    <mergeCell ref="NPI144:NPN144"/>
    <mergeCell ref="NNG144:NNL144"/>
    <mergeCell ref="NNM144:NNR144"/>
    <mergeCell ref="NNS144:NNX144"/>
    <mergeCell ref="NNY144:NOD144"/>
    <mergeCell ref="NOE144:NOJ144"/>
    <mergeCell ref="NMC144:NMH144"/>
    <mergeCell ref="NMI144:NMN144"/>
    <mergeCell ref="NMO144:NMT144"/>
    <mergeCell ref="NMU144:NMZ144"/>
    <mergeCell ref="NNA144:NNF144"/>
    <mergeCell ref="NKY144:NLD144"/>
    <mergeCell ref="NLE144:NLJ144"/>
    <mergeCell ref="NLK144:NLP144"/>
    <mergeCell ref="NLQ144:NLV144"/>
    <mergeCell ref="NLW144:NMB144"/>
    <mergeCell ref="NJU144:NJZ144"/>
    <mergeCell ref="NKA144:NKF144"/>
    <mergeCell ref="NKG144:NKL144"/>
    <mergeCell ref="NKM144:NKR144"/>
    <mergeCell ref="NKS144:NKX144"/>
    <mergeCell ref="NIQ144:NIV144"/>
    <mergeCell ref="NIW144:NJB144"/>
    <mergeCell ref="NJC144:NJH144"/>
    <mergeCell ref="NJI144:NJN144"/>
    <mergeCell ref="NJO144:NJT144"/>
    <mergeCell ref="NHM144:NHR144"/>
    <mergeCell ref="NHS144:NHX144"/>
    <mergeCell ref="NHY144:NID144"/>
    <mergeCell ref="NIE144:NIJ144"/>
    <mergeCell ref="NIK144:NIP144"/>
    <mergeCell ref="NGI144:NGN144"/>
    <mergeCell ref="NGO144:NGT144"/>
    <mergeCell ref="NGU144:NGZ144"/>
    <mergeCell ref="NHA144:NHF144"/>
    <mergeCell ref="NHG144:NHL144"/>
    <mergeCell ref="NFE144:NFJ144"/>
    <mergeCell ref="NFK144:NFP144"/>
    <mergeCell ref="NFQ144:NFV144"/>
    <mergeCell ref="NFW144:NGB144"/>
    <mergeCell ref="NGC144:NGH144"/>
    <mergeCell ref="NEA144:NEF144"/>
    <mergeCell ref="NEG144:NEL144"/>
    <mergeCell ref="NEM144:NER144"/>
    <mergeCell ref="NES144:NEX144"/>
    <mergeCell ref="NEY144:NFD144"/>
    <mergeCell ref="NCW144:NDB144"/>
    <mergeCell ref="NDC144:NDH144"/>
    <mergeCell ref="NDI144:NDN144"/>
    <mergeCell ref="NDO144:NDT144"/>
    <mergeCell ref="NDU144:NDZ144"/>
    <mergeCell ref="NBS144:NBX144"/>
    <mergeCell ref="NBY144:NCD144"/>
    <mergeCell ref="NCE144:NCJ144"/>
    <mergeCell ref="NCK144:NCP144"/>
    <mergeCell ref="NCQ144:NCV144"/>
    <mergeCell ref="NAO144:NAT144"/>
    <mergeCell ref="NAU144:NAZ144"/>
    <mergeCell ref="NBA144:NBF144"/>
    <mergeCell ref="NBG144:NBL144"/>
    <mergeCell ref="NBM144:NBR144"/>
    <mergeCell ref="MZK144:MZP144"/>
    <mergeCell ref="MZQ144:MZV144"/>
    <mergeCell ref="MZW144:NAB144"/>
    <mergeCell ref="NAC144:NAH144"/>
    <mergeCell ref="NAI144:NAN144"/>
    <mergeCell ref="MYG144:MYL144"/>
    <mergeCell ref="MYM144:MYR144"/>
    <mergeCell ref="MYS144:MYX144"/>
    <mergeCell ref="MYY144:MZD144"/>
    <mergeCell ref="MZE144:MZJ144"/>
    <mergeCell ref="MXC144:MXH144"/>
    <mergeCell ref="MXI144:MXN144"/>
    <mergeCell ref="MXO144:MXT144"/>
    <mergeCell ref="MXU144:MXZ144"/>
    <mergeCell ref="MYA144:MYF144"/>
    <mergeCell ref="MVY144:MWD144"/>
    <mergeCell ref="MWE144:MWJ144"/>
    <mergeCell ref="MWK144:MWP144"/>
    <mergeCell ref="MWQ144:MWV144"/>
    <mergeCell ref="MWW144:MXB144"/>
    <mergeCell ref="MUU144:MUZ144"/>
    <mergeCell ref="MVA144:MVF144"/>
    <mergeCell ref="MVG144:MVL144"/>
    <mergeCell ref="MVM144:MVR144"/>
    <mergeCell ref="MVS144:MVX144"/>
    <mergeCell ref="MTQ144:MTV144"/>
    <mergeCell ref="MTW144:MUB144"/>
    <mergeCell ref="MUC144:MUH144"/>
    <mergeCell ref="MUI144:MUN144"/>
    <mergeCell ref="MUO144:MUT144"/>
    <mergeCell ref="MSM144:MSR144"/>
    <mergeCell ref="MSS144:MSX144"/>
    <mergeCell ref="MSY144:MTD144"/>
    <mergeCell ref="MTE144:MTJ144"/>
    <mergeCell ref="MTK144:MTP144"/>
    <mergeCell ref="MRI144:MRN144"/>
    <mergeCell ref="MRO144:MRT144"/>
    <mergeCell ref="MRU144:MRZ144"/>
    <mergeCell ref="MSA144:MSF144"/>
    <mergeCell ref="MSG144:MSL144"/>
    <mergeCell ref="MQE144:MQJ144"/>
    <mergeCell ref="MQK144:MQP144"/>
    <mergeCell ref="MQQ144:MQV144"/>
    <mergeCell ref="MQW144:MRB144"/>
    <mergeCell ref="MRC144:MRH144"/>
    <mergeCell ref="MPA144:MPF144"/>
    <mergeCell ref="MPG144:MPL144"/>
    <mergeCell ref="MPM144:MPR144"/>
    <mergeCell ref="MPS144:MPX144"/>
    <mergeCell ref="MPY144:MQD144"/>
    <mergeCell ref="MNW144:MOB144"/>
    <mergeCell ref="MOC144:MOH144"/>
    <mergeCell ref="MOI144:MON144"/>
    <mergeCell ref="MOO144:MOT144"/>
    <mergeCell ref="MOU144:MOZ144"/>
    <mergeCell ref="MMS144:MMX144"/>
    <mergeCell ref="MMY144:MND144"/>
    <mergeCell ref="MNE144:MNJ144"/>
    <mergeCell ref="MNK144:MNP144"/>
    <mergeCell ref="MNQ144:MNV144"/>
    <mergeCell ref="MLO144:MLT144"/>
    <mergeCell ref="MLU144:MLZ144"/>
    <mergeCell ref="MMA144:MMF144"/>
    <mergeCell ref="MMG144:MML144"/>
    <mergeCell ref="MMM144:MMR144"/>
    <mergeCell ref="MKK144:MKP144"/>
    <mergeCell ref="MKQ144:MKV144"/>
    <mergeCell ref="MKW144:MLB144"/>
    <mergeCell ref="MLC144:MLH144"/>
    <mergeCell ref="MLI144:MLN144"/>
    <mergeCell ref="MJG144:MJL144"/>
    <mergeCell ref="MJM144:MJR144"/>
    <mergeCell ref="MJS144:MJX144"/>
    <mergeCell ref="MJY144:MKD144"/>
    <mergeCell ref="MKE144:MKJ144"/>
    <mergeCell ref="MIC144:MIH144"/>
    <mergeCell ref="MII144:MIN144"/>
    <mergeCell ref="MIO144:MIT144"/>
    <mergeCell ref="MIU144:MIZ144"/>
    <mergeCell ref="MJA144:MJF144"/>
    <mergeCell ref="MGY144:MHD144"/>
    <mergeCell ref="MHE144:MHJ144"/>
    <mergeCell ref="MHK144:MHP144"/>
    <mergeCell ref="MHQ144:MHV144"/>
    <mergeCell ref="MHW144:MIB144"/>
    <mergeCell ref="MFU144:MFZ144"/>
    <mergeCell ref="MGA144:MGF144"/>
    <mergeCell ref="MGG144:MGL144"/>
    <mergeCell ref="MGM144:MGR144"/>
    <mergeCell ref="MGS144:MGX144"/>
    <mergeCell ref="MEQ144:MEV144"/>
    <mergeCell ref="MEW144:MFB144"/>
    <mergeCell ref="MFC144:MFH144"/>
    <mergeCell ref="MFI144:MFN144"/>
    <mergeCell ref="MFO144:MFT144"/>
    <mergeCell ref="MDM144:MDR144"/>
    <mergeCell ref="MDS144:MDX144"/>
    <mergeCell ref="MDY144:MED144"/>
    <mergeCell ref="MEE144:MEJ144"/>
    <mergeCell ref="MEK144:MEP144"/>
    <mergeCell ref="MCI144:MCN144"/>
    <mergeCell ref="MCO144:MCT144"/>
    <mergeCell ref="MCU144:MCZ144"/>
    <mergeCell ref="MDA144:MDF144"/>
    <mergeCell ref="MDG144:MDL144"/>
    <mergeCell ref="MBE144:MBJ144"/>
    <mergeCell ref="MBK144:MBP144"/>
    <mergeCell ref="MBQ144:MBV144"/>
    <mergeCell ref="MBW144:MCB144"/>
    <mergeCell ref="MCC144:MCH144"/>
    <mergeCell ref="MAA144:MAF144"/>
    <mergeCell ref="MAG144:MAL144"/>
    <mergeCell ref="MAM144:MAR144"/>
    <mergeCell ref="MAS144:MAX144"/>
    <mergeCell ref="MAY144:MBD144"/>
    <mergeCell ref="LYW144:LZB144"/>
    <mergeCell ref="LZC144:LZH144"/>
    <mergeCell ref="LZI144:LZN144"/>
    <mergeCell ref="LZO144:LZT144"/>
    <mergeCell ref="LZU144:LZZ144"/>
    <mergeCell ref="LXS144:LXX144"/>
    <mergeCell ref="LXY144:LYD144"/>
    <mergeCell ref="LYE144:LYJ144"/>
    <mergeCell ref="LYK144:LYP144"/>
    <mergeCell ref="LYQ144:LYV144"/>
    <mergeCell ref="LWO144:LWT144"/>
    <mergeCell ref="LWU144:LWZ144"/>
    <mergeCell ref="LXA144:LXF144"/>
    <mergeCell ref="LXG144:LXL144"/>
    <mergeCell ref="LXM144:LXR144"/>
    <mergeCell ref="LVK144:LVP144"/>
    <mergeCell ref="LVQ144:LVV144"/>
    <mergeCell ref="LVW144:LWB144"/>
    <mergeCell ref="LWC144:LWH144"/>
    <mergeCell ref="LWI144:LWN144"/>
    <mergeCell ref="LUG144:LUL144"/>
    <mergeCell ref="LUM144:LUR144"/>
    <mergeCell ref="LUS144:LUX144"/>
    <mergeCell ref="LUY144:LVD144"/>
    <mergeCell ref="LVE144:LVJ144"/>
    <mergeCell ref="LTC144:LTH144"/>
    <mergeCell ref="LTI144:LTN144"/>
    <mergeCell ref="LTO144:LTT144"/>
    <mergeCell ref="LTU144:LTZ144"/>
    <mergeCell ref="LUA144:LUF144"/>
    <mergeCell ref="LRY144:LSD144"/>
    <mergeCell ref="LSE144:LSJ144"/>
    <mergeCell ref="LSK144:LSP144"/>
    <mergeCell ref="LSQ144:LSV144"/>
    <mergeCell ref="LSW144:LTB144"/>
    <mergeCell ref="LQU144:LQZ144"/>
    <mergeCell ref="LRA144:LRF144"/>
    <mergeCell ref="LRG144:LRL144"/>
    <mergeCell ref="LRM144:LRR144"/>
    <mergeCell ref="LRS144:LRX144"/>
    <mergeCell ref="LPQ144:LPV144"/>
    <mergeCell ref="LPW144:LQB144"/>
    <mergeCell ref="LQC144:LQH144"/>
    <mergeCell ref="LQI144:LQN144"/>
    <mergeCell ref="LQO144:LQT144"/>
    <mergeCell ref="LOM144:LOR144"/>
    <mergeCell ref="LOS144:LOX144"/>
    <mergeCell ref="LOY144:LPD144"/>
    <mergeCell ref="LPE144:LPJ144"/>
    <mergeCell ref="LPK144:LPP144"/>
    <mergeCell ref="LNI144:LNN144"/>
    <mergeCell ref="LNO144:LNT144"/>
    <mergeCell ref="LNU144:LNZ144"/>
    <mergeCell ref="LOA144:LOF144"/>
    <mergeCell ref="LOG144:LOL144"/>
    <mergeCell ref="LME144:LMJ144"/>
    <mergeCell ref="LMK144:LMP144"/>
    <mergeCell ref="LMQ144:LMV144"/>
    <mergeCell ref="LMW144:LNB144"/>
    <mergeCell ref="LNC144:LNH144"/>
    <mergeCell ref="LLA144:LLF144"/>
    <mergeCell ref="LLG144:LLL144"/>
    <mergeCell ref="LLM144:LLR144"/>
    <mergeCell ref="LLS144:LLX144"/>
    <mergeCell ref="LLY144:LMD144"/>
    <mergeCell ref="LJW144:LKB144"/>
    <mergeCell ref="LKC144:LKH144"/>
    <mergeCell ref="LKI144:LKN144"/>
    <mergeCell ref="LKO144:LKT144"/>
    <mergeCell ref="LKU144:LKZ144"/>
    <mergeCell ref="LIS144:LIX144"/>
    <mergeCell ref="LIY144:LJD144"/>
    <mergeCell ref="LJE144:LJJ144"/>
    <mergeCell ref="LJK144:LJP144"/>
    <mergeCell ref="LJQ144:LJV144"/>
    <mergeCell ref="LHO144:LHT144"/>
    <mergeCell ref="LHU144:LHZ144"/>
    <mergeCell ref="LIA144:LIF144"/>
    <mergeCell ref="LIG144:LIL144"/>
    <mergeCell ref="LIM144:LIR144"/>
    <mergeCell ref="LGK144:LGP144"/>
    <mergeCell ref="LGQ144:LGV144"/>
    <mergeCell ref="LGW144:LHB144"/>
    <mergeCell ref="LHC144:LHH144"/>
    <mergeCell ref="LHI144:LHN144"/>
    <mergeCell ref="LFG144:LFL144"/>
    <mergeCell ref="LFM144:LFR144"/>
    <mergeCell ref="LFS144:LFX144"/>
    <mergeCell ref="LFY144:LGD144"/>
    <mergeCell ref="LGE144:LGJ144"/>
    <mergeCell ref="LEC144:LEH144"/>
    <mergeCell ref="LEI144:LEN144"/>
    <mergeCell ref="LEO144:LET144"/>
    <mergeCell ref="LEU144:LEZ144"/>
    <mergeCell ref="LFA144:LFF144"/>
    <mergeCell ref="LCY144:LDD144"/>
    <mergeCell ref="LDE144:LDJ144"/>
    <mergeCell ref="LDK144:LDP144"/>
    <mergeCell ref="LDQ144:LDV144"/>
    <mergeCell ref="LDW144:LEB144"/>
    <mergeCell ref="LBU144:LBZ144"/>
    <mergeCell ref="LCA144:LCF144"/>
    <mergeCell ref="LCG144:LCL144"/>
    <mergeCell ref="LCM144:LCR144"/>
    <mergeCell ref="LCS144:LCX144"/>
    <mergeCell ref="LAQ144:LAV144"/>
    <mergeCell ref="LAW144:LBB144"/>
    <mergeCell ref="LBC144:LBH144"/>
    <mergeCell ref="LBI144:LBN144"/>
    <mergeCell ref="LBO144:LBT144"/>
    <mergeCell ref="KZM144:KZR144"/>
    <mergeCell ref="KZS144:KZX144"/>
    <mergeCell ref="KZY144:LAD144"/>
    <mergeCell ref="LAE144:LAJ144"/>
    <mergeCell ref="LAK144:LAP144"/>
    <mergeCell ref="KYI144:KYN144"/>
    <mergeCell ref="KYO144:KYT144"/>
    <mergeCell ref="KYU144:KYZ144"/>
    <mergeCell ref="KZA144:KZF144"/>
    <mergeCell ref="KZG144:KZL144"/>
    <mergeCell ref="KXE144:KXJ144"/>
    <mergeCell ref="KXK144:KXP144"/>
    <mergeCell ref="KXQ144:KXV144"/>
    <mergeCell ref="KXW144:KYB144"/>
    <mergeCell ref="KYC144:KYH144"/>
    <mergeCell ref="KWA144:KWF144"/>
    <mergeCell ref="KWG144:KWL144"/>
    <mergeCell ref="KWM144:KWR144"/>
    <mergeCell ref="KWS144:KWX144"/>
    <mergeCell ref="KWY144:KXD144"/>
    <mergeCell ref="KUW144:KVB144"/>
    <mergeCell ref="KVC144:KVH144"/>
    <mergeCell ref="KVI144:KVN144"/>
    <mergeCell ref="KVO144:KVT144"/>
    <mergeCell ref="KVU144:KVZ144"/>
    <mergeCell ref="KTS144:KTX144"/>
    <mergeCell ref="KTY144:KUD144"/>
    <mergeCell ref="KUE144:KUJ144"/>
    <mergeCell ref="KUK144:KUP144"/>
    <mergeCell ref="KUQ144:KUV144"/>
    <mergeCell ref="KSO144:KST144"/>
    <mergeCell ref="KSU144:KSZ144"/>
    <mergeCell ref="KTA144:KTF144"/>
    <mergeCell ref="KTG144:KTL144"/>
    <mergeCell ref="KTM144:KTR144"/>
    <mergeCell ref="KRK144:KRP144"/>
    <mergeCell ref="KRQ144:KRV144"/>
    <mergeCell ref="KRW144:KSB144"/>
    <mergeCell ref="KSC144:KSH144"/>
    <mergeCell ref="KSI144:KSN144"/>
    <mergeCell ref="KQG144:KQL144"/>
    <mergeCell ref="KQM144:KQR144"/>
    <mergeCell ref="KQS144:KQX144"/>
    <mergeCell ref="KQY144:KRD144"/>
    <mergeCell ref="KRE144:KRJ144"/>
    <mergeCell ref="KPC144:KPH144"/>
    <mergeCell ref="KPI144:KPN144"/>
    <mergeCell ref="KPO144:KPT144"/>
    <mergeCell ref="KPU144:KPZ144"/>
    <mergeCell ref="KQA144:KQF144"/>
    <mergeCell ref="KNY144:KOD144"/>
    <mergeCell ref="KOE144:KOJ144"/>
    <mergeCell ref="KOK144:KOP144"/>
    <mergeCell ref="KOQ144:KOV144"/>
    <mergeCell ref="KOW144:KPB144"/>
    <mergeCell ref="KMU144:KMZ144"/>
    <mergeCell ref="KNA144:KNF144"/>
    <mergeCell ref="KNG144:KNL144"/>
    <mergeCell ref="KNM144:KNR144"/>
    <mergeCell ref="KNS144:KNX144"/>
    <mergeCell ref="KLQ144:KLV144"/>
    <mergeCell ref="KLW144:KMB144"/>
    <mergeCell ref="KMC144:KMH144"/>
    <mergeCell ref="KMI144:KMN144"/>
    <mergeCell ref="KMO144:KMT144"/>
    <mergeCell ref="KKM144:KKR144"/>
    <mergeCell ref="KKS144:KKX144"/>
    <mergeCell ref="KKY144:KLD144"/>
    <mergeCell ref="KLE144:KLJ144"/>
    <mergeCell ref="KLK144:KLP144"/>
    <mergeCell ref="KJI144:KJN144"/>
    <mergeCell ref="KJO144:KJT144"/>
    <mergeCell ref="KJU144:KJZ144"/>
    <mergeCell ref="KKA144:KKF144"/>
    <mergeCell ref="KKG144:KKL144"/>
    <mergeCell ref="KIE144:KIJ144"/>
    <mergeCell ref="KIK144:KIP144"/>
    <mergeCell ref="KIQ144:KIV144"/>
    <mergeCell ref="KIW144:KJB144"/>
    <mergeCell ref="KJC144:KJH144"/>
    <mergeCell ref="KHA144:KHF144"/>
    <mergeCell ref="KHG144:KHL144"/>
    <mergeCell ref="KHM144:KHR144"/>
    <mergeCell ref="KHS144:KHX144"/>
    <mergeCell ref="KHY144:KID144"/>
    <mergeCell ref="KFW144:KGB144"/>
    <mergeCell ref="KGC144:KGH144"/>
    <mergeCell ref="KGI144:KGN144"/>
    <mergeCell ref="KGO144:KGT144"/>
    <mergeCell ref="KGU144:KGZ144"/>
    <mergeCell ref="KES144:KEX144"/>
    <mergeCell ref="KEY144:KFD144"/>
    <mergeCell ref="KFE144:KFJ144"/>
    <mergeCell ref="KFK144:KFP144"/>
    <mergeCell ref="KFQ144:KFV144"/>
    <mergeCell ref="KDO144:KDT144"/>
    <mergeCell ref="KDU144:KDZ144"/>
    <mergeCell ref="KEA144:KEF144"/>
    <mergeCell ref="KEG144:KEL144"/>
    <mergeCell ref="KEM144:KER144"/>
    <mergeCell ref="KCK144:KCP144"/>
    <mergeCell ref="KCQ144:KCV144"/>
    <mergeCell ref="KCW144:KDB144"/>
    <mergeCell ref="KDC144:KDH144"/>
    <mergeCell ref="KDI144:KDN144"/>
    <mergeCell ref="KBG144:KBL144"/>
    <mergeCell ref="KBM144:KBR144"/>
    <mergeCell ref="KBS144:KBX144"/>
    <mergeCell ref="KBY144:KCD144"/>
    <mergeCell ref="KCE144:KCJ144"/>
    <mergeCell ref="KAC144:KAH144"/>
    <mergeCell ref="KAI144:KAN144"/>
    <mergeCell ref="KAO144:KAT144"/>
    <mergeCell ref="KAU144:KAZ144"/>
    <mergeCell ref="KBA144:KBF144"/>
    <mergeCell ref="JYY144:JZD144"/>
    <mergeCell ref="JZE144:JZJ144"/>
    <mergeCell ref="JZK144:JZP144"/>
    <mergeCell ref="JZQ144:JZV144"/>
    <mergeCell ref="JZW144:KAB144"/>
    <mergeCell ref="JXU144:JXZ144"/>
    <mergeCell ref="JYA144:JYF144"/>
    <mergeCell ref="JYG144:JYL144"/>
    <mergeCell ref="JYM144:JYR144"/>
    <mergeCell ref="JYS144:JYX144"/>
    <mergeCell ref="JWQ144:JWV144"/>
    <mergeCell ref="JWW144:JXB144"/>
    <mergeCell ref="JXC144:JXH144"/>
    <mergeCell ref="JXI144:JXN144"/>
    <mergeCell ref="JXO144:JXT144"/>
    <mergeCell ref="JVM144:JVR144"/>
    <mergeCell ref="JVS144:JVX144"/>
    <mergeCell ref="JVY144:JWD144"/>
    <mergeCell ref="JWE144:JWJ144"/>
    <mergeCell ref="JWK144:JWP144"/>
    <mergeCell ref="JUI144:JUN144"/>
    <mergeCell ref="JUO144:JUT144"/>
    <mergeCell ref="JUU144:JUZ144"/>
    <mergeCell ref="JVA144:JVF144"/>
    <mergeCell ref="JVG144:JVL144"/>
    <mergeCell ref="JTE144:JTJ144"/>
    <mergeCell ref="JTK144:JTP144"/>
    <mergeCell ref="JTQ144:JTV144"/>
    <mergeCell ref="JTW144:JUB144"/>
    <mergeCell ref="JUC144:JUH144"/>
    <mergeCell ref="JSA144:JSF144"/>
    <mergeCell ref="JSG144:JSL144"/>
    <mergeCell ref="JSM144:JSR144"/>
    <mergeCell ref="JSS144:JSX144"/>
    <mergeCell ref="JSY144:JTD144"/>
    <mergeCell ref="JQW144:JRB144"/>
    <mergeCell ref="JRC144:JRH144"/>
    <mergeCell ref="JRI144:JRN144"/>
    <mergeCell ref="JRO144:JRT144"/>
    <mergeCell ref="JRU144:JRZ144"/>
    <mergeCell ref="JPS144:JPX144"/>
    <mergeCell ref="JPY144:JQD144"/>
    <mergeCell ref="JQE144:JQJ144"/>
    <mergeCell ref="JQK144:JQP144"/>
    <mergeCell ref="JQQ144:JQV144"/>
    <mergeCell ref="JOO144:JOT144"/>
    <mergeCell ref="JOU144:JOZ144"/>
    <mergeCell ref="JPA144:JPF144"/>
    <mergeCell ref="JPG144:JPL144"/>
    <mergeCell ref="JPM144:JPR144"/>
    <mergeCell ref="JNK144:JNP144"/>
    <mergeCell ref="JNQ144:JNV144"/>
    <mergeCell ref="JNW144:JOB144"/>
    <mergeCell ref="JOC144:JOH144"/>
    <mergeCell ref="JOI144:JON144"/>
    <mergeCell ref="JMG144:JML144"/>
    <mergeCell ref="JMM144:JMR144"/>
    <mergeCell ref="JMS144:JMX144"/>
    <mergeCell ref="JMY144:JND144"/>
    <mergeCell ref="JNE144:JNJ144"/>
    <mergeCell ref="JLC144:JLH144"/>
    <mergeCell ref="JLI144:JLN144"/>
    <mergeCell ref="JLO144:JLT144"/>
    <mergeCell ref="JLU144:JLZ144"/>
    <mergeCell ref="JMA144:JMF144"/>
    <mergeCell ref="JJY144:JKD144"/>
    <mergeCell ref="JKE144:JKJ144"/>
    <mergeCell ref="JKK144:JKP144"/>
    <mergeCell ref="JKQ144:JKV144"/>
    <mergeCell ref="JKW144:JLB144"/>
    <mergeCell ref="JIU144:JIZ144"/>
    <mergeCell ref="JJA144:JJF144"/>
    <mergeCell ref="JJG144:JJL144"/>
    <mergeCell ref="JJM144:JJR144"/>
    <mergeCell ref="JJS144:JJX144"/>
    <mergeCell ref="JHQ144:JHV144"/>
    <mergeCell ref="JHW144:JIB144"/>
    <mergeCell ref="JIC144:JIH144"/>
    <mergeCell ref="JII144:JIN144"/>
    <mergeCell ref="JIO144:JIT144"/>
    <mergeCell ref="JGM144:JGR144"/>
    <mergeCell ref="JGS144:JGX144"/>
    <mergeCell ref="JGY144:JHD144"/>
    <mergeCell ref="JHE144:JHJ144"/>
    <mergeCell ref="JHK144:JHP144"/>
    <mergeCell ref="JFI144:JFN144"/>
    <mergeCell ref="JFO144:JFT144"/>
    <mergeCell ref="JFU144:JFZ144"/>
    <mergeCell ref="JGA144:JGF144"/>
    <mergeCell ref="JGG144:JGL144"/>
    <mergeCell ref="JEE144:JEJ144"/>
    <mergeCell ref="JEK144:JEP144"/>
    <mergeCell ref="JEQ144:JEV144"/>
    <mergeCell ref="JEW144:JFB144"/>
    <mergeCell ref="JFC144:JFH144"/>
    <mergeCell ref="JDA144:JDF144"/>
    <mergeCell ref="JDG144:JDL144"/>
    <mergeCell ref="JDM144:JDR144"/>
    <mergeCell ref="JDS144:JDX144"/>
    <mergeCell ref="JDY144:JED144"/>
    <mergeCell ref="JBW144:JCB144"/>
    <mergeCell ref="JCC144:JCH144"/>
    <mergeCell ref="JCI144:JCN144"/>
    <mergeCell ref="JCO144:JCT144"/>
    <mergeCell ref="JCU144:JCZ144"/>
    <mergeCell ref="JAS144:JAX144"/>
    <mergeCell ref="JAY144:JBD144"/>
    <mergeCell ref="JBE144:JBJ144"/>
    <mergeCell ref="JBK144:JBP144"/>
    <mergeCell ref="JBQ144:JBV144"/>
    <mergeCell ref="IZO144:IZT144"/>
    <mergeCell ref="IZU144:IZZ144"/>
    <mergeCell ref="JAA144:JAF144"/>
    <mergeCell ref="JAG144:JAL144"/>
    <mergeCell ref="JAM144:JAR144"/>
    <mergeCell ref="IYK144:IYP144"/>
    <mergeCell ref="IYQ144:IYV144"/>
    <mergeCell ref="IYW144:IZB144"/>
    <mergeCell ref="IZC144:IZH144"/>
    <mergeCell ref="IZI144:IZN144"/>
    <mergeCell ref="IXG144:IXL144"/>
    <mergeCell ref="IXM144:IXR144"/>
    <mergeCell ref="IXS144:IXX144"/>
    <mergeCell ref="IXY144:IYD144"/>
    <mergeCell ref="IYE144:IYJ144"/>
    <mergeCell ref="IWC144:IWH144"/>
    <mergeCell ref="IWI144:IWN144"/>
    <mergeCell ref="IWO144:IWT144"/>
    <mergeCell ref="IWU144:IWZ144"/>
    <mergeCell ref="IXA144:IXF144"/>
    <mergeCell ref="IUY144:IVD144"/>
    <mergeCell ref="IVE144:IVJ144"/>
    <mergeCell ref="IVK144:IVP144"/>
    <mergeCell ref="IVQ144:IVV144"/>
    <mergeCell ref="IVW144:IWB144"/>
    <mergeCell ref="ITU144:ITZ144"/>
    <mergeCell ref="IUA144:IUF144"/>
    <mergeCell ref="IUG144:IUL144"/>
    <mergeCell ref="IUM144:IUR144"/>
    <mergeCell ref="IUS144:IUX144"/>
    <mergeCell ref="ISQ144:ISV144"/>
    <mergeCell ref="ISW144:ITB144"/>
    <mergeCell ref="ITC144:ITH144"/>
    <mergeCell ref="ITI144:ITN144"/>
    <mergeCell ref="ITO144:ITT144"/>
    <mergeCell ref="IRM144:IRR144"/>
    <mergeCell ref="IRS144:IRX144"/>
    <mergeCell ref="IRY144:ISD144"/>
    <mergeCell ref="ISE144:ISJ144"/>
    <mergeCell ref="ISK144:ISP144"/>
    <mergeCell ref="IQI144:IQN144"/>
    <mergeCell ref="IQO144:IQT144"/>
    <mergeCell ref="IQU144:IQZ144"/>
    <mergeCell ref="IRA144:IRF144"/>
    <mergeCell ref="IRG144:IRL144"/>
    <mergeCell ref="IPE144:IPJ144"/>
    <mergeCell ref="IPK144:IPP144"/>
    <mergeCell ref="IPQ144:IPV144"/>
    <mergeCell ref="IPW144:IQB144"/>
    <mergeCell ref="IQC144:IQH144"/>
    <mergeCell ref="IOA144:IOF144"/>
    <mergeCell ref="IOG144:IOL144"/>
    <mergeCell ref="IOM144:IOR144"/>
    <mergeCell ref="IOS144:IOX144"/>
    <mergeCell ref="IOY144:IPD144"/>
    <mergeCell ref="IMW144:INB144"/>
    <mergeCell ref="INC144:INH144"/>
    <mergeCell ref="INI144:INN144"/>
    <mergeCell ref="INO144:INT144"/>
    <mergeCell ref="INU144:INZ144"/>
    <mergeCell ref="ILS144:ILX144"/>
    <mergeCell ref="ILY144:IMD144"/>
    <mergeCell ref="IME144:IMJ144"/>
    <mergeCell ref="IMK144:IMP144"/>
    <mergeCell ref="IMQ144:IMV144"/>
    <mergeCell ref="IKO144:IKT144"/>
    <mergeCell ref="IKU144:IKZ144"/>
    <mergeCell ref="ILA144:ILF144"/>
    <mergeCell ref="ILG144:ILL144"/>
    <mergeCell ref="ILM144:ILR144"/>
    <mergeCell ref="IJK144:IJP144"/>
    <mergeCell ref="IJQ144:IJV144"/>
    <mergeCell ref="IJW144:IKB144"/>
    <mergeCell ref="IKC144:IKH144"/>
    <mergeCell ref="IKI144:IKN144"/>
    <mergeCell ref="IIG144:IIL144"/>
    <mergeCell ref="IIM144:IIR144"/>
    <mergeCell ref="IIS144:IIX144"/>
    <mergeCell ref="IIY144:IJD144"/>
    <mergeCell ref="IJE144:IJJ144"/>
    <mergeCell ref="IHC144:IHH144"/>
    <mergeCell ref="IHI144:IHN144"/>
    <mergeCell ref="IHO144:IHT144"/>
    <mergeCell ref="IHU144:IHZ144"/>
    <mergeCell ref="IIA144:IIF144"/>
    <mergeCell ref="IFY144:IGD144"/>
    <mergeCell ref="IGE144:IGJ144"/>
    <mergeCell ref="IGK144:IGP144"/>
    <mergeCell ref="IGQ144:IGV144"/>
    <mergeCell ref="IGW144:IHB144"/>
    <mergeCell ref="IEU144:IEZ144"/>
    <mergeCell ref="IFA144:IFF144"/>
    <mergeCell ref="IFG144:IFL144"/>
    <mergeCell ref="IFM144:IFR144"/>
    <mergeCell ref="IFS144:IFX144"/>
    <mergeCell ref="IDQ144:IDV144"/>
    <mergeCell ref="IDW144:IEB144"/>
    <mergeCell ref="IEC144:IEH144"/>
    <mergeCell ref="IEI144:IEN144"/>
    <mergeCell ref="IEO144:IET144"/>
    <mergeCell ref="ICM144:ICR144"/>
    <mergeCell ref="ICS144:ICX144"/>
    <mergeCell ref="ICY144:IDD144"/>
    <mergeCell ref="IDE144:IDJ144"/>
    <mergeCell ref="IDK144:IDP144"/>
    <mergeCell ref="IBI144:IBN144"/>
    <mergeCell ref="IBO144:IBT144"/>
    <mergeCell ref="IBU144:IBZ144"/>
    <mergeCell ref="ICA144:ICF144"/>
    <mergeCell ref="ICG144:ICL144"/>
    <mergeCell ref="IAE144:IAJ144"/>
    <mergeCell ref="IAK144:IAP144"/>
    <mergeCell ref="IAQ144:IAV144"/>
    <mergeCell ref="IAW144:IBB144"/>
    <mergeCell ref="IBC144:IBH144"/>
    <mergeCell ref="HZA144:HZF144"/>
    <mergeCell ref="HZG144:HZL144"/>
    <mergeCell ref="HZM144:HZR144"/>
    <mergeCell ref="HZS144:HZX144"/>
    <mergeCell ref="HZY144:IAD144"/>
    <mergeCell ref="HXW144:HYB144"/>
    <mergeCell ref="HYC144:HYH144"/>
    <mergeCell ref="HYI144:HYN144"/>
    <mergeCell ref="HYO144:HYT144"/>
    <mergeCell ref="HYU144:HYZ144"/>
    <mergeCell ref="HWS144:HWX144"/>
    <mergeCell ref="HWY144:HXD144"/>
    <mergeCell ref="HXE144:HXJ144"/>
    <mergeCell ref="HXK144:HXP144"/>
    <mergeCell ref="HXQ144:HXV144"/>
    <mergeCell ref="HVO144:HVT144"/>
    <mergeCell ref="HVU144:HVZ144"/>
    <mergeCell ref="HWA144:HWF144"/>
    <mergeCell ref="HWG144:HWL144"/>
    <mergeCell ref="HWM144:HWR144"/>
    <mergeCell ref="HUK144:HUP144"/>
    <mergeCell ref="HUQ144:HUV144"/>
    <mergeCell ref="HUW144:HVB144"/>
    <mergeCell ref="HVC144:HVH144"/>
    <mergeCell ref="HVI144:HVN144"/>
    <mergeCell ref="HTG144:HTL144"/>
    <mergeCell ref="HTM144:HTR144"/>
    <mergeCell ref="HTS144:HTX144"/>
    <mergeCell ref="HTY144:HUD144"/>
    <mergeCell ref="HUE144:HUJ144"/>
    <mergeCell ref="HSC144:HSH144"/>
    <mergeCell ref="HSI144:HSN144"/>
    <mergeCell ref="HSO144:HST144"/>
    <mergeCell ref="HSU144:HSZ144"/>
    <mergeCell ref="HTA144:HTF144"/>
    <mergeCell ref="HQY144:HRD144"/>
    <mergeCell ref="HRE144:HRJ144"/>
    <mergeCell ref="HRK144:HRP144"/>
    <mergeCell ref="HRQ144:HRV144"/>
    <mergeCell ref="HRW144:HSB144"/>
    <mergeCell ref="HPU144:HPZ144"/>
    <mergeCell ref="HQA144:HQF144"/>
    <mergeCell ref="HQG144:HQL144"/>
    <mergeCell ref="HQM144:HQR144"/>
    <mergeCell ref="HQS144:HQX144"/>
    <mergeCell ref="HOQ144:HOV144"/>
    <mergeCell ref="HOW144:HPB144"/>
    <mergeCell ref="HPC144:HPH144"/>
    <mergeCell ref="HPI144:HPN144"/>
    <mergeCell ref="HPO144:HPT144"/>
    <mergeCell ref="HNM144:HNR144"/>
    <mergeCell ref="HNS144:HNX144"/>
    <mergeCell ref="HNY144:HOD144"/>
    <mergeCell ref="HOE144:HOJ144"/>
    <mergeCell ref="HOK144:HOP144"/>
    <mergeCell ref="HMI144:HMN144"/>
    <mergeCell ref="HMO144:HMT144"/>
    <mergeCell ref="HMU144:HMZ144"/>
    <mergeCell ref="HNA144:HNF144"/>
    <mergeCell ref="HNG144:HNL144"/>
    <mergeCell ref="HLE144:HLJ144"/>
    <mergeCell ref="HLK144:HLP144"/>
    <mergeCell ref="HLQ144:HLV144"/>
    <mergeCell ref="HLW144:HMB144"/>
    <mergeCell ref="HMC144:HMH144"/>
    <mergeCell ref="HKA144:HKF144"/>
    <mergeCell ref="HKG144:HKL144"/>
    <mergeCell ref="HKM144:HKR144"/>
    <mergeCell ref="HKS144:HKX144"/>
    <mergeCell ref="HKY144:HLD144"/>
    <mergeCell ref="HIW144:HJB144"/>
    <mergeCell ref="HJC144:HJH144"/>
    <mergeCell ref="HJI144:HJN144"/>
    <mergeCell ref="HJO144:HJT144"/>
    <mergeCell ref="HJU144:HJZ144"/>
    <mergeCell ref="HHS144:HHX144"/>
    <mergeCell ref="HHY144:HID144"/>
    <mergeCell ref="HIE144:HIJ144"/>
    <mergeCell ref="HIK144:HIP144"/>
    <mergeCell ref="HIQ144:HIV144"/>
    <mergeCell ref="HGO144:HGT144"/>
    <mergeCell ref="HGU144:HGZ144"/>
    <mergeCell ref="HHA144:HHF144"/>
    <mergeCell ref="HHG144:HHL144"/>
    <mergeCell ref="HHM144:HHR144"/>
    <mergeCell ref="HFK144:HFP144"/>
    <mergeCell ref="HFQ144:HFV144"/>
    <mergeCell ref="HFW144:HGB144"/>
    <mergeCell ref="HGC144:HGH144"/>
    <mergeCell ref="HGI144:HGN144"/>
    <mergeCell ref="HEG144:HEL144"/>
    <mergeCell ref="HEM144:HER144"/>
    <mergeCell ref="HES144:HEX144"/>
    <mergeCell ref="HEY144:HFD144"/>
    <mergeCell ref="HFE144:HFJ144"/>
    <mergeCell ref="HDC144:HDH144"/>
    <mergeCell ref="HDI144:HDN144"/>
    <mergeCell ref="HDO144:HDT144"/>
    <mergeCell ref="HDU144:HDZ144"/>
    <mergeCell ref="HEA144:HEF144"/>
    <mergeCell ref="HBY144:HCD144"/>
    <mergeCell ref="HCE144:HCJ144"/>
    <mergeCell ref="HCK144:HCP144"/>
    <mergeCell ref="HCQ144:HCV144"/>
    <mergeCell ref="HCW144:HDB144"/>
    <mergeCell ref="HAU144:HAZ144"/>
    <mergeCell ref="HBA144:HBF144"/>
    <mergeCell ref="HBG144:HBL144"/>
    <mergeCell ref="HBM144:HBR144"/>
    <mergeCell ref="HBS144:HBX144"/>
    <mergeCell ref="GZQ144:GZV144"/>
    <mergeCell ref="GZW144:HAB144"/>
    <mergeCell ref="HAC144:HAH144"/>
    <mergeCell ref="HAI144:HAN144"/>
    <mergeCell ref="HAO144:HAT144"/>
    <mergeCell ref="GYM144:GYR144"/>
    <mergeCell ref="GYS144:GYX144"/>
    <mergeCell ref="GYY144:GZD144"/>
    <mergeCell ref="GZE144:GZJ144"/>
    <mergeCell ref="GZK144:GZP144"/>
    <mergeCell ref="GXI144:GXN144"/>
    <mergeCell ref="GXO144:GXT144"/>
    <mergeCell ref="GXU144:GXZ144"/>
    <mergeCell ref="GYA144:GYF144"/>
    <mergeCell ref="GYG144:GYL144"/>
    <mergeCell ref="GWE144:GWJ144"/>
    <mergeCell ref="GWK144:GWP144"/>
    <mergeCell ref="GWQ144:GWV144"/>
    <mergeCell ref="GWW144:GXB144"/>
    <mergeCell ref="GXC144:GXH144"/>
    <mergeCell ref="GVA144:GVF144"/>
    <mergeCell ref="GVG144:GVL144"/>
    <mergeCell ref="GVM144:GVR144"/>
    <mergeCell ref="GVS144:GVX144"/>
    <mergeCell ref="GVY144:GWD144"/>
    <mergeCell ref="GTW144:GUB144"/>
    <mergeCell ref="GUC144:GUH144"/>
    <mergeCell ref="GUI144:GUN144"/>
    <mergeCell ref="GUO144:GUT144"/>
    <mergeCell ref="GUU144:GUZ144"/>
    <mergeCell ref="GSS144:GSX144"/>
    <mergeCell ref="GSY144:GTD144"/>
    <mergeCell ref="GTE144:GTJ144"/>
    <mergeCell ref="GTK144:GTP144"/>
    <mergeCell ref="GTQ144:GTV144"/>
    <mergeCell ref="GRO144:GRT144"/>
    <mergeCell ref="GRU144:GRZ144"/>
    <mergeCell ref="GSA144:GSF144"/>
    <mergeCell ref="GSG144:GSL144"/>
    <mergeCell ref="GSM144:GSR144"/>
    <mergeCell ref="GQK144:GQP144"/>
    <mergeCell ref="GQQ144:GQV144"/>
    <mergeCell ref="GQW144:GRB144"/>
    <mergeCell ref="GRC144:GRH144"/>
    <mergeCell ref="GRI144:GRN144"/>
    <mergeCell ref="GPG144:GPL144"/>
    <mergeCell ref="GPM144:GPR144"/>
    <mergeCell ref="GPS144:GPX144"/>
    <mergeCell ref="GPY144:GQD144"/>
    <mergeCell ref="GQE144:GQJ144"/>
    <mergeCell ref="GOC144:GOH144"/>
    <mergeCell ref="GOI144:GON144"/>
    <mergeCell ref="GOO144:GOT144"/>
    <mergeCell ref="GOU144:GOZ144"/>
    <mergeCell ref="GPA144:GPF144"/>
    <mergeCell ref="GMY144:GND144"/>
    <mergeCell ref="GNE144:GNJ144"/>
    <mergeCell ref="GNK144:GNP144"/>
    <mergeCell ref="GNQ144:GNV144"/>
    <mergeCell ref="GNW144:GOB144"/>
    <mergeCell ref="GLU144:GLZ144"/>
    <mergeCell ref="GMA144:GMF144"/>
    <mergeCell ref="GMG144:GML144"/>
    <mergeCell ref="GMM144:GMR144"/>
    <mergeCell ref="GMS144:GMX144"/>
    <mergeCell ref="GKQ144:GKV144"/>
    <mergeCell ref="GKW144:GLB144"/>
    <mergeCell ref="GLC144:GLH144"/>
    <mergeCell ref="GLI144:GLN144"/>
    <mergeCell ref="GLO144:GLT144"/>
    <mergeCell ref="GJM144:GJR144"/>
    <mergeCell ref="GJS144:GJX144"/>
    <mergeCell ref="GJY144:GKD144"/>
    <mergeCell ref="GKE144:GKJ144"/>
    <mergeCell ref="GKK144:GKP144"/>
    <mergeCell ref="GII144:GIN144"/>
    <mergeCell ref="GIO144:GIT144"/>
    <mergeCell ref="GIU144:GIZ144"/>
    <mergeCell ref="GJA144:GJF144"/>
    <mergeCell ref="GJG144:GJL144"/>
    <mergeCell ref="GHE144:GHJ144"/>
    <mergeCell ref="GHK144:GHP144"/>
    <mergeCell ref="GHQ144:GHV144"/>
    <mergeCell ref="GHW144:GIB144"/>
    <mergeCell ref="GIC144:GIH144"/>
    <mergeCell ref="GGA144:GGF144"/>
    <mergeCell ref="GGG144:GGL144"/>
    <mergeCell ref="GGM144:GGR144"/>
    <mergeCell ref="GGS144:GGX144"/>
    <mergeCell ref="GGY144:GHD144"/>
    <mergeCell ref="GEW144:GFB144"/>
    <mergeCell ref="GFC144:GFH144"/>
    <mergeCell ref="GFI144:GFN144"/>
    <mergeCell ref="GFO144:GFT144"/>
    <mergeCell ref="GFU144:GFZ144"/>
    <mergeCell ref="GDS144:GDX144"/>
    <mergeCell ref="GDY144:GED144"/>
    <mergeCell ref="GEE144:GEJ144"/>
    <mergeCell ref="GEK144:GEP144"/>
    <mergeCell ref="GEQ144:GEV144"/>
    <mergeCell ref="GCO144:GCT144"/>
    <mergeCell ref="GCU144:GCZ144"/>
    <mergeCell ref="GDA144:GDF144"/>
    <mergeCell ref="GDG144:GDL144"/>
    <mergeCell ref="GDM144:GDR144"/>
    <mergeCell ref="GBK144:GBP144"/>
    <mergeCell ref="GBQ144:GBV144"/>
    <mergeCell ref="GBW144:GCB144"/>
    <mergeCell ref="GCC144:GCH144"/>
    <mergeCell ref="GCI144:GCN144"/>
    <mergeCell ref="GAG144:GAL144"/>
    <mergeCell ref="GAM144:GAR144"/>
    <mergeCell ref="GAS144:GAX144"/>
    <mergeCell ref="GAY144:GBD144"/>
    <mergeCell ref="GBE144:GBJ144"/>
    <mergeCell ref="FZC144:FZH144"/>
    <mergeCell ref="FZI144:FZN144"/>
    <mergeCell ref="FZO144:FZT144"/>
    <mergeCell ref="FZU144:FZZ144"/>
    <mergeCell ref="GAA144:GAF144"/>
    <mergeCell ref="FXY144:FYD144"/>
    <mergeCell ref="FYE144:FYJ144"/>
    <mergeCell ref="FYK144:FYP144"/>
    <mergeCell ref="FYQ144:FYV144"/>
    <mergeCell ref="FYW144:FZB144"/>
    <mergeCell ref="FWU144:FWZ144"/>
    <mergeCell ref="FXA144:FXF144"/>
    <mergeCell ref="FXG144:FXL144"/>
    <mergeCell ref="FXM144:FXR144"/>
    <mergeCell ref="FXS144:FXX144"/>
    <mergeCell ref="FVQ144:FVV144"/>
    <mergeCell ref="FVW144:FWB144"/>
    <mergeCell ref="FWC144:FWH144"/>
    <mergeCell ref="FWI144:FWN144"/>
    <mergeCell ref="FWO144:FWT144"/>
    <mergeCell ref="FUM144:FUR144"/>
    <mergeCell ref="FUS144:FUX144"/>
    <mergeCell ref="FUY144:FVD144"/>
    <mergeCell ref="FVE144:FVJ144"/>
    <mergeCell ref="FVK144:FVP144"/>
    <mergeCell ref="FTI144:FTN144"/>
    <mergeCell ref="FTO144:FTT144"/>
    <mergeCell ref="FTU144:FTZ144"/>
    <mergeCell ref="FUA144:FUF144"/>
    <mergeCell ref="FUG144:FUL144"/>
    <mergeCell ref="FSE144:FSJ144"/>
    <mergeCell ref="FSK144:FSP144"/>
    <mergeCell ref="FSQ144:FSV144"/>
    <mergeCell ref="FSW144:FTB144"/>
    <mergeCell ref="FTC144:FTH144"/>
    <mergeCell ref="FRA144:FRF144"/>
    <mergeCell ref="FRG144:FRL144"/>
    <mergeCell ref="FRM144:FRR144"/>
    <mergeCell ref="FRS144:FRX144"/>
    <mergeCell ref="FRY144:FSD144"/>
    <mergeCell ref="FPW144:FQB144"/>
    <mergeCell ref="FQC144:FQH144"/>
    <mergeCell ref="FQI144:FQN144"/>
    <mergeCell ref="FQO144:FQT144"/>
    <mergeCell ref="FQU144:FQZ144"/>
    <mergeCell ref="FOS144:FOX144"/>
    <mergeCell ref="FOY144:FPD144"/>
    <mergeCell ref="FPE144:FPJ144"/>
    <mergeCell ref="FPK144:FPP144"/>
    <mergeCell ref="FPQ144:FPV144"/>
    <mergeCell ref="FNO144:FNT144"/>
    <mergeCell ref="FNU144:FNZ144"/>
    <mergeCell ref="FOA144:FOF144"/>
    <mergeCell ref="FOG144:FOL144"/>
    <mergeCell ref="FOM144:FOR144"/>
    <mergeCell ref="FMK144:FMP144"/>
    <mergeCell ref="FMQ144:FMV144"/>
    <mergeCell ref="FMW144:FNB144"/>
    <mergeCell ref="FNC144:FNH144"/>
    <mergeCell ref="FNI144:FNN144"/>
    <mergeCell ref="FLG144:FLL144"/>
    <mergeCell ref="FLM144:FLR144"/>
    <mergeCell ref="FLS144:FLX144"/>
    <mergeCell ref="FLY144:FMD144"/>
    <mergeCell ref="FME144:FMJ144"/>
    <mergeCell ref="FKC144:FKH144"/>
    <mergeCell ref="FKI144:FKN144"/>
    <mergeCell ref="FKO144:FKT144"/>
    <mergeCell ref="FKU144:FKZ144"/>
    <mergeCell ref="FLA144:FLF144"/>
    <mergeCell ref="FIY144:FJD144"/>
    <mergeCell ref="FJE144:FJJ144"/>
    <mergeCell ref="FJK144:FJP144"/>
    <mergeCell ref="FJQ144:FJV144"/>
    <mergeCell ref="FJW144:FKB144"/>
    <mergeCell ref="FHU144:FHZ144"/>
    <mergeCell ref="FIA144:FIF144"/>
    <mergeCell ref="FIG144:FIL144"/>
    <mergeCell ref="FIM144:FIR144"/>
    <mergeCell ref="FIS144:FIX144"/>
    <mergeCell ref="FGQ144:FGV144"/>
    <mergeCell ref="FGW144:FHB144"/>
    <mergeCell ref="FHC144:FHH144"/>
    <mergeCell ref="FHI144:FHN144"/>
    <mergeCell ref="FHO144:FHT144"/>
    <mergeCell ref="FFM144:FFR144"/>
    <mergeCell ref="FFS144:FFX144"/>
    <mergeCell ref="FFY144:FGD144"/>
    <mergeCell ref="FGE144:FGJ144"/>
    <mergeCell ref="FGK144:FGP144"/>
    <mergeCell ref="FEI144:FEN144"/>
    <mergeCell ref="FEO144:FET144"/>
    <mergeCell ref="FEU144:FEZ144"/>
    <mergeCell ref="FFA144:FFF144"/>
    <mergeCell ref="FFG144:FFL144"/>
    <mergeCell ref="FDE144:FDJ144"/>
    <mergeCell ref="FDK144:FDP144"/>
    <mergeCell ref="FDQ144:FDV144"/>
    <mergeCell ref="FDW144:FEB144"/>
    <mergeCell ref="FEC144:FEH144"/>
    <mergeCell ref="FCA144:FCF144"/>
    <mergeCell ref="FCG144:FCL144"/>
    <mergeCell ref="FCM144:FCR144"/>
    <mergeCell ref="FCS144:FCX144"/>
    <mergeCell ref="FCY144:FDD144"/>
    <mergeCell ref="FAW144:FBB144"/>
    <mergeCell ref="FBC144:FBH144"/>
    <mergeCell ref="FBI144:FBN144"/>
    <mergeCell ref="FBO144:FBT144"/>
    <mergeCell ref="FBU144:FBZ144"/>
    <mergeCell ref="EZS144:EZX144"/>
    <mergeCell ref="EZY144:FAD144"/>
    <mergeCell ref="FAE144:FAJ144"/>
    <mergeCell ref="FAK144:FAP144"/>
    <mergeCell ref="FAQ144:FAV144"/>
    <mergeCell ref="EYO144:EYT144"/>
    <mergeCell ref="EYU144:EYZ144"/>
    <mergeCell ref="EZA144:EZF144"/>
    <mergeCell ref="EZG144:EZL144"/>
    <mergeCell ref="EZM144:EZR144"/>
    <mergeCell ref="EXK144:EXP144"/>
    <mergeCell ref="EXQ144:EXV144"/>
    <mergeCell ref="EXW144:EYB144"/>
    <mergeCell ref="EYC144:EYH144"/>
    <mergeCell ref="EYI144:EYN144"/>
    <mergeCell ref="EWG144:EWL144"/>
    <mergeCell ref="EWM144:EWR144"/>
    <mergeCell ref="EWS144:EWX144"/>
    <mergeCell ref="EWY144:EXD144"/>
    <mergeCell ref="EXE144:EXJ144"/>
    <mergeCell ref="EVC144:EVH144"/>
    <mergeCell ref="EVI144:EVN144"/>
    <mergeCell ref="EVO144:EVT144"/>
    <mergeCell ref="EVU144:EVZ144"/>
    <mergeCell ref="EWA144:EWF144"/>
    <mergeCell ref="ETY144:EUD144"/>
    <mergeCell ref="EUE144:EUJ144"/>
    <mergeCell ref="EUK144:EUP144"/>
    <mergeCell ref="EUQ144:EUV144"/>
    <mergeCell ref="EUW144:EVB144"/>
    <mergeCell ref="ESU144:ESZ144"/>
    <mergeCell ref="ETA144:ETF144"/>
    <mergeCell ref="ETG144:ETL144"/>
    <mergeCell ref="ETM144:ETR144"/>
    <mergeCell ref="ETS144:ETX144"/>
    <mergeCell ref="ERQ144:ERV144"/>
    <mergeCell ref="ERW144:ESB144"/>
    <mergeCell ref="ESC144:ESH144"/>
    <mergeCell ref="ESI144:ESN144"/>
    <mergeCell ref="ESO144:EST144"/>
    <mergeCell ref="EQM144:EQR144"/>
    <mergeCell ref="EQS144:EQX144"/>
    <mergeCell ref="EQY144:ERD144"/>
    <mergeCell ref="ERE144:ERJ144"/>
    <mergeCell ref="ERK144:ERP144"/>
    <mergeCell ref="EPI144:EPN144"/>
    <mergeCell ref="EPO144:EPT144"/>
    <mergeCell ref="EPU144:EPZ144"/>
    <mergeCell ref="EQA144:EQF144"/>
    <mergeCell ref="EQG144:EQL144"/>
    <mergeCell ref="EOE144:EOJ144"/>
    <mergeCell ref="EOK144:EOP144"/>
    <mergeCell ref="EOQ144:EOV144"/>
    <mergeCell ref="EOW144:EPB144"/>
    <mergeCell ref="EPC144:EPH144"/>
    <mergeCell ref="ENA144:ENF144"/>
    <mergeCell ref="ENG144:ENL144"/>
    <mergeCell ref="ENM144:ENR144"/>
    <mergeCell ref="ENS144:ENX144"/>
    <mergeCell ref="ENY144:EOD144"/>
    <mergeCell ref="ELW144:EMB144"/>
    <mergeCell ref="EMC144:EMH144"/>
    <mergeCell ref="EMI144:EMN144"/>
    <mergeCell ref="EMO144:EMT144"/>
    <mergeCell ref="EMU144:EMZ144"/>
    <mergeCell ref="EKS144:EKX144"/>
    <mergeCell ref="EKY144:ELD144"/>
    <mergeCell ref="ELE144:ELJ144"/>
    <mergeCell ref="ELK144:ELP144"/>
    <mergeCell ref="ELQ144:ELV144"/>
    <mergeCell ref="EJO144:EJT144"/>
    <mergeCell ref="EJU144:EJZ144"/>
    <mergeCell ref="EKA144:EKF144"/>
    <mergeCell ref="EKG144:EKL144"/>
    <mergeCell ref="EKM144:EKR144"/>
    <mergeCell ref="EIK144:EIP144"/>
    <mergeCell ref="EIQ144:EIV144"/>
    <mergeCell ref="EIW144:EJB144"/>
    <mergeCell ref="EJC144:EJH144"/>
    <mergeCell ref="EJI144:EJN144"/>
    <mergeCell ref="EHG144:EHL144"/>
    <mergeCell ref="EHM144:EHR144"/>
    <mergeCell ref="EHS144:EHX144"/>
    <mergeCell ref="EHY144:EID144"/>
    <mergeCell ref="EIE144:EIJ144"/>
    <mergeCell ref="EGC144:EGH144"/>
    <mergeCell ref="EGI144:EGN144"/>
    <mergeCell ref="EGO144:EGT144"/>
    <mergeCell ref="EGU144:EGZ144"/>
    <mergeCell ref="EHA144:EHF144"/>
    <mergeCell ref="EEY144:EFD144"/>
    <mergeCell ref="EFE144:EFJ144"/>
    <mergeCell ref="EFK144:EFP144"/>
    <mergeCell ref="EFQ144:EFV144"/>
    <mergeCell ref="EFW144:EGB144"/>
    <mergeCell ref="EDU144:EDZ144"/>
    <mergeCell ref="EEA144:EEF144"/>
    <mergeCell ref="EEG144:EEL144"/>
    <mergeCell ref="EEM144:EER144"/>
    <mergeCell ref="EES144:EEX144"/>
    <mergeCell ref="ECQ144:ECV144"/>
    <mergeCell ref="ECW144:EDB144"/>
    <mergeCell ref="EDC144:EDH144"/>
    <mergeCell ref="EDI144:EDN144"/>
    <mergeCell ref="EDO144:EDT144"/>
    <mergeCell ref="EBM144:EBR144"/>
    <mergeCell ref="EBS144:EBX144"/>
    <mergeCell ref="EBY144:ECD144"/>
    <mergeCell ref="ECE144:ECJ144"/>
    <mergeCell ref="ECK144:ECP144"/>
    <mergeCell ref="EAI144:EAN144"/>
    <mergeCell ref="EAO144:EAT144"/>
    <mergeCell ref="EAU144:EAZ144"/>
    <mergeCell ref="EBA144:EBF144"/>
    <mergeCell ref="EBG144:EBL144"/>
    <mergeCell ref="DZE144:DZJ144"/>
    <mergeCell ref="DZK144:DZP144"/>
    <mergeCell ref="DZQ144:DZV144"/>
    <mergeCell ref="DZW144:EAB144"/>
    <mergeCell ref="EAC144:EAH144"/>
    <mergeCell ref="DYA144:DYF144"/>
    <mergeCell ref="DYG144:DYL144"/>
    <mergeCell ref="DYM144:DYR144"/>
    <mergeCell ref="DYS144:DYX144"/>
    <mergeCell ref="DYY144:DZD144"/>
    <mergeCell ref="DWW144:DXB144"/>
    <mergeCell ref="DXC144:DXH144"/>
    <mergeCell ref="DXI144:DXN144"/>
    <mergeCell ref="DXO144:DXT144"/>
    <mergeCell ref="DXU144:DXZ144"/>
    <mergeCell ref="DVS144:DVX144"/>
    <mergeCell ref="DVY144:DWD144"/>
    <mergeCell ref="DWE144:DWJ144"/>
    <mergeCell ref="DWK144:DWP144"/>
    <mergeCell ref="DWQ144:DWV144"/>
    <mergeCell ref="DUO144:DUT144"/>
    <mergeCell ref="DUU144:DUZ144"/>
    <mergeCell ref="DVA144:DVF144"/>
    <mergeCell ref="DVG144:DVL144"/>
    <mergeCell ref="DVM144:DVR144"/>
    <mergeCell ref="DTK144:DTP144"/>
    <mergeCell ref="DTQ144:DTV144"/>
    <mergeCell ref="DTW144:DUB144"/>
    <mergeCell ref="DUC144:DUH144"/>
    <mergeCell ref="DUI144:DUN144"/>
    <mergeCell ref="DSG144:DSL144"/>
    <mergeCell ref="DSM144:DSR144"/>
    <mergeCell ref="DSS144:DSX144"/>
    <mergeCell ref="DSY144:DTD144"/>
    <mergeCell ref="DTE144:DTJ144"/>
    <mergeCell ref="DRC144:DRH144"/>
    <mergeCell ref="DRI144:DRN144"/>
    <mergeCell ref="DRO144:DRT144"/>
    <mergeCell ref="DRU144:DRZ144"/>
    <mergeCell ref="DSA144:DSF144"/>
    <mergeCell ref="DPY144:DQD144"/>
    <mergeCell ref="DQE144:DQJ144"/>
    <mergeCell ref="DQK144:DQP144"/>
    <mergeCell ref="DQQ144:DQV144"/>
    <mergeCell ref="DQW144:DRB144"/>
    <mergeCell ref="DOU144:DOZ144"/>
    <mergeCell ref="DPA144:DPF144"/>
    <mergeCell ref="DPG144:DPL144"/>
    <mergeCell ref="DPM144:DPR144"/>
    <mergeCell ref="DPS144:DPX144"/>
    <mergeCell ref="DNQ144:DNV144"/>
    <mergeCell ref="DNW144:DOB144"/>
    <mergeCell ref="DOC144:DOH144"/>
    <mergeCell ref="DOI144:DON144"/>
    <mergeCell ref="DOO144:DOT144"/>
    <mergeCell ref="DMM144:DMR144"/>
    <mergeCell ref="DMS144:DMX144"/>
    <mergeCell ref="DMY144:DND144"/>
    <mergeCell ref="DNE144:DNJ144"/>
    <mergeCell ref="DNK144:DNP144"/>
    <mergeCell ref="DLI144:DLN144"/>
    <mergeCell ref="DLO144:DLT144"/>
    <mergeCell ref="DLU144:DLZ144"/>
    <mergeCell ref="DMA144:DMF144"/>
    <mergeCell ref="DMG144:DML144"/>
    <mergeCell ref="DKE144:DKJ144"/>
    <mergeCell ref="DKK144:DKP144"/>
    <mergeCell ref="DKQ144:DKV144"/>
    <mergeCell ref="DKW144:DLB144"/>
    <mergeCell ref="DLC144:DLH144"/>
    <mergeCell ref="DJA144:DJF144"/>
    <mergeCell ref="DJG144:DJL144"/>
    <mergeCell ref="DJM144:DJR144"/>
    <mergeCell ref="DJS144:DJX144"/>
    <mergeCell ref="DJY144:DKD144"/>
    <mergeCell ref="DHW144:DIB144"/>
    <mergeCell ref="DIC144:DIH144"/>
    <mergeCell ref="DII144:DIN144"/>
    <mergeCell ref="DIO144:DIT144"/>
    <mergeCell ref="DIU144:DIZ144"/>
    <mergeCell ref="DGS144:DGX144"/>
    <mergeCell ref="DGY144:DHD144"/>
    <mergeCell ref="DHE144:DHJ144"/>
    <mergeCell ref="DHK144:DHP144"/>
    <mergeCell ref="DHQ144:DHV144"/>
    <mergeCell ref="DFO144:DFT144"/>
    <mergeCell ref="DFU144:DFZ144"/>
    <mergeCell ref="DGA144:DGF144"/>
    <mergeCell ref="DGG144:DGL144"/>
    <mergeCell ref="DGM144:DGR144"/>
    <mergeCell ref="DEK144:DEP144"/>
    <mergeCell ref="DEQ144:DEV144"/>
    <mergeCell ref="DEW144:DFB144"/>
    <mergeCell ref="DFC144:DFH144"/>
    <mergeCell ref="DFI144:DFN144"/>
    <mergeCell ref="DDG144:DDL144"/>
    <mergeCell ref="DDM144:DDR144"/>
    <mergeCell ref="DDS144:DDX144"/>
    <mergeCell ref="DDY144:DED144"/>
    <mergeCell ref="DEE144:DEJ144"/>
    <mergeCell ref="DCC144:DCH144"/>
    <mergeCell ref="DCI144:DCN144"/>
    <mergeCell ref="DCO144:DCT144"/>
    <mergeCell ref="DCU144:DCZ144"/>
    <mergeCell ref="DDA144:DDF144"/>
    <mergeCell ref="DAY144:DBD144"/>
    <mergeCell ref="DBE144:DBJ144"/>
    <mergeCell ref="DBK144:DBP144"/>
    <mergeCell ref="DBQ144:DBV144"/>
    <mergeCell ref="DBW144:DCB144"/>
    <mergeCell ref="CZU144:CZZ144"/>
    <mergeCell ref="DAA144:DAF144"/>
    <mergeCell ref="DAG144:DAL144"/>
    <mergeCell ref="DAM144:DAR144"/>
    <mergeCell ref="DAS144:DAX144"/>
    <mergeCell ref="CYQ144:CYV144"/>
    <mergeCell ref="CYW144:CZB144"/>
    <mergeCell ref="CZC144:CZH144"/>
    <mergeCell ref="CZI144:CZN144"/>
    <mergeCell ref="CZO144:CZT144"/>
    <mergeCell ref="CXM144:CXR144"/>
    <mergeCell ref="CXS144:CXX144"/>
    <mergeCell ref="CXY144:CYD144"/>
    <mergeCell ref="CYE144:CYJ144"/>
    <mergeCell ref="CYK144:CYP144"/>
    <mergeCell ref="CWI144:CWN144"/>
    <mergeCell ref="CWO144:CWT144"/>
    <mergeCell ref="CWU144:CWZ144"/>
    <mergeCell ref="CXA144:CXF144"/>
    <mergeCell ref="CXG144:CXL144"/>
    <mergeCell ref="CVE144:CVJ144"/>
    <mergeCell ref="CVK144:CVP144"/>
    <mergeCell ref="CVQ144:CVV144"/>
    <mergeCell ref="CVW144:CWB144"/>
    <mergeCell ref="CWC144:CWH144"/>
    <mergeCell ref="CUA144:CUF144"/>
    <mergeCell ref="CUG144:CUL144"/>
    <mergeCell ref="CUM144:CUR144"/>
    <mergeCell ref="CUS144:CUX144"/>
    <mergeCell ref="CUY144:CVD144"/>
    <mergeCell ref="CSW144:CTB144"/>
    <mergeCell ref="CTC144:CTH144"/>
    <mergeCell ref="CTI144:CTN144"/>
    <mergeCell ref="CTO144:CTT144"/>
    <mergeCell ref="CTU144:CTZ144"/>
    <mergeCell ref="CRS144:CRX144"/>
    <mergeCell ref="CRY144:CSD144"/>
    <mergeCell ref="CSE144:CSJ144"/>
    <mergeCell ref="CSK144:CSP144"/>
    <mergeCell ref="CSQ144:CSV144"/>
    <mergeCell ref="CQO144:CQT144"/>
    <mergeCell ref="CQU144:CQZ144"/>
    <mergeCell ref="CRA144:CRF144"/>
    <mergeCell ref="CRG144:CRL144"/>
    <mergeCell ref="CRM144:CRR144"/>
    <mergeCell ref="CPK144:CPP144"/>
    <mergeCell ref="CPQ144:CPV144"/>
    <mergeCell ref="CPW144:CQB144"/>
    <mergeCell ref="CQC144:CQH144"/>
    <mergeCell ref="CQI144:CQN144"/>
    <mergeCell ref="COG144:COL144"/>
    <mergeCell ref="COM144:COR144"/>
    <mergeCell ref="COS144:COX144"/>
    <mergeCell ref="COY144:CPD144"/>
    <mergeCell ref="CPE144:CPJ144"/>
    <mergeCell ref="CNC144:CNH144"/>
    <mergeCell ref="CNI144:CNN144"/>
    <mergeCell ref="CNO144:CNT144"/>
    <mergeCell ref="CNU144:CNZ144"/>
    <mergeCell ref="COA144:COF144"/>
    <mergeCell ref="CLY144:CMD144"/>
    <mergeCell ref="CME144:CMJ144"/>
    <mergeCell ref="CMK144:CMP144"/>
    <mergeCell ref="CMQ144:CMV144"/>
    <mergeCell ref="CMW144:CNB144"/>
    <mergeCell ref="CKU144:CKZ144"/>
    <mergeCell ref="CLA144:CLF144"/>
    <mergeCell ref="CLG144:CLL144"/>
    <mergeCell ref="CLM144:CLR144"/>
    <mergeCell ref="CLS144:CLX144"/>
    <mergeCell ref="CJQ144:CJV144"/>
    <mergeCell ref="CJW144:CKB144"/>
    <mergeCell ref="CKC144:CKH144"/>
    <mergeCell ref="CKI144:CKN144"/>
    <mergeCell ref="CKO144:CKT144"/>
    <mergeCell ref="CIM144:CIR144"/>
    <mergeCell ref="CIS144:CIX144"/>
    <mergeCell ref="CIY144:CJD144"/>
    <mergeCell ref="CJE144:CJJ144"/>
    <mergeCell ref="CJK144:CJP144"/>
    <mergeCell ref="CHI144:CHN144"/>
    <mergeCell ref="CHO144:CHT144"/>
    <mergeCell ref="CHU144:CHZ144"/>
    <mergeCell ref="CIA144:CIF144"/>
    <mergeCell ref="CIG144:CIL144"/>
    <mergeCell ref="CGE144:CGJ144"/>
    <mergeCell ref="CGK144:CGP144"/>
    <mergeCell ref="CGQ144:CGV144"/>
    <mergeCell ref="CGW144:CHB144"/>
    <mergeCell ref="CHC144:CHH144"/>
    <mergeCell ref="CFA144:CFF144"/>
    <mergeCell ref="CFG144:CFL144"/>
    <mergeCell ref="CFM144:CFR144"/>
    <mergeCell ref="CFS144:CFX144"/>
    <mergeCell ref="CFY144:CGD144"/>
    <mergeCell ref="CDW144:CEB144"/>
    <mergeCell ref="CEC144:CEH144"/>
    <mergeCell ref="CEI144:CEN144"/>
    <mergeCell ref="CEO144:CET144"/>
    <mergeCell ref="CEU144:CEZ144"/>
    <mergeCell ref="CCS144:CCX144"/>
    <mergeCell ref="CCY144:CDD144"/>
    <mergeCell ref="CDE144:CDJ144"/>
    <mergeCell ref="CDK144:CDP144"/>
    <mergeCell ref="CDQ144:CDV144"/>
    <mergeCell ref="CBO144:CBT144"/>
    <mergeCell ref="CBU144:CBZ144"/>
    <mergeCell ref="CCA144:CCF144"/>
    <mergeCell ref="CCG144:CCL144"/>
    <mergeCell ref="CCM144:CCR144"/>
    <mergeCell ref="CAK144:CAP144"/>
    <mergeCell ref="CAQ144:CAV144"/>
    <mergeCell ref="CAW144:CBB144"/>
    <mergeCell ref="CBC144:CBH144"/>
    <mergeCell ref="CBI144:CBN144"/>
    <mergeCell ref="BZG144:BZL144"/>
    <mergeCell ref="BZM144:BZR144"/>
    <mergeCell ref="BZS144:BZX144"/>
    <mergeCell ref="BZY144:CAD144"/>
    <mergeCell ref="CAE144:CAJ144"/>
    <mergeCell ref="BYC144:BYH144"/>
    <mergeCell ref="BYI144:BYN144"/>
    <mergeCell ref="BYO144:BYT144"/>
    <mergeCell ref="BYU144:BYZ144"/>
    <mergeCell ref="BZA144:BZF144"/>
    <mergeCell ref="BWY144:BXD144"/>
    <mergeCell ref="BXE144:BXJ144"/>
    <mergeCell ref="BXK144:BXP144"/>
    <mergeCell ref="BXQ144:BXV144"/>
    <mergeCell ref="BXW144:BYB144"/>
    <mergeCell ref="BVU144:BVZ144"/>
    <mergeCell ref="BWA144:BWF144"/>
    <mergeCell ref="BWG144:BWL144"/>
    <mergeCell ref="BWM144:BWR144"/>
    <mergeCell ref="BWS144:BWX144"/>
    <mergeCell ref="BUQ144:BUV144"/>
    <mergeCell ref="BUW144:BVB144"/>
    <mergeCell ref="BVC144:BVH144"/>
    <mergeCell ref="BVI144:BVN144"/>
    <mergeCell ref="BVO144:BVT144"/>
    <mergeCell ref="BTM144:BTR144"/>
    <mergeCell ref="BTS144:BTX144"/>
    <mergeCell ref="BTY144:BUD144"/>
    <mergeCell ref="BUE144:BUJ144"/>
    <mergeCell ref="BUK144:BUP144"/>
    <mergeCell ref="BSI144:BSN144"/>
    <mergeCell ref="BSO144:BST144"/>
    <mergeCell ref="BSU144:BSZ144"/>
    <mergeCell ref="BTA144:BTF144"/>
    <mergeCell ref="BTG144:BTL144"/>
    <mergeCell ref="BRE144:BRJ144"/>
    <mergeCell ref="BRK144:BRP144"/>
    <mergeCell ref="BRQ144:BRV144"/>
    <mergeCell ref="BRW144:BSB144"/>
    <mergeCell ref="BSC144:BSH144"/>
    <mergeCell ref="BQA144:BQF144"/>
    <mergeCell ref="BQG144:BQL144"/>
    <mergeCell ref="BQM144:BQR144"/>
    <mergeCell ref="BQS144:BQX144"/>
    <mergeCell ref="BQY144:BRD144"/>
    <mergeCell ref="BOW144:BPB144"/>
    <mergeCell ref="BPC144:BPH144"/>
    <mergeCell ref="BPI144:BPN144"/>
    <mergeCell ref="BPO144:BPT144"/>
    <mergeCell ref="BPU144:BPZ144"/>
    <mergeCell ref="BNS144:BNX144"/>
    <mergeCell ref="BNY144:BOD144"/>
    <mergeCell ref="BOE144:BOJ144"/>
    <mergeCell ref="BOK144:BOP144"/>
    <mergeCell ref="BOQ144:BOV144"/>
    <mergeCell ref="BMO144:BMT144"/>
    <mergeCell ref="BMU144:BMZ144"/>
    <mergeCell ref="BNA144:BNF144"/>
    <mergeCell ref="BNG144:BNL144"/>
    <mergeCell ref="BNM144:BNR144"/>
    <mergeCell ref="BLK144:BLP144"/>
    <mergeCell ref="BLQ144:BLV144"/>
    <mergeCell ref="BLW144:BMB144"/>
    <mergeCell ref="BMC144:BMH144"/>
    <mergeCell ref="BMI144:BMN144"/>
    <mergeCell ref="BKG144:BKL144"/>
    <mergeCell ref="BKM144:BKR144"/>
    <mergeCell ref="BKS144:BKX144"/>
    <mergeCell ref="BKY144:BLD144"/>
    <mergeCell ref="BLE144:BLJ144"/>
    <mergeCell ref="BJC144:BJH144"/>
    <mergeCell ref="BJI144:BJN144"/>
    <mergeCell ref="BJO144:BJT144"/>
    <mergeCell ref="BJU144:BJZ144"/>
    <mergeCell ref="BKA144:BKF144"/>
    <mergeCell ref="BHY144:BID144"/>
    <mergeCell ref="BIE144:BIJ144"/>
    <mergeCell ref="BIK144:BIP144"/>
    <mergeCell ref="BIQ144:BIV144"/>
    <mergeCell ref="BIW144:BJB144"/>
    <mergeCell ref="BGU144:BGZ144"/>
    <mergeCell ref="BHA144:BHF144"/>
    <mergeCell ref="BHG144:BHL144"/>
    <mergeCell ref="BHM144:BHR144"/>
    <mergeCell ref="BHS144:BHX144"/>
    <mergeCell ref="BFQ144:BFV144"/>
    <mergeCell ref="BFW144:BGB144"/>
    <mergeCell ref="BGC144:BGH144"/>
    <mergeCell ref="BGI144:BGN144"/>
    <mergeCell ref="BGO144:BGT144"/>
    <mergeCell ref="BEM144:BER144"/>
    <mergeCell ref="BES144:BEX144"/>
    <mergeCell ref="BEY144:BFD144"/>
    <mergeCell ref="BFE144:BFJ144"/>
    <mergeCell ref="BFK144:BFP144"/>
    <mergeCell ref="BDI144:BDN144"/>
    <mergeCell ref="BDO144:BDT144"/>
    <mergeCell ref="BDU144:BDZ144"/>
    <mergeCell ref="BEA144:BEF144"/>
    <mergeCell ref="BEG144:BEL144"/>
    <mergeCell ref="BCE144:BCJ144"/>
    <mergeCell ref="BCK144:BCP144"/>
    <mergeCell ref="BCQ144:BCV144"/>
    <mergeCell ref="BCW144:BDB144"/>
    <mergeCell ref="BDC144:BDH144"/>
    <mergeCell ref="BBA144:BBF144"/>
    <mergeCell ref="BBG144:BBL144"/>
    <mergeCell ref="BBM144:BBR144"/>
    <mergeCell ref="BBS144:BBX144"/>
    <mergeCell ref="BBY144:BCD144"/>
    <mergeCell ref="AZW144:BAB144"/>
    <mergeCell ref="BAC144:BAH144"/>
    <mergeCell ref="BAI144:BAN144"/>
    <mergeCell ref="BAO144:BAT144"/>
    <mergeCell ref="BAU144:BAZ144"/>
    <mergeCell ref="AYS144:AYX144"/>
    <mergeCell ref="AYY144:AZD144"/>
    <mergeCell ref="AZE144:AZJ144"/>
    <mergeCell ref="AZK144:AZP144"/>
    <mergeCell ref="AZQ144:AZV144"/>
    <mergeCell ref="AXO144:AXT144"/>
    <mergeCell ref="AXU144:AXZ144"/>
    <mergeCell ref="AYA144:AYF144"/>
    <mergeCell ref="AYG144:AYL144"/>
    <mergeCell ref="AYM144:AYR144"/>
    <mergeCell ref="AWK144:AWP144"/>
    <mergeCell ref="AWQ144:AWV144"/>
    <mergeCell ref="AWW144:AXB144"/>
    <mergeCell ref="AXC144:AXH144"/>
    <mergeCell ref="AXI144:AXN144"/>
    <mergeCell ref="AVG144:AVL144"/>
    <mergeCell ref="AVM144:AVR144"/>
    <mergeCell ref="AVS144:AVX144"/>
    <mergeCell ref="AVY144:AWD144"/>
    <mergeCell ref="AWE144:AWJ144"/>
    <mergeCell ref="AUC144:AUH144"/>
    <mergeCell ref="AUI144:AUN144"/>
    <mergeCell ref="AUO144:AUT144"/>
    <mergeCell ref="AUU144:AUZ144"/>
    <mergeCell ref="AVA144:AVF144"/>
    <mergeCell ref="ASY144:ATD144"/>
    <mergeCell ref="ATE144:ATJ144"/>
    <mergeCell ref="ATK144:ATP144"/>
    <mergeCell ref="ATQ144:ATV144"/>
    <mergeCell ref="ATW144:AUB144"/>
    <mergeCell ref="ARU144:ARZ144"/>
    <mergeCell ref="ASA144:ASF144"/>
    <mergeCell ref="ASG144:ASL144"/>
    <mergeCell ref="ASM144:ASR144"/>
    <mergeCell ref="ASS144:ASX144"/>
    <mergeCell ref="AQQ144:AQV144"/>
    <mergeCell ref="AQW144:ARB144"/>
    <mergeCell ref="ARC144:ARH144"/>
    <mergeCell ref="ARI144:ARN144"/>
    <mergeCell ref="ARO144:ART144"/>
    <mergeCell ref="APM144:APR144"/>
    <mergeCell ref="APS144:APX144"/>
    <mergeCell ref="APY144:AQD144"/>
    <mergeCell ref="AQE144:AQJ144"/>
    <mergeCell ref="AQK144:AQP144"/>
    <mergeCell ref="AOI144:AON144"/>
    <mergeCell ref="AOO144:AOT144"/>
    <mergeCell ref="AOU144:AOZ144"/>
    <mergeCell ref="APA144:APF144"/>
    <mergeCell ref="APG144:APL144"/>
    <mergeCell ref="ANE144:ANJ144"/>
    <mergeCell ref="ANK144:ANP144"/>
    <mergeCell ref="ANQ144:ANV144"/>
    <mergeCell ref="ANW144:AOB144"/>
    <mergeCell ref="AOC144:AOH144"/>
    <mergeCell ref="AMA144:AMF144"/>
    <mergeCell ref="AMG144:AML144"/>
    <mergeCell ref="AMM144:AMR144"/>
    <mergeCell ref="AMS144:AMX144"/>
    <mergeCell ref="AMY144:AND144"/>
    <mergeCell ref="AKW144:ALB144"/>
    <mergeCell ref="ALC144:ALH144"/>
    <mergeCell ref="ALI144:ALN144"/>
    <mergeCell ref="ALO144:ALT144"/>
    <mergeCell ref="ALU144:ALZ144"/>
    <mergeCell ref="AJS144:AJX144"/>
    <mergeCell ref="AJY144:AKD144"/>
    <mergeCell ref="AKE144:AKJ144"/>
    <mergeCell ref="AKK144:AKP144"/>
    <mergeCell ref="AKQ144:AKV144"/>
    <mergeCell ref="AIO144:AIT144"/>
    <mergeCell ref="AIU144:AIZ144"/>
    <mergeCell ref="AJA144:AJF144"/>
    <mergeCell ref="AJG144:AJL144"/>
    <mergeCell ref="AJM144:AJR144"/>
    <mergeCell ref="AHK144:AHP144"/>
    <mergeCell ref="AHQ144:AHV144"/>
    <mergeCell ref="AHW144:AIB144"/>
    <mergeCell ref="AIC144:AIH144"/>
    <mergeCell ref="AII144:AIN144"/>
    <mergeCell ref="AGG144:AGL144"/>
    <mergeCell ref="AGM144:AGR144"/>
    <mergeCell ref="AGS144:AGX144"/>
    <mergeCell ref="AGY144:AHD144"/>
    <mergeCell ref="AHE144:AHJ144"/>
    <mergeCell ref="AFC144:AFH144"/>
    <mergeCell ref="AFI144:AFN144"/>
    <mergeCell ref="AFO144:AFT144"/>
    <mergeCell ref="AFU144:AFZ144"/>
    <mergeCell ref="AGA144:AGF144"/>
    <mergeCell ref="ADY144:AED144"/>
    <mergeCell ref="AEE144:AEJ144"/>
    <mergeCell ref="AEK144:AEP144"/>
    <mergeCell ref="AEQ144:AEV144"/>
    <mergeCell ref="AEW144:AFB144"/>
    <mergeCell ref="ACU144:ACZ144"/>
    <mergeCell ref="ADA144:ADF144"/>
    <mergeCell ref="ADG144:ADL144"/>
    <mergeCell ref="ADM144:ADR144"/>
    <mergeCell ref="ADS144:ADX144"/>
    <mergeCell ref="ABQ144:ABV144"/>
    <mergeCell ref="ABW144:ACB144"/>
    <mergeCell ref="ACC144:ACH144"/>
    <mergeCell ref="ACI144:ACN144"/>
    <mergeCell ref="ACO144:ACT144"/>
    <mergeCell ref="AAM144:AAR144"/>
    <mergeCell ref="AAS144:AAX144"/>
    <mergeCell ref="AAY144:ABD144"/>
    <mergeCell ref="ABE144:ABJ144"/>
    <mergeCell ref="ABK144:ABP144"/>
    <mergeCell ref="ZI144:ZN144"/>
    <mergeCell ref="ZO144:ZT144"/>
    <mergeCell ref="ZU144:ZZ144"/>
    <mergeCell ref="AAA144:AAF144"/>
    <mergeCell ref="AAG144:AAL144"/>
    <mergeCell ref="YE144:YJ144"/>
    <mergeCell ref="YK144:YP144"/>
    <mergeCell ref="YQ144:YV144"/>
    <mergeCell ref="YW144:ZB144"/>
    <mergeCell ref="ZC144:ZH144"/>
    <mergeCell ref="XA144:XF144"/>
    <mergeCell ref="XG144:XL144"/>
    <mergeCell ref="XM144:XR144"/>
    <mergeCell ref="XS144:XX144"/>
    <mergeCell ref="XY144:YD144"/>
    <mergeCell ref="VW144:WB144"/>
    <mergeCell ref="WC144:WH144"/>
    <mergeCell ref="WI144:WN144"/>
    <mergeCell ref="WO144:WT144"/>
    <mergeCell ref="WU144:WZ144"/>
    <mergeCell ref="US144:UX144"/>
    <mergeCell ref="UY144:VD144"/>
    <mergeCell ref="VE144:VJ144"/>
    <mergeCell ref="VK144:VP144"/>
    <mergeCell ref="VQ144:VV144"/>
    <mergeCell ref="TO144:TT144"/>
    <mergeCell ref="TU144:TZ144"/>
    <mergeCell ref="UA144:UF144"/>
    <mergeCell ref="UG144:UL144"/>
    <mergeCell ref="UM144:UR144"/>
    <mergeCell ref="SK144:SP144"/>
    <mergeCell ref="SQ144:SV144"/>
    <mergeCell ref="SW144:TB144"/>
    <mergeCell ref="TC144:TH144"/>
    <mergeCell ref="TI144:TN144"/>
    <mergeCell ref="RG144:RL144"/>
    <mergeCell ref="RM144:RR144"/>
    <mergeCell ref="RS144:RX144"/>
    <mergeCell ref="RY144:SD144"/>
    <mergeCell ref="SE144:SJ144"/>
    <mergeCell ref="QC144:QH144"/>
    <mergeCell ref="QI144:QN144"/>
    <mergeCell ref="QO144:QT144"/>
    <mergeCell ref="QU144:QZ144"/>
    <mergeCell ref="RA144:RF144"/>
    <mergeCell ref="OY144:PD144"/>
    <mergeCell ref="PE144:PJ144"/>
    <mergeCell ref="PK144:PP144"/>
    <mergeCell ref="PQ144:PV144"/>
    <mergeCell ref="PW144:QB144"/>
    <mergeCell ref="NU144:NZ144"/>
    <mergeCell ref="OA144:OF144"/>
    <mergeCell ref="OG144:OL144"/>
    <mergeCell ref="OM144:OR144"/>
    <mergeCell ref="OS144:OX144"/>
    <mergeCell ref="MQ144:MV144"/>
    <mergeCell ref="MW144:NB144"/>
    <mergeCell ref="NC144:NH144"/>
    <mergeCell ref="NI144:NN144"/>
    <mergeCell ref="NO144:NT144"/>
    <mergeCell ref="LM144:LR144"/>
    <mergeCell ref="LS144:LX144"/>
    <mergeCell ref="LY144:MD144"/>
    <mergeCell ref="ME144:MJ144"/>
    <mergeCell ref="MK144:MP144"/>
    <mergeCell ref="KI144:KN144"/>
    <mergeCell ref="KO144:KT144"/>
    <mergeCell ref="KU144:KZ144"/>
    <mergeCell ref="LA144:LF144"/>
    <mergeCell ref="LG144:LL144"/>
    <mergeCell ref="JE144:JJ144"/>
    <mergeCell ref="JK144:JP144"/>
    <mergeCell ref="JQ144:JV144"/>
    <mergeCell ref="JW144:KB144"/>
    <mergeCell ref="KC144:KH144"/>
    <mergeCell ref="IA144:IF144"/>
    <mergeCell ref="IG144:IL144"/>
    <mergeCell ref="IM144:IR144"/>
    <mergeCell ref="IS144:IX144"/>
    <mergeCell ref="IY144:JD144"/>
    <mergeCell ref="GW144:HB144"/>
    <mergeCell ref="HC144:HH144"/>
    <mergeCell ref="HI144:HN144"/>
    <mergeCell ref="HO144:HT144"/>
    <mergeCell ref="HU144:HZ144"/>
    <mergeCell ref="FS144:FX144"/>
    <mergeCell ref="FY144:GD144"/>
    <mergeCell ref="GE144:GJ144"/>
    <mergeCell ref="GK144:GP144"/>
    <mergeCell ref="GQ144:GV144"/>
    <mergeCell ref="EO144:ET144"/>
    <mergeCell ref="EU144:EZ144"/>
    <mergeCell ref="FA144:FF144"/>
    <mergeCell ref="FG144:FL144"/>
    <mergeCell ref="FM144:FR144"/>
    <mergeCell ref="DK144:DP144"/>
    <mergeCell ref="DQ144:DV144"/>
    <mergeCell ref="DW144:EB144"/>
    <mergeCell ref="EC144:EH144"/>
    <mergeCell ref="EI144:EN144"/>
    <mergeCell ref="CG144:CL144"/>
    <mergeCell ref="CM144:CR144"/>
    <mergeCell ref="CS144:CX144"/>
    <mergeCell ref="CY144:DD144"/>
    <mergeCell ref="DE144:DJ144"/>
    <mergeCell ref="BC144:BH144"/>
    <mergeCell ref="BI144:BN144"/>
    <mergeCell ref="BO144:BT144"/>
    <mergeCell ref="BU144:BZ144"/>
    <mergeCell ref="CA144:CF144"/>
    <mergeCell ref="Y144:AD144"/>
    <mergeCell ref="AE144:AJ144"/>
    <mergeCell ref="AK144:AP144"/>
    <mergeCell ref="AQ144:AV144"/>
    <mergeCell ref="AW144:BB144"/>
    <mergeCell ref="A129:F129"/>
    <mergeCell ref="A144:F144"/>
    <mergeCell ref="G144:L144"/>
    <mergeCell ref="M144:R144"/>
    <mergeCell ref="S144:X144"/>
    <mergeCell ref="AE129:AJ129"/>
    <mergeCell ref="Y129:AD129"/>
    <mergeCell ref="S129:X129"/>
    <mergeCell ref="M129:R129"/>
    <mergeCell ref="G129:L129"/>
    <mergeCell ref="BI129:BN129"/>
    <mergeCell ref="BC129:BH129"/>
    <mergeCell ref="AW129:BB129"/>
    <mergeCell ref="AQ129:AV129"/>
    <mergeCell ref="AK129:AP129"/>
    <mergeCell ref="XFA129:XFD129"/>
    <mergeCell ref="CG129:CL129"/>
    <mergeCell ref="CA129:CF129"/>
    <mergeCell ref="BU129:BZ129"/>
    <mergeCell ref="BO129:BT129"/>
    <mergeCell ref="XDW129:XEB129"/>
    <mergeCell ref="XEC129:XEH129"/>
    <mergeCell ref="XEI129:XEN129"/>
    <mergeCell ref="XEO129:XET129"/>
    <mergeCell ref="XEU129:XEZ129"/>
    <mergeCell ref="XCS129:XCX129"/>
    <mergeCell ref="XCY129:XDD129"/>
    <mergeCell ref="XDE129:XDJ129"/>
    <mergeCell ref="XDK129:XDP129"/>
    <mergeCell ref="XDQ129:XDV129"/>
    <mergeCell ref="XBO129:XBT129"/>
    <mergeCell ref="XBU129:XBZ129"/>
    <mergeCell ref="XCA129:XCF129"/>
    <mergeCell ref="XCG129:XCL129"/>
    <mergeCell ref="XCM129:XCR129"/>
    <mergeCell ref="XAK129:XAP129"/>
    <mergeCell ref="XAQ129:XAV129"/>
    <mergeCell ref="XAW129:XBB129"/>
    <mergeCell ref="XBC129:XBH129"/>
    <mergeCell ref="XBI129:XBN129"/>
    <mergeCell ref="WZG129:WZL129"/>
    <mergeCell ref="WZM129:WZR129"/>
    <mergeCell ref="WZS129:WZX129"/>
    <mergeCell ref="WZY129:XAD129"/>
    <mergeCell ref="XAE129:XAJ129"/>
    <mergeCell ref="WYC129:WYH129"/>
    <mergeCell ref="WYI129:WYN129"/>
    <mergeCell ref="WYO129:WYT129"/>
    <mergeCell ref="WYU129:WYZ129"/>
    <mergeCell ref="WZA129:WZF129"/>
    <mergeCell ref="WWY129:WXD129"/>
    <mergeCell ref="WXE129:WXJ129"/>
    <mergeCell ref="WXK129:WXP129"/>
    <mergeCell ref="WXQ129:WXV129"/>
    <mergeCell ref="WXW129:WYB129"/>
    <mergeCell ref="WVU129:WVZ129"/>
    <mergeCell ref="WWA129:WWF129"/>
    <mergeCell ref="WWG129:WWL129"/>
    <mergeCell ref="WWM129:WWR129"/>
    <mergeCell ref="WWS129:WWX129"/>
    <mergeCell ref="WUQ129:WUV129"/>
    <mergeCell ref="WUW129:WVB129"/>
    <mergeCell ref="WVC129:WVH129"/>
    <mergeCell ref="WVI129:WVN129"/>
    <mergeCell ref="WVO129:WVT129"/>
    <mergeCell ref="WTM129:WTR129"/>
    <mergeCell ref="WTS129:WTX129"/>
    <mergeCell ref="WTY129:WUD129"/>
    <mergeCell ref="WUE129:WUJ129"/>
    <mergeCell ref="WUK129:WUP129"/>
    <mergeCell ref="WSI129:WSN129"/>
    <mergeCell ref="WSO129:WST129"/>
    <mergeCell ref="WSU129:WSZ129"/>
    <mergeCell ref="WTA129:WTF129"/>
    <mergeCell ref="WTG129:WTL129"/>
    <mergeCell ref="WRE129:WRJ129"/>
    <mergeCell ref="WRK129:WRP129"/>
    <mergeCell ref="WRQ129:WRV129"/>
    <mergeCell ref="WRW129:WSB129"/>
    <mergeCell ref="WSC129:WSH129"/>
    <mergeCell ref="WQA129:WQF129"/>
    <mergeCell ref="WQG129:WQL129"/>
    <mergeCell ref="WQM129:WQR129"/>
    <mergeCell ref="WQS129:WQX129"/>
    <mergeCell ref="WQY129:WRD129"/>
    <mergeCell ref="WOW129:WPB129"/>
    <mergeCell ref="WPC129:WPH129"/>
    <mergeCell ref="WPI129:WPN129"/>
    <mergeCell ref="WPO129:WPT129"/>
    <mergeCell ref="WPU129:WPZ129"/>
    <mergeCell ref="WNS129:WNX129"/>
    <mergeCell ref="WNY129:WOD129"/>
    <mergeCell ref="WOE129:WOJ129"/>
    <mergeCell ref="WOK129:WOP129"/>
    <mergeCell ref="WOQ129:WOV129"/>
    <mergeCell ref="WMO129:WMT129"/>
    <mergeCell ref="WMU129:WMZ129"/>
    <mergeCell ref="WNA129:WNF129"/>
    <mergeCell ref="WNG129:WNL129"/>
    <mergeCell ref="WNM129:WNR129"/>
    <mergeCell ref="WLK129:WLP129"/>
    <mergeCell ref="WLQ129:WLV129"/>
    <mergeCell ref="WLW129:WMB129"/>
    <mergeCell ref="WMC129:WMH129"/>
    <mergeCell ref="WMI129:WMN129"/>
    <mergeCell ref="WKG129:WKL129"/>
    <mergeCell ref="WKM129:WKR129"/>
    <mergeCell ref="WKS129:WKX129"/>
    <mergeCell ref="WKY129:WLD129"/>
    <mergeCell ref="WLE129:WLJ129"/>
    <mergeCell ref="WJC129:WJH129"/>
    <mergeCell ref="WJI129:WJN129"/>
    <mergeCell ref="WJO129:WJT129"/>
    <mergeCell ref="WJU129:WJZ129"/>
    <mergeCell ref="WKA129:WKF129"/>
    <mergeCell ref="WHY129:WID129"/>
    <mergeCell ref="WIE129:WIJ129"/>
    <mergeCell ref="WIK129:WIP129"/>
    <mergeCell ref="WIQ129:WIV129"/>
    <mergeCell ref="WIW129:WJB129"/>
    <mergeCell ref="WGU129:WGZ129"/>
    <mergeCell ref="WHA129:WHF129"/>
    <mergeCell ref="WHG129:WHL129"/>
    <mergeCell ref="WHM129:WHR129"/>
    <mergeCell ref="WHS129:WHX129"/>
    <mergeCell ref="WFQ129:WFV129"/>
    <mergeCell ref="WFW129:WGB129"/>
    <mergeCell ref="WGC129:WGH129"/>
    <mergeCell ref="WGI129:WGN129"/>
    <mergeCell ref="WGO129:WGT129"/>
    <mergeCell ref="WEM129:WER129"/>
    <mergeCell ref="WES129:WEX129"/>
    <mergeCell ref="WEY129:WFD129"/>
    <mergeCell ref="WFE129:WFJ129"/>
    <mergeCell ref="WFK129:WFP129"/>
    <mergeCell ref="WDI129:WDN129"/>
    <mergeCell ref="WDO129:WDT129"/>
    <mergeCell ref="WDU129:WDZ129"/>
    <mergeCell ref="WEA129:WEF129"/>
    <mergeCell ref="WEG129:WEL129"/>
    <mergeCell ref="WCE129:WCJ129"/>
    <mergeCell ref="WCK129:WCP129"/>
    <mergeCell ref="WCQ129:WCV129"/>
    <mergeCell ref="WCW129:WDB129"/>
    <mergeCell ref="WDC129:WDH129"/>
    <mergeCell ref="WBA129:WBF129"/>
    <mergeCell ref="WBG129:WBL129"/>
    <mergeCell ref="WBM129:WBR129"/>
    <mergeCell ref="WBS129:WBX129"/>
    <mergeCell ref="WBY129:WCD129"/>
    <mergeCell ref="VZW129:WAB129"/>
    <mergeCell ref="WAC129:WAH129"/>
    <mergeCell ref="WAI129:WAN129"/>
    <mergeCell ref="WAO129:WAT129"/>
    <mergeCell ref="WAU129:WAZ129"/>
    <mergeCell ref="VYS129:VYX129"/>
    <mergeCell ref="VYY129:VZD129"/>
    <mergeCell ref="VZE129:VZJ129"/>
    <mergeCell ref="VZK129:VZP129"/>
    <mergeCell ref="VZQ129:VZV129"/>
    <mergeCell ref="VXO129:VXT129"/>
    <mergeCell ref="VXU129:VXZ129"/>
    <mergeCell ref="VYA129:VYF129"/>
    <mergeCell ref="VYG129:VYL129"/>
    <mergeCell ref="VYM129:VYR129"/>
    <mergeCell ref="VWK129:VWP129"/>
    <mergeCell ref="VWQ129:VWV129"/>
    <mergeCell ref="VWW129:VXB129"/>
    <mergeCell ref="VXC129:VXH129"/>
    <mergeCell ref="VXI129:VXN129"/>
    <mergeCell ref="VVG129:VVL129"/>
    <mergeCell ref="VVM129:VVR129"/>
    <mergeCell ref="VVS129:VVX129"/>
    <mergeCell ref="VVY129:VWD129"/>
    <mergeCell ref="VWE129:VWJ129"/>
    <mergeCell ref="VUC129:VUH129"/>
    <mergeCell ref="VUI129:VUN129"/>
    <mergeCell ref="VUO129:VUT129"/>
    <mergeCell ref="VUU129:VUZ129"/>
    <mergeCell ref="VVA129:VVF129"/>
    <mergeCell ref="VSY129:VTD129"/>
    <mergeCell ref="VTE129:VTJ129"/>
    <mergeCell ref="VTK129:VTP129"/>
    <mergeCell ref="VTQ129:VTV129"/>
    <mergeCell ref="VTW129:VUB129"/>
    <mergeCell ref="VRU129:VRZ129"/>
    <mergeCell ref="VSA129:VSF129"/>
    <mergeCell ref="VSG129:VSL129"/>
    <mergeCell ref="VSM129:VSR129"/>
    <mergeCell ref="VSS129:VSX129"/>
    <mergeCell ref="VQQ129:VQV129"/>
    <mergeCell ref="VQW129:VRB129"/>
    <mergeCell ref="VRC129:VRH129"/>
    <mergeCell ref="VRI129:VRN129"/>
    <mergeCell ref="VRO129:VRT129"/>
    <mergeCell ref="VPM129:VPR129"/>
    <mergeCell ref="VPS129:VPX129"/>
    <mergeCell ref="VPY129:VQD129"/>
    <mergeCell ref="VQE129:VQJ129"/>
    <mergeCell ref="VQK129:VQP129"/>
    <mergeCell ref="VOI129:VON129"/>
    <mergeCell ref="VOO129:VOT129"/>
    <mergeCell ref="VOU129:VOZ129"/>
    <mergeCell ref="VPA129:VPF129"/>
    <mergeCell ref="VPG129:VPL129"/>
    <mergeCell ref="VNE129:VNJ129"/>
    <mergeCell ref="VNK129:VNP129"/>
    <mergeCell ref="VNQ129:VNV129"/>
    <mergeCell ref="VNW129:VOB129"/>
    <mergeCell ref="VOC129:VOH129"/>
    <mergeCell ref="VMA129:VMF129"/>
    <mergeCell ref="VMG129:VML129"/>
    <mergeCell ref="VMM129:VMR129"/>
    <mergeCell ref="VMS129:VMX129"/>
    <mergeCell ref="VMY129:VND129"/>
    <mergeCell ref="VKW129:VLB129"/>
    <mergeCell ref="VLC129:VLH129"/>
    <mergeCell ref="VLI129:VLN129"/>
    <mergeCell ref="VLO129:VLT129"/>
    <mergeCell ref="VLU129:VLZ129"/>
    <mergeCell ref="VJS129:VJX129"/>
    <mergeCell ref="VJY129:VKD129"/>
    <mergeCell ref="VKE129:VKJ129"/>
    <mergeCell ref="VKK129:VKP129"/>
    <mergeCell ref="VKQ129:VKV129"/>
    <mergeCell ref="VIO129:VIT129"/>
    <mergeCell ref="VIU129:VIZ129"/>
    <mergeCell ref="VJA129:VJF129"/>
    <mergeCell ref="VJG129:VJL129"/>
    <mergeCell ref="VJM129:VJR129"/>
    <mergeCell ref="VHK129:VHP129"/>
    <mergeCell ref="VHQ129:VHV129"/>
    <mergeCell ref="VHW129:VIB129"/>
    <mergeCell ref="VIC129:VIH129"/>
    <mergeCell ref="VII129:VIN129"/>
    <mergeCell ref="VGG129:VGL129"/>
    <mergeCell ref="VGM129:VGR129"/>
    <mergeCell ref="VGS129:VGX129"/>
    <mergeCell ref="VGY129:VHD129"/>
    <mergeCell ref="VHE129:VHJ129"/>
    <mergeCell ref="VFC129:VFH129"/>
    <mergeCell ref="VFI129:VFN129"/>
    <mergeCell ref="VFO129:VFT129"/>
    <mergeCell ref="VFU129:VFZ129"/>
    <mergeCell ref="VGA129:VGF129"/>
    <mergeCell ref="VDY129:VED129"/>
    <mergeCell ref="VEE129:VEJ129"/>
    <mergeCell ref="VEK129:VEP129"/>
    <mergeCell ref="VEQ129:VEV129"/>
    <mergeCell ref="VEW129:VFB129"/>
    <mergeCell ref="VCU129:VCZ129"/>
    <mergeCell ref="VDA129:VDF129"/>
    <mergeCell ref="VDG129:VDL129"/>
    <mergeCell ref="VDM129:VDR129"/>
    <mergeCell ref="VDS129:VDX129"/>
    <mergeCell ref="VBQ129:VBV129"/>
    <mergeCell ref="VBW129:VCB129"/>
    <mergeCell ref="VCC129:VCH129"/>
    <mergeCell ref="VCI129:VCN129"/>
    <mergeCell ref="VCO129:VCT129"/>
    <mergeCell ref="VAM129:VAR129"/>
    <mergeCell ref="VAS129:VAX129"/>
    <mergeCell ref="VAY129:VBD129"/>
    <mergeCell ref="VBE129:VBJ129"/>
    <mergeCell ref="VBK129:VBP129"/>
    <mergeCell ref="UZI129:UZN129"/>
    <mergeCell ref="UZO129:UZT129"/>
    <mergeCell ref="UZU129:UZZ129"/>
    <mergeCell ref="VAA129:VAF129"/>
    <mergeCell ref="VAG129:VAL129"/>
    <mergeCell ref="UYE129:UYJ129"/>
    <mergeCell ref="UYK129:UYP129"/>
    <mergeCell ref="UYQ129:UYV129"/>
    <mergeCell ref="UYW129:UZB129"/>
    <mergeCell ref="UZC129:UZH129"/>
    <mergeCell ref="UXA129:UXF129"/>
    <mergeCell ref="UXG129:UXL129"/>
    <mergeCell ref="UXM129:UXR129"/>
    <mergeCell ref="UXS129:UXX129"/>
    <mergeCell ref="UXY129:UYD129"/>
    <mergeCell ref="UVW129:UWB129"/>
    <mergeCell ref="UWC129:UWH129"/>
    <mergeCell ref="UWI129:UWN129"/>
    <mergeCell ref="UWO129:UWT129"/>
    <mergeCell ref="UWU129:UWZ129"/>
    <mergeCell ref="UUS129:UUX129"/>
    <mergeCell ref="UUY129:UVD129"/>
    <mergeCell ref="UVE129:UVJ129"/>
    <mergeCell ref="UVK129:UVP129"/>
    <mergeCell ref="UVQ129:UVV129"/>
    <mergeCell ref="UTO129:UTT129"/>
    <mergeCell ref="UTU129:UTZ129"/>
    <mergeCell ref="UUA129:UUF129"/>
    <mergeCell ref="UUG129:UUL129"/>
    <mergeCell ref="UUM129:UUR129"/>
    <mergeCell ref="USK129:USP129"/>
    <mergeCell ref="USQ129:USV129"/>
    <mergeCell ref="USW129:UTB129"/>
    <mergeCell ref="UTC129:UTH129"/>
    <mergeCell ref="UTI129:UTN129"/>
    <mergeCell ref="URG129:URL129"/>
    <mergeCell ref="URM129:URR129"/>
    <mergeCell ref="URS129:URX129"/>
    <mergeCell ref="URY129:USD129"/>
    <mergeCell ref="USE129:USJ129"/>
    <mergeCell ref="UQC129:UQH129"/>
    <mergeCell ref="UQI129:UQN129"/>
    <mergeCell ref="UQO129:UQT129"/>
    <mergeCell ref="UQU129:UQZ129"/>
    <mergeCell ref="URA129:URF129"/>
    <mergeCell ref="UOY129:UPD129"/>
    <mergeCell ref="UPE129:UPJ129"/>
    <mergeCell ref="UPK129:UPP129"/>
    <mergeCell ref="UPQ129:UPV129"/>
    <mergeCell ref="UPW129:UQB129"/>
    <mergeCell ref="UNU129:UNZ129"/>
    <mergeCell ref="UOA129:UOF129"/>
    <mergeCell ref="UOG129:UOL129"/>
    <mergeCell ref="UOM129:UOR129"/>
    <mergeCell ref="UOS129:UOX129"/>
    <mergeCell ref="UMQ129:UMV129"/>
    <mergeCell ref="UMW129:UNB129"/>
    <mergeCell ref="UNC129:UNH129"/>
    <mergeCell ref="UNI129:UNN129"/>
    <mergeCell ref="UNO129:UNT129"/>
    <mergeCell ref="ULM129:ULR129"/>
    <mergeCell ref="ULS129:ULX129"/>
    <mergeCell ref="ULY129:UMD129"/>
    <mergeCell ref="UME129:UMJ129"/>
    <mergeCell ref="UMK129:UMP129"/>
    <mergeCell ref="UKI129:UKN129"/>
    <mergeCell ref="UKO129:UKT129"/>
    <mergeCell ref="UKU129:UKZ129"/>
    <mergeCell ref="ULA129:ULF129"/>
    <mergeCell ref="ULG129:ULL129"/>
    <mergeCell ref="UJE129:UJJ129"/>
    <mergeCell ref="UJK129:UJP129"/>
    <mergeCell ref="UJQ129:UJV129"/>
    <mergeCell ref="UJW129:UKB129"/>
    <mergeCell ref="UKC129:UKH129"/>
    <mergeCell ref="UIA129:UIF129"/>
    <mergeCell ref="UIG129:UIL129"/>
    <mergeCell ref="UIM129:UIR129"/>
    <mergeCell ref="UIS129:UIX129"/>
    <mergeCell ref="UIY129:UJD129"/>
    <mergeCell ref="UGW129:UHB129"/>
    <mergeCell ref="UHC129:UHH129"/>
    <mergeCell ref="UHI129:UHN129"/>
    <mergeCell ref="UHO129:UHT129"/>
    <mergeCell ref="UHU129:UHZ129"/>
    <mergeCell ref="UFS129:UFX129"/>
    <mergeCell ref="UFY129:UGD129"/>
    <mergeCell ref="UGE129:UGJ129"/>
    <mergeCell ref="UGK129:UGP129"/>
    <mergeCell ref="UGQ129:UGV129"/>
    <mergeCell ref="UEO129:UET129"/>
    <mergeCell ref="UEU129:UEZ129"/>
    <mergeCell ref="UFA129:UFF129"/>
    <mergeCell ref="UFG129:UFL129"/>
    <mergeCell ref="UFM129:UFR129"/>
    <mergeCell ref="UDK129:UDP129"/>
    <mergeCell ref="UDQ129:UDV129"/>
    <mergeCell ref="UDW129:UEB129"/>
    <mergeCell ref="UEC129:UEH129"/>
    <mergeCell ref="UEI129:UEN129"/>
    <mergeCell ref="UCG129:UCL129"/>
    <mergeCell ref="UCM129:UCR129"/>
    <mergeCell ref="UCS129:UCX129"/>
    <mergeCell ref="UCY129:UDD129"/>
    <mergeCell ref="UDE129:UDJ129"/>
    <mergeCell ref="UBC129:UBH129"/>
    <mergeCell ref="UBI129:UBN129"/>
    <mergeCell ref="UBO129:UBT129"/>
    <mergeCell ref="UBU129:UBZ129"/>
    <mergeCell ref="UCA129:UCF129"/>
    <mergeCell ref="TZY129:UAD129"/>
    <mergeCell ref="UAE129:UAJ129"/>
    <mergeCell ref="UAK129:UAP129"/>
    <mergeCell ref="UAQ129:UAV129"/>
    <mergeCell ref="UAW129:UBB129"/>
    <mergeCell ref="TYU129:TYZ129"/>
    <mergeCell ref="TZA129:TZF129"/>
    <mergeCell ref="TZG129:TZL129"/>
    <mergeCell ref="TZM129:TZR129"/>
    <mergeCell ref="TZS129:TZX129"/>
    <mergeCell ref="TXQ129:TXV129"/>
    <mergeCell ref="TXW129:TYB129"/>
    <mergeCell ref="TYC129:TYH129"/>
    <mergeCell ref="TYI129:TYN129"/>
    <mergeCell ref="TYO129:TYT129"/>
    <mergeCell ref="TWM129:TWR129"/>
    <mergeCell ref="TWS129:TWX129"/>
    <mergeCell ref="TWY129:TXD129"/>
    <mergeCell ref="TXE129:TXJ129"/>
    <mergeCell ref="TXK129:TXP129"/>
    <mergeCell ref="TVI129:TVN129"/>
    <mergeCell ref="TVO129:TVT129"/>
    <mergeCell ref="TVU129:TVZ129"/>
    <mergeCell ref="TWA129:TWF129"/>
    <mergeCell ref="TWG129:TWL129"/>
    <mergeCell ref="TUE129:TUJ129"/>
    <mergeCell ref="TUK129:TUP129"/>
    <mergeCell ref="TUQ129:TUV129"/>
    <mergeCell ref="TUW129:TVB129"/>
    <mergeCell ref="TVC129:TVH129"/>
    <mergeCell ref="TTA129:TTF129"/>
    <mergeCell ref="TTG129:TTL129"/>
    <mergeCell ref="TTM129:TTR129"/>
    <mergeCell ref="TTS129:TTX129"/>
    <mergeCell ref="TTY129:TUD129"/>
    <mergeCell ref="TRW129:TSB129"/>
    <mergeCell ref="TSC129:TSH129"/>
    <mergeCell ref="TSI129:TSN129"/>
    <mergeCell ref="TSO129:TST129"/>
    <mergeCell ref="TSU129:TSZ129"/>
    <mergeCell ref="TQS129:TQX129"/>
    <mergeCell ref="TQY129:TRD129"/>
    <mergeCell ref="TRE129:TRJ129"/>
    <mergeCell ref="TRK129:TRP129"/>
    <mergeCell ref="TRQ129:TRV129"/>
    <mergeCell ref="TPO129:TPT129"/>
    <mergeCell ref="TPU129:TPZ129"/>
    <mergeCell ref="TQA129:TQF129"/>
    <mergeCell ref="TQG129:TQL129"/>
    <mergeCell ref="TQM129:TQR129"/>
    <mergeCell ref="TOK129:TOP129"/>
    <mergeCell ref="TOQ129:TOV129"/>
    <mergeCell ref="TOW129:TPB129"/>
    <mergeCell ref="TPC129:TPH129"/>
    <mergeCell ref="TPI129:TPN129"/>
    <mergeCell ref="TNG129:TNL129"/>
    <mergeCell ref="TNM129:TNR129"/>
    <mergeCell ref="TNS129:TNX129"/>
    <mergeCell ref="TNY129:TOD129"/>
    <mergeCell ref="TOE129:TOJ129"/>
    <mergeCell ref="TMC129:TMH129"/>
    <mergeCell ref="TMI129:TMN129"/>
    <mergeCell ref="TMO129:TMT129"/>
    <mergeCell ref="TMU129:TMZ129"/>
    <mergeCell ref="TNA129:TNF129"/>
    <mergeCell ref="TKY129:TLD129"/>
    <mergeCell ref="TLE129:TLJ129"/>
    <mergeCell ref="TLK129:TLP129"/>
    <mergeCell ref="TLQ129:TLV129"/>
    <mergeCell ref="TLW129:TMB129"/>
    <mergeCell ref="TJU129:TJZ129"/>
    <mergeCell ref="TKA129:TKF129"/>
    <mergeCell ref="TKG129:TKL129"/>
    <mergeCell ref="TKM129:TKR129"/>
    <mergeCell ref="TKS129:TKX129"/>
    <mergeCell ref="TIQ129:TIV129"/>
    <mergeCell ref="TIW129:TJB129"/>
    <mergeCell ref="TJC129:TJH129"/>
    <mergeCell ref="TJI129:TJN129"/>
    <mergeCell ref="TJO129:TJT129"/>
    <mergeCell ref="THM129:THR129"/>
    <mergeCell ref="THS129:THX129"/>
    <mergeCell ref="THY129:TID129"/>
    <mergeCell ref="TIE129:TIJ129"/>
    <mergeCell ref="TIK129:TIP129"/>
    <mergeCell ref="TGI129:TGN129"/>
    <mergeCell ref="TGO129:TGT129"/>
    <mergeCell ref="TGU129:TGZ129"/>
    <mergeCell ref="THA129:THF129"/>
    <mergeCell ref="THG129:THL129"/>
    <mergeCell ref="TFE129:TFJ129"/>
    <mergeCell ref="TFK129:TFP129"/>
    <mergeCell ref="TFQ129:TFV129"/>
    <mergeCell ref="TFW129:TGB129"/>
    <mergeCell ref="TGC129:TGH129"/>
    <mergeCell ref="TEA129:TEF129"/>
    <mergeCell ref="TEG129:TEL129"/>
    <mergeCell ref="TEM129:TER129"/>
    <mergeCell ref="TES129:TEX129"/>
    <mergeCell ref="TEY129:TFD129"/>
    <mergeCell ref="TCW129:TDB129"/>
    <mergeCell ref="TDC129:TDH129"/>
    <mergeCell ref="TDI129:TDN129"/>
    <mergeCell ref="TDO129:TDT129"/>
    <mergeCell ref="TDU129:TDZ129"/>
    <mergeCell ref="TBS129:TBX129"/>
    <mergeCell ref="TBY129:TCD129"/>
    <mergeCell ref="TCE129:TCJ129"/>
    <mergeCell ref="TCK129:TCP129"/>
    <mergeCell ref="TCQ129:TCV129"/>
    <mergeCell ref="TAO129:TAT129"/>
    <mergeCell ref="TAU129:TAZ129"/>
    <mergeCell ref="TBA129:TBF129"/>
    <mergeCell ref="TBG129:TBL129"/>
    <mergeCell ref="TBM129:TBR129"/>
    <mergeCell ref="SZK129:SZP129"/>
    <mergeCell ref="SZQ129:SZV129"/>
    <mergeCell ref="SZW129:TAB129"/>
    <mergeCell ref="TAC129:TAH129"/>
    <mergeCell ref="TAI129:TAN129"/>
    <mergeCell ref="SYG129:SYL129"/>
    <mergeCell ref="SYM129:SYR129"/>
    <mergeCell ref="SYS129:SYX129"/>
    <mergeCell ref="SYY129:SZD129"/>
    <mergeCell ref="SZE129:SZJ129"/>
    <mergeCell ref="SXC129:SXH129"/>
    <mergeCell ref="SXI129:SXN129"/>
    <mergeCell ref="SXO129:SXT129"/>
    <mergeCell ref="SXU129:SXZ129"/>
    <mergeCell ref="SYA129:SYF129"/>
    <mergeCell ref="SVY129:SWD129"/>
    <mergeCell ref="SWE129:SWJ129"/>
    <mergeCell ref="SWK129:SWP129"/>
    <mergeCell ref="SWQ129:SWV129"/>
    <mergeCell ref="SWW129:SXB129"/>
    <mergeCell ref="SUU129:SUZ129"/>
    <mergeCell ref="SVA129:SVF129"/>
    <mergeCell ref="SVG129:SVL129"/>
    <mergeCell ref="SVM129:SVR129"/>
    <mergeCell ref="SVS129:SVX129"/>
    <mergeCell ref="STQ129:STV129"/>
    <mergeCell ref="STW129:SUB129"/>
    <mergeCell ref="SUC129:SUH129"/>
    <mergeCell ref="SUI129:SUN129"/>
    <mergeCell ref="SUO129:SUT129"/>
    <mergeCell ref="SSM129:SSR129"/>
    <mergeCell ref="SSS129:SSX129"/>
    <mergeCell ref="SSY129:STD129"/>
    <mergeCell ref="STE129:STJ129"/>
    <mergeCell ref="STK129:STP129"/>
    <mergeCell ref="SRI129:SRN129"/>
    <mergeCell ref="SRO129:SRT129"/>
    <mergeCell ref="SRU129:SRZ129"/>
    <mergeCell ref="SSA129:SSF129"/>
    <mergeCell ref="SSG129:SSL129"/>
    <mergeCell ref="SQE129:SQJ129"/>
    <mergeCell ref="SQK129:SQP129"/>
    <mergeCell ref="SQQ129:SQV129"/>
    <mergeCell ref="SQW129:SRB129"/>
    <mergeCell ref="SRC129:SRH129"/>
    <mergeCell ref="SPA129:SPF129"/>
    <mergeCell ref="SPG129:SPL129"/>
    <mergeCell ref="SPM129:SPR129"/>
    <mergeCell ref="SPS129:SPX129"/>
    <mergeCell ref="SPY129:SQD129"/>
    <mergeCell ref="SNW129:SOB129"/>
    <mergeCell ref="SOC129:SOH129"/>
    <mergeCell ref="SOI129:SON129"/>
    <mergeCell ref="SOO129:SOT129"/>
    <mergeCell ref="SOU129:SOZ129"/>
    <mergeCell ref="SMS129:SMX129"/>
    <mergeCell ref="SMY129:SND129"/>
    <mergeCell ref="SNE129:SNJ129"/>
    <mergeCell ref="SNK129:SNP129"/>
    <mergeCell ref="SNQ129:SNV129"/>
    <mergeCell ref="SLO129:SLT129"/>
    <mergeCell ref="SLU129:SLZ129"/>
    <mergeCell ref="SMA129:SMF129"/>
    <mergeCell ref="SMG129:SML129"/>
    <mergeCell ref="SMM129:SMR129"/>
    <mergeCell ref="SKK129:SKP129"/>
    <mergeCell ref="SKQ129:SKV129"/>
    <mergeCell ref="SKW129:SLB129"/>
    <mergeCell ref="SLC129:SLH129"/>
    <mergeCell ref="SLI129:SLN129"/>
    <mergeCell ref="SJG129:SJL129"/>
    <mergeCell ref="SJM129:SJR129"/>
    <mergeCell ref="SJS129:SJX129"/>
    <mergeCell ref="SJY129:SKD129"/>
    <mergeCell ref="SKE129:SKJ129"/>
    <mergeCell ref="SIC129:SIH129"/>
    <mergeCell ref="SII129:SIN129"/>
    <mergeCell ref="SIO129:SIT129"/>
    <mergeCell ref="SIU129:SIZ129"/>
    <mergeCell ref="SJA129:SJF129"/>
    <mergeCell ref="SGY129:SHD129"/>
    <mergeCell ref="SHE129:SHJ129"/>
    <mergeCell ref="SHK129:SHP129"/>
    <mergeCell ref="SHQ129:SHV129"/>
    <mergeCell ref="SHW129:SIB129"/>
    <mergeCell ref="SFU129:SFZ129"/>
    <mergeCell ref="SGA129:SGF129"/>
    <mergeCell ref="SGG129:SGL129"/>
    <mergeCell ref="SGM129:SGR129"/>
    <mergeCell ref="SGS129:SGX129"/>
    <mergeCell ref="SEQ129:SEV129"/>
    <mergeCell ref="SEW129:SFB129"/>
    <mergeCell ref="SFC129:SFH129"/>
    <mergeCell ref="SFI129:SFN129"/>
    <mergeCell ref="SFO129:SFT129"/>
    <mergeCell ref="SDM129:SDR129"/>
    <mergeCell ref="SDS129:SDX129"/>
    <mergeCell ref="SDY129:SED129"/>
    <mergeCell ref="SEE129:SEJ129"/>
    <mergeCell ref="SEK129:SEP129"/>
    <mergeCell ref="SCI129:SCN129"/>
    <mergeCell ref="SCO129:SCT129"/>
    <mergeCell ref="SCU129:SCZ129"/>
    <mergeCell ref="SDA129:SDF129"/>
    <mergeCell ref="SDG129:SDL129"/>
    <mergeCell ref="SBE129:SBJ129"/>
    <mergeCell ref="SBK129:SBP129"/>
    <mergeCell ref="SBQ129:SBV129"/>
    <mergeCell ref="SBW129:SCB129"/>
    <mergeCell ref="SCC129:SCH129"/>
    <mergeCell ref="SAA129:SAF129"/>
    <mergeCell ref="SAG129:SAL129"/>
    <mergeCell ref="SAM129:SAR129"/>
    <mergeCell ref="SAS129:SAX129"/>
    <mergeCell ref="SAY129:SBD129"/>
    <mergeCell ref="RYW129:RZB129"/>
    <mergeCell ref="RZC129:RZH129"/>
    <mergeCell ref="RZI129:RZN129"/>
    <mergeCell ref="RZO129:RZT129"/>
    <mergeCell ref="RZU129:RZZ129"/>
    <mergeCell ref="RXS129:RXX129"/>
    <mergeCell ref="RXY129:RYD129"/>
    <mergeCell ref="RYE129:RYJ129"/>
    <mergeCell ref="RYK129:RYP129"/>
    <mergeCell ref="RYQ129:RYV129"/>
    <mergeCell ref="RWO129:RWT129"/>
    <mergeCell ref="RWU129:RWZ129"/>
    <mergeCell ref="RXA129:RXF129"/>
    <mergeCell ref="RXG129:RXL129"/>
    <mergeCell ref="RXM129:RXR129"/>
    <mergeCell ref="RVK129:RVP129"/>
    <mergeCell ref="RVQ129:RVV129"/>
    <mergeCell ref="RVW129:RWB129"/>
    <mergeCell ref="RWC129:RWH129"/>
    <mergeCell ref="RWI129:RWN129"/>
    <mergeCell ref="RUG129:RUL129"/>
    <mergeCell ref="RUM129:RUR129"/>
    <mergeCell ref="RUS129:RUX129"/>
    <mergeCell ref="RUY129:RVD129"/>
    <mergeCell ref="RVE129:RVJ129"/>
    <mergeCell ref="RTC129:RTH129"/>
    <mergeCell ref="RTI129:RTN129"/>
    <mergeCell ref="RTO129:RTT129"/>
    <mergeCell ref="RTU129:RTZ129"/>
    <mergeCell ref="RUA129:RUF129"/>
    <mergeCell ref="RRY129:RSD129"/>
    <mergeCell ref="RSE129:RSJ129"/>
    <mergeCell ref="RSK129:RSP129"/>
    <mergeCell ref="RSQ129:RSV129"/>
    <mergeCell ref="RSW129:RTB129"/>
    <mergeCell ref="RQU129:RQZ129"/>
    <mergeCell ref="RRA129:RRF129"/>
    <mergeCell ref="RRG129:RRL129"/>
    <mergeCell ref="RRM129:RRR129"/>
    <mergeCell ref="RRS129:RRX129"/>
    <mergeCell ref="RPQ129:RPV129"/>
    <mergeCell ref="RPW129:RQB129"/>
    <mergeCell ref="RQC129:RQH129"/>
    <mergeCell ref="RQI129:RQN129"/>
    <mergeCell ref="RQO129:RQT129"/>
    <mergeCell ref="ROM129:ROR129"/>
    <mergeCell ref="ROS129:ROX129"/>
    <mergeCell ref="ROY129:RPD129"/>
    <mergeCell ref="RPE129:RPJ129"/>
    <mergeCell ref="RPK129:RPP129"/>
    <mergeCell ref="RNI129:RNN129"/>
    <mergeCell ref="RNO129:RNT129"/>
    <mergeCell ref="RNU129:RNZ129"/>
    <mergeCell ref="ROA129:ROF129"/>
    <mergeCell ref="ROG129:ROL129"/>
    <mergeCell ref="RME129:RMJ129"/>
    <mergeCell ref="RMK129:RMP129"/>
    <mergeCell ref="RMQ129:RMV129"/>
    <mergeCell ref="RMW129:RNB129"/>
    <mergeCell ref="RNC129:RNH129"/>
    <mergeCell ref="RLA129:RLF129"/>
    <mergeCell ref="RLG129:RLL129"/>
    <mergeCell ref="RLM129:RLR129"/>
    <mergeCell ref="RLS129:RLX129"/>
    <mergeCell ref="RLY129:RMD129"/>
    <mergeCell ref="RJW129:RKB129"/>
    <mergeCell ref="RKC129:RKH129"/>
    <mergeCell ref="RKI129:RKN129"/>
    <mergeCell ref="RKO129:RKT129"/>
    <mergeCell ref="RKU129:RKZ129"/>
    <mergeCell ref="RIS129:RIX129"/>
    <mergeCell ref="RIY129:RJD129"/>
    <mergeCell ref="RJE129:RJJ129"/>
    <mergeCell ref="RJK129:RJP129"/>
    <mergeCell ref="RJQ129:RJV129"/>
    <mergeCell ref="RHO129:RHT129"/>
    <mergeCell ref="RHU129:RHZ129"/>
    <mergeCell ref="RIA129:RIF129"/>
    <mergeCell ref="RIG129:RIL129"/>
    <mergeCell ref="RIM129:RIR129"/>
    <mergeCell ref="RGK129:RGP129"/>
    <mergeCell ref="RGQ129:RGV129"/>
    <mergeCell ref="RGW129:RHB129"/>
    <mergeCell ref="RHC129:RHH129"/>
    <mergeCell ref="RHI129:RHN129"/>
    <mergeCell ref="RFG129:RFL129"/>
    <mergeCell ref="RFM129:RFR129"/>
    <mergeCell ref="RFS129:RFX129"/>
    <mergeCell ref="RFY129:RGD129"/>
    <mergeCell ref="RGE129:RGJ129"/>
    <mergeCell ref="REC129:REH129"/>
    <mergeCell ref="REI129:REN129"/>
    <mergeCell ref="REO129:RET129"/>
    <mergeCell ref="REU129:REZ129"/>
    <mergeCell ref="RFA129:RFF129"/>
    <mergeCell ref="RCY129:RDD129"/>
    <mergeCell ref="RDE129:RDJ129"/>
    <mergeCell ref="RDK129:RDP129"/>
    <mergeCell ref="RDQ129:RDV129"/>
    <mergeCell ref="RDW129:REB129"/>
    <mergeCell ref="RBU129:RBZ129"/>
    <mergeCell ref="RCA129:RCF129"/>
    <mergeCell ref="RCG129:RCL129"/>
    <mergeCell ref="RCM129:RCR129"/>
    <mergeCell ref="RCS129:RCX129"/>
    <mergeCell ref="RAQ129:RAV129"/>
    <mergeCell ref="RAW129:RBB129"/>
    <mergeCell ref="RBC129:RBH129"/>
    <mergeCell ref="RBI129:RBN129"/>
    <mergeCell ref="RBO129:RBT129"/>
    <mergeCell ref="QZM129:QZR129"/>
    <mergeCell ref="QZS129:QZX129"/>
    <mergeCell ref="QZY129:RAD129"/>
    <mergeCell ref="RAE129:RAJ129"/>
    <mergeCell ref="RAK129:RAP129"/>
    <mergeCell ref="QYI129:QYN129"/>
    <mergeCell ref="QYO129:QYT129"/>
    <mergeCell ref="QYU129:QYZ129"/>
    <mergeCell ref="QZA129:QZF129"/>
    <mergeCell ref="QZG129:QZL129"/>
    <mergeCell ref="QXE129:QXJ129"/>
    <mergeCell ref="QXK129:QXP129"/>
    <mergeCell ref="QXQ129:QXV129"/>
    <mergeCell ref="QXW129:QYB129"/>
    <mergeCell ref="QYC129:QYH129"/>
    <mergeCell ref="QWA129:QWF129"/>
    <mergeCell ref="QWG129:QWL129"/>
    <mergeCell ref="QWM129:QWR129"/>
    <mergeCell ref="QWS129:QWX129"/>
    <mergeCell ref="QWY129:QXD129"/>
    <mergeCell ref="QUW129:QVB129"/>
    <mergeCell ref="QVC129:QVH129"/>
    <mergeCell ref="QVI129:QVN129"/>
    <mergeCell ref="QVO129:QVT129"/>
    <mergeCell ref="QVU129:QVZ129"/>
    <mergeCell ref="QTS129:QTX129"/>
    <mergeCell ref="QTY129:QUD129"/>
    <mergeCell ref="QUE129:QUJ129"/>
    <mergeCell ref="QUK129:QUP129"/>
    <mergeCell ref="QUQ129:QUV129"/>
    <mergeCell ref="QSO129:QST129"/>
    <mergeCell ref="QSU129:QSZ129"/>
    <mergeCell ref="QTA129:QTF129"/>
    <mergeCell ref="QTG129:QTL129"/>
    <mergeCell ref="QTM129:QTR129"/>
    <mergeCell ref="QRK129:QRP129"/>
    <mergeCell ref="QRQ129:QRV129"/>
    <mergeCell ref="QRW129:QSB129"/>
    <mergeCell ref="QSC129:QSH129"/>
    <mergeCell ref="QSI129:QSN129"/>
    <mergeCell ref="QQG129:QQL129"/>
    <mergeCell ref="QQM129:QQR129"/>
    <mergeCell ref="QQS129:QQX129"/>
    <mergeCell ref="QQY129:QRD129"/>
    <mergeCell ref="QRE129:QRJ129"/>
    <mergeCell ref="QPC129:QPH129"/>
    <mergeCell ref="QPI129:QPN129"/>
    <mergeCell ref="QPO129:QPT129"/>
    <mergeCell ref="QPU129:QPZ129"/>
    <mergeCell ref="QQA129:QQF129"/>
    <mergeCell ref="QNY129:QOD129"/>
    <mergeCell ref="QOE129:QOJ129"/>
    <mergeCell ref="QOK129:QOP129"/>
    <mergeCell ref="QOQ129:QOV129"/>
    <mergeCell ref="QOW129:QPB129"/>
    <mergeCell ref="QMU129:QMZ129"/>
    <mergeCell ref="QNA129:QNF129"/>
    <mergeCell ref="QNG129:QNL129"/>
    <mergeCell ref="QNM129:QNR129"/>
    <mergeCell ref="QNS129:QNX129"/>
    <mergeCell ref="QLQ129:QLV129"/>
    <mergeCell ref="QLW129:QMB129"/>
    <mergeCell ref="QMC129:QMH129"/>
    <mergeCell ref="QMI129:QMN129"/>
    <mergeCell ref="QMO129:QMT129"/>
    <mergeCell ref="QKM129:QKR129"/>
    <mergeCell ref="QKS129:QKX129"/>
    <mergeCell ref="QKY129:QLD129"/>
    <mergeCell ref="QLE129:QLJ129"/>
    <mergeCell ref="QLK129:QLP129"/>
    <mergeCell ref="QJI129:QJN129"/>
    <mergeCell ref="QJO129:QJT129"/>
    <mergeCell ref="QJU129:QJZ129"/>
    <mergeCell ref="QKA129:QKF129"/>
    <mergeCell ref="QKG129:QKL129"/>
    <mergeCell ref="QIE129:QIJ129"/>
    <mergeCell ref="QIK129:QIP129"/>
    <mergeCell ref="QIQ129:QIV129"/>
    <mergeCell ref="QIW129:QJB129"/>
    <mergeCell ref="QJC129:QJH129"/>
    <mergeCell ref="QHA129:QHF129"/>
    <mergeCell ref="QHG129:QHL129"/>
    <mergeCell ref="QHM129:QHR129"/>
    <mergeCell ref="QHS129:QHX129"/>
    <mergeCell ref="QHY129:QID129"/>
    <mergeCell ref="QFW129:QGB129"/>
    <mergeCell ref="QGC129:QGH129"/>
    <mergeCell ref="QGI129:QGN129"/>
    <mergeCell ref="QGO129:QGT129"/>
    <mergeCell ref="QGU129:QGZ129"/>
    <mergeCell ref="QES129:QEX129"/>
    <mergeCell ref="QEY129:QFD129"/>
    <mergeCell ref="QFE129:QFJ129"/>
    <mergeCell ref="QFK129:QFP129"/>
    <mergeCell ref="QFQ129:QFV129"/>
    <mergeCell ref="QDO129:QDT129"/>
    <mergeCell ref="QDU129:QDZ129"/>
    <mergeCell ref="QEA129:QEF129"/>
    <mergeCell ref="QEG129:QEL129"/>
    <mergeCell ref="QEM129:QER129"/>
    <mergeCell ref="QCK129:QCP129"/>
    <mergeCell ref="QCQ129:QCV129"/>
    <mergeCell ref="QCW129:QDB129"/>
    <mergeCell ref="QDC129:QDH129"/>
    <mergeCell ref="QDI129:QDN129"/>
    <mergeCell ref="QBG129:QBL129"/>
    <mergeCell ref="QBM129:QBR129"/>
    <mergeCell ref="QBS129:QBX129"/>
    <mergeCell ref="QBY129:QCD129"/>
    <mergeCell ref="QCE129:QCJ129"/>
    <mergeCell ref="QAC129:QAH129"/>
    <mergeCell ref="QAI129:QAN129"/>
    <mergeCell ref="QAO129:QAT129"/>
    <mergeCell ref="QAU129:QAZ129"/>
    <mergeCell ref="QBA129:QBF129"/>
    <mergeCell ref="PYY129:PZD129"/>
    <mergeCell ref="PZE129:PZJ129"/>
    <mergeCell ref="PZK129:PZP129"/>
    <mergeCell ref="PZQ129:PZV129"/>
    <mergeCell ref="PZW129:QAB129"/>
    <mergeCell ref="PXU129:PXZ129"/>
    <mergeCell ref="PYA129:PYF129"/>
    <mergeCell ref="PYG129:PYL129"/>
    <mergeCell ref="PYM129:PYR129"/>
    <mergeCell ref="PYS129:PYX129"/>
    <mergeCell ref="PWQ129:PWV129"/>
    <mergeCell ref="PWW129:PXB129"/>
    <mergeCell ref="PXC129:PXH129"/>
    <mergeCell ref="PXI129:PXN129"/>
    <mergeCell ref="PXO129:PXT129"/>
    <mergeCell ref="PVM129:PVR129"/>
    <mergeCell ref="PVS129:PVX129"/>
    <mergeCell ref="PVY129:PWD129"/>
    <mergeCell ref="PWE129:PWJ129"/>
    <mergeCell ref="PWK129:PWP129"/>
    <mergeCell ref="PUI129:PUN129"/>
    <mergeCell ref="PUO129:PUT129"/>
    <mergeCell ref="PUU129:PUZ129"/>
    <mergeCell ref="PVA129:PVF129"/>
    <mergeCell ref="PVG129:PVL129"/>
    <mergeCell ref="PTE129:PTJ129"/>
    <mergeCell ref="PTK129:PTP129"/>
    <mergeCell ref="PTQ129:PTV129"/>
    <mergeCell ref="PTW129:PUB129"/>
    <mergeCell ref="PUC129:PUH129"/>
    <mergeCell ref="PSA129:PSF129"/>
    <mergeCell ref="PSG129:PSL129"/>
    <mergeCell ref="PSM129:PSR129"/>
    <mergeCell ref="PSS129:PSX129"/>
    <mergeCell ref="PSY129:PTD129"/>
    <mergeCell ref="PQW129:PRB129"/>
    <mergeCell ref="PRC129:PRH129"/>
    <mergeCell ref="PRI129:PRN129"/>
    <mergeCell ref="PRO129:PRT129"/>
    <mergeCell ref="PRU129:PRZ129"/>
    <mergeCell ref="PPS129:PPX129"/>
    <mergeCell ref="PPY129:PQD129"/>
    <mergeCell ref="PQE129:PQJ129"/>
    <mergeCell ref="PQK129:PQP129"/>
    <mergeCell ref="PQQ129:PQV129"/>
    <mergeCell ref="POO129:POT129"/>
    <mergeCell ref="POU129:POZ129"/>
    <mergeCell ref="PPA129:PPF129"/>
    <mergeCell ref="PPG129:PPL129"/>
    <mergeCell ref="PPM129:PPR129"/>
    <mergeCell ref="PNK129:PNP129"/>
    <mergeCell ref="PNQ129:PNV129"/>
    <mergeCell ref="PNW129:POB129"/>
    <mergeCell ref="POC129:POH129"/>
    <mergeCell ref="POI129:PON129"/>
    <mergeCell ref="PMG129:PML129"/>
    <mergeCell ref="PMM129:PMR129"/>
    <mergeCell ref="PMS129:PMX129"/>
    <mergeCell ref="PMY129:PND129"/>
    <mergeCell ref="PNE129:PNJ129"/>
    <mergeCell ref="PLC129:PLH129"/>
    <mergeCell ref="PLI129:PLN129"/>
    <mergeCell ref="PLO129:PLT129"/>
    <mergeCell ref="PLU129:PLZ129"/>
    <mergeCell ref="PMA129:PMF129"/>
    <mergeCell ref="PJY129:PKD129"/>
    <mergeCell ref="PKE129:PKJ129"/>
    <mergeCell ref="PKK129:PKP129"/>
    <mergeCell ref="PKQ129:PKV129"/>
    <mergeCell ref="PKW129:PLB129"/>
    <mergeCell ref="PIU129:PIZ129"/>
    <mergeCell ref="PJA129:PJF129"/>
    <mergeCell ref="PJG129:PJL129"/>
    <mergeCell ref="PJM129:PJR129"/>
    <mergeCell ref="PJS129:PJX129"/>
    <mergeCell ref="PHQ129:PHV129"/>
    <mergeCell ref="PHW129:PIB129"/>
    <mergeCell ref="PIC129:PIH129"/>
    <mergeCell ref="PII129:PIN129"/>
    <mergeCell ref="PIO129:PIT129"/>
    <mergeCell ref="PGM129:PGR129"/>
    <mergeCell ref="PGS129:PGX129"/>
    <mergeCell ref="PGY129:PHD129"/>
    <mergeCell ref="PHE129:PHJ129"/>
    <mergeCell ref="PHK129:PHP129"/>
    <mergeCell ref="PFI129:PFN129"/>
    <mergeCell ref="PFO129:PFT129"/>
    <mergeCell ref="PFU129:PFZ129"/>
    <mergeCell ref="PGA129:PGF129"/>
    <mergeCell ref="PGG129:PGL129"/>
    <mergeCell ref="PEE129:PEJ129"/>
    <mergeCell ref="PEK129:PEP129"/>
    <mergeCell ref="PEQ129:PEV129"/>
    <mergeCell ref="PEW129:PFB129"/>
    <mergeCell ref="PFC129:PFH129"/>
    <mergeCell ref="PDA129:PDF129"/>
    <mergeCell ref="PDG129:PDL129"/>
    <mergeCell ref="PDM129:PDR129"/>
    <mergeCell ref="PDS129:PDX129"/>
    <mergeCell ref="PDY129:PED129"/>
    <mergeCell ref="PBW129:PCB129"/>
    <mergeCell ref="PCC129:PCH129"/>
    <mergeCell ref="PCI129:PCN129"/>
    <mergeCell ref="PCO129:PCT129"/>
    <mergeCell ref="PCU129:PCZ129"/>
    <mergeCell ref="PAS129:PAX129"/>
    <mergeCell ref="PAY129:PBD129"/>
    <mergeCell ref="PBE129:PBJ129"/>
    <mergeCell ref="PBK129:PBP129"/>
    <mergeCell ref="PBQ129:PBV129"/>
    <mergeCell ref="OZO129:OZT129"/>
    <mergeCell ref="OZU129:OZZ129"/>
    <mergeCell ref="PAA129:PAF129"/>
    <mergeCell ref="PAG129:PAL129"/>
    <mergeCell ref="PAM129:PAR129"/>
    <mergeCell ref="OYK129:OYP129"/>
    <mergeCell ref="OYQ129:OYV129"/>
    <mergeCell ref="OYW129:OZB129"/>
    <mergeCell ref="OZC129:OZH129"/>
    <mergeCell ref="OZI129:OZN129"/>
    <mergeCell ref="OXG129:OXL129"/>
    <mergeCell ref="OXM129:OXR129"/>
    <mergeCell ref="OXS129:OXX129"/>
    <mergeCell ref="OXY129:OYD129"/>
    <mergeCell ref="OYE129:OYJ129"/>
    <mergeCell ref="OWC129:OWH129"/>
    <mergeCell ref="OWI129:OWN129"/>
    <mergeCell ref="OWO129:OWT129"/>
    <mergeCell ref="OWU129:OWZ129"/>
    <mergeCell ref="OXA129:OXF129"/>
    <mergeCell ref="OUY129:OVD129"/>
    <mergeCell ref="OVE129:OVJ129"/>
    <mergeCell ref="OVK129:OVP129"/>
    <mergeCell ref="OVQ129:OVV129"/>
    <mergeCell ref="OVW129:OWB129"/>
    <mergeCell ref="OTU129:OTZ129"/>
    <mergeCell ref="OUA129:OUF129"/>
    <mergeCell ref="OUG129:OUL129"/>
    <mergeCell ref="OUM129:OUR129"/>
    <mergeCell ref="OUS129:OUX129"/>
    <mergeCell ref="OSQ129:OSV129"/>
    <mergeCell ref="OSW129:OTB129"/>
    <mergeCell ref="OTC129:OTH129"/>
    <mergeCell ref="OTI129:OTN129"/>
    <mergeCell ref="OTO129:OTT129"/>
    <mergeCell ref="ORM129:ORR129"/>
    <mergeCell ref="ORS129:ORX129"/>
    <mergeCell ref="ORY129:OSD129"/>
    <mergeCell ref="OSE129:OSJ129"/>
    <mergeCell ref="OSK129:OSP129"/>
    <mergeCell ref="OQI129:OQN129"/>
    <mergeCell ref="OQO129:OQT129"/>
    <mergeCell ref="OQU129:OQZ129"/>
    <mergeCell ref="ORA129:ORF129"/>
    <mergeCell ref="ORG129:ORL129"/>
    <mergeCell ref="OPE129:OPJ129"/>
    <mergeCell ref="OPK129:OPP129"/>
    <mergeCell ref="OPQ129:OPV129"/>
    <mergeCell ref="OPW129:OQB129"/>
    <mergeCell ref="OQC129:OQH129"/>
    <mergeCell ref="OOA129:OOF129"/>
    <mergeCell ref="OOG129:OOL129"/>
    <mergeCell ref="OOM129:OOR129"/>
    <mergeCell ref="OOS129:OOX129"/>
    <mergeCell ref="OOY129:OPD129"/>
    <mergeCell ref="OMW129:ONB129"/>
    <mergeCell ref="ONC129:ONH129"/>
    <mergeCell ref="ONI129:ONN129"/>
    <mergeCell ref="ONO129:ONT129"/>
    <mergeCell ref="ONU129:ONZ129"/>
    <mergeCell ref="OLS129:OLX129"/>
    <mergeCell ref="OLY129:OMD129"/>
    <mergeCell ref="OME129:OMJ129"/>
    <mergeCell ref="OMK129:OMP129"/>
    <mergeCell ref="OMQ129:OMV129"/>
    <mergeCell ref="OKO129:OKT129"/>
    <mergeCell ref="OKU129:OKZ129"/>
    <mergeCell ref="OLA129:OLF129"/>
    <mergeCell ref="OLG129:OLL129"/>
    <mergeCell ref="OLM129:OLR129"/>
    <mergeCell ref="OJK129:OJP129"/>
    <mergeCell ref="OJQ129:OJV129"/>
    <mergeCell ref="OJW129:OKB129"/>
    <mergeCell ref="OKC129:OKH129"/>
    <mergeCell ref="OKI129:OKN129"/>
    <mergeCell ref="OIG129:OIL129"/>
    <mergeCell ref="OIM129:OIR129"/>
    <mergeCell ref="OIS129:OIX129"/>
    <mergeCell ref="OIY129:OJD129"/>
    <mergeCell ref="OJE129:OJJ129"/>
    <mergeCell ref="OHC129:OHH129"/>
    <mergeCell ref="OHI129:OHN129"/>
    <mergeCell ref="OHO129:OHT129"/>
    <mergeCell ref="OHU129:OHZ129"/>
    <mergeCell ref="OIA129:OIF129"/>
    <mergeCell ref="OFY129:OGD129"/>
    <mergeCell ref="OGE129:OGJ129"/>
    <mergeCell ref="OGK129:OGP129"/>
    <mergeCell ref="OGQ129:OGV129"/>
    <mergeCell ref="OGW129:OHB129"/>
    <mergeCell ref="OEU129:OEZ129"/>
    <mergeCell ref="OFA129:OFF129"/>
    <mergeCell ref="OFG129:OFL129"/>
    <mergeCell ref="OFM129:OFR129"/>
    <mergeCell ref="OFS129:OFX129"/>
    <mergeCell ref="ODQ129:ODV129"/>
    <mergeCell ref="ODW129:OEB129"/>
    <mergeCell ref="OEC129:OEH129"/>
    <mergeCell ref="OEI129:OEN129"/>
    <mergeCell ref="OEO129:OET129"/>
    <mergeCell ref="OCM129:OCR129"/>
    <mergeCell ref="OCS129:OCX129"/>
    <mergeCell ref="OCY129:ODD129"/>
    <mergeCell ref="ODE129:ODJ129"/>
    <mergeCell ref="ODK129:ODP129"/>
    <mergeCell ref="OBI129:OBN129"/>
    <mergeCell ref="OBO129:OBT129"/>
    <mergeCell ref="OBU129:OBZ129"/>
    <mergeCell ref="OCA129:OCF129"/>
    <mergeCell ref="OCG129:OCL129"/>
    <mergeCell ref="OAE129:OAJ129"/>
    <mergeCell ref="OAK129:OAP129"/>
    <mergeCell ref="OAQ129:OAV129"/>
    <mergeCell ref="OAW129:OBB129"/>
    <mergeCell ref="OBC129:OBH129"/>
    <mergeCell ref="NZA129:NZF129"/>
    <mergeCell ref="NZG129:NZL129"/>
    <mergeCell ref="NZM129:NZR129"/>
    <mergeCell ref="NZS129:NZX129"/>
    <mergeCell ref="NZY129:OAD129"/>
    <mergeCell ref="NXW129:NYB129"/>
    <mergeCell ref="NYC129:NYH129"/>
    <mergeCell ref="NYI129:NYN129"/>
    <mergeCell ref="NYO129:NYT129"/>
    <mergeCell ref="NYU129:NYZ129"/>
    <mergeCell ref="NWS129:NWX129"/>
    <mergeCell ref="NWY129:NXD129"/>
    <mergeCell ref="NXE129:NXJ129"/>
    <mergeCell ref="NXK129:NXP129"/>
    <mergeCell ref="NXQ129:NXV129"/>
    <mergeCell ref="NVO129:NVT129"/>
    <mergeCell ref="NVU129:NVZ129"/>
    <mergeCell ref="NWA129:NWF129"/>
    <mergeCell ref="NWG129:NWL129"/>
    <mergeCell ref="NWM129:NWR129"/>
    <mergeCell ref="NUK129:NUP129"/>
    <mergeCell ref="NUQ129:NUV129"/>
    <mergeCell ref="NUW129:NVB129"/>
    <mergeCell ref="NVC129:NVH129"/>
    <mergeCell ref="NVI129:NVN129"/>
    <mergeCell ref="NTG129:NTL129"/>
    <mergeCell ref="NTM129:NTR129"/>
    <mergeCell ref="NTS129:NTX129"/>
    <mergeCell ref="NTY129:NUD129"/>
    <mergeCell ref="NUE129:NUJ129"/>
    <mergeCell ref="NSC129:NSH129"/>
    <mergeCell ref="NSI129:NSN129"/>
    <mergeCell ref="NSO129:NST129"/>
    <mergeCell ref="NSU129:NSZ129"/>
    <mergeCell ref="NTA129:NTF129"/>
    <mergeCell ref="NQY129:NRD129"/>
    <mergeCell ref="NRE129:NRJ129"/>
    <mergeCell ref="NRK129:NRP129"/>
    <mergeCell ref="NRQ129:NRV129"/>
    <mergeCell ref="NRW129:NSB129"/>
    <mergeCell ref="NPU129:NPZ129"/>
    <mergeCell ref="NQA129:NQF129"/>
    <mergeCell ref="NQG129:NQL129"/>
    <mergeCell ref="NQM129:NQR129"/>
    <mergeCell ref="NQS129:NQX129"/>
    <mergeCell ref="NOQ129:NOV129"/>
    <mergeCell ref="NOW129:NPB129"/>
    <mergeCell ref="NPC129:NPH129"/>
    <mergeCell ref="NPI129:NPN129"/>
    <mergeCell ref="NPO129:NPT129"/>
    <mergeCell ref="NNM129:NNR129"/>
    <mergeCell ref="NNS129:NNX129"/>
    <mergeCell ref="NNY129:NOD129"/>
    <mergeCell ref="NOE129:NOJ129"/>
    <mergeCell ref="NOK129:NOP129"/>
    <mergeCell ref="NMI129:NMN129"/>
    <mergeCell ref="NMO129:NMT129"/>
    <mergeCell ref="NMU129:NMZ129"/>
    <mergeCell ref="NNA129:NNF129"/>
    <mergeCell ref="NNG129:NNL129"/>
    <mergeCell ref="NLE129:NLJ129"/>
    <mergeCell ref="NLK129:NLP129"/>
    <mergeCell ref="NLQ129:NLV129"/>
    <mergeCell ref="NLW129:NMB129"/>
    <mergeCell ref="NMC129:NMH129"/>
    <mergeCell ref="NKA129:NKF129"/>
    <mergeCell ref="NKG129:NKL129"/>
    <mergeCell ref="NKM129:NKR129"/>
    <mergeCell ref="NKS129:NKX129"/>
    <mergeCell ref="NKY129:NLD129"/>
    <mergeCell ref="NIW129:NJB129"/>
    <mergeCell ref="NJC129:NJH129"/>
    <mergeCell ref="NJI129:NJN129"/>
    <mergeCell ref="NJO129:NJT129"/>
    <mergeCell ref="NJU129:NJZ129"/>
    <mergeCell ref="NHS129:NHX129"/>
    <mergeCell ref="NHY129:NID129"/>
    <mergeCell ref="NIE129:NIJ129"/>
    <mergeCell ref="NIK129:NIP129"/>
    <mergeCell ref="NIQ129:NIV129"/>
    <mergeCell ref="NGO129:NGT129"/>
    <mergeCell ref="NGU129:NGZ129"/>
    <mergeCell ref="NHA129:NHF129"/>
    <mergeCell ref="NHG129:NHL129"/>
    <mergeCell ref="NHM129:NHR129"/>
    <mergeCell ref="NFK129:NFP129"/>
    <mergeCell ref="NFQ129:NFV129"/>
    <mergeCell ref="NFW129:NGB129"/>
    <mergeCell ref="NGC129:NGH129"/>
    <mergeCell ref="NGI129:NGN129"/>
    <mergeCell ref="NEG129:NEL129"/>
    <mergeCell ref="NEM129:NER129"/>
    <mergeCell ref="NES129:NEX129"/>
    <mergeCell ref="NEY129:NFD129"/>
    <mergeCell ref="NFE129:NFJ129"/>
    <mergeCell ref="NDC129:NDH129"/>
    <mergeCell ref="NDI129:NDN129"/>
    <mergeCell ref="NDO129:NDT129"/>
    <mergeCell ref="NDU129:NDZ129"/>
    <mergeCell ref="NEA129:NEF129"/>
    <mergeCell ref="NBY129:NCD129"/>
    <mergeCell ref="NCE129:NCJ129"/>
    <mergeCell ref="NCK129:NCP129"/>
    <mergeCell ref="NCQ129:NCV129"/>
    <mergeCell ref="NCW129:NDB129"/>
    <mergeCell ref="NAU129:NAZ129"/>
    <mergeCell ref="NBA129:NBF129"/>
    <mergeCell ref="NBG129:NBL129"/>
    <mergeCell ref="NBM129:NBR129"/>
    <mergeCell ref="NBS129:NBX129"/>
    <mergeCell ref="MZQ129:MZV129"/>
    <mergeCell ref="MZW129:NAB129"/>
    <mergeCell ref="NAC129:NAH129"/>
    <mergeCell ref="NAI129:NAN129"/>
    <mergeCell ref="NAO129:NAT129"/>
    <mergeCell ref="MYM129:MYR129"/>
    <mergeCell ref="MYS129:MYX129"/>
    <mergeCell ref="MYY129:MZD129"/>
    <mergeCell ref="MZE129:MZJ129"/>
    <mergeCell ref="MZK129:MZP129"/>
    <mergeCell ref="MXI129:MXN129"/>
    <mergeCell ref="MXO129:MXT129"/>
    <mergeCell ref="MXU129:MXZ129"/>
    <mergeCell ref="MYA129:MYF129"/>
    <mergeCell ref="MYG129:MYL129"/>
    <mergeCell ref="MWE129:MWJ129"/>
    <mergeCell ref="MWK129:MWP129"/>
    <mergeCell ref="MWQ129:MWV129"/>
    <mergeCell ref="MWW129:MXB129"/>
    <mergeCell ref="MXC129:MXH129"/>
    <mergeCell ref="MVA129:MVF129"/>
    <mergeCell ref="MVG129:MVL129"/>
    <mergeCell ref="MVM129:MVR129"/>
    <mergeCell ref="MVS129:MVX129"/>
    <mergeCell ref="MVY129:MWD129"/>
    <mergeCell ref="MTW129:MUB129"/>
    <mergeCell ref="MUC129:MUH129"/>
    <mergeCell ref="MUI129:MUN129"/>
    <mergeCell ref="MUO129:MUT129"/>
    <mergeCell ref="MUU129:MUZ129"/>
    <mergeCell ref="MSS129:MSX129"/>
    <mergeCell ref="MSY129:MTD129"/>
    <mergeCell ref="MTE129:MTJ129"/>
    <mergeCell ref="MTK129:MTP129"/>
    <mergeCell ref="MTQ129:MTV129"/>
    <mergeCell ref="MRO129:MRT129"/>
    <mergeCell ref="MRU129:MRZ129"/>
    <mergeCell ref="MSA129:MSF129"/>
    <mergeCell ref="MSG129:MSL129"/>
    <mergeCell ref="MSM129:MSR129"/>
    <mergeCell ref="MQK129:MQP129"/>
    <mergeCell ref="MQQ129:MQV129"/>
    <mergeCell ref="MQW129:MRB129"/>
    <mergeCell ref="MRC129:MRH129"/>
    <mergeCell ref="MRI129:MRN129"/>
    <mergeCell ref="MPG129:MPL129"/>
    <mergeCell ref="MPM129:MPR129"/>
    <mergeCell ref="MPS129:MPX129"/>
    <mergeCell ref="MPY129:MQD129"/>
    <mergeCell ref="MQE129:MQJ129"/>
    <mergeCell ref="MOC129:MOH129"/>
    <mergeCell ref="MOI129:MON129"/>
    <mergeCell ref="MOO129:MOT129"/>
    <mergeCell ref="MOU129:MOZ129"/>
    <mergeCell ref="MPA129:MPF129"/>
    <mergeCell ref="MMY129:MND129"/>
    <mergeCell ref="MNE129:MNJ129"/>
    <mergeCell ref="MNK129:MNP129"/>
    <mergeCell ref="MNQ129:MNV129"/>
    <mergeCell ref="MNW129:MOB129"/>
    <mergeCell ref="MLU129:MLZ129"/>
    <mergeCell ref="MMA129:MMF129"/>
    <mergeCell ref="MMG129:MML129"/>
    <mergeCell ref="MMM129:MMR129"/>
    <mergeCell ref="MMS129:MMX129"/>
    <mergeCell ref="MKQ129:MKV129"/>
    <mergeCell ref="MKW129:MLB129"/>
    <mergeCell ref="MLC129:MLH129"/>
    <mergeCell ref="MLI129:MLN129"/>
    <mergeCell ref="MLO129:MLT129"/>
    <mergeCell ref="MJM129:MJR129"/>
    <mergeCell ref="MJS129:MJX129"/>
    <mergeCell ref="MJY129:MKD129"/>
    <mergeCell ref="MKE129:MKJ129"/>
    <mergeCell ref="MKK129:MKP129"/>
    <mergeCell ref="MII129:MIN129"/>
    <mergeCell ref="MIO129:MIT129"/>
    <mergeCell ref="MIU129:MIZ129"/>
    <mergeCell ref="MJA129:MJF129"/>
    <mergeCell ref="MJG129:MJL129"/>
    <mergeCell ref="MHE129:MHJ129"/>
    <mergeCell ref="MHK129:MHP129"/>
    <mergeCell ref="MHQ129:MHV129"/>
    <mergeCell ref="MHW129:MIB129"/>
    <mergeCell ref="MIC129:MIH129"/>
    <mergeCell ref="MGA129:MGF129"/>
    <mergeCell ref="MGG129:MGL129"/>
    <mergeCell ref="MGM129:MGR129"/>
    <mergeCell ref="MGS129:MGX129"/>
    <mergeCell ref="MGY129:MHD129"/>
    <mergeCell ref="MEW129:MFB129"/>
    <mergeCell ref="MFC129:MFH129"/>
    <mergeCell ref="MFI129:MFN129"/>
    <mergeCell ref="MFO129:MFT129"/>
    <mergeCell ref="MFU129:MFZ129"/>
    <mergeCell ref="MDS129:MDX129"/>
    <mergeCell ref="MDY129:MED129"/>
    <mergeCell ref="MEE129:MEJ129"/>
    <mergeCell ref="MEK129:MEP129"/>
    <mergeCell ref="MEQ129:MEV129"/>
    <mergeCell ref="MCO129:MCT129"/>
    <mergeCell ref="MCU129:MCZ129"/>
    <mergeCell ref="MDA129:MDF129"/>
    <mergeCell ref="MDG129:MDL129"/>
    <mergeCell ref="MDM129:MDR129"/>
    <mergeCell ref="MBK129:MBP129"/>
    <mergeCell ref="MBQ129:MBV129"/>
    <mergeCell ref="MBW129:MCB129"/>
    <mergeCell ref="MCC129:MCH129"/>
    <mergeCell ref="MCI129:MCN129"/>
    <mergeCell ref="MAG129:MAL129"/>
    <mergeCell ref="MAM129:MAR129"/>
    <mergeCell ref="MAS129:MAX129"/>
    <mergeCell ref="MAY129:MBD129"/>
    <mergeCell ref="MBE129:MBJ129"/>
    <mergeCell ref="LZC129:LZH129"/>
    <mergeCell ref="LZI129:LZN129"/>
    <mergeCell ref="LZO129:LZT129"/>
    <mergeCell ref="LZU129:LZZ129"/>
    <mergeCell ref="MAA129:MAF129"/>
    <mergeCell ref="LXY129:LYD129"/>
    <mergeCell ref="LYE129:LYJ129"/>
    <mergeCell ref="LYK129:LYP129"/>
    <mergeCell ref="LYQ129:LYV129"/>
    <mergeCell ref="LYW129:LZB129"/>
    <mergeCell ref="LWU129:LWZ129"/>
    <mergeCell ref="LXA129:LXF129"/>
    <mergeCell ref="LXG129:LXL129"/>
    <mergeCell ref="LXM129:LXR129"/>
    <mergeCell ref="LXS129:LXX129"/>
    <mergeCell ref="LVQ129:LVV129"/>
    <mergeCell ref="LVW129:LWB129"/>
    <mergeCell ref="LWC129:LWH129"/>
    <mergeCell ref="LWI129:LWN129"/>
    <mergeCell ref="LWO129:LWT129"/>
    <mergeCell ref="LUM129:LUR129"/>
    <mergeCell ref="LUS129:LUX129"/>
    <mergeCell ref="LUY129:LVD129"/>
    <mergeCell ref="LVE129:LVJ129"/>
    <mergeCell ref="LVK129:LVP129"/>
    <mergeCell ref="LTI129:LTN129"/>
    <mergeCell ref="LTO129:LTT129"/>
    <mergeCell ref="LTU129:LTZ129"/>
    <mergeCell ref="LUA129:LUF129"/>
    <mergeCell ref="LUG129:LUL129"/>
    <mergeCell ref="LSE129:LSJ129"/>
    <mergeCell ref="LSK129:LSP129"/>
    <mergeCell ref="LSQ129:LSV129"/>
    <mergeCell ref="LSW129:LTB129"/>
    <mergeCell ref="LTC129:LTH129"/>
    <mergeCell ref="LRA129:LRF129"/>
    <mergeCell ref="LRG129:LRL129"/>
    <mergeCell ref="LRM129:LRR129"/>
    <mergeCell ref="LRS129:LRX129"/>
    <mergeCell ref="LRY129:LSD129"/>
    <mergeCell ref="LPW129:LQB129"/>
    <mergeCell ref="LQC129:LQH129"/>
    <mergeCell ref="LQI129:LQN129"/>
    <mergeCell ref="LQO129:LQT129"/>
    <mergeCell ref="LQU129:LQZ129"/>
    <mergeCell ref="LOS129:LOX129"/>
    <mergeCell ref="LOY129:LPD129"/>
    <mergeCell ref="LPE129:LPJ129"/>
    <mergeCell ref="LPK129:LPP129"/>
    <mergeCell ref="LPQ129:LPV129"/>
    <mergeCell ref="LNO129:LNT129"/>
    <mergeCell ref="LNU129:LNZ129"/>
    <mergeCell ref="LOA129:LOF129"/>
    <mergeCell ref="LOG129:LOL129"/>
    <mergeCell ref="LOM129:LOR129"/>
    <mergeCell ref="LMK129:LMP129"/>
    <mergeCell ref="LMQ129:LMV129"/>
    <mergeCell ref="LMW129:LNB129"/>
    <mergeCell ref="LNC129:LNH129"/>
    <mergeCell ref="LNI129:LNN129"/>
    <mergeCell ref="LLG129:LLL129"/>
    <mergeCell ref="LLM129:LLR129"/>
    <mergeCell ref="LLS129:LLX129"/>
    <mergeCell ref="LLY129:LMD129"/>
    <mergeCell ref="LME129:LMJ129"/>
    <mergeCell ref="LKC129:LKH129"/>
    <mergeCell ref="LKI129:LKN129"/>
    <mergeCell ref="LKO129:LKT129"/>
    <mergeCell ref="LKU129:LKZ129"/>
    <mergeCell ref="LLA129:LLF129"/>
    <mergeCell ref="LIY129:LJD129"/>
    <mergeCell ref="LJE129:LJJ129"/>
    <mergeCell ref="LJK129:LJP129"/>
    <mergeCell ref="LJQ129:LJV129"/>
    <mergeCell ref="LJW129:LKB129"/>
    <mergeCell ref="LHU129:LHZ129"/>
    <mergeCell ref="LIA129:LIF129"/>
    <mergeCell ref="LIG129:LIL129"/>
    <mergeCell ref="LIM129:LIR129"/>
    <mergeCell ref="LIS129:LIX129"/>
    <mergeCell ref="LGQ129:LGV129"/>
    <mergeCell ref="LGW129:LHB129"/>
    <mergeCell ref="LHC129:LHH129"/>
    <mergeCell ref="LHI129:LHN129"/>
    <mergeCell ref="LHO129:LHT129"/>
    <mergeCell ref="LFM129:LFR129"/>
    <mergeCell ref="LFS129:LFX129"/>
    <mergeCell ref="LFY129:LGD129"/>
    <mergeCell ref="LGE129:LGJ129"/>
    <mergeCell ref="LGK129:LGP129"/>
    <mergeCell ref="LEI129:LEN129"/>
    <mergeCell ref="LEO129:LET129"/>
    <mergeCell ref="LEU129:LEZ129"/>
    <mergeCell ref="LFA129:LFF129"/>
    <mergeCell ref="LFG129:LFL129"/>
    <mergeCell ref="LDE129:LDJ129"/>
    <mergeCell ref="LDK129:LDP129"/>
    <mergeCell ref="LDQ129:LDV129"/>
    <mergeCell ref="LDW129:LEB129"/>
    <mergeCell ref="LEC129:LEH129"/>
    <mergeCell ref="LCA129:LCF129"/>
    <mergeCell ref="LCG129:LCL129"/>
    <mergeCell ref="LCM129:LCR129"/>
    <mergeCell ref="LCS129:LCX129"/>
    <mergeCell ref="LCY129:LDD129"/>
    <mergeCell ref="LAW129:LBB129"/>
    <mergeCell ref="LBC129:LBH129"/>
    <mergeCell ref="LBI129:LBN129"/>
    <mergeCell ref="LBO129:LBT129"/>
    <mergeCell ref="LBU129:LBZ129"/>
    <mergeCell ref="KZS129:KZX129"/>
    <mergeCell ref="KZY129:LAD129"/>
    <mergeCell ref="LAE129:LAJ129"/>
    <mergeCell ref="LAK129:LAP129"/>
    <mergeCell ref="LAQ129:LAV129"/>
    <mergeCell ref="KYO129:KYT129"/>
    <mergeCell ref="KYU129:KYZ129"/>
    <mergeCell ref="KZA129:KZF129"/>
    <mergeCell ref="KZG129:KZL129"/>
    <mergeCell ref="KZM129:KZR129"/>
    <mergeCell ref="KXK129:KXP129"/>
    <mergeCell ref="KXQ129:KXV129"/>
    <mergeCell ref="KXW129:KYB129"/>
    <mergeCell ref="KYC129:KYH129"/>
    <mergeCell ref="KYI129:KYN129"/>
    <mergeCell ref="KWG129:KWL129"/>
    <mergeCell ref="KWM129:KWR129"/>
    <mergeCell ref="KWS129:KWX129"/>
    <mergeCell ref="KWY129:KXD129"/>
    <mergeCell ref="KXE129:KXJ129"/>
    <mergeCell ref="KVC129:KVH129"/>
    <mergeCell ref="KVI129:KVN129"/>
    <mergeCell ref="KVO129:KVT129"/>
    <mergeCell ref="KVU129:KVZ129"/>
    <mergeCell ref="KWA129:KWF129"/>
    <mergeCell ref="KTY129:KUD129"/>
    <mergeCell ref="KUE129:KUJ129"/>
    <mergeCell ref="KUK129:KUP129"/>
    <mergeCell ref="KUQ129:KUV129"/>
    <mergeCell ref="KUW129:KVB129"/>
    <mergeCell ref="KSU129:KSZ129"/>
    <mergeCell ref="KTA129:KTF129"/>
    <mergeCell ref="KTG129:KTL129"/>
    <mergeCell ref="KTM129:KTR129"/>
    <mergeCell ref="KTS129:KTX129"/>
    <mergeCell ref="KRQ129:KRV129"/>
    <mergeCell ref="KRW129:KSB129"/>
    <mergeCell ref="KSC129:KSH129"/>
    <mergeCell ref="KSI129:KSN129"/>
    <mergeCell ref="KSO129:KST129"/>
    <mergeCell ref="KQM129:KQR129"/>
    <mergeCell ref="KQS129:KQX129"/>
    <mergeCell ref="KQY129:KRD129"/>
    <mergeCell ref="KRE129:KRJ129"/>
    <mergeCell ref="KRK129:KRP129"/>
    <mergeCell ref="KPI129:KPN129"/>
    <mergeCell ref="KPO129:KPT129"/>
    <mergeCell ref="KPU129:KPZ129"/>
    <mergeCell ref="KQA129:KQF129"/>
    <mergeCell ref="KQG129:KQL129"/>
    <mergeCell ref="KOE129:KOJ129"/>
    <mergeCell ref="KOK129:KOP129"/>
    <mergeCell ref="KOQ129:KOV129"/>
    <mergeCell ref="KOW129:KPB129"/>
    <mergeCell ref="KPC129:KPH129"/>
    <mergeCell ref="KNA129:KNF129"/>
    <mergeCell ref="KNG129:KNL129"/>
    <mergeCell ref="KNM129:KNR129"/>
    <mergeCell ref="KNS129:KNX129"/>
    <mergeCell ref="KNY129:KOD129"/>
    <mergeCell ref="KLW129:KMB129"/>
    <mergeCell ref="KMC129:KMH129"/>
    <mergeCell ref="KMI129:KMN129"/>
    <mergeCell ref="KMO129:KMT129"/>
    <mergeCell ref="KMU129:KMZ129"/>
    <mergeCell ref="KKS129:KKX129"/>
    <mergeCell ref="KKY129:KLD129"/>
    <mergeCell ref="KLE129:KLJ129"/>
    <mergeCell ref="KLK129:KLP129"/>
    <mergeCell ref="KLQ129:KLV129"/>
    <mergeCell ref="KJO129:KJT129"/>
    <mergeCell ref="KJU129:KJZ129"/>
    <mergeCell ref="KKA129:KKF129"/>
    <mergeCell ref="KKG129:KKL129"/>
    <mergeCell ref="KKM129:KKR129"/>
    <mergeCell ref="KIK129:KIP129"/>
    <mergeCell ref="KIQ129:KIV129"/>
    <mergeCell ref="KIW129:KJB129"/>
    <mergeCell ref="KJC129:KJH129"/>
    <mergeCell ref="KJI129:KJN129"/>
    <mergeCell ref="KHG129:KHL129"/>
    <mergeCell ref="KHM129:KHR129"/>
    <mergeCell ref="KHS129:KHX129"/>
    <mergeCell ref="KHY129:KID129"/>
    <mergeCell ref="KIE129:KIJ129"/>
    <mergeCell ref="KGC129:KGH129"/>
    <mergeCell ref="KGI129:KGN129"/>
    <mergeCell ref="KGO129:KGT129"/>
    <mergeCell ref="KGU129:KGZ129"/>
    <mergeCell ref="KHA129:KHF129"/>
    <mergeCell ref="KEY129:KFD129"/>
    <mergeCell ref="KFE129:KFJ129"/>
    <mergeCell ref="KFK129:KFP129"/>
    <mergeCell ref="KFQ129:KFV129"/>
    <mergeCell ref="KFW129:KGB129"/>
    <mergeCell ref="KDU129:KDZ129"/>
    <mergeCell ref="KEA129:KEF129"/>
    <mergeCell ref="KEG129:KEL129"/>
    <mergeCell ref="KEM129:KER129"/>
    <mergeCell ref="KES129:KEX129"/>
    <mergeCell ref="KCQ129:KCV129"/>
    <mergeCell ref="KCW129:KDB129"/>
    <mergeCell ref="KDC129:KDH129"/>
    <mergeCell ref="KDI129:KDN129"/>
    <mergeCell ref="KDO129:KDT129"/>
    <mergeCell ref="KBM129:KBR129"/>
    <mergeCell ref="KBS129:KBX129"/>
    <mergeCell ref="KBY129:KCD129"/>
    <mergeCell ref="KCE129:KCJ129"/>
    <mergeCell ref="KCK129:KCP129"/>
    <mergeCell ref="KAI129:KAN129"/>
    <mergeCell ref="KAO129:KAT129"/>
    <mergeCell ref="KAU129:KAZ129"/>
    <mergeCell ref="KBA129:KBF129"/>
    <mergeCell ref="KBG129:KBL129"/>
    <mergeCell ref="JZE129:JZJ129"/>
    <mergeCell ref="JZK129:JZP129"/>
    <mergeCell ref="JZQ129:JZV129"/>
    <mergeCell ref="JZW129:KAB129"/>
    <mergeCell ref="KAC129:KAH129"/>
    <mergeCell ref="JYA129:JYF129"/>
    <mergeCell ref="JYG129:JYL129"/>
    <mergeCell ref="JYM129:JYR129"/>
    <mergeCell ref="JYS129:JYX129"/>
    <mergeCell ref="JYY129:JZD129"/>
    <mergeCell ref="JWW129:JXB129"/>
    <mergeCell ref="JXC129:JXH129"/>
    <mergeCell ref="JXI129:JXN129"/>
    <mergeCell ref="JXO129:JXT129"/>
    <mergeCell ref="JXU129:JXZ129"/>
    <mergeCell ref="JVS129:JVX129"/>
    <mergeCell ref="JVY129:JWD129"/>
    <mergeCell ref="JWE129:JWJ129"/>
    <mergeCell ref="JWK129:JWP129"/>
    <mergeCell ref="JWQ129:JWV129"/>
    <mergeCell ref="JUO129:JUT129"/>
    <mergeCell ref="JUU129:JUZ129"/>
    <mergeCell ref="JVA129:JVF129"/>
    <mergeCell ref="JVG129:JVL129"/>
    <mergeCell ref="JVM129:JVR129"/>
    <mergeCell ref="JTK129:JTP129"/>
    <mergeCell ref="JTQ129:JTV129"/>
    <mergeCell ref="JTW129:JUB129"/>
    <mergeCell ref="JUC129:JUH129"/>
    <mergeCell ref="JUI129:JUN129"/>
    <mergeCell ref="JSG129:JSL129"/>
    <mergeCell ref="JSM129:JSR129"/>
    <mergeCell ref="JSS129:JSX129"/>
    <mergeCell ref="JSY129:JTD129"/>
    <mergeCell ref="JTE129:JTJ129"/>
    <mergeCell ref="JRC129:JRH129"/>
    <mergeCell ref="JRI129:JRN129"/>
    <mergeCell ref="JRO129:JRT129"/>
    <mergeCell ref="JRU129:JRZ129"/>
    <mergeCell ref="JSA129:JSF129"/>
    <mergeCell ref="JPY129:JQD129"/>
    <mergeCell ref="JQE129:JQJ129"/>
    <mergeCell ref="JQK129:JQP129"/>
    <mergeCell ref="JQQ129:JQV129"/>
    <mergeCell ref="JQW129:JRB129"/>
    <mergeCell ref="JOU129:JOZ129"/>
    <mergeCell ref="JPA129:JPF129"/>
    <mergeCell ref="JPG129:JPL129"/>
    <mergeCell ref="JPM129:JPR129"/>
    <mergeCell ref="JPS129:JPX129"/>
    <mergeCell ref="JNQ129:JNV129"/>
    <mergeCell ref="JNW129:JOB129"/>
    <mergeCell ref="JOC129:JOH129"/>
    <mergeCell ref="JOI129:JON129"/>
    <mergeCell ref="JOO129:JOT129"/>
    <mergeCell ref="JMM129:JMR129"/>
    <mergeCell ref="JMS129:JMX129"/>
    <mergeCell ref="JMY129:JND129"/>
    <mergeCell ref="JNE129:JNJ129"/>
    <mergeCell ref="JNK129:JNP129"/>
    <mergeCell ref="JLI129:JLN129"/>
    <mergeCell ref="JLO129:JLT129"/>
    <mergeCell ref="JLU129:JLZ129"/>
    <mergeCell ref="JMA129:JMF129"/>
    <mergeCell ref="JMG129:JML129"/>
    <mergeCell ref="JKE129:JKJ129"/>
    <mergeCell ref="JKK129:JKP129"/>
    <mergeCell ref="JKQ129:JKV129"/>
    <mergeCell ref="JKW129:JLB129"/>
    <mergeCell ref="JLC129:JLH129"/>
    <mergeCell ref="JJA129:JJF129"/>
    <mergeCell ref="JJG129:JJL129"/>
    <mergeCell ref="JJM129:JJR129"/>
    <mergeCell ref="JJS129:JJX129"/>
    <mergeCell ref="JJY129:JKD129"/>
    <mergeCell ref="JHW129:JIB129"/>
    <mergeCell ref="JIC129:JIH129"/>
    <mergeCell ref="JII129:JIN129"/>
    <mergeCell ref="JIO129:JIT129"/>
    <mergeCell ref="JIU129:JIZ129"/>
    <mergeCell ref="JGS129:JGX129"/>
    <mergeCell ref="JGY129:JHD129"/>
    <mergeCell ref="JHE129:JHJ129"/>
    <mergeCell ref="JHK129:JHP129"/>
    <mergeCell ref="JHQ129:JHV129"/>
    <mergeCell ref="JFO129:JFT129"/>
    <mergeCell ref="JFU129:JFZ129"/>
    <mergeCell ref="JGA129:JGF129"/>
    <mergeCell ref="JGG129:JGL129"/>
    <mergeCell ref="JGM129:JGR129"/>
    <mergeCell ref="JEK129:JEP129"/>
    <mergeCell ref="JEQ129:JEV129"/>
    <mergeCell ref="JEW129:JFB129"/>
    <mergeCell ref="JFC129:JFH129"/>
    <mergeCell ref="JFI129:JFN129"/>
    <mergeCell ref="JDG129:JDL129"/>
    <mergeCell ref="JDM129:JDR129"/>
    <mergeCell ref="JDS129:JDX129"/>
    <mergeCell ref="JDY129:JED129"/>
    <mergeCell ref="JEE129:JEJ129"/>
    <mergeCell ref="JCC129:JCH129"/>
    <mergeCell ref="JCI129:JCN129"/>
    <mergeCell ref="JCO129:JCT129"/>
    <mergeCell ref="JCU129:JCZ129"/>
    <mergeCell ref="JDA129:JDF129"/>
    <mergeCell ref="JAY129:JBD129"/>
    <mergeCell ref="JBE129:JBJ129"/>
    <mergeCell ref="JBK129:JBP129"/>
    <mergeCell ref="JBQ129:JBV129"/>
    <mergeCell ref="JBW129:JCB129"/>
    <mergeCell ref="IZU129:IZZ129"/>
    <mergeCell ref="JAA129:JAF129"/>
    <mergeCell ref="JAG129:JAL129"/>
    <mergeCell ref="JAM129:JAR129"/>
    <mergeCell ref="JAS129:JAX129"/>
    <mergeCell ref="IYQ129:IYV129"/>
    <mergeCell ref="IYW129:IZB129"/>
    <mergeCell ref="IZC129:IZH129"/>
    <mergeCell ref="IZI129:IZN129"/>
    <mergeCell ref="IZO129:IZT129"/>
    <mergeCell ref="IXM129:IXR129"/>
    <mergeCell ref="IXS129:IXX129"/>
    <mergeCell ref="IXY129:IYD129"/>
    <mergeCell ref="IYE129:IYJ129"/>
    <mergeCell ref="IYK129:IYP129"/>
    <mergeCell ref="IWI129:IWN129"/>
    <mergeCell ref="IWO129:IWT129"/>
    <mergeCell ref="IWU129:IWZ129"/>
    <mergeCell ref="IXA129:IXF129"/>
    <mergeCell ref="IXG129:IXL129"/>
    <mergeCell ref="IVE129:IVJ129"/>
    <mergeCell ref="IVK129:IVP129"/>
    <mergeCell ref="IVQ129:IVV129"/>
    <mergeCell ref="IVW129:IWB129"/>
    <mergeCell ref="IWC129:IWH129"/>
    <mergeCell ref="IUA129:IUF129"/>
    <mergeCell ref="IUG129:IUL129"/>
    <mergeCell ref="IUM129:IUR129"/>
    <mergeCell ref="IUS129:IUX129"/>
    <mergeCell ref="IUY129:IVD129"/>
    <mergeCell ref="ISW129:ITB129"/>
    <mergeCell ref="ITC129:ITH129"/>
    <mergeCell ref="ITI129:ITN129"/>
    <mergeCell ref="ITO129:ITT129"/>
    <mergeCell ref="ITU129:ITZ129"/>
    <mergeCell ref="IRS129:IRX129"/>
    <mergeCell ref="IRY129:ISD129"/>
    <mergeCell ref="ISE129:ISJ129"/>
    <mergeCell ref="ISK129:ISP129"/>
    <mergeCell ref="ISQ129:ISV129"/>
    <mergeCell ref="IQO129:IQT129"/>
    <mergeCell ref="IQU129:IQZ129"/>
    <mergeCell ref="IRA129:IRF129"/>
    <mergeCell ref="IRG129:IRL129"/>
    <mergeCell ref="IRM129:IRR129"/>
    <mergeCell ref="IPK129:IPP129"/>
    <mergeCell ref="IPQ129:IPV129"/>
    <mergeCell ref="IPW129:IQB129"/>
    <mergeCell ref="IQC129:IQH129"/>
    <mergeCell ref="IQI129:IQN129"/>
    <mergeCell ref="IOG129:IOL129"/>
    <mergeCell ref="IOM129:IOR129"/>
    <mergeCell ref="IOS129:IOX129"/>
    <mergeCell ref="IOY129:IPD129"/>
    <mergeCell ref="IPE129:IPJ129"/>
    <mergeCell ref="INC129:INH129"/>
    <mergeCell ref="INI129:INN129"/>
    <mergeCell ref="INO129:INT129"/>
    <mergeCell ref="INU129:INZ129"/>
    <mergeCell ref="IOA129:IOF129"/>
    <mergeCell ref="ILY129:IMD129"/>
    <mergeCell ref="IME129:IMJ129"/>
    <mergeCell ref="IMK129:IMP129"/>
    <mergeCell ref="IMQ129:IMV129"/>
    <mergeCell ref="IMW129:INB129"/>
    <mergeCell ref="IKU129:IKZ129"/>
    <mergeCell ref="ILA129:ILF129"/>
    <mergeCell ref="ILG129:ILL129"/>
    <mergeCell ref="ILM129:ILR129"/>
    <mergeCell ref="ILS129:ILX129"/>
    <mergeCell ref="IJQ129:IJV129"/>
    <mergeCell ref="IJW129:IKB129"/>
    <mergeCell ref="IKC129:IKH129"/>
    <mergeCell ref="IKI129:IKN129"/>
    <mergeCell ref="IKO129:IKT129"/>
    <mergeCell ref="IIM129:IIR129"/>
    <mergeCell ref="IIS129:IIX129"/>
    <mergeCell ref="IIY129:IJD129"/>
    <mergeCell ref="IJE129:IJJ129"/>
    <mergeCell ref="IJK129:IJP129"/>
    <mergeCell ref="IHI129:IHN129"/>
    <mergeCell ref="IHO129:IHT129"/>
    <mergeCell ref="IHU129:IHZ129"/>
    <mergeCell ref="IIA129:IIF129"/>
    <mergeCell ref="IIG129:IIL129"/>
    <mergeCell ref="IGE129:IGJ129"/>
    <mergeCell ref="IGK129:IGP129"/>
    <mergeCell ref="IGQ129:IGV129"/>
    <mergeCell ref="IGW129:IHB129"/>
    <mergeCell ref="IHC129:IHH129"/>
    <mergeCell ref="IFA129:IFF129"/>
    <mergeCell ref="IFG129:IFL129"/>
    <mergeCell ref="IFM129:IFR129"/>
    <mergeCell ref="IFS129:IFX129"/>
    <mergeCell ref="IFY129:IGD129"/>
    <mergeCell ref="IDW129:IEB129"/>
    <mergeCell ref="IEC129:IEH129"/>
    <mergeCell ref="IEI129:IEN129"/>
    <mergeCell ref="IEO129:IET129"/>
    <mergeCell ref="IEU129:IEZ129"/>
    <mergeCell ref="ICS129:ICX129"/>
    <mergeCell ref="ICY129:IDD129"/>
    <mergeCell ref="IDE129:IDJ129"/>
    <mergeCell ref="IDK129:IDP129"/>
    <mergeCell ref="IDQ129:IDV129"/>
    <mergeCell ref="IBO129:IBT129"/>
    <mergeCell ref="IBU129:IBZ129"/>
    <mergeCell ref="ICA129:ICF129"/>
    <mergeCell ref="ICG129:ICL129"/>
    <mergeCell ref="ICM129:ICR129"/>
    <mergeCell ref="IAK129:IAP129"/>
    <mergeCell ref="IAQ129:IAV129"/>
    <mergeCell ref="IAW129:IBB129"/>
    <mergeCell ref="IBC129:IBH129"/>
    <mergeCell ref="IBI129:IBN129"/>
    <mergeCell ref="HZG129:HZL129"/>
    <mergeCell ref="HZM129:HZR129"/>
    <mergeCell ref="HZS129:HZX129"/>
    <mergeCell ref="HZY129:IAD129"/>
    <mergeCell ref="IAE129:IAJ129"/>
    <mergeCell ref="HYC129:HYH129"/>
    <mergeCell ref="HYI129:HYN129"/>
    <mergeCell ref="HYO129:HYT129"/>
    <mergeCell ref="HYU129:HYZ129"/>
    <mergeCell ref="HZA129:HZF129"/>
    <mergeCell ref="HWY129:HXD129"/>
    <mergeCell ref="HXE129:HXJ129"/>
    <mergeCell ref="HXK129:HXP129"/>
    <mergeCell ref="HXQ129:HXV129"/>
    <mergeCell ref="HXW129:HYB129"/>
    <mergeCell ref="HVU129:HVZ129"/>
    <mergeCell ref="HWA129:HWF129"/>
    <mergeCell ref="HWG129:HWL129"/>
    <mergeCell ref="HWM129:HWR129"/>
    <mergeCell ref="HWS129:HWX129"/>
    <mergeCell ref="HUQ129:HUV129"/>
    <mergeCell ref="HUW129:HVB129"/>
    <mergeCell ref="HVC129:HVH129"/>
    <mergeCell ref="HVI129:HVN129"/>
    <mergeCell ref="HVO129:HVT129"/>
    <mergeCell ref="HTM129:HTR129"/>
    <mergeCell ref="HTS129:HTX129"/>
    <mergeCell ref="HTY129:HUD129"/>
    <mergeCell ref="HUE129:HUJ129"/>
    <mergeCell ref="HUK129:HUP129"/>
    <mergeCell ref="HSI129:HSN129"/>
    <mergeCell ref="HSO129:HST129"/>
    <mergeCell ref="HSU129:HSZ129"/>
    <mergeCell ref="HTA129:HTF129"/>
    <mergeCell ref="HTG129:HTL129"/>
    <mergeCell ref="HRE129:HRJ129"/>
    <mergeCell ref="HRK129:HRP129"/>
    <mergeCell ref="HRQ129:HRV129"/>
    <mergeCell ref="HRW129:HSB129"/>
    <mergeCell ref="HSC129:HSH129"/>
    <mergeCell ref="HQA129:HQF129"/>
    <mergeCell ref="HQG129:HQL129"/>
    <mergeCell ref="HQM129:HQR129"/>
    <mergeCell ref="HQS129:HQX129"/>
    <mergeCell ref="HQY129:HRD129"/>
    <mergeCell ref="HOW129:HPB129"/>
    <mergeCell ref="HPC129:HPH129"/>
    <mergeCell ref="HPI129:HPN129"/>
    <mergeCell ref="HPO129:HPT129"/>
    <mergeCell ref="HPU129:HPZ129"/>
    <mergeCell ref="HNS129:HNX129"/>
    <mergeCell ref="HNY129:HOD129"/>
    <mergeCell ref="HOE129:HOJ129"/>
    <mergeCell ref="HOK129:HOP129"/>
    <mergeCell ref="HOQ129:HOV129"/>
    <mergeCell ref="HMO129:HMT129"/>
    <mergeCell ref="HMU129:HMZ129"/>
    <mergeCell ref="HNA129:HNF129"/>
    <mergeCell ref="HNG129:HNL129"/>
    <mergeCell ref="HNM129:HNR129"/>
    <mergeCell ref="HLK129:HLP129"/>
    <mergeCell ref="HLQ129:HLV129"/>
    <mergeCell ref="HLW129:HMB129"/>
    <mergeCell ref="HMC129:HMH129"/>
    <mergeCell ref="HMI129:HMN129"/>
    <mergeCell ref="HKG129:HKL129"/>
    <mergeCell ref="HKM129:HKR129"/>
    <mergeCell ref="HKS129:HKX129"/>
    <mergeCell ref="HKY129:HLD129"/>
    <mergeCell ref="HLE129:HLJ129"/>
    <mergeCell ref="HJC129:HJH129"/>
    <mergeCell ref="HJI129:HJN129"/>
    <mergeCell ref="HJO129:HJT129"/>
    <mergeCell ref="HJU129:HJZ129"/>
    <mergeCell ref="HKA129:HKF129"/>
    <mergeCell ref="HHY129:HID129"/>
    <mergeCell ref="HIE129:HIJ129"/>
    <mergeCell ref="HIK129:HIP129"/>
    <mergeCell ref="HIQ129:HIV129"/>
    <mergeCell ref="HIW129:HJB129"/>
    <mergeCell ref="HGU129:HGZ129"/>
    <mergeCell ref="HHA129:HHF129"/>
    <mergeCell ref="HHG129:HHL129"/>
    <mergeCell ref="HHM129:HHR129"/>
    <mergeCell ref="HHS129:HHX129"/>
    <mergeCell ref="HFQ129:HFV129"/>
    <mergeCell ref="HFW129:HGB129"/>
    <mergeCell ref="HGC129:HGH129"/>
    <mergeCell ref="HGI129:HGN129"/>
    <mergeCell ref="HGO129:HGT129"/>
    <mergeCell ref="HEM129:HER129"/>
    <mergeCell ref="HES129:HEX129"/>
    <mergeCell ref="HEY129:HFD129"/>
    <mergeCell ref="HFE129:HFJ129"/>
    <mergeCell ref="HFK129:HFP129"/>
    <mergeCell ref="HDI129:HDN129"/>
    <mergeCell ref="HDO129:HDT129"/>
    <mergeCell ref="HDU129:HDZ129"/>
    <mergeCell ref="HEA129:HEF129"/>
    <mergeCell ref="HEG129:HEL129"/>
    <mergeCell ref="HCE129:HCJ129"/>
    <mergeCell ref="HCK129:HCP129"/>
    <mergeCell ref="HCQ129:HCV129"/>
    <mergeCell ref="HCW129:HDB129"/>
    <mergeCell ref="HDC129:HDH129"/>
    <mergeCell ref="HBA129:HBF129"/>
    <mergeCell ref="HBG129:HBL129"/>
    <mergeCell ref="HBM129:HBR129"/>
    <mergeCell ref="HBS129:HBX129"/>
    <mergeCell ref="HBY129:HCD129"/>
    <mergeCell ref="GZW129:HAB129"/>
    <mergeCell ref="HAC129:HAH129"/>
    <mergeCell ref="HAI129:HAN129"/>
    <mergeCell ref="HAO129:HAT129"/>
    <mergeCell ref="HAU129:HAZ129"/>
    <mergeCell ref="GYS129:GYX129"/>
    <mergeCell ref="GYY129:GZD129"/>
    <mergeCell ref="GZE129:GZJ129"/>
    <mergeCell ref="GZK129:GZP129"/>
    <mergeCell ref="GZQ129:GZV129"/>
    <mergeCell ref="GXO129:GXT129"/>
    <mergeCell ref="GXU129:GXZ129"/>
    <mergeCell ref="GYA129:GYF129"/>
    <mergeCell ref="GYG129:GYL129"/>
    <mergeCell ref="GYM129:GYR129"/>
    <mergeCell ref="GWK129:GWP129"/>
    <mergeCell ref="GWQ129:GWV129"/>
    <mergeCell ref="GWW129:GXB129"/>
    <mergeCell ref="GXC129:GXH129"/>
    <mergeCell ref="GXI129:GXN129"/>
    <mergeCell ref="GVG129:GVL129"/>
    <mergeCell ref="GVM129:GVR129"/>
    <mergeCell ref="GVS129:GVX129"/>
    <mergeCell ref="GVY129:GWD129"/>
    <mergeCell ref="GWE129:GWJ129"/>
    <mergeCell ref="GUC129:GUH129"/>
    <mergeCell ref="GUI129:GUN129"/>
    <mergeCell ref="GUO129:GUT129"/>
    <mergeCell ref="GUU129:GUZ129"/>
    <mergeCell ref="GVA129:GVF129"/>
    <mergeCell ref="GSY129:GTD129"/>
    <mergeCell ref="GTE129:GTJ129"/>
    <mergeCell ref="GTK129:GTP129"/>
    <mergeCell ref="GTQ129:GTV129"/>
    <mergeCell ref="GTW129:GUB129"/>
    <mergeCell ref="GRU129:GRZ129"/>
    <mergeCell ref="GSA129:GSF129"/>
    <mergeCell ref="GSG129:GSL129"/>
    <mergeCell ref="GSM129:GSR129"/>
    <mergeCell ref="GSS129:GSX129"/>
    <mergeCell ref="GQQ129:GQV129"/>
    <mergeCell ref="GQW129:GRB129"/>
    <mergeCell ref="GRC129:GRH129"/>
    <mergeCell ref="GRI129:GRN129"/>
    <mergeCell ref="GRO129:GRT129"/>
    <mergeCell ref="GPM129:GPR129"/>
    <mergeCell ref="GPS129:GPX129"/>
    <mergeCell ref="GPY129:GQD129"/>
    <mergeCell ref="GQE129:GQJ129"/>
    <mergeCell ref="GQK129:GQP129"/>
    <mergeCell ref="GOI129:GON129"/>
    <mergeCell ref="GOO129:GOT129"/>
    <mergeCell ref="GOU129:GOZ129"/>
    <mergeCell ref="GPA129:GPF129"/>
    <mergeCell ref="GPG129:GPL129"/>
    <mergeCell ref="GNE129:GNJ129"/>
    <mergeCell ref="GNK129:GNP129"/>
    <mergeCell ref="GNQ129:GNV129"/>
    <mergeCell ref="GNW129:GOB129"/>
    <mergeCell ref="GOC129:GOH129"/>
    <mergeCell ref="GMA129:GMF129"/>
    <mergeCell ref="GMG129:GML129"/>
    <mergeCell ref="GMM129:GMR129"/>
    <mergeCell ref="GMS129:GMX129"/>
    <mergeCell ref="GMY129:GND129"/>
    <mergeCell ref="GKW129:GLB129"/>
    <mergeCell ref="GLC129:GLH129"/>
    <mergeCell ref="GLI129:GLN129"/>
    <mergeCell ref="GLO129:GLT129"/>
    <mergeCell ref="GLU129:GLZ129"/>
    <mergeCell ref="GJS129:GJX129"/>
    <mergeCell ref="GJY129:GKD129"/>
    <mergeCell ref="GKE129:GKJ129"/>
    <mergeCell ref="GKK129:GKP129"/>
    <mergeCell ref="GKQ129:GKV129"/>
    <mergeCell ref="GIO129:GIT129"/>
    <mergeCell ref="GIU129:GIZ129"/>
    <mergeCell ref="GJA129:GJF129"/>
    <mergeCell ref="GJG129:GJL129"/>
    <mergeCell ref="GJM129:GJR129"/>
    <mergeCell ref="GHK129:GHP129"/>
    <mergeCell ref="GHQ129:GHV129"/>
    <mergeCell ref="GHW129:GIB129"/>
    <mergeCell ref="GIC129:GIH129"/>
    <mergeCell ref="GII129:GIN129"/>
    <mergeCell ref="GGG129:GGL129"/>
    <mergeCell ref="GGM129:GGR129"/>
    <mergeCell ref="GGS129:GGX129"/>
    <mergeCell ref="GGY129:GHD129"/>
    <mergeCell ref="GHE129:GHJ129"/>
    <mergeCell ref="GFC129:GFH129"/>
    <mergeCell ref="GFI129:GFN129"/>
    <mergeCell ref="GFO129:GFT129"/>
    <mergeCell ref="GFU129:GFZ129"/>
    <mergeCell ref="GGA129:GGF129"/>
    <mergeCell ref="GDY129:GED129"/>
    <mergeCell ref="GEE129:GEJ129"/>
    <mergeCell ref="GEK129:GEP129"/>
    <mergeCell ref="GEQ129:GEV129"/>
    <mergeCell ref="GEW129:GFB129"/>
    <mergeCell ref="GCU129:GCZ129"/>
    <mergeCell ref="GDA129:GDF129"/>
    <mergeCell ref="GDG129:GDL129"/>
    <mergeCell ref="GDM129:GDR129"/>
    <mergeCell ref="GDS129:GDX129"/>
    <mergeCell ref="GBQ129:GBV129"/>
    <mergeCell ref="GBW129:GCB129"/>
    <mergeCell ref="GCC129:GCH129"/>
    <mergeCell ref="GCI129:GCN129"/>
    <mergeCell ref="GCO129:GCT129"/>
    <mergeCell ref="GAM129:GAR129"/>
    <mergeCell ref="GAS129:GAX129"/>
    <mergeCell ref="GAY129:GBD129"/>
    <mergeCell ref="GBE129:GBJ129"/>
    <mergeCell ref="GBK129:GBP129"/>
    <mergeCell ref="FZI129:FZN129"/>
    <mergeCell ref="FZO129:FZT129"/>
    <mergeCell ref="FZU129:FZZ129"/>
    <mergeCell ref="GAA129:GAF129"/>
    <mergeCell ref="GAG129:GAL129"/>
    <mergeCell ref="FYE129:FYJ129"/>
    <mergeCell ref="FYK129:FYP129"/>
    <mergeCell ref="FYQ129:FYV129"/>
    <mergeCell ref="FYW129:FZB129"/>
    <mergeCell ref="FZC129:FZH129"/>
    <mergeCell ref="FXA129:FXF129"/>
    <mergeCell ref="FXG129:FXL129"/>
    <mergeCell ref="FXM129:FXR129"/>
    <mergeCell ref="FXS129:FXX129"/>
    <mergeCell ref="FXY129:FYD129"/>
    <mergeCell ref="FVW129:FWB129"/>
    <mergeCell ref="FWC129:FWH129"/>
    <mergeCell ref="FWI129:FWN129"/>
    <mergeCell ref="FWO129:FWT129"/>
    <mergeCell ref="FWU129:FWZ129"/>
    <mergeCell ref="FUS129:FUX129"/>
    <mergeCell ref="FUY129:FVD129"/>
    <mergeCell ref="FVE129:FVJ129"/>
    <mergeCell ref="FVK129:FVP129"/>
    <mergeCell ref="FVQ129:FVV129"/>
    <mergeCell ref="FTO129:FTT129"/>
    <mergeCell ref="FTU129:FTZ129"/>
    <mergeCell ref="FUA129:FUF129"/>
    <mergeCell ref="FUG129:FUL129"/>
    <mergeCell ref="FUM129:FUR129"/>
    <mergeCell ref="FSK129:FSP129"/>
    <mergeCell ref="FSQ129:FSV129"/>
    <mergeCell ref="FSW129:FTB129"/>
    <mergeCell ref="FTC129:FTH129"/>
    <mergeCell ref="FTI129:FTN129"/>
    <mergeCell ref="FRG129:FRL129"/>
    <mergeCell ref="FRM129:FRR129"/>
    <mergeCell ref="FRS129:FRX129"/>
    <mergeCell ref="FRY129:FSD129"/>
    <mergeCell ref="FSE129:FSJ129"/>
    <mergeCell ref="FQC129:FQH129"/>
    <mergeCell ref="FQI129:FQN129"/>
    <mergeCell ref="FQO129:FQT129"/>
    <mergeCell ref="FQU129:FQZ129"/>
    <mergeCell ref="FRA129:FRF129"/>
    <mergeCell ref="FOY129:FPD129"/>
    <mergeCell ref="FPE129:FPJ129"/>
    <mergeCell ref="FPK129:FPP129"/>
    <mergeCell ref="FPQ129:FPV129"/>
    <mergeCell ref="FPW129:FQB129"/>
    <mergeCell ref="FNU129:FNZ129"/>
    <mergeCell ref="FOA129:FOF129"/>
    <mergeCell ref="FOG129:FOL129"/>
    <mergeCell ref="FOM129:FOR129"/>
    <mergeCell ref="FOS129:FOX129"/>
    <mergeCell ref="FMQ129:FMV129"/>
    <mergeCell ref="FMW129:FNB129"/>
    <mergeCell ref="FNC129:FNH129"/>
    <mergeCell ref="FNI129:FNN129"/>
    <mergeCell ref="FNO129:FNT129"/>
    <mergeCell ref="FLM129:FLR129"/>
    <mergeCell ref="FLS129:FLX129"/>
    <mergeCell ref="FLY129:FMD129"/>
    <mergeCell ref="FME129:FMJ129"/>
    <mergeCell ref="FMK129:FMP129"/>
    <mergeCell ref="FKI129:FKN129"/>
    <mergeCell ref="FKO129:FKT129"/>
    <mergeCell ref="FKU129:FKZ129"/>
    <mergeCell ref="FLA129:FLF129"/>
    <mergeCell ref="FLG129:FLL129"/>
    <mergeCell ref="FJE129:FJJ129"/>
    <mergeCell ref="FJK129:FJP129"/>
    <mergeCell ref="FJQ129:FJV129"/>
    <mergeCell ref="FJW129:FKB129"/>
    <mergeCell ref="FKC129:FKH129"/>
    <mergeCell ref="FIA129:FIF129"/>
    <mergeCell ref="FIG129:FIL129"/>
    <mergeCell ref="FIM129:FIR129"/>
    <mergeCell ref="FIS129:FIX129"/>
    <mergeCell ref="FIY129:FJD129"/>
    <mergeCell ref="FGW129:FHB129"/>
    <mergeCell ref="FHC129:FHH129"/>
    <mergeCell ref="FHI129:FHN129"/>
    <mergeCell ref="FHO129:FHT129"/>
    <mergeCell ref="FHU129:FHZ129"/>
    <mergeCell ref="FFS129:FFX129"/>
    <mergeCell ref="FFY129:FGD129"/>
    <mergeCell ref="FGE129:FGJ129"/>
    <mergeCell ref="FGK129:FGP129"/>
    <mergeCell ref="FGQ129:FGV129"/>
    <mergeCell ref="FEO129:FET129"/>
    <mergeCell ref="FEU129:FEZ129"/>
    <mergeCell ref="FFA129:FFF129"/>
    <mergeCell ref="FFG129:FFL129"/>
    <mergeCell ref="FFM129:FFR129"/>
    <mergeCell ref="FDK129:FDP129"/>
    <mergeCell ref="FDQ129:FDV129"/>
    <mergeCell ref="FDW129:FEB129"/>
    <mergeCell ref="FEC129:FEH129"/>
    <mergeCell ref="FEI129:FEN129"/>
    <mergeCell ref="FCG129:FCL129"/>
    <mergeCell ref="FCM129:FCR129"/>
    <mergeCell ref="FCS129:FCX129"/>
    <mergeCell ref="FCY129:FDD129"/>
    <mergeCell ref="FDE129:FDJ129"/>
    <mergeCell ref="FBC129:FBH129"/>
    <mergeCell ref="FBI129:FBN129"/>
    <mergeCell ref="FBO129:FBT129"/>
    <mergeCell ref="FBU129:FBZ129"/>
    <mergeCell ref="FCA129:FCF129"/>
    <mergeCell ref="EZY129:FAD129"/>
    <mergeCell ref="FAE129:FAJ129"/>
    <mergeCell ref="FAK129:FAP129"/>
    <mergeCell ref="FAQ129:FAV129"/>
    <mergeCell ref="FAW129:FBB129"/>
    <mergeCell ref="EYU129:EYZ129"/>
    <mergeCell ref="EZA129:EZF129"/>
    <mergeCell ref="EZG129:EZL129"/>
    <mergeCell ref="EZM129:EZR129"/>
    <mergeCell ref="EZS129:EZX129"/>
    <mergeCell ref="EXQ129:EXV129"/>
    <mergeCell ref="EXW129:EYB129"/>
    <mergeCell ref="EYC129:EYH129"/>
    <mergeCell ref="EYI129:EYN129"/>
    <mergeCell ref="EYO129:EYT129"/>
    <mergeCell ref="EWM129:EWR129"/>
    <mergeCell ref="EWS129:EWX129"/>
    <mergeCell ref="EWY129:EXD129"/>
    <mergeCell ref="EXE129:EXJ129"/>
    <mergeCell ref="EXK129:EXP129"/>
    <mergeCell ref="EVI129:EVN129"/>
    <mergeCell ref="EVO129:EVT129"/>
    <mergeCell ref="EVU129:EVZ129"/>
    <mergeCell ref="EWA129:EWF129"/>
    <mergeCell ref="EWG129:EWL129"/>
    <mergeCell ref="EUE129:EUJ129"/>
    <mergeCell ref="EUK129:EUP129"/>
    <mergeCell ref="EUQ129:EUV129"/>
    <mergeCell ref="EUW129:EVB129"/>
    <mergeCell ref="EVC129:EVH129"/>
    <mergeCell ref="ETA129:ETF129"/>
    <mergeCell ref="ETG129:ETL129"/>
    <mergeCell ref="ETM129:ETR129"/>
    <mergeCell ref="ETS129:ETX129"/>
    <mergeCell ref="ETY129:EUD129"/>
    <mergeCell ref="ERW129:ESB129"/>
    <mergeCell ref="ESC129:ESH129"/>
    <mergeCell ref="ESI129:ESN129"/>
    <mergeCell ref="ESO129:EST129"/>
    <mergeCell ref="ESU129:ESZ129"/>
    <mergeCell ref="EQS129:EQX129"/>
    <mergeCell ref="EQY129:ERD129"/>
    <mergeCell ref="ERE129:ERJ129"/>
    <mergeCell ref="ERK129:ERP129"/>
    <mergeCell ref="ERQ129:ERV129"/>
    <mergeCell ref="EPO129:EPT129"/>
    <mergeCell ref="EPU129:EPZ129"/>
    <mergeCell ref="EQA129:EQF129"/>
    <mergeCell ref="EQG129:EQL129"/>
    <mergeCell ref="EQM129:EQR129"/>
    <mergeCell ref="EOK129:EOP129"/>
    <mergeCell ref="EOQ129:EOV129"/>
    <mergeCell ref="EOW129:EPB129"/>
    <mergeCell ref="EPC129:EPH129"/>
    <mergeCell ref="EPI129:EPN129"/>
    <mergeCell ref="ENG129:ENL129"/>
    <mergeCell ref="ENM129:ENR129"/>
    <mergeCell ref="ENS129:ENX129"/>
    <mergeCell ref="ENY129:EOD129"/>
    <mergeCell ref="EOE129:EOJ129"/>
    <mergeCell ref="EMC129:EMH129"/>
    <mergeCell ref="EMI129:EMN129"/>
    <mergeCell ref="EMO129:EMT129"/>
    <mergeCell ref="EMU129:EMZ129"/>
    <mergeCell ref="ENA129:ENF129"/>
    <mergeCell ref="EKY129:ELD129"/>
    <mergeCell ref="ELE129:ELJ129"/>
    <mergeCell ref="ELK129:ELP129"/>
    <mergeCell ref="ELQ129:ELV129"/>
    <mergeCell ref="ELW129:EMB129"/>
    <mergeCell ref="EJU129:EJZ129"/>
    <mergeCell ref="EKA129:EKF129"/>
    <mergeCell ref="EKG129:EKL129"/>
    <mergeCell ref="EKM129:EKR129"/>
    <mergeCell ref="EKS129:EKX129"/>
    <mergeCell ref="EIQ129:EIV129"/>
    <mergeCell ref="EIW129:EJB129"/>
    <mergeCell ref="EJC129:EJH129"/>
    <mergeCell ref="EJI129:EJN129"/>
    <mergeCell ref="EJO129:EJT129"/>
    <mergeCell ref="EHM129:EHR129"/>
    <mergeCell ref="EHS129:EHX129"/>
    <mergeCell ref="EHY129:EID129"/>
    <mergeCell ref="EIE129:EIJ129"/>
    <mergeCell ref="EIK129:EIP129"/>
    <mergeCell ref="EGI129:EGN129"/>
    <mergeCell ref="EGO129:EGT129"/>
    <mergeCell ref="EGU129:EGZ129"/>
    <mergeCell ref="EHA129:EHF129"/>
    <mergeCell ref="EHG129:EHL129"/>
    <mergeCell ref="EFE129:EFJ129"/>
    <mergeCell ref="EFK129:EFP129"/>
    <mergeCell ref="EFQ129:EFV129"/>
    <mergeCell ref="EFW129:EGB129"/>
    <mergeCell ref="EGC129:EGH129"/>
    <mergeCell ref="EEA129:EEF129"/>
    <mergeCell ref="EEG129:EEL129"/>
    <mergeCell ref="EEM129:EER129"/>
    <mergeCell ref="EES129:EEX129"/>
    <mergeCell ref="EEY129:EFD129"/>
    <mergeCell ref="ECW129:EDB129"/>
    <mergeCell ref="EDC129:EDH129"/>
    <mergeCell ref="EDI129:EDN129"/>
    <mergeCell ref="EDO129:EDT129"/>
    <mergeCell ref="EDU129:EDZ129"/>
    <mergeCell ref="EBS129:EBX129"/>
    <mergeCell ref="EBY129:ECD129"/>
    <mergeCell ref="ECE129:ECJ129"/>
    <mergeCell ref="ECK129:ECP129"/>
    <mergeCell ref="ECQ129:ECV129"/>
    <mergeCell ref="EAO129:EAT129"/>
    <mergeCell ref="EAU129:EAZ129"/>
    <mergeCell ref="EBA129:EBF129"/>
    <mergeCell ref="EBG129:EBL129"/>
    <mergeCell ref="EBM129:EBR129"/>
    <mergeCell ref="DZK129:DZP129"/>
    <mergeCell ref="DZQ129:DZV129"/>
    <mergeCell ref="DZW129:EAB129"/>
    <mergeCell ref="EAC129:EAH129"/>
    <mergeCell ref="EAI129:EAN129"/>
    <mergeCell ref="DYG129:DYL129"/>
    <mergeCell ref="DYM129:DYR129"/>
    <mergeCell ref="DYS129:DYX129"/>
    <mergeCell ref="DYY129:DZD129"/>
    <mergeCell ref="DZE129:DZJ129"/>
    <mergeCell ref="DXC129:DXH129"/>
    <mergeCell ref="DXI129:DXN129"/>
    <mergeCell ref="DXO129:DXT129"/>
    <mergeCell ref="DXU129:DXZ129"/>
    <mergeCell ref="DYA129:DYF129"/>
    <mergeCell ref="DVY129:DWD129"/>
    <mergeCell ref="DWE129:DWJ129"/>
    <mergeCell ref="DWK129:DWP129"/>
    <mergeCell ref="DWQ129:DWV129"/>
    <mergeCell ref="DWW129:DXB129"/>
    <mergeCell ref="DUU129:DUZ129"/>
    <mergeCell ref="DVA129:DVF129"/>
    <mergeCell ref="DVG129:DVL129"/>
    <mergeCell ref="DVM129:DVR129"/>
    <mergeCell ref="DVS129:DVX129"/>
    <mergeCell ref="DTQ129:DTV129"/>
    <mergeCell ref="DTW129:DUB129"/>
    <mergeCell ref="DUC129:DUH129"/>
    <mergeCell ref="DUI129:DUN129"/>
    <mergeCell ref="DUO129:DUT129"/>
    <mergeCell ref="DSM129:DSR129"/>
    <mergeCell ref="DSS129:DSX129"/>
    <mergeCell ref="DSY129:DTD129"/>
    <mergeCell ref="DTE129:DTJ129"/>
    <mergeCell ref="DTK129:DTP129"/>
    <mergeCell ref="DRI129:DRN129"/>
    <mergeCell ref="DRO129:DRT129"/>
    <mergeCell ref="DRU129:DRZ129"/>
    <mergeCell ref="DSA129:DSF129"/>
    <mergeCell ref="DSG129:DSL129"/>
    <mergeCell ref="DQE129:DQJ129"/>
    <mergeCell ref="DQK129:DQP129"/>
    <mergeCell ref="DQQ129:DQV129"/>
    <mergeCell ref="DQW129:DRB129"/>
    <mergeCell ref="DRC129:DRH129"/>
    <mergeCell ref="DPA129:DPF129"/>
    <mergeCell ref="DPG129:DPL129"/>
    <mergeCell ref="DPM129:DPR129"/>
    <mergeCell ref="DPS129:DPX129"/>
    <mergeCell ref="DPY129:DQD129"/>
    <mergeCell ref="DNW129:DOB129"/>
    <mergeCell ref="DOC129:DOH129"/>
    <mergeCell ref="DOI129:DON129"/>
    <mergeCell ref="DOO129:DOT129"/>
    <mergeCell ref="DOU129:DOZ129"/>
    <mergeCell ref="DMS129:DMX129"/>
    <mergeCell ref="DMY129:DND129"/>
    <mergeCell ref="DNE129:DNJ129"/>
    <mergeCell ref="DNK129:DNP129"/>
    <mergeCell ref="DNQ129:DNV129"/>
    <mergeCell ref="DLO129:DLT129"/>
    <mergeCell ref="DLU129:DLZ129"/>
    <mergeCell ref="DMA129:DMF129"/>
    <mergeCell ref="DMG129:DML129"/>
    <mergeCell ref="DMM129:DMR129"/>
    <mergeCell ref="DKK129:DKP129"/>
    <mergeCell ref="DKQ129:DKV129"/>
    <mergeCell ref="DKW129:DLB129"/>
    <mergeCell ref="DLC129:DLH129"/>
    <mergeCell ref="DLI129:DLN129"/>
    <mergeCell ref="DJG129:DJL129"/>
    <mergeCell ref="DJM129:DJR129"/>
    <mergeCell ref="DJS129:DJX129"/>
    <mergeCell ref="DJY129:DKD129"/>
    <mergeCell ref="DKE129:DKJ129"/>
    <mergeCell ref="DIC129:DIH129"/>
    <mergeCell ref="DII129:DIN129"/>
    <mergeCell ref="DIO129:DIT129"/>
    <mergeCell ref="DIU129:DIZ129"/>
    <mergeCell ref="DJA129:DJF129"/>
    <mergeCell ref="DGY129:DHD129"/>
    <mergeCell ref="DHE129:DHJ129"/>
    <mergeCell ref="DHK129:DHP129"/>
    <mergeCell ref="DHQ129:DHV129"/>
    <mergeCell ref="DHW129:DIB129"/>
    <mergeCell ref="DFU129:DFZ129"/>
    <mergeCell ref="DGA129:DGF129"/>
    <mergeCell ref="DGG129:DGL129"/>
    <mergeCell ref="DGM129:DGR129"/>
    <mergeCell ref="DGS129:DGX129"/>
    <mergeCell ref="DEQ129:DEV129"/>
    <mergeCell ref="DEW129:DFB129"/>
    <mergeCell ref="DFC129:DFH129"/>
    <mergeCell ref="DFI129:DFN129"/>
    <mergeCell ref="DFO129:DFT129"/>
    <mergeCell ref="DDM129:DDR129"/>
    <mergeCell ref="DDS129:DDX129"/>
    <mergeCell ref="DDY129:DED129"/>
    <mergeCell ref="DEE129:DEJ129"/>
    <mergeCell ref="DEK129:DEP129"/>
    <mergeCell ref="DCI129:DCN129"/>
    <mergeCell ref="DCO129:DCT129"/>
    <mergeCell ref="DCU129:DCZ129"/>
    <mergeCell ref="DDA129:DDF129"/>
    <mergeCell ref="DDG129:DDL129"/>
    <mergeCell ref="DBE129:DBJ129"/>
    <mergeCell ref="DBK129:DBP129"/>
    <mergeCell ref="DBQ129:DBV129"/>
    <mergeCell ref="DBW129:DCB129"/>
    <mergeCell ref="DCC129:DCH129"/>
    <mergeCell ref="DAA129:DAF129"/>
    <mergeCell ref="DAG129:DAL129"/>
    <mergeCell ref="DAM129:DAR129"/>
    <mergeCell ref="DAS129:DAX129"/>
    <mergeCell ref="DAY129:DBD129"/>
    <mergeCell ref="CYW129:CZB129"/>
    <mergeCell ref="CZC129:CZH129"/>
    <mergeCell ref="CZI129:CZN129"/>
    <mergeCell ref="CZO129:CZT129"/>
    <mergeCell ref="CZU129:CZZ129"/>
    <mergeCell ref="CXS129:CXX129"/>
    <mergeCell ref="CXY129:CYD129"/>
    <mergeCell ref="CYE129:CYJ129"/>
    <mergeCell ref="CYK129:CYP129"/>
    <mergeCell ref="CYQ129:CYV129"/>
    <mergeCell ref="CWO129:CWT129"/>
    <mergeCell ref="CWU129:CWZ129"/>
    <mergeCell ref="CXA129:CXF129"/>
    <mergeCell ref="CXG129:CXL129"/>
    <mergeCell ref="CXM129:CXR129"/>
    <mergeCell ref="CVK129:CVP129"/>
    <mergeCell ref="CVQ129:CVV129"/>
    <mergeCell ref="CVW129:CWB129"/>
    <mergeCell ref="CWC129:CWH129"/>
    <mergeCell ref="CWI129:CWN129"/>
    <mergeCell ref="CUG129:CUL129"/>
    <mergeCell ref="CUM129:CUR129"/>
    <mergeCell ref="CUS129:CUX129"/>
    <mergeCell ref="CUY129:CVD129"/>
    <mergeCell ref="CVE129:CVJ129"/>
    <mergeCell ref="CTC129:CTH129"/>
    <mergeCell ref="CTI129:CTN129"/>
    <mergeCell ref="CTO129:CTT129"/>
    <mergeCell ref="CTU129:CTZ129"/>
    <mergeCell ref="CUA129:CUF129"/>
    <mergeCell ref="CRY129:CSD129"/>
    <mergeCell ref="CSE129:CSJ129"/>
    <mergeCell ref="CSK129:CSP129"/>
    <mergeCell ref="CSQ129:CSV129"/>
    <mergeCell ref="CSW129:CTB129"/>
    <mergeCell ref="CQU129:CQZ129"/>
    <mergeCell ref="CRA129:CRF129"/>
    <mergeCell ref="CRG129:CRL129"/>
    <mergeCell ref="CRM129:CRR129"/>
    <mergeCell ref="CRS129:CRX129"/>
    <mergeCell ref="CPQ129:CPV129"/>
    <mergeCell ref="CPW129:CQB129"/>
    <mergeCell ref="CQC129:CQH129"/>
    <mergeCell ref="CQI129:CQN129"/>
    <mergeCell ref="CQO129:CQT129"/>
    <mergeCell ref="COM129:COR129"/>
    <mergeCell ref="COS129:COX129"/>
    <mergeCell ref="COY129:CPD129"/>
    <mergeCell ref="CPE129:CPJ129"/>
    <mergeCell ref="CPK129:CPP129"/>
    <mergeCell ref="CNI129:CNN129"/>
    <mergeCell ref="CNO129:CNT129"/>
    <mergeCell ref="CNU129:CNZ129"/>
    <mergeCell ref="COA129:COF129"/>
    <mergeCell ref="COG129:COL129"/>
    <mergeCell ref="CME129:CMJ129"/>
    <mergeCell ref="CMK129:CMP129"/>
    <mergeCell ref="CMQ129:CMV129"/>
    <mergeCell ref="CMW129:CNB129"/>
    <mergeCell ref="CNC129:CNH129"/>
    <mergeCell ref="CLA129:CLF129"/>
    <mergeCell ref="CLG129:CLL129"/>
    <mergeCell ref="CLM129:CLR129"/>
    <mergeCell ref="CLS129:CLX129"/>
    <mergeCell ref="CLY129:CMD129"/>
    <mergeCell ref="CJW129:CKB129"/>
    <mergeCell ref="CKC129:CKH129"/>
    <mergeCell ref="CKI129:CKN129"/>
    <mergeCell ref="CKO129:CKT129"/>
    <mergeCell ref="CKU129:CKZ129"/>
    <mergeCell ref="CIS129:CIX129"/>
    <mergeCell ref="CIY129:CJD129"/>
    <mergeCell ref="CJE129:CJJ129"/>
    <mergeCell ref="CJK129:CJP129"/>
    <mergeCell ref="CJQ129:CJV129"/>
    <mergeCell ref="CHO129:CHT129"/>
    <mergeCell ref="CHU129:CHZ129"/>
    <mergeCell ref="CIA129:CIF129"/>
    <mergeCell ref="CIG129:CIL129"/>
    <mergeCell ref="CIM129:CIR129"/>
    <mergeCell ref="CGK129:CGP129"/>
    <mergeCell ref="CGQ129:CGV129"/>
    <mergeCell ref="CGW129:CHB129"/>
    <mergeCell ref="CHC129:CHH129"/>
    <mergeCell ref="CHI129:CHN129"/>
    <mergeCell ref="CFG129:CFL129"/>
    <mergeCell ref="CFM129:CFR129"/>
    <mergeCell ref="CFS129:CFX129"/>
    <mergeCell ref="CFY129:CGD129"/>
    <mergeCell ref="CGE129:CGJ129"/>
    <mergeCell ref="CEC129:CEH129"/>
    <mergeCell ref="CEI129:CEN129"/>
    <mergeCell ref="CEO129:CET129"/>
    <mergeCell ref="CEU129:CEZ129"/>
    <mergeCell ref="CFA129:CFF129"/>
    <mergeCell ref="CCY129:CDD129"/>
    <mergeCell ref="CDE129:CDJ129"/>
    <mergeCell ref="CDK129:CDP129"/>
    <mergeCell ref="CDQ129:CDV129"/>
    <mergeCell ref="CDW129:CEB129"/>
    <mergeCell ref="CBU129:CBZ129"/>
    <mergeCell ref="CCA129:CCF129"/>
    <mergeCell ref="CCG129:CCL129"/>
    <mergeCell ref="CCM129:CCR129"/>
    <mergeCell ref="CCS129:CCX129"/>
    <mergeCell ref="CAQ129:CAV129"/>
    <mergeCell ref="CAW129:CBB129"/>
    <mergeCell ref="CBC129:CBH129"/>
    <mergeCell ref="CBI129:CBN129"/>
    <mergeCell ref="CBO129:CBT129"/>
    <mergeCell ref="BZM129:BZR129"/>
    <mergeCell ref="BZS129:BZX129"/>
    <mergeCell ref="BZY129:CAD129"/>
    <mergeCell ref="CAE129:CAJ129"/>
    <mergeCell ref="CAK129:CAP129"/>
    <mergeCell ref="BYI129:BYN129"/>
    <mergeCell ref="BYO129:BYT129"/>
    <mergeCell ref="BYU129:BYZ129"/>
    <mergeCell ref="BZA129:BZF129"/>
    <mergeCell ref="BZG129:BZL129"/>
    <mergeCell ref="BXE129:BXJ129"/>
    <mergeCell ref="BXK129:BXP129"/>
    <mergeCell ref="BXQ129:BXV129"/>
    <mergeCell ref="BXW129:BYB129"/>
    <mergeCell ref="BYC129:BYH129"/>
    <mergeCell ref="BWA129:BWF129"/>
    <mergeCell ref="BWG129:BWL129"/>
    <mergeCell ref="BWM129:BWR129"/>
    <mergeCell ref="BWS129:BWX129"/>
    <mergeCell ref="BWY129:BXD129"/>
    <mergeCell ref="BUW129:BVB129"/>
    <mergeCell ref="BVC129:BVH129"/>
    <mergeCell ref="BVI129:BVN129"/>
    <mergeCell ref="BVO129:BVT129"/>
    <mergeCell ref="BVU129:BVZ129"/>
    <mergeCell ref="BTS129:BTX129"/>
    <mergeCell ref="BTY129:BUD129"/>
    <mergeCell ref="BUE129:BUJ129"/>
    <mergeCell ref="BUK129:BUP129"/>
    <mergeCell ref="BUQ129:BUV129"/>
    <mergeCell ref="BSO129:BST129"/>
    <mergeCell ref="BSU129:BSZ129"/>
    <mergeCell ref="BTA129:BTF129"/>
    <mergeCell ref="BTG129:BTL129"/>
    <mergeCell ref="BTM129:BTR129"/>
    <mergeCell ref="BRK129:BRP129"/>
    <mergeCell ref="BRQ129:BRV129"/>
    <mergeCell ref="BRW129:BSB129"/>
    <mergeCell ref="BSC129:BSH129"/>
    <mergeCell ref="BSI129:BSN129"/>
    <mergeCell ref="BQG129:BQL129"/>
    <mergeCell ref="BQM129:BQR129"/>
    <mergeCell ref="BQS129:BQX129"/>
    <mergeCell ref="BQY129:BRD129"/>
    <mergeCell ref="BRE129:BRJ129"/>
    <mergeCell ref="BPC129:BPH129"/>
    <mergeCell ref="BPI129:BPN129"/>
    <mergeCell ref="BPO129:BPT129"/>
    <mergeCell ref="BPU129:BPZ129"/>
    <mergeCell ref="BQA129:BQF129"/>
    <mergeCell ref="BNY129:BOD129"/>
    <mergeCell ref="BOE129:BOJ129"/>
    <mergeCell ref="BOK129:BOP129"/>
    <mergeCell ref="BOQ129:BOV129"/>
    <mergeCell ref="BOW129:BPB129"/>
    <mergeCell ref="BMU129:BMZ129"/>
    <mergeCell ref="BNA129:BNF129"/>
    <mergeCell ref="BNG129:BNL129"/>
    <mergeCell ref="BNM129:BNR129"/>
    <mergeCell ref="BNS129:BNX129"/>
    <mergeCell ref="BLQ129:BLV129"/>
    <mergeCell ref="BLW129:BMB129"/>
    <mergeCell ref="BMC129:BMH129"/>
    <mergeCell ref="BMI129:BMN129"/>
    <mergeCell ref="BMO129:BMT129"/>
    <mergeCell ref="BKM129:BKR129"/>
    <mergeCell ref="BKS129:BKX129"/>
    <mergeCell ref="BKY129:BLD129"/>
    <mergeCell ref="BLE129:BLJ129"/>
    <mergeCell ref="BLK129:BLP129"/>
    <mergeCell ref="BJI129:BJN129"/>
    <mergeCell ref="BJO129:BJT129"/>
    <mergeCell ref="BJU129:BJZ129"/>
    <mergeCell ref="BKA129:BKF129"/>
    <mergeCell ref="BKG129:BKL129"/>
    <mergeCell ref="BIE129:BIJ129"/>
    <mergeCell ref="BIK129:BIP129"/>
    <mergeCell ref="BIQ129:BIV129"/>
    <mergeCell ref="BIW129:BJB129"/>
    <mergeCell ref="BJC129:BJH129"/>
    <mergeCell ref="BHA129:BHF129"/>
    <mergeCell ref="BHG129:BHL129"/>
    <mergeCell ref="BHM129:BHR129"/>
    <mergeCell ref="BHS129:BHX129"/>
    <mergeCell ref="BHY129:BID129"/>
    <mergeCell ref="BFW129:BGB129"/>
    <mergeCell ref="BGC129:BGH129"/>
    <mergeCell ref="BGI129:BGN129"/>
    <mergeCell ref="BGO129:BGT129"/>
    <mergeCell ref="BGU129:BGZ129"/>
    <mergeCell ref="BES129:BEX129"/>
    <mergeCell ref="BEY129:BFD129"/>
    <mergeCell ref="BFE129:BFJ129"/>
    <mergeCell ref="BFK129:BFP129"/>
    <mergeCell ref="BFQ129:BFV129"/>
    <mergeCell ref="BDO129:BDT129"/>
    <mergeCell ref="BDU129:BDZ129"/>
    <mergeCell ref="BEA129:BEF129"/>
    <mergeCell ref="BEG129:BEL129"/>
    <mergeCell ref="BEM129:BER129"/>
    <mergeCell ref="BCK129:BCP129"/>
    <mergeCell ref="BCQ129:BCV129"/>
    <mergeCell ref="BCW129:BDB129"/>
    <mergeCell ref="BDC129:BDH129"/>
    <mergeCell ref="BDI129:BDN129"/>
    <mergeCell ref="BBG129:BBL129"/>
    <mergeCell ref="BBM129:BBR129"/>
    <mergeCell ref="BBS129:BBX129"/>
    <mergeCell ref="BBY129:BCD129"/>
    <mergeCell ref="BCE129:BCJ129"/>
    <mergeCell ref="BAC129:BAH129"/>
    <mergeCell ref="BAI129:BAN129"/>
    <mergeCell ref="BAO129:BAT129"/>
    <mergeCell ref="BAU129:BAZ129"/>
    <mergeCell ref="BBA129:BBF129"/>
    <mergeCell ref="AYY129:AZD129"/>
    <mergeCell ref="AZE129:AZJ129"/>
    <mergeCell ref="AZK129:AZP129"/>
    <mergeCell ref="AZQ129:AZV129"/>
    <mergeCell ref="AZW129:BAB129"/>
    <mergeCell ref="AXU129:AXZ129"/>
    <mergeCell ref="AYA129:AYF129"/>
    <mergeCell ref="AYG129:AYL129"/>
    <mergeCell ref="AYM129:AYR129"/>
    <mergeCell ref="AYS129:AYX129"/>
    <mergeCell ref="AWQ129:AWV129"/>
    <mergeCell ref="AWW129:AXB129"/>
    <mergeCell ref="AXC129:AXH129"/>
    <mergeCell ref="AXI129:AXN129"/>
    <mergeCell ref="AXO129:AXT129"/>
    <mergeCell ref="AVM129:AVR129"/>
    <mergeCell ref="AVS129:AVX129"/>
    <mergeCell ref="AVY129:AWD129"/>
    <mergeCell ref="AWE129:AWJ129"/>
    <mergeCell ref="AWK129:AWP129"/>
    <mergeCell ref="AUI129:AUN129"/>
    <mergeCell ref="AUO129:AUT129"/>
    <mergeCell ref="AUU129:AUZ129"/>
    <mergeCell ref="AVA129:AVF129"/>
    <mergeCell ref="AVG129:AVL129"/>
    <mergeCell ref="ATE129:ATJ129"/>
    <mergeCell ref="ATK129:ATP129"/>
    <mergeCell ref="ATQ129:ATV129"/>
    <mergeCell ref="ATW129:AUB129"/>
    <mergeCell ref="AUC129:AUH129"/>
    <mergeCell ref="ASA129:ASF129"/>
    <mergeCell ref="ASG129:ASL129"/>
    <mergeCell ref="ASM129:ASR129"/>
    <mergeCell ref="ASS129:ASX129"/>
    <mergeCell ref="ASY129:ATD129"/>
    <mergeCell ref="AQW129:ARB129"/>
    <mergeCell ref="ARC129:ARH129"/>
    <mergeCell ref="ARI129:ARN129"/>
    <mergeCell ref="ARO129:ART129"/>
    <mergeCell ref="ARU129:ARZ129"/>
    <mergeCell ref="APS129:APX129"/>
    <mergeCell ref="APY129:AQD129"/>
    <mergeCell ref="AQE129:AQJ129"/>
    <mergeCell ref="AQK129:AQP129"/>
    <mergeCell ref="AQQ129:AQV129"/>
    <mergeCell ref="AOO129:AOT129"/>
    <mergeCell ref="AOU129:AOZ129"/>
    <mergeCell ref="APA129:APF129"/>
    <mergeCell ref="APG129:APL129"/>
    <mergeCell ref="APM129:APR129"/>
    <mergeCell ref="ANK129:ANP129"/>
    <mergeCell ref="ANQ129:ANV129"/>
    <mergeCell ref="ANW129:AOB129"/>
    <mergeCell ref="AOC129:AOH129"/>
    <mergeCell ref="AOI129:AON129"/>
    <mergeCell ref="AMG129:AML129"/>
    <mergeCell ref="AMM129:AMR129"/>
    <mergeCell ref="AMS129:AMX129"/>
    <mergeCell ref="AMY129:AND129"/>
    <mergeCell ref="ANE129:ANJ129"/>
    <mergeCell ref="ALC129:ALH129"/>
    <mergeCell ref="ALI129:ALN129"/>
    <mergeCell ref="ALO129:ALT129"/>
    <mergeCell ref="ALU129:ALZ129"/>
    <mergeCell ref="AMA129:AMF129"/>
    <mergeCell ref="AJY129:AKD129"/>
    <mergeCell ref="AKE129:AKJ129"/>
    <mergeCell ref="AKK129:AKP129"/>
    <mergeCell ref="AKQ129:AKV129"/>
    <mergeCell ref="AKW129:ALB129"/>
    <mergeCell ref="AIU129:AIZ129"/>
    <mergeCell ref="AJA129:AJF129"/>
    <mergeCell ref="AJG129:AJL129"/>
    <mergeCell ref="AJM129:AJR129"/>
    <mergeCell ref="AJS129:AJX129"/>
    <mergeCell ref="AHQ129:AHV129"/>
    <mergeCell ref="AHW129:AIB129"/>
    <mergeCell ref="AIC129:AIH129"/>
    <mergeCell ref="AII129:AIN129"/>
    <mergeCell ref="AIO129:AIT129"/>
    <mergeCell ref="AGM129:AGR129"/>
    <mergeCell ref="AGS129:AGX129"/>
    <mergeCell ref="AGY129:AHD129"/>
    <mergeCell ref="AHE129:AHJ129"/>
    <mergeCell ref="AHK129:AHP129"/>
    <mergeCell ref="AFI129:AFN129"/>
    <mergeCell ref="AFO129:AFT129"/>
    <mergeCell ref="AFU129:AFZ129"/>
    <mergeCell ref="AGA129:AGF129"/>
    <mergeCell ref="AGG129:AGL129"/>
    <mergeCell ref="AEE129:AEJ129"/>
    <mergeCell ref="AEK129:AEP129"/>
    <mergeCell ref="AEQ129:AEV129"/>
    <mergeCell ref="AEW129:AFB129"/>
    <mergeCell ref="AFC129:AFH129"/>
    <mergeCell ref="ADA129:ADF129"/>
    <mergeCell ref="ADG129:ADL129"/>
    <mergeCell ref="ADM129:ADR129"/>
    <mergeCell ref="ADS129:ADX129"/>
    <mergeCell ref="ADY129:AED129"/>
    <mergeCell ref="ABW129:ACB129"/>
    <mergeCell ref="ACC129:ACH129"/>
    <mergeCell ref="ACI129:ACN129"/>
    <mergeCell ref="ACO129:ACT129"/>
    <mergeCell ref="ACU129:ACZ129"/>
    <mergeCell ref="AAS129:AAX129"/>
    <mergeCell ref="AAY129:ABD129"/>
    <mergeCell ref="ABE129:ABJ129"/>
    <mergeCell ref="ABK129:ABP129"/>
    <mergeCell ref="ABQ129:ABV129"/>
    <mergeCell ref="ZO129:ZT129"/>
    <mergeCell ref="ZU129:ZZ129"/>
    <mergeCell ref="AAA129:AAF129"/>
    <mergeCell ref="AAG129:AAL129"/>
    <mergeCell ref="AAM129:AAR129"/>
    <mergeCell ref="YK129:YP129"/>
    <mergeCell ref="YQ129:YV129"/>
    <mergeCell ref="YW129:ZB129"/>
    <mergeCell ref="ZC129:ZH129"/>
    <mergeCell ref="ZI129:ZN129"/>
    <mergeCell ref="XG129:XL129"/>
    <mergeCell ref="XM129:XR129"/>
    <mergeCell ref="XS129:XX129"/>
    <mergeCell ref="XY129:YD129"/>
    <mergeCell ref="YE129:YJ129"/>
    <mergeCell ref="WC129:WH129"/>
    <mergeCell ref="WI129:WN129"/>
    <mergeCell ref="WO129:WT129"/>
    <mergeCell ref="WU129:WZ129"/>
    <mergeCell ref="XA129:XF129"/>
    <mergeCell ref="UY129:VD129"/>
    <mergeCell ref="VE129:VJ129"/>
    <mergeCell ref="VK129:VP129"/>
    <mergeCell ref="VQ129:VV129"/>
    <mergeCell ref="VW129:WB129"/>
    <mergeCell ref="TU129:TZ129"/>
    <mergeCell ref="UA129:UF129"/>
    <mergeCell ref="UG129:UL129"/>
    <mergeCell ref="UM129:UR129"/>
    <mergeCell ref="US129:UX129"/>
    <mergeCell ref="SQ129:SV129"/>
    <mergeCell ref="SW129:TB129"/>
    <mergeCell ref="TC129:TH129"/>
    <mergeCell ref="TI129:TN129"/>
    <mergeCell ref="TO129:TT129"/>
    <mergeCell ref="RM129:RR129"/>
    <mergeCell ref="RS129:RX129"/>
    <mergeCell ref="RY129:SD129"/>
    <mergeCell ref="SE129:SJ129"/>
    <mergeCell ref="SK129:SP129"/>
    <mergeCell ref="QI129:QN129"/>
    <mergeCell ref="QO129:QT129"/>
    <mergeCell ref="QU129:QZ129"/>
    <mergeCell ref="RA129:RF129"/>
    <mergeCell ref="RG129:RL129"/>
    <mergeCell ref="PE129:PJ129"/>
    <mergeCell ref="PK129:PP129"/>
    <mergeCell ref="PQ129:PV129"/>
    <mergeCell ref="PW129:QB129"/>
    <mergeCell ref="QC129:QH129"/>
    <mergeCell ref="OA129:OF129"/>
    <mergeCell ref="OG129:OL129"/>
    <mergeCell ref="OM129:OR129"/>
    <mergeCell ref="OS129:OX129"/>
    <mergeCell ref="OY129:PD129"/>
    <mergeCell ref="MW129:NB129"/>
    <mergeCell ref="NC129:NH129"/>
    <mergeCell ref="NI129:NN129"/>
    <mergeCell ref="NO129:NT129"/>
    <mergeCell ref="NU129:NZ129"/>
    <mergeCell ref="LS129:LX129"/>
    <mergeCell ref="LY129:MD129"/>
    <mergeCell ref="ME129:MJ129"/>
    <mergeCell ref="MK129:MP129"/>
    <mergeCell ref="MQ129:MV129"/>
    <mergeCell ref="KO129:KT129"/>
    <mergeCell ref="KU129:KZ129"/>
    <mergeCell ref="LA129:LF129"/>
    <mergeCell ref="LG129:LL129"/>
    <mergeCell ref="LM129:LR129"/>
    <mergeCell ref="JK129:JP129"/>
    <mergeCell ref="JQ129:JV129"/>
    <mergeCell ref="JW129:KB129"/>
    <mergeCell ref="KC129:KH129"/>
    <mergeCell ref="KI129:KN129"/>
    <mergeCell ref="IG129:IL129"/>
    <mergeCell ref="IM129:IR129"/>
    <mergeCell ref="IS129:IX129"/>
    <mergeCell ref="IY129:JD129"/>
    <mergeCell ref="JE129:JJ129"/>
    <mergeCell ref="HC129:HH129"/>
    <mergeCell ref="HI129:HN129"/>
    <mergeCell ref="HO129:HT129"/>
    <mergeCell ref="HU129:HZ129"/>
    <mergeCell ref="IA129:IF129"/>
    <mergeCell ref="FY129:GD129"/>
    <mergeCell ref="GE129:GJ129"/>
    <mergeCell ref="GK129:GP129"/>
    <mergeCell ref="GQ129:GV129"/>
    <mergeCell ref="GW129:HB129"/>
    <mergeCell ref="EU129:EZ129"/>
    <mergeCell ref="FA129:FF129"/>
    <mergeCell ref="FG129:FL129"/>
    <mergeCell ref="FM129:FR129"/>
    <mergeCell ref="FS129:FX129"/>
    <mergeCell ref="DQ129:DV129"/>
    <mergeCell ref="DW129:EB129"/>
    <mergeCell ref="EC129:EH129"/>
    <mergeCell ref="EI129:EN129"/>
    <mergeCell ref="EO129:ET129"/>
    <mergeCell ref="CM129:CR129"/>
    <mergeCell ref="CS129:CX129"/>
    <mergeCell ref="CY129:DD129"/>
    <mergeCell ref="DE129:DJ129"/>
    <mergeCell ref="DK129:DP129"/>
    <mergeCell ref="XFA103:XFD103"/>
    <mergeCell ref="XDW103:XEB103"/>
    <mergeCell ref="XEC103:XEH103"/>
    <mergeCell ref="XEI103:XEN103"/>
    <mergeCell ref="XEO103:XET103"/>
    <mergeCell ref="XEU103:XEZ103"/>
    <mergeCell ref="XCS103:XCX103"/>
    <mergeCell ref="XCY103:XDD103"/>
    <mergeCell ref="XDE103:XDJ103"/>
    <mergeCell ref="XDK103:XDP103"/>
    <mergeCell ref="XDQ103:XDV103"/>
    <mergeCell ref="XBO103:XBT103"/>
    <mergeCell ref="XBU103:XBZ103"/>
    <mergeCell ref="XCA103:XCF103"/>
    <mergeCell ref="XCG103:XCL103"/>
    <mergeCell ref="XCM103:XCR103"/>
    <mergeCell ref="XAK103:XAP103"/>
    <mergeCell ref="XAQ103:XAV103"/>
    <mergeCell ref="XAW103:XBB103"/>
    <mergeCell ref="XBC103:XBH103"/>
    <mergeCell ref="XBI103:XBN103"/>
    <mergeCell ref="WZG103:WZL103"/>
    <mergeCell ref="WZM103:WZR103"/>
    <mergeCell ref="WZS103:WZX103"/>
    <mergeCell ref="WZY103:XAD103"/>
    <mergeCell ref="XAE103:XAJ103"/>
    <mergeCell ref="WYC103:WYH103"/>
    <mergeCell ref="WYI103:WYN103"/>
    <mergeCell ref="WYO103:WYT103"/>
    <mergeCell ref="WYU103:WYZ103"/>
    <mergeCell ref="WZA103:WZF103"/>
    <mergeCell ref="WWY103:WXD103"/>
    <mergeCell ref="WXE103:WXJ103"/>
    <mergeCell ref="WXK103:WXP103"/>
    <mergeCell ref="WXQ103:WXV103"/>
    <mergeCell ref="WXW103:WYB103"/>
    <mergeCell ref="WVU103:WVZ103"/>
    <mergeCell ref="WWA103:WWF103"/>
    <mergeCell ref="WWG103:WWL103"/>
    <mergeCell ref="WWM103:WWR103"/>
    <mergeCell ref="WWS103:WWX103"/>
    <mergeCell ref="WUQ103:WUV103"/>
    <mergeCell ref="WUW103:WVB103"/>
    <mergeCell ref="WVC103:WVH103"/>
    <mergeCell ref="WVI103:WVN103"/>
    <mergeCell ref="WVO103:WVT103"/>
    <mergeCell ref="WTM103:WTR103"/>
    <mergeCell ref="WTS103:WTX103"/>
    <mergeCell ref="WTY103:WUD103"/>
    <mergeCell ref="WUE103:WUJ103"/>
    <mergeCell ref="WUK103:WUP103"/>
    <mergeCell ref="WSI103:WSN103"/>
    <mergeCell ref="WSO103:WST103"/>
    <mergeCell ref="WSU103:WSZ103"/>
    <mergeCell ref="WTA103:WTF103"/>
    <mergeCell ref="WTG103:WTL103"/>
    <mergeCell ref="WRE103:WRJ103"/>
    <mergeCell ref="WRK103:WRP103"/>
    <mergeCell ref="WRQ103:WRV103"/>
    <mergeCell ref="WRW103:WSB103"/>
    <mergeCell ref="WSC103:WSH103"/>
    <mergeCell ref="WQA103:WQF103"/>
    <mergeCell ref="WQG103:WQL103"/>
    <mergeCell ref="WQM103:WQR103"/>
    <mergeCell ref="WQS103:WQX103"/>
    <mergeCell ref="WQY103:WRD103"/>
    <mergeCell ref="WOW103:WPB103"/>
    <mergeCell ref="WPC103:WPH103"/>
    <mergeCell ref="WPI103:WPN103"/>
    <mergeCell ref="WPO103:WPT103"/>
    <mergeCell ref="WPU103:WPZ103"/>
    <mergeCell ref="WNS103:WNX103"/>
    <mergeCell ref="WNY103:WOD103"/>
    <mergeCell ref="WOE103:WOJ103"/>
    <mergeCell ref="WOK103:WOP103"/>
    <mergeCell ref="WOQ103:WOV103"/>
    <mergeCell ref="WMO103:WMT103"/>
    <mergeCell ref="WMU103:WMZ103"/>
    <mergeCell ref="WNA103:WNF103"/>
    <mergeCell ref="WNG103:WNL103"/>
    <mergeCell ref="WNM103:WNR103"/>
    <mergeCell ref="WLK103:WLP103"/>
    <mergeCell ref="WLQ103:WLV103"/>
    <mergeCell ref="WLW103:WMB103"/>
    <mergeCell ref="WMC103:WMH103"/>
    <mergeCell ref="WMI103:WMN103"/>
    <mergeCell ref="WKG103:WKL103"/>
    <mergeCell ref="WKM103:WKR103"/>
    <mergeCell ref="WKS103:WKX103"/>
    <mergeCell ref="WKY103:WLD103"/>
    <mergeCell ref="WLE103:WLJ103"/>
    <mergeCell ref="WJC103:WJH103"/>
    <mergeCell ref="WJI103:WJN103"/>
    <mergeCell ref="WJO103:WJT103"/>
    <mergeCell ref="WJU103:WJZ103"/>
    <mergeCell ref="WKA103:WKF103"/>
    <mergeCell ref="WHY103:WID103"/>
    <mergeCell ref="WIE103:WIJ103"/>
    <mergeCell ref="WIK103:WIP103"/>
    <mergeCell ref="WIQ103:WIV103"/>
    <mergeCell ref="WIW103:WJB103"/>
    <mergeCell ref="WGU103:WGZ103"/>
    <mergeCell ref="WHA103:WHF103"/>
    <mergeCell ref="WHG103:WHL103"/>
    <mergeCell ref="WHM103:WHR103"/>
    <mergeCell ref="WHS103:WHX103"/>
    <mergeCell ref="WFQ103:WFV103"/>
    <mergeCell ref="WFW103:WGB103"/>
    <mergeCell ref="WGC103:WGH103"/>
    <mergeCell ref="WGI103:WGN103"/>
    <mergeCell ref="WGO103:WGT103"/>
    <mergeCell ref="WEM103:WER103"/>
    <mergeCell ref="WES103:WEX103"/>
    <mergeCell ref="WEY103:WFD103"/>
    <mergeCell ref="WFE103:WFJ103"/>
    <mergeCell ref="WFK103:WFP103"/>
    <mergeCell ref="WDI103:WDN103"/>
    <mergeCell ref="WDO103:WDT103"/>
    <mergeCell ref="WDU103:WDZ103"/>
    <mergeCell ref="WEA103:WEF103"/>
    <mergeCell ref="WEG103:WEL103"/>
    <mergeCell ref="WCE103:WCJ103"/>
    <mergeCell ref="WCK103:WCP103"/>
    <mergeCell ref="WCQ103:WCV103"/>
    <mergeCell ref="WCW103:WDB103"/>
    <mergeCell ref="WDC103:WDH103"/>
    <mergeCell ref="WBA103:WBF103"/>
    <mergeCell ref="WBG103:WBL103"/>
    <mergeCell ref="WBM103:WBR103"/>
    <mergeCell ref="WBS103:WBX103"/>
    <mergeCell ref="WBY103:WCD103"/>
    <mergeCell ref="VZW103:WAB103"/>
    <mergeCell ref="WAC103:WAH103"/>
    <mergeCell ref="WAI103:WAN103"/>
    <mergeCell ref="WAO103:WAT103"/>
    <mergeCell ref="WAU103:WAZ103"/>
    <mergeCell ref="VYS103:VYX103"/>
    <mergeCell ref="VYY103:VZD103"/>
    <mergeCell ref="VZE103:VZJ103"/>
    <mergeCell ref="VZK103:VZP103"/>
    <mergeCell ref="VZQ103:VZV103"/>
    <mergeCell ref="VXO103:VXT103"/>
    <mergeCell ref="VXU103:VXZ103"/>
    <mergeCell ref="VYA103:VYF103"/>
    <mergeCell ref="VYG103:VYL103"/>
    <mergeCell ref="VYM103:VYR103"/>
    <mergeCell ref="VWK103:VWP103"/>
    <mergeCell ref="VWQ103:VWV103"/>
    <mergeCell ref="VWW103:VXB103"/>
    <mergeCell ref="VXC103:VXH103"/>
    <mergeCell ref="VXI103:VXN103"/>
    <mergeCell ref="VVG103:VVL103"/>
    <mergeCell ref="VVM103:VVR103"/>
    <mergeCell ref="VVS103:VVX103"/>
    <mergeCell ref="VVY103:VWD103"/>
    <mergeCell ref="VWE103:VWJ103"/>
    <mergeCell ref="VUC103:VUH103"/>
    <mergeCell ref="VUI103:VUN103"/>
    <mergeCell ref="VUO103:VUT103"/>
    <mergeCell ref="VUU103:VUZ103"/>
    <mergeCell ref="VVA103:VVF103"/>
    <mergeCell ref="VSY103:VTD103"/>
    <mergeCell ref="VTE103:VTJ103"/>
    <mergeCell ref="VTK103:VTP103"/>
    <mergeCell ref="VTQ103:VTV103"/>
    <mergeCell ref="VTW103:VUB103"/>
    <mergeCell ref="VRU103:VRZ103"/>
    <mergeCell ref="VSA103:VSF103"/>
    <mergeCell ref="VSG103:VSL103"/>
    <mergeCell ref="VSM103:VSR103"/>
    <mergeCell ref="VSS103:VSX103"/>
    <mergeCell ref="VQQ103:VQV103"/>
    <mergeCell ref="VQW103:VRB103"/>
    <mergeCell ref="VRC103:VRH103"/>
    <mergeCell ref="VRI103:VRN103"/>
    <mergeCell ref="VRO103:VRT103"/>
    <mergeCell ref="VPM103:VPR103"/>
    <mergeCell ref="VPS103:VPX103"/>
    <mergeCell ref="VPY103:VQD103"/>
    <mergeCell ref="VQE103:VQJ103"/>
    <mergeCell ref="VQK103:VQP103"/>
    <mergeCell ref="VOI103:VON103"/>
    <mergeCell ref="VOO103:VOT103"/>
    <mergeCell ref="VOU103:VOZ103"/>
    <mergeCell ref="VPA103:VPF103"/>
    <mergeCell ref="VPG103:VPL103"/>
    <mergeCell ref="VNE103:VNJ103"/>
    <mergeCell ref="VNK103:VNP103"/>
    <mergeCell ref="VNQ103:VNV103"/>
    <mergeCell ref="VNW103:VOB103"/>
    <mergeCell ref="VOC103:VOH103"/>
    <mergeCell ref="VMA103:VMF103"/>
    <mergeCell ref="VMG103:VML103"/>
    <mergeCell ref="VMM103:VMR103"/>
    <mergeCell ref="VMS103:VMX103"/>
    <mergeCell ref="VMY103:VND103"/>
    <mergeCell ref="VKW103:VLB103"/>
    <mergeCell ref="VLC103:VLH103"/>
    <mergeCell ref="VLI103:VLN103"/>
    <mergeCell ref="VLO103:VLT103"/>
    <mergeCell ref="VLU103:VLZ103"/>
    <mergeCell ref="VJS103:VJX103"/>
    <mergeCell ref="VJY103:VKD103"/>
    <mergeCell ref="VKE103:VKJ103"/>
    <mergeCell ref="VKK103:VKP103"/>
    <mergeCell ref="VKQ103:VKV103"/>
    <mergeCell ref="VIO103:VIT103"/>
    <mergeCell ref="VIU103:VIZ103"/>
    <mergeCell ref="VJA103:VJF103"/>
    <mergeCell ref="VJG103:VJL103"/>
    <mergeCell ref="VJM103:VJR103"/>
    <mergeCell ref="VHK103:VHP103"/>
    <mergeCell ref="VHQ103:VHV103"/>
    <mergeCell ref="VHW103:VIB103"/>
    <mergeCell ref="VIC103:VIH103"/>
    <mergeCell ref="VII103:VIN103"/>
    <mergeCell ref="VGG103:VGL103"/>
    <mergeCell ref="VGM103:VGR103"/>
    <mergeCell ref="VGS103:VGX103"/>
    <mergeCell ref="VGY103:VHD103"/>
    <mergeCell ref="VHE103:VHJ103"/>
    <mergeCell ref="VFC103:VFH103"/>
    <mergeCell ref="VFI103:VFN103"/>
    <mergeCell ref="VFO103:VFT103"/>
    <mergeCell ref="VFU103:VFZ103"/>
    <mergeCell ref="VGA103:VGF103"/>
    <mergeCell ref="VDY103:VED103"/>
    <mergeCell ref="VEE103:VEJ103"/>
    <mergeCell ref="VEK103:VEP103"/>
    <mergeCell ref="VEQ103:VEV103"/>
    <mergeCell ref="VEW103:VFB103"/>
    <mergeCell ref="VCU103:VCZ103"/>
    <mergeCell ref="VDA103:VDF103"/>
    <mergeCell ref="VDG103:VDL103"/>
    <mergeCell ref="VDM103:VDR103"/>
    <mergeCell ref="VDS103:VDX103"/>
    <mergeCell ref="VBQ103:VBV103"/>
    <mergeCell ref="VBW103:VCB103"/>
    <mergeCell ref="VCC103:VCH103"/>
    <mergeCell ref="VCI103:VCN103"/>
    <mergeCell ref="VCO103:VCT103"/>
    <mergeCell ref="VAM103:VAR103"/>
    <mergeCell ref="VAS103:VAX103"/>
    <mergeCell ref="VAY103:VBD103"/>
    <mergeCell ref="VBE103:VBJ103"/>
    <mergeCell ref="VBK103:VBP103"/>
    <mergeCell ref="UZI103:UZN103"/>
    <mergeCell ref="UZO103:UZT103"/>
    <mergeCell ref="UZU103:UZZ103"/>
    <mergeCell ref="VAA103:VAF103"/>
    <mergeCell ref="VAG103:VAL103"/>
    <mergeCell ref="UYE103:UYJ103"/>
    <mergeCell ref="UYK103:UYP103"/>
    <mergeCell ref="UYQ103:UYV103"/>
    <mergeCell ref="UYW103:UZB103"/>
    <mergeCell ref="UZC103:UZH103"/>
    <mergeCell ref="UXA103:UXF103"/>
    <mergeCell ref="UXG103:UXL103"/>
    <mergeCell ref="UXM103:UXR103"/>
    <mergeCell ref="UXS103:UXX103"/>
    <mergeCell ref="UXY103:UYD103"/>
    <mergeCell ref="UVW103:UWB103"/>
    <mergeCell ref="UWC103:UWH103"/>
    <mergeCell ref="UWI103:UWN103"/>
    <mergeCell ref="UWO103:UWT103"/>
    <mergeCell ref="UWU103:UWZ103"/>
    <mergeCell ref="UUS103:UUX103"/>
    <mergeCell ref="UUY103:UVD103"/>
    <mergeCell ref="UVE103:UVJ103"/>
    <mergeCell ref="UVK103:UVP103"/>
    <mergeCell ref="UVQ103:UVV103"/>
    <mergeCell ref="UTO103:UTT103"/>
    <mergeCell ref="UTU103:UTZ103"/>
    <mergeCell ref="UUA103:UUF103"/>
    <mergeCell ref="UUG103:UUL103"/>
    <mergeCell ref="UUM103:UUR103"/>
    <mergeCell ref="USK103:USP103"/>
    <mergeCell ref="USQ103:USV103"/>
    <mergeCell ref="USW103:UTB103"/>
    <mergeCell ref="UTC103:UTH103"/>
    <mergeCell ref="UTI103:UTN103"/>
    <mergeCell ref="URG103:URL103"/>
    <mergeCell ref="URM103:URR103"/>
    <mergeCell ref="URS103:URX103"/>
    <mergeCell ref="URY103:USD103"/>
    <mergeCell ref="USE103:USJ103"/>
    <mergeCell ref="UQC103:UQH103"/>
    <mergeCell ref="UQI103:UQN103"/>
    <mergeCell ref="UQO103:UQT103"/>
    <mergeCell ref="UQU103:UQZ103"/>
    <mergeCell ref="URA103:URF103"/>
    <mergeCell ref="UOY103:UPD103"/>
    <mergeCell ref="UPE103:UPJ103"/>
    <mergeCell ref="UPK103:UPP103"/>
    <mergeCell ref="UPQ103:UPV103"/>
    <mergeCell ref="UPW103:UQB103"/>
    <mergeCell ref="UNU103:UNZ103"/>
    <mergeCell ref="UOA103:UOF103"/>
    <mergeCell ref="UOG103:UOL103"/>
    <mergeCell ref="UOM103:UOR103"/>
    <mergeCell ref="UOS103:UOX103"/>
    <mergeCell ref="UMQ103:UMV103"/>
    <mergeCell ref="UMW103:UNB103"/>
    <mergeCell ref="UNC103:UNH103"/>
    <mergeCell ref="UNI103:UNN103"/>
    <mergeCell ref="UNO103:UNT103"/>
    <mergeCell ref="ULM103:ULR103"/>
    <mergeCell ref="ULS103:ULX103"/>
    <mergeCell ref="ULY103:UMD103"/>
    <mergeCell ref="UME103:UMJ103"/>
    <mergeCell ref="UMK103:UMP103"/>
    <mergeCell ref="UKI103:UKN103"/>
    <mergeCell ref="UKO103:UKT103"/>
    <mergeCell ref="UKU103:UKZ103"/>
    <mergeCell ref="ULA103:ULF103"/>
    <mergeCell ref="ULG103:ULL103"/>
    <mergeCell ref="UJE103:UJJ103"/>
    <mergeCell ref="UJK103:UJP103"/>
    <mergeCell ref="UJQ103:UJV103"/>
    <mergeCell ref="UJW103:UKB103"/>
    <mergeCell ref="UKC103:UKH103"/>
    <mergeCell ref="UIA103:UIF103"/>
    <mergeCell ref="UIG103:UIL103"/>
    <mergeCell ref="UIM103:UIR103"/>
    <mergeCell ref="UIS103:UIX103"/>
    <mergeCell ref="UIY103:UJD103"/>
    <mergeCell ref="UGW103:UHB103"/>
    <mergeCell ref="UHC103:UHH103"/>
    <mergeCell ref="UHI103:UHN103"/>
    <mergeCell ref="UHO103:UHT103"/>
    <mergeCell ref="UHU103:UHZ103"/>
    <mergeCell ref="UFS103:UFX103"/>
    <mergeCell ref="UFY103:UGD103"/>
    <mergeCell ref="UGE103:UGJ103"/>
    <mergeCell ref="UGK103:UGP103"/>
    <mergeCell ref="UGQ103:UGV103"/>
    <mergeCell ref="UEO103:UET103"/>
    <mergeCell ref="UEU103:UEZ103"/>
    <mergeCell ref="UFA103:UFF103"/>
    <mergeCell ref="UFG103:UFL103"/>
    <mergeCell ref="UFM103:UFR103"/>
    <mergeCell ref="UDK103:UDP103"/>
    <mergeCell ref="UDQ103:UDV103"/>
    <mergeCell ref="UDW103:UEB103"/>
    <mergeCell ref="UEC103:UEH103"/>
    <mergeCell ref="UEI103:UEN103"/>
    <mergeCell ref="UCG103:UCL103"/>
    <mergeCell ref="UCM103:UCR103"/>
    <mergeCell ref="UCS103:UCX103"/>
    <mergeCell ref="UCY103:UDD103"/>
    <mergeCell ref="UDE103:UDJ103"/>
    <mergeCell ref="UBC103:UBH103"/>
    <mergeCell ref="UBI103:UBN103"/>
    <mergeCell ref="UBO103:UBT103"/>
    <mergeCell ref="UBU103:UBZ103"/>
    <mergeCell ref="UCA103:UCF103"/>
    <mergeCell ref="TZY103:UAD103"/>
    <mergeCell ref="UAE103:UAJ103"/>
    <mergeCell ref="UAK103:UAP103"/>
    <mergeCell ref="UAQ103:UAV103"/>
    <mergeCell ref="UAW103:UBB103"/>
    <mergeCell ref="TYU103:TYZ103"/>
    <mergeCell ref="TZA103:TZF103"/>
    <mergeCell ref="TZG103:TZL103"/>
    <mergeCell ref="TZM103:TZR103"/>
    <mergeCell ref="TZS103:TZX103"/>
    <mergeCell ref="TXQ103:TXV103"/>
    <mergeCell ref="TXW103:TYB103"/>
    <mergeCell ref="TYC103:TYH103"/>
    <mergeCell ref="TYI103:TYN103"/>
    <mergeCell ref="TYO103:TYT103"/>
    <mergeCell ref="TWM103:TWR103"/>
    <mergeCell ref="TWS103:TWX103"/>
    <mergeCell ref="TWY103:TXD103"/>
    <mergeCell ref="TXE103:TXJ103"/>
    <mergeCell ref="TXK103:TXP103"/>
    <mergeCell ref="TVI103:TVN103"/>
    <mergeCell ref="TVO103:TVT103"/>
    <mergeCell ref="TVU103:TVZ103"/>
    <mergeCell ref="TWA103:TWF103"/>
    <mergeCell ref="TWG103:TWL103"/>
    <mergeCell ref="TUE103:TUJ103"/>
    <mergeCell ref="TUK103:TUP103"/>
    <mergeCell ref="TUQ103:TUV103"/>
    <mergeCell ref="TUW103:TVB103"/>
    <mergeCell ref="TVC103:TVH103"/>
    <mergeCell ref="TTA103:TTF103"/>
    <mergeCell ref="TTG103:TTL103"/>
    <mergeCell ref="TTM103:TTR103"/>
    <mergeCell ref="TTS103:TTX103"/>
    <mergeCell ref="TTY103:TUD103"/>
    <mergeCell ref="TRW103:TSB103"/>
    <mergeCell ref="TSC103:TSH103"/>
    <mergeCell ref="TSI103:TSN103"/>
    <mergeCell ref="TSO103:TST103"/>
    <mergeCell ref="TSU103:TSZ103"/>
    <mergeCell ref="TQS103:TQX103"/>
    <mergeCell ref="TQY103:TRD103"/>
    <mergeCell ref="TRE103:TRJ103"/>
    <mergeCell ref="TRK103:TRP103"/>
    <mergeCell ref="TRQ103:TRV103"/>
    <mergeCell ref="TPO103:TPT103"/>
    <mergeCell ref="TPU103:TPZ103"/>
    <mergeCell ref="TQA103:TQF103"/>
    <mergeCell ref="TQG103:TQL103"/>
    <mergeCell ref="TQM103:TQR103"/>
    <mergeCell ref="TOK103:TOP103"/>
    <mergeCell ref="TOQ103:TOV103"/>
    <mergeCell ref="TOW103:TPB103"/>
    <mergeCell ref="TPC103:TPH103"/>
    <mergeCell ref="TPI103:TPN103"/>
    <mergeCell ref="TNG103:TNL103"/>
    <mergeCell ref="TNM103:TNR103"/>
    <mergeCell ref="TNS103:TNX103"/>
    <mergeCell ref="TNY103:TOD103"/>
    <mergeCell ref="TOE103:TOJ103"/>
    <mergeCell ref="TMC103:TMH103"/>
    <mergeCell ref="TMI103:TMN103"/>
    <mergeCell ref="TMO103:TMT103"/>
    <mergeCell ref="TMU103:TMZ103"/>
    <mergeCell ref="TNA103:TNF103"/>
    <mergeCell ref="TKY103:TLD103"/>
    <mergeCell ref="TLE103:TLJ103"/>
    <mergeCell ref="TLK103:TLP103"/>
    <mergeCell ref="TLQ103:TLV103"/>
    <mergeCell ref="TLW103:TMB103"/>
    <mergeCell ref="TJU103:TJZ103"/>
    <mergeCell ref="TKA103:TKF103"/>
    <mergeCell ref="TKG103:TKL103"/>
    <mergeCell ref="TKM103:TKR103"/>
    <mergeCell ref="TKS103:TKX103"/>
    <mergeCell ref="TIQ103:TIV103"/>
    <mergeCell ref="TIW103:TJB103"/>
    <mergeCell ref="TJC103:TJH103"/>
    <mergeCell ref="TJI103:TJN103"/>
    <mergeCell ref="TJO103:TJT103"/>
    <mergeCell ref="THM103:THR103"/>
    <mergeCell ref="THS103:THX103"/>
    <mergeCell ref="THY103:TID103"/>
    <mergeCell ref="TIE103:TIJ103"/>
    <mergeCell ref="TIK103:TIP103"/>
    <mergeCell ref="TGI103:TGN103"/>
    <mergeCell ref="TGO103:TGT103"/>
    <mergeCell ref="TGU103:TGZ103"/>
    <mergeCell ref="THA103:THF103"/>
    <mergeCell ref="THG103:THL103"/>
    <mergeCell ref="TFE103:TFJ103"/>
    <mergeCell ref="TFK103:TFP103"/>
    <mergeCell ref="TFQ103:TFV103"/>
    <mergeCell ref="TFW103:TGB103"/>
    <mergeCell ref="TGC103:TGH103"/>
    <mergeCell ref="TEA103:TEF103"/>
    <mergeCell ref="TEG103:TEL103"/>
    <mergeCell ref="TEM103:TER103"/>
    <mergeCell ref="TES103:TEX103"/>
    <mergeCell ref="TEY103:TFD103"/>
    <mergeCell ref="TCW103:TDB103"/>
    <mergeCell ref="TDC103:TDH103"/>
    <mergeCell ref="TDI103:TDN103"/>
    <mergeCell ref="TDO103:TDT103"/>
    <mergeCell ref="TDU103:TDZ103"/>
    <mergeCell ref="TBS103:TBX103"/>
    <mergeCell ref="TBY103:TCD103"/>
    <mergeCell ref="TCE103:TCJ103"/>
    <mergeCell ref="TCK103:TCP103"/>
    <mergeCell ref="TCQ103:TCV103"/>
    <mergeCell ref="TAO103:TAT103"/>
    <mergeCell ref="TAU103:TAZ103"/>
    <mergeCell ref="TBA103:TBF103"/>
    <mergeCell ref="TBG103:TBL103"/>
    <mergeCell ref="TBM103:TBR103"/>
    <mergeCell ref="SZK103:SZP103"/>
    <mergeCell ref="SZQ103:SZV103"/>
    <mergeCell ref="SZW103:TAB103"/>
    <mergeCell ref="TAC103:TAH103"/>
    <mergeCell ref="TAI103:TAN103"/>
    <mergeCell ref="SYG103:SYL103"/>
    <mergeCell ref="SYM103:SYR103"/>
    <mergeCell ref="SYS103:SYX103"/>
    <mergeCell ref="SYY103:SZD103"/>
    <mergeCell ref="SZE103:SZJ103"/>
    <mergeCell ref="SXC103:SXH103"/>
    <mergeCell ref="SXI103:SXN103"/>
    <mergeCell ref="SXO103:SXT103"/>
    <mergeCell ref="SXU103:SXZ103"/>
    <mergeCell ref="SYA103:SYF103"/>
    <mergeCell ref="SVY103:SWD103"/>
    <mergeCell ref="SWE103:SWJ103"/>
    <mergeCell ref="SWK103:SWP103"/>
    <mergeCell ref="SWQ103:SWV103"/>
    <mergeCell ref="SWW103:SXB103"/>
    <mergeCell ref="SUU103:SUZ103"/>
    <mergeCell ref="SVA103:SVF103"/>
    <mergeCell ref="SVG103:SVL103"/>
    <mergeCell ref="SVM103:SVR103"/>
    <mergeCell ref="SVS103:SVX103"/>
    <mergeCell ref="STQ103:STV103"/>
    <mergeCell ref="STW103:SUB103"/>
    <mergeCell ref="SUC103:SUH103"/>
    <mergeCell ref="SUI103:SUN103"/>
    <mergeCell ref="SUO103:SUT103"/>
    <mergeCell ref="SSM103:SSR103"/>
    <mergeCell ref="SSS103:SSX103"/>
    <mergeCell ref="SSY103:STD103"/>
    <mergeCell ref="STE103:STJ103"/>
    <mergeCell ref="STK103:STP103"/>
    <mergeCell ref="SRI103:SRN103"/>
    <mergeCell ref="SRO103:SRT103"/>
    <mergeCell ref="SRU103:SRZ103"/>
    <mergeCell ref="SSA103:SSF103"/>
    <mergeCell ref="SSG103:SSL103"/>
    <mergeCell ref="SQE103:SQJ103"/>
    <mergeCell ref="SQK103:SQP103"/>
    <mergeCell ref="SQQ103:SQV103"/>
    <mergeCell ref="SQW103:SRB103"/>
    <mergeCell ref="SRC103:SRH103"/>
    <mergeCell ref="SPA103:SPF103"/>
    <mergeCell ref="SPG103:SPL103"/>
    <mergeCell ref="SPM103:SPR103"/>
    <mergeCell ref="SPS103:SPX103"/>
    <mergeCell ref="SPY103:SQD103"/>
    <mergeCell ref="SNW103:SOB103"/>
    <mergeCell ref="SOC103:SOH103"/>
    <mergeCell ref="SOI103:SON103"/>
    <mergeCell ref="SOO103:SOT103"/>
    <mergeCell ref="SOU103:SOZ103"/>
    <mergeCell ref="SMS103:SMX103"/>
    <mergeCell ref="SMY103:SND103"/>
    <mergeCell ref="SNE103:SNJ103"/>
    <mergeCell ref="SNK103:SNP103"/>
    <mergeCell ref="SNQ103:SNV103"/>
    <mergeCell ref="SLO103:SLT103"/>
    <mergeCell ref="SLU103:SLZ103"/>
    <mergeCell ref="SMA103:SMF103"/>
    <mergeCell ref="SMG103:SML103"/>
    <mergeCell ref="SMM103:SMR103"/>
    <mergeCell ref="SKK103:SKP103"/>
    <mergeCell ref="SKQ103:SKV103"/>
    <mergeCell ref="SKW103:SLB103"/>
    <mergeCell ref="SLC103:SLH103"/>
    <mergeCell ref="SLI103:SLN103"/>
    <mergeCell ref="SJG103:SJL103"/>
    <mergeCell ref="SJM103:SJR103"/>
    <mergeCell ref="SJS103:SJX103"/>
    <mergeCell ref="SJY103:SKD103"/>
    <mergeCell ref="SKE103:SKJ103"/>
    <mergeCell ref="SIC103:SIH103"/>
    <mergeCell ref="SII103:SIN103"/>
    <mergeCell ref="SIO103:SIT103"/>
    <mergeCell ref="SIU103:SIZ103"/>
    <mergeCell ref="SJA103:SJF103"/>
    <mergeCell ref="SGY103:SHD103"/>
    <mergeCell ref="SHE103:SHJ103"/>
    <mergeCell ref="SHK103:SHP103"/>
    <mergeCell ref="SHQ103:SHV103"/>
    <mergeCell ref="SHW103:SIB103"/>
    <mergeCell ref="SFU103:SFZ103"/>
    <mergeCell ref="SGA103:SGF103"/>
    <mergeCell ref="SGG103:SGL103"/>
    <mergeCell ref="SGM103:SGR103"/>
    <mergeCell ref="SGS103:SGX103"/>
    <mergeCell ref="SEQ103:SEV103"/>
    <mergeCell ref="SEW103:SFB103"/>
    <mergeCell ref="SFC103:SFH103"/>
    <mergeCell ref="SFI103:SFN103"/>
    <mergeCell ref="SFO103:SFT103"/>
    <mergeCell ref="SDM103:SDR103"/>
    <mergeCell ref="SDS103:SDX103"/>
    <mergeCell ref="SDY103:SED103"/>
    <mergeCell ref="SEE103:SEJ103"/>
    <mergeCell ref="SEK103:SEP103"/>
    <mergeCell ref="SCI103:SCN103"/>
    <mergeCell ref="SCO103:SCT103"/>
    <mergeCell ref="SCU103:SCZ103"/>
    <mergeCell ref="SDA103:SDF103"/>
    <mergeCell ref="SDG103:SDL103"/>
    <mergeCell ref="SBE103:SBJ103"/>
    <mergeCell ref="SBK103:SBP103"/>
    <mergeCell ref="SBQ103:SBV103"/>
    <mergeCell ref="SBW103:SCB103"/>
    <mergeCell ref="SCC103:SCH103"/>
    <mergeCell ref="SAA103:SAF103"/>
    <mergeCell ref="SAG103:SAL103"/>
    <mergeCell ref="SAM103:SAR103"/>
    <mergeCell ref="SAS103:SAX103"/>
    <mergeCell ref="SAY103:SBD103"/>
    <mergeCell ref="RYW103:RZB103"/>
    <mergeCell ref="RZC103:RZH103"/>
    <mergeCell ref="RZI103:RZN103"/>
    <mergeCell ref="RZO103:RZT103"/>
    <mergeCell ref="RZU103:RZZ103"/>
    <mergeCell ref="RXS103:RXX103"/>
    <mergeCell ref="RXY103:RYD103"/>
    <mergeCell ref="RYE103:RYJ103"/>
    <mergeCell ref="RYK103:RYP103"/>
    <mergeCell ref="RYQ103:RYV103"/>
    <mergeCell ref="RWO103:RWT103"/>
    <mergeCell ref="RWU103:RWZ103"/>
    <mergeCell ref="RXA103:RXF103"/>
    <mergeCell ref="RXG103:RXL103"/>
    <mergeCell ref="RXM103:RXR103"/>
    <mergeCell ref="RVK103:RVP103"/>
    <mergeCell ref="RVQ103:RVV103"/>
    <mergeCell ref="RVW103:RWB103"/>
    <mergeCell ref="RWC103:RWH103"/>
    <mergeCell ref="RWI103:RWN103"/>
    <mergeCell ref="RUG103:RUL103"/>
    <mergeCell ref="RUM103:RUR103"/>
    <mergeCell ref="RUS103:RUX103"/>
    <mergeCell ref="RUY103:RVD103"/>
    <mergeCell ref="RVE103:RVJ103"/>
    <mergeCell ref="RTC103:RTH103"/>
    <mergeCell ref="RTI103:RTN103"/>
    <mergeCell ref="RTO103:RTT103"/>
    <mergeCell ref="RTU103:RTZ103"/>
    <mergeCell ref="RUA103:RUF103"/>
    <mergeCell ref="RRY103:RSD103"/>
    <mergeCell ref="RSE103:RSJ103"/>
    <mergeCell ref="RSK103:RSP103"/>
    <mergeCell ref="RSQ103:RSV103"/>
    <mergeCell ref="RSW103:RTB103"/>
    <mergeCell ref="RQU103:RQZ103"/>
    <mergeCell ref="RRA103:RRF103"/>
    <mergeCell ref="RRG103:RRL103"/>
    <mergeCell ref="RRM103:RRR103"/>
    <mergeCell ref="RRS103:RRX103"/>
    <mergeCell ref="RPQ103:RPV103"/>
    <mergeCell ref="RPW103:RQB103"/>
    <mergeCell ref="RQC103:RQH103"/>
    <mergeCell ref="RQI103:RQN103"/>
    <mergeCell ref="RQO103:RQT103"/>
    <mergeCell ref="ROM103:ROR103"/>
    <mergeCell ref="ROS103:ROX103"/>
    <mergeCell ref="ROY103:RPD103"/>
    <mergeCell ref="RPE103:RPJ103"/>
    <mergeCell ref="RPK103:RPP103"/>
    <mergeCell ref="RNI103:RNN103"/>
    <mergeCell ref="RNO103:RNT103"/>
    <mergeCell ref="RNU103:RNZ103"/>
    <mergeCell ref="ROA103:ROF103"/>
    <mergeCell ref="ROG103:ROL103"/>
    <mergeCell ref="RME103:RMJ103"/>
    <mergeCell ref="RMK103:RMP103"/>
    <mergeCell ref="RMQ103:RMV103"/>
    <mergeCell ref="RMW103:RNB103"/>
    <mergeCell ref="RNC103:RNH103"/>
    <mergeCell ref="RLA103:RLF103"/>
    <mergeCell ref="RLG103:RLL103"/>
    <mergeCell ref="RLM103:RLR103"/>
    <mergeCell ref="RLS103:RLX103"/>
    <mergeCell ref="RLY103:RMD103"/>
    <mergeCell ref="RJW103:RKB103"/>
    <mergeCell ref="RKC103:RKH103"/>
    <mergeCell ref="RKI103:RKN103"/>
    <mergeCell ref="RKO103:RKT103"/>
    <mergeCell ref="RKU103:RKZ103"/>
    <mergeCell ref="RIS103:RIX103"/>
    <mergeCell ref="RIY103:RJD103"/>
    <mergeCell ref="RJE103:RJJ103"/>
    <mergeCell ref="RJK103:RJP103"/>
    <mergeCell ref="RJQ103:RJV103"/>
    <mergeCell ref="RHO103:RHT103"/>
    <mergeCell ref="RHU103:RHZ103"/>
    <mergeCell ref="RIA103:RIF103"/>
    <mergeCell ref="RIG103:RIL103"/>
    <mergeCell ref="RIM103:RIR103"/>
    <mergeCell ref="RGK103:RGP103"/>
    <mergeCell ref="RGQ103:RGV103"/>
    <mergeCell ref="RGW103:RHB103"/>
    <mergeCell ref="RHC103:RHH103"/>
    <mergeCell ref="RHI103:RHN103"/>
    <mergeCell ref="RFG103:RFL103"/>
    <mergeCell ref="RFM103:RFR103"/>
    <mergeCell ref="RFS103:RFX103"/>
    <mergeCell ref="RFY103:RGD103"/>
    <mergeCell ref="RGE103:RGJ103"/>
    <mergeCell ref="REC103:REH103"/>
    <mergeCell ref="REI103:REN103"/>
    <mergeCell ref="REO103:RET103"/>
    <mergeCell ref="REU103:REZ103"/>
    <mergeCell ref="RFA103:RFF103"/>
    <mergeCell ref="RCY103:RDD103"/>
    <mergeCell ref="RDE103:RDJ103"/>
    <mergeCell ref="RDK103:RDP103"/>
    <mergeCell ref="RDQ103:RDV103"/>
    <mergeCell ref="RDW103:REB103"/>
    <mergeCell ref="RBU103:RBZ103"/>
    <mergeCell ref="RCA103:RCF103"/>
    <mergeCell ref="RCG103:RCL103"/>
    <mergeCell ref="RCM103:RCR103"/>
    <mergeCell ref="RCS103:RCX103"/>
    <mergeCell ref="RAQ103:RAV103"/>
    <mergeCell ref="RAW103:RBB103"/>
    <mergeCell ref="RBC103:RBH103"/>
    <mergeCell ref="RBI103:RBN103"/>
    <mergeCell ref="RBO103:RBT103"/>
    <mergeCell ref="QZM103:QZR103"/>
    <mergeCell ref="QZS103:QZX103"/>
    <mergeCell ref="QZY103:RAD103"/>
    <mergeCell ref="RAE103:RAJ103"/>
    <mergeCell ref="RAK103:RAP103"/>
    <mergeCell ref="QYI103:QYN103"/>
    <mergeCell ref="QYO103:QYT103"/>
    <mergeCell ref="QYU103:QYZ103"/>
    <mergeCell ref="QZA103:QZF103"/>
    <mergeCell ref="QZG103:QZL103"/>
    <mergeCell ref="QXE103:QXJ103"/>
    <mergeCell ref="QXK103:QXP103"/>
    <mergeCell ref="QXQ103:QXV103"/>
    <mergeCell ref="QXW103:QYB103"/>
    <mergeCell ref="QYC103:QYH103"/>
    <mergeCell ref="QWA103:QWF103"/>
    <mergeCell ref="QWG103:QWL103"/>
    <mergeCell ref="QWM103:QWR103"/>
    <mergeCell ref="QWS103:QWX103"/>
    <mergeCell ref="QWY103:QXD103"/>
    <mergeCell ref="QUW103:QVB103"/>
    <mergeCell ref="QVC103:QVH103"/>
    <mergeCell ref="QVI103:QVN103"/>
    <mergeCell ref="QVO103:QVT103"/>
    <mergeCell ref="QVU103:QVZ103"/>
    <mergeCell ref="QTS103:QTX103"/>
    <mergeCell ref="QTY103:QUD103"/>
    <mergeCell ref="QUE103:QUJ103"/>
    <mergeCell ref="QUK103:QUP103"/>
    <mergeCell ref="QUQ103:QUV103"/>
    <mergeCell ref="QSO103:QST103"/>
    <mergeCell ref="QSU103:QSZ103"/>
    <mergeCell ref="QTA103:QTF103"/>
    <mergeCell ref="QTG103:QTL103"/>
    <mergeCell ref="QTM103:QTR103"/>
    <mergeCell ref="QRK103:QRP103"/>
    <mergeCell ref="QRQ103:QRV103"/>
    <mergeCell ref="QRW103:QSB103"/>
    <mergeCell ref="QSC103:QSH103"/>
    <mergeCell ref="QSI103:QSN103"/>
    <mergeCell ref="QQG103:QQL103"/>
    <mergeCell ref="QQM103:QQR103"/>
    <mergeCell ref="QQS103:QQX103"/>
    <mergeCell ref="QQY103:QRD103"/>
    <mergeCell ref="QRE103:QRJ103"/>
    <mergeCell ref="QPC103:QPH103"/>
    <mergeCell ref="QPI103:QPN103"/>
    <mergeCell ref="QPO103:QPT103"/>
    <mergeCell ref="QPU103:QPZ103"/>
    <mergeCell ref="QQA103:QQF103"/>
    <mergeCell ref="QNY103:QOD103"/>
    <mergeCell ref="QOE103:QOJ103"/>
    <mergeCell ref="QOK103:QOP103"/>
    <mergeCell ref="QOQ103:QOV103"/>
    <mergeCell ref="QOW103:QPB103"/>
    <mergeCell ref="QMU103:QMZ103"/>
    <mergeCell ref="QNA103:QNF103"/>
    <mergeCell ref="QNG103:QNL103"/>
    <mergeCell ref="QNM103:QNR103"/>
    <mergeCell ref="QNS103:QNX103"/>
    <mergeCell ref="QLQ103:QLV103"/>
    <mergeCell ref="QLW103:QMB103"/>
    <mergeCell ref="QMC103:QMH103"/>
    <mergeCell ref="QMI103:QMN103"/>
    <mergeCell ref="QMO103:QMT103"/>
    <mergeCell ref="QKM103:QKR103"/>
    <mergeCell ref="QKS103:QKX103"/>
    <mergeCell ref="QKY103:QLD103"/>
    <mergeCell ref="QLE103:QLJ103"/>
    <mergeCell ref="QLK103:QLP103"/>
    <mergeCell ref="QJI103:QJN103"/>
    <mergeCell ref="QJO103:QJT103"/>
    <mergeCell ref="QJU103:QJZ103"/>
    <mergeCell ref="QKA103:QKF103"/>
    <mergeCell ref="QKG103:QKL103"/>
    <mergeCell ref="QIE103:QIJ103"/>
    <mergeCell ref="QIK103:QIP103"/>
    <mergeCell ref="QIQ103:QIV103"/>
    <mergeCell ref="QIW103:QJB103"/>
    <mergeCell ref="QJC103:QJH103"/>
    <mergeCell ref="QHA103:QHF103"/>
    <mergeCell ref="QHG103:QHL103"/>
    <mergeCell ref="QHM103:QHR103"/>
    <mergeCell ref="QHS103:QHX103"/>
    <mergeCell ref="QHY103:QID103"/>
    <mergeCell ref="QFW103:QGB103"/>
    <mergeCell ref="QGC103:QGH103"/>
    <mergeCell ref="QGI103:QGN103"/>
    <mergeCell ref="QGO103:QGT103"/>
    <mergeCell ref="QGU103:QGZ103"/>
    <mergeCell ref="QES103:QEX103"/>
    <mergeCell ref="QEY103:QFD103"/>
    <mergeCell ref="QFE103:QFJ103"/>
    <mergeCell ref="QFK103:QFP103"/>
    <mergeCell ref="QFQ103:QFV103"/>
    <mergeCell ref="QDO103:QDT103"/>
    <mergeCell ref="QDU103:QDZ103"/>
    <mergeCell ref="QEA103:QEF103"/>
    <mergeCell ref="QEG103:QEL103"/>
    <mergeCell ref="QEM103:QER103"/>
    <mergeCell ref="QCK103:QCP103"/>
    <mergeCell ref="QCQ103:QCV103"/>
    <mergeCell ref="QCW103:QDB103"/>
    <mergeCell ref="QDC103:QDH103"/>
    <mergeCell ref="QDI103:QDN103"/>
    <mergeCell ref="QBG103:QBL103"/>
    <mergeCell ref="QBM103:QBR103"/>
    <mergeCell ref="QBS103:QBX103"/>
    <mergeCell ref="QBY103:QCD103"/>
    <mergeCell ref="QCE103:QCJ103"/>
    <mergeCell ref="QAC103:QAH103"/>
    <mergeCell ref="QAI103:QAN103"/>
    <mergeCell ref="QAO103:QAT103"/>
    <mergeCell ref="QAU103:QAZ103"/>
    <mergeCell ref="QBA103:QBF103"/>
    <mergeCell ref="PYY103:PZD103"/>
    <mergeCell ref="PZE103:PZJ103"/>
    <mergeCell ref="PZK103:PZP103"/>
    <mergeCell ref="PZQ103:PZV103"/>
    <mergeCell ref="PZW103:QAB103"/>
    <mergeCell ref="PXU103:PXZ103"/>
    <mergeCell ref="PYA103:PYF103"/>
    <mergeCell ref="PYG103:PYL103"/>
    <mergeCell ref="PYM103:PYR103"/>
    <mergeCell ref="PYS103:PYX103"/>
    <mergeCell ref="PWQ103:PWV103"/>
    <mergeCell ref="PWW103:PXB103"/>
    <mergeCell ref="PXC103:PXH103"/>
    <mergeCell ref="PXI103:PXN103"/>
    <mergeCell ref="PXO103:PXT103"/>
    <mergeCell ref="PVM103:PVR103"/>
    <mergeCell ref="PVS103:PVX103"/>
    <mergeCell ref="PVY103:PWD103"/>
    <mergeCell ref="PWE103:PWJ103"/>
    <mergeCell ref="PWK103:PWP103"/>
    <mergeCell ref="PUI103:PUN103"/>
    <mergeCell ref="PUO103:PUT103"/>
    <mergeCell ref="PUU103:PUZ103"/>
    <mergeCell ref="PVA103:PVF103"/>
    <mergeCell ref="PVG103:PVL103"/>
    <mergeCell ref="PTE103:PTJ103"/>
    <mergeCell ref="PTK103:PTP103"/>
    <mergeCell ref="PTQ103:PTV103"/>
    <mergeCell ref="PTW103:PUB103"/>
    <mergeCell ref="PUC103:PUH103"/>
    <mergeCell ref="PSA103:PSF103"/>
    <mergeCell ref="PSG103:PSL103"/>
    <mergeCell ref="PSM103:PSR103"/>
    <mergeCell ref="PSS103:PSX103"/>
    <mergeCell ref="PSY103:PTD103"/>
    <mergeCell ref="PQW103:PRB103"/>
    <mergeCell ref="PRC103:PRH103"/>
    <mergeCell ref="PRI103:PRN103"/>
    <mergeCell ref="PRO103:PRT103"/>
    <mergeCell ref="PRU103:PRZ103"/>
    <mergeCell ref="PPS103:PPX103"/>
    <mergeCell ref="PPY103:PQD103"/>
    <mergeCell ref="PQE103:PQJ103"/>
    <mergeCell ref="PQK103:PQP103"/>
    <mergeCell ref="PQQ103:PQV103"/>
    <mergeCell ref="POO103:POT103"/>
    <mergeCell ref="POU103:POZ103"/>
    <mergeCell ref="PPA103:PPF103"/>
    <mergeCell ref="PPG103:PPL103"/>
    <mergeCell ref="PPM103:PPR103"/>
    <mergeCell ref="PNK103:PNP103"/>
    <mergeCell ref="PNQ103:PNV103"/>
    <mergeCell ref="PNW103:POB103"/>
    <mergeCell ref="POC103:POH103"/>
    <mergeCell ref="POI103:PON103"/>
    <mergeCell ref="PMG103:PML103"/>
    <mergeCell ref="PMM103:PMR103"/>
    <mergeCell ref="PMS103:PMX103"/>
    <mergeCell ref="PMY103:PND103"/>
    <mergeCell ref="PNE103:PNJ103"/>
    <mergeCell ref="PLC103:PLH103"/>
    <mergeCell ref="PLI103:PLN103"/>
    <mergeCell ref="PLO103:PLT103"/>
    <mergeCell ref="PLU103:PLZ103"/>
    <mergeCell ref="PMA103:PMF103"/>
    <mergeCell ref="PJY103:PKD103"/>
    <mergeCell ref="PKE103:PKJ103"/>
    <mergeCell ref="PKK103:PKP103"/>
    <mergeCell ref="PKQ103:PKV103"/>
    <mergeCell ref="PKW103:PLB103"/>
    <mergeCell ref="PIU103:PIZ103"/>
    <mergeCell ref="PJA103:PJF103"/>
    <mergeCell ref="PJG103:PJL103"/>
    <mergeCell ref="PJM103:PJR103"/>
    <mergeCell ref="PJS103:PJX103"/>
    <mergeCell ref="PHQ103:PHV103"/>
    <mergeCell ref="PHW103:PIB103"/>
    <mergeCell ref="PIC103:PIH103"/>
    <mergeCell ref="PII103:PIN103"/>
    <mergeCell ref="PIO103:PIT103"/>
    <mergeCell ref="PGM103:PGR103"/>
    <mergeCell ref="PGS103:PGX103"/>
    <mergeCell ref="PGY103:PHD103"/>
    <mergeCell ref="PHE103:PHJ103"/>
    <mergeCell ref="PHK103:PHP103"/>
    <mergeCell ref="PFI103:PFN103"/>
    <mergeCell ref="PFO103:PFT103"/>
    <mergeCell ref="PFU103:PFZ103"/>
    <mergeCell ref="PGA103:PGF103"/>
    <mergeCell ref="PGG103:PGL103"/>
    <mergeCell ref="PEE103:PEJ103"/>
    <mergeCell ref="PEK103:PEP103"/>
    <mergeCell ref="PEQ103:PEV103"/>
    <mergeCell ref="PEW103:PFB103"/>
    <mergeCell ref="PFC103:PFH103"/>
    <mergeCell ref="PDA103:PDF103"/>
    <mergeCell ref="PDG103:PDL103"/>
    <mergeCell ref="PDM103:PDR103"/>
    <mergeCell ref="PDS103:PDX103"/>
    <mergeCell ref="PDY103:PED103"/>
    <mergeCell ref="PBW103:PCB103"/>
    <mergeCell ref="PCC103:PCH103"/>
    <mergeCell ref="PCI103:PCN103"/>
    <mergeCell ref="PCO103:PCT103"/>
    <mergeCell ref="PCU103:PCZ103"/>
    <mergeCell ref="PAS103:PAX103"/>
    <mergeCell ref="PAY103:PBD103"/>
    <mergeCell ref="PBE103:PBJ103"/>
    <mergeCell ref="PBK103:PBP103"/>
    <mergeCell ref="PBQ103:PBV103"/>
    <mergeCell ref="OZO103:OZT103"/>
    <mergeCell ref="OZU103:OZZ103"/>
    <mergeCell ref="PAA103:PAF103"/>
    <mergeCell ref="PAG103:PAL103"/>
    <mergeCell ref="PAM103:PAR103"/>
    <mergeCell ref="OYK103:OYP103"/>
    <mergeCell ref="OYQ103:OYV103"/>
    <mergeCell ref="OYW103:OZB103"/>
    <mergeCell ref="OZC103:OZH103"/>
    <mergeCell ref="OZI103:OZN103"/>
    <mergeCell ref="OXG103:OXL103"/>
    <mergeCell ref="OXM103:OXR103"/>
    <mergeCell ref="OXS103:OXX103"/>
    <mergeCell ref="OXY103:OYD103"/>
    <mergeCell ref="OYE103:OYJ103"/>
    <mergeCell ref="OWC103:OWH103"/>
    <mergeCell ref="OWI103:OWN103"/>
    <mergeCell ref="OWO103:OWT103"/>
    <mergeCell ref="OWU103:OWZ103"/>
    <mergeCell ref="OXA103:OXF103"/>
    <mergeCell ref="OUY103:OVD103"/>
    <mergeCell ref="OVE103:OVJ103"/>
    <mergeCell ref="OVK103:OVP103"/>
    <mergeCell ref="OVQ103:OVV103"/>
    <mergeCell ref="OVW103:OWB103"/>
    <mergeCell ref="OTU103:OTZ103"/>
    <mergeCell ref="OUA103:OUF103"/>
    <mergeCell ref="OUG103:OUL103"/>
    <mergeCell ref="OUM103:OUR103"/>
    <mergeCell ref="OUS103:OUX103"/>
    <mergeCell ref="OSQ103:OSV103"/>
    <mergeCell ref="OSW103:OTB103"/>
    <mergeCell ref="OTC103:OTH103"/>
    <mergeCell ref="OTI103:OTN103"/>
    <mergeCell ref="OTO103:OTT103"/>
    <mergeCell ref="ORM103:ORR103"/>
    <mergeCell ref="ORS103:ORX103"/>
    <mergeCell ref="ORY103:OSD103"/>
    <mergeCell ref="OSE103:OSJ103"/>
    <mergeCell ref="OSK103:OSP103"/>
    <mergeCell ref="OQI103:OQN103"/>
    <mergeCell ref="OQO103:OQT103"/>
    <mergeCell ref="OQU103:OQZ103"/>
    <mergeCell ref="ORA103:ORF103"/>
    <mergeCell ref="ORG103:ORL103"/>
    <mergeCell ref="OPE103:OPJ103"/>
    <mergeCell ref="OPK103:OPP103"/>
    <mergeCell ref="OPQ103:OPV103"/>
    <mergeCell ref="OPW103:OQB103"/>
    <mergeCell ref="OQC103:OQH103"/>
    <mergeCell ref="OOA103:OOF103"/>
    <mergeCell ref="OOG103:OOL103"/>
    <mergeCell ref="OOM103:OOR103"/>
    <mergeCell ref="OOS103:OOX103"/>
    <mergeCell ref="OOY103:OPD103"/>
    <mergeCell ref="OMW103:ONB103"/>
    <mergeCell ref="ONC103:ONH103"/>
    <mergeCell ref="ONI103:ONN103"/>
    <mergeCell ref="ONO103:ONT103"/>
    <mergeCell ref="ONU103:ONZ103"/>
    <mergeCell ref="OLS103:OLX103"/>
    <mergeCell ref="OLY103:OMD103"/>
    <mergeCell ref="OME103:OMJ103"/>
    <mergeCell ref="OMK103:OMP103"/>
    <mergeCell ref="OMQ103:OMV103"/>
    <mergeCell ref="OKO103:OKT103"/>
    <mergeCell ref="OKU103:OKZ103"/>
    <mergeCell ref="OLA103:OLF103"/>
    <mergeCell ref="OLG103:OLL103"/>
    <mergeCell ref="OLM103:OLR103"/>
    <mergeCell ref="OJK103:OJP103"/>
    <mergeCell ref="OJQ103:OJV103"/>
    <mergeCell ref="OJW103:OKB103"/>
    <mergeCell ref="OKC103:OKH103"/>
    <mergeCell ref="OKI103:OKN103"/>
    <mergeCell ref="OIG103:OIL103"/>
    <mergeCell ref="OIM103:OIR103"/>
    <mergeCell ref="OIS103:OIX103"/>
    <mergeCell ref="OIY103:OJD103"/>
    <mergeCell ref="OJE103:OJJ103"/>
    <mergeCell ref="OHC103:OHH103"/>
    <mergeCell ref="OHI103:OHN103"/>
    <mergeCell ref="OHO103:OHT103"/>
    <mergeCell ref="OHU103:OHZ103"/>
    <mergeCell ref="OIA103:OIF103"/>
    <mergeCell ref="OFY103:OGD103"/>
    <mergeCell ref="OGE103:OGJ103"/>
    <mergeCell ref="OGK103:OGP103"/>
    <mergeCell ref="OGQ103:OGV103"/>
    <mergeCell ref="OGW103:OHB103"/>
    <mergeCell ref="OEU103:OEZ103"/>
    <mergeCell ref="OFA103:OFF103"/>
    <mergeCell ref="OFG103:OFL103"/>
    <mergeCell ref="OFM103:OFR103"/>
    <mergeCell ref="OFS103:OFX103"/>
    <mergeCell ref="ODQ103:ODV103"/>
    <mergeCell ref="ODW103:OEB103"/>
    <mergeCell ref="OEC103:OEH103"/>
    <mergeCell ref="OEI103:OEN103"/>
    <mergeCell ref="OEO103:OET103"/>
    <mergeCell ref="OCM103:OCR103"/>
    <mergeCell ref="OCS103:OCX103"/>
    <mergeCell ref="OCY103:ODD103"/>
    <mergeCell ref="ODE103:ODJ103"/>
    <mergeCell ref="ODK103:ODP103"/>
    <mergeCell ref="OBI103:OBN103"/>
    <mergeCell ref="OBO103:OBT103"/>
    <mergeCell ref="OBU103:OBZ103"/>
    <mergeCell ref="OCA103:OCF103"/>
    <mergeCell ref="OCG103:OCL103"/>
    <mergeCell ref="OAE103:OAJ103"/>
    <mergeCell ref="OAK103:OAP103"/>
    <mergeCell ref="OAQ103:OAV103"/>
    <mergeCell ref="OAW103:OBB103"/>
    <mergeCell ref="OBC103:OBH103"/>
    <mergeCell ref="NZA103:NZF103"/>
    <mergeCell ref="NZG103:NZL103"/>
    <mergeCell ref="NZM103:NZR103"/>
    <mergeCell ref="NZS103:NZX103"/>
    <mergeCell ref="NZY103:OAD103"/>
    <mergeCell ref="NXW103:NYB103"/>
    <mergeCell ref="NYC103:NYH103"/>
    <mergeCell ref="NYI103:NYN103"/>
    <mergeCell ref="NYO103:NYT103"/>
    <mergeCell ref="NYU103:NYZ103"/>
    <mergeCell ref="NWS103:NWX103"/>
    <mergeCell ref="NWY103:NXD103"/>
    <mergeCell ref="NXE103:NXJ103"/>
    <mergeCell ref="NXK103:NXP103"/>
    <mergeCell ref="NXQ103:NXV103"/>
    <mergeCell ref="NVO103:NVT103"/>
    <mergeCell ref="NVU103:NVZ103"/>
    <mergeCell ref="NWA103:NWF103"/>
    <mergeCell ref="NWG103:NWL103"/>
    <mergeCell ref="NWM103:NWR103"/>
    <mergeCell ref="NUK103:NUP103"/>
    <mergeCell ref="NUQ103:NUV103"/>
    <mergeCell ref="NUW103:NVB103"/>
    <mergeCell ref="NVC103:NVH103"/>
    <mergeCell ref="NVI103:NVN103"/>
    <mergeCell ref="NTG103:NTL103"/>
    <mergeCell ref="NTM103:NTR103"/>
    <mergeCell ref="NTS103:NTX103"/>
    <mergeCell ref="NTY103:NUD103"/>
    <mergeCell ref="NUE103:NUJ103"/>
    <mergeCell ref="NSC103:NSH103"/>
    <mergeCell ref="NSI103:NSN103"/>
    <mergeCell ref="NSO103:NST103"/>
    <mergeCell ref="NSU103:NSZ103"/>
    <mergeCell ref="NTA103:NTF103"/>
    <mergeCell ref="NQY103:NRD103"/>
    <mergeCell ref="NRE103:NRJ103"/>
    <mergeCell ref="NRK103:NRP103"/>
    <mergeCell ref="NRQ103:NRV103"/>
    <mergeCell ref="NRW103:NSB103"/>
    <mergeCell ref="NPU103:NPZ103"/>
    <mergeCell ref="NQA103:NQF103"/>
    <mergeCell ref="NQG103:NQL103"/>
    <mergeCell ref="NQM103:NQR103"/>
    <mergeCell ref="NQS103:NQX103"/>
    <mergeCell ref="NOQ103:NOV103"/>
    <mergeCell ref="NOW103:NPB103"/>
    <mergeCell ref="NPC103:NPH103"/>
    <mergeCell ref="NPI103:NPN103"/>
    <mergeCell ref="NPO103:NPT103"/>
    <mergeCell ref="NNM103:NNR103"/>
    <mergeCell ref="NNS103:NNX103"/>
    <mergeCell ref="NNY103:NOD103"/>
    <mergeCell ref="NOE103:NOJ103"/>
    <mergeCell ref="NOK103:NOP103"/>
    <mergeCell ref="NMI103:NMN103"/>
    <mergeCell ref="NMO103:NMT103"/>
    <mergeCell ref="NMU103:NMZ103"/>
    <mergeCell ref="NNA103:NNF103"/>
    <mergeCell ref="NNG103:NNL103"/>
    <mergeCell ref="NLE103:NLJ103"/>
    <mergeCell ref="NLK103:NLP103"/>
    <mergeCell ref="NLQ103:NLV103"/>
    <mergeCell ref="NLW103:NMB103"/>
    <mergeCell ref="NMC103:NMH103"/>
    <mergeCell ref="NKA103:NKF103"/>
    <mergeCell ref="NKG103:NKL103"/>
    <mergeCell ref="NKM103:NKR103"/>
    <mergeCell ref="NKS103:NKX103"/>
    <mergeCell ref="NKY103:NLD103"/>
    <mergeCell ref="NIW103:NJB103"/>
    <mergeCell ref="NJC103:NJH103"/>
    <mergeCell ref="NJI103:NJN103"/>
    <mergeCell ref="NJO103:NJT103"/>
    <mergeCell ref="NJU103:NJZ103"/>
    <mergeCell ref="NHS103:NHX103"/>
    <mergeCell ref="NHY103:NID103"/>
    <mergeCell ref="NIE103:NIJ103"/>
    <mergeCell ref="NIK103:NIP103"/>
    <mergeCell ref="NIQ103:NIV103"/>
    <mergeCell ref="NGO103:NGT103"/>
    <mergeCell ref="NGU103:NGZ103"/>
    <mergeCell ref="NHA103:NHF103"/>
    <mergeCell ref="NHG103:NHL103"/>
    <mergeCell ref="NHM103:NHR103"/>
    <mergeCell ref="NFK103:NFP103"/>
    <mergeCell ref="NFQ103:NFV103"/>
    <mergeCell ref="NFW103:NGB103"/>
    <mergeCell ref="NGC103:NGH103"/>
    <mergeCell ref="NGI103:NGN103"/>
    <mergeCell ref="NEG103:NEL103"/>
    <mergeCell ref="NEM103:NER103"/>
    <mergeCell ref="NES103:NEX103"/>
    <mergeCell ref="NEY103:NFD103"/>
    <mergeCell ref="NFE103:NFJ103"/>
    <mergeCell ref="NDC103:NDH103"/>
    <mergeCell ref="NDI103:NDN103"/>
    <mergeCell ref="NDO103:NDT103"/>
    <mergeCell ref="NDU103:NDZ103"/>
    <mergeCell ref="NEA103:NEF103"/>
    <mergeCell ref="NBY103:NCD103"/>
    <mergeCell ref="NCE103:NCJ103"/>
    <mergeCell ref="NCK103:NCP103"/>
    <mergeCell ref="NCQ103:NCV103"/>
    <mergeCell ref="NCW103:NDB103"/>
    <mergeCell ref="NAU103:NAZ103"/>
    <mergeCell ref="NBA103:NBF103"/>
    <mergeCell ref="NBG103:NBL103"/>
    <mergeCell ref="NBM103:NBR103"/>
    <mergeCell ref="NBS103:NBX103"/>
    <mergeCell ref="MZQ103:MZV103"/>
    <mergeCell ref="MZW103:NAB103"/>
    <mergeCell ref="NAC103:NAH103"/>
    <mergeCell ref="NAI103:NAN103"/>
    <mergeCell ref="NAO103:NAT103"/>
    <mergeCell ref="MYM103:MYR103"/>
    <mergeCell ref="MYS103:MYX103"/>
    <mergeCell ref="MYY103:MZD103"/>
    <mergeCell ref="MZE103:MZJ103"/>
    <mergeCell ref="MZK103:MZP103"/>
    <mergeCell ref="MXI103:MXN103"/>
    <mergeCell ref="MXO103:MXT103"/>
    <mergeCell ref="MXU103:MXZ103"/>
    <mergeCell ref="MYA103:MYF103"/>
    <mergeCell ref="MYG103:MYL103"/>
    <mergeCell ref="MWE103:MWJ103"/>
    <mergeCell ref="MWK103:MWP103"/>
    <mergeCell ref="MWQ103:MWV103"/>
    <mergeCell ref="MWW103:MXB103"/>
    <mergeCell ref="MXC103:MXH103"/>
    <mergeCell ref="MVA103:MVF103"/>
    <mergeCell ref="MVG103:MVL103"/>
    <mergeCell ref="MVM103:MVR103"/>
    <mergeCell ref="MVS103:MVX103"/>
    <mergeCell ref="MVY103:MWD103"/>
    <mergeCell ref="MTW103:MUB103"/>
    <mergeCell ref="MUC103:MUH103"/>
    <mergeCell ref="MUI103:MUN103"/>
    <mergeCell ref="MUO103:MUT103"/>
    <mergeCell ref="MUU103:MUZ103"/>
    <mergeCell ref="MSS103:MSX103"/>
    <mergeCell ref="MSY103:MTD103"/>
    <mergeCell ref="MTE103:MTJ103"/>
    <mergeCell ref="MTK103:MTP103"/>
    <mergeCell ref="MTQ103:MTV103"/>
    <mergeCell ref="MRO103:MRT103"/>
    <mergeCell ref="MRU103:MRZ103"/>
    <mergeCell ref="MSA103:MSF103"/>
    <mergeCell ref="MSG103:MSL103"/>
    <mergeCell ref="MSM103:MSR103"/>
    <mergeCell ref="MQK103:MQP103"/>
    <mergeCell ref="MQQ103:MQV103"/>
    <mergeCell ref="MQW103:MRB103"/>
    <mergeCell ref="MRC103:MRH103"/>
    <mergeCell ref="MRI103:MRN103"/>
    <mergeCell ref="MPG103:MPL103"/>
    <mergeCell ref="MPM103:MPR103"/>
    <mergeCell ref="MPS103:MPX103"/>
    <mergeCell ref="MPY103:MQD103"/>
    <mergeCell ref="MQE103:MQJ103"/>
    <mergeCell ref="MOC103:MOH103"/>
    <mergeCell ref="MOI103:MON103"/>
    <mergeCell ref="MOO103:MOT103"/>
    <mergeCell ref="MOU103:MOZ103"/>
    <mergeCell ref="MPA103:MPF103"/>
    <mergeCell ref="MMY103:MND103"/>
    <mergeCell ref="MNE103:MNJ103"/>
    <mergeCell ref="MNK103:MNP103"/>
    <mergeCell ref="MNQ103:MNV103"/>
    <mergeCell ref="MNW103:MOB103"/>
    <mergeCell ref="MLU103:MLZ103"/>
    <mergeCell ref="MMA103:MMF103"/>
    <mergeCell ref="MMG103:MML103"/>
    <mergeCell ref="MMM103:MMR103"/>
    <mergeCell ref="MMS103:MMX103"/>
    <mergeCell ref="MKQ103:MKV103"/>
    <mergeCell ref="MKW103:MLB103"/>
    <mergeCell ref="MLC103:MLH103"/>
    <mergeCell ref="MLI103:MLN103"/>
    <mergeCell ref="MLO103:MLT103"/>
    <mergeCell ref="MJM103:MJR103"/>
    <mergeCell ref="MJS103:MJX103"/>
    <mergeCell ref="MJY103:MKD103"/>
    <mergeCell ref="MKE103:MKJ103"/>
    <mergeCell ref="MKK103:MKP103"/>
    <mergeCell ref="MII103:MIN103"/>
    <mergeCell ref="MIO103:MIT103"/>
    <mergeCell ref="MIU103:MIZ103"/>
    <mergeCell ref="MJA103:MJF103"/>
    <mergeCell ref="MJG103:MJL103"/>
    <mergeCell ref="MHE103:MHJ103"/>
    <mergeCell ref="MHK103:MHP103"/>
    <mergeCell ref="MHQ103:MHV103"/>
    <mergeCell ref="MHW103:MIB103"/>
    <mergeCell ref="MIC103:MIH103"/>
    <mergeCell ref="MGA103:MGF103"/>
    <mergeCell ref="MGG103:MGL103"/>
    <mergeCell ref="MGM103:MGR103"/>
    <mergeCell ref="MGS103:MGX103"/>
    <mergeCell ref="MGY103:MHD103"/>
    <mergeCell ref="MEW103:MFB103"/>
    <mergeCell ref="MFC103:MFH103"/>
    <mergeCell ref="MFI103:MFN103"/>
    <mergeCell ref="MFO103:MFT103"/>
    <mergeCell ref="MFU103:MFZ103"/>
    <mergeCell ref="MDS103:MDX103"/>
    <mergeCell ref="MDY103:MED103"/>
    <mergeCell ref="MEE103:MEJ103"/>
    <mergeCell ref="MEK103:MEP103"/>
    <mergeCell ref="MEQ103:MEV103"/>
    <mergeCell ref="MCO103:MCT103"/>
    <mergeCell ref="MCU103:MCZ103"/>
    <mergeCell ref="MDA103:MDF103"/>
    <mergeCell ref="MDG103:MDL103"/>
    <mergeCell ref="MDM103:MDR103"/>
    <mergeCell ref="MBK103:MBP103"/>
    <mergeCell ref="MBQ103:MBV103"/>
    <mergeCell ref="MBW103:MCB103"/>
    <mergeCell ref="MCC103:MCH103"/>
    <mergeCell ref="MCI103:MCN103"/>
    <mergeCell ref="MAG103:MAL103"/>
    <mergeCell ref="MAM103:MAR103"/>
    <mergeCell ref="MAS103:MAX103"/>
    <mergeCell ref="MAY103:MBD103"/>
    <mergeCell ref="MBE103:MBJ103"/>
    <mergeCell ref="LZC103:LZH103"/>
    <mergeCell ref="LZI103:LZN103"/>
    <mergeCell ref="LZO103:LZT103"/>
    <mergeCell ref="LZU103:LZZ103"/>
    <mergeCell ref="MAA103:MAF103"/>
    <mergeCell ref="LXY103:LYD103"/>
    <mergeCell ref="LYE103:LYJ103"/>
    <mergeCell ref="LYK103:LYP103"/>
    <mergeCell ref="LYQ103:LYV103"/>
    <mergeCell ref="LYW103:LZB103"/>
    <mergeCell ref="LWU103:LWZ103"/>
    <mergeCell ref="LXA103:LXF103"/>
    <mergeCell ref="LXG103:LXL103"/>
    <mergeCell ref="LXM103:LXR103"/>
    <mergeCell ref="LXS103:LXX103"/>
    <mergeCell ref="LVQ103:LVV103"/>
    <mergeCell ref="LVW103:LWB103"/>
    <mergeCell ref="LWC103:LWH103"/>
    <mergeCell ref="LWI103:LWN103"/>
    <mergeCell ref="LWO103:LWT103"/>
    <mergeCell ref="LUM103:LUR103"/>
    <mergeCell ref="LUS103:LUX103"/>
    <mergeCell ref="LUY103:LVD103"/>
    <mergeCell ref="LVE103:LVJ103"/>
    <mergeCell ref="LVK103:LVP103"/>
    <mergeCell ref="LTI103:LTN103"/>
    <mergeCell ref="LTO103:LTT103"/>
    <mergeCell ref="LTU103:LTZ103"/>
    <mergeCell ref="LUA103:LUF103"/>
    <mergeCell ref="LUG103:LUL103"/>
    <mergeCell ref="LSE103:LSJ103"/>
    <mergeCell ref="LSK103:LSP103"/>
    <mergeCell ref="LSQ103:LSV103"/>
    <mergeCell ref="LSW103:LTB103"/>
    <mergeCell ref="LTC103:LTH103"/>
    <mergeCell ref="LRA103:LRF103"/>
    <mergeCell ref="LRG103:LRL103"/>
    <mergeCell ref="LRM103:LRR103"/>
    <mergeCell ref="LRS103:LRX103"/>
    <mergeCell ref="LRY103:LSD103"/>
    <mergeCell ref="LPW103:LQB103"/>
    <mergeCell ref="LQC103:LQH103"/>
    <mergeCell ref="LQI103:LQN103"/>
    <mergeCell ref="LQO103:LQT103"/>
    <mergeCell ref="LQU103:LQZ103"/>
    <mergeCell ref="LOS103:LOX103"/>
    <mergeCell ref="LOY103:LPD103"/>
    <mergeCell ref="LPE103:LPJ103"/>
    <mergeCell ref="LPK103:LPP103"/>
    <mergeCell ref="LPQ103:LPV103"/>
    <mergeCell ref="LNO103:LNT103"/>
    <mergeCell ref="LNU103:LNZ103"/>
    <mergeCell ref="LOA103:LOF103"/>
    <mergeCell ref="LOG103:LOL103"/>
    <mergeCell ref="LOM103:LOR103"/>
    <mergeCell ref="LMK103:LMP103"/>
    <mergeCell ref="LMQ103:LMV103"/>
    <mergeCell ref="LMW103:LNB103"/>
    <mergeCell ref="LNC103:LNH103"/>
    <mergeCell ref="LNI103:LNN103"/>
    <mergeCell ref="LLG103:LLL103"/>
    <mergeCell ref="LLM103:LLR103"/>
    <mergeCell ref="LLS103:LLX103"/>
    <mergeCell ref="LLY103:LMD103"/>
    <mergeCell ref="LME103:LMJ103"/>
    <mergeCell ref="LKC103:LKH103"/>
    <mergeCell ref="LKI103:LKN103"/>
    <mergeCell ref="LKO103:LKT103"/>
    <mergeCell ref="LKU103:LKZ103"/>
    <mergeCell ref="LLA103:LLF103"/>
    <mergeCell ref="LIY103:LJD103"/>
    <mergeCell ref="LJE103:LJJ103"/>
    <mergeCell ref="LJK103:LJP103"/>
    <mergeCell ref="LJQ103:LJV103"/>
    <mergeCell ref="LJW103:LKB103"/>
    <mergeCell ref="LHU103:LHZ103"/>
    <mergeCell ref="LIA103:LIF103"/>
    <mergeCell ref="LIG103:LIL103"/>
    <mergeCell ref="LIM103:LIR103"/>
    <mergeCell ref="LIS103:LIX103"/>
    <mergeCell ref="LGQ103:LGV103"/>
    <mergeCell ref="LGW103:LHB103"/>
    <mergeCell ref="LHC103:LHH103"/>
    <mergeCell ref="LHI103:LHN103"/>
    <mergeCell ref="LHO103:LHT103"/>
    <mergeCell ref="LFM103:LFR103"/>
    <mergeCell ref="LFS103:LFX103"/>
    <mergeCell ref="LFY103:LGD103"/>
    <mergeCell ref="LGE103:LGJ103"/>
    <mergeCell ref="LGK103:LGP103"/>
    <mergeCell ref="LEI103:LEN103"/>
    <mergeCell ref="LEO103:LET103"/>
    <mergeCell ref="LEU103:LEZ103"/>
    <mergeCell ref="LFA103:LFF103"/>
    <mergeCell ref="LFG103:LFL103"/>
    <mergeCell ref="LDE103:LDJ103"/>
    <mergeCell ref="LDK103:LDP103"/>
    <mergeCell ref="LDQ103:LDV103"/>
    <mergeCell ref="LDW103:LEB103"/>
    <mergeCell ref="LEC103:LEH103"/>
    <mergeCell ref="LCA103:LCF103"/>
    <mergeCell ref="LCG103:LCL103"/>
    <mergeCell ref="LCM103:LCR103"/>
    <mergeCell ref="LCS103:LCX103"/>
    <mergeCell ref="LCY103:LDD103"/>
    <mergeCell ref="LAW103:LBB103"/>
    <mergeCell ref="LBC103:LBH103"/>
    <mergeCell ref="LBI103:LBN103"/>
    <mergeCell ref="LBO103:LBT103"/>
    <mergeCell ref="LBU103:LBZ103"/>
    <mergeCell ref="KZS103:KZX103"/>
    <mergeCell ref="KZY103:LAD103"/>
    <mergeCell ref="LAE103:LAJ103"/>
    <mergeCell ref="LAK103:LAP103"/>
    <mergeCell ref="LAQ103:LAV103"/>
    <mergeCell ref="KYO103:KYT103"/>
    <mergeCell ref="KYU103:KYZ103"/>
    <mergeCell ref="KZA103:KZF103"/>
    <mergeCell ref="KZG103:KZL103"/>
    <mergeCell ref="KZM103:KZR103"/>
    <mergeCell ref="KXK103:KXP103"/>
    <mergeCell ref="KXQ103:KXV103"/>
    <mergeCell ref="KXW103:KYB103"/>
    <mergeCell ref="KYC103:KYH103"/>
    <mergeCell ref="KYI103:KYN103"/>
    <mergeCell ref="KWG103:KWL103"/>
    <mergeCell ref="KWM103:KWR103"/>
    <mergeCell ref="KWS103:KWX103"/>
    <mergeCell ref="KWY103:KXD103"/>
    <mergeCell ref="KXE103:KXJ103"/>
    <mergeCell ref="KVC103:KVH103"/>
    <mergeCell ref="KVI103:KVN103"/>
    <mergeCell ref="KVO103:KVT103"/>
    <mergeCell ref="KVU103:KVZ103"/>
    <mergeCell ref="KWA103:KWF103"/>
    <mergeCell ref="KTY103:KUD103"/>
    <mergeCell ref="KUE103:KUJ103"/>
    <mergeCell ref="KUK103:KUP103"/>
    <mergeCell ref="KUQ103:KUV103"/>
    <mergeCell ref="KUW103:KVB103"/>
    <mergeCell ref="KSU103:KSZ103"/>
    <mergeCell ref="KTA103:KTF103"/>
    <mergeCell ref="KTG103:KTL103"/>
    <mergeCell ref="KTM103:KTR103"/>
    <mergeCell ref="KTS103:KTX103"/>
    <mergeCell ref="KRQ103:KRV103"/>
    <mergeCell ref="KRW103:KSB103"/>
    <mergeCell ref="KSC103:KSH103"/>
    <mergeCell ref="KSI103:KSN103"/>
    <mergeCell ref="KSO103:KST103"/>
    <mergeCell ref="KQM103:KQR103"/>
    <mergeCell ref="KQS103:KQX103"/>
    <mergeCell ref="KQY103:KRD103"/>
    <mergeCell ref="KRE103:KRJ103"/>
    <mergeCell ref="KRK103:KRP103"/>
    <mergeCell ref="KPI103:KPN103"/>
    <mergeCell ref="KPO103:KPT103"/>
    <mergeCell ref="KPU103:KPZ103"/>
    <mergeCell ref="KQA103:KQF103"/>
    <mergeCell ref="KQG103:KQL103"/>
    <mergeCell ref="KOE103:KOJ103"/>
    <mergeCell ref="KOK103:KOP103"/>
    <mergeCell ref="KOQ103:KOV103"/>
    <mergeCell ref="KOW103:KPB103"/>
    <mergeCell ref="KPC103:KPH103"/>
    <mergeCell ref="KNA103:KNF103"/>
    <mergeCell ref="KNG103:KNL103"/>
    <mergeCell ref="KNM103:KNR103"/>
    <mergeCell ref="KNS103:KNX103"/>
    <mergeCell ref="KNY103:KOD103"/>
    <mergeCell ref="KLW103:KMB103"/>
    <mergeCell ref="KMC103:KMH103"/>
    <mergeCell ref="KMI103:KMN103"/>
    <mergeCell ref="KMO103:KMT103"/>
    <mergeCell ref="KMU103:KMZ103"/>
    <mergeCell ref="KKS103:KKX103"/>
    <mergeCell ref="KKY103:KLD103"/>
    <mergeCell ref="KLE103:KLJ103"/>
    <mergeCell ref="KLK103:KLP103"/>
    <mergeCell ref="KLQ103:KLV103"/>
    <mergeCell ref="KJO103:KJT103"/>
    <mergeCell ref="KJU103:KJZ103"/>
    <mergeCell ref="KKA103:KKF103"/>
    <mergeCell ref="KKG103:KKL103"/>
    <mergeCell ref="KKM103:KKR103"/>
    <mergeCell ref="KIK103:KIP103"/>
    <mergeCell ref="KIQ103:KIV103"/>
    <mergeCell ref="KIW103:KJB103"/>
    <mergeCell ref="KJC103:KJH103"/>
    <mergeCell ref="KJI103:KJN103"/>
    <mergeCell ref="KHG103:KHL103"/>
    <mergeCell ref="KHM103:KHR103"/>
    <mergeCell ref="KHS103:KHX103"/>
    <mergeCell ref="KHY103:KID103"/>
    <mergeCell ref="KIE103:KIJ103"/>
    <mergeCell ref="KGC103:KGH103"/>
    <mergeCell ref="KGI103:KGN103"/>
    <mergeCell ref="KGO103:KGT103"/>
    <mergeCell ref="KGU103:KGZ103"/>
    <mergeCell ref="KHA103:KHF103"/>
    <mergeCell ref="KEY103:KFD103"/>
    <mergeCell ref="KFE103:KFJ103"/>
    <mergeCell ref="KFK103:KFP103"/>
    <mergeCell ref="KFQ103:KFV103"/>
    <mergeCell ref="KFW103:KGB103"/>
    <mergeCell ref="KDU103:KDZ103"/>
    <mergeCell ref="KEA103:KEF103"/>
    <mergeCell ref="KEG103:KEL103"/>
    <mergeCell ref="KEM103:KER103"/>
    <mergeCell ref="KES103:KEX103"/>
    <mergeCell ref="KCQ103:KCV103"/>
    <mergeCell ref="KCW103:KDB103"/>
    <mergeCell ref="KDC103:KDH103"/>
    <mergeCell ref="KDI103:KDN103"/>
    <mergeCell ref="KDO103:KDT103"/>
    <mergeCell ref="KBM103:KBR103"/>
    <mergeCell ref="KBS103:KBX103"/>
    <mergeCell ref="KBY103:KCD103"/>
    <mergeCell ref="KCE103:KCJ103"/>
    <mergeCell ref="KCK103:KCP103"/>
    <mergeCell ref="KAI103:KAN103"/>
    <mergeCell ref="KAO103:KAT103"/>
    <mergeCell ref="KAU103:KAZ103"/>
    <mergeCell ref="KBA103:KBF103"/>
    <mergeCell ref="KBG103:KBL103"/>
    <mergeCell ref="JZE103:JZJ103"/>
    <mergeCell ref="JZK103:JZP103"/>
    <mergeCell ref="JZQ103:JZV103"/>
    <mergeCell ref="JZW103:KAB103"/>
    <mergeCell ref="KAC103:KAH103"/>
    <mergeCell ref="JYA103:JYF103"/>
    <mergeCell ref="JYG103:JYL103"/>
    <mergeCell ref="JYM103:JYR103"/>
    <mergeCell ref="JYS103:JYX103"/>
    <mergeCell ref="JYY103:JZD103"/>
    <mergeCell ref="JWW103:JXB103"/>
    <mergeCell ref="JXC103:JXH103"/>
    <mergeCell ref="JXI103:JXN103"/>
    <mergeCell ref="JXO103:JXT103"/>
    <mergeCell ref="JXU103:JXZ103"/>
    <mergeCell ref="JVS103:JVX103"/>
    <mergeCell ref="JVY103:JWD103"/>
    <mergeCell ref="JWE103:JWJ103"/>
    <mergeCell ref="JWK103:JWP103"/>
    <mergeCell ref="JWQ103:JWV103"/>
    <mergeCell ref="JUO103:JUT103"/>
    <mergeCell ref="JUU103:JUZ103"/>
    <mergeCell ref="JVA103:JVF103"/>
    <mergeCell ref="JVG103:JVL103"/>
    <mergeCell ref="JVM103:JVR103"/>
    <mergeCell ref="JTK103:JTP103"/>
    <mergeCell ref="JTQ103:JTV103"/>
    <mergeCell ref="JTW103:JUB103"/>
    <mergeCell ref="JUC103:JUH103"/>
    <mergeCell ref="JUI103:JUN103"/>
    <mergeCell ref="JSG103:JSL103"/>
    <mergeCell ref="JSM103:JSR103"/>
    <mergeCell ref="JSS103:JSX103"/>
    <mergeCell ref="JSY103:JTD103"/>
    <mergeCell ref="JTE103:JTJ103"/>
    <mergeCell ref="JRC103:JRH103"/>
    <mergeCell ref="JRI103:JRN103"/>
    <mergeCell ref="JRO103:JRT103"/>
    <mergeCell ref="JRU103:JRZ103"/>
    <mergeCell ref="JSA103:JSF103"/>
    <mergeCell ref="JPY103:JQD103"/>
    <mergeCell ref="JQE103:JQJ103"/>
    <mergeCell ref="JQK103:JQP103"/>
    <mergeCell ref="JQQ103:JQV103"/>
    <mergeCell ref="JQW103:JRB103"/>
    <mergeCell ref="JOU103:JOZ103"/>
    <mergeCell ref="JPA103:JPF103"/>
    <mergeCell ref="JPG103:JPL103"/>
    <mergeCell ref="JPM103:JPR103"/>
    <mergeCell ref="JPS103:JPX103"/>
    <mergeCell ref="JNQ103:JNV103"/>
    <mergeCell ref="JNW103:JOB103"/>
    <mergeCell ref="JOC103:JOH103"/>
    <mergeCell ref="JOI103:JON103"/>
    <mergeCell ref="JOO103:JOT103"/>
    <mergeCell ref="JMM103:JMR103"/>
    <mergeCell ref="JMS103:JMX103"/>
    <mergeCell ref="JMY103:JND103"/>
    <mergeCell ref="JNE103:JNJ103"/>
    <mergeCell ref="JNK103:JNP103"/>
    <mergeCell ref="JLI103:JLN103"/>
    <mergeCell ref="JLO103:JLT103"/>
    <mergeCell ref="JLU103:JLZ103"/>
    <mergeCell ref="JMA103:JMF103"/>
    <mergeCell ref="JMG103:JML103"/>
    <mergeCell ref="JKE103:JKJ103"/>
    <mergeCell ref="JKK103:JKP103"/>
    <mergeCell ref="JKQ103:JKV103"/>
    <mergeCell ref="JKW103:JLB103"/>
    <mergeCell ref="JLC103:JLH103"/>
    <mergeCell ref="JJA103:JJF103"/>
    <mergeCell ref="JJG103:JJL103"/>
    <mergeCell ref="JJM103:JJR103"/>
    <mergeCell ref="JJS103:JJX103"/>
    <mergeCell ref="JJY103:JKD103"/>
    <mergeCell ref="JHW103:JIB103"/>
    <mergeCell ref="JIC103:JIH103"/>
    <mergeCell ref="JII103:JIN103"/>
    <mergeCell ref="JIO103:JIT103"/>
    <mergeCell ref="JIU103:JIZ103"/>
    <mergeCell ref="JGS103:JGX103"/>
    <mergeCell ref="JGY103:JHD103"/>
    <mergeCell ref="JHE103:JHJ103"/>
    <mergeCell ref="JHK103:JHP103"/>
    <mergeCell ref="JHQ103:JHV103"/>
    <mergeCell ref="JFO103:JFT103"/>
    <mergeCell ref="JFU103:JFZ103"/>
    <mergeCell ref="JGA103:JGF103"/>
    <mergeCell ref="JGG103:JGL103"/>
    <mergeCell ref="JGM103:JGR103"/>
    <mergeCell ref="JEK103:JEP103"/>
    <mergeCell ref="JEQ103:JEV103"/>
    <mergeCell ref="JEW103:JFB103"/>
    <mergeCell ref="JFC103:JFH103"/>
    <mergeCell ref="JFI103:JFN103"/>
    <mergeCell ref="JDG103:JDL103"/>
    <mergeCell ref="JDM103:JDR103"/>
    <mergeCell ref="JDS103:JDX103"/>
    <mergeCell ref="JDY103:JED103"/>
    <mergeCell ref="JEE103:JEJ103"/>
    <mergeCell ref="JCC103:JCH103"/>
    <mergeCell ref="JCI103:JCN103"/>
    <mergeCell ref="JCO103:JCT103"/>
    <mergeCell ref="JCU103:JCZ103"/>
    <mergeCell ref="JDA103:JDF103"/>
    <mergeCell ref="JAY103:JBD103"/>
    <mergeCell ref="JBE103:JBJ103"/>
    <mergeCell ref="JBK103:JBP103"/>
    <mergeCell ref="JBQ103:JBV103"/>
    <mergeCell ref="JBW103:JCB103"/>
    <mergeCell ref="IZU103:IZZ103"/>
    <mergeCell ref="JAA103:JAF103"/>
    <mergeCell ref="JAG103:JAL103"/>
    <mergeCell ref="JAM103:JAR103"/>
    <mergeCell ref="JAS103:JAX103"/>
    <mergeCell ref="IYQ103:IYV103"/>
    <mergeCell ref="IYW103:IZB103"/>
    <mergeCell ref="IZC103:IZH103"/>
    <mergeCell ref="IZI103:IZN103"/>
    <mergeCell ref="IZO103:IZT103"/>
    <mergeCell ref="IXM103:IXR103"/>
    <mergeCell ref="IXS103:IXX103"/>
    <mergeCell ref="IXY103:IYD103"/>
    <mergeCell ref="IYE103:IYJ103"/>
    <mergeCell ref="IYK103:IYP103"/>
    <mergeCell ref="IWI103:IWN103"/>
    <mergeCell ref="IWO103:IWT103"/>
    <mergeCell ref="IWU103:IWZ103"/>
    <mergeCell ref="IXA103:IXF103"/>
    <mergeCell ref="IXG103:IXL103"/>
    <mergeCell ref="IVE103:IVJ103"/>
    <mergeCell ref="IVK103:IVP103"/>
    <mergeCell ref="IVQ103:IVV103"/>
    <mergeCell ref="IVW103:IWB103"/>
    <mergeCell ref="IWC103:IWH103"/>
    <mergeCell ref="IUA103:IUF103"/>
    <mergeCell ref="IUG103:IUL103"/>
    <mergeCell ref="IUM103:IUR103"/>
    <mergeCell ref="IUS103:IUX103"/>
    <mergeCell ref="IUY103:IVD103"/>
    <mergeCell ref="ISW103:ITB103"/>
    <mergeCell ref="ITC103:ITH103"/>
    <mergeCell ref="ITI103:ITN103"/>
    <mergeCell ref="ITO103:ITT103"/>
    <mergeCell ref="ITU103:ITZ103"/>
    <mergeCell ref="IRS103:IRX103"/>
    <mergeCell ref="IRY103:ISD103"/>
    <mergeCell ref="ISE103:ISJ103"/>
    <mergeCell ref="ISK103:ISP103"/>
    <mergeCell ref="ISQ103:ISV103"/>
    <mergeCell ref="IQO103:IQT103"/>
    <mergeCell ref="IQU103:IQZ103"/>
    <mergeCell ref="IRA103:IRF103"/>
    <mergeCell ref="IRG103:IRL103"/>
    <mergeCell ref="IRM103:IRR103"/>
    <mergeCell ref="IPK103:IPP103"/>
    <mergeCell ref="IPQ103:IPV103"/>
    <mergeCell ref="IPW103:IQB103"/>
    <mergeCell ref="IQC103:IQH103"/>
    <mergeCell ref="IQI103:IQN103"/>
    <mergeCell ref="IOG103:IOL103"/>
    <mergeCell ref="IOM103:IOR103"/>
    <mergeCell ref="IOS103:IOX103"/>
    <mergeCell ref="IOY103:IPD103"/>
    <mergeCell ref="IPE103:IPJ103"/>
    <mergeCell ref="INC103:INH103"/>
    <mergeCell ref="INI103:INN103"/>
    <mergeCell ref="INO103:INT103"/>
    <mergeCell ref="INU103:INZ103"/>
    <mergeCell ref="IOA103:IOF103"/>
    <mergeCell ref="ILY103:IMD103"/>
    <mergeCell ref="IME103:IMJ103"/>
    <mergeCell ref="IMK103:IMP103"/>
    <mergeCell ref="IMQ103:IMV103"/>
    <mergeCell ref="IMW103:INB103"/>
    <mergeCell ref="IKU103:IKZ103"/>
    <mergeCell ref="ILA103:ILF103"/>
    <mergeCell ref="ILG103:ILL103"/>
    <mergeCell ref="ILM103:ILR103"/>
    <mergeCell ref="ILS103:ILX103"/>
    <mergeCell ref="IJQ103:IJV103"/>
    <mergeCell ref="IJW103:IKB103"/>
    <mergeCell ref="IKC103:IKH103"/>
    <mergeCell ref="IKI103:IKN103"/>
    <mergeCell ref="IKO103:IKT103"/>
    <mergeCell ref="IIM103:IIR103"/>
    <mergeCell ref="IIS103:IIX103"/>
    <mergeCell ref="IIY103:IJD103"/>
    <mergeCell ref="IJE103:IJJ103"/>
    <mergeCell ref="IJK103:IJP103"/>
    <mergeCell ref="IHI103:IHN103"/>
    <mergeCell ref="IHO103:IHT103"/>
    <mergeCell ref="IHU103:IHZ103"/>
    <mergeCell ref="IIA103:IIF103"/>
    <mergeCell ref="IIG103:IIL103"/>
    <mergeCell ref="IGE103:IGJ103"/>
    <mergeCell ref="IGK103:IGP103"/>
    <mergeCell ref="IGQ103:IGV103"/>
    <mergeCell ref="IGW103:IHB103"/>
    <mergeCell ref="IHC103:IHH103"/>
    <mergeCell ref="IFA103:IFF103"/>
    <mergeCell ref="IFG103:IFL103"/>
    <mergeCell ref="IFM103:IFR103"/>
    <mergeCell ref="IFS103:IFX103"/>
    <mergeCell ref="IFY103:IGD103"/>
    <mergeCell ref="IDW103:IEB103"/>
    <mergeCell ref="IEC103:IEH103"/>
    <mergeCell ref="IEI103:IEN103"/>
    <mergeCell ref="IEO103:IET103"/>
    <mergeCell ref="IEU103:IEZ103"/>
    <mergeCell ref="ICS103:ICX103"/>
    <mergeCell ref="ICY103:IDD103"/>
    <mergeCell ref="IDE103:IDJ103"/>
    <mergeCell ref="IDK103:IDP103"/>
    <mergeCell ref="IDQ103:IDV103"/>
    <mergeCell ref="IBO103:IBT103"/>
    <mergeCell ref="IBU103:IBZ103"/>
    <mergeCell ref="ICA103:ICF103"/>
    <mergeCell ref="ICG103:ICL103"/>
    <mergeCell ref="ICM103:ICR103"/>
    <mergeCell ref="IAK103:IAP103"/>
    <mergeCell ref="IAQ103:IAV103"/>
    <mergeCell ref="IAW103:IBB103"/>
    <mergeCell ref="IBC103:IBH103"/>
    <mergeCell ref="IBI103:IBN103"/>
    <mergeCell ref="HZG103:HZL103"/>
    <mergeCell ref="HZM103:HZR103"/>
    <mergeCell ref="HZS103:HZX103"/>
    <mergeCell ref="HZY103:IAD103"/>
    <mergeCell ref="IAE103:IAJ103"/>
    <mergeCell ref="HYC103:HYH103"/>
    <mergeCell ref="HYI103:HYN103"/>
    <mergeCell ref="HYO103:HYT103"/>
    <mergeCell ref="HYU103:HYZ103"/>
    <mergeCell ref="HZA103:HZF103"/>
    <mergeCell ref="HWY103:HXD103"/>
    <mergeCell ref="HXE103:HXJ103"/>
    <mergeCell ref="HXK103:HXP103"/>
    <mergeCell ref="HXQ103:HXV103"/>
    <mergeCell ref="HXW103:HYB103"/>
    <mergeCell ref="HVU103:HVZ103"/>
    <mergeCell ref="HWA103:HWF103"/>
    <mergeCell ref="HWG103:HWL103"/>
    <mergeCell ref="HWM103:HWR103"/>
    <mergeCell ref="HWS103:HWX103"/>
    <mergeCell ref="HUQ103:HUV103"/>
    <mergeCell ref="HUW103:HVB103"/>
    <mergeCell ref="HVC103:HVH103"/>
    <mergeCell ref="HVI103:HVN103"/>
    <mergeCell ref="HVO103:HVT103"/>
    <mergeCell ref="HTM103:HTR103"/>
    <mergeCell ref="HTS103:HTX103"/>
    <mergeCell ref="HTY103:HUD103"/>
    <mergeCell ref="HUE103:HUJ103"/>
    <mergeCell ref="HUK103:HUP103"/>
    <mergeCell ref="HSI103:HSN103"/>
    <mergeCell ref="HSO103:HST103"/>
    <mergeCell ref="HSU103:HSZ103"/>
    <mergeCell ref="HTA103:HTF103"/>
    <mergeCell ref="HTG103:HTL103"/>
    <mergeCell ref="HRE103:HRJ103"/>
    <mergeCell ref="HRK103:HRP103"/>
    <mergeCell ref="HRQ103:HRV103"/>
    <mergeCell ref="HRW103:HSB103"/>
    <mergeCell ref="HSC103:HSH103"/>
    <mergeCell ref="HQA103:HQF103"/>
    <mergeCell ref="HQG103:HQL103"/>
    <mergeCell ref="HQM103:HQR103"/>
    <mergeCell ref="HQS103:HQX103"/>
    <mergeCell ref="HQY103:HRD103"/>
    <mergeCell ref="HOW103:HPB103"/>
    <mergeCell ref="HPC103:HPH103"/>
    <mergeCell ref="HPI103:HPN103"/>
    <mergeCell ref="HPO103:HPT103"/>
    <mergeCell ref="HPU103:HPZ103"/>
    <mergeCell ref="HNS103:HNX103"/>
    <mergeCell ref="HNY103:HOD103"/>
    <mergeCell ref="HOE103:HOJ103"/>
    <mergeCell ref="HOK103:HOP103"/>
    <mergeCell ref="HOQ103:HOV103"/>
    <mergeCell ref="HMO103:HMT103"/>
    <mergeCell ref="HMU103:HMZ103"/>
    <mergeCell ref="HNA103:HNF103"/>
    <mergeCell ref="HNG103:HNL103"/>
    <mergeCell ref="HNM103:HNR103"/>
    <mergeCell ref="HLK103:HLP103"/>
    <mergeCell ref="HLQ103:HLV103"/>
    <mergeCell ref="HLW103:HMB103"/>
    <mergeCell ref="HMC103:HMH103"/>
    <mergeCell ref="HMI103:HMN103"/>
    <mergeCell ref="HKG103:HKL103"/>
    <mergeCell ref="HKM103:HKR103"/>
    <mergeCell ref="HKS103:HKX103"/>
    <mergeCell ref="HKY103:HLD103"/>
    <mergeCell ref="HLE103:HLJ103"/>
    <mergeCell ref="HJC103:HJH103"/>
    <mergeCell ref="HJI103:HJN103"/>
    <mergeCell ref="HJO103:HJT103"/>
    <mergeCell ref="HJU103:HJZ103"/>
    <mergeCell ref="HKA103:HKF103"/>
    <mergeCell ref="HHY103:HID103"/>
    <mergeCell ref="HIE103:HIJ103"/>
    <mergeCell ref="HIK103:HIP103"/>
    <mergeCell ref="HIQ103:HIV103"/>
    <mergeCell ref="HIW103:HJB103"/>
    <mergeCell ref="HGU103:HGZ103"/>
    <mergeCell ref="HHA103:HHF103"/>
    <mergeCell ref="HHG103:HHL103"/>
    <mergeCell ref="HHM103:HHR103"/>
    <mergeCell ref="HHS103:HHX103"/>
    <mergeCell ref="HFQ103:HFV103"/>
    <mergeCell ref="HFW103:HGB103"/>
    <mergeCell ref="HGC103:HGH103"/>
    <mergeCell ref="HGI103:HGN103"/>
    <mergeCell ref="HGO103:HGT103"/>
    <mergeCell ref="HEM103:HER103"/>
    <mergeCell ref="HES103:HEX103"/>
    <mergeCell ref="HEY103:HFD103"/>
    <mergeCell ref="HFE103:HFJ103"/>
    <mergeCell ref="HFK103:HFP103"/>
    <mergeCell ref="HDI103:HDN103"/>
    <mergeCell ref="HDO103:HDT103"/>
    <mergeCell ref="HDU103:HDZ103"/>
    <mergeCell ref="HEA103:HEF103"/>
    <mergeCell ref="HEG103:HEL103"/>
    <mergeCell ref="HCE103:HCJ103"/>
    <mergeCell ref="HCK103:HCP103"/>
    <mergeCell ref="HCQ103:HCV103"/>
    <mergeCell ref="HCW103:HDB103"/>
    <mergeCell ref="HDC103:HDH103"/>
    <mergeCell ref="HBA103:HBF103"/>
    <mergeCell ref="HBG103:HBL103"/>
    <mergeCell ref="HBM103:HBR103"/>
    <mergeCell ref="HBS103:HBX103"/>
    <mergeCell ref="HBY103:HCD103"/>
    <mergeCell ref="GZW103:HAB103"/>
    <mergeCell ref="HAC103:HAH103"/>
    <mergeCell ref="HAI103:HAN103"/>
    <mergeCell ref="HAO103:HAT103"/>
    <mergeCell ref="HAU103:HAZ103"/>
    <mergeCell ref="GYS103:GYX103"/>
    <mergeCell ref="GYY103:GZD103"/>
    <mergeCell ref="GZE103:GZJ103"/>
    <mergeCell ref="GZK103:GZP103"/>
    <mergeCell ref="GZQ103:GZV103"/>
    <mergeCell ref="GXO103:GXT103"/>
    <mergeCell ref="GXU103:GXZ103"/>
    <mergeCell ref="GYA103:GYF103"/>
    <mergeCell ref="GYG103:GYL103"/>
    <mergeCell ref="GYM103:GYR103"/>
    <mergeCell ref="GWK103:GWP103"/>
    <mergeCell ref="GWQ103:GWV103"/>
    <mergeCell ref="GWW103:GXB103"/>
    <mergeCell ref="GXC103:GXH103"/>
    <mergeCell ref="GXI103:GXN103"/>
    <mergeCell ref="GVG103:GVL103"/>
    <mergeCell ref="GVM103:GVR103"/>
    <mergeCell ref="GVS103:GVX103"/>
    <mergeCell ref="GVY103:GWD103"/>
    <mergeCell ref="GWE103:GWJ103"/>
    <mergeCell ref="GUC103:GUH103"/>
    <mergeCell ref="GUI103:GUN103"/>
    <mergeCell ref="GUO103:GUT103"/>
    <mergeCell ref="GUU103:GUZ103"/>
    <mergeCell ref="GVA103:GVF103"/>
    <mergeCell ref="GSY103:GTD103"/>
    <mergeCell ref="GTE103:GTJ103"/>
    <mergeCell ref="GTK103:GTP103"/>
    <mergeCell ref="GTQ103:GTV103"/>
    <mergeCell ref="GTW103:GUB103"/>
    <mergeCell ref="GRU103:GRZ103"/>
    <mergeCell ref="GSA103:GSF103"/>
    <mergeCell ref="GSG103:GSL103"/>
    <mergeCell ref="GSM103:GSR103"/>
    <mergeCell ref="GSS103:GSX103"/>
    <mergeCell ref="GQQ103:GQV103"/>
    <mergeCell ref="GQW103:GRB103"/>
    <mergeCell ref="GRC103:GRH103"/>
    <mergeCell ref="GRI103:GRN103"/>
    <mergeCell ref="GRO103:GRT103"/>
    <mergeCell ref="GPM103:GPR103"/>
    <mergeCell ref="GPS103:GPX103"/>
    <mergeCell ref="GPY103:GQD103"/>
    <mergeCell ref="GQE103:GQJ103"/>
    <mergeCell ref="GQK103:GQP103"/>
    <mergeCell ref="GOI103:GON103"/>
    <mergeCell ref="GOO103:GOT103"/>
    <mergeCell ref="GOU103:GOZ103"/>
    <mergeCell ref="GPA103:GPF103"/>
    <mergeCell ref="GPG103:GPL103"/>
    <mergeCell ref="GNE103:GNJ103"/>
    <mergeCell ref="GNK103:GNP103"/>
    <mergeCell ref="GNQ103:GNV103"/>
    <mergeCell ref="GNW103:GOB103"/>
    <mergeCell ref="GOC103:GOH103"/>
    <mergeCell ref="GMA103:GMF103"/>
    <mergeCell ref="GMG103:GML103"/>
    <mergeCell ref="GMM103:GMR103"/>
    <mergeCell ref="GMS103:GMX103"/>
    <mergeCell ref="GMY103:GND103"/>
    <mergeCell ref="GKW103:GLB103"/>
    <mergeCell ref="GLC103:GLH103"/>
    <mergeCell ref="GLI103:GLN103"/>
    <mergeCell ref="GLO103:GLT103"/>
    <mergeCell ref="GLU103:GLZ103"/>
    <mergeCell ref="GJS103:GJX103"/>
    <mergeCell ref="GJY103:GKD103"/>
    <mergeCell ref="GKE103:GKJ103"/>
    <mergeCell ref="GKK103:GKP103"/>
    <mergeCell ref="GKQ103:GKV103"/>
    <mergeCell ref="GIO103:GIT103"/>
    <mergeCell ref="GIU103:GIZ103"/>
    <mergeCell ref="GJA103:GJF103"/>
    <mergeCell ref="GJG103:GJL103"/>
    <mergeCell ref="GJM103:GJR103"/>
    <mergeCell ref="GHK103:GHP103"/>
    <mergeCell ref="GHQ103:GHV103"/>
    <mergeCell ref="GHW103:GIB103"/>
    <mergeCell ref="GIC103:GIH103"/>
    <mergeCell ref="GII103:GIN103"/>
    <mergeCell ref="GGG103:GGL103"/>
    <mergeCell ref="GGM103:GGR103"/>
    <mergeCell ref="GGS103:GGX103"/>
    <mergeCell ref="GGY103:GHD103"/>
    <mergeCell ref="GHE103:GHJ103"/>
    <mergeCell ref="GFC103:GFH103"/>
    <mergeCell ref="GFI103:GFN103"/>
    <mergeCell ref="GFO103:GFT103"/>
    <mergeCell ref="GFU103:GFZ103"/>
    <mergeCell ref="GGA103:GGF103"/>
    <mergeCell ref="GDY103:GED103"/>
    <mergeCell ref="GEE103:GEJ103"/>
    <mergeCell ref="GEK103:GEP103"/>
    <mergeCell ref="GEQ103:GEV103"/>
    <mergeCell ref="GEW103:GFB103"/>
    <mergeCell ref="GCU103:GCZ103"/>
    <mergeCell ref="GDA103:GDF103"/>
    <mergeCell ref="GDG103:GDL103"/>
    <mergeCell ref="GDM103:GDR103"/>
    <mergeCell ref="GDS103:GDX103"/>
    <mergeCell ref="GBQ103:GBV103"/>
    <mergeCell ref="GBW103:GCB103"/>
    <mergeCell ref="GCC103:GCH103"/>
    <mergeCell ref="GCI103:GCN103"/>
    <mergeCell ref="GCO103:GCT103"/>
    <mergeCell ref="GAM103:GAR103"/>
    <mergeCell ref="GAS103:GAX103"/>
    <mergeCell ref="GAY103:GBD103"/>
    <mergeCell ref="GBE103:GBJ103"/>
    <mergeCell ref="GBK103:GBP103"/>
    <mergeCell ref="FZI103:FZN103"/>
    <mergeCell ref="FZO103:FZT103"/>
    <mergeCell ref="FZU103:FZZ103"/>
    <mergeCell ref="GAA103:GAF103"/>
    <mergeCell ref="GAG103:GAL103"/>
    <mergeCell ref="FYE103:FYJ103"/>
    <mergeCell ref="FYK103:FYP103"/>
    <mergeCell ref="FYQ103:FYV103"/>
    <mergeCell ref="FYW103:FZB103"/>
    <mergeCell ref="FZC103:FZH103"/>
    <mergeCell ref="FXA103:FXF103"/>
    <mergeCell ref="FXG103:FXL103"/>
    <mergeCell ref="FXM103:FXR103"/>
    <mergeCell ref="FXS103:FXX103"/>
    <mergeCell ref="FXY103:FYD103"/>
    <mergeCell ref="FVW103:FWB103"/>
    <mergeCell ref="FWC103:FWH103"/>
    <mergeCell ref="FWI103:FWN103"/>
    <mergeCell ref="FWO103:FWT103"/>
    <mergeCell ref="FWU103:FWZ103"/>
    <mergeCell ref="FUS103:FUX103"/>
    <mergeCell ref="FUY103:FVD103"/>
    <mergeCell ref="FVE103:FVJ103"/>
    <mergeCell ref="FVK103:FVP103"/>
    <mergeCell ref="FVQ103:FVV103"/>
    <mergeCell ref="FTO103:FTT103"/>
    <mergeCell ref="FTU103:FTZ103"/>
    <mergeCell ref="FUA103:FUF103"/>
    <mergeCell ref="FUG103:FUL103"/>
    <mergeCell ref="FUM103:FUR103"/>
    <mergeCell ref="FSK103:FSP103"/>
    <mergeCell ref="FSQ103:FSV103"/>
    <mergeCell ref="FSW103:FTB103"/>
    <mergeCell ref="FTC103:FTH103"/>
    <mergeCell ref="FTI103:FTN103"/>
    <mergeCell ref="FRG103:FRL103"/>
    <mergeCell ref="FRM103:FRR103"/>
    <mergeCell ref="FRS103:FRX103"/>
    <mergeCell ref="FRY103:FSD103"/>
    <mergeCell ref="FSE103:FSJ103"/>
    <mergeCell ref="FQC103:FQH103"/>
    <mergeCell ref="FQI103:FQN103"/>
    <mergeCell ref="FQO103:FQT103"/>
    <mergeCell ref="FQU103:FQZ103"/>
    <mergeCell ref="FRA103:FRF103"/>
    <mergeCell ref="FOY103:FPD103"/>
    <mergeCell ref="FPE103:FPJ103"/>
    <mergeCell ref="FPK103:FPP103"/>
    <mergeCell ref="FPQ103:FPV103"/>
    <mergeCell ref="FPW103:FQB103"/>
    <mergeCell ref="FNU103:FNZ103"/>
    <mergeCell ref="FOA103:FOF103"/>
    <mergeCell ref="FOG103:FOL103"/>
    <mergeCell ref="FOM103:FOR103"/>
    <mergeCell ref="FOS103:FOX103"/>
    <mergeCell ref="FMQ103:FMV103"/>
    <mergeCell ref="FMW103:FNB103"/>
    <mergeCell ref="FNC103:FNH103"/>
    <mergeCell ref="FNI103:FNN103"/>
    <mergeCell ref="FNO103:FNT103"/>
    <mergeCell ref="FLM103:FLR103"/>
    <mergeCell ref="FLS103:FLX103"/>
    <mergeCell ref="FLY103:FMD103"/>
    <mergeCell ref="FME103:FMJ103"/>
    <mergeCell ref="FMK103:FMP103"/>
    <mergeCell ref="FKI103:FKN103"/>
    <mergeCell ref="FKO103:FKT103"/>
    <mergeCell ref="FKU103:FKZ103"/>
    <mergeCell ref="FLA103:FLF103"/>
    <mergeCell ref="FLG103:FLL103"/>
    <mergeCell ref="FJE103:FJJ103"/>
    <mergeCell ref="FJK103:FJP103"/>
    <mergeCell ref="FJQ103:FJV103"/>
    <mergeCell ref="FJW103:FKB103"/>
    <mergeCell ref="FKC103:FKH103"/>
    <mergeCell ref="FIA103:FIF103"/>
    <mergeCell ref="FIG103:FIL103"/>
    <mergeCell ref="FIM103:FIR103"/>
    <mergeCell ref="FIS103:FIX103"/>
    <mergeCell ref="FIY103:FJD103"/>
    <mergeCell ref="FGW103:FHB103"/>
    <mergeCell ref="FHC103:FHH103"/>
    <mergeCell ref="FHI103:FHN103"/>
    <mergeCell ref="FHO103:FHT103"/>
    <mergeCell ref="FHU103:FHZ103"/>
    <mergeCell ref="FFS103:FFX103"/>
    <mergeCell ref="FFY103:FGD103"/>
    <mergeCell ref="FGE103:FGJ103"/>
    <mergeCell ref="FGK103:FGP103"/>
    <mergeCell ref="FGQ103:FGV103"/>
    <mergeCell ref="FEO103:FET103"/>
    <mergeCell ref="FEU103:FEZ103"/>
    <mergeCell ref="FFA103:FFF103"/>
    <mergeCell ref="FFG103:FFL103"/>
    <mergeCell ref="FFM103:FFR103"/>
    <mergeCell ref="FDK103:FDP103"/>
    <mergeCell ref="FDQ103:FDV103"/>
    <mergeCell ref="FDW103:FEB103"/>
    <mergeCell ref="FEC103:FEH103"/>
    <mergeCell ref="FEI103:FEN103"/>
    <mergeCell ref="FCG103:FCL103"/>
    <mergeCell ref="FCM103:FCR103"/>
    <mergeCell ref="FCS103:FCX103"/>
    <mergeCell ref="FCY103:FDD103"/>
    <mergeCell ref="FDE103:FDJ103"/>
    <mergeCell ref="FBC103:FBH103"/>
    <mergeCell ref="FBI103:FBN103"/>
    <mergeCell ref="FBO103:FBT103"/>
    <mergeCell ref="FBU103:FBZ103"/>
    <mergeCell ref="FCA103:FCF103"/>
    <mergeCell ref="EZY103:FAD103"/>
    <mergeCell ref="FAE103:FAJ103"/>
    <mergeCell ref="FAK103:FAP103"/>
    <mergeCell ref="FAQ103:FAV103"/>
    <mergeCell ref="FAW103:FBB103"/>
    <mergeCell ref="EYU103:EYZ103"/>
    <mergeCell ref="EZA103:EZF103"/>
    <mergeCell ref="EZG103:EZL103"/>
    <mergeCell ref="EZM103:EZR103"/>
    <mergeCell ref="EZS103:EZX103"/>
    <mergeCell ref="EXQ103:EXV103"/>
    <mergeCell ref="EXW103:EYB103"/>
    <mergeCell ref="EYC103:EYH103"/>
    <mergeCell ref="EYI103:EYN103"/>
    <mergeCell ref="EYO103:EYT103"/>
    <mergeCell ref="EWM103:EWR103"/>
    <mergeCell ref="EWS103:EWX103"/>
    <mergeCell ref="EWY103:EXD103"/>
    <mergeCell ref="EXE103:EXJ103"/>
    <mergeCell ref="EXK103:EXP103"/>
    <mergeCell ref="EVI103:EVN103"/>
    <mergeCell ref="EVO103:EVT103"/>
    <mergeCell ref="EVU103:EVZ103"/>
    <mergeCell ref="EWA103:EWF103"/>
    <mergeCell ref="EWG103:EWL103"/>
    <mergeCell ref="EUE103:EUJ103"/>
    <mergeCell ref="EUK103:EUP103"/>
    <mergeCell ref="EUQ103:EUV103"/>
    <mergeCell ref="EUW103:EVB103"/>
    <mergeCell ref="EVC103:EVH103"/>
    <mergeCell ref="ETA103:ETF103"/>
    <mergeCell ref="ETG103:ETL103"/>
    <mergeCell ref="ETM103:ETR103"/>
    <mergeCell ref="ETS103:ETX103"/>
    <mergeCell ref="ETY103:EUD103"/>
    <mergeCell ref="ERW103:ESB103"/>
    <mergeCell ref="ESC103:ESH103"/>
    <mergeCell ref="ESI103:ESN103"/>
    <mergeCell ref="ESO103:EST103"/>
    <mergeCell ref="ESU103:ESZ103"/>
    <mergeCell ref="EQS103:EQX103"/>
    <mergeCell ref="EQY103:ERD103"/>
    <mergeCell ref="ERE103:ERJ103"/>
    <mergeCell ref="ERK103:ERP103"/>
    <mergeCell ref="ERQ103:ERV103"/>
    <mergeCell ref="EPO103:EPT103"/>
    <mergeCell ref="EPU103:EPZ103"/>
    <mergeCell ref="EQA103:EQF103"/>
    <mergeCell ref="EQG103:EQL103"/>
    <mergeCell ref="EQM103:EQR103"/>
    <mergeCell ref="EOK103:EOP103"/>
    <mergeCell ref="EOQ103:EOV103"/>
    <mergeCell ref="EOW103:EPB103"/>
    <mergeCell ref="EPC103:EPH103"/>
    <mergeCell ref="EPI103:EPN103"/>
    <mergeCell ref="ENG103:ENL103"/>
    <mergeCell ref="ENM103:ENR103"/>
    <mergeCell ref="ENS103:ENX103"/>
    <mergeCell ref="ENY103:EOD103"/>
    <mergeCell ref="EOE103:EOJ103"/>
    <mergeCell ref="EMC103:EMH103"/>
    <mergeCell ref="EMI103:EMN103"/>
    <mergeCell ref="EMO103:EMT103"/>
    <mergeCell ref="EMU103:EMZ103"/>
    <mergeCell ref="ENA103:ENF103"/>
    <mergeCell ref="EKY103:ELD103"/>
    <mergeCell ref="ELE103:ELJ103"/>
    <mergeCell ref="ELK103:ELP103"/>
    <mergeCell ref="ELQ103:ELV103"/>
    <mergeCell ref="ELW103:EMB103"/>
    <mergeCell ref="EJU103:EJZ103"/>
    <mergeCell ref="EKA103:EKF103"/>
    <mergeCell ref="EKG103:EKL103"/>
    <mergeCell ref="EKM103:EKR103"/>
    <mergeCell ref="EKS103:EKX103"/>
    <mergeCell ref="EIQ103:EIV103"/>
    <mergeCell ref="EIW103:EJB103"/>
    <mergeCell ref="EJC103:EJH103"/>
    <mergeCell ref="EJI103:EJN103"/>
    <mergeCell ref="EJO103:EJT103"/>
    <mergeCell ref="EHM103:EHR103"/>
    <mergeCell ref="EHS103:EHX103"/>
    <mergeCell ref="EHY103:EID103"/>
    <mergeCell ref="EIE103:EIJ103"/>
    <mergeCell ref="EIK103:EIP103"/>
    <mergeCell ref="EGI103:EGN103"/>
    <mergeCell ref="EGO103:EGT103"/>
    <mergeCell ref="EGU103:EGZ103"/>
    <mergeCell ref="EHA103:EHF103"/>
    <mergeCell ref="EHG103:EHL103"/>
    <mergeCell ref="EFE103:EFJ103"/>
    <mergeCell ref="EFK103:EFP103"/>
    <mergeCell ref="EFQ103:EFV103"/>
    <mergeCell ref="EFW103:EGB103"/>
    <mergeCell ref="EGC103:EGH103"/>
    <mergeCell ref="EEA103:EEF103"/>
    <mergeCell ref="EEG103:EEL103"/>
    <mergeCell ref="EEM103:EER103"/>
    <mergeCell ref="EES103:EEX103"/>
    <mergeCell ref="EEY103:EFD103"/>
    <mergeCell ref="ECW103:EDB103"/>
    <mergeCell ref="EDC103:EDH103"/>
    <mergeCell ref="EDI103:EDN103"/>
    <mergeCell ref="EDO103:EDT103"/>
    <mergeCell ref="EDU103:EDZ103"/>
    <mergeCell ref="EBS103:EBX103"/>
    <mergeCell ref="EBY103:ECD103"/>
    <mergeCell ref="ECE103:ECJ103"/>
    <mergeCell ref="ECK103:ECP103"/>
    <mergeCell ref="ECQ103:ECV103"/>
    <mergeCell ref="EAO103:EAT103"/>
    <mergeCell ref="EAU103:EAZ103"/>
    <mergeCell ref="EBA103:EBF103"/>
    <mergeCell ref="EBG103:EBL103"/>
    <mergeCell ref="EBM103:EBR103"/>
    <mergeCell ref="DZK103:DZP103"/>
    <mergeCell ref="DZQ103:DZV103"/>
    <mergeCell ref="DZW103:EAB103"/>
    <mergeCell ref="EAC103:EAH103"/>
    <mergeCell ref="EAI103:EAN103"/>
    <mergeCell ref="DYG103:DYL103"/>
    <mergeCell ref="DYM103:DYR103"/>
    <mergeCell ref="DYS103:DYX103"/>
    <mergeCell ref="DYY103:DZD103"/>
    <mergeCell ref="DZE103:DZJ103"/>
    <mergeCell ref="DXC103:DXH103"/>
    <mergeCell ref="DXI103:DXN103"/>
    <mergeCell ref="DXO103:DXT103"/>
    <mergeCell ref="DXU103:DXZ103"/>
    <mergeCell ref="DYA103:DYF103"/>
    <mergeCell ref="DVY103:DWD103"/>
    <mergeCell ref="DWE103:DWJ103"/>
    <mergeCell ref="DWK103:DWP103"/>
    <mergeCell ref="DWQ103:DWV103"/>
    <mergeCell ref="DWW103:DXB103"/>
    <mergeCell ref="DUU103:DUZ103"/>
    <mergeCell ref="DVA103:DVF103"/>
    <mergeCell ref="DVG103:DVL103"/>
    <mergeCell ref="DVM103:DVR103"/>
    <mergeCell ref="DVS103:DVX103"/>
    <mergeCell ref="DTQ103:DTV103"/>
    <mergeCell ref="DTW103:DUB103"/>
    <mergeCell ref="DUC103:DUH103"/>
    <mergeCell ref="DUI103:DUN103"/>
    <mergeCell ref="DUO103:DUT103"/>
    <mergeCell ref="DSM103:DSR103"/>
    <mergeCell ref="DSS103:DSX103"/>
    <mergeCell ref="DSY103:DTD103"/>
    <mergeCell ref="DTE103:DTJ103"/>
    <mergeCell ref="DTK103:DTP103"/>
    <mergeCell ref="DRI103:DRN103"/>
    <mergeCell ref="DRO103:DRT103"/>
    <mergeCell ref="DRU103:DRZ103"/>
    <mergeCell ref="DSA103:DSF103"/>
    <mergeCell ref="DSG103:DSL103"/>
    <mergeCell ref="DQE103:DQJ103"/>
    <mergeCell ref="DQK103:DQP103"/>
    <mergeCell ref="DQQ103:DQV103"/>
    <mergeCell ref="DQW103:DRB103"/>
    <mergeCell ref="DRC103:DRH103"/>
    <mergeCell ref="DPA103:DPF103"/>
    <mergeCell ref="DPG103:DPL103"/>
    <mergeCell ref="DPM103:DPR103"/>
    <mergeCell ref="DPS103:DPX103"/>
    <mergeCell ref="DPY103:DQD103"/>
    <mergeCell ref="DNW103:DOB103"/>
    <mergeCell ref="DOC103:DOH103"/>
    <mergeCell ref="DOI103:DON103"/>
    <mergeCell ref="DOO103:DOT103"/>
    <mergeCell ref="DOU103:DOZ103"/>
    <mergeCell ref="DMS103:DMX103"/>
    <mergeCell ref="DMY103:DND103"/>
    <mergeCell ref="DNE103:DNJ103"/>
    <mergeCell ref="DNK103:DNP103"/>
    <mergeCell ref="DNQ103:DNV103"/>
    <mergeCell ref="DLO103:DLT103"/>
    <mergeCell ref="DLU103:DLZ103"/>
    <mergeCell ref="DMA103:DMF103"/>
    <mergeCell ref="DMG103:DML103"/>
    <mergeCell ref="DMM103:DMR103"/>
    <mergeCell ref="DKK103:DKP103"/>
    <mergeCell ref="DKQ103:DKV103"/>
    <mergeCell ref="DKW103:DLB103"/>
    <mergeCell ref="DLC103:DLH103"/>
    <mergeCell ref="DLI103:DLN103"/>
    <mergeCell ref="DJG103:DJL103"/>
    <mergeCell ref="DJM103:DJR103"/>
    <mergeCell ref="DJS103:DJX103"/>
    <mergeCell ref="DJY103:DKD103"/>
    <mergeCell ref="DKE103:DKJ103"/>
    <mergeCell ref="DIC103:DIH103"/>
    <mergeCell ref="DII103:DIN103"/>
    <mergeCell ref="DIO103:DIT103"/>
    <mergeCell ref="DIU103:DIZ103"/>
    <mergeCell ref="DJA103:DJF103"/>
    <mergeCell ref="DGY103:DHD103"/>
    <mergeCell ref="DHE103:DHJ103"/>
    <mergeCell ref="DHK103:DHP103"/>
    <mergeCell ref="DHQ103:DHV103"/>
    <mergeCell ref="DHW103:DIB103"/>
    <mergeCell ref="DFU103:DFZ103"/>
    <mergeCell ref="DGA103:DGF103"/>
    <mergeCell ref="DGG103:DGL103"/>
    <mergeCell ref="DGM103:DGR103"/>
    <mergeCell ref="DGS103:DGX103"/>
    <mergeCell ref="DEQ103:DEV103"/>
    <mergeCell ref="DEW103:DFB103"/>
    <mergeCell ref="DFC103:DFH103"/>
    <mergeCell ref="DFI103:DFN103"/>
    <mergeCell ref="DFO103:DFT103"/>
    <mergeCell ref="DDM103:DDR103"/>
    <mergeCell ref="DDS103:DDX103"/>
    <mergeCell ref="DDY103:DED103"/>
    <mergeCell ref="DEE103:DEJ103"/>
    <mergeCell ref="DEK103:DEP103"/>
    <mergeCell ref="DCI103:DCN103"/>
    <mergeCell ref="DCO103:DCT103"/>
    <mergeCell ref="DCU103:DCZ103"/>
    <mergeCell ref="DDA103:DDF103"/>
    <mergeCell ref="DDG103:DDL103"/>
    <mergeCell ref="DBE103:DBJ103"/>
    <mergeCell ref="DBK103:DBP103"/>
    <mergeCell ref="DBQ103:DBV103"/>
    <mergeCell ref="DBW103:DCB103"/>
    <mergeCell ref="DCC103:DCH103"/>
    <mergeCell ref="DAA103:DAF103"/>
    <mergeCell ref="DAG103:DAL103"/>
    <mergeCell ref="DAM103:DAR103"/>
    <mergeCell ref="DAS103:DAX103"/>
    <mergeCell ref="DAY103:DBD103"/>
    <mergeCell ref="CYW103:CZB103"/>
    <mergeCell ref="CZC103:CZH103"/>
    <mergeCell ref="CZI103:CZN103"/>
    <mergeCell ref="CZO103:CZT103"/>
    <mergeCell ref="CZU103:CZZ103"/>
    <mergeCell ref="CXS103:CXX103"/>
    <mergeCell ref="CXY103:CYD103"/>
    <mergeCell ref="CYE103:CYJ103"/>
    <mergeCell ref="CYK103:CYP103"/>
    <mergeCell ref="CYQ103:CYV103"/>
    <mergeCell ref="CWO103:CWT103"/>
    <mergeCell ref="CWU103:CWZ103"/>
    <mergeCell ref="CXA103:CXF103"/>
    <mergeCell ref="CXG103:CXL103"/>
    <mergeCell ref="CXM103:CXR103"/>
    <mergeCell ref="CVK103:CVP103"/>
    <mergeCell ref="CVQ103:CVV103"/>
    <mergeCell ref="CVW103:CWB103"/>
    <mergeCell ref="CWC103:CWH103"/>
    <mergeCell ref="CWI103:CWN103"/>
    <mergeCell ref="CUG103:CUL103"/>
    <mergeCell ref="CUM103:CUR103"/>
    <mergeCell ref="CUS103:CUX103"/>
    <mergeCell ref="CUY103:CVD103"/>
    <mergeCell ref="CVE103:CVJ103"/>
    <mergeCell ref="CTC103:CTH103"/>
    <mergeCell ref="CTI103:CTN103"/>
    <mergeCell ref="CTO103:CTT103"/>
    <mergeCell ref="CTU103:CTZ103"/>
    <mergeCell ref="CUA103:CUF103"/>
    <mergeCell ref="CRY103:CSD103"/>
    <mergeCell ref="CSE103:CSJ103"/>
    <mergeCell ref="CSK103:CSP103"/>
    <mergeCell ref="CSQ103:CSV103"/>
    <mergeCell ref="CSW103:CTB103"/>
    <mergeCell ref="CQU103:CQZ103"/>
    <mergeCell ref="CRA103:CRF103"/>
    <mergeCell ref="CRG103:CRL103"/>
    <mergeCell ref="CRM103:CRR103"/>
    <mergeCell ref="CRS103:CRX103"/>
    <mergeCell ref="CPQ103:CPV103"/>
    <mergeCell ref="CPW103:CQB103"/>
    <mergeCell ref="CQC103:CQH103"/>
    <mergeCell ref="CQI103:CQN103"/>
    <mergeCell ref="CQO103:CQT103"/>
    <mergeCell ref="COM103:COR103"/>
    <mergeCell ref="COS103:COX103"/>
    <mergeCell ref="COY103:CPD103"/>
    <mergeCell ref="CPE103:CPJ103"/>
    <mergeCell ref="CPK103:CPP103"/>
    <mergeCell ref="CNI103:CNN103"/>
    <mergeCell ref="CNO103:CNT103"/>
    <mergeCell ref="CNU103:CNZ103"/>
    <mergeCell ref="COA103:COF103"/>
    <mergeCell ref="COG103:COL103"/>
    <mergeCell ref="CME103:CMJ103"/>
    <mergeCell ref="CMK103:CMP103"/>
    <mergeCell ref="CMQ103:CMV103"/>
    <mergeCell ref="CMW103:CNB103"/>
    <mergeCell ref="CNC103:CNH103"/>
    <mergeCell ref="CLA103:CLF103"/>
    <mergeCell ref="CLG103:CLL103"/>
    <mergeCell ref="CLM103:CLR103"/>
    <mergeCell ref="CLS103:CLX103"/>
    <mergeCell ref="CLY103:CMD103"/>
    <mergeCell ref="CJW103:CKB103"/>
    <mergeCell ref="CKC103:CKH103"/>
    <mergeCell ref="CKI103:CKN103"/>
    <mergeCell ref="CKO103:CKT103"/>
    <mergeCell ref="CKU103:CKZ103"/>
    <mergeCell ref="CIS103:CIX103"/>
    <mergeCell ref="CIY103:CJD103"/>
    <mergeCell ref="CJE103:CJJ103"/>
    <mergeCell ref="CJK103:CJP103"/>
    <mergeCell ref="CJQ103:CJV103"/>
    <mergeCell ref="CHO103:CHT103"/>
    <mergeCell ref="CHU103:CHZ103"/>
    <mergeCell ref="CIA103:CIF103"/>
    <mergeCell ref="CIG103:CIL103"/>
    <mergeCell ref="CIM103:CIR103"/>
    <mergeCell ref="CGK103:CGP103"/>
    <mergeCell ref="CGQ103:CGV103"/>
    <mergeCell ref="CGW103:CHB103"/>
    <mergeCell ref="CHC103:CHH103"/>
    <mergeCell ref="CHI103:CHN103"/>
    <mergeCell ref="CFG103:CFL103"/>
    <mergeCell ref="CFM103:CFR103"/>
    <mergeCell ref="CFS103:CFX103"/>
    <mergeCell ref="CFY103:CGD103"/>
    <mergeCell ref="CGE103:CGJ103"/>
    <mergeCell ref="CEC103:CEH103"/>
    <mergeCell ref="CEI103:CEN103"/>
    <mergeCell ref="CEO103:CET103"/>
    <mergeCell ref="CEU103:CEZ103"/>
    <mergeCell ref="CFA103:CFF103"/>
    <mergeCell ref="CCY103:CDD103"/>
    <mergeCell ref="CDE103:CDJ103"/>
    <mergeCell ref="CDK103:CDP103"/>
    <mergeCell ref="CDQ103:CDV103"/>
    <mergeCell ref="CDW103:CEB103"/>
    <mergeCell ref="CBU103:CBZ103"/>
    <mergeCell ref="CCA103:CCF103"/>
    <mergeCell ref="CCG103:CCL103"/>
    <mergeCell ref="CCM103:CCR103"/>
    <mergeCell ref="CCS103:CCX103"/>
    <mergeCell ref="CAQ103:CAV103"/>
    <mergeCell ref="CAW103:CBB103"/>
    <mergeCell ref="CBC103:CBH103"/>
    <mergeCell ref="CBI103:CBN103"/>
    <mergeCell ref="CBO103:CBT103"/>
    <mergeCell ref="BZM103:BZR103"/>
    <mergeCell ref="BZS103:BZX103"/>
    <mergeCell ref="BZY103:CAD103"/>
    <mergeCell ref="CAE103:CAJ103"/>
    <mergeCell ref="CAK103:CAP103"/>
    <mergeCell ref="BYI103:BYN103"/>
    <mergeCell ref="BYO103:BYT103"/>
    <mergeCell ref="BYU103:BYZ103"/>
    <mergeCell ref="BZA103:BZF103"/>
    <mergeCell ref="BZG103:BZL103"/>
    <mergeCell ref="BXE103:BXJ103"/>
    <mergeCell ref="BXK103:BXP103"/>
    <mergeCell ref="BXQ103:BXV103"/>
    <mergeCell ref="BXW103:BYB103"/>
    <mergeCell ref="BYC103:BYH103"/>
    <mergeCell ref="BWA103:BWF103"/>
    <mergeCell ref="BWG103:BWL103"/>
    <mergeCell ref="BWM103:BWR103"/>
    <mergeCell ref="BWS103:BWX103"/>
    <mergeCell ref="BWY103:BXD103"/>
    <mergeCell ref="BUW103:BVB103"/>
    <mergeCell ref="BVC103:BVH103"/>
    <mergeCell ref="BVI103:BVN103"/>
    <mergeCell ref="BVO103:BVT103"/>
    <mergeCell ref="BVU103:BVZ103"/>
    <mergeCell ref="BTS103:BTX103"/>
    <mergeCell ref="BTY103:BUD103"/>
    <mergeCell ref="BUE103:BUJ103"/>
    <mergeCell ref="BUK103:BUP103"/>
    <mergeCell ref="BUQ103:BUV103"/>
    <mergeCell ref="BSO103:BST103"/>
    <mergeCell ref="BSU103:BSZ103"/>
    <mergeCell ref="BTA103:BTF103"/>
    <mergeCell ref="BTG103:BTL103"/>
    <mergeCell ref="BTM103:BTR103"/>
    <mergeCell ref="BRK103:BRP103"/>
    <mergeCell ref="BRQ103:BRV103"/>
    <mergeCell ref="BRW103:BSB103"/>
    <mergeCell ref="BSC103:BSH103"/>
    <mergeCell ref="BSI103:BSN103"/>
    <mergeCell ref="BQG103:BQL103"/>
    <mergeCell ref="BQM103:BQR103"/>
    <mergeCell ref="BQS103:BQX103"/>
    <mergeCell ref="BQY103:BRD103"/>
    <mergeCell ref="BRE103:BRJ103"/>
    <mergeCell ref="BPC103:BPH103"/>
    <mergeCell ref="BPI103:BPN103"/>
    <mergeCell ref="BPO103:BPT103"/>
    <mergeCell ref="BPU103:BPZ103"/>
    <mergeCell ref="BQA103:BQF103"/>
    <mergeCell ref="BNY103:BOD103"/>
    <mergeCell ref="BOE103:BOJ103"/>
    <mergeCell ref="BOK103:BOP103"/>
    <mergeCell ref="BOQ103:BOV103"/>
    <mergeCell ref="BOW103:BPB103"/>
    <mergeCell ref="BMU103:BMZ103"/>
    <mergeCell ref="BNA103:BNF103"/>
    <mergeCell ref="BNG103:BNL103"/>
    <mergeCell ref="BNM103:BNR103"/>
    <mergeCell ref="BNS103:BNX103"/>
    <mergeCell ref="BLQ103:BLV103"/>
    <mergeCell ref="BLW103:BMB103"/>
    <mergeCell ref="BMC103:BMH103"/>
    <mergeCell ref="BMI103:BMN103"/>
    <mergeCell ref="BMO103:BMT103"/>
    <mergeCell ref="BKM103:BKR103"/>
    <mergeCell ref="BKS103:BKX103"/>
    <mergeCell ref="BKY103:BLD103"/>
    <mergeCell ref="BLE103:BLJ103"/>
    <mergeCell ref="BLK103:BLP103"/>
    <mergeCell ref="BJI103:BJN103"/>
    <mergeCell ref="BJO103:BJT103"/>
    <mergeCell ref="BJU103:BJZ103"/>
    <mergeCell ref="BKA103:BKF103"/>
    <mergeCell ref="BKG103:BKL103"/>
    <mergeCell ref="BIE103:BIJ103"/>
    <mergeCell ref="BIK103:BIP103"/>
    <mergeCell ref="BIQ103:BIV103"/>
    <mergeCell ref="BIW103:BJB103"/>
    <mergeCell ref="BJC103:BJH103"/>
    <mergeCell ref="BHA103:BHF103"/>
    <mergeCell ref="BHG103:BHL103"/>
    <mergeCell ref="BHM103:BHR103"/>
    <mergeCell ref="BHS103:BHX103"/>
    <mergeCell ref="BHY103:BID103"/>
    <mergeCell ref="BFW103:BGB103"/>
    <mergeCell ref="BGC103:BGH103"/>
    <mergeCell ref="BGI103:BGN103"/>
    <mergeCell ref="BGO103:BGT103"/>
    <mergeCell ref="BGU103:BGZ103"/>
    <mergeCell ref="BES103:BEX103"/>
    <mergeCell ref="BEY103:BFD103"/>
    <mergeCell ref="BFE103:BFJ103"/>
    <mergeCell ref="BFK103:BFP103"/>
    <mergeCell ref="BFQ103:BFV103"/>
    <mergeCell ref="BDO103:BDT103"/>
    <mergeCell ref="BDU103:BDZ103"/>
    <mergeCell ref="BEA103:BEF103"/>
    <mergeCell ref="BEG103:BEL103"/>
    <mergeCell ref="BEM103:BER103"/>
    <mergeCell ref="BCK103:BCP103"/>
    <mergeCell ref="BCQ103:BCV103"/>
    <mergeCell ref="BCW103:BDB103"/>
    <mergeCell ref="BDC103:BDH103"/>
    <mergeCell ref="BDI103:BDN103"/>
    <mergeCell ref="BBG103:BBL103"/>
    <mergeCell ref="BBM103:BBR103"/>
    <mergeCell ref="BBS103:BBX103"/>
    <mergeCell ref="BBY103:BCD103"/>
    <mergeCell ref="BCE103:BCJ103"/>
    <mergeCell ref="BAC103:BAH103"/>
    <mergeCell ref="BAI103:BAN103"/>
    <mergeCell ref="BAO103:BAT103"/>
    <mergeCell ref="BAU103:BAZ103"/>
    <mergeCell ref="BBA103:BBF103"/>
    <mergeCell ref="AYY103:AZD103"/>
    <mergeCell ref="AZE103:AZJ103"/>
    <mergeCell ref="AZK103:AZP103"/>
    <mergeCell ref="AZQ103:AZV103"/>
    <mergeCell ref="AZW103:BAB103"/>
    <mergeCell ref="AXU103:AXZ103"/>
    <mergeCell ref="AYA103:AYF103"/>
    <mergeCell ref="AYG103:AYL103"/>
    <mergeCell ref="AYM103:AYR103"/>
    <mergeCell ref="AYS103:AYX103"/>
    <mergeCell ref="AWQ103:AWV103"/>
    <mergeCell ref="AWW103:AXB103"/>
    <mergeCell ref="AXC103:AXH103"/>
    <mergeCell ref="AXI103:AXN103"/>
    <mergeCell ref="AXO103:AXT103"/>
    <mergeCell ref="AVM103:AVR103"/>
    <mergeCell ref="AVS103:AVX103"/>
    <mergeCell ref="AVY103:AWD103"/>
    <mergeCell ref="AWE103:AWJ103"/>
    <mergeCell ref="AWK103:AWP103"/>
    <mergeCell ref="AUI103:AUN103"/>
    <mergeCell ref="AUO103:AUT103"/>
    <mergeCell ref="AUU103:AUZ103"/>
    <mergeCell ref="AVA103:AVF103"/>
    <mergeCell ref="AVG103:AVL103"/>
    <mergeCell ref="ATE103:ATJ103"/>
    <mergeCell ref="ATK103:ATP103"/>
    <mergeCell ref="ATQ103:ATV103"/>
    <mergeCell ref="ATW103:AUB103"/>
    <mergeCell ref="AUC103:AUH103"/>
    <mergeCell ref="ASA103:ASF103"/>
    <mergeCell ref="ASG103:ASL103"/>
    <mergeCell ref="ASM103:ASR103"/>
    <mergeCell ref="ASS103:ASX103"/>
    <mergeCell ref="ASY103:ATD103"/>
    <mergeCell ref="AQW103:ARB103"/>
    <mergeCell ref="ARC103:ARH103"/>
    <mergeCell ref="ARI103:ARN103"/>
    <mergeCell ref="ARO103:ART103"/>
    <mergeCell ref="ARU103:ARZ103"/>
    <mergeCell ref="APS103:APX103"/>
    <mergeCell ref="APY103:AQD103"/>
    <mergeCell ref="AQE103:AQJ103"/>
    <mergeCell ref="AQK103:AQP103"/>
    <mergeCell ref="AQQ103:AQV103"/>
    <mergeCell ref="AOO103:AOT103"/>
    <mergeCell ref="AOU103:AOZ103"/>
    <mergeCell ref="APA103:APF103"/>
    <mergeCell ref="APG103:APL103"/>
    <mergeCell ref="APM103:APR103"/>
    <mergeCell ref="ANK103:ANP103"/>
    <mergeCell ref="ANQ103:ANV103"/>
    <mergeCell ref="ANW103:AOB103"/>
    <mergeCell ref="AOC103:AOH103"/>
    <mergeCell ref="AOI103:AON103"/>
    <mergeCell ref="AMG103:AML103"/>
    <mergeCell ref="AMM103:AMR103"/>
    <mergeCell ref="AMS103:AMX103"/>
    <mergeCell ref="AMY103:AND103"/>
    <mergeCell ref="ANE103:ANJ103"/>
    <mergeCell ref="ALC103:ALH103"/>
    <mergeCell ref="ALI103:ALN103"/>
    <mergeCell ref="ALO103:ALT103"/>
    <mergeCell ref="ALU103:ALZ103"/>
    <mergeCell ref="AMA103:AMF103"/>
    <mergeCell ref="AJY103:AKD103"/>
    <mergeCell ref="AKE103:AKJ103"/>
    <mergeCell ref="AKK103:AKP103"/>
    <mergeCell ref="AKQ103:AKV103"/>
    <mergeCell ref="AKW103:ALB103"/>
    <mergeCell ref="AIU103:AIZ103"/>
    <mergeCell ref="AJA103:AJF103"/>
    <mergeCell ref="AJG103:AJL103"/>
    <mergeCell ref="AJM103:AJR103"/>
    <mergeCell ref="AJS103:AJX103"/>
    <mergeCell ref="AHQ103:AHV103"/>
    <mergeCell ref="AHW103:AIB103"/>
    <mergeCell ref="AIC103:AIH103"/>
    <mergeCell ref="AII103:AIN103"/>
    <mergeCell ref="AIO103:AIT103"/>
    <mergeCell ref="AGM103:AGR103"/>
    <mergeCell ref="AGS103:AGX103"/>
    <mergeCell ref="AGY103:AHD103"/>
    <mergeCell ref="AHE103:AHJ103"/>
    <mergeCell ref="AHK103:AHP103"/>
    <mergeCell ref="AFI103:AFN103"/>
    <mergeCell ref="AFO103:AFT103"/>
    <mergeCell ref="AFU103:AFZ103"/>
    <mergeCell ref="AGA103:AGF103"/>
    <mergeCell ref="AGG103:AGL103"/>
    <mergeCell ref="AEE103:AEJ103"/>
    <mergeCell ref="AEK103:AEP103"/>
    <mergeCell ref="AEQ103:AEV103"/>
    <mergeCell ref="AEW103:AFB103"/>
    <mergeCell ref="AFC103:AFH103"/>
    <mergeCell ref="ADA103:ADF103"/>
    <mergeCell ref="ADG103:ADL103"/>
    <mergeCell ref="ADM103:ADR103"/>
    <mergeCell ref="ADS103:ADX103"/>
    <mergeCell ref="ADY103:AED103"/>
    <mergeCell ref="ABW103:ACB103"/>
    <mergeCell ref="ACC103:ACH103"/>
    <mergeCell ref="ACI103:ACN103"/>
    <mergeCell ref="ACO103:ACT103"/>
    <mergeCell ref="ACU103:ACZ103"/>
    <mergeCell ref="AAS103:AAX103"/>
    <mergeCell ref="AAY103:ABD103"/>
    <mergeCell ref="ABE103:ABJ103"/>
    <mergeCell ref="ABK103:ABP103"/>
    <mergeCell ref="ABQ103:ABV103"/>
    <mergeCell ref="ZO103:ZT103"/>
    <mergeCell ref="ZU103:ZZ103"/>
    <mergeCell ref="AAA103:AAF103"/>
    <mergeCell ref="AAG103:AAL103"/>
    <mergeCell ref="AAM103:AAR103"/>
    <mergeCell ref="YK103:YP103"/>
    <mergeCell ref="YQ103:YV103"/>
    <mergeCell ref="YW103:ZB103"/>
    <mergeCell ref="ZC103:ZH103"/>
    <mergeCell ref="ZI103:ZN103"/>
    <mergeCell ref="XG103:XL103"/>
    <mergeCell ref="XM103:XR103"/>
    <mergeCell ref="XS103:XX103"/>
    <mergeCell ref="XY103:YD103"/>
    <mergeCell ref="YE103:YJ103"/>
    <mergeCell ref="WC103:WH103"/>
    <mergeCell ref="WI103:WN103"/>
    <mergeCell ref="WO103:WT103"/>
    <mergeCell ref="WU103:WZ103"/>
    <mergeCell ref="XA103:XF103"/>
    <mergeCell ref="UY103:VD103"/>
    <mergeCell ref="VE103:VJ103"/>
    <mergeCell ref="VK103:VP103"/>
    <mergeCell ref="VQ103:VV103"/>
    <mergeCell ref="VW103:WB103"/>
    <mergeCell ref="TU103:TZ103"/>
    <mergeCell ref="UA103:UF103"/>
    <mergeCell ref="UG103:UL103"/>
    <mergeCell ref="UM103:UR103"/>
    <mergeCell ref="US103:UX103"/>
    <mergeCell ref="SQ103:SV103"/>
    <mergeCell ref="SW103:TB103"/>
    <mergeCell ref="TC103:TH103"/>
    <mergeCell ref="TI103:TN103"/>
    <mergeCell ref="TO103:TT103"/>
    <mergeCell ref="RM103:RR103"/>
    <mergeCell ref="RS103:RX103"/>
    <mergeCell ref="RY103:SD103"/>
    <mergeCell ref="SE103:SJ103"/>
    <mergeCell ref="SK103:SP103"/>
    <mergeCell ref="QI103:QN103"/>
    <mergeCell ref="QO103:QT103"/>
    <mergeCell ref="QU103:QZ103"/>
    <mergeCell ref="RA103:RF103"/>
    <mergeCell ref="RG103:RL103"/>
    <mergeCell ref="PE103:PJ103"/>
    <mergeCell ref="PK103:PP103"/>
    <mergeCell ref="PQ103:PV103"/>
    <mergeCell ref="PW103:QB103"/>
    <mergeCell ref="QC103:QH103"/>
    <mergeCell ref="OA103:OF103"/>
    <mergeCell ref="OG103:OL103"/>
    <mergeCell ref="OM103:OR103"/>
    <mergeCell ref="OS103:OX103"/>
    <mergeCell ref="OY103:PD103"/>
    <mergeCell ref="MW103:NB103"/>
    <mergeCell ref="NC103:NH103"/>
    <mergeCell ref="NI103:NN103"/>
    <mergeCell ref="NO103:NT103"/>
    <mergeCell ref="NU103:NZ103"/>
    <mergeCell ref="LS103:LX103"/>
    <mergeCell ref="LY103:MD103"/>
    <mergeCell ref="ME103:MJ103"/>
    <mergeCell ref="MK103:MP103"/>
    <mergeCell ref="MQ103:MV103"/>
    <mergeCell ref="KO103:KT103"/>
    <mergeCell ref="KU103:KZ103"/>
    <mergeCell ref="LA103:LF103"/>
    <mergeCell ref="LG103:LL103"/>
    <mergeCell ref="LM103:LR103"/>
    <mergeCell ref="JK103:JP103"/>
    <mergeCell ref="JQ103:JV103"/>
    <mergeCell ref="JW103:KB103"/>
    <mergeCell ref="KC103:KH103"/>
    <mergeCell ref="KI103:KN103"/>
    <mergeCell ref="IG103:IL103"/>
    <mergeCell ref="IM103:IR103"/>
    <mergeCell ref="IS103:IX103"/>
    <mergeCell ref="IY103:JD103"/>
    <mergeCell ref="JE103:JJ103"/>
    <mergeCell ref="HC103:HH103"/>
    <mergeCell ref="HI103:HN103"/>
    <mergeCell ref="HO103:HT103"/>
    <mergeCell ref="HU103:HZ103"/>
    <mergeCell ref="IA103:IF103"/>
    <mergeCell ref="FY103:GD103"/>
    <mergeCell ref="GE103:GJ103"/>
    <mergeCell ref="GK103:GP103"/>
    <mergeCell ref="GQ103:GV103"/>
    <mergeCell ref="GW103:HB103"/>
    <mergeCell ref="EU103:EZ103"/>
    <mergeCell ref="FA103:FF103"/>
    <mergeCell ref="FG103:FL103"/>
    <mergeCell ref="FM103:FR103"/>
    <mergeCell ref="FS103:FX103"/>
    <mergeCell ref="DQ103:DV103"/>
    <mergeCell ref="DW103:EB103"/>
    <mergeCell ref="EC103:EH103"/>
    <mergeCell ref="EI103:EN103"/>
    <mergeCell ref="EO103:ET103"/>
    <mergeCell ref="CM103:CR103"/>
    <mergeCell ref="CS103:CX103"/>
    <mergeCell ref="CY103:DD103"/>
    <mergeCell ref="DE103:DJ103"/>
    <mergeCell ref="DK103:DP103"/>
    <mergeCell ref="XFA69:XFD69"/>
    <mergeCell ref="A103:F103"/>
    <mergeCell ref="G103:L103"/>
    <mergeCell ref="M103:R103"/>
    <mergeCell ref="S103:X103"/>
    <mergeCell ref="Y103:AD103"/>
    <mergeCell ref="AE103:AJ103"/>
    <mergeCell ref="AK103:AP103"/>
    <mergeCell ref="AQ103:AV103"/>
    <mergeCell ref="AW103:BB103"/>
    <mergeCell ref="BC103:BH103"/>
    <mergeCell ref="BI103:BN103"/>
    <mergeCell ref="BO103:BT103"/>
    <mergeCell ref="BU103:BZ103"/>
    <mergeCell ref="CA103:CF103"/>
    <mergeCell ref="CG103:CL103"/>
    <mergeCell ref="XDW69:XEB69"/>
    <mergeCell ref="XEC69:XEH69"/>
    <mergeCell ref="XEI69:XEN69"/>
    <mergeCell ref="XEO69:XET69"/>
    <mergeCell ref="XEU69:XEZ69"/>
    <mergeCell ref="XCS69:XCX69"/>
    <mergeCell ref="XCY69:XDD69"/>
    <mergeCell ref="XDE69:XDJ69"/>
    <mergeCell ref="XDK69:XDP69"/>
    <mergeCell ref="XDQ69:XDV69"/>
    <mergeCell ref="XBO69:XBT69"/>
    <mergeCell ref="XBU69:XBZ69"/>
    <mergeCell ref="XCA69:XCF69"/>
    <mergeCell ref="XCG69:XCL69"/>
    <mergeCell ref="XCM69:XCR69"/>
    <mergeCell ref="XAK69:XAP69"/>
    <mergeCell ref="XAQ69:XAV69"/>
    <mergeCell ref="XAW69:XBB69"/>
    <mergeCell ref="XBC69:XBH69"/>
    <mergeCell ref="XBI69:XBN69"/>
    <mergeCell ref="WZG69:WZL69"/>
    <mergeCell ref="WZM69:WZR69"/>
    <mergeCell ref="WZS69:WZX69"/>
    <mergeCell ref="WZY69:XAD69"/>
    <mergeCell ref="XAE69:XAJ69"/>
    <mergeCell ref="WYC69:WYH69"/>
    <mergeCell ref="WYI69:WYN69"/>
    <mergeCell ref="WYO69:WYT69"/>
    <mergeCell ref="WYU69:WYZ69"/>
    <mergeCell ref="WZA69:WZF69"/>
    <mergeCell ref="WWY69:WXD69"/>
    <mergeCell ref="WXE69:WXJ69"/>
    <mergeCell ref="WXK69:WXP69"/>
    <mergeCell ref="WXQ69:WXV69"/>
    <mergeCell ref="WXW69:WYB69"/>
    <mergeCell ref="WVU69:WVZ69"/>
    <mergeCell ref="WWA69:WWF69"/>
    <mergeCell ref="WWG69:WWL69"/>
    <mergeCell ref="WWM69:WWR69"/>
    <mergeCell ref="WWS69:WWX69"/>
    <mergeCell ref="WUQ69:WUV69"/>
    <mergeCell ref="WUW69:WVB69"/>
    <mergeCell ref="WVC69:WVH69"/>
    <mergeCell ref="WVI69:WVN69"/>
    <mergeCell ref="WVO69:WVT69"/>
    <mergeCell ref="WTM69:WTR69"/>
    <mergeCell ref="WTS69:WTX69"/>
    <mergeCell ref="WTY69:WUD69"/>
    <mergeCell ref="WUE69:WUJ69"/>
    <mergeCell ref="WUK69:WUP69"/>
    <mergeCell ref="WSI69:WSN69"/>
    <mergeCell ref="WSO69:WST69"/>
    <mergeCell ref="WSU69:WSZ69"/>
    <mergeCell ref="WTA69:WTF69"/>
    <mergeCell ref="WTG69:WTL69"/>
    <mergeCell ref="WRE69:WRJ69"/>
    <mergeCell ref="WRK69:WRP69"/>
    <mergeCell ref="WRQ69:WRV69"/>
    <mergeCell ref="WRW69:WSB69"/>
    <mergeCell ref="WSC69:WSH69"/>
    <mergeCell ref="WQA69:WQF69"/>
    <mergeCell ref="WQG69:WQL69"/>
    <mergeCell ref="WQM69:WQR69"/>
    <mergeCell ref="WQS69:WQX69"/>
    <mergeCell ref="WQY69:WRD69"/>
    <mergeCell ref="WOW69:WPB69"/>
    <mergeCell ref="WPC69:WPH69"/>
    <mergeCell ref="WPI69:WPN69"/>
    <mergeCell ref="WPO69:WPT69"/>
    <mergeCell ref="WPU69:WPZ69"/>
    <mergeCell ref="WNS69:WNX69"/>
    <mergeCell ref="WNY69:WOD69"/>
    <mergeCell ref="WOE69:WOJ69"/>
    <mergeCell ref="WOK69:WOP69"/>
    <mergeCell ref="WOQ69:WOV69"/>
    <mergeCell ref="WMO69:WMT69"/>
    <mergeCell ref="WMU69:WMZ69"/>
    <mergeCell ref="WNA69:WNF69"/>
    <mergeCell ref="WNG69:WNL69"/>
    <mergeCell ref="WNM69:WNR69"/>
    <mergeCell ref="WLK69:WLP69"/>
    <mergeCell ref="WLQ69:WLV69"/>
    <mergeCell ref="WLW69:WMB69"/>
    <mergeCell ref="WMC69:WMH69"/>
    <mergeCell ref="WMI69:WMN69"/>
    <mergeCell ref="WKG69:WKL69"/>
    <mergeCell ref="WKM69:WKR69"/>
    <mergeCell ref="WKS69:WKX69"/>
    <mergeCell ref="WKY69:WLD69"/>
    <mergeCell ref="WLE69:WLJ69"/>
    <mergeCell ref="WJC69:WJH69"/>
    <mergeCell ref="WJI69:WJN69"/>
    <mergeCell ref="WJO69:WJT69"/>
    <mergeCell ref="WJU69:WJZ69"/>
    <mergeCell ref="WKA69:WKF69"/>
    <mergeCell ref="WHY69:WID69"/>
    <mergeCell ref="WIE69:WIJ69"/>
    <mergeCell ref="WIK69:WIP69"/>
    <mergeCell ref="WIQ69:WIV69"/>
    <mergeCell ref="WIW69:WJB69"/>
    <mergeCell ref="WGU69:WGZ69"/>
    <mergeCell ref="WHA69:WHF69"/>
    <mergeCell ref="WHG69:WHL69"/>
    <mergeCell ref="WHM69:WHR69"/>
    <mergeCell ref="WHS69:WHX69"/>
    <mergeCell ref="WFQ69:WFV69"/>
    <mergeCell ref="WFW69:WGB69"/>
    <mergeCell ref="WGC69:WGH69"/>
    <mergeCell ref="WGI69:WGN69"/>
    <mergeCell ref="WGO69:WGT69"/>
    <mergeCell ref="WEM69:WER69"/>
    <mergeCell ref="WES69:WEX69"/>
    <mergeCell ref="WEY69:WFD69"/>
    <mergeCell ref="WFE69:WFJ69"/>
    <mergeCell ref="WFK69:WFP69"/>
    <mergeCell ref="WDI69:WDN69"/>
    <mergeCell ref="WDO69:WDT69"/>
    <mergeCell ref="WDU69:WDZ69"/>
    <mergeCell ref="WEA69:WEF69"/>
    <mergeCell ref="WEG69:WEL69"/>
    <mergeCell ref="WCE69:WCJ69"/>
    <mergeCell ref="WCK69:WCP69"/>
    <mergeCell ref="WCQ69:WCV69"/>
    <mergeCell ref="WCW69:WDB69"/>
    <mergeCell ref="WDC69:WDH69"/>
    <mergeCell ref="WBA69:WBF69"/>
    <mergeCell ref="WBG69:WBL69"/>
    <mergeCell ref="WBM69:WBR69"/>
    <mergeCell ref="WBS69:WBX69"/>
    <mergeCell ref="WBY69:WCD69"/>
    <mergeCell ref="VZW69:WAB69"/>
    <mergeCell ref="WAC69:WAH69"/>
    <mergeCell ref="WAI69:WAN69"/>
    <mergeCell ref="WAO69:WAT69"/>
    <mergeCell ref="WAU69:WAZ69"/>
    <mergeCell ref="VYS69:VYX69"/>
    <mergeCell ref="VYY69:VZD69"/>
    <mergeCell ref="VZE69:VZJ69"/>
    <mergeCell ref="VZK69:VZP69"/>
    <mergeCell ref="VZQ69:VZV69"/>
    <mergeCell ref="VXO69:VXT69"/>
    <mergeCell ref="VXU69:VXZ69"/>
    <mergeCell ref="VYA69:VYF69"/>
    <mergeCell ref="VYG69:VYL69"/>
    <mergeCell ref="VYM69:VYR69"/>
    <mergeCell ref="VWK69:VWP69"/>
    <mergeCell ref="VWQ69:VWV69"/>
    <mergeCell ref="VWW69:VXB69"/>
    <mergeCell ref="VXC69:VXH69"/>
    <mergeCell ref="VXI69:VXN69"/>
    <mergeCell ref="VVG69:VVL69"/>
    <mergeCell ref="VVM69:VVR69"/>
    <mergeCell ref="VVS69:VVX69"/>
    <mergeCell ref="VVY69:VWD69"/>
    <mergeCell ref="VWE69:VWJ69"/>
    <mergeCell ref="VUC69:VUH69"/>
    <mergeCell ref="VUI69:VUN69"/>
    <mergeCell ref="VUO69:VUT69"/>
    <mergeCell ref="VUU69:VUZ69"/>
    <mergeCell ref="VVA69:VVF69"/>
    <mergeCell ref="VSY69:VTD69"/>
    <mergeCell ref="VTE69:VTJ69"/>
    <mergeCell ref="VTK69:VTP69"/>
    <mergeCell ref="VTQ69:VTV69"/>
    <mergeCell ref="VTW69:VUB69"/>
    <mergeCell ref="VRU69:VRZ69"/>
    <mergeCell ref="VSA69:VSF69"/>
    <mergeCell ref="VSG69:VSL69"/>
    <mergeCell ref="VSM69:VSR69"/>
    <mergeCell ref="VSS69:VSX69"/>
    <mergeCell ref="VQQ69:VQV69"/>
    <mergeCell ref="VQW69:VRB69"/>
    <mergeCell ref="VRC69:VRH69"/>
    <mergeCell ref="VRI69:VRN69"/>
    <mergeCell ref="VRO69:VRT69"/>
    <mergeCell ref="VPM69:VPR69"/>
    <mergeCell ref="VPS69:VPX69"/>
    <mergeCell ref="VPY69:VQD69"/>
    <mergeCell ref="VQE69:VQJ69"/>
    <mergeCell ref="VQK69:VQP69"/>
    <mergeCell ref="VOI69:VON69"/>
    <mergeCell ref="VOO69:VOT69"/>
    <mergeCell ref="VOU69:VOZ69"/>
    <mergeCell ref="VPA69:VPF69"/>
    <mergeCell ref="VPG69:VPL69"/>
    <mergeCell ref="VNE69:VNJ69"/>
    <mergeCell ref="VNK69:VNP69"/>
    <mergeCell ref="VNQ69:VNV69"/>
    <mergeCell ref="VNW69:VOB69"/>
    <mergeCell ref="VOC69:VOH69"/>
    <mergeCell ref="VMA69:VMF69"/>
    <mergeCell ref="VMG69:VML69"/>
    <mergeCell ref="VMM69:VMR69"/>
    <mergeCell ref="VMS69:VMX69"/>
    <mergeCell ref="VMY69:VND69"/>
    <mergeCell ref="VKW69:VLB69"/>
    <mergeCell ref="VLC69:VLH69"/>
    <mergeCell ref="VLI69:VLN69"/>
    <mergeCell ref="VLO69:VLT69"/>
    <mergeCell ref="VLU69:VLZ69"/>
    <mergeCell ref="VJS69:VJX69"/>
    <mergeCell ref="VJY69:VKD69"/>
    <mergeCell ref="VKE69:VKJ69"/>
    <mergeCell ref="VKK69:VKP69"/>
    <mergeCell ref="VKQ69:VKV69"/>
    <mergeCell ref="VIO69:VIT69"/>
    <mergeCell ref="VIU69:VIZ69"/>
    <mergeCell ref="VJA69:VJF69"/>
    <mergeCell ref="VJG69:VJL69"/>
    <mergeCell ref="VJM69:VJR69"/>
    <mergeCell ref="VHK69:VHP69"/>
    <mergeCell ref="VHQ69:VHV69"/>
    <mergeCell ref="VHW69:VIB69"/>
    <mergeCell ref="VIC69:VIH69"/>
    <mergeCell ref="VII69:VIN69"/>
    <mergeCell ref="VGG69:VGL69"/>
    <mergeCell ref="VGM69:VGR69"/>
    <mergeCell ref="VGS69:VGX69"/>
    <mergeCell ref="VGY69:VHD69"/>
    <mergeCell ref="VHE69:VHJ69"/>
    <mergeCell ref="VFC69:VFH69"/>
    <mergeCell ref="VFI69:VFN69"/>
    <mergeCell ref="VFO69:VFT69"/>
    <mergeCell ref="VFU69:VFZ69"/>
    <mergeCell ref="VGA69:VGF69"/>
    <mergeCell ref="VDY69:VED69"/>
    <mergeCell ref="VEE69:VEJ69"/>
    <mergeCell ref="VEK69:VEP69"/>
    <mergeCell ref="VEQ69:VEV69"/>
    <mergeCell ref="VEW69:VFB69"/>
    <mergeCell ref="VCU69:VCZ69"/>
    <mergeCell ref="VDA69:VDF69"/>
    <mergeCell ref="VDG69:VDL69"/>
    <mergeCell ref="VDM69:VDR69"/>
    <mergeCell ref="VDS69:VDX69"/>
    <mergeCell ref="VBQ69:VBV69"/>
    <mergeCell ref="VBW69:VCB69"/>
    <mergeCell ref="VCC69:VCH69"/>
    <mergeCell ref="VCI69:VCN69"/>
    <mergeCell ref="VCO69:VCT69"/>
    <mergeCell ref="VAM69:VAR69"/>
    <mergeCell ref="VAS69:VAX69"/>
    <mergeCell ref="VAY69:VBD69"/>
    <mergeCell ref="VBE69:VBJ69"/>
    <mergeCell ref="VBK69:VBP69"/>
    <mergeCell ref="UZI69:UZN69"/>
    <mergeCell ref="UZO69:UZT69"/>
    <mergeCell ref="UZU69:UZZ69"/>
    <mergeCell ref="VAA69:VAF69"/>
    <mergeCell ref="VAG69:VAL69"/>
    <mergeCell ref="UYE69:UYJ69"/>
    <mergeCell ref="UYK69:UYP69"/>
    <mergeCell ref="UYQ69:UYV69"/>
    <mergeCell ref="UYW69:UZB69"/>
    <mergeCell ref="UZC69:UZH69"/>
    <mergeCell ref="UXA69:UXF69"/>
    <mergeCell ref="UXG69:UXL69"/>
    <mergeCell ref="UXM69:UXR69"/>
    <mergeCell ref="UXS69:UXX69"/>
    <mergeCell ref="UXY69:UYD69"/>
    <mergeCell ref="UVW69:UWB69"/>
    <mergeCell ref="UWC69:UWH69"/>
    <mergeCell ref="UWI69:UWN69"/>
    <mergeCell ref="UWO69:UWT69"/>
    <mergeCell ref="UWU69:UWZ69"/>
    <mergeCell ref="UUS69:UUX69"/>
    <mergeCell ref="UUY69:UVD69"/>
    <mergeCell ref="UVE69:UVJ69"/>
    <mergeCell ref="UVK69:UVP69"/>
    <mergeCell ref="UVQ69:UVV69"/>
    <mergeCell ref="UTO69:UTT69"/>
    <mergeCell ref="UTU69:UTZ69"/>
    <mergeCell ref="UUA69:UUF69"/>
    <mergeCell ref="UUG69:UUL69"/>
    <mergeCell ref="UUM69:UUR69"/>
    <mergeCell ref="USK69:USP69"/>
    <mergeCell ref="USQ69:USV69"/>
    <mergeCell ref="USW69:UTB69"/>
    <mergeCell ref="UTC69:UTH69"/>
    <mergeCell ref="UTI69:UTN69"/>
    <mergeCell ref="URG69:URL69"/>
    <mergeCell ref="URM69:URR69"/>
    <mergeCell ref="URS69:URX69"/>
    <mergeCell ref="URY69:USD69"/>
    <mergeCell ref="USE69:USJ69"/>
    <mergeCell ref="UQC69:UQH69"/>
    <mergeCell ref="UQI69:UQN69"/>
    <mergeCell ref="UQO69:UQT69"/>
    <mergeCell ref="UQU69:UQZ69"/>
    <mergeCell ref="URA69:URF69"/>
    <mergeCell ref="UOY69:UPD69"/>
    <mergeCell ref="UPE69:UPJ69"/>
    <mergeCell ref="UPK69:UPP69"/>
    <mergeCell ref="UPQ69:UPV69"/>
    <mergeCell ref="UPW69:UQB69"/>
    <mergeCell ref="UNU69:UNZ69"/>
    <mergeCell ref="UOA69:UOF69"/>
    <mergeCell ref="UOG69:UOL69"/>
    <mergeCell ref="UOM69:UOR69"/>
    <mergeCell ref="UOS69:UOX69"/>
    <mergeCell ref="UMQ69:UMV69"/>
    <mergeCell ref="UMW69:UNB69"/>
    <mergeCell ref="UNC69:UNH69"/>
    <mergeCell ref="UNI69:UNN69"/>
    <mergeCell ref="UNO69:UNT69"/>
    <mergeCell ref="ULM69:ULR69"/>
    <mergeCell ref="ULS69:ULX69"/>
    <mergeCell ref="ULY69:UMD69"/>
    <mergeCell ref="UME69:UMJ69"/>
    <mergeCell ref="UMK69:UMP69"/>
    <mergeCell ref="UKI69:UKN69"/>
    <mergeCell ref="UKO69:UKT69"/>
    <mergeCell ref="UKU69:UKZ69"/>
    <mergeCell ref="ULA69:ULF69"/>
    <mergeCell ref="ULG69:ULL69"/>
    <mergeCell ref="UJE69:UJJ69"/>
    <mergeCell ref="UJK69:UJP69"/>
    <mergeCell ref="UJQ69:UJV69"/>
    <mergeCell ref="UJW69:UKB69"/>
    <mergeCell ref="UKC69:UKH69"/>
    <mergeCell ref="UIA69:UIF69"/>
    <mergeCell ref="UIG69:UIL69"/>
    <mergeCell ref="UIM69:UIR69"/>
    <mergeCell ref="UIS69:UIX69"/>
    <mergeCell ref="UIY69:UJD69"/>
    <mergeCell ref="UGW69:UHB69"/>
    <mergeCell ref="UHC69:UHH69"/>
    <mergeCell ref="UHI69:UHN69"/>
    <mergeCell ref="UHO69:UHT69"/>
    <mergeCell ref="UHU69:UHZ69"/>
    <mergeCell ref="UFS69:UFX69"/>
    <mergeCell ref="UFY69:UGD69"/>
    <mergeCell ref="UGE69:UGJ69"/>
    <mergeCell ref="UGK69:UGP69"/>
    <mergeCell ref="UGQ69:UGV69"/>
    <mergeCell ref="UEO69:UET69"/>
    <mergeCell ref="UEU69:UEZ69"/>
    <mergeCell ref="UFA69:UFF69"/>
    <mergeCell ref="UFG69:UFL69"/>
    <mergeCell ref="UFM69:UFR69"/>
    <mergeCell ref="UDK69:UDP69"/>
    <mergeCell ref="UDQ69:UDV69"/>
    <mergeCell ref="UDW69:UEB69"/>
    <mergeCell ref="UEC69:UEH69"/>
    <mergeCell ref="UEI69:UEN69"/>
    <mergeCell ref="UCG69:UCL69"/>
    <mergeCell ref="UCM69:UCR69"/>
    <mergeCell ref="UCS69:UCX69"/>
    <mergeCell ref="UCY69:UDD69"/>
    <mergeCell ref="UDE69:UDJ69"/>
    <mergeCell ref="UBC69:UBH69"/>
    <mergeCell ref="UBI69:UBN69"/>
    <mergeCell ref="UBO69:UBT69"/>
    <mergeCell ref="UBU69:UBZ69"/>
    <mergeCell ref="UCA69:UCF69"/>
    <mergeCell ref="TZY69:UAD69"/>
    <mergeCell ref="UAE69:UAJ69"/>
    <mergeCell ref="UAK69:UAP69"/>
    <mergeCell ref="UAQ69:UAV69"/>
    <mergeCell ref="UAW69:UBB69"/>
    <mergeCell ref="TYU69:TYZ69"/>
    <mergeCell ref="TZA69:TZF69"/>
    <mergeCell ref="TZG69:TZL69"/>
    <mergeCell ref="TZM69:TZR69"/>
    <mergeCell ref="TZS69:TZX69"/>
    <mergeCell ref="TXQ69:TXV69"/>
    <mergeCell ref="TXW69:TYB69"/>
    <mergeCell ref="TYC69:TYH69"/>
    <mergeCell ref="TYI69:TYN69"/>
    <mergeCell ref="TYO69:TYT69"/>
    <mergeCell ref="TWM69:TWR69"/>
    <mergeCell ref="TWS69:TWX69"/>
    <mergeCell ref="TWY69:TXD69"/>
    <mergeCell ref="TXE69:TXJ69"/>
    <mergeCell ref="TXK69:TXP69"/>
    <mergeCell ref="TVI69:TVN69"/>
    <mergeCell ref="TVO69:TVT69"/>
    <mergeCell ref="TVU69:TVZ69"/>
    <mergeCell ref="TWA69:TWF69"/>
    <mergeCell ref="TWG69:TWL69"/>
    <mergeCell ref="TUE69:TUJ69"/>
    <mergeCell ref="TUK69:TUP69"/>
    <mergeCell ref="TUQ69:TUV69"/>
    <mergeCell ref="TUW69:TVB69"/>
    <mergeCell ref="TVC69:TVH69"/>
    <mergeCell ref="TTA69:TTF69"/>
    <mergeCell ref="TTG69:TTL69"/>
    <mergeCell ref="TTM69:TTR69"/>
    <mergeCell ref="TTS69:TTX69"/>
    <mergeCell ref="TTY69:TUD69"/>
    <mergeCell ref="TRW69:TSB69"/>
    <mergeCell ref="TSC69:TSH69"/>
    <mergeCell ref="TSI69:TSN69"/>
    <mergeCell ref="TSO69:TST69"/>
    <mergeCell ref="TSU69:TSZ69"/>
    <mergeCell ref="TQS69:TQX69"/>
    <mergeCell ref="TQY69:TRD69"/>
    <mergeCell ref="TRE69:TRJ69"/>
    <mergeCell ref="TRK69:TRP69"/>
    <mergeCell ref="TRQ69:TRV69"/>
    <mergeCell ref="TPO69:TPT69"/>
    <mergeCell ref="TPU69:TPZ69"/>
    <mergeCell ref="TQA69:TQF69"/>
    <mergeCell ref="TQG69:TQL69"/>
    <mergeCell ref="TQM69:TQR69"/>
    <mergeCell ref="TOK69:TOP69"/>
    <mergeCell ref="TOQ69:TOV69"/>
    <mergeCell ref="TOW69:TPB69"/>
    <mergeCell ref="TPC69:TPH69"/>
    <mergeCell ref="TPI69:TPN69"/>
    <mergeCell ref="TNG69:TNL69"/>
    <mergeCell ref="TNM69:TNR69"/>
    <mergeCell ref="TNS69:TNX69"/>
    <mergeCell ref="TNY69:TOD69"/>
    <mergeCell ref="TOE69:TOJ69"/>
    <mergeCell ref="TMC69:TMH69"/>
    <mergeCell ref="TMI69:TMN69"/>
    <mergeCell ref="TMO69:TMT69"/>
    <mergeCell ref="TMU69:TMZ69"/>
    <mergeCell ref="TNA69:TNF69"/>
    <mergeCell ref="TKY69:TLD69"/>
    <mergeCell ref="TLE69:TLJ69"/>
    <mergeCell ref="TLK69:TLP69"/>
    <mergeCell ref="TLQ69:TLV69"/>
    <mergeCell ref="TLW69:TMB69"/>
    <mergeCell ref="TJU69:TJZ69"/>
    <mergeCell ref="TKA69:TKF69"/>
    <mergeCell ref="TKG69:TKL69"/>
    <mergeCell ref="TKM69:TKR69"/>
    <mergeCell ref="TKS69:TKX69"/>
    <mergeCell ref="TIQ69:TIV69"/>
    <mergeCell ref="TIW69:TJB69"/>
    <mergeCell ref="TJC69:TJH69"/>
    <mergeCell ref="TJI69:TJN69"/>
    <mergeCell ref="TJO69:TJT69"/>
    <mergeCell ref="THM69:THR69"/>
    <mergeCell ref="THS69:THX69"/>
    <mergeCell ref="THY69:TID69"/>
    <mergeCell ref="TIE69:TIJ69"/>
    <mergeCell ref="TIK69:TIP69"/>
    <mergeCell ref="TGI69:TGN69"/>
    <mergeCell ref="TGO69:TGT69"/>
    <mergeCell ref="TGU69:TGZ69"/>
    <mergeCell ref="THA69:THF69"/>
    <mergeCell ref="THG69:THL69"/>
    <mergeCell ref="TFE69:TFJ69"/>
    <mergeCell ref="TFK69:TFP69"/>
    <mergeCell ref="TFQ69:TFV69"/>
    <mergeCell ref="TFW69:TGB69"/>
    <mergeCell ref="TGC69:TGH69"/>
    <mergeCell ref="TEA69:TEF69"/>
    <mergeCell ref="TEG69:TEL69"/>
    <mergeCell ref="TEM69:TER69"/>
    <mergeCell ref="TES69:TEX69"/>
    <mergeCell ref="TEY69:TFD69"/>
    <mergeCell ref="TCW69:TDB69"/>
    <mergeCell ref="TDC69:TDH69"/>
    <mergeCell ref="TDI69:TDN69"/>
    <mergeCell ref="TDO69:TDT69"/>
    <mergeCell ref="TDU69:TDZ69"/>
    <mergeCell ref="TBS69:TBX69"/>
    <mergeCell ref="TBY69:TCD69"/>
    <mergeCell ref="TCE69:TCJ69"/>
    <mergeCell ref="TCK69:TCP69"/>
    <mergeCell ref="TCQ69:TCV69"/>
    <mergeCell ref="TAO69:TAT69"/>
    <mergeCell ref="TAU69:TAZ69"/>
    <mergeCell ref="TBA69:TBF69"/>
    <mergeCell ref="TBG69:TBL69"/>
    <mergeCell ref="TBM69:TBR69"/>
    <mergeCell ref="SZK69:SZP69"/>
    <mergeCell ref="SZQ69:SZV69"/>
    <mergeCell ref="SZW69:TAB69"/>
    <mergeCell ref="TAC69:TAH69"/>
    <mergeCell ref="TAI69:TAN69"/>
    <mergeCell ref="SYG69:SYL69"/>
    <mergeCell ref="SYM69:SYR69"/>
    <mergeCell ref="SYS69:SYX69"/>
    <mergeCell ref="SYY69:SZD69"/>
    <mergeCell ref="SZE69:SZJ69"/>
    <mergeCell ref="SXC69:SXH69"/>
    <mergeCell ref="SXI69:SXN69"/>
    <mergeCell ref="SXO69:SXT69"/>
    <mergeCell ref="SXU69:SXZ69"/>
    <mergeCell ref="SYA69:SYF69"/>
    <mergeCell ref="SVY69:SWD69"/>
    <mergeCell ref="SWE69:SWJ69"/>
    <mergeCell ref="SWK69:SWP69"/>
    <mergeCell ref="SWQ69:SWV69"/>
    <mergeCell ref="SWW69:SXB69"/>
    <mergeCell ref="SUU69:SUZ69"/>
    <mergeCell ref="SVA69:SVF69"/>
    <mergeCell ref="SVG69:SVL69"/>
    <mergeCell ref="SVM69:SVR69"/>
    <mergeCell ref="SVS69:SVX69"/>
    <mergeCell ref="STQ69:STV69"/>
    <mergeCell ref="STW69:SUB69"/>
    <mergeCell ref="SUC69:SUH69"/>
    <mergeCell ref="SUI69:SUN69"/>
    <mergeCell ref="SUO69:SUT69"/>
    <mergeCell ref="SSM69:SSR69"/>
    <mergeCell ref="SSS69:SSX69"/>
    <mergeCell ref="SSY69:STD69"/>
    <mergeCell ref="STE69:STJ69"/>
    <mergeCell ref="STK69:STP69"/>
    <mergeCell ref="SRI69:SRN69"/>
    <mergeCell ref="SRO69:SRT69"/>
    <mergeCell ref="SRU69:SRZ69"/>
    <mergeCell ref="SSA69:SSF69"/>
    <mergeCell ref="SSG69:SSL69"/>
    <mergeCell ref="SQE69:SQJ69"/>
    <mergeCell ref="SQK69:SQP69"/>
    <mergeCell ref="SQQ69:SQV69"/>
    <mergeCell ref="SQW69:SRB69"/>
    <mergeCell ref="SRC69:SRH69"/>
    <mergeCell ref="SPA69:SPF69"/>
    <mergeCell ref="SPG69:SPL69"/>
    <mergeCell ref="SPM69:SPR69"/>
    <mergeCell ref="SPS69:SPX69"/>
    <mergeCell ref="SPY69:SQD69"/>
    <mergeCell ref="SNW69:SOB69"/>
    <mergeCell ref="SOC69:SOH69"/>
    <mergeCell ref="SOI69:SON69"/>
    <mergeCell ref="SOO69:SOT69"/>
    <mergeCell ref="SOU69:SOZ69"/>
    <mergeCell ref="SMS69:SMX69"/>
    <mergeCell ref="SMY69:SND69"/>
    <mergeCell ref="SNE69:SNJ69"/>
    <mergeCell ref="SNK69:SNP69"/>
    <mergeCell ref="SNQ69:SNV69"/>
    <mergeCell ref="SLO69:SLT69"/>
    <mergeCell ref="SLU69:SLZ69"/>
    <mergeCell ref="SMA69:SMF69"/>
    <mergeCell ref="SMG69:SML69"/>
    <mergeCell ref="SMM69:SMR69"/>
    <mergeCell ref="SKK69:SKP69"/>
    <mergeCell ref="SKQ69:SKV69"/>
    <mergeCell ref="SKW69:SLB69"/>
    <mergeCell ref="SLC69:SLH69"/>
    <mergeCell ref="SLI69:SLN69"/>
    <mergeCell ref="SJG69:SJL69"/>
    <mergeCell ref="SJM69:SJR69"/>
    <mergeCell ref="SJS69:SJX69"/>
    <mergeCell ref="SJY69:SKD69"/>
    <mergeCell ref="SKE69:SKJ69"/>
    <mergeCell ref="SIC69:SIH69"/>
    <mergeCell ref="SII69:SIN69"/>
    <mergeCell ref="SIO69:SIT69"/>
    <mergeCell ref="SIU69:SIZ69"/>
    <mergeCell ref="SJA69:SJF69"/>
    <mergeCell ref="SGY69:SHD69"/>
    <mergeCell ref="SHE69:SHJ69"/>
    <mergeCell ref="SHK69:SHP69"/>
    <mergeCell ref="SHQ69:SHV69"/>
    <mergeCell ref="SHW69:SIB69"/>
    <mergeCell ref="SFU69:SFZ69"/>
    <mergeCell ref="SGA69:SGF69"/>
    <mergeCell ref="SGG69:SGL69"/>
    <mergeCell ref="SGM69:SGR69"/>
    <mergeCell ref="SGS69:SGX69"/>
    <mergeCell ref="SEQ69:SEV69"/>
    <mergeCell ref="SEW69:SFB69"/>
    <mergeCell ref="SFC69:SFH69"/>
    <mergeCell ref="SFI69:SFN69"/>
    <mergeCell ref="SFO69:SFT69"/>
    <mergeCell ref="SDM69:SDR69"/>
    <mergeCell ref="SDS69:SDX69"/>
    <mergeCell ref="SDY69:SED69"/>
    <mergeCell ref="SEE69:SEJ69"/>
    <mergeCell ref="SEK69:SEP69"/>
    <mergeCell ref="SCI69:SCN69"/>
    <mergeCell ref="SCO69:SCT69"/>
    <mergeCell ref="SCU69:SCZ69"/>
    <mergeCell ref="SDA69:SDF69"/>
    <mergeCell ref="SDG69:SDL69"/>
    <mergeCell ref="SBE69:SBJ69"/>
    <mergeCell ref="SBK69:SBP69"/>
    <mergeCell ref="SBQ69:SBV69"/>
    <mergeCell ref="SBW69:SCB69"/>
    <mergeCell ref="SCC69:SCH69"/>
    <mergeCell ref="SAA69:SAF69"/>
    <mergeCell ref="SAG69:SAL69"/>
    <mergeCell ref="SAM69:SAR69"/>
    <mergeCell ref="SAS69:SAX69"/>
    <mergeCell ref="SAY69:SBD69"/>
    <mergeCell ref="RYW69:RZB69"/>
    <mergeCell ref="RZC69:RZH69"/>
    <mergeCell ref="RZI69:RZN69"/>
    <mergeCell ref="RZO69:RZT69"/>
    <mergeCell ref="RZU69:RZZ69"/>
    <mergeCell ref="RXS69:RXX69"/>
    <mergeCell ref="RXY69:RYD69"/>
    <mergeCell ref="RYE69:RYJ69"/>
    <mergeCell ref="RYK69:RYP69"/>
    <mergeCell ref="RYQ69:RYV69"/>
    <mergeCell ref="RWO69:RWT69"/>
    <mergeCell ref="RWU69:RWZ69"/>
    <mergeCell ref="RXA69:RXF69"/>
    <mergeCell ref="RXG69:RXL69"/>
    <mergeCell ref="RXM69:RXR69"/>
    <mergeCell ref="RVK69:RVP69"/>
    <mergeCell ref="RVQ69:RVV69"/>
    <mergeCell ref="RVW69:RWB69"/>
    <mergeCell ref="RWC69:RWH69"/>
    <mergeCell ref="RWI69:RWN69"/>
    <mergeCell ref="RUG69:RUL69"/>
    <mergeCell ref="RUM69:RUR69"/>
    <mergeCell ref="RUS69:RUX69"/>
    <mergeCell ref="RUY69:RVD69"/>
    <mergeCell ref="RVE69:RVJ69"/>
    <mergeCell ref="RTC69:RTH69"/>
    <mergeCell ref="RTI69:RTN69"/>
    <mergeCell ref="RTO69:RTT69"/>
    <mergeCell ref="RTU69:RTZ69"/>
    <mergeCell ref="RUA69:RUF69"/>
    <mergeCell ref="RRY69:RSD69"/>
    <mergeCell ref="RSE69:RSJ69"/>
    <mergeCell ref="RSK69:RSP69"/>
    <mergeCell ref="RSQ69:RSV69"/>
    <mergeCell ref="RSW69:RTB69"/>
    <mergeCell ref="RQU69:RQZ69"/>
    <mergeCell ref="RRA69:RRF69"/>
    <mergeCell ref="RRG69:RRL69"/>
    <mergeCell ref="RRM69:RRR69"/>
    <mergeCell ref="RRS69:RRX69"/>
    <mergeCell ref="RPQ69:RPV69"/>
    <mergeCell ref="RPW69:RQB69"/>
    <mergeCell ref="RQC69:RQH69"/>
    <mergeCell ref="RQI69:RQN69"/>
    <mergeCell ref="RQO69:RQT69"/>
    <mergeCell ref="ROM69:ROR69"/>
    <mergeCell ref="ROS69:ROX69"/>
    <mergeCell ref="ROY69:RPD69"/>
    <mergeCell ref="RPE69:RPJ69"/>
    <mergeCell ref="RPK69:RPP69"/>
    <mergeCell ref="RNI69:RNN69"/>
    <mergeCell ref="RNO69:RNT69"/>
    <mergeCell ref="RNU69:RNZ69"/>
    <mergeCell ref="ROA69:ROF69"/>
    <mergeCell ref="ROG69:ROL69"/>
    <mergeCell ref="RME69:RMJ69"/>
    <mergeCell ref="RMK69:RMP69"/>
    <mergeCell ref="RMQ69:RMV69"/>
    <mergeCell ref="RMW69:RNB69"/>
    <mergeCell ref="RNC69:RNH69"/>
    <mergeCell ref="RLA69:RLF69"/>
    <mergeCell ref="RLG69:RLL69"/>
    <mergeCell ref="RLM69:RLR69"/>
    <mergeCell ref="RLS69:RLX69"/>
    <mergeCell ref="RLY69:RMD69"/>
    <mergeCell ref="RJW69:RKB69"/>
    <mergeCell ref="RKC69:RKH69"/>
    <mergeCell ref="RKI69:RKN69"/>
    <mergeCell ref="RKO69:RKT69"/>
    <mergeCell ref="RKU69:RKZ69"/>
    <mergeCell ref="RIS69:RIX69"/>
    <mergeCell ref="RIY69:RJD69"/>
    <mergeCell ref="RJE69:RJJ69"/>
    <mergeCell ref="RJK69:RJP69"/>
    <mergeCell ref="RJQ69:RJV69"/>
    <mergeCell ref="RHO69:RHT69"/>
    <mergeCell ref="RHU69:RHZ69"/>
    <mergeCell ref="RIA69:RIF69"/>
    <mergeCell ref="RIG69:RIL69"/>
    <mergeCell ref="RIM69:RIR69"/>
    <mergeCell ref="RGK69:RGP69"/>
    <mergeCell ref="RGQ69:RGV69"/>
    <mergeCell ref="RGW69:RHB69"/>
    <mergeCell ref="RHC69:RHH69"/>
    <mergeCell ref="RHI69:RHN69"/>
    <mergeCell ref="RFG69:RFL69"/>
    <mergeCell ref="RFM69:RFR69"/>
    <mergeCell ref="RFS69:RFX69"/>
    <mergeCell ref="RFY69:RGD69"/>
    <mergeCell ref="RGE69:RGJ69"/>
    <mergeCell ref="REC69:REH69"/>
    <mergeCell ref="REI69:REN69"/>
    <mergeCell ref="REO69:RET69"/>
    <mergeCell ref="REU69:REZ69"/>
    <mergeCell ref="RFA69:RFF69"/>
    <mergeCell ref="RCY69:RDD69"/>
    <mergeCell ref="RDE69:RDJ69"/>
    <mergeCell ref="RDK69:RDP69"/>
    <mergeCell ref="RDQ69:RDV69"/>
    <mergeCell ref="RDW69:REB69"/>
    <mergeCell ref="RBU69:RBZ69"/>
    <mergeCell ref="RCA69:RCF69"/>
    <mergeCell ref="RCG69:RCL69"/>
    <mergeCell ref="RCM69:RCR69"/>
    <mergeCell ref="RCS69:RCX69"/>
    <mergeCell ref="RAQ69:RAV69"/>
    <mergeCell ref="RAW69:RBB69"/>
    <mergeCell ref="RBC69:RBH69"/>
    <mergeCell ref="RBI69:RBN69"/>
    <mergeCell ref="RBO69:RBT69"/>
    <mergeCell ref="QZM69:QZR69"/>
    <mergeCell ref="QZS69:QZX69"/>
    <mergeCell ref="QZY69:RAD69"/>
    <mergeCell ref="RAE69:RAJ69"/>
    <mergeCell ref="RAK69:RAP69"/>
    <mergeCell ref="QYI69:QYN69"/>
    <mergeCell ref="QYO69:QYT69"/>
    <mergeCell ref="QYU69:QYZ69"/>
    <mergeCell ref="QZA69:QZF69"/>
    <mergeCell ref="QZG69:QZL69"/>
    <mergeCell ref="QXE69:QXJ69"/>
    <mergeCell ref="QXK69:QXP69"/>
    <mergeCell ref="QXQ69:QXV69"/>
    <mergeCell ref="QXW69:QYB69"/>
    <mergeCell ref="QYC69:QYH69"/>
    <mergeCell ref="QWA69:QWF69"/>
    <mergeCell ref="QWG69:QWL69"/>
    <mergeCell ref="QWM69:QWR69"/>
    <mergeCell ref="QWS69:QWX69"/>
    <mergeCell ref="QWY69:QXD69"/>
    <mergeCell ref="QUW69:QVB69"/>
    <mergeCell ref="QVC69:QVH69"/>
    <mergeCell ref="QVI69:QVN69"/>
    <mergeCell ref="QVO69:QVT69"/>
    <mergeCell ref="QVU69:QVZ69"/>
    <mergeCell ref="QTS69:QTX69"/>
    <mergeCell ref="QTY69:QUD69"/>
    <mergeCell ref="QUE69:QUJ69"/>
    <mergeCell ref="QUK69:QUP69"/>
    <mergeCell ref="QUQ69:QUV69"/>
    <mergeCell ref="QSO69:QST69"/>
    <mergeCell ref="QSU69:QSZ69"/>
    <mergeCell ref="QTA69:QTF69"/>
    <mergeCell ref="QTG69:QTL69"/>
    <mergeCell ref="QTM69:QTR69"/>
    <mergeCell ref="QRK69:QRP69"/>
    <mergeCell ref="QRQ69:QRV69"/>
    <mergeCell ref="QRW69:QSB69"/>
    <mergeCell ref="QSC69:QSH69"/>
    <mergeCell ref="QSI69:QSN69"/>
    <mergeCell ref="QQG69:QQL69"/>
    <mergeCell ref="QQM69:QQR69"/>
    <mergeCell ref="QQS69:QQX69"/>
    <mergeCell ref="QQY69:QRD69"/>
    <mergeCell ref="QRE69:QRJ69"/>
    <mergeCell ref="QPC69:QPH69"/>
    <mergeCell ref="QPI69:QPN69"/>
    <mergeCell ref="QPO69:QPT69"/>
    <mergeCell ref="QPU69:QPZ69"/>
    <mergeCell ref="QQA69:QQF69"/>
    <mergeCell ref="QNY69:QOD69"/>
    <mergeCell ref="QOE69:QOJ69"/>
    <mergeCell ref="QOK69:QOP69"/>
    <mergeCell ref="QOQ69:QOV69"/>
    <mergeCell ref="QOW69:QPB69"/>
    <mergeCell ref="QMU69:QMZ69"/>
    <mergeCell ref="QNA69:QNF69"/>
    <mergeCell ref="QNG69:QNL69"/>
    <mergeCell ref="QNM69:QNR69"/>
    <mergeCell ref="QNS69:QNX69"/>
    <mergeCell ref="QLQ69:QLV69"/>
    <mergeCell ref="QLW69:QMB69"/>
    <mergeCell ref="QMC69:QMH69"/>
    <mergeCell ref="QMI69:QMN69"/>
    <mergeCell ref="QMO69:QMT69"/>
    <mergeCell ref="QKM69:QKR69"/>
    <mergeCell ref="QKS69:QKX69"/>
    <mergeCell ref="QKY69:QLD69"/>
    <mergeCell ref="QLE69:QLJ69"/>
    <mergeCell ref="QLK69:QLP69"/>
    <mergeCell ref="QJI69:QJN69"/>
    <mergeCell ref="QJO69:QJT69"/>
    <mergeCell ref="QJU69:QJZ69"/>
    <mergeCell ref="QKA69:QKF69"/>
    <mergeCell ref="QKG69:QKL69"/>
    <mergeCell ref="QIE69:QIJ69"/>
    <mergeCell ref="QIK69:QIP69"/>
    <mergeCell ref="QIQ69:QIV69"/>
    <mergeCell ref="QIW69:QJB69"/>
    <mergeCell ref="QJC69:QJH69"/>
    <mergeCell ref="QHA69:QHF69"/>
    <mergeCell ref="QHG69:QHL69"/>
    <mergeCell ref="QHM69:QHR69"/>
    <mergeCell ref="QHS69:QHX69"/>
    <mergeCell ref="QHY69:QID69"/>
    <mergeCell ref="QFW69:QGB69"/>
    <mergeCell ref="QGC69:QGH69"/>
    <mergeCell ref="QGI69:QGN69"/>
    <mergeCell ref="QGO69:QGT69"/>
    <mergeCell ref="QGU69:QGZ69"/>
    <mergeCell ref="QES69:QEX69"/>
    <mergeCell ref="QEY69:QFD69"/>
    <mergeCell ref="QFE69:QFJ69"/>
    <mergeCell ref="QFK69:QFP69"/>
    <mergeCell ref="QFQ69:QFV69"/>
    <mergeCell ref="QDO69:QDT69"/>
    <mergeCell ref="QDU69:QDZ69"/>
    <mergeCell ref="QEA69:QEF69"/>
    <mergeCell ref="QEG69:QEL69"/>
    <mergeCell ref="QEM69:QER69"/>
    <mergeCell ref="QCK69:QCP69"/>
    <mergeCell ref="QCQ69:QCV69"/>
    <mergeCell ref="QCW69:QDB69"/>
    <mergeCell ref="QDC69:QDH69"/>
    <mergeCell ref="QDI69:QDN69"/>
    <mergeCell ref="QBG69:QBL69"/>
    <mergeCell ref="QBM69:QBR69"/>
    <mergeCell ref="QBS69:QBX69"/>
    <mergeCell ref="QBY69:QCD69"/>
    <mergeCell ref="QCE69:QCJ69"/>
    <mergeCell ref="QAC69:QAH69"/>
    <mergeCell ref="QAI69:QAN69"/>
    <mergeCell ref="QAO69:QAT69"/>
    <mergeCell ref="QAU69:QAZ69"/>
    <mergeCell ref="QBA69:QBF69"/>
    <mergeCell ref="PYY69:PZD69"/>
    <mergeCell ref="PZE69:PZJ69"/>
    <mergeCell ref="PZK69:PZP69"/>
    <mergeCell ref="PZQ69:PZV69"/>
    <mergeCell ref="PZW69:QAB69"/>
    <mergeCell ref="PXU69:PXZ69"/>
    <mergeCell ref="PYA69:PYF69"/>
    <mergeCell ref="PYG69:PYL69"/>
    <mergeCell ref="PYM69:PYR69"/>
    <mergeCell ref="PYS69:PYX69"/>
    <mergeCell ref="PWQ69:PWV69"/>
    <mergeCell ref="PWW69:PXB69"/>
    <mergeCell ref="PXC69:PXH69"/>
    <mergeCell ref="PXI69:PXN69"/>
    <mergeCell ref="PXO69:PXT69"/>
    <mergeCell ref="PVM69:PVR69"/>
    <mergeCell ref="PVS69:PVX69"/>
    <mergeCell ref="PVY69:PWD69"/>
    <mergeCell ref="PWE69:PWJ69"/>
    <mergeCell ref="PWK69:PWP69"/>
    <mergeCell ref="PUI69:PUN69"/>
    <mergeCell ref="PUO69:PUT69"/>
    <mergeCell ref="PUU69:PUZ69"/>
    <mergeCell ref="PVA69:PVF69"/>
    <mergeCell ref="PVG69:PVL69"/>
    <mergeCell ref="PTE69:PTJ69"/>
    <mergeCell ref="PTK69:PTP69"/>
    <mergeCell ref="PTQ69:PTV69"/>
    <mergeCell ref="PTW69:PUB69"/>
    <mergeCell ref="PUC69:PUH69"/>
    <mergeCell ref="PSA69:PSF69"/>
    <mergeCell ref="PSG69:PSL69"/>
    <mergeCell ref="PSM69:PSR69"/>
    <mergeCell ref="PSS69:PSX69"/>
    <mergeCell ref="PSY69:PTD69"/>
    <mergeCell ref="PQW69:PRB69"/>
    <mergeCell ref="PRC69:PRH69"/>
    <mergeCell ref="PRI69:PRN69"/>
    <mergeCell ref="PRO69:PRT69"/>
    <mergeCell ref="PRU69:PRZ69"/>
    <mergeCell ref="PPS69:PPX69"/>
    <mergeCell ref="PPY69:PQD69"/>
    <mergeCell ref="PQE69:PQJ69"/>
    <mergeCell ref="PQK69:PQP69"/>
    <mergeCell ref="PQQ69:PQV69"/>
    <mergeCell ref="POO69:POT69"/>
    <mergeCell ref="POU69:POZ69"/>
    <mergeCell ref="PPA69:PPF69"/>
    <mergeCell ref="PPG69:PPL69"/>
    <mergeCell ref="PPM69:PPR69"/>
    <mergeCell ref="PNK69:PNP69"/>
    <mergeCell ref="PNQ69:PNV69"/>
    <mergeCell ref="PNW69:POB69"/>
    <mergeCell ref="POC69:POH69"/>
    <mergeCell ref="POI69:PON69"/>
    <mergeCell ref="PMG69:PML69"/>
    <mergeCell ref="PMM69:PMR69"/>
    <mergeCell ref="PMS69:PMX69"/>
    <mergeCell ref="PMY69:PND69"/>
    <mergeCell ref="PNE69:PNJ69"/>
    <mergeCell ref="PLC69:PLH69"/>
    <mergeCell ref="PLI69:PLN69"/>
    <mergeCell ref="PLO69:PLT69"/>
    <mergeCell ref="PLU69:PLZ69"/>
    <mergeCell ref="PMA69:PMF69"/>
    <mergeCell ref="PJY69:PKD69"/>
    <mergeCell ref="PKE69:PKJ69"/>
    <mergeCell ref="PKK69:PKP69"/>
    <mergeCell ref="PKQ69:PKV69"/>
    <mergeCell ref="PKW69:PLB69"/>
    <mergeCell ref="PIU69:PIZ69"/>
    <mergeCell ref="PJA69:PJF69"/>
    <mergeCell ref="PJG69:PJL69"/>
    <mergeCell ref="PJM69:PJR69"/>
    <mergeCell ref="PJS69:PJX69"/>
    <mergeCell ref="PHQ69:PHV69"/>
    <mergeCell ref="PHW69:PIB69"/>
    <mergeCell ref="PIC69:PIH69"/>
    <mergeCell ref="PII69:PIN69"/>
    <mergeCell ref="PIO69:PIT69"/>
    <mergeCell ref="PGM69:PGR69"/>
    <mergeCell ref="PGS69:PGX69"/>
    <mergeCell ref="PGY69:PHD69"/>
    <mergeCell ref="PHE69:PHJ69"/>
    <mergeCell ref="PHK69:PHP69"/>
    <mergeCell ref="PFI69:PFN69"/>
    <mergeCell ref="PFO69:PFT69"/>
    <mergeCell ref="PFU69:PFZ69"/>
    <mergeCell ref="PGA69:PGF69"/>
    <mergeCell ref="PGG69:PGL69"/>
    <mergeCell ref="PEE69:PEJ69"/>
    <mergeCell ref="PEK69:PEP69"/>
    <mergeCell ref="PEQ69:PEV69"/>
    <mergeCell ref="PEW69:PFB69"/>
    <mergeCell ref="PFC69:PFH69"/>
    <mergeCell ref="PDA69:PDF69"/>
    <mergeCell ref="PDG69:PDL69"/>
    <mergeCell ref="PDM69:PDR69"/>
    <mergeCell ref="PDS69:PDX69"/>
    <mergeCell ref="PDY69:PED69"/>
    <mergeCell ref="PBW69:PCB69"/>
    <mergeCell ref="PCC69:PCH69"/>
    <mergeCell ref="PCI69:PCN69"/>
    <mergeCell ref="PCO69:PCT69"/>
    <mergeCell ref="PCU69:PCZ69"/>
    <mergeCell ref="PAS69:PAX69"/>
    <mergeCell ref="PAY69:PBD69"/>
    <mergeCell ref="PBE69:PBJ69"/>
    <mergeCell ref="PBK69:PBP69"/>
    <mergeCell ref="PBQ69:PBV69"/>
    <mergeCell ref="OZO69:OZT69"/>
    <mergeCell ref="OZU69:OZZ69"/>
    <mergeCell ref="PAA69:PAF69"/>
    <mergeCell ref="PAG69:PAL69"/>
    <mergeCell ref="PAM69:PAR69"/>
    <mergeCell ref="OYK69:OYP69"/>
    <mergeCell ref="OYQ69:OYV69"/>
    <mergeCell ref="OYW69:OZB69"/>
    <mergeCell ref="OZC69:OZH69"/>
    <mergeCell ref="OZI69:OZN69"/>
    <mergeCell ref="OXG69:OXL69"/>
    <mergeCell ref="OXM69:OXR69"/>
    <mergeCell ref="OXS69:OXX69"/>
    <mergeCell ref="OXY69:OYD69"/>
    <mergeCell ref="OYE69:OYJ69"/>
    <mergeCell ref="OWC69:OWH69"/>
    <mergeCell ref="OWI69:OWN69"/>
    <mergeCell ref="OWO69:OWT69"/>
    <mergeCell ref="OWU69:OWZ69"/>
    <mergeCell ref="OXA69:OXF69"/>
    <mergeCell ref="OUY69:OVD69"/>
    <mergeCell ref="OVE69:OVJ69"/>
    <mergeCell ref="OVK69:OVP69"/>
    <mergeCell ref="OVQ69:OVV69"/>
    <mergeCell ref="OVW69:OWB69"/>
    <mergeCell ref="OTU69:OTZ69"/>
    <mergeCell ref="OUA69:OUF69"/>
    <mergeCell ref="OUG69:OUL69"/>
    <mergeCell ref="OUM69:OUR69"/>
    <mergeCell ref="OUS69:OUX69"/>
    <mergeCell ref="OSQ69:OSV69"/>
    <mergeCell ref="OSW69:OTB69"/>
    <mergeCell ref="OTC69:OTH69"/>
    <mergeCell ref="OTI69:OTN69"/>
    <mergeCell ref="OTO69:OTT69"/>
    <mergeCell ref="ORM69:ORR69"/>
    <mergeCell ref="ORS69:ORX69"/>
    <mergeCell ref="ORY69:OSD69"/>
    <mergeCell ref="OSE69:OSJ69"/>
    <mergeCell ref="OSK69:OSP69"/>
    <mergeCell ref="OQI69:OQN69"/>
    <mergeCell ref="OQO69:OQT69"/>
    <mergeCell ref="OQU69:OQZ69"/>
    <mergeCell ref="ORA69:ORF69"/>
    <mergeCell ref="ORG69:ORL69"/>
    <mergeCell ref="OPE69:OPJ69"/>
    <mergeCell ref="OPK69:OPP69"/>
    <mergeCell ref="OPQ69:OPV69"/>
    <mergeCell ref="OPW69:OQB69"/>
    <mergeCell ref="OQC69:OQH69"/>
    <mergeCell ref="OOA69:OOF69"/>
    <mergeCell ref="OOG69:OOL69"/>
    <mergeCell ref="OOM69:OOR69"/>
    <mergeCell ref="OOS69:OOX69"/>
    <mergeCell ref="OOY69:OPD69"/>
    <mergeCell ref="OMW69:ONB69"/>
    <mergeCell ref="ONC69:ONH69"/>
    <mergeCell ref="ONI69:ONN69"/>
    <mergeCell ref="ONO69:ONT69"/>
    <mergeCell ref="ONU69:ONZ69"/>
    <mergeCell ref="OLS69:OLX69"/>
    <mergeCell ref="OLY69:OMD69"/>
    <mergeCell ref="OME69:OMJ69"/>
    <mergeCell ref="OMK69:OMP69"/>
    <mergeCell ref="OMQ69:OMV69"/>
    <mergeCell ref="OKO69:OKT69"/>
    <mergeCell ref="OKU69:OKZ69"/>
    <mergeCell ref="OLA69:OLF69"/>
    <mergeCell ref="OLG69:OLL69"/>
    <mergeCell ref="OLM69:OLR69"/>
    <mergeCell ref="OJK69:OJP69"/>
    <mergeCell ref="OJQ69:OJV69"/>
    <mergeCell ref="OJW69:OKB69"/>
    <mergeCell ref="OKC69:OKH69"/>
    <mergeCell ref="OKI69:OKN69"/>
    <mergeCell ref="OIG69:OIL69"/>
    <mergeCell ref="OIM69:OIR69"/>
    <mergeCell ref="OIS69:OIX69"/>
    <mergeCell ref="OIY69:OJD69"/>
    <mergeCell ref="OJE69:OJJ69"/>
    <mergeCell ref="OHC69:OHH69"/>
    <mergeCell ref="OHI69:OHN69"/>
    <mergeCell ref="OHO69:OHT69"/>
    <mergeCell ref="OHU69:OHZ69"/>
    <mergeCell ref="OIA69:OIF69"/>
    <mergeCell ref="OFY69:OGD69"/>
    <mergeCell ref="OGE69:OGJ69"/>
    <mergeCell ref="OGK69:OGP69"/>
    <mergeCell ref="OGQ69:OGV69"/>
    <mergeCell ref="OGW69:OHB69"/>
    <mergeCell ref="OEU69:OEZ69"/>
    <mergeCell ref="OFA69:OFF69"/>
    <mergeCell ref="OFG69:OFL69"/>
    <mergeCell ref="OFM69:OFR69"/>
    <mergeCell ref="OFS69:OFX69"/>
    <mergeCell ref="ODQ69:ODV69"/>
    <mergeCell ref="ODW69:OEB69"/>
    <mergeCell ref="OEC69:OEH69"/>
    <mergeCell ref="OEI69:OEN69"/>
    <mergeCell ref="OEO69:OET69"/>
    <mergeCell ref="OCM69:OCR69"/>
    <mergeCell ref="OCS69:OCX69"/>
    <mergeCell ref="OCY69:ODD69"/>
    <mergeCell ref="ODE69:ODJ69"/>
    <mergeCell ref="ODK69:ODP69"/>
    <mergeCell ref="OBI69:OBN69"/>
    <mergeCell ref="OBO69:OBT69"/>
    <mergeCell ref="OBU69:OBZ69"/>
    <mergeCell ref="OCA69:OCF69"/>
    <mergeCell ref="OCG69:OCL69"/>
    <mergeCell ref="OAE69:OAJ69"/>
    <mergeCell ref="OAK69:OAP69"/>
    <mergeCell ref="OAQ69:OAV69"/>
    <mergeCell ref="OAW69:OBB69"/>
    <mergeCell ref="OBC69:OBH69"/>
    <mergeCell ref="NZA69:NZF69"/>
    <mergeCell ref="NZG69:NZL69"/>
    <mergeCell ref="NZM69:NZR69"/>
    <mergeCell ref="NZS69:NZX69"/>
    <mergeCell ref="NZY69:OAD69"/>
    <mergeCell ref="NXW69:NYB69"/>
    <mergeCell ref="NYC69:NYH69"/>
    <mergeCell ref="NYI69:NYN69"/>
    <mergeCell ref="NYO69:NYT69"/>
    <mergeCell ref="NYU69:NYZ69"/>
    <mergeCell ref="NWS69:NWX69"/>
    <mergeCell ref="NWY69:NXD69"/>
    <mergeCell ref="NXE69:NXJ69"/>
    <mergeCell ref="NXK69:NXP69"/>
    <mergeCell ref="NXQ69:NXV69"/>
    <mergeCell ref="NVO69:NVT69"/>
    <mergeCell ref="NVU69:NVZ69"/>
    <mergeCell ref="NWA69:NWF69"/>
    <mergeCell ref="NWG69:NWL69"/>
    <mergeCell ref="NWM69:NWR69"/>
    <mergeCell ref="NUK69:NUP69"/>
    <mergeCell ref="NUQ69:NUV69"/>
    <mergeCell ref="NUW69:NVB69"/>
    <mergeCell ref="NVC69:NVH69"/>
    <mergeCell ref="NVI69:NVN69"/>
    <mergeCell ref="NTG69:NTL69"/>
    <mergeCell ref="NTM69:NTR69"/>
    <mergeCell ref="NTS69:NTX69"/>
    <mergeCell ref="NTY69:NUD69"/>
    <mergeCell ref="NUE69:NUJ69"/>
    <mergeCell ref="NSC69:NSH69"/>
    <mergeCell ref="NSI69:NSN69"/>
    <mergeCell ref="NSO69:NST69"/>
    <mergeCell ref="NSU69:NSZ69"/>
    <mergeCell ref="NTA69:NTF69"/>
    <mergeCell ref="NQY69:NRD69"/>
    <mergeCell ref="NRE69:NRJ69"/>
    <mergeCell ref="NRK69:NRP69"/>
    <mergeCell ref="NRQ69:NRV69"/>
    <mergeCell ref="NRW69:NSB69"/>
    <mergeCell ref="NPU69:NPZ69"/>
    <mergeCell ref="NQA69:NQF69"/>
    <mergeCell ref="NQG69:NQL69"/>
    <mergeCell ref="NQM69:NQR69"/>
    <mergeCell ref="NQS69:NQX69"/>
    <mergeCell ref="NOQ69:NOV69"/>
    <mergeCell ref="NOW69:NPB69"/>
    <mergeCell ref="NPC69:NPH69"/>
    <mergeCell ref="NPI69:NPN69"/>
    <mergeCell ref="NPO69:NPT69"/>
    <mergeCell ref="NNM69:NNR69"/>
    <mergeCell ref="NNS69:NNX69"/>
    <mergeCell ref="NNY69:NOD69"/>
    <mergeCell ref="NOE69:NOJ69"/>
    <mergeCell ref="NOK69:NOP69"/>
    <mergeCell ref="NMI69:NMN69"/>
    <mergeCell ref="NMO69:NMT69"/>
    <mergeCell ref="NMU69:NMZ69"/>
    <mergeCell ref="NNA69:NNF69"/>
    <mergeCell ref="NNG69:NNL69"/>
    <mergeCell ref="NLE69:NLJ69"/>
    <mergeCell ref="NLK69:NLP69"/>
    <mergeCell ref="NLQ69:NLV69"/>
    <mergeCell ref="NLW69:NMB69"/>
    <mergeCell ref="NMC69:NMH69"/>
    <mergeCell ref="NKA69:NKF69"/>
    <mergeCell ref="NKG69:NKL69"/>
    <mergeCell ref="NKM69:NKR69"/>
    <mergeCell ref="NKS69:NKX69"/>
    <mergeCell ref="NKY69:NLD69"/>
    <mergeCell ref="NIW69:NJB69"/>
    <mergeCell ref="NJC69:NJH69"/>
    <mergeCell ref="NJI69:NJN69"/>
    <mergeCell ref="NJO69:NJT69"/>
    <mergeCell ref="NJU69:NJZ69"/>
    <mergeCell ref="NHS69:NHX69"/>
    <mergeCell ref="NHY69:NID69"/>
    <mergeCell ref="NIE69:NIJ69"/>
    <mergeCell ref="NIK69:NIP69"/>
    <mergeCell ref="NIQ69:NIV69"/>
    <mergeCell ref="NGO69:NGT69"/>
    <mergeCell ref="NGU69:NGZ69"/>
    <mergeCell ref="NHA69:NHF69"/>
    <mergeCell ref="NHG69:NHL69"/>
    <mergeCell ref="NHM69:NHR69"/>
    <mergeCell ref="NFK69:NFP69"/>
    <mergeCell ref="NFQ69:NFV69"/>
    <mergeCell ref="NFW69:NGB69"/>
    <mergeCell ref="NGC69:NGH69"/>
    <mergeCell ref="NGI69:NGN69"/>
    <mergeCell ref="NEG69:NEL69"/>
    <mergeCell ref="NEM69:NER69"/>
    <mergeCell ref="NES69:NEX69"/>
    <mergeCell ref="NEY69:NFD69"/>
    <mergeCell ref="NFE69:NFJ69"/>
    <mergeCell ref="NDC69:NDH69"/>
    <mergeCell ref="NDI69:NDN69"/>
    <mergeCell ref="NDO69:NDT69"/>
    <mergeCell ref="NDU69:NDZ69"/>
    <mergeCell ref="NEA69:NEF69"/>
    <mergeCell ref="NBY69:NCD69"/>
    <mergeCell ref="NCE69:NCJ69"/>
    <mergeCell ref="NCK69:NCP69"/>
    <mergeCell ref="NCQ69:NCV69"/>
    <mergeCell ref="NCW69:NDB69"/>
    <mergeCell ref="NAU69:NAZ69"/>
    <mergeCell ref="NBA69:NBF69"/>
    <mergeCell ref="NBG69:NBL69"/>
    <mergeCell ref="NBM69:NBR69"/>
    <mergeCell ref="NBS69:NBX69"/>
    <mergeCell ref="MZQ69:MZV69"/>
    <mergeCell ref="MZW69:NAB69"/>
    <mergeCell ref="NAC69:NAH69"/>
    <mergeCell ref="NAI69:NAN69"/>
    <mergeCell ref="NAO69:NAT69"/>
    <mergeCell ref="MYM69:MYR69"/>
    <mergeCell ref="MYS69:MYX69"/>
    <mergeCell ref="MYY69:MZD69"/>
    <mergeCell ref="MZE69:MZJ69"/>
    <mergeCell ref="MZK69:MZP69"/>
    <mergeCell ref="MXI69:MXN69"/>
    <mergeCell ref="MXO69:MXT69"/>
    <mergeCell ref="MXU69:MXZ69"/>
    <mergeCell ref="MYA69:MYF69"/>
    <mergeCell ref="MYG69:MYL69"/>
    <mergeCell ref="MWE69:MWJ69"/>
    <mergeCell ref="MWK69:MWP69"/>
    <mergeCell ref="MWQ69:MWV69"/>
    <mergeCell ref="MWW69:MXB69"/>
    <mergeCell ref="MXC69:MXH69"/>
    <mergeCell ref="MVA69:MVF69"/>
    <mergeCell ref="MVG69:MVL69"/>
    <mergeCell ref="MVM69:MVR69"/>
    <mergeCell ref="MVS69:MVX69"/>
    <mergeCell ref="MVY69:MWD69"/>
    <mergeCell ref="MTW69:MUB69"/>
    <mergeCell ref="MUC69:MUH69"/>
    <mergeCell ref="MUI69:MUN69"/>
    <mergeCell ref="MUO69:MUT69"/>
    <mergeCell ref="MUU69:MUZ69"/>
    <mergeCell ref="MSS69:MSX69"/>
    <mergeCell ref="MSY69:MTD69"/>
    <mergeCell ref="MTE69:MTJ69"/>
    <mergeCell ref="MTK69:MTP69"/>
    <mergeCell ref="MTQ69:MTV69"/>
    <mergeCell ref="MRO69:MRT69"/>
    <mergeCell ref="MRU69:MRZ69"/>
    <mergeCell ref="MSA69:MSF69"/>
    <mergeCell ref="MSG69:MSL69"/>
    <mergeCell ref="MSM69:MSR69"/>
    <mergeCell ref="MQK69:MQP69"/>
    <mergeCell ref="MQQ69:MQV69"/>
    <mergeCell ref="MQW69:MRB69"/>
    <mergeCell ref="MRC69:MRH69"/>
    <mergeCell ref="MRI69:MRN69"/>
    <mergeCell ref="MPG69:MPL69"/>
    <mergeCell ref="MPM69:MPR69"/>
    <mergeCell ref="MPS69:MPX69"/>
    <mergeCell ref="MPY69:MQD69"/>
    <mergeCell ref="MQE69:MQJ69"/>
    <mergeCell ref="MOC69:MOH69"/>
    <mergeCell ref="MOI69:MON69"/>
    <mergeCell ref="MOO69:MOT69"/>
    <mergeCell ref="MOU69:MOZ69"/>
    <mergeCell ref="MPA69:MPF69"/>
    <mergeCell ref="MMY69:MND69"/>
    <mergeCell ref="MNE69:MNJ69"/>
    <mergeCell ref="MNK69:MNP69"/>
    <mergeCell ref="MNQ69:MNV69"/>
    <mergeCell ref="MNW69:MOB69"/>
    <mergeCell ref="MLU69:MLZ69"/>
    <mergeCell ref="MMA69:MMF69"/>
    <mergeCell ref="MMG69:MML69"/>
    <mergeCell ref="MMM69:MMR69"/>
    <mergeCell ref="MMS69:MMX69"/>
    <mergeCell ref="MKQ69:MKV69"/>
    <mergeCell ref="MKW69:MLB69"/>
    <mergeCell ref="MLC69:MLH69"/>
    <mergeCell ref="MLI69:MLN69"/>
    <mergeCell ref="MLO69:MLT69"/>
    <mergeCell ref="MJM69:MJR69"/>
    <mergeCell ref="MJS69:MJX69"/>
    <mergeCell ref="MJY69:MKD69"/>
    <mergeCell ref="MKE69:MKJ69"/>
    <mergeCell ref="MKK69:MKP69"/>
    <mergeCell ref="MII69:MIN69"/>
    <mergeCell ref="MIO69:MIT69"/>
    <mergeCell ref="MIU69:MIZ69"/>
    <mergeCell ref="MJA69:MJF69"/>
    <mergeCell ref="MJG69:MJL69"/>
    <mergeCell ref="MHE69:MHJ69"/>
    <mergeCell ref="MHK69:MHP69"/>
    <mergeCell ref="MHQ69:MHV69"/>
    <mergeCell ref="MHW69:MIB69"/>
    <mergeCell ref="MIC69:MIH69"/>
    <mergeCell ref="MGA69:MGF69"/>
    <mergeCell ref="MGG69:MGL69"/>
    <mergeCell ref="MGM69:MGR69"/>
    <mergeCell ref="MGS69:MGX69"/>
    <mergeCell ref="MGY69:MHD69"/>
    <mergeCell ref="MEW69:MFB69"/>
    <mergeCell ref="MFC69:MFH69"/>
    <mergeCell ref="MFI69:MFN69"/>
    <mergeCell ref="MFO69:MFT69"/>
    <mergeCell ref="MFU69:MFZ69"/>
    <mergeCell ref="MDS69:MDX69"/>
    <mergeCell ref="MDY69:MED69"/>
    <mergeCell ref="MEE69:MEJ69"/>
    <mergeCell ref="MEK69:MEP69"/>
    <mergeCell ref="MEQ69:MEV69"/>
    <mergeCell ref="MCO69:MCT69"/>
    <mergeCell ref="MCU69:MCZ69"/>
    <mergeCell ref="MDA69:MDF69"/>
    <mergeCell ref="MDG69:MDL69"/>
    <mergeCell ref="MDM69:MDR69"/>
    <mergeCell ref="MBK69:MBP69"/>
    <mergeCell ref="MBQ69:MBV69"/>
    <mergeCell ref="MBW69:MCB69"/>
    <mergeCell ref="MCC69:MCH69"/>
    <mergeCell ref="MCI69:MCN69"/>
    <mergeCell ref="MAG69:MAL69"/>
    <mergeCell ref="MAM69:MAR69"/>
    <mergeCell ref="MAS69:MAX69"/>
    <mergeCell ref="MAY69:MBD69"/>
    <mergeCell ref="MBE69:MBJ69"/>
    <mergeCell ref="LZC69:LZH69"/>
    <mergeCell ref="LZI69:LZN69"/>
    <mergeCell ref="LZO69:LZT69"/>
    <mergeCell ref="LZU69:LZZ69"/>
    <mergeCell ref="MAA69:MAF69"/>
    <mergeCell ref="LXY69:LYD69"/>
    <mergeCell ref="LYE69:LYJ69"/>
    <mergeCell ref="LYK69:LYP69"/>
    <mergeCell ref="LYQ69:LYV69"/>
    <mergeCell ref="LYW69:LZB69"/>
    <mergeCell ref="LWU69:LWZ69"/>
    <mergeCell ref="LXA69:LXF69"/>
    <mergeCell ref="LXG69:LXL69"/>
    <mergeCell ref="LXM69:LXR69"/>
    <mergeCell ref="LXS69:LXX69"/>
    <mergeCell ref="LVQ69:LVV69"/>
    <mergeCell ref="LVW69:LWB69"/>
    <mergeCell ref="LWC69:LWH69"/>
    <mergeCell ref="LWI69:LWN69"/>
    <mergeCell ref="LWO69:LWT69"/>
    <mergeCell ref="LUM69:LUR69"/>
    <mergeCell ref="LUS69:LUX69"/>
    <mergeCell ref="LUY69:LVD69"/>
    <mergeCell ref="LVE69:LVJ69"/>
    <mergeCell ref="LVK69:LVP69"/>
    <mergeCell ref="LTI69:LTN69"/>
    <mergeCell ref="LTO69:LTT69"/>
    <mergeCell ref="LTU69:LTZ69"/>
    <mergeCell ref="LUA69:LUF69"/>
    <mergeCell ref="LUG69:LUL69"/>
    <mergeCell ref="LSE69:LSJ69"/>
    <mergeCell ref="LSK69:LSP69"/>
    <mergeCell ref="LSQ69:LSV69"/>
    <mergeCell ref="LSW69:LTB69"/>
    <mergeCell ref="LTC69:LTH69"/>
    <mergeCell ref="LRA69:LRF69"/>
    <mergeCell ref="LRG69:LRL69"/>
    <mergeCell ref="LRM69:LRR69"/>
    <mergeCell ref="LRS69:LRX69"/>
    <mergeCell ref="LRY69:LSD69"/>
    <mergeCell ref="LPW69:LQB69"/>
    <mergeCell ref="LQC69:LQH69"/>
    <mergeCell ref="LQI69:LQN69"/>
    <mergeCell ref="LQO69:LQT69"/>
    <mergeCell ref="LQU69:LQZ69"/>
    <mergeCell ref="LOS69:LOX69"/>
    <mergeCell ref="LOY69:LPD69"/>
    <mergeCell ref="LPE69:LPJ69"/>
    <mergeCell ref="LPK69:LPP69"/>
    <mergeCell ref="LPQ69:LPV69"/>
    <mergeCell ref="LNO69:LNT69"/>
    <mergeCell ref="LNU69:LNZ69"/>
    <mergeCell ref="LOA69:LOF69"/>
    <mergeCell ref="LOG69:LOL69"/>
    <mergeCell ref="LOM69:LOR69"/>
    <mergeCell ref="LMK69:LMP69"/>
    <mergeCell ref="LMQ69:LMV69"/>
    <mergeCell ref="LMW69:LNB69"/>
    <mergeCell ref="LNC69:LNH69"/>
    <mergeCell ref="LNI69:LNN69"/>
    <mergeCell ref="LLG69:LLL69"/>
    <mergeCell ref="LLM69:LLR69"/>
    <mergeCell ref="LLS69:LLX69"/>
    <mergeCell ref="LLY69:LMD69"/>
    <mergeCell ref="LME69:LMJ69"/>
    <mergeCell ref="LKC69:LKH69"/>
    <mergeCell ref="LKI69:LKN69"/>
    <mergeCell ref="LKO69:LKT69"/>
    <mergeCell ref="LKU69:LKZ69"/>
    <mergeCell ref="LLA69:LLF69"/>
    <mergeCell ref="LIY69:LJD69"/>
    <mergeCell ref="LJE69:LJJ69"/>
    <mergeCell ref="LJK69:LJP69"/>
    <mergeCell ref="LJQ69:LJV69"/>
    <mergeCell ref="LJW69:LKB69"/>
    <mergeCell ref="LHU69:LHZ69"/>
    <mergeCell ref="LIA69:LIF69"/>
    <mergeCell ref="LIG69:LIL69"/>
    <mergeCell ref="LIM69:LIR69"/>
    <mergeCell ref="LIS69:LIX69"/>
    <mergeCell ref="LGQ69:LGV69"/>
    <mergeCell ref="LGW69:LHB69"/>
    <mergeCell ref="LHC69:LHH69"/>
    <mergeCell ref="LHI69:LHN69"/>
    <mergeCell ref="LHO69:LHT69"/>
    <mergeCell ref="LFM69:LFR69"/>
    <mergeCell ref="LFS69:LFX69"/>
    <mergeCell ref="LFY69:LGD69"/>
    <mergeCell ref="LGE69:LGJ69"/>
    <mergeCell ref="LGK69:LGP69"/>
    <mergeCell ref="LEI69:LEN69"/>
    <mergeCell ref="LEO69:LET69"/>
    <mergeCell ref="LEU69:LEZ69"/>
    <mergeCell ref="LFA69:LFF69"/>
    <mergeCell ref="LFG69:LFL69"/>
    <mergeCell ref="LDE69:LDJ69"/>
    <mergeCell ref="LDK69:LDP69"/>
    <mergeCell ref="LDQ69:LDV69"/>
    <mergeCell ref="LDW69:LEB69"/>
    <mergeCell ref="LEC69:LEH69"/>
    <mergeCell ref="LCA69:LCF69"/>
    <mergeCell ref="LCG69:LCL69"/>
    <mergeCell ref="LCM69:LCR69"/>
    <mergeCell ref="LCS69:LCX69"/>
    <mergeCell ref="LCY69:LDD69"/>
    <mergeCell ref="LAW69:LBB69"/>
    <mergeCell ref="LBC69:LBH69"/>
    <mergeCell ref="LBI69:LBN69"/>
    <mergeCell ref="LBO69:LBT69"/>
    <mergeCell ref="LBU69:LBZ69"/>
    <mergeCell ref="KZS69:KZX69"/>
    <mergeCell ref="KZY69:LAD69"/>
    <mergeCell ref="LAE69:LAJ69"/>
    <mergeCell ref="LAK69:LAP69"/>
    <mergeCell ref="LAQ69:LAV69"/>
    <mergeCell ref="KYO69:KYT69"/>
    <mergeCell ref="KYU69:KYZ69"/>
    <mergeCell ref="KZA69:KZF69"/>
    <mergeCell ref="KZG69:KZL69"/>
    <mergeCell ref="KZM69:KZR69"/>
    <mergeCell ref="KXK69:KXP69"/>
    <mergeCell ref="KXQ69:KXV69"/>
    <mergeCell ref="KXW69:KYB69"/>
    <mergeCell ref="KYC69:KYH69"/>
    <mergeCell ref="KYI69:KYN69"/>
    <mergeCell ref="KWG69:KWL69"/>
    <mergeCell ref="KWM69:KWR69"/>
    <mergeCell ref="KWS69:KWX69"/>
    <mergeCell ref="KWY69:KXD69"/>
    <mergeCell ref="KXE69:KXJ69"/>
    <mergeCell ref="KVC69:KVH69"/>
    <mergeCell ref="KVI69:KVN69"/>
    <mergeCell ref="KVO69:KVT69"/>
    <mergeCell ref="KVU69:KVZ69"/>
    <mergeCell ref="KWA69:KWF69"/>
    <mergeCell ref="KTY69:KUD69"/>
    <mergeCell ref="KUE69:KUJ69"/>
    <mergeCell ref="KUK69:KUP69"/>
    <mergeCell ref="KUQ69:KUV69"/>
    <mergeCell ref="KUW69:KVB69"/>
    <mergeCell ref="KSU69:KSZ69"/>
    <mergeCell ref="KTA69:KTF69"/>
    <mergeCell ref="KTG69:KTL69"/>
    <mergeCell ref="KTM69:KTR69"/>
    <mergeCell ref="KTS69:KTX69"/>
    <mergeCell ref="KRQ69:KRV69"/>
    <mergeCell ref="KRW69:KSB69"/>
    <mergeCell ref="KSC69:KSH69"/>
    <mergeCell ref="KSI69:KSN69"/>
    <mergeCell ref="KSO69:KST69"/>
    <mergeCell ref="KQM69:KQR69"/>
    <mergeCell ref="KQS69:KQX69"/>
    <mergeCell ref="KQY69:KRD69"/>
    <mergeCell ref="KRE69:KRJ69"/>
    <mergeCell ref="KRK69:KRP69"/>
    <mergeCell ref="KPI69:KPN69"/>
    <mergeCell ref="KPO69:KPT69"/>
    <mergeCell ref="KPU69:KPZ69"/>
    <mergeCell ref="KQA69:KQF69"/>
    <mergeCell ref="KQG69:KQL69"/>
    <mergeCell ref="KOE69:KOJ69"/>
    <mergeCell ref="KOK69:KOP69"/>
    <mergeCell ref="KOQ69:KOV69"/>
    <mergeCell ref="KOW69:KPB69"/>
    <mergeCell ref="KPC69:KPH69"/>
    <mergeCell ref="KNA69:KNF69"/>
    <mergeCell ref="KNG69:KNL69"/>
    <mergeCell ref="KNM69:KNR69"/>
    <mergeCell ref="KNS69:KNX69"/>
    <mergeCell ref="KNY69:KOD69"/>
    <mergeCell ref="KLW69:KMB69"/>
    <mergeCell ref="KMC69:KMH69"/>
    <mergeCell ref="KMI69:KMN69"/>
    <mergeCell ref="KMO69:KMT69"/>
    <mergeCell ref="KMU69:KMZ69"/>
    <mergeCell ref="KKS69:KKX69"/>
    <mergeCell ref="KKY69:KLD69"/>
    <mergeCell ref="KLE69:KLJ69"/>
    <mergeCell ref="KLK69:KLP69"/>
    <mergeCell ref="KLQ69:KLV69"/>
    <mergeCell ref="KJO69:KJT69"/>
    <mergeCell ref="KJU69:KJZ69"/>
    <mergeCell ref="KKA69:KKF69"/>
    <mergeCell ref="KKG69:KKL69"/>
    <mergeCell ref="KKM69:KKR69"/>
    <mergeCell ref="KIK69:KIP69"/>
    <mergeCell ref="KIQ69:KIV69"/>
    <mergeCell ref="KIW69:KJB69"/>
    <mergeCell ref="KJC69:KJH69"/>
    <mergeCell ref="KJI69:KJN69"/>
    <mergeCell ref="KHG69:KHL69"/>
    <mergeCell ref="KHM69:KHR69"/>
    <mergeCell ref="KHS69:KHX69"/>
    <mergeCell ref="KHY69:KID69"/>
    <mergeCell ref="KIE69:KIJ69"/>
    <mergeCell ref="KGC69:KGH69"/>
    <mergeCell ref="KGI69:KGN69"/>
    <mergeCell ref="KGO69:KGT69"/>
    <mergeCell ref="KGU69:KGZ69"/>
    <mergeCell ref="KHA69:KHF69"/>
    <mergeCell ref="KEY69:KFD69"/>
    <mergeCell ref="KFE69:KFJ69"/>
    <mergeCell ref="KFK69:KFP69"/>
    <mergeCell ref="KFQ69:KFV69"/>
    <mergeCell ref="KFW69:KGB69"/>
    <mergeCell ref="KDU69:KDZ69"/>
    <mergeCell ref="KEA69:KEF69"/>
    <mergeCell ref="KEG69:KEL69"/>
    <mergeCell ref="KEM69:KER69"/>
    <mergeCell ref="KES69:KEX69"/>
    <mergeCell ref="KCQ69:KCV69"/>
    <mergeCell ref="KCW69:KDB69"/>
    <mergeCell ref="KDC69:KDH69"/>
    <mergeCell ref="KDI69:KDN69"/>
    <mergeCell ref="KDO69:KDT69"/>
    <mergeCell ref="KBM69:KBR69"/>
    <mergeCell ref="KBS69:KBX69"/>
    <mergeCell ref="KBY69:KCD69"/>
    <mergeCell ref="KCE69:KCJ69"/>
    <mergeCell ref="KCK69:KCP69"/>
    <mergeCell ref="KAI69:KAN69"/>
    <mergeCell ref="KAO69:KAT69"/>
    <mergeCell ref="KAU69:KAZ69"/>
    <mergeCell ref="KBA69:KBF69"/>
    <mergeCell ref="KBG69:KBL69"/>
    <mergeCell ref="JZE69:JZJ69"/>
    <mergeCell ref="JZK69:JZP69"/>
    <mergeCell ref="JZQ69:JZV69"/>
    <mergeCell ref="JZW69:KAB69"/>
    <mergeCell ref="KAC69:KAH69"/>
    <mergeCell ref="JYA69:JYF69"/>
    <mergeCell ref="JYG69:JYL69"/>
    <mergeCell ref="JYM69:JYR69"/>
    <mergeCell ref="JYS69:JYX69"/>
    <mergeCell ref="JYY69:JZD69"/>
    <mergeCell ref="JWW69:JXB69"/>
    <mergeCell ref="JXC69:JXH69"/>
    <mergeCell ref="JXI69:JXN69"/>
    <mergeCell ref="JXO69:JXT69"/>
    <mergeCell ref="JXU69:JXZ69"/>
    <mergeCell ref="JVS69:JVX69"/>
    <mergeCell ref="JVY69:JWD69"/>
    <mergeCell ref="JWE69:JWJ69"/>
    <mergeCell ref="JWK69:JWP69"/>
    <mergeCell ref="JWQ69:JWV69"/>
    <mergeCell ref="JUO69:JUT69"/>
    <mergeCell ref="JUU69:JUZ69"/>
    <mergeCell ref="JVA69:JVF69"/>
    <mergeCell ref="JVG69:JVL69"/>
    <mergeCell ref="JVM69:JVR69"/>
    <mergeCell ref="JTK69:JTP69"/>
    <mergeCell ref="JTQ69:JTV69"/>
    <mergeCell ref="JTW69:JUB69"/>
    <mergeCell ref="JUC69:JUH69"/>
    <mergeCell ref="JUI69:JUN69"/>
    <mergeCell ref="JSG69:JSL69"/>
    <mergeCell ref="JSM69:JSR69"/>
    <mergeCell ref="JSS69:JSX69"/>
    <mergeCell ref="JSY69:JTD69"/>
    <mergeCell ref="JTE69:JTJ69"/>
    <mergeCell ref="JRC69:JRH69"/>
    <mergeCell ref="JRI69:JRN69"/>
    <mergeCell ref="JRO69:JRT69"/>
    <mergeCell ref="JRU69:JRZ69"/>
    <mergeCell ref="JSA69:JSF69"/>
    <mergeCell ref="JPY69:JQD69"/>
    <mergeCell ref="JQE69:JQJ69"/>
    <mergeCell ref="JQK69:JQP69"/>
    <mergeCell ref="JQQ69:JQV69"/>
    <mergeCell ref="JQW69:JRB69"/>
    <mergeCell ref="JOU69:JOZ69"/>
    <mergeCell ref="JPA69:JPF69"/>
    <mergeCell ref="JPG69:JPL69"/>
    <mergeCell ref="JPM69:JPR69"/>
    <mergeCell ref="JPS69:JPX69"/>
    <mergeCell ref="JNQ69:JNV69"/>
    <mergeCell ref="JNW69:JOB69"/>
    <mergeCell ref="JOC69:JOH69"/>
    <mergeCell ref="JOI69:JON69"/>
    <mergeCell ref="JOO69:JOT69"/>
    <mergeCell ref="JMM69:JMR69"/>
    <mergeCell ref="JMS69:JMX69"/>
    <mergeCell ref="JMY69:JND69"/>
    <mergeCell ref="JNE69:JNJ69"/>
    <mergeCell ref="JNK69:JNP69"/>
    <mergeCell ref="JLI69:JLN69"/>
    <mergeCell ref="JLO69:JLT69"/>
    <mergeCell ref="JLU69:JLZ69"/>
    <mergeCell ref="JMA69:JMF69"/>
    <mergeCell ref="JMG69:JML69"/>
    <mergeCell ref="JKE69:JKJ69"/>
    <mergeCell ref="JKK69:JKP69"/>
    <mergeCell ref="JKQ69:JKV69"/>
    <mergeCell ref="JKW69:JLB69"/>
    <mergeCell ref="JLC69:JLH69"/>
    <mergeCell ref="JJA69:JJF69"/>
    <mergeCell ref="JJG69:JJL69"/>
    <mergeCell ref="JJM69:JJR69"/>
    <mergeCell ref="JJS69:JJX69"/>
    <mergeCell ref="JJY69:JKD69"/>
    <mergeCell ref="JHW69:JIB69"/>
    <mergeCell ref="JIC69:JIH69"/>
    <mergeCell ref="JII69:JIN69"/>
    <mergeCell ref="JIO69:JIT69"/>
    <mergeCell ref="JIU69:JIZ69"/>
    <mergeCell ref="JGS69:JGX69"/>
    <mergeCell ref="JGY69:JHD69"/>
    <mergeCell ref="JHE69:JHJ69"/>
    <mergeCell ref="JHK69:JHP69"/>
    <mergeCell ref="JHQ69:JHV69"/>
    <mergeCell ref="JFO69:JFT69"/>
    <mergeCell ref="JFU69:JFZ69"/>
    <mergeCell ref="JGA69:JGF69"/>
    <mergeCell ref="JGG69:JGL69"/>
    <mergeCell ref="JGM69:JGR69"/>
    <mergeCell ref="JEK69:JEP69"/>
    <mergeCell ref="JEQ69:JEV69"/>
    <mergeCell ref="JEW69:JFB69"/>
    <mergeCell ref="JFC69:JFH69"/>
    <mergeCell ref="JFI69:JFN69"/>
    <mergeCell ref="JDG69:JDL69"/>
    <mergeCell ref="JDM69:JDR69"/>
    <mergeCell ref="JDS69:JDX69"/>
    <mergeCell ref="JDY69:JED69"/>
    <mergeCell ref="JEE69:JEJ69"/>
    <mergeCell ref="JCC69:JCH69"/>
    <mergeCell ref="JCI69:JCN69"/>
    <mergeCell ref="JCO69:JCT69"/>
    <mergeCell ref="JCU69:JCZ69"/>
    <mergeCell ref="JDA69:JDF69"/>
    <mergeCell ref="JAY69:JBD69"/>
    <mergeCell ref="JBE69:JBJ69"/>
    <mergeCell ref="JBK69:JBP69"/>
    <mergeCell ref="JBQ69:JBV69"/>
    <mergeCell ref="JBW69:JCB69"/>
    <mergeCell ref="IZU69:IZZ69"/>
    <mergeCell ref="JAA69:JAF69"/>
    <mergeCell ref="JAG69:JAL69"/>
    <mergeCell ref="JAM69:JAR69"/>
    <mergeCell ref="JAS69:JAX69"/>
    <mergeCell ref="IYQ69:IYV69"/>
    <mergeCell ref="IYW69:IZB69"/>
    <mergeCell ref="IZC69:IZH69"/>
    <mergeCell ref="IZI69:IZN69"/>
    <mergeCell ref="IZO69:IZT69"/>
    <mergeCell ref="IXM69:IXR69"/>
    <mergeCell ref="IXS69:IXX69"/>
    <mergeCell ref="IXY69:IYD69"/>
    <mergeCell ref="IYE69:IYJ69"/>
    <mergeCell ref="IYK69:IYP69"/>
    <mergeCell ref="IWI69:IWN69"/>
    <mergeCell ref="IWO69:IWT69"/>
    <mergeCell ref="IWU69:IWZ69"/>
    <mergeCell ref="IXA69:IXF69"/>
    <mergeCell ref="IXG69:IXL69"/>
    <mergeCell ref="IVE69:IVJ69"/>
    <mergeCell ref="IVK69:IVP69"/>
    <mergeCell ref="IVQ69:IVV69"/>
    <mergeCell ref="IVW69:IWB69"/>
    <mergeCell ref="IWC69:IWH69"/>
    <mergeCell ref="IUA69:IUF69"/>
    <mergeCell ref="IUG69:IUL69"/>
    <mergeCell ref="IUM69:IUR69"/>
    <mergeCell ref="IUS69:IUX69"/>
    <mergeCell ref="IUY69:IVD69"/>
    <mergeCell ref="ISW69:ITB69"/>
    <mergeCell ref="ITC69:ITH69"/>
    <mergeCell ref="ITI69:ITN69"/>
    <mergeCell ref="ITO69:ITT69"/>
    <mergeCell ref="ITU69:ITZ69"/>
    <mergeCell ref="IRS69:IRX69"/>
    <mergeCell ref="IRY69:ISD69"/>
    <mergeCell ref="ISE69:ISJ69"/>
    <mergeCell ref="ISK69:ISP69"/>
    <mergeCell ref="ISQ69:ISV69"/>
    <mergeCell ref="IQO69:IQT69"/>
    <mergeCell ref="IQU69:IQZ69"/>
    <mergeCell ref="IRA69:IRF69"/>
    <mergeCell ref="IRG69:IRL69"/>
    <mergeCell ref="IRM69:IRR69"/>
    <mergeCell ref="IPK69:IPP69"/>
    <mergeCell ref="IPQ69:IPV69"/>
    <mergeCell ref="IPW69:IQB69"/>
    <mergeCell ref="IQC69:IQH69"/>
    <mergeCell ref="IQI69:IQN69"/>
    <mergeCell ref="IOG69:IOL69"/>
    <mergeCell ref="IOM69:IOR69"/>
    <mergeCell ref="IOS69:IOX69"/>
    <mergeCell ref="IOY69:IPD69"/>
    <mergeCell ref="IPE69:IPJ69"/>
    <mergeCell ref="INC69:INH69"/>
    <mergeCell ref="INI69:INN69"/>
    <mergeCell ref="INO69:INT69"/>
    <mergeCell ref="INU69:INZ69"/>
    <mergeCell ref="IOA69:IOF69"/>
    <mergeCell ref="ILY69:IMD69"/>
    <mergeCell ref="IME69:IMJ69"/>
    <mergeCell ref="IMK69:IMP69"/>
    <mergeCell ref="IMQ69:IMV69"/>
    <mergeCell ref="IMW69:INB69"/>
    <mergeCell ref="IKU69:IKZ69"/>
    <mergeCell ref="ILA69:ILF69"/>
    <mergeCell ref="ILG69:ILL69"/>
    <mergeCell ref="ILM69:ILR69"/>
    <mergeCell ref="ILS69:ILX69"/>
    <mergeCell ref="IJQ69:IJV69"/>
    <mergeCell ref="IJW69:IKB69"/>
    <mergeCell ref="IKC69:IKH69"/>
    <mergeCell ref="IKI69:IKN69"/>
    <mergeCell ref="IKO69:IKT69"/>
    <mergeCell ref="IIM69:IIR69"/>
    <mergeCell ref="IIS69:IIX69"/>
    <mergeCell ref="IIY69:IJD69"/>
    <mergeCell ref="IJE69:IJJ69"/>
    <mergeCell ref="IJK69:IJP69"/>
    <mergeCell ref="IHI69:IHN69"/>
    <mergeCell ref="IHO69:IHT69"/>
    <mergeCell ref="IHU69:IHZ69"/>
    <mergeCell ref="IIA69:IIF69"/>
    <mergeCell ref="IIG69:IIL69"/>
    <mergeCell ref="IGE69:IGJ69"/>
    <mergeCell ref="IGK69:IGP69"/>
    <mergeCell ref="IGQ69:IGV69"/>
    <mergeCell ref="IGW69:IHB69"/>
    <mergeCell ref="IHC69:IHH69"/>
    <mergeCell ref="IFA69:IFF69"/>
    <mergeCell ref="IFG69:IFL69"/>
    <mergeCell ref="IFM69:IFR69"/>
    <mergeCell ref="IFS69:IFX69"/>
    <mergeCell ref="IFY69:IGD69"/>
    <mergeCell ref="IDW69:IEB69"/>
    <mergeCell ref="IEC69:IEH69"/>
    <mergeCell ref="IEI69:IEN69"/>
    <mergeCell ref="IEO69:IET69"/>
    <mergeCell ref="IEU69:IEZ69"/>
    <mergeCell ref="ICS69:ICX69"/>
    <mergeCell ref="ICY69:IDD69"/>
    <mergeCell ref="IDE69:IDJ69"/>
    <mergeCell ref="IDK69:IDP69"/>
    <mergeCell ref="IDQ69:IDV69"/>
    <mergeCell ref="IBO69:IBT69"/>
    <mergeCell ref="IBU69:IBZ69"/>
    <mergeCell ref="ICA69:ICF69"/>
    <mergeCell ref="ICG69:ICL69"/>
    <mergeCell ref="ICM69:ICR69"/>
    <mergeCell ref="IAK69:IAP69"/>
    <mergeCell ref="IAQ69:IAV69"/>
    <mergeCell ref="IAW69:IBB69"/>
    <mergeCell ref="IBC69:IBH69"/>
    <mergeCell ref="IBI69:IBN69"/>
    <mergeCell ref="HZG69:HZL69"/>
    <mergeCell ref="HZM69:HZR69"/>
    <mergeCell ref="HZS69:HZX69"/>
    <mergeCell ref="HZY69:IAD69"/>
    <mergeCell ref="IAE69:IAJ69"/>
    <mergeCell ref="HYC69:HYH69"/>
    <mergeCell ref="HYI69:HYN69"/>
    <mergeCell ref="HYO69:HYT69"/>
    <mergeCell ref="HYU69:HYZ69"/>
    <mergeCell ref="HZA69:HZF69"/>
    <mergeCell ref="HWY69:HXD69"/>
    <mergeCell ref="HXE69:HXJ69"/>
    <mergeCell ref="HXK69:HXP69"/>
    <mergeCell ref="HXQ69:HXV69"/>
    <mergeCell ref="HXW69:HYB69"/>
    <mergeCell ref="HVU69:HVZ69"/>
    <mergeCell ref="HWA69:HWF69"/>
    <mergeCell ref="HWG69:HWL69"/>
    <mergeCell ref="HWM69:HWR69"/>
    <mergeCell ref="HWS69:HWX69"/>
    <mergeCell ref="HUQ69:HUV69"/>
    <mergeCell ref="HUW69:HVB69"/>
    <mergeCell ref="HVC69:HVH69"/>
    <mergeCell ref="HVI69:HVN69"/>
    <mergeCell ref="HVO69:HVT69"/>
    <mergeCell ref="HTM69:HTR69"/>
    <mergeCell ref="HTS69:HTX69"/>
    <mergeCell ref="HTY69:HUD69"/>
    <mergeCell ref="HUE69:HUJ69"/>
    <mergeCell ref="HUK69:HUP69"/>
    <mergeCell ref="HSI69:HSN69"/>
    <mergeCell ref="HSO69:HST69"/>
    <mergeCell ref="HSU69:HSZ69"/>
    <mergeCell ref="HTA69:HTF69"/>
    <mergeCell ref="HTG69:HTL69"/>
    <mergeCell ref="HRE69:HRJ69"/>
    <mergeCell ref="HRK69:HRP69"/>
    <mergeCell ref="HRQ69:HRV69"/>
    <mergeCell ref="HRW69:HSB69"/>
    <mergeCell ref="HSC69:HSH69"/>
    <mergeCell ref="HQA69:HQF69"/>
    <mergeCell ref="HQG69:HQL69"/>
    <mergeCell ref="HQM69:HQR69"/>
    <mergeCell ref="HQS69:HQX69"/>
    <mergeCell ref="HQY69:HRD69"/>
    <mergeCell ref="HOW69:HPB69"/>
    <mergeCell ref="HPC69:HPH69"/>
    <mergeCell ref="HPI69:HPN69"/>
    <mergeCell ref="HPO69:HPT69"/>
    <mergeCell ref="HPU69:HPZ69"/>
    <mergeCell ref="HNS69:HNX69"/>
    <mergeCell ref="HNY69:HOD69"/>
    <mergeCell ref="HOE69:HOJ69"/>
    <mergeCell ref="HOK69:HOP69"/>
    <mergeCell ref="HOQ69:HOV69"/>
    <mergeCell ref="HMO69:HMT69"/>
    <mergeCell ref="HMU69:HMZ69"/>
    <mergeCell ref="HNA69:HNF69"/>
    <mergeCell ref="HNG69:HNL69"/>
    <mergeCell ref="HNM69:HNR69"/>
    <mergeCell ref="HLK69:HLP69"/>
    <mergeCell ref="HLQ69:HLV69"/>
    <mergeCell ref="HLW69:HMB69"/>
    <mergeCell ref="HMC69:HMH69"/>
    <mergeCell ref="HMI69:HMN69"/>
    <mergeCell ref="HKG69:HKL69"/>
    <mergeCell ref="HKM69:HKR69"/>
    <mergeCell ref="HKS69:HKX69"/>
    <mergeCell ref="HKY69:HLD69"/>
    <mergeCell ref="HLE69:HLJ69"/>
    <mergeCell ref="HJC69:HJH69"/>
    <mergeCell ref="HJI69:HJN69"/>
    <mergeCell ref="HJO69:HJT69"/>
    <mergeCell ref="HJU69:HJZ69"/>
    <mergeCell ref="HKA69:HKF69"/>
    <mergeCell ref="HHY69:HID69"/>
    <mergeCell ref="HIE69:HIJ69"/>
    <mergeCell ref="HIK69:HIP69"/>
    <mergeCell ref="HIQ69:HIV69"/>
    <mergeCell ref="HIW69:HJB69"/>
    <mergeCell ref="HGU69:HGZ69"/>
    <mergeCell ref="HHA69:HHF69"/>
    <mergeCell ref="HHG69:HHL69"/>
    <mergeCell ref="HHM69:HHR69"/>
    <mergeCell ref="HHS69:HHX69"/>
    <mergeCell ref="HFQ69:HFV69"/>
    <mergeCell ref="HFW69:HGB69"/>
    <mergeCell ref="HGC69:HGH69"/>
    <mergeCell ref="HGI69:HGN69"/>
    <mergeCell ref="HGO69:HGT69"/>
    <mergeCell ref="HEM69:HER69"/>
    <mergeCell ref="HES69:HEX69"/>
    <mergeCell ref="HEY69:HFD69"/>
    <mergeCell ref="HFE69:HFJ69"/>
    <mergeCell ref="HFK69:HFP69"/>
    <mergeCell ref="HDI69:HDN69"/>
    <mergeCell ref="HDO69:HDT69"/>
    <mergeCell ref="HDU69:HDZ69"/>
    <mergeCell ref="HEA69:HEF69"/>
    <mergeCell ref="HEG69:HEL69"/>
    <mergeCell ref="HCE69:HCJ69"/>
    <mergeCell ref="HCK69:HCP69"/>
    <mergeCell ref="HCQ69:HCV69"/>
    <mergeCell ref="HCW69:HDB69"/>
    <mergeCell ref="HDC69:HDH69"/>
    <mergeCell ref="HBA69:HBF69"/>
    <mergeCell ref="HBG69:HBL69"/>
    <mergeCell ref="HBM69:HBR69"/>
    <mergeCell ref="HBS69:HBX69"/>
    <mergeCell ref="HBY69:HCD69"/>
    <mergeCell ref="GZW69:HAB69"/>
    <mergeCell ref="HAC69:HAH69"/>
    <mergeCell ref="HAI69:HAN69"/>
    <mergeCell ref="HAO69:HAT69"/>
    <mergeCell ref="HAU69:HAZ69"/>
    <mergeCell ref="GYS69:GYX69"/>
    <mergeCell ref="GYY69:GZD69"/>
    <mergeCell ref="GZE69:GZJ69"/>
    <mergeCell ref="GZK69:GZP69"/>
    <mergeCell ref="GZQ69:GZV69"/>
    <mergeCell ref="GXO69:GXT69"/>
    <mergeCell ref="GXU69:GXZ69"/>
    <mergeCell ref="GYA69:GYF69"/>
    <mergeCell ref="GYG69:GYL69"/>
    <mergeCell ref="GYM69:GYR69"/>
    <mergeCell ref="GWK69:GWP69"/>
    <mergeCell ref="GWQ69:GWV69"/>
    <mergeCell ref="GWW69:GXB69"/>
    <mergeCell ref="GXC69:GXH69"/>
    <mergeCell ref="GXI69:GXN69"/>
    <mergeCell ref="GVG69:GVL69"/>
    <mergeCell ref="GVM69:GVR69"/>
    <mergeCell ref="GVS69:GVX69"/>
    <mergeCell ref="GVY69:GWD69"/>
    <mergeCell ref="GWE69:GWJ69"/>
    <mergeCell ref="GUC69:GUH69"/>
    <mergeCell ref="GUI69:GUN69"/>
    <mergeCell ref="GUO69:GUT69"/>
    <mergeCell ref="GUU69:GUZ69"/>
    <mergeCell ref="GVA69:GVF69"/>
    <mergeCell ref="GSY69:GTD69"/>
    <mergeCell ref="GTE69:GTJ69"/>
    <mergeCell ref="GTK69:GTP69"/>
    <mergeCell ref="GTQ69:GTV69"/>
    <mergeCell ref="GTW69:GUB69"/>
    <mergeCell ref="GRU69:GRZ69"/>
    <mergeCell ref="GSA69:GSF69"/>
    <mergeCell ref="GSG69:GSL69"/>
    <mergeCell ref="GSM69:GSR69"/>
    <mergeCell ref="GSS69:GSX69"/>
    <mergeCell ref="GQQ69:GQV69"/>
    <mergeCell ref="GQW69:GRB69"/>
    <mergeCell ref="GRC69:GRH69"/>
    <mergeCell ref="GRI69:GRN69"/>
    <mergeCell ref="GRO69:GRT69"/>
    <mergeCell ref="GPM69:GPR69"/>
    <mergeCell ref="GPS69:GPX69"/>
    <mergeCell ref="GPY69:GQD69"/>
    <mergeCell ref="GQE69:GQJ69"/>
    <mergeCell ref="GQK69:GQP69"/>
    <mergeCell ref="GOI69:GON69"/>
    <mergeCell ref="GOO69:GOT69"/>
    <mergeCell ref="GOU69:GOZ69"/>
    <mergeCell ref="GPA69:GPF69"/>
    <mergeCell ref="GPG69:GPL69"/>
    <mergeCell ref="GNE69:GNJ69"/>
    <mergeCell ref="GNK69:GNP69"/>
    <mergeCell ref="GNQ69:GNV69"/>
    <mergeCell ref="GNW69:GOB69"/>
    <mergeCell ref="GOC69:GOH69"/>
    <mergeCell ref="GMA69:GMF69"/>
    <mergeCell ref="GMG69:GML69"/>
    <mergeCell ref="GMM69:GMR69"/>
    <mergeCell ref="GMS69:GMX69"/>
    <mergeCell ref="GMY69:GND69"/>
    <mergeCell ref="GKW69:GLB69"/>
    <mergeCell ref="GLC69:GLH69"/>
    <mergeCell ref="GLI69:GLN69"/>
    <mergeCell ref="GLO69:GLT69"/>
    <mergeCell ref="GLU69:GLZ69"/>
    <mergeCell ref="GJS69:GJX69"/>
    <mergeCell ref="GJY69:GKD69"/>
    <mergeCell ref="GKE69:GKJ69"/>
    <mergeCell ref="GKK69:GKP69"/>
    <mergeCell ref="GKQ69:GKV69"/>
    <mergeCell ref="GIO69:GIT69"/>
    <mergeCell ref="GIU69:GIZ69"/>
    <mergeCell ref="GJA69:GJF69"/>
    <mergeCell ref="GJG69:GJL69"/>
    <mergeCell ref="GJM69:GJR69"/>
    <mergeCell ref="GHK69:GHP69"/>
    <mergeCell ref="GHQ69:GHV69"/>
    <mergeCell ref="GHW69:GIB69"/>
    <mergeCell ref="GIC69:GIH69"/>
    <mergeCell ref="GII69:GIN69"/>
    <mergeCell ref="GGG69:GGL69"/>
    <mergeCell ref="GGM69:GGR69"/>
    <mergeCell ref="GGS69:GGX69"/>
    <mergeCell ref="GGY69:GHD69"/>
    <mergeCell ref="GHE69:GHJ69"/>
    <mergeCell ref="GFC69:GFH69"/>
    <mergeCell ref="GFI69:GFN69"/>
    <mergeCell ref="GFO69:GFT69"/>
    <mergeCell ref="GFU69:GFZ69"/>
    <mergeCell ref="GGA69:GGF69"/>
    <mergeCell ref="GDY69:GED69"/>
    <mergeCell ref="GEE69:GEJ69"/>
    <mergeCell ref="GEK69:GEP69"/>
    <mergeCell ref="GEQ69:GEV69"/>
    <mergeCell ref="GEW69:GFB69"/>
    <mergeCell ref="GCU69:GCZ69"/>
    <mergeCell ref="GDA69:GDF69"/>
    <mergeCell ref="GDG69:GDL69"/>
    <mergeCell ref="GDM69:GDR69"/>
    <mergeCell ref="GDS69:GDX69"/>
    <mergeCell ref="GBQ69:GBV69"/>
    <mergeCell ref="GBW69:GCB69"/>
    <mergeCell ref="GCC69:GCH69"/>
    <mergeCell ref="GCI69:GCN69"/>
    <mergeCell ref="GCO69:GCT69"/>
    <mergeCell ref="GAM69:GAR69"/>
    <mergeCell ref="GAS69:GAX69"/>
    <mergeCell ref="GAY69:GBD69"/>
    <mergeCell ref="GBE69:GBJ69"/>
    <mergeCell ref="GBK69:GBP69"/>
    <mergeCell ref="FZI69:FZN69"/>
    <mergeCell ref="FZO69:FZT69"/>
    <mergeCell ref="FZU69:FZZ69"/>
    <mergeCell ref="GAA69:GAF69"/>
    <mergeCell ref="GAG69:GAL69"/>
    <mergeCell ref="FYE69:FYJ69"/>
    <mergeCell ref="FYK69:FYP69"/>
    <mergeCell ref="FYQ69:FYV69"/>
    <mergeCell ref="FYW69:FZB69"/>
    <mergeCell ref="FZC69:FZH69"/>
    <mergeCell ref="FXA69:FXF69"/>
    <mergeCell ref="FXG69:FXL69"/>
    <mergeCell ref="FXM69:FXR69"/>
    <mergeCell ref="FXS69:FXX69"/>
    <mergeCell ref="FXY69:FYD69"/>
    <mergeCell ref="FVW69:FWB69"/>
    <mergeCell ref="FWC69:FWH69"/>
    <mergeCell ref="FWI69:FWN69"/>
    <mergeCell ref="FWO69:FWT69"/>
    <mergeCell ref="FWU69:FWZ69"/>
    <mergeCell ref="FUS69:FUX69"/>
    <mergeCell ref="FUY69:FVD69"/>
    <mergeCell ref="FVE69:FVJ69"/>
    <mergeCell ref="FVK69:FVP69"/>
    <mergeCell ref="FVQ69:FVV69"/>
    <mergeCell ref="FTO69:FTT69"/>
    <mergeCell ref="FTU69:FTZ69"/>
    <mergeCell ref="FUA69:FUF69"/>
    <mergeCell ref="FUG69:FUL69"/>
    <mergeCell ref="FUM69:FUR69"/>
    <mergeCell ref="FSK69:FSP69"/>
    <mergeCell ref="FSQ69:FSV69"/>
    <mergeCell ref="FSW69:FTB69"/>
    <mergeCell ref="FTC69:FTH69"/>
    <mergeCell ref="FTI69:FTN69"/>
    <mergeCell ref="FRG69:FRL69"/>
    <mergeCell ref="FRM69:FRR69"/>
    <mergeCell ref="FRS69:FRX69"/>
    <mergeCell ref="FRY69:FSD69"/>
    <mergeCell ref="FSE69:FSJ69"/>
    <mergeCell ref="FQC69:FQH69"/>
    <mergeCell ref="FQI69:FQN69"/>
    <mergeCell ref="FQO69:FQT69"/>
    <mergeCell ref="FQU69:FQZ69"/>
    <mergeCell ref="FRA69:FRF69"/>
    <mergeCell ref="FOY69:FPD69"/>
    <mergeCell ref="FPE69:FPJ69"/>
    <mergeCell ref="FPK69:FPP69"/>
    <mergeCell ref="FPQ69:FPV69"/>
    <mergeCell ref="FPW69:FQB69"/>
    <mergeCell ref="FNU69:FNZ69"/>
    <mergeCell ref="FOA69:FOF69"/>
    <mergeCell ref="FOG69:FOL69"/>
    <mergeCell ref="FOM69:FOR69"/>
    <mergeCell ref="FOS69:FOX69"/>
    <mergeCell ref="FMQ69:FMV69"/>
    <mergeCell ref="FMW69:FNB69"/>
    <mergeCell ref="FNC69:FNH69"/>
    <mergeCell ref="FNI69:FNN69"/>
    <mergeCell ref="FNO69:FNT69"/>
    <mergeCell ref="FLM69:FLR69"/>
    <mergeCell ref="FLS69:FLX69"/>
    <mergeCell ref="FLY69:FMD69"/>
    <mergeCell ref="FME69:FMJ69"/>
    <mergeCell ref="FMK69:FMP69"/>
    <mergeCell ref="FKI69:FKN69"/>
    <mergeCell ref="FKO69:FKT69"/>
    <mergeCell ref="FKU69:FKZ69"/>
    <mergeCell ref="FLA69:FLF69"/>
    <mergeCell ref="FLG69:FLL69"/>
    <mergeCell ref="FJE69:FJJ69"/>
    <mergeCell ref="FJK69:FJP69"/>
    <mergeCell ref="FJQ69:FJV69"/>
    <mergeCell ref="FJW69:FKB69"/>
    <mergeCell ref="FKC69:FKH69"/>
    <mergeCell ref="FIA69:FIF69"/>
    <mergeCell ref="FIG69:FIL69"/>
    <mergeCell ref="FIM69:FIR69"/>
    <mergeCell ref="FIS69:FIX69"/>
    <mergeCell ref="FIY69:FJD69"/>
    <mergeCell ref="FGW69:FHB69"/>
    <mergeCell ref="FHC69:FHH69"/>
    <mergeCell ref="FHI69:FHN69"/>
    <mergeCell ref="FHO69:FHT69"/>
    <mergeCell ref="FHU69:FHZ69"/>
    <mergeCell ref="FFS69:FFX69"/>
    <mergeCell ref="FFY69:FGD69"/>
    <mergeCell ref="FGE69:FGJ69"/>
    <mergeCell ref="FGK69:FGP69"/>
    <mergeCell ref="FGQ69:FGV69"/>
    <mergeCell ref="FEO69:FET69"/>
    <mergeCell ref="FEU69:FEZ69"/>
    <mergeCell ref="FFA69:FFF69"/>
    <mergeCell ref="FFG69:FFL69"/>
    <mergeCell ref="FFM69:FFR69"/>
    <mergeCell ref="FDK69:FDP69"/>
    <mergeCell ref="FDQ69:FDV69"/>
    <mergeCell ref="FDW69:FEB69"/>
    <mergeCell ref="FEC69:FEH69"/>
    <mergeCell ref="FEI69:FEN69"/>
    <mergeCell ref="FCG69:FCL69"/>
    <mergeCell ref="FCM69:FCR69"/>
    <mergeCell ref="FCS69:FCX69"/>
    <mergeCell ref="FCY69:FDD69"/>
    <mergeCell ref="FDE69:FDJ69"/>
    <mergeCell ref="FBC69:FBH69"/>
    <mergeCell ref="FBI69:FBN69"/>
    <mergeCell ref="FBO69:FBT69"/>
    <mergeCell ref="FBU69:FBZ69"/>
    <mergeCell ref="FCA69:FCF69"/>
    <mergeCell ref="EZY69:FAD69"/>
    <mergeCell ref="FAE69:FAJ69"/>
    <mergeCell ref="FAK69:FAP69"/>
    <mergeCell ref="FAQ69:FAV69"/>
    <mergeCell ref="FAW69:FBB69"/>
    <mergeCell ref="EYU69:EYZ69"/>
    <mergeCell ref="EZA69:EZF69"/>
    <mergeCell ref="EZG69:EZL69"/>
    <mergeCell ref="EZM69:EZR69"/>
    <mergeCell ref="EZS69:EZX69"/>
    <mergeCell ref="EXQ69:EXV69"/>
    <mergeCell ref="EXW69:EYB69"/>
    <mergeCell ref="EYC69:EYH69"/>
    <mergeCell ref="EYI69:EYN69"/>
    <mergeCell ref="EYO69:EYT69"/>
    <mergeCell ref="EWM69:EWR69"/>
    <mergeCell ref="EWS69:EWX69"/>
    <mergeCell ref="EWY69:EXD69"/>
    <mergeCell ref="EXE69:EXJ69"/>
    <mergeCell ref="EXK69:EXP69"/>
    <mergeCell ref="EVI69:EVN69"/>
    <mergeCell ref="EVO69:EVT69"/>
    <mergeCell ref="EVU69:EVZ69"/>
    <mergeCell ref="EWA69:EWF69"/>
    <mergeCell ref="EWG69:EWL69"/>
    <mergeCell ref="EUE69:EUJ69"/>
    <mergeCell ref="EUK69:EUP69"/>
    <mergeCell ref="EUQ69:EUV69"/>
    <mergeCell ref="EUW69:EVB69"/>
    <mergeCell ref="EVC69:EVH69"/>
    <mergeCell ref="ETA69:ETF69"/>
    <mergeCell ref="ETG69:ETL69"/>
    <mergeCell ref="ETM69:ETR69"/>
    <mergeCell ref="ETS69:ETX69"/>
    <mergeCell ref="ETY69:EUD69"/>
    <mergeCell ref="ERW69:ESB69"/>
    <mergeCell ref="ESC69:ESH69"/>
    <mergeCell ref="ESI69:ESN69"/>
    <mergeCell ref="ESO69:EST69"/>
    <mergeCell ref="ESU69:ESZ69"/>
    <mergeCell ref="EQS69:EQX69"/>
    <mergeCell ref="EQY69:ERD69"/>
    <mergeCell ref="ERE69:ERJ69"/>
    <mergeCell ref="ERK69:ERP69"/>
    <mergeCell ref="ERQ69:ERV69"/>
    <mergeCell ref="EPO69:EPT69"/>
    <mergeCell ref="EPU69:EPZ69"/>
    <mergeCell ref="EQA69:EQF69"/>
    <mergeCell ref="EQG69:EQL69"/>
    <mergeCell ref="EQM69:EQR69"/>
    <mergeCell ref="EOK69:EOP69"/>
    <mergeCell ref="EOQ69:EOV69"/>
    <mergeCell ref="EOW69:EPB69"/>
    <mergeCell ref="EPC69:EPH69"/>
    <mergeCell ref="EPI69:EPN69"/>
    <mergeCell ref="ENG69:ENL69"/>
    <mergeCell ref="ENM69:ENR69"/>
    <mergeCell ref="ENS69:ENX69"/>
    <mergeCell ref="ENY69:EOD69"/>
    <mergeCell ref="EOE69:EOJ69"/>
    <mergeCell ref="EMC69:EMH69"/>
    <mergeCell ref="EMI69:EMN69"/>
    <mergeCell ref="EMO69:EMT69"/>
    <mergeCell ref="EMU69:EMZ69"/>
    <mergeCell ref="ENA69:ENF69"/>
    <mergeCell ref="EKY69:ELD69"/>
    <mergeCell ref="ELE69:ELJ69"/>
    <mergeCell ref="ELK69:ELP69"/>
    <mergeCell ref="ELQ69:ELV69"/>
    <mergeCell ref="ELW69:EMB69"/>
    <mergeCell ref="EJU69:EJZ69"/>
    <mergeCell ref="EKA69:EKF69"/>
    <mergeCell ref="EKG69:EKL69"/>
    <mergeCell ref="EKM69:EKR69"/>
    <mergeCell ref="EKS69:EKX69"/>
    <mergeCell ref="EIQ69:EIV69"/>
    <mergeCell ref="EIW69:EJB69"/>
    <mergeCell ref="EJC69:EJH69"/>
    <mergeCell ref="EJI69:EJN69"/>
    <mergeCell ref="EJO69:EJT69"/>
    <mergeCell ref="EHM69:EHR69"/>
    <mergeCell ref="EHS69:EHX69"/>
    <mergeCell ref="EHY69:EID69"/>
    <mergeCell ref="EIE69:EIJ69"/>
    <mergeCell ref="EIK69:EIP69"/>
    <mergeCell ref="EGI69:EGN69"/>
    <mergeCell ref="EGO69:EGT69"/>
    <mergeCell ref="EGU69:EGZ69"/>
    <mergeCell ref="EHA69:EHF69"/>
    <mergeCell ref="EHG69:EHL69"/>
    <mergeCell ref="EFE69:EFJ69"/>
    <mergeCell ref="EFK69:EFP69"/>
    <mergeCell ref="EFQ69:EFV69"/>
    <mergeCell ref="EFW69:EGB69"/>
    <mergeCell ref="EGC69:EGH69"/>
    <mergeCell ref="EEA69:EEF69"/>
    <mergeCell ref="EEG69:EEL69"/>
    <mergeCell ref="EEM69:EER69"/>
    <mergeCell ref="EES69:EEX69"/>
    <mergeCell ref="EEY69:EFD69"/>
    <mergeCell ref="ECW69:EDB69"/>
    <mergeCell ref="EDC69:EDH69"/>
    <mergeCell ref="EDI69:EDN69"/>
    <mergeCell ref="EDO69:EDT69"/>
    <mergeCell ref="EDU69:EDZ69"/>
    <mergeCell ref="EBS69:EBX69"/>
    <mergeCell ref="EBY69:ECD69"/>
    <mergeCell ref="ECE69:ECJ69"/>
    <mergeCell ref="ECK69:ECP69"/>
    <mergeCell ref="ECQ69:ECV69"/>
    <mergeCell ref="EAO69:EAT69"/>
    <mergeCell ref="EAU69:EAZ69"/>
    <mergeCell ref="EBA69:EBF69"/>
    <mergeCell ref="EBG69:EBL69"/>
    <mergeCell ref="EBM69:EBR69"/>
    <mergeCell ref="DZK69:DZP69"/>
    <mergeCell ref="DZQ69:DZV69"/>
    <mergeCell ref="DZW69:EAB69"/>
    <mergeCell ref="EAC69:EAH69"/>
    <mergeCell ref="EAI69:EAN69"/>
    <mergeCell ref="DYG69:DYL69"/>
    <mergeCell ref="DYM69:DYR69"/>
    <mergeCell ref="DYS69:DYX69"/>
    <mergeCell ref="DYY69:DZD69"/>
    <mergeCell ref="DZE69:DZJ69"/>
    <mergeCell ref="DXC69:DXH69"/>
    <mergeCell ref="DXI69:DXN69"/>
    <mergeCell ref="DXO69:DXT69"/>
    <mergeCell ref="DXU69:DXZ69"/>
    <mergeCell ref="DYA69:DYF69"/>
    <mergeCell ref="DVY69:DWD69"/>
    <mergeCell ref="DWE69:DWJ69"/>
    <mergeCell ref="DWK69:DWP69"/>
    <mergeCell ref="DWQ69:DWV69"/>
    <mergeCell ref="DWW69:DXB69"/>
    <mergeCell ref="DUU69:DUZ69"/>
    <mergeCell ref="DVA69:DVF69"/>
    <mergeCell ref="DVG69:DVL69"/>
    <mergeCell ref="DVM69:DVR69"/>
    <mergeCell ref="DVS69:DVX69"/>
    <mergeCell ref="DTQ69:DTV69"/>
    <mergeCell ref="DTW69:DUB69"/>
    <mergeCell ref="DUC69:DUH69"/>
    <mergeCell ref="DUI69:DUN69"/>
    <mergeCell ref="DUO69:DUT69"/>
    <mergeCell ref="DSM69:DSR69"/>
    <mergeCell ref="DSS69:DSX69"/>
    <mergeCell ref="DSY69:DTD69"/>
    <mergeCell ref="DTE69:DTJ69"/>
    <mergeCell ref="DTK69:DTP69"/>
    <mergeCell ref="DRI69:DRN69"/>
    <mergeCell ref="DRO69:DRT69"/>
    <mergeCell ref="DRU69:DRZ69"/>
    <mergeCell ref="DSA69:DSF69"/>
    <mergeCell ref="DSG69:DSL69"/>
    <mergeCell ref="DQE69:DQJ69"/>
    <mergeCell ref="DQK69:DQP69"/>
    <mergeCell ref="DQQ69:DQV69"/>
    <mergeCell ref="DQW69:DRB69"/>
    <mergeCell ref="DRC69:DRH69"/>
    <mergeCell ref="DPA69:DPF69"/>
    <mergeCell ref="DPG69:DPL69"/>
    <mergeCell ref="DPM69:DPR69"/>
    <mergeCell ref="DPS69:DPX69"/>
    <mergeCell ref="DPY69:DQD69"/>
    <mergeCell ref="DNW69:DOB69"/>
    <mergeCell ref="DOC69:DOH69"/>
    <mergeCell ref="DOI69:DON69"/>
    <mergeCell ref="DOO69:DOT69"/>
    <mergeCell ref="DOU69:DOZ69"/>
    <mergeCell ref="DMS69:DMX69"/>
    <mergeCell ref="DMY69:DND69"/>
    <mergeCell ref="DNE69:DNJ69"/>
    <mergeCell ref="DNK69:DNP69"/>
    <mergeCell ref="DNQ69:DNV69"/>
    <mergeCell ref="DLO69:DLT69"/>
    <mergeCell ref="DLU69:DLZ69"/>
    <mergeCell ref="DMA69:DMF69"/>
    <mergeCell ref="DMG69:DML69"/>
    <mergeCell ref="DMM69:DMR69"/>
    <mergeCell ref="DKK69:DKP69"/>
    <mergeCell ref="DKQ69:DKV69"/>
    <mergeCell ref="DKW69:DLB69"/>
    <mergeCell ref="DLC69:DLH69"/>
    <mergeCell ref="DLI69:DLN69"/>
    <mergeCell ref="DJG69:DJL69"/>
    <mergeCell ref="DJM69:DJR69"/>
    <mergeCell ref="DJS69:DJX69"/>
    <mergeCell ref="DJY69:DKD69"/>
    <mergeCell ref="DKE69:DKJ69"/>
    <mergeCell ref="DIC69:DIH69"/>
    <mergeCell ref="DII69:DIN69"/>
    <mergeCell ref="DIO69:DIT69"/>
    <mergeCell ref="DIU69:DIZ69"/>
    <mergeCell ref="DJA69:DJF69"/>
    <mergeCell ref="DGY69:DHD69"/>
    <mergeCell ref="DHE69:DHJ69"/>
    <mergeCell ref="DHK69:DHP69"/>
    <mergeCell ref="DHQ69:DHV69"/>
    <mergeCell ref="DHW69:DIB69"/>
    <mergeCell ref="DFU69:DFZ69"/>
    <mergeCell ref="DGA69:DGF69"/>
    <mergeCell ref="DGG69:DGL69"/>
    <mergeCell ref="DGM69:DGR69"/>
    <mergeCell ref="DGS69:DGX69"/>
    <mergeCell ref="DEQ69:DEV69"/>
    <mergeCell ref="DEW69:DFB69"/>
    <mergeCell ref="DFC69:DFH69"/>
    <mergeCell ref="DFI69:DFN69"/>
    <mergeCell ref="DFO69:DFT69"/>
    <mergeCell ref="DDM69:DDR69"/>
    <mergeCell ref="DDS69:DDX69"/>
    <mergeCell ref="DDY69:DED69"/>
    <mergeCell ref="DEE69:DEJ69"/>
    <mergeCell ref="DEK69:DEP69"/>
    <mergeCell ref="DCI69:DCN69"/>
    <mergeCell ref="DCO69:DCT69"/>
    <mergeCell ref="DCU69:DCZ69"/>
    <mergeCell ref="DDA69:DDF69"/>
    <mergeCell ref="DDG69:DDL69"/>
    <mergeCell ref="DBE69:DBJ69"/>
    <mergeCell ref="DBK69:DBP69"/>
    <mergeCell ref="DBQ69:DBV69"/>
    <mergeCell ref="DBW69:DCB69"/>
    <mergeCell ref="DCC69:DCH69"/>
    <mergeCell ref="DAA69:DAF69"/>
    <mergeCell ref="DAG69:DAL69"/>
    <mergeCell ref="DAM69:DAR69"/>
    <mergeCell ref="DAS69:DAX69"/>
    <mergeCell ref="DAY69:DBD69"/>
    <mergeCell ref="CYW69:CZB69"/>
    <mergeCell ref="CZC69:CZH69"/>
    <mergeCell ref="CZI69:CZN69"/>
    <mergeCell ref="CZO69:CZT69"/>
    <mergeCell ref="CZU69:CZZ69"/>
    <mergeCell ref="CXS69:CXX69"/>
    <mergeCell ref="CXY69:CYD69"/>
    <mergeCell ref="CYE69:CYJ69"/>
    <mergeCell ref="CYK69:CYP69"/>
    <mergeCell ref="CYQ69:CYV69"/>
    <mergeCell ref="CWO69:CWT69"/>
    <mergeCell ref="CWU69:CWZ69"/>
    <mergeCell ref="CXA69:CXF69"/>
    <mergeCell ref="CXG69:CXL69"/>
    <mergeCell ref="CXM69:CXR69"/>
    <mergeCell ref="CVK69:CVP69"/>
    <mergeCell ref="CVQ69:CVV69"/>
    <mergeCell ref="CVW69:CWB69"/>
    <mergeCell ref="CWC69:CWH69"/>
    <mergeCell ref="CWI69:CWN69"/>
    <mergeCell ref="CUG69:CUL69"/>
    <mergeCell ref="CUM69:CUR69"/>
    <mergeCell ref="CUS69:CUX69"/>
    <mergeCell ref="CUY69:CVD69"/>
    <mergeCell ref="CVE69:CVJ69"/>
    <mergeCell ref="CTC69:CTH69"/>
    <mergeCell ref="CTI69:CTN69"/>
    <mergeCell ref="CTO69:CTT69"/>
    <mergeCell ref="CTU69:CTZ69"/>
    <mergeCell ref="CUA69:CUF69"/>
    <mergeCell ref="CRY69:CSD69"/>
    <mergeCell ref="CSE69:CSJ69"/>
    <mergeCell ref="CSK69:CSP69"/>
    <mergeCell ref="CSQ69:CSV69"/>
    <mergeCell ref="CSW69:CTB69"/>
    <mergeCell ref="CQU69:CQZ69"/>
    <mergeCell ref="CRA69:CRF69"/>
    <mergeCell ref="CRG69:CRL69"/>
    <mergeCell ref="CRM69:CRR69"/>
    <mergeCell ref="CRS69:CRX69"/>
    <mergeCell ref="CPQ69:CPV69"/>
    <mergeCell ref="CPW69:CQB69"/>
    <mergeCell ref="CQC69:CQH69"/>
    <mergeCell ref="CQI69:CQN69"/>
    <mergeCell ref="CQO69:CQT69"/>
    <mergeCell ref="COM69:COR69"/>
    <mergeCell ref="COS69:COX69"/>
    <mergeCell ref="COY69:CPD69"/>
    <mergeCell ref="CPE69:CPJ69"/>
    <mergeCell ref="CPK69:CPP69"/>
    <mergeCell ref="CNI69:CNN69"/>
    <mergeCell ref="CNO69:CNT69"/>
    <mergeCell ref="CNU69:CNZ69"/>
    <mergeCell ref="COA69:COF69"/>
    <mergeCell ref="COG69:COL69"/>
    <mergeCell ref="CME69:CMJ69"/>
    <mergeCell ref="CMK69:CMP69"/>
    <mergeCell ref="CMQ69:CMV69"/>
    <mergeCell ref="CMW69:CNB69"/>
    <mergeCell ref="CNC69:CNH69"/>
    <mergeCell ref="CLA69:CLF69"/>
    <mergeCell ref="CLG69:CLL69"/>
    <mergeCell ref="CLM69:CLR69"/>
    <mergeCell ref="CLS69:CLX69"/>
    <mergeCell ref="CLY69:CMD69"/>
    <mergeCell ref="CJW69:CKB69"/>
    <mergeCell ref="CKC69:CKH69"/>
    <mergeCell ref="CKI69:CKN69"/>
    <mergeCell ref="CKO69:CKT69"/>
    <mergeCell ref="CKU69:CKZ69"/>
    <mergeCell ref="CIS69:CIX69"/>
    <mergeCell ref="CIY69:CJD69"/>
    <mergeCell ref="CJE69:CJJ69"/>
    <mergeCell ref="CJK69:CJP69"/>
    <mergeCell ref="CJQ69:CJV69"/>
    <mergeCell ref="CHO69:CHT69"/>
    <mergeCell ref="CHU69:CHZ69"/>
    <mergeCell ref="CIA69:CIF69"/>
    <mergeCell ref="CIG69:CIL69"/>
    <mergeCell ref="CIM69:CIR69"/>
    <mergeCell ref="CGK69:CGP69"/>
    <mergeCell ref="CGQ69:CGV69"/>
    <mergeCell ref="CGW69:CHB69"/>
    <mergeCell ref="CHC69:CHH69"/>
    <mergeCell ref="CHI69:CHN69"/>
    <mergeCell ref="CFG69:CFL69"/>
    <mergeCell ref="CFM69:CFR69"/>
    <mergeCell ref="CFS69:CFX69"/>
    <mergeCell ref="CFY69:CGD69"/>
    <mergeCell ref="CGE69:CGJ69"/>
    <mergeCell ref="CEC69:CEH69"/>
    <mergeCell ref="CEI69:CEN69"/>
    <mergeCell ref="CEO69:CET69"/>
    <mergeCell ref="CEU69:CEZ69"/>
    <mergeCell ref="CFA69:CFF69"/>
    <mergeCell ref="CCY69:CDD69"/>
    <mergeCell ref="CDE69:CDJ69"/>
    <mergeCell ref="CDK69:CDP69"/>
    <mergeCell ref="CDQ69:CDV69"/>
    <mergeCell ref="CDW69:CEB69"/>
    <mergeCell ref="CBU69:CBZ69"/>
    <mergeCell ref="CCA69:CCF69"/>
    <mergeCell ref="CCG69:CCL69"/>
    <mergeCell ref="CCM69:CCR69"/>
    <mergeCell ref="CCS69:CCX69"/>
    <mergeCell ref="CAQ69:CAV69"/>
    <mergeCell ref="CAW69:CBB69"/>
    <mergeCell ref="CBC69:CBH69"/>
    <mergeCell ref="CBI69:CBN69"/>
    <mergeCell ref="CBO69:CBT69"/>
    <mergeCell ref="BZM69:BZR69"/>
    <mergeCell ref="BZS69:BZX69"/>
    <mergeCell ref="BZY69:CAD69"/>
    <mergeCell ref="CAE69:CAJ69"/>
    <mergeCell ref="CAK69:CAP69"/>
    <mergeCell ref="BYI69:BYN69"/>
    <mergeCell ref="BYO69:BYT69"/>
    <mergeCell ref="BYU69:BYZ69"/>
    <mergeCell ref="BZA69:BZF69"/>
    <mergeCell ref="BZG69:BZL69"/>
    <mergeCell ref="BXE69:BXJ69"/>
    <mergeCell ref="BXK69:BXP69"/>
    <mergeCell ref="BXQ69:BXV69"/>
    <mergeCell ref="BXW69:BYB69"/>
    <mergeCell ref="BYC69:BYH69"/>
    <mergeCell ref="BWA69:BWF69"/>
    <mergeCell ref="BWG69:BWL69"/>
    <mergeCell ref="BWM69:BWR69"/>
    <mergeCell ref="BWS69:BWX69"/>
    <mergeCell ref="BWY69:BXD69"/>
    <mergeCell ref="BUW69:BVB69"/>
    <mergeCell ref="BVC69:BVH69"/>
    <mergeCell ref="BVI69:BVN69"/>
    <mergeCell ref="BVO69:BVT69"/>
    <mergeCell ref="BVU69:BVZ69"/>
    <mergeCell ref="BTS69:BTX69"/>
    <mergeCell ref="BTY69:BUD69"/>
    <mergeCell ref="BUE69:BUJ69"/>
    <mergeCell ref="BUK69:BUP69"/>
    <mergeCell ref="BUQ69:BUV69"/>
    <mergeCell ref="BSO69:BST69"/>
    <mergeCell ref="BSU69:BSZ69"/>
    <mergeCell ref="BTA69:BTF69"/>
    <mergeCell ref="BTG69:BTL69"/>
    <mergeCell ref="BTM69:BTR69"/>
    <mergeCell ref="BRK69:BRP69"/>
    <mergeCell ref="BRQ69:BRV69"/>
    <mergeCell ref="BRW69:BSB69"/>
    <mergeCell ref="BSC69:BSH69"/>
    <mergeCell ref="BSI69:BSN69"/>
    <mergeCell ref="BQG69:BQL69"/>
    <mergeCell ref="BQM69:BQR69"/>
    <mergeCell ref="BQS69:BQX69"/>
    <mergeCell ref="BQY69:BRD69"/>
    <mergeCell ref="BRE69:BRJ69"/>
    <mergeCell ref="BPC69:BPH69"/>
    <mergeCell ref="BPI69:BPN69"/>
    <mergeCell ref="BPO69:BPT69"/>
    <mergeCell ref="BPU69:BPZ69"/>
    <mergeCell ref="BQA69:BQF69"/>
    <mergeCell ref="BNY69:BOD69"/>
    <mergeCell ref="BOE69:BOJ69"/>
    <mergeCell ref="BOK69:BOP69"/>
    <mergeCell ref="BOQ69:BOV69"/>
    <mergeCell ref="BOW69:BPB69"/>
    <mergeCell ref="BMU69:BMZ69"/>
    <mergeCell ref="BNA69:BNF69"/>
    <mergeCell ref="BNG69:BNL69"/>
    <mergeCell ref="BNM69:BNR69"/>
    <mergeCell ref="BNS69:BNX69"/>
    <mergeCell ref="BLQ69:BLV69"/>
    <mergeCell ref="BLW69:BMB69"/>
    <mergeCell ref="BMC69:BMH69"/>
    <mergeCell ref="BMI69:BMN69"/>
    <mergeCell ref="BMO69:BMT69"/>
    <mergeCell ref="BKM69:BKR69"/>
    <mergeCell ref="BKS69:BKX69"/>
    <mergeCell ref="BKY69:BLD69"/>
    <mergeCell ref="BLE69:BLJ69"/>
    <mergeCell ref="BLK69:BLP69"/>
    <mergeCell ref="BJI69:BJN69"/>
    <mergeCell ref="BJO69:BJT69"/>
    <mergeCell ref="BJU69:BJZ69"/>
    <mergeCell ref="BKA69:BKF69"/>
    <mergeCell ref="BKG69:BKL69"/>
    <mergeCell ref="BIE69:BIJ69"/>
    <mergeCell ref="BIK69:BIP69"/>
    <mergeCell ref="BIQ69:BIV69"/>
    <mergeCell ref="BIW69:BJB69"/>
    <mergeCell ref="BJC69:BJH69"/>
    <mergeCell ref="BHA69:BHF69"/>
    <mergeCell ref="BHG69:BHL69"/>
    <mergeCell ref="BHM69:BHR69"/>
    <mergeCell ref="BHS69:BHX69"/>
    <mergeCell ref="BHY69:BID69"/>
    <mergeCell ref="BFW69:BGB69"/>
    <mergeCell ref="BGC69:BGH69"/>
    <mergeCell ref="BGI69:BGN69"/>
    <mergeCell ref="BGO69:BGT69"/>
    <mergeCell ref="BGU69:BGZ69"/>
    <mergeCell ref="BES69:BEX69"/>
    <mergeCell ref="BEY69:BFD69"/>
    <mergeCell ref="BFE69:BFJ69"/>
    <mergeCell ref="BFK69:BFP69"/>
    <mergeCell ref="BFQ69:BFV69"/>
    <mergeCell ref="BDO69:BDT69"/>
    <mergeCell ref="BDU69:BDZ69"/>
    <mergeCell ref="BEA69:BEF69"/>
    <mergeCell ref="BEG69:BEL69"/>
    <mergeCell ref="BEM69:BER69"/>
    <mergeCell ref="BCK69:BCP69"/>
    <mergeCell ref="BCQ69:BCV69"/>
    <mergeCell ref="BCW69:BDB69"/>
    <mergeCell ref="BDC69:BDH69"/>
    <mergeCell ref="BDI69:BDN69"/>
    <mergeCell ref="BBG69:BBL69"/>
    <mergeCell ref="BBM69:BBR69"/>
    <mergeCell ref="BBS69:BBX69"/>
    <mergeCell ref="BBY69:BCD69"/>
    <mergeCell ref="BCE69:BCJ69"/>
    <mergeCell ref="BAC69:BAH69"/>
    <mergeCell ref="BAI69:BAN69"/>
    <mergeCell ref="BAO69:BAT69"/>
    <mergeCell ref="BAU69:BAZ69"/>
    <mergeCell ref="BBA69:BBF69"/>
    <mergeCell ref="AYY69:AZD69"/>
    <mergeCell ref="AZE69:AZJ69"/>
    <mergeCell ref="AZK69:AZP69"/>
    <mergeCell ref="AZQ69:AZV69"/>
    <mergeCell ref="AZW69:BAB69"/>
    <mergeCell ref="AXU69:AXZ69"/>
    <mergeCell ref="AYA69:AYF69"/>
    <mergeCell ref="AYG69:AYL69"/>
    <mergeCell ref="AYM69:AYR69"/>
    <mergeCell ref="AYS69:AYX69"/>
    <mergeCell ref="AWQ69:AWV69"/>
    <mergeCell ref="AWW69:AXB69"/>
    <mergeCell ref="AXC69:AXH69"/>
    <mergeCell ref="AXI69:AXN69"/>
    <mergeCell ref="AXO69:AXT69"/>
    <mergeCell ref="AVM69:AVR69"/>
    <mergeCell ref="AVS69:AVX69"/>
    <mergeCell ref="AVY69:AWD69"/>
    <mergeCell ref="AWE69:AWJ69"/>
    <mergeCell ref="AWK69:AWP69"/>
    <mergeCell ref="AUI69:AUN69"/>
    <mergeCell ref="AUO69:AUT69"/>
    <mergeCell ref="AUU69:AUZ69"/>
    <mergeCell ref="AVA69:AVF69"/>
    <mergeCell ref="AVG69:AVL69"/>
    <mergeCell ref="ATE69:ATJ69"/>
    <mergeCell ref="ATK69:ATP69"/>
    <mergeCell ref="ATQ69:ATV69"/>
    <mergeCell ref="ATW69:AUB69"/>
    <mergeCell ref="AUC69:AUH69"/>
    <mergeCell ref="ASA69:ASF69"/>
    <mergeCell ref="ASG69:ASL69"/>
    <mergeCell ref="ASM69:ASR69"/>
    <mergeCell ref="ASS69:ASX69"/>
    <mergeCell ref="ASY69:ATD69"/>
    <mergeCell ref="AQW69:ARB69"/>
    <mergeCell ref="ARC69:ARH69"/>
    <mergeCell ref="ARI69:ARN69"/>
    <mergeCell ref="ARO69:ART69"/>
    <mergeCell ref="ARU69:ARZ69"/>
    <mergeCell ref="APS69:APX69"/>
    <mergeCell ref="APY69:AQD69"/>
    <mergeCell ref="AQE69:AQJ69"/>
    <mergeCell ref="AQK69:AQP69"/>
    <mergeCell ref="AQQ69:AQV69"/>
    <mergeCell ref="AOO69:AOT69"/>
    <mergeCell ref="AOU69:AOZ69"/>
    <mergeCell ref="APA69:APF69"/>
    <mergeCell ref="APG69:APL69"/>
    <mergeCell ref="APM69:APR69"/>
    <mergeCell ref="ANK69:ANP69"/>
    <mergeCell ref="ANQ69:ANV69"/>
    <mergeCell ref="ANW69:AOB69"/>
    <mergeCell ref="AOC69:AOH69"/>
    <mergeCell ref="AOI69:AON69"/>
    <mergeCell ref="AMG69:AML69"/>
    <mergeCell ref="AMM69:AMR69"/>
    <mergeCell ref="AMS69:AMX69"/>
    <mergeCell ref="AMY69:AND69"/>
    <mergeCell ref="ANE69:ANJ69"/>
    <mergeCell ref="ALC69:ALH69"/>
    <mergeCell ref="ALI69:ALN69"/>
    <mergeCell ref="ALO69:ALT69"/>
    <mergeCell ref="ALU69:ALZ69"/>
    <mergeCell ref="AMA69:AMF69"/>
    <mergeCell ref="AJY69:AKD69"/>
    <mergeCell ref="AKE69:AKJ69"/>
    <mergeCell ref="AKK69:AKP69"/>
    <mergeCell ref="AKQ69:AKV69"/>
    <mergeCell ref="AKW69:ALB69"/>
    <mergeCell ref="AIU69:AIZ69"/>
    <mergeCell ref="AJA69:AJF69"/>
    <mergeCell ref="AJG69:AJL69"/>
    <mergeCell ref="AJM69:AJR69"/>
    <mergeCell ref="AJS69:AJX69"/>
    <mergeCell ref="AHQ69:AHV69"/>
    <mergeCell ref="AHW69:AIB69"/>
    <mergeCell ref="AIC69:AIH69"/>
    <mergeCell ref="AII69:AIN69"/>
    <mergeCell ref="AIO69:AIT69"/>
    <mergeCell ref="AGM69:AGR69"/>
    <mergeCell ref="AGS69:AGX69"/>
    <mergeCell ref="AGY69:AHD69"/>
    <mergeCell ref="AHE69:AHJ69"/>
    <mergeCell ref="AHK69:AHP69"/>
    <mergeCell ref="AFI69:AFN69"/>
    <mergeCell ref="AFO69:AFT69"/>
    <mergeCell ref="AFU69:AFZ69"/>
    <mergeCell ref="AGA69:AGF69"/>
    <mergeCell ref="AGG69:AGL69"/>
    <mergeCell ref="AEE69:AEJ69"/>
    <mergeCell ref="AEK69:AEP69"/>
    <mergeCell ref="AEQ69:AEV69"/>
    <mergeCell ref="AEW69:AFB69"/>
    <mergeCell ref="AFC69:AFH69"/>
    <mergeCell ref="ADA69:ADF69"/>
    <mergeCell ref="ADG69:ADL69"/>
    <mergeCell ref="ADM69:ADR69"/>
    <mergeCell ref="ADS69:ADX69"/>
    <mergeCell ref="ADY69:AED69"/>
    <mergeCell ref="ABW69:ACB69"/>
    <mergeCell ref="ACC69:ACH69"/>
    <mergeCell ref="ACI69:ACN69"/>
    <mergeCell ref="ACO69:ACT69"/>
    <mergeCell ref="ACU69:ACZ69"/>
    <mergeCell ref="AAS69:AAX69"/>
    <mergeCell ref="AAY69:ABD69"/>
    <mergeCell ref="ABE69:ABJ69"/>
    <mergeCell ref="ABK69:ABP69"/>
    <mergeCell ref="ABQ69:ABV69"/>
    <mergeCell ref="ZO69:ZT69"/>
    <mergeCell ref="ZU69:ZZ69"/>
    <mergeCell ref="AAA69:AAF69"/>
    <mergeCell ref="AAG69:AAL69"/>
    <mergeCell ref="AAM69:AAR69"/>
    <mergeCell ref="YK69:YP69"/>
    <mergeCell ref="YQ69:YV69"/>
    <mergeCell ref="YW69:ZB69"/>
    <mergeCell ref="ZC69:ZH69"/>
    <mergeCell ref="ZI69:ZN69"/>
    <mergeCell ref="XG69:XL69"/>
    <mergeCell ref="XM69:XR69"/>
    <mergeCell ref="XS69:XX69"/>
    <mergeCell ref="XY69:YD69"/>
    <mergeCell ref="YE69:YJ69"/>
    <mergeCell ref="WC69:WH69"/>
    <mergeCell ref="WI69:WN69"/>
    <mergeCell ref="WO69:WT69"/>
    <mergeCell ref="WU69:WZ69"/>
    <mergeCell ref="XA69:XF69"/>
    <mergeCell ref="UY69:VD69"/>
    <mergeCell ref="VE69:VJ69"/>
    <mergeCell ref="VK69:VP69"/>
    <mergeCell ref="VQ69:VV69"/>
    <mergeCell ref="VW69:WB69"/>
    <mergeCell ref="TU69:TZ69"/>
    <mergeCell ref="UA69:UF69"/>
    <mergeCell ref="UG69:UL69"/>
    <mergeCell ref="UM69:UR69"/>
    <mergeCell ref="US69:UX69"/>
    <mergeCell ref="SQ69:SV69"/>
    <mergeCell ref="SW69:TB69"/>
    <mergeCell ref="TC69:TH69"/>
    <mergeCell ref="TI69:TN69"/>
    <mergeCell ref="TO69:TT69"/>
    <mergeCell ref="RM69:RR69"/>
    <mergeCell ref="RS69:RX69"/>
    <mergeCell ref="RY69:SD69"/>
    <mergeCell ref="SE69:SJ69"/>
    <mergeCell ref="SK69:SP69"/>
    <mergeCell ref="QI69:QN69"/>
    <mergeCell ref="QO69:QT69"/>
    <mergeCell ref="QU69:QZ69"/>
    <mergeCell ref="RA69:RF69"/>
    <mergeCell ref="RG69:RL69"/>
    <mergeCell ref="PE69:PJ69"/>
    <mergeCell ref="PK69:PP69"/>
    <mergeCell ref="PQ69:PV69"/>
    <mergeCell ref="PW69:QB69"/>
    <mergeCell ref="QC69:QH69"/>
    <mergeCell ref="OA69:OF69"/>
    <mergeCell ref="OG69:OL69"/>
    <mergeCell ref="OM69:OR69"/>
    <mergeCell ref="OS69:OX69"/>
    <mergeCell ref="OY69:PD69"/>
    <mergeCell ref="MW69:NB69"/>
    <mergeCell ref="NC69:NH69"/>
    <mergeCell ref="NI69:NN69"/>
    <mergeCell ref="NO69:NT69"/>
    <mergeCell ref="NU69:NZ69"/>
    <mergeCell ref="ME69:MJ69"/>
    <mergeCell ref="MK69:MP69"/>
    <mergeCell ref="MQ69:MV69"/>
    <mergeCell ref="KO69:KT69"/>
    <mergeCell ref="KU69:KZ69"/>
    <mergeCell ref="LA69:LF69"/>
    <mergeCell ref="LG69:LL69"/>
    <mergeCell ref="LM69:LR69"/>
    <mergeCell ref="JK69:JP69"/>
    <mergeCell ref="JQ69:JV69"/>
    <mergeCell ref="JW69:KB69"/>
    <mergeCell ref="KC69:KH69"/>
    <mergeCell ref="KI69:KN69"/>
    <mergeCell ref="IG69:IL69"/>
    <mergeCell ref="IM69:IR69"/>
    <mergeCell ref="IS69:IX69"/>
    <mergeCell ref="IY69:JD69"/>
    <mergeCell ref="JE69:JJ69"/>
    <mergeCell ref="HC69:HH69"/>
    <mergeCell ref="HI69:HN69"/>
    <mergeCell ref="HO69:HT69"/>
    <mergeCell ref="HU69:HZ69"/>
    <mergeCell ref="IA69:IF69"/>
    <mergeCell ref="FY69:GD69"/>
    <mergeCell ref="GE69:GJ69"/>
    <mergeCell ref="GK69:GP69"/>
    <mergeCell ref="GQ69:GV69"/>
    <mergeCell ref="GW69:HB69"/>
    <mergeCell ref="EU69:EZ69"/>
    <mergeCell ref="FA69:FF69"/>
    <mergeCell ref="FG69:FL69"/>
    <mergeCell ref="FM69:FR69"/>
    <mergeCell ref="FS69:FX69"/>
    <mergeCell ref="DQ69:DV69"/>
    <mergeCell ref="DW69:EB69"/>
    <mergeCell ref="EC69:EH69"/>
    <mergeCell ref="EI69:EN69"/>
    <mergeCell ref="EO69:ET69"/>
    <mergeCell ref="CM69:CR69"/>
    <mergeCell ref="CS69:CX69"/>
    <mergeCell ref="CY69:DD69"/>
    <mergeCell ref="DE69:DJ69"/>
    <mergeCell ref="DK69:DP69"/>
    <mergeCell ref="BI69:BN69"/>
    <mergeCell ref="BO69:BT69"/>
    <mergeCell ref="BU69:BZ69"/>
    <mergeCell ref="CA69:CF69"/>
    <mergeCell ref="CG69:CL69"/>
    <mergeCell ref="AE69:AJ69"/>
    <mergeCell ref="AK69:AP69"/>
    <mergeCell ref="AQ69:AV69"/>
    <mergeCell ref="AW69:BB69"/>
    <mergeCell ref="BC69:BH69"/>
    <mergeCell ref="A69:F69"/>
    <mergeCell ref="G69:L69"/>
    <mergeCell ref="M69:R69"/>
    <mergeCell ref="S69:X69"/>
    <mergeCell ref="Y69:AD69"/>
    <mergeCell ref="A44:F44"/>
    <mergeCell ref="A10:F10"/>
    <mergeCell ref="A5:F5"/>
    <mergeCell ref="A1:G1"/>
    <mergeCell ref="A2:G3"/>
    <mergeCell ref="G4:J4"/>
    <mergeCell ref="LS69:LX69"/>
    <mergeCell ref="LY69:MD69"/>
  </mergeCells>
  <phoneticPr fontId="19" type="noConversion"/>
  <hyperlinks>
    <hyperlink ref="F6" location="HT1_2" display="HT 1-2"/>
    <hyperlink ref="F7" location="HT1_3" display="HT 1-3"/>
    <hyperlink ref="F8" location="ZT1_a" display="ZT 1-a"/>
    <hyperlink ref="F11" location="HT2_1" display="HT 2-1"/>
    <hyperlink ref="F12" location="HT2_2" display="HT 2-2"/>
    <hyperlink ref="F13" location="HT2_3" display="HT 2-3"/>
    <hyperlink ref="F14" location="HT2_4" display="HT 2-4"/>
    <hyperlink ref="G14" location="HT2_4a" display="HT 2-4a"/>
    <hyperlink ref="H14" location="HT2_4b" display="HT 2-4b"/>
    <hyperlink ref="F15" location="HT2_5" display="HT 2-5"/>
    <hyperlink ref="G15" location="HT2_5a" display="HT 2-5a"/>
    <hyperlink ref="F16" location="HT2_6" display="HT 2-6"/>
    <hyperlink ref="F17" location="HT2_7" display="HT 2-7"/>
    <hyperlink ref="F18" location="HT2_8" display="HT 2-8"/>
    <hyperlink ref="F19" location="HT2_9" display="HT 2-9"/>
    <hyperlink ref="F20" location="HT2_10" display="HT 2-10"/>
    <hyperlink ref="F21" location="HT2_11" display="HT 2-11"/>
    <hyperlink ref="F22" location="HT2_12" display="HT 2-12"/>
    <hyperlink ref="F23" location="HT2_13" display="HT 2-13"/>
    <hyperlink ref="F24" location="HT2_14" display="HT 2-14"/>
    <hyperlink ref="F25" location="HT2_15" display="HT 2-15"/>
    <hyperlink ref="F26" location="HT2_16" display="HT 2-16"/>
    <hyperlink ref="F27" location="HT2_17" display="HT 2-17"/>
    <hyperlink ref="F28" location="HT2_18" display="HT 2-18"/>
    <hyperlink ref="F29" location="HT2_19" display="HT 2-19"/>
    <hyperlink ref="F30" location="HT2_20" display="HT 2-20"/>
    <hyperlink ref="F31" location="HT2_21" display="HT 2-21"/>
    <hyperlink ref="F32" location="HT2_22" display="HT 2-22"/>
    <hyperlink ref="G32" location="HT2_22a" display="HT 2-22a"/>
    <hyperlink ref="F33" location="HT2_23" display="HT 2-23"/>
    <hyperlink ref="F34" location="HT2_24" display="HT 2-24"/>
    <hyperlink ref="F35" location="HT2_25" display="HT 2-25"/>
    <hyperlink ref="F36" location="HT2_26" display="HT 2-26"/>
    <hyperlink ref="F37" location="HT2_27a" display="HT 2-27a"/>
    <hyperlink ref="G37" location="HT2_27b" display="HT 2-27b"/>
    <hyperlink ref="F38" location="HT2_28" display="HT 2-28"/>
    <hyperlink ref="F39" location="HT2_29" display="HT 2-29"/>
    <hyperlink ref="F40" location="ZT2_a" display="ZT 2-a"/>
    <hyperlink ref="F41" location="ZT2_b" display="ZT 2-b"/>
    <hyperlink ref="F42" location="ZT2_c" display="ZT 2-c"/>
    <hyperlink ref="F45" location="HT3_1_3" display="HT 3-1"/>
    <hyperlink ref="F46" location="HT3_1_3" display="HT 3-2"/>
    <hyperlink ref="F47" location="HT3_1_3" display="HT 3-3"/>
    <hyperlink ref="F48" location="HT3_4" display="HT 3-4"/>
    <hyperlink ref="F49" location="HT3_5" display="HT 3-5"/>
    <hyperlink ref="F50" location="HT3_6" display="HT 3-6"/>
    <hyperlink ref="F51" location="HT3_7" display="HT 3-7"/>
    <hyperlink ref="F52" location="HT3_8" display="HT 3-8"/>
    <hyperlink ref="F53" location="HT3_9" display="HT 3-9"/>
    <hyperlink ref="G45" location="HT3_1a" display="HT 3-1a"/>
    <hyperlink ref="F54" location="HT3_10" display="HT 3-10"/>
    <hyperlink ref="G54" location="HT3_10a" display="HT 3-10a"/>
    <hyperlink ref="F55" location="HT3_11" display="HT 3-11"/>
    <hyperlink ref="F56" location="HT3_12" display="HT 3-12"/>
    <hyperlink ref="F57" location="HT3_13" display="HT 3-13"/>
    <hyperlink ref="F58" location="HT3_14" display="HT 3-14"/>
    <hyperlink ref="F59" location="HT3_15" display="HT 3-15"/>
    <hyperlink ref="F60" location="HT3_16" display="HT 3-16"/>
    <hyperlink ref="F61" location="HT3_17" display="HT 3-17"/>
    <hyperlink ref="G58" location="HT3_14a" display="HT 3-14a"/>
    <hyperlink ref="G61" location="HT3_17a" display="HT 3-17a"/>
    <hyperlink ref="F62" location="HT3_18" display="HT 3-18"/>
    <hyperlink ref="G62" location="HT3_18a" display="HT 3-18a"/>
    <hyperlink ref="F63" location="ZT3_a" display="ZT 3-a"/>
    <hyperlink ref="F64" location="ZT3_b" display="ZT 3-b"/>
    <hyperlink ref="F65" location="ZT3_c" display="ZT 3-c"/>
    <hyperlink ref="F66" location="ZT3_d" display="ZT 3-d"/>
    <hyperlink ref="F67" location="ZT3_e" display="ZT 3-e"/>
    <hyperlink ref="F70" location="HT4_1_2" display="HT 4-1"/>
    <hyperlink ref="F71" location="HT4_1_2" display="HT 4-2"/>
    <hyperlink ref="F72" location="HT4_3" display="HT 4-3"/>
    <hyperlink ref="F73" location="HT4_4" display="HT 4-4"/>
    <hyperlink ref="F74" location="HT4_5" display="HT 4-5"/>
    <hyperlink ref="F75" location="HT4_6" display="HT 4-6"/>
    <hyperlink ref="F76" location="HT4_7" display="HT 4-7"/>
    <hyperlink ref="F77" location="HT4_8" display="HT 4-8"/>
    <hyperlink ref="F78" location="HT4_9" display="HT 4-9"/>
    <hyperlink ref="F79" location="HT4_10" display="HT 4-10"/>
    <hyperlink ref="F80" location="HT4_11" display="HT 4-11"/>
    <hyperlink ref="F81" location="HT2_12" display="HT 4-12"/>
    <hyperlink ref="F82" location="HT4_13" display="HT 4-13"/>
    <hyperlink ref="F83" location="HT4_14_17" display="HT 4-14"/>
    <hyperlink ref="F84" location="HT4_15_18" display="HT 4-15"/>
    <hyperlink ref="F85" location="HT4_16_19" display="HT 4-16"/>
    <hyperlink ref="F86" location="HT4_14_17" display="HT 4-17"/>
    <hyperlink ref="F87" location="HT4_15_18" display="HT 4-18"/>
    <hyperlink ref="F88" location="HT4_16_19" display="HT 4-19"/>
    <hyperlink ref="F89" location="HT4_20" display="HT 4-20"/>
    <hyperlink ref="F90" location="HT4_21" display="HT 4-21"/>
    <hyperlink ref="F91" location="HT4_22" display="HT 4-22"/>
    <hyperlink ref="F92" location="HT2_23" display="HT 4-23"/>
    <hyperlink ref="F93" location="HT4_24" display="HT 4-24"/>
    <hyperlink ref="F94" location="HT4_25" display="HT 4-25"/>
    <hyperlink ref="F95" location="HT4_26" display="HT 4-26"/>
    <hyperlink ref="F96" location="ZT4_a" display="ZT 4-a"/>
    <hyperlink ref="F97" location="ZT4_b" display="ZT 4-b"/>
    <hyperlink ref="F98" location="ZT4_c" display="ZT 4-c"/>
    <hyperlink ref="F99" location="ZT4_d" display="ZT 4-d"/>
    <hyperlink ref="F100" location="ZT4_e" display="ZT 4-e"/>
    <hyperlink ref="F101" location="ZT4_f" display="ZT 4-f"/>
    <hyperlink ref="F104" location="HT5_1" display="HT 5-1"/>
    <hyperlink ref="F105:F123" location="HT4_25" display="HT 4-25"/>
    <hyperlink ref="F105" location="HT5_2" display="HT 5-2"/>
    <hyperlink ref="F106" location="HT5_3" display="HT 5-3"/>
    <hyperlink ref="F107" location="HT5_4" display="HT 5-4"/>
    <hyperlink ref="F108" location="HT5_5" display="HT 5-5"/>
    <hyperlink ref="F109" location="HT5_6" display="HT 5-6"/>
    <hyperlink ref="F110" location="HT5_7" display="HT 5-7"/>
    <hyperlink ref="F111" location="HT5_8" display="HT 5-8"/>
    <hyperlink ref="F112" location="HT5_9" display="HT 5-9"/>
    <hyperlink ref="F113" location="HT5_10" display="HT 5-10"/>
    <hyperlink ref="F114" location="HT5_11" display="HT 5-11"/>
    <hyperlink ref="F115" location="HT5_12" display="HT 5-12"/>
    <hyperlink ref="F116" location="HT5_13" display="HT 5-13"/>
    <hyperlink ref="F117" location="HT5_14" display="HT 5-14"/>
    <hyperlink ref="F118" location="HT5_15" display="HT 5-15"/>
    <hyperlink ref="F119" location="HT5_16" display="HT 5-16"/>
    <hyperlink ref="F120" location="HT5_17" display="HT 5-17"/>
    <hyperlink ref="F121" location="HT5_18" display="HT 5-18"/>
    <hyperlink ref="F122" location="HT5_19" display="HT 5-19"/>
    <hyperlink ref="F123" location="HT5_20" display="HT 5-20"/>
    <hyperlink ref="G123" location="HT5_20a" display="HT 5-20a"/>
    <hyperlink ref="F124" location="ZT5_a" display="ZT 5-a"/>
    <hyperlink ref="F125" location="ZT5_b" display="ZT 5-b"/>
    <hyperlink ref="F126" location="ZT5_c" display="ZT 5-c"/>
    <hyperlink ref="F127" location="ZT5_d" display="ZT 5-d"/>
    <hyperlink ref="F130" location="HT6_1" display="HT 6-1"/>
    <hyperlink ref="F131" location="HT6_2_3" display="HT 6-2"/>
    <hyperlink ref="F132" location="HT6_2_3" display="HT 6-3"/>
    <hyperlink ref="F133" location="HT6_4_5" display="HT 6-4"/>
    <hyperlink ref="F134" location="HT6_4_5" display="HT 6-5"/>
    <hyperlink ref="F135" location="HT6_6" display="HT 6-6"/>
    <hyperlink ref="F136" location="HT6_7" display="HT 6-7"/>
    <hyperlink ref="F137" location="HT6_8" display="HT 6-8"/>
    <hyperlink ref="F138" location="HT6_9" display="HT 6-9"/>
    <hyperlink ref="F139" location="ZT6_a" display="ZT 6-a"/>
    <hyperlink ref="F140" location="ZT6_b" display="ZT 6-b"/>
    <hyperlink ref="F141" location="ZT6_c" display="ZT 6-c"/>
    <hyperlink ref="F142" location="ZT6_d" display="ZT 6-d"/>
    <hyperlink ref="F145" location="HT7_1" display="HT 7-1"/>
    <hyperlink ref="F146" location="HT7_2" display="HT 7-2"/>
    <hyperlink ref="F147" location="HT7_3" display="HT 7-3"/>
    <hyperlink ref="F148" location="HT7_4" display="HT 7-4"/>
    <hyperlink ref="F149" location="HT7_5" display="HT 7-5"/>
    <hyperlink ref="F150" location="HT7_6" display="HT 7-6"/>
    <hyperlink ref="F151" location="HT7_7" display="HT 7-7"/>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showGridLines="0" workbookViewId="0">
      <selection sqref="A1:H1"/>
    </sheetView>
  </sheetViews>
  <sheetFormatPr baseColWidth="10" defaultColWidth="11.44140625" defaultRowHeight="14.4" x14ac:dyDescent="0.3"/>
  <cols>
    <col min="1" max="1" width="14.33203125" style="93" customWidth="1"/>
    <col min="2" max="2" width="35.6640625" style="93" customWidth="1"/>
    <col min="3" max="8" width="15.6640625" style="93" customWidth="1"/>
    <col min="9" max="16384" width="11.44140625" style="93"/>
  </cols>
  <sheetData>
    <row r="1" spans="1:14" ht="24.6" x14ac:dyDescent="0.4">
      <c r="A1" s="1201" t="s">
        <v>320</v>
      </c>
      <c r="B1" s="1201"/>
      <c r="C1" s="1201"/>
      <c r="D1" s="1201"/>
      <c r="E1" s="1201"/>
      <c r="F1" s="1201"/>
      <c r="G1" s="1201"/>
      <c r="H1" s="1201"/>
      <c r="I1" s="121"/>
      <c r="J1" s="121"/>
      <c r="K1" s="121"/>
    </row>
    <row r="2" spans="1:14" ht="15.6" x14ac:dyDescent="0.3">
      <c r="A2" s="149"/>
      <c r="B2" s="121"/>
      <c r="C2" s="121"/>
      <c r="D2" s="121"/>
      <c r="E2" s="121"/>
      <c r="F2" s="121"/>
      <c r="G2" s="121"/>
      <c r="H2" s="121"/>
      <c r="I2" s="121"/>
      <c r="J2" s="121"/>
      <c r="K2" s="121"/>
      <c r="L2" s="121"/>
      <c r="M2" s="121"/>
      <c r="N2" s="121"/>
    </row>
    <row r="3" spans="1:14" x14ac:dyDescent="0.3">
      <c r="A3" s="434" t="s">
        <v>7</v>
      </c>
      <c r="B3" s="121"/>
      <c r="C3" s="121"/>
      <c r="D3" s="121"/>
      <c r="E3" s="121"/>
      <c r="F3" s="121"/>
      <c r="G3" s="121"/>
      <c r="H3" s="121"/>
      <c r="I3" s="121"/>
      <c r="J3" s="121"/>
      <c r="K3" s="121"/>
      <c r="L3" s="121"/>
      <c r="M3" s="121"/>
      <c r="N3" s="121"/>
    </row>
    <row r="4" spans="1:14" ht="15.6" x14ac:dyDescent="0.3">
      <c r="A4" s="168"/>
      <c r="B4" s="121"/>
      <c r="C4" s="121"/>
      <c r="D4" s="121"/>
      <c r="E4" s="121"/>
      <c r="F4" s="121"/>
      <c r="G4" s="121"/>
      <c r="H4" s="121"/>
      <c r="I4" s="121"/>
      <c r="J4" s="121"/>
      <c r="K4" s="121"/>
      <c r="L4" s="121"/>
      <c r="M4" s="121"/>
      <c r="N4" s="121"/>
    </row>
    <row r="5" spans="1:14" ht="15" customHeight="1" x14ac:dyDescent="0.3">
      <c r="A5" s="1251" t="s">
        <v>321</v>
      </c>
      <c r="B5" s="1251"/>
      <c r="C5" s="1251"/>
      <c r="D5" s="1251"/>
      <c r="E5" s="1251"/>
      <c r="F5" s="1251"/>
      <c r="G5" s="1251"/>
      <c r="H5" s="1251"/>
    </row>
    <row r="6" spans="1:14" x14ac:dyDescent="0.3">
      <c r="A6" s="169" t="s">
        <v>295</v>
      </c>
      <c r="B6" s="169" t="s">
        <v>322</v>
      </c>
      <c r="C6" s="155">
        <v>2016</v>
      </c>
      <c r="D6" s="155">
        <v>2017</v>
      </c>
      <c r="E6" s="155">
        <v>2018</v>
      </c>
      <c r="F6" s="155">
        <v>2019</v>
      </c>
      <c r="G6" s="155">
        <v>2020</v>
      </c>
      <c r="H6" s="155">
        <v>2021</v>
      </c>
    </row>
    <row r="7" spans="1:14" ht="15" thickBot="1" x14ac:dyDescent="0.35">
      <c r="A7" s="1248" t="s">
        <v>309</v>
      </c>
      <c r="B7" s="137" t="s">
        <v>323</v>
      </c>
      <c r="C7" s="125">
        <v>426</v>
      </c>
      <c r="D7" s="125">
        <v>567</v>
      </c>
      <c r="E7" s="125">
        <v>708</v>
      </c>
      <c r="F7" s="125">
        <v>1001</v>
      </c>
      <c r="G7" s="125">
        <v>1391</v>
      </c>
      <c r="H7" s="125">
        <v>2280</v>
      </c>
    </row>
    <row r="8" spans="1:14" ht="15" thickBot="1" x14ac:dyDescent="0.35">
      <c r="A8" s="1249"/>
      <c r="B8" s="139" t="s">
        <v>324</v>
      </c>
      <c r="C8" s="125">
        <v>4</v>
      </c>
      <c r="D8" s="125">
        <v>0</v>
      </c>
      <c r="E8" s="125">
        <v>4</v>
      </c>
      <c r="F8" s="125">
        <v>3</v>
      </c>
      <c r="G8" s="125">
        <v>7</v>
      </c>
      <c r="H8" s="125">
        <v>105</v>
      </c>
    </row>
    <row r="9" spans="1:14" x14ac:dyDescent="0.3">
      <c r="A9" s="1250"/>
      <c r="B9" s="157" t="s">
        <v>325</v>
      </c>
      <c r="C9" s="181">
        <v>541</v>
      </c>
      <c r="D9" s="181">
        <v>776</v>
      </c>
      <c r="E9" s="181">
        <v>1046</v>
      </c>
      <c r="F9" s="181">
        <v>1659</v>
      </c>
      <c r="G9" s="181">
        <v>2596</v>
      </c>
      <c r="H9" s="181">
        <v>4401</v>
      </c>
    </row>
    <row r="10" spans="1:14" ht="15" thickBot="1" x14ac:dyDescent="0.35">
      <c r="A10" s="1248" t="s">
        <v>326</v>
      </c>
      <c r="B10" s="139" t="s">
        <v>323</v>
      </c>
      <c r="C10" s="125">
        <v>66944</v>
      </c>
      <c r="D10" s="125">
        <v>67741</v>
      </c>
      <c r="E10" s="125">
        <v>68711</v>
      </c>
      <c r="F10" s="125">
        <v>69238</v>
      </c>
      <c r="G10" s="125">
        <v>69358</v>
      </c>
      <c r="H10" s="125">
        <v>67520</v>
      </c>
    </row>
    <row r="11" spans="1:14" ht="15" thickBot="1" x14ac:dyDescent="0.35">
      <c r="A11" s="1249"/>
      <c r="B11" s="139" t="s">
        <v>324</v>
      </c>
      <c r="C11" s="125">
        <v>4077</v>
      </c>
      <c r="D11" s="125">
        <v>190</v>
      </c>
      <c r="E11" s="125">
        <v>365</v>
      </c>
      <c r="F11" s="125">
        <v>412</v>
      </c>
      <c r="G11" s="125">
        <v>393</v>
      </c>
      <c r="H11" s="125">
        <v>16336</v>
      </c>
    </row>
    <row r="12" spans="1:14" x14ac:dyDescent="0.3">
      <c r="A12" s="1250"/>
      <c r="B12" s="182" t="s">
        <v>325</v>
      </c>
      <c r="C12" s="181">
        <v>455322</v>
      </c>
      <c r="D12" s="181">
        <v>462589</v>
      </c>
      <c r="E12" s="181">
        <v>464573</v>
      </c>
      <c r="F12" s="181">
        <v>465668</v>
      </c>
      <c r="G12" s="181">
        <v>467762</v>
      </c>
      <c r="H12" s="181">
        <v>456695</v>
      </c>
    </row>
    <row r="13" spans="1:14" x14ac:dyDescent="0.3">
      <c r="A13" s="183" t="s">
        <v>156</v>
      </c>
      <c r="B13" s="184"/>
      <c r="C13" s="174">
        <v>527314</v>
      </c>
      <c r="D13" s="174">
        <v>531863</v>
      </c>
      <c r="E13" s="174">
        <v>535407</v>
      </c>
      <c r="F13" s="174">
        <v>537981</v>
      </c>
      <c r="G13" s="174">
        <v>541507</v>
      </c>
      <c r="H13" s="174">
        <v>547337</v>
      </c>
      <c r="I13" s="121"/>
      <c r="J13" s="121"/>
      <c r="K13" s="121"/>
      <c r="L13" s="121"/>
      <c r="M13" s="121"/>
      <c r="N13" s="121"/>
    </row>
    <row r="14" spans="1:14" x14ac:dyDescent="0.3">
      <c r="A14" s="121"/>
      <c r="B14" s="121"/>
      <c r="C14" s="121"/>
      <c r="D14" s="121"/>
      <c r="E14" s="121"/>
      <c r="F14" s="121"/>
      <c r="G14" s="121"/>
      <c r="H14" s="121"/>
      <c r="I14" s="121"/>
      <c r="J14" s="121"/>
      <c r="K14" s="121"/>
      <c r="L14" s="121"/>
      <c r="M14" s="121"/>
      <c r="N14" s="121"/>
    </row>
    <row r="15" spans="1:14" ht="15" customHeight="1" x14ac:dyDescent="0.3">
      <c r="A15" s="1251" t="s">
        <v>327</v>
      </c>
      <c r="B15" s="1251"/>
      <c r="C15" s="1251"/>
      <c r="D15" s="1251"/>
      <c r="E15" s="1251"/>
      <c r="F15" s="1251"/>
      <c r="G15" s="1251"/>
      <c r="H15" s="1251"/>
    </row>
    <row r="16" spans="1:14" x14ac:dyDescent="0.3">
      <c r="A16" s="169"/>
      <c r="B16" s="169" t="s">
        <v>295</v>
      </c>
      <c r="C16" s="155">
        <v>2016</v>
      </c>
      <c r="D16" s="155">
        <v>2017</v>
      </c>
      <c r="E16" s="155">
        <v>2018</v>
      </c>
      <c r="F16" s="155">
        <v>2019</v>
      </c>
      <c r="G16" s="155">
        <v>2020</v>
      </c>
      <c r="H16" s="155">
        <v>2021</v>
      </c>
    </row>
    <row r="17" spans="1:14" ht="22.2" thickBot="1" x14ac:dyDescent="0.35">
      <c r="A17" s="1248" t="s">
        <v>328</v>
      </c>
      <c r="B17" s="137" t="s">
        <v>329</v>
      </c>
      <c r="C17" s="118">
        <f t="shared" ref="C17:G17" si="0">C7/$H$13 *100</f>
        <v>7.7831390898112141E-2</v>
      </c>
      <c r="D17" s="118">
        <f t="shared" si="0"/>
        <v>0.10359248506861404</v>
      </c>
      <c r="E17" s="118">
        <f t="shared" si="0"/>
        <v>0.12935357923911595</v>
      </c>
      <c r="F17" s="118">
        <f t="shared" si="0"/>
        <v>0.18288549833100995</v>
      </c>
      <c r="G17" s="118">
        <f t="shared" si="0"/>
        <v>0.25413958858984503</v>
      </c>
      <c r="H17" s="118">
        <f>H7/$H$13 *100</f>
        <v>0.41656237382088179</v>
      </c>
    </row>
    <row r="18" spans="1:14" ht="22.2" thickBot="1" x14ac:dyDescent="0.35">
      <c r="A18" s="1249"/>
      <c r="B18" s="137" t="s">
        <v>330</v>
      </c>
      <c r="C18" s="118">
        <f t="shared" ref="C18:H22" si="1">C8/C$13 *100</f>
        <v>7.5856131261449542E-4</v>
      </c>
      <c r="D18" s="118">
        <f t="shared" si="1"/>
        <v>0</v>
      </c>
      <c r="E18" s="118">
        <f t="shared" si="1"/>
        <v>7.4709520047365832E-4</v>
      </c>
      <c r="F18" s="118">
        <f t="shared" si="1"/>
        <v>5.5764051146787704E-4</v>
      </c>
      <c r="G18" s="118">
        <f t="shared" si="1"/>
        <v>1.2926887371723728E-3</v>
      </c>
      <c r="H18" s="118">
        <f>H8/H$13 *100</f>
        <v>1.9183793531224822E-2</v>
      </c>
    </row>
    <row r="19" spans="1:14" x14ac:dyDescent="0.3">
      <c r="A19" s="1250"/>
      <c r="B19" s="157" t="s">
        <v>331</v>
      </c>
      <c r="C19" s="185">
        <f t="shared" si="1"/>
        <v>0.1025954175311105</v>
      </c>
      <c r="D19" s="185">
        <f t="shared" si="1"/>
        <v>0.14590223422197068</v>
      </c>
      <c r="E19" s="185">
        <f t="shared" si="1"/>
        <v>0.19536539492386165</v>
      </c>
      <c r="F19" s="185">
        <f t="shared" si="1"/>
        <v>0.30837520284173603</v>
      </c>
      <c r="G19" s="185">
        <f t="shared" si="1"/>
        <v>0.47940285167135421</v>
      </c>
      <c r="H19" s="185">
        <f t="shared" si="1"/>
        <v>0.80407500315162317</v>
      </c>
    </row>
    <row r="20" spans="1:14" ht="22.2" thickBot="1" x14ac:dyDescent="0.35">
      <c r="A20" s="1248" t="s">
        <v>326</v>
      </c>
      <c r="B20" s="139" t="s">
        <v>332</v>
      </c>
      <c r="C20" s="118">
        <f t="shared" si="1"/>
        <v>12.695282127916194</v>
      </c>
      <c r="D20" s="118">
        <f t="shared" si="1"/>
        <v>12.736550577874379</v>
      </c>
      <c r="E20" s="118">
        <f t="shared" si="1"/>
        <v>12.833414579936383</v>
      </c>
      <c r="F20" s="118">
        <f t="shared" si="1"/>
        <v>12.869971244337625</v>
      </c>
      <c r="G20" s="118">
        <f t="shared" si="1"/>
        <v>12.80832934754306</v>
      </c>
      <c r="H20" s="118">
        <f t="shared" si="1"/>
        <v>12.336092754555237</v>
      </c>
    </row>
    <row r="21" spans="1:14" ht="22.2" thickBot="1" x14ac:dyDescent="0.35">
      <c r="A21" s="1249"/>
      <c r="B21" s="137" t="s">
        <v>333</v>
      </c>
      <c r="C21" s="118">
        <f t="shared" si="1"/>
        <v>0.77316361788232435</v>
      </c>
      <c r="D21" s="118">
        <f t="shared" si="1"/>
        <v>3.5723485183214478E-2</v>
      </c>
      <c r="E21" s="118">
        <f t="shared" si="1"/>
        <v>6.8172437043221318E-2</v>
      </c>
      <c r="F21" s="118">
        <f t="shared" si="1"/>
        <v>7.6582630241588456E-2</v>
      </c>
      <c r="G21" s="118">
        <f t="shared" si="1"/>
        <v>7.2575239101248912E-2</v>
      </c>
      <c r="H21" s="118">
        <f t="shared" si="1"/>
        <v>2.9846328678675111</v>
      </c>
    </row>
    <row r="22" spans="1:14" ht="21.6" x14ac:dyDescent="0.3">
      <c r="A22" s="1250"/>
      <c r="B22" s="157" t="s">
        <v>334</v>
      </c>
      <c r="C22" s="185">
        <f t="shared" si="1"/>
        <v>86.347413495564325</v>
      </c>
      <c r="D22" s="185">
        <f t="shared" si="1"/>
        <v>86.975217302200008</v>
      </c>
      <c r="E22" s="185">
        <f t="shared" si="1"/>
        <v>86.770064642412223</v>
      </c>
      <c r="F22" s="185">
        <f t="shared" si="1"/>
        <v>86.558447231407797</v>
      </c>
      <c r="G22" s="185">
        <f t="shared" si="1"/>
        <v>86.38152415388906</v>
      </c>
      <c r="H22" s="185">
        <f t="shared" si="1"/>
        <v>83.439453207073527</v>
      </c>
    </row>
    <row r="23" spans="1:14" x14ac:dyDescent="0.3">
      <c r="A23" s="183" t="s">
        <v>156</v>
      </c>
      <c r="B23" s="184"/>
      <c r="C23" s="174">
        <f>SUM(C17:C22)</f>
        <v>99.997044611104684</v>
      </c>
      <c r="D23" s="174">
        <f t="shared" ref="D23:H23" si="2">SUM(D17:D22)</f>
        <v>99.996986084548183</v>
      </c>
      <c r="E23" s="174">
        <f t="shared" si="2"/>
        <v>99.997117728755285</v>
      </c>
      <c r="F23" s="174">
        <f t="shared" si="2"/>
        <v>99.996819447671228</v>
      </c>
      <c r="G23" s="174">
        <f t="shared" si="2"/>
        <v>99.997263869531736</v>
      </c>
      <c r="H23" s="174">
        <f t="shared" si="2"/>
        <v>100</v>
      </c>
      <c r="I23" s="121"/>
      <c r="J23" s="121"/>
      <c r="K23" s="121"/>
      <c r="L23" s="121"/>
      <c r="M23" s="121"/>
      <c r="N23" s="121"/>
    </row>
    <row r="24" spans="1:14" ht="70.5" customHeight="1" x14ac:dyDescent="0.3">
      <c r="A24" s="1219" t="s">
        <v>335</v>
      </c>
      <c r="B24" s="1219"/>
      <c r="C24" s="1219"/>
      <c r="D24" s="1219"/>
      <c r="E24" s="1219"/>
      <c r="F24" s="1219"/>
      <c r="G24" s="1219"/>
      <c r="H24" s="1219"/>
    </row>
    <row r="25" spans="1:14" x14ac:dyDescent="0.3">
      <c r="A25" s="186"/>
    </row>
  </sheetData>
  <mergeCells count="8">
    <mergeCell ref="A20:A22"/>
    <mergeCell ref="A24:H24"/>
    <mergeCell ref="A1:H1"/>
    <mergeCell ref="A5:H5"/>
    <mergeCell ref="A7:A9"/>
    <mergeCell ref="A10:A12"/>
    <mergeCell ref="A15:H15"/>
    <mergeCell ref="A17:A19"/>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workbookViewId="0">
      <selection sqref="A1:J1"/>
    </sheetView>
  </sheetViews>
  <sheetFormatPr baseColWidth="10" defaultColWidth="11.44140625" defaultRowHeight="14.4" x14ac:dyDescent="0.3"/>
  <cols>
    <col min="1" max="1" width="28.5546875" style="443" customWidth="1"/>
    <col min="2" max="2" width="12.88671875" style="443" customWidth="1"/>
    <col min="3" max="10" width="15.6640625" style="443" customWidth="1"/>
    <col min="11" max="16384" width="11.44140625" style="443"/>
  </cols>
  <sheetData>
    <row r="1" spans="1:10" ht="24.6" x14ac:dyDescent="0.4">
      <c r="A1" s="1304" t="s">
        <v>1621</v>
      </c>
      <c r="B1" s="1304"/>
      <c r="C1" s="1304"/>
      <c r="D1" s="1304"/>
      <c r="E1" s="1304"/>
      <c r="F1" s="1304"/>
      <c r="G1" s="1304"/>
      <c r="H1" s="1304"/>
      <c r="I1" s="1304"/>
      <c r="J1" s="1304"/>
    </row>
    <row r="2" spans="1:10" x14ac:dyDescent="0.3">
      <c r="A2" s="120"/>
      <c r="B2" s="120"/>
      <c r="C2" s="120"/>
    </row>
    <row r="3" spans="1:10" x14ac:dyDescent="0.3">
      <c r="A3" s="434" t="s">
        <v>7</v>
      </c>
      <c r="B3" s="120"/>
      <c r="C3" s="120"/>
    </row>
    <row r="5" spans="1:10" x14ac:dyDescent="0.3">
      <c r="A5" s="1417" t="s">
        <v>1622</v>
      </c>
      <c r="B5" s="1417"/>
      <c r="C5" s="1417"/>
      <c r="D5" s="1417"/>
      <c r="E5" s="1417"/>
      <c r="F5" s="1417"/>
      <c r="G5" s="1417"/>
      <c r="H5" s="1417"/>
      <c r="I5" s="1417"/>
      <c r="J5" s="1417"/>
    </row>
    <row r="6" spans="1:10" x14ac:dyDescent="0.3">
      <c r="A6" s="1108" t="s">
        <v>10</v>
      </c>
      <c r="B6" s="1108"/>
      <c r="C6" s="1571" t="s">
        <v>363</v>
      </c>
      <c r="D6" s="1572"/>
      <c r="E6" s="1572"/>
      <c r="F6" s="1573"/>
      <c r="G6" s="1574" t="s">
        <v>6</v>
      </c>
      <c r="H6" s="1574"/>
      <c r="I6" s="1574"/>
      <c r="J6" s="1574"/>
    </row>
    <row r="7" spans="1:10" x14ac:dyDescent="0.3">
      <c r="A7" s="1110"/>
      <c r="B7" s="1110"/>
      <c r="C7" s="697" t="s">
        <v>18</v>
      </c>
      <c r="D7" s="698" t="s">
        <v>17</v>
      </c>
      <c r="E7" s="698" t="s">
        <v>154</v>
      </c>
      <c r="F7" s="698" t="s">
        <v>254</v>
      </c>
      <c r="G7" s="697" t="s">
        <v>18</v>
      </c>
      <c r="H7" s="698" t="s">
        <v>17</v>
      </c>
      <c r="I7" s="698" t="s">
        <v>154</v>
      </c>
      <c r="J7" s="698" t="s">
        <v>254</v>
      </c>
    </row>
    <row r="8" spans="1:10" ht="15" thickBot="1" x14ac:dyDescent="0.35">
      <c r="A8" s="1457" t="s">
        <v>1623</v>
      </c>
      <c r="B8" s="471" t="s">
        <v>1603</v>
      </c>
      <c r="C8" s="524">
        <v>224</v>
      </c>
      <c r="D8" s="524">
        <v>244</v>
      </c>
      <c r="E8" s="500">
        <v>18.381631535230898</v>
      </c>
      <c r="F8" s="699">
        <v>1.9947339266972099</v>
      </c>
      <c r="G8" s="523">
        <v>39</v>
      </c>
      <c r="H8" s="524">
        <v>48</v>
      </c>
      <c r="I8" s="500">
        <v>25.0233361653654</v>
      </c>
      <c r="J8" s="500">
        <v>6.3818840230207599</v>
      </c>
    </row>
    <row r="9" spans="1:10" ht="15" thickBot="1" x14ac:dyDescent="0.35">
      <c r="A9" s="1353"/>
      <c r="B9" s="473" t="s">
        <v>1604</v>
      </c>
      <c r="C9" s="496">
        <v>195</v>
      </c>
      <c r="D9" s="496">
        <v>200</v>
      </c>
      <c r="E9" s="493">
        <v>15.034431530706</v>
      </c>
      <c r="F9" s="701">
        <v>1.8406193404311999</v>
      </c>
      <c r="G9" s="527">
        <v>23</v>
      </c>
      <c r="H9" s="496">
        <v>25</v>
      </c>
      <c r="I9" s="493">
        <v>13.2905557469174</v>
      </c>
      <c r="J9" s="493">
        <v>5.0017043654958799</v>
      </c>
    </row>
    <row r="10" spans="1:10" ht="15" thickBot="1" x14ac:dyDescent="0.35">
      <c r="A10" s="1353"/>
      <c r="B10" s="473" t="s">
        <v>1605</v>
      </c>
      <c r="C10" s="496">
        <v>286</v>
      </c>
      <c r="D10" s="496">
        <v>282</v>
      </c>
      <c r="E10" s="493">
        <v>21.222646350266501</v>
      </c>
      <c r="F10" s="701">
        <v>2.1057143362717099</v>
      </c>
      <c r="G10" s="527">
        <v>34</v>
      </c>
      <c r="H10" s="496">
        <v>41</v>
      </c>
      <c r="I10" s="493">
        <v>21.482604612712802</v>
      </c>
      <c r="J10" s="493">
        <v>6.0511742111879396</v>
      </c>
    </row>
    <row r="11" spans="1:10" ht="15" thickBot="1" x14ac:dyDescent="0.35">
      <c r="A11" s="1353"/>
      <c r="B11" s="473" t="s">
        <v>1606</v>
      </c>
      <c r="C11" s="496">
        <v>268</v>
      </c>
      <c r="D11" s="496">
        <v>278</v>
      </c>
      <c r="E11" s="493">
        <v>20.925049041063101</v>
      </c>
      <c r="F11" s="701">
        <v>2.0948440590241999</v>
      </c>
      <c r="G11" s="527">
        <v>24</v>
      </c>
      <c r="H11" s="496">
        <v>29</v>
      </c>
      <c r="I11" s="493">
        <v>15.485993218537899</v>
      </c>
      <c r="J11" s="493">
        <v>5.3302444262619204</v>
      </c>
    </row>
    <row r="12" spans="1:10" ht="15" thickBot="1" x14ac:dyDescent="0.35">
      <c r="A12" s="1353"/>
      <c r="B12" s="473" t="s">
        <v>1607</v>
      </c>
      <c r="C12" s="496">
        <v>353</v>
      </c>
      <c r="D12" s="496">
        <v>325</v>
      </c>
      <c r="E12" s="493">
        <v>24.436241542733601</v>
      </c>
      <c r="F12" s="701">
        <v>2.21295698254016</v>
      </c>
      <c r="G12" s="527">
        <v>42</v>
      </c>
      <c r="H12" s="496">
        <v>47</v>
      </c>
      <c r="I12" s="493">
        <v>24.717510256466401</v>
      </c>
      <c r="J12" s="493">
        <v>6.3556883673682396</v>
      </c>
    </row>
    <row r="13" spans="1:10" x14ac:dyDescent="0.3">
      <c r="A13" s="1348"/>
      <c r="B13" s="533" t="s">
        <v>156</v>
      </c>
      <c r="C13" s="1124">
        <v>1326</v>
      </c>
      <c r="D13" s="1124">
        <v>1329</v>
      </c>
      <c r="E13" s="837">
        <v>100</v>
      </c>
      <c r="F13" s="702" t="s">
        <v>136</v>
      </c>
      <c r="G13" s="1125">
        <v>162</v>
      </c>
      <c r="H13" s="837">
        <v>190</v>
      </c>
      <c r="I13" s="837">
        <v>100</v>
      </c>
      <c r="J13" s="781" t="s">
        <v>136</v>
      </c>
    </row>
    <row r="14" spans="1:10" ht="15" thickBot="1" x14ac:dyDescent="0.35">
      <c r="A14" s="1457" t="s">
        <v>1624</v>
      </c>
      <c r="B14" s="471" t="s">
        <v>1603</v>
      </c>
      <c r="C14" s="524">
        <v>269</v>
      </c>
      <c r="D14" s="524">
        <v>248</v>
      </c>
      <c r="E14" s="500">
        <v>18.6163728842754</v>
      </c>
      <c r="F14" s="699">
        <v>2.0045414776473298</v>
      </c>
      <c r="G14" s="523">
        <v>30</v>
      </c>
      <c r="H14" s="524">
        <v>33</v>
      </c>
      <c r="I14" s="500">
        <v>17.479167563020599</v>
      </c>
      <c r="J14" s="500">
        <v>5.5957128405169003</v>
      </c>
    </row>
    <row r="15" spans="1:10" ht="15" thickBot="1" x14ac:dyDescent="0.35">
      <c r="A15" s="1353"/>
      <c r="B15" s="473" t="s">
        <v>1604</v>
      </c>
      <c r="C15" s="496">
        <v>245</v>
      </c>
      <c r="D15" s="496">
        <v>251</v>
      </c>
      <c r="E15" s="493">
        <v>18.891478765462399</v>
      </c>
      <c r="F15" s="701">
        <v>2.01588248052663</v>
      </c>
      <c r="G15" s="527">
        <v>33</v>
      </c>
      <c r="H15" s="496">
        <v>45</v>
      </c>
      <c r="I15" s="493">
        <v>23.531715521743799</v>
      </c>
      <c r="J15" s="493">
        <v>6.25001003543791</v>
      </c>
    </row>
    <row r="16" spans="1:10" ht="15" thickBot="1" x14ac:dyDescent="0.35">
      <c r="A16" s="1353"/>
      <c r="B16" s="473" t="s">
        <v>1605</v>
      </c>
      <c r="C16" s="496">
        <v>253</v>
      </c>
      <c r="D16" s="496">
        <v>267</v>
      </c>
      <c r="E16" s="493">
        <v>20.080682728376299</v>
      </c>
      <c r="F16" s="701">
        <v>2.0630707008842801</v>
      </c>
      <c r="G16" s="527">
        <v>28</v>
      </c>
      <c r="H16" s="496">
        <v>33</v>
      </c>
      <c r="I16" s="493">
        <v>17.205149769332898</v>
      </c>
      <c r="J16" s="493">
        <v>5.5608878635095698</v>
      </c>
    </row>
    <row r="17" spans="1:10" ht="15" thickBot="1" x14ac:dyDescent="0.35">
      <c r="A17" s="1353"/>
      <c r="B17" s="473" t="s">
        <v>1606</v>
      </c>
      <c r="C17" s="496">
        <v>272</v>
      </c>
      <c r="D17" s="496">
        <v>248</v>
      </c>
      <c r="E17" s="493">
        <v>18.686383235290801</v>
      </c>
      <c r="F17" s="701">
        <v>2.0074431570520002</v>
      </c>
      <c r="G17" s="527">
        <v>33</v>
      </c>
      <c r="H17" s="496">
        <v>31</v>
      </c>
      <c r="I17" s="493">
        <v>16.2979321291301</v>
      </c>
      <c r="J17" s="493">
        <v>5.4418628544841896</v>
      </c>
    </row>
    <row r="18" spans="1:10" ht="15" thickBot="1" x14ac:dyDescent="0.35">
      <c r="A18" s="1353"/>
      <c r="B18" s="473" t="s">
        <v>1607</v>
      </c>
      <c r="C18" s="496">
        <v>287</v>
      </c>
      <c r="D18" s="496">
        <v>315</v>
      </c>
      <c r="E18" s="493">
        <v>23.725082386595101</v>
      </c>
      <c r="F18" s="701">
        <v>2.1907545875721599</v>
      </c>
      <c r="G18" s="527">
        <v>38</v>
      </c>
      <c r="H18" s="496">
        <v>48</v>
      </c>
      <c r="I18" s="493">
        <v>25.486035016772501</v>
      </c>
      <c r="J18" s="493">
        <v>6.4207124528689903</v>
      </c>
    </row>
    <row r="19" spans="1:10" x14ac:dyDescent="0.3">
      <c r="A19" s="1348"/>
      <c r="B19" s="533" t="s">
        <v>156</v>
      </c>
      <c r="C19" s="1124">
        <v>1326</v>
      </c>
      <c r="D19" s="1124">
        <v>1329</v>
      </c>
      <c r="E19" s="837">
        <v>100</v>
      </c>
      <c r="F19" s="702" t="s">
        <v>136</v>
      </c>
      <c r="G19" s="1125">
        <v>162</v>
      </c>
      <c r="H19" s="837">
        <v>190</v>
      </c>
      <c r="I19" s="837">
        <v>100</v>
      </c>
      <c r="J19" s="781" t="s">
        <v>136</v>
      </c>
    </row>
    <row r="20" spans="1:10" ht="15" thickBot="1" x14ac:dyDescent="0.35">
      <c r="A20" s="1457" t="s">
        <v>1625</v>
      </c>
      <c r="B20" s="471" t="s">
        <v>1603</v>
      </c>
      <c r="C20" s="524">
        <v>436</v>
      </c>
      <c r="D20" s="524">
        <v>446</v>
      </c>
      <c r="E20" s="500">
        <v>33.514423260103101</v>
      </c>
      <c r="F20" s="699">
        <v>2.4309643327422599</v>
      </c>
      <c r="G20" s="523">
        <v>46</v>
      </c>
      <c r="H20" s="524">
        <v>56</v>
      </c>
      <c r="I20" s="500">
        <v>29.3628315670258</v>
      </c>
      <c r="J20" s="500">
        <v>6.7100978633255304</v>
      </c>
    </row>
    <row r="21" spans="1:10" ht="15" thickBot="1" x14ac:dyDescent="0.35">
      <c r="A21" s="1353"/>
      <c r="B21" s="473" t="s">
        <v>1604</v>
      </c>
      <c r="C21" s="496">
        <v>340</v>
      </c>
      <c r="D21" s="496">
        <v>335</v>
      </c>
      <c r="E21" s="493">
        <v>25.2201201855721</v>
      </c>
      <c r="F21" s="701">
        <v>2.2364796402168201</v>
      </c>
      <c r="G21" s="527">
        <v>41</v>
      </c>
      <c r="H21" s="496">
        <v>51</v>
      </c>
      <c r="I21" s="493">
        <v>26.986212557771701</v>
      </c>
      <c r="J21" s="493">
        <v>6.5401341009198504</v>
      </c>
    </row>
    <row r="22" spans="1:10" ht="15" thickBot="1" x14ac:dyDescent="0.35">
      <c r="A22" s="1353"/>
      <c r="B22" s="473" t="s">
        <v>1605</v>
      </c>
      <c r="C22" s="496">
        <v>206</v>
      </c>
      <c r="D22" s="496">
        <v>203</v>
      </c>
      <c r="E22" s="493">
        <v>15.2477329004331</v>
      </c>
      <c r="F22" s="701">
        <v>1.85130209062913</v>
      </c>
      <c r="G22" s="527">
        <v>28</v>
      </c>
      <c r="H22" s="496">
        <v>29</v>
      </c>
      <c r="I22" s="493">
        <v>15.146404401385499</v>
      </c>
      <c r="J22" s="493">
        <v>5.28205775247398</v>
      </c>
    </row>
    <row r="23" spans="1:10" ht="15" thickBot="1" x14ac:dyDescent="0.35">
      <c r="A23" s="1353"/>
      <c r="B23" s="473" t="s">
        <v>1606</v>
      </c>
      <c r="C23" s="496">
        <v>193</v>
      </c>
      <c r="D23" s="496">
        <v>195</v>
      </c>
      <c r="E23" s="493">
        <v>14.6871403368265</v>
      </c>
      <c r="F23" s="701">
        <v>1.8229504480790599</v>
      </c>
      <c r="G23" s="527">
        <v>27</v>
      </c>
      <c r="H23" s="496">
        <v>28</v>
      </c>
      <c r="I23" s="493">
        <v>14.6769138512879</v>
      </c>
      <c r="J23" s="493">
        <v>5.2139143982150404</v>
      </c>
    </row>
    <row r="24" spans="1:10" ht="15" thickBot="1" x14ac:dyDescent="0.35">
      <c r="A24" s="1353"/>
      <c r="B24" s="473" t="s">
        <v>1607</v>
      </c>
      <c r="C24" s="496">
        <v>151</v>
      </c>
      <c r="D24" s="496">
        <v>151</v>
      </c>
      <c r="E24" s="493">
        <v>11.330583317065299</v>
      </c>
      <c r="F24" s="701">
        <v>1.63234536960067</v>
      </c>
      <c r="G24" s="527">
        <v>20</v>
      </c>
      <c r="H24" s="496">
        <v>26</v>
      </c>
      <c r="I24" s="493">
        <v>13.8276376225291</v>
      </c>
      <c r="J24" s="493">
        <v>5.08594009707409</v>
      </c>
    </row>
    <row r="25" spans="1:10" x14ac:dyDescent="0.3">
      <c r="A25" s="1348"/>
      <c r="B25" s="533" t="s">
        <v>156</v>
      </c>
      <c r="C25" s="1124">
        <v>1326</v>
      </c>
      <c r="D25" s="1124">
        <v>1330</v>
      </c>
      <c r="E25" s="837">
        <v>100</v>
      </c>
      <c r="F25" s="702" t="s">
        <v>136</v>
      </c>
      <c r="G25" s="1125">
        <v>162</v>
      </c>
      <c r="H25" s="837">
        <v>190</v>
      </c>
      <c r="I25" s="837">
        <v>100</v>
      </c>
      <c r="J25" s="781" t="s">
        <v>136</v>
      </c>
    </row>
    <row r="26" spans="1:10" ht="15" thickBot="1" x14ac:dyDescent="0.35">
      <c r="A26" s="1457" t="s">
        <v>1626</v>
      </c>
      <c r="B26" s="471" t="s">
        <v>1603</v>
      </c>
      <c r="C26" s="524">
        <v>226</v>
      </c>
      <c r="D26" s="524">
        <v>217</v>
      </c>
      <c r="E26" s="500">
        <v>16.319649033441401</v>
      </c>
      <c r="F26" s="699">
        <v>1.9031198778688501</v>
      </c>
      <c r="G26" s="523">
        <v>28</v>
      </c>
      <c r="H26" s="524">
        <v>33</v>
      </c>
      <c r="I26" s="500">
        <v>17.3150177302735</v>
      </c>
      <c r="J26" s="500">
        <v>5.5749122441435404</v>
      </c>
    </row>
    <row r="27" spans="1:10" ht="15" thickBot="1" x14ac:dyDescent="0.35">
      <c r="A27" s="1353"/>
      <c r="B27" s="473" t="s">
        <v>1604</v>
      </c>
      <c r="C27" s="496">
        <v>257</v>
      </c>
      <c r="D27" s="496">
        <v>250</v>
      </c>
      <c r="E27" s="493">
        <v>18.783411480039199</v>
      </c>
      <c r="F27" s="701">
        <v>2.0114470261793902</v>
      </c>
      <c r="G27" s="527">
        <v>28</v>
      </c>
      <c r="H27" s="496">
        <v>26</v>
      </c>
      <c r="I27" s="493">
        <v>13.4577881153233</v>
      </c>
      <c r="J27" s="493">
        <v>5.0282178444035104</v>
      </c>
    </row>
    <row r="28" spans="1:10" ht="15" thickBot="1" x14ac:dyDescent="0.35">
      <c r="A28" s="1353"/>
      <c r="B28" s="473" t="s">
        <v>1605</v>
      </c>
      <c r="C28" s="496">
        <v>246</v>
      </c>
      <c r="D28" s="496">
        <v>248</v>
      </c>
      <c r="E28" s="493">
        <v>18.640464191305899</v>
      </c>
      <c r="F28" s="701">
        <v>2.00554118164525</v>
      </c>
      <c r="G28" s="527">
        <v>32</v>
      </c>
      <c r="H28" s="496">
        <v>37</v>
      </c>
      <c r="I28" s="493">
        <v>19.299573043029898</v>
      </c>
      <c r="J28" s="493">
        <v>5.8146692101893498</v>
      </c>
    </row>
    <row r="29" spans="1:10" ht="15" thickBot="1" x14ac:dyDescent="0.35">
      <c r="A29" s="1353"/>
      <c r="B29" s="473" t="s">
        <v>1606</v>
      </c>
      <c r="C29" s="496">
        <v>268</v>
      </c>
      <c r="D29" s="496">
        <v>282</v>
      </c>
      <c r="E29" s="493">
        <v>21.210425528009399</v>
      </c>
      <c r="F29" s="701">
        <v>2.1052712505949498</v>
      </c>
      <c r="G29" s="527">
        <v>36</v>
      </c>
      <c r="H29" s="496">
        <v>51</v>
      </c>
      <c r="I29" s="493">
        <v>26.8893339498938</v>
      </c>
      <c r="J29" s="493">
        <v>6.5327139044623097</v>
      </c>
    </row>
    <row r="30" spans="1:10" ht="15" thickBot="1" x14ac:dyDescent="0.35">
      <c r="A30" s="1353"/>
      <c r="B30" s="473" t="s">
        <v>1607</v>
      </c>
      <c r="C30" s="496">
        <v>329</v>
      </c>
      <c r="D30" s="496">
        <v>333</v>
      </c>
      <c r="E30" s="493">
        <v>25.046049767204099</v>
      </c>
      <c r="F30" s="701">
        <v>2.2313406337084101</v>
      </c>
      <c r="G30" s="527">
        <v>38</v>
      </c>
      <c r="H30" s="496">
        <v>44</v>
      </c>
      <c r="I30" s="493">
        <v>23.038287161479602</v>
      </c>
      <c r="J30" s="493">
        <v>6.2040559008621496</v>
      </c>
    </row>
    <row r="31" spans="1:10" x14ac:dyDescent="0.3">
      <c r="A31" s="1348"/>
      <c r="B31" s="533" t="s">
        <v>156</v>
      </c>
      <c r="C31" s="1124">
        <v>1326</v>
      </c>
      <c r="D31" s="1124">
        <v>1330</v>
      </c>
      <c r="E31" s="837">
        <v>100</v>
      </c>
      <c r="F31" s="702" t="s">
        <v>136</v>
      </c>
      <c r="G31" s="1125">
        <v>162</v>
      </c>
      <c r="H31" s="837">
        <v>191</v>
      </c>
      <c r="I31" s="837">
        <v>100</v>
      </c>
      <c r="J31" s="781" t="s">
        <v>136</v>
      </c>
    </row>
    <row r="32" spans="1:10" ht="15" thickBot="1" x14ac:dyDescent="0.35">
      <c r="A32" s="1457" t="s">
        <v>1627</v>
      </c>
      <c r="B32" s="471" t="s">
        <v>1603</v>
      </c>
      <c r="C32" s="524">
        <v>171</v>
      </c>
      <c r="D32" s="524">
        <v>175</v>
      </c>
      <c r="E32" s="500">
        <v>13.1679232869492</v>
      </c>
      <c r="F32" s="699">
        <v>1.74139674938635</v>
      </c>
      <c r="G32" s="523">
        <v>19</v>
      </c>
      <c r="H32" s="524">
        <v>21</v>
      </c>
      <c r="I32" s="500">
        <v>10.819646974314701</v>
      </c>
      <c r="J32" s="500">
        <v>4.5767204412161897</v>
      </c>
    </row>
    <row r="33" spans="1:10" ht="15" thickBot="1" x14ac:dyDescent="0.35">
      <c r="A33" s="1353"/>
      <c r="B33" s="473" t="s">
        <v>1604</v>
      </c>
      <c r="C33" s="496">
        <v>289</v>
      </c>
      <c r="D33" s="496">
        <v>293</v>
      </c>
      <c r="E33" s="493">
        <v>22.070558038220302</v>
      </c>
      <c r="F33" s="701">
        <v>2.1357795892490299</v>
      </c>
      <c r="G33" s="527">
        <v>37</v>
      </c>
      <c r="H33" s="496">
        <v>43</v>
      </c>
      <c r="I33" s="493">
        <v>22.733728058243798</v>
      </c>
      <c r="J33" s="493">
        <v>6.1750937554357996</v>
      </c>
    </row>
    <row r="34" spans="1:10" ht="15" thickBot="1" x14ac:dyDescent="0.35">
      <c r="A34" s="1353"/>
      <c r="B34" s="473" t="s">
        <v>1605</v>
      </c>
      <c r="C34" s="496">
        <v>335</v>
      </c>
      <c r="D34" s="496">
        <v>330</v>
      </c>
      <c r="E34" s="493">
        <v>24.808473829618201</v>
      </c>
      <c r="F34" s="701">
        <v>2.2242493153822598</v>
      </c>
      <c r="G34" s="527">
        <v>40</v>
      </c>
      <c r="H34" s="496">
        <v>51</v>
      </c>
      <c r="I34" s="493">
        <v>26.866268173538899</v>
      </c>
      <c r="J34" s="493">
        <v>6.5309413932699298</v>
      </c>
    </row>
    <row r="35" spans="1:10" ht="15" thickBot="1" x14ac:dyDescent="0.35">
      <c r="A35" s="1353"/>
      <c r="B35" s="473" t="s">
        <v>1606</v>
      </c>
      <c r="C35" s="496">
        <v>325</v>
      </c>
      <c r="D35" s="496">
        <v>326</v>
      </c>
      <c r="E35" s="493">
        <v>24.491001858810201</v>
      </c>
      <c r="F35" s="701">
        <v>2.2146322567593901</v>
      </c>
      <c r="G35" s="527">
        <v>42</v>
      </c>
      <c r="H35" s="496">
        <v>51</v>
      </c>
      <c r="I35" s="493">
        <v>26.649826851150301</v>
      </c>
      <c r="J35" s="493">
        <v>6.5141988849846797</v>
      </c>
    </row>
    <row r="36" spans="1:10" ht="15" thickBot="1" x14ac:dyDescent="0.35">
      <c r="A36" s="1353"/>
      <c r="B36" s="473" t="s">
        <v>1607</v>
      </c>
      <c r="C36" s="496">
        <v>206</v>
      </c>
      <c r="D36" s="496">
        <v>206</v>
      </c>
      <c r="E36" s="493">
        <v>15.462042986402</v>
      </c>
      <c r="F36" s="701">
        <v>1.8619083683476001</v>
      </c>
      <c r="G36" s="527">
        <v>24</v>
      </c>
      <c r="H36" s="496">
        <v>25</v>
      </c>
      <c r="I36" s="493">
        <v>12.930529942752299</v>
      </c>
      <c r="J36" s="493">
        <v>4.9437256195436401</v>
      </c>
    </row>
    <row r="37" spans="1:10" x14ac:dyDescent="0.3">
      <c r="A37" s="1348"/>
      <c r="B37" s="533" t="s">
        <v>156</v>
      </c>
      <c r="C37" s="1124">
        <v>1326</v>
      </c>
      <c r="D37" s="1124">
        <v>1330</v>
      </c>
      <c r="E37" s="837">
        <v>100</v>
      </c>
      <c r="F37" s="702" t="s">
        <v>136</v>
      </c>
      <c r="G37" s="1125">
        <v>162</v>
      </c>
      <c r="H37" s="837">
        <v>191</v>
      </c>
      <c r="I37" s="837">
        <v>100</v>
      </c>
      <c r="J37" s="781" t="s">
        <v>136</v>
      </c>
    </row>
    <row r="38" spans="1:10" ht="64.5" customHeight="1" x14ac:dyDescent="0.3">
      <c r="A38" s="1570" t="s">
        <v>1628</v>
      </c>
      <c r="B38" s="1570"/>
      <c r="C38" s="1570"/>
      <c r="D38" s="1570"/>
      <c r="E38" s="1570"/>
      <c r="F38" s="1570"/>
      <c r="G38" s="1570"/>
      <c r="H38" s="1570"/>
      <c r="I38" s="1570"/>
      <c r="J38" s="1570"/>
    </row>
  </sheetData>
  <mergeCells count="10">
    <mergeCell ref="A20:A25"/>
    <mergeCell ref="A26:A31"/>
    <mergeCell ref="A32:A37"/>
    <mergeCell ref="A38:J38"/>
    <mergeCell ref="A1:J1"/>
    <mergeCell ref="A5:J5"/>
    <mergeCell ref="C6:F6"/>
    <mergeCell ref="G6:J6"/>
    <mergeCell ref="A8:A13"/>
    <mergeCell ref="A14:A19"/>
  </mergeCells>
  <hyperlinks>
    <hyperlink ref="A3" location="Kapitel7" display="&lt;  Zurück zur Übersicht"/>
  </hyperlinks>
  <pageMargins left="0.7" right="0.7" top="0.78740157499999996" bottom="0.78740157499999996"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workbookViewId="0">
      <selection sqref="A1:J1"/>
    </sheetView>
  </sheetViews>
  <sheetFormatPr baseColWidth="10" defaultColWidth="11.44140625" defaultRowHeight="14.4" x14ac:dyDescent="0.3"/>
  <cols>
    <col min="1" max="1" width="28.5546875" style="443" customWidth="1"/>
    <col min="2" max="2" width="12.88671875" style="443" customWidth="1"/>
    <col min="3" max="10" width="15.6640625" style="443" customWidth="1"/>
    <col min="11" max="16384" width="11.44140625" style="443"/>
  </cols>
  <sheetData>
    <row r="1" spans="1:10" ht="24.6" x14ac:dyDescent="0.4">
      <c r="A1" s="1304" t="s">
        <v>1629</v>
      </c>
      <c r="B1" s="1304"/>
      <c r="C1" s="1304"/>
      <c r="D1" s="1304"/>
      <c r="E1" s="1304"/>
      <c r="F1" s="1304"/>
      <c r="G1" s="1304"/>
      <c r="H1" s="1304"/>
      <c r="I1" s="1304"/>
      <c r="J1" s="1304"/>
    </row>
    <row r="2" spans="1:10" x14ac:dyDescent="0.3">
      <c r="A2" s="120"/>
      <c r="B2" s="120"/>
      <c r="C2" s="120"/>
    </row>
    <row r="3" spans="1:10" x14ac:dyDescent="0.3">
      <c r="A3" s="434" t="s">
        <v>7</v>
      </c>
      <c r="B3" s="120"/>
      <c r="C3" s="120"/>
    </row>
    <row r="5" spans="1:10" ht="26.25" customHeight="1" x14ac:dyDescent="0.3">
      <c r="A5" s="1417" t="s">
        <v>1630</v>
      </c>
      <c r="B5" s="1417"/>
      <c r="C5" s="1417"/>
      <c r="D5" s="1417"/>
      <c r="E5" s="1417"/>
      <c r="F5" s="1417"/>
      <c r="G5" s="1417"/>
      <c r="H5" s="1417"/>
      <c r="I5" s="1417"/>
      <c r="J5" s="1417"/>
    </row>
    <row r="6" spans="1:10" x14ac:dyDescent="0.3">
      <c r="A6" s="1108" t="s">
        <v>10</v>
      </c>
      <c r="B6" s="1108"/>
      <c r="C6" s="1571" t="s">
        <v>363</v>
      </c>
      <c r="D6" s="1572"/>
      <c r="E6" s="1572"/>
      <c r="F6" s="1573"/>
      <c r="G6" s="1574" t="s">
        <v>6</v>
      </c>
      <c r="H6" s="1574"/>
      <c r="I6" s="1574"/>
      <c r="J6" s="1574"/>
    </row>
    <row r="7" spans="1:10" x14ac:dyDescent="0.3">
      <c r="A7" s="1110"/>
      <c r="B7" s="1110"/>
      <c r="C7" s="697" t="s">
        <v>18</v>
      </c>
      <c r="D7" s="698" t="s">
        <v>17</v>
      </c>
      <c r="E7" s="698" t="s">
        <v>154</v>
      </c>
      <c r="F7" s="698" t="s">
        <v>254</v>
      </c>
      <c r="G7" s="697" t="s">
        <v>18</v>
      </c>
      <c r="H7" s="698" t="s">
        <v>17</v>
      </c>
      <c r="I7" s="698" t="s">
        <v>154</v>
      </c>
      <c r="J7" s="698" t="s">
        <v>254</v>
      </c>
    </row>
    <row r="8" spans="1:10" ht="15" thickBot="1" x14ac:dyDescent="0.35">
      <c r="A8" s="1457" t="s">
        <v>1631</v>
      </c>
      <c r="B8" s="471" t="s">
        <v>1603</v>
      </c>
      <c r="C8" s="524">
        <v>368</v>
      </c>
      <c r="D8" s="524">
        <v>381</v>
      </c>
      <c r="E8" s="500">
        <v>28.353584009896402</v>
      </c>
      <c r="F8" s="699">
        <v>2.3308219216237802</v>
      </c>
      <c r="G8" s="523">
        <v>45</v>
      </c>
      <c r="H8" s="524">
        <v>60</v>
      </c>
      <c r="I8" s="500">
        <v>32.901804001021603</v>
      </c>
      <c r="J8" s="500">
        <v>7.2427779929146103</v>
      </c>
    </row>
    <row r="9" spans="1:10" ht="15" thickBot="1" x14ac:dyDescent="0.35">
      <c r="A9" s="1353"/>
      <c r="B9" s="473" t="s">
        <v>1604</v>
      </c>
      <c r="C9" s="496">
        <v>530</v>
      </c>
      <c r="D9" s="496">
        <v>556</v>
      </c>
      <c r="E9" s="493">
        <v>41.345779761934303</v>
      </c>
      <c r="F9" s="701">
        <v>2.5466725282405802</v>
      </c>
      <c r="G9" s="527">
        <v>56</v>
      </c>
      <c r="H9" s="496">
        <v>67</v>
      </c>
      <c r="I9" s="493">
        <v>36.9081243629036</v>
      </c>
      <c r="J9" s="493">
        <v>7.4385382897362602</v>
      </c>
    </row>
    <row r="10" spans="1:10" ht="15" thickBot="1" x14ac:dyDescent="0.35">
      <c r="A10" s="1353"/>
      <c r="B10" s="473" t="s">
        <v>1605</v>
      </c>
      <c r="C10" s="496">
        <v>219</v>
      </c>
      <c r="D10" s="496">
        <v>225</v>
      </c>
      <c r="E10" s="493">
        <v>16.763214054059802</v>
      </c>
      <c r="F10" s="701">
        <v>1.9317199884321301</v>
      </c>
      <c r="G10" s="527">
        <v>28</v>
      </c>
      <c r="H10" s="496">
        <v>33</v>
      </c>
      <c r="I10" s="493">
        <v>18.371517526055499</v>
      </c>
      <c r="J10" s="493">
        <v>5.9694356241087299</v>
      </c>
    </row>
    <row r="11" spans="1:10" ht="15" thickBot="1" x14ac:dyDescent="0.35">
      <c r="A11" s="1353"/>
      <c r="B11" s="473" t="s">
        <v>1606</v>
      </c>
      <c r="C11" s="496">
        <v>148</v>
      </c>
      <c r="D11" s="496">
        <v>130</v>
      </c>
      <c r="E11" s="493">
        <v>9.6442903707297098</v>
      </c>
      <c r="F11" s="701">
        <v>1.52658438776953</v>
      </c>
      <c r="G11" s="1126">
        <v>13</v>
      </c>
      <c r="H11" s="529">
        <v>13</v>
      </c>
      <c r="I11" s="661">
        <v>7.3715394777152099</v>
      </c>
      <c r="J11" s="661">
        <v>4.02801627717903</v>
      </c>
    </row>
    <row r="12" spans="1:10" ht="15" thickBot="1" x14ac:dyDescent="0.35">
      <c r="A12" s="1353"/>
      <c r="B12" s="473" t="s">
        <v>1607</v>
      </c>
      <c r="C12" s="496">
        <v>50</v>
      </c>
      <c r="D12" s="496">
        <v>52</v>
      </c>
      <c r="E12" s="493">
        <v>3.89313180337972</v>
      </c>
      <c r="F12" s="701">
        <v>1.00031007600732</v>
      </c>
      <c r="G12" s="1126">
        <v>6</v>
      </c>
      <c r="H12" s="529">
        <v>8</v>
      </c>
      <c r="I12" s="661">
        <v>4.44701463230414</v>
      </c>
      <c r="J12" s="661">
        <v>3.1775786241665598</v>
      </c>
    </row>
    <row r="13" spans="1:10" x14ac:dyDescent="0.3">
      <c r="A13" s="1348"/>
      <c r="B13" s="533" t="s">
        <v>156</v>
      </c>
      <c r="C13" s="1124">
        <v>1315</v>
      </c>
      <c r="D13" s="1124">
        <v>1344</v>
      </c>
      <c r="E13" s="837">
        <v>100</v>
      </c>
      <c r="F13" s="702" t="s">
        <v>136</v>
      </c>
      <c r="G13" s="1125">
        <v>148</v>
      </c>
      <c r="H13" s="837">
        <v>181</v>
      </c>
      <c r="I13" s="837">
        <v>100</v>
      </c>
      <c r="J13" s="781" t="s">
        <v>136</v>
      </c>
    </row>
    <row r="14" spans="1:10" ht="15" thickBot="1" x14ac:dyDescent="0.35">
      <c r="A14" s="1457" t="s">
        <v>1632</v>
      </c>
      <c r="B14" s="471" t="s">
        <v>1603</v>
      </c>
      <c r="C14" s="524">
        <v>104</v>
      </c>
      <c r="D14" s="524">
        <v>108</v>
      </c>
      <c r="E14" s="500">
        <v>8.0664759069514496</v>
      </c>
      <c r="F14" s="699">
        <v>1.4082726723275201</v>
      </c>
      <c r="G14" s="523">
        <v>14</v>
      </c>
      <c r="H14" s="524">
        <v>18</v>
      </c>
      <c r="I14" s="500">
        <v>10.0865276785931</v>
      </c>
      <c r="J14" s="500">
        <v>4.6421922598615399</v>
      </c>
    </row>
    <row r="15" spans="1:10" ht="15" thickBot="1" x14ac:dyDescent="0.35">
      <c r="A15" s="1353"/>
      <c r="B15" s="473" t="s">
        <v>1604</v>
      </c>
      <c r="C15" s="496">
        <v>182</v>
      </c>
      <c r="D15" s="496">
        <v>188</v>
      </c>
      <c r="E15" s="493">
        <v>13.9912235332846</v>
      </c>
      <c r="F15" s="701">
        <v>1.79393667911139</v>
      </c>
      <c r="G15" s="527">
        <v>21</v>
      </c>
      <c r="H15" s="496">
        <v>27</v>
      </c>
      <c r="I15" s="493">
        <v>14.798050346368001</v>
      </c>
      <c r="J15" s="493">
        <v>5.47352256162032</v>
      </c>
    </row>
    <row r="16" spans="1:10" ht="15" thickBot="1" x14ac:dyDescent="0.35">
      <c r="A16" s="1353"/>
      <c r="B16" s="473" t="s">
        <v>1605</v>
      </c>
      <c r="C16" s="496">
        <v>452</v>
      </c>
      <c r="D16" s="496">
        <v>473</v>
      </c>
      <c r="E16" s="493">
        <v>35.192248971053999</v>
      </c>
      <c r="F16" s="701">
        <v>2.4697037621073599</v>
      </c>
      <c r="G16" s="527">
        <v>55</v>
      </c>
      <c r="H16" s="496">
        <v>68</v>
      </c>
      <c r="I16" s="493">
        <v>37.040973550804303</v>
      </c>
      <c r="J16" s="493">
        <v>7.4440639297536304</v>
      </c>
    </row>
    <row r="17" spans="1:10" ht="15" thickBot="1" x14ac:dyDescent="0.35">
      <c r="A17" s="1353"/>
      <c r="B17" s="473" t="s">
        <v>1606</v>
      </c>
      <c r="C17" s="496">
        <v>392</v>
      </c>
      <c r="D17" s="496">
        <v>397</v>
      </c>
      <c r="E17" s="493">
        <v>29.551381368146899</v>
      </c>
      <c r="F17" s="701">
        <v>2.35957079102316</v>
      </c>
      <c r="G17" s="527">
        <v>45</v>
      </c>
      <c r="H17" s="496">
        <v>53</v>
      </c>
      <c r="I17" s="493">
        <v>29.310426290093499</v>
      </c>
      <c r="J17" s="493">
        <v>7.0166311102010797</v>
      </c>
    </row>
    <row r="18" spans="1:10" ht="15" thickBot="1" x14ac:dyDescent="0.35">
      <c r="A18" s="1353"/>
      <c r="B18" s="473" t="s">
        <v>1607</v>
      </c>
      <c r="C18" s="496">
        <v>185</v>
      </c>
      <c r="D18" s="496">
        <v>177</v>
      </c>
      <c r="E18" s="493">
        <v>13.1986702205631</v>
      </c>
      <c r="F18" s="701">
        <v>1.75039536790887</v>
      </c>
      <c r="G18" s="527">
        <v>13</v>
      </c>
      <c r="H18" s="496">
        <v>16</v>
      </c>
      <c r="I18" s="493">
        <v>8.7640221341411504</v>
      </c>
      <c r="J18" s="493">
        <v>4.35887780522763</v>
      </c>
    </row>
    <row r="19" spans="1:10" x14ac:dyDescent="0.3">
      <c r="A19" s="1348"/>
      <c r="B19" s="533" t="s">
        <v>156</v>
      </c>
      <c r="C19" s="1124">
        <v>1315</v>
      </c>
      <c r="D19" s="1124">
        <v>1343</v>
      </c>
      <c r="E19" s="837">
        <v>100</v>
      </c>
      <c r="F19" s="702" t="s">
        <v>136</v>
      </c>
      <c r="G19" s="1125">
        <v>148</v>
      </c>
      <c r="H19" s="837">
        <v>182</v>
      </c>
      <c r="I19" s="837">
        <v>100</v>
      </c>
      <c r="J19" s="781" t="s">
        <v>136</v>
      </c>
    </row>
    <row r="20" spans="1:10" ht="15" thickBot="1" x14ac:dyDescent="0.35">
      <c r="A20" s="1457" t="s">
        <v>1633</v>
      </c>
      <c r="B20" s="471" t="s">
        <v>1603</v>
      </c>
      <c r="C20" s="524">
        <v>636</v>
      </c>
      <c r="D20" s="524">
        <v>636</v>
      </c>
      <c r="E20" s="500">
        <v>47.288019261576302</v>
      </c>
      <c r="F20" s="699">
        <v>2.5818922074079902</v>
      </c>
      <c r="G20" s="523">
        <v>68</v>
      </c>
      <c r="H20" s="524">
        <v>79</v>
      </c>
      <c r="I20" s="500">
        <v>43.386532026867002</v>
      </c>
      <c r="J20" s="500">
        <v>7.6397165271476997</v>
      </c>
    </row>
    <row r="21" spans="1:10" ht="15" thickBot="1" x14ac:dyDescent="0.35">
      <c r="A21" s="1353"/>
      <c r="B21" s="473" t="s">
        <v>1604</v>
      </c>
      <c r="C21" s="496">
        <v>359</v>
      </c>
      <c r="D21" s="496">
        <v>367</v>
      </c>
      <c r="E21" s="493">
        <v>27.3253768434801</v>
      </c>
      <c r="F21" s="701">
        <v>2.30452992241471</v>
      </c>
      <c r="G21" s="527">
        <v>51</v>
      </c>
      <c r="H21" s="496">
        <v>68</v>
      </c>
      <c r="I21" s="493">
        <v>37.320194831016501</v>
      </c>
      <c r="J21" s="493">
        <v>7.4554809700186304</v>
      </c>
    </row>
    <row r="22" spans="1:10" ht="15" thickBot="1" x14ac:dyDescent="0.35">
      <c r="A22" s="1353"/>
      <c r="B22" s="473" t="s">
        <v>1605</v>
      </c>
      <c r="C22" s="496">
        <v>166</v>
      </c>
      <c r="D22" s="496">
        <v>162</v>
      </c>
      <c r="E22" s="493">
        <v>12.040784921722199</v>
      </c>
      <c r="F22" s="701">
        <v>1.68296835218403</v>
      </c>
      <c r="G22" s="1126">
        <v>12</v>
      </c>
      <c r="H22" s="529">
        <v>12</v>
      </c>
      <c r="I22" s="661">
        <v>6.5101274675960399</v>
      </c>
      <c r="J22" s="661">
        <v>3.80291769096916</v>
      </c>
    </row>
    <row r="23" spans="1:10" ht="15" thickBot="1" x14ac:dyDescent="0.35">
      <c r="A23" s="1353"/>
      <c r="B23" s="473" t="s">
        <v>1606</v>
      </c>
      <c r="C23" s="496">
        <v>107</v>
      </c>
      <c r="D23" s="496">
        <v>124</v>
      </c>
      <c r="E23" s="493">
        <v>9.2292040224043106</v>
      </c>
      <c r="F23" s="701">
        <v>1.4967975804651199</v>
      </c>
      <c r="G23" s="527">
        <v>14</v>
      </c>
      <c r="H23" s="496">
        <v>18</v>
      </c>
      <c r="I23" s="493">
        <v>9.6217970242547803</v>
      </c>
      <c r="J23" s="493">
        <v>4.5456902859176296</v>
      </c>
    </row>
    <row r="24" spans="1:10" ht="15" thickBot="1" x14ac:dyDescent="0.35">
      <c r="A24" s="1353"/>
      <c r="B24" s="473" t="s">
        <v>1607</v>
      </c>
      <c r="C24" s="496">
        <v>47</v>
      </c>
      <c r="D24" s="496">
        <v>55</v>
      </c>
      <c r="E24" s="493">
        <v>4.1166149508171399</v>
      </c>
      <c r="F24" s="701">
        <v>1.0274239368029101</v>
      </c>
      <c r="G24" s="1128">
        <v>3</v>
      </c>
      <c r="H24" s="653">
        <v>6</v>
      </c>
      <c r="I24" s="669">
        <v>3.1613486502656798</v>
      </c>
      <c r="J24" s="669">
        <v>2.69712118050718</v>
      </c>
    </row>
    <row r="25" spans="1:10" x14ac:dyDescent="0.3">
      <c r="A25" s="1348"/>
      <c r="B25" s="533" t="s">
        <v>156</v>
      </c>
      <c r="C25" s="1124">
        <v>1315</v>
      </c>
      <c r="D25" s="1124">
        <v>1344</v>
      </c>
      <c r="E25" s="837">
        <v>100</v>
      </c>
      <c r="F25" s="702" t="s">
        <v>136</v>
      </c>
      <c r="G25" s="1125">
        <v>148</v>
      </c>
      <c r="H25" s="837">
        <v>183</v>
      </c>
      <c r="I25" s="837">
        <v>100</v>
      </c>
      <c r="J25" s="781" t="s">
        <v>136</v>
      </c>
    </row>
    <row r="26" spans="1:10" ht="15" thickBot="1" x14ac:dyDescent="0.35">
      <c r="A26" s="1457" t="s">
        <v>1634</v>
      </c>
      <c r="B26" s="471" t="s">
        <v>1603</v>
      </c>
      <c r="C26" s="524">
        <v>93</v>
      </c>
      <c r="D26" s="524">
        <v>97</v>
      </c>
      <c r="E26" s="500">
        <v>7.1980109420758502</v>
      </c>
      <c r="F26" s="699">
        <v>1.3365732680220199</v>
      </c>
      <c r="G26" s="1127">
        <v>10</v>
      </c>
      <c r="H26" s="526">
        <v>11</v>
      </c>
      <c r="I26" s="674">
        <v>5.8370059487353698</v>
      </c>
      <c r="J26" s="674">
        <v>3.61389136558665</v>
      </c>
    </row>
    <row r="27" spans="1:10" ht="15" thickBot="1" x14ac:dyDescent="0.35">
      <c r="A27" s="1353"/>
      <c r="B27" s="473" t="s">
        <v>1604</v>
      </c>
      <c r="C27" s="496">
        <v>109</v>
      </c>
      <c r="D27" s="496">
        <v>117</v>
      </c>
      <c r="E27" s="493">
        <v>8.7164512959027807</v>
      </c>
      <c r="F27" s="701">
        <v>1.45872688988763</v>
      </c>
      <c r="G27" s="1126">
        <v>12</v>
      </c>
      <c r="H27" s="529">
        <v>13</v>
      </c>
      <c r="I27" s="661">
        <v>7.3000233048764702</v>
      </c>
      <c r="J27" s="661">
        <v>4.0099765387921602</v>
      </c>
    </row>
    <row r="28" spans="1:10" ht="15" thickBot="1" x14ac:dyDescent="0.35">
      <c r="A28" s="1353"/>
      <c r="B28" s="473" t="s">
        <v>1605</v>
      </c>
      <c r="C28" s="496">
        <v>239</v>
      </c>
      <c r="D28" s="496">
        <v>240</v>
      </c>
      <c r="E28" s="493">
        <v>17.821604838752101</v>
      </c>
      <c r="F28" s="701">
        <v>1.97906523544702</v>
      </c>
      <c r="G28" s="527">
        <v>25</v>
      </c>
      <c r="H28" s="496">
        <v>35</v>
      </c>
      <c r="I28" s="493">
        <v>19.376880244532799</v>
      </c>
      <c r="J28" s="493">
        <v>6.0927256577079403</v>
      </c>
    </row>
    <row r="29" spans="1:10" ht="15" thickBot="1" x14ac:dyDescent="0.35">
      <c r="A29" s="1353"/>
      <c r="B29" s="473" t="s">
        <v>1606</v>
      </c>
      <c r="C29" s="496">
        <v>389</v>
      </c>
      <c r="D29" s="496">
        <v>407</v>
      </c>
      <c r="E29" s="493">
        <v>30.292991647511599</v>
      </c>
      <c r="F29" s="701">
        <v>2.3763870766953699</v>
      </c>
      <c r="G29" s="527">
        <v>44</v>
      </c>
      <c r="H29" s="496">
        <v>58</v>
      </c>
      <c r="I29" s="493">
        <v>31.7024379187365</v>
      </c>
      <c r="J29" s="493">
        <v>7.1728017436847002</v>
      </c>
    </row>
    <row r="30" spans="1:10" ht="15" thickBot="1" x14ac:dyDescent="0.35">
      <c r="A30" s="1353"/>
      <c r="B30" s="473" t="s">
        <v>1607</v>
      </c>
      <c r="C30" s="496">
        <v>485</v>
      </c>
      <c r="D30" s="496">
        <v>484</v>
      </c>
      <c r="E30" s="493">
        <v>35.970941275757703</v>
      </c>
      <c r="F30" s="701">
        <v>2.48183175547894</v>
      </c>
      <c r="G30" s="527">
        <v>57</v>
      </c>
      <c r="H30" s="496">
        <v>65</v>
      </c>
      <c r="I30" s="493">
        <v>35.783652583118901</v>
      </c>
      <c r="J30" s="493">
        <v>7.3893294539514196</v>
      </c>
    </row>
    <row r="31" spans="1:10" x14ac:dyDescent="0.3">
      <c r="A31" s="1348"/>
      <c r="B31" s="533" t="s">
        <v>156</v>
      </c>
      <c r="C31" s="1124">
        <v>1315</v>
      </c>
      <c r="D31" s="1124">
        <v>1345</v>
      </c>
      <c r="E31" s="837">
        <v>100</v>
      </c>
      <c r="F31" s="702" t="s">
        <v>136</v>
      </c>
      <c r="G31" s="1125">
        <v>148</v>
      </c>
      <c r="H31" s="837">
        <v>182</v>
      </c>
      <c r="I31" s="837">
        <v>100</v>
      </c>
      <c r="J31" s="781" t="s">
        <v>136</v>
      </c>
    </row>
    <row r="32" spans="1:10" ht="15" thickBot="1" x14ac:dyDescent="0.35">
      <c r="A32" s="1457" t="s">
        <v>1635</v>
      </c>
      <c r="B32" s="471" t="s">
        <v>1603</v>
      </c>
      <c r="C32" s="524">
        <v>114</v>
      </c>
      <c r="D32" s="524">
        <v>122</v>
      </c>
      <c r="E32" s="500">
        <v>9.0939098795000302</v>
      </c>
      <c r="F32" s="699">
        <v>1.48689290722593</v>
      </c>
      <c r="G32" s="1127">
        <v>11</v>
      </c>
      <c r="H32" s="526">
        <v>14</v>
      </c>
      <c r="I32" s="674">
        <v>7.7881303447829504</v>
      </c>
      <c r="J32" s="674">
        <v>4.1309497818962004</v>
      </c>
    </row>
    <row r="33" spans="1:10" ht="15" thickBot="1" x14ac:dyDescent="0.35">
      <c r="A33" s="1353"/>
      <c r="B33" s="473" t="s">
        <v>1604</v>
      </c>
      <c r="C33" s="496">
        <v>135</v>
      </c>
      <c r="D33" s="496">
        <v>116</v>
      </c>
      <c r="E33" s="493">
        <v>8.6211685653982393</v>
      </c>
      <c r="F33" s="701">
        <v>1.45148898871975</v>
      </c>
      <c r="G33" s="1126">
        <v>8</v>
      </c>
      <c r="H33" s="529">
        <v>7</v>
      </c>
      <c r="I33" s="661">
        <v>3.6736071548355</v>
      </c>
      <c r="J33" s="661">
        <v>2.8997389408380401</v>
      </c>
    </row>
    <row r="34" spans="1:10" ht="15" thickBot="1" x14ac:dyDescent="0.35">
      <c r="A34" s="1353"/>
      <c r="B34" s="473" t="s">
        <v>1605</v>
      </c>
      <c r="C34" s="496">
        <v>239</v>
      </c>
      <c r="D34" s="496">
        <v>244</v>
      </c>
      <c r="E34" s="493">
        <v>18.182147214411899</v>
      </c>
      <c r="F34" s="701">
        <v>1.9945939663952901</v>
      </c>
      <c r="G34" s="527">
        <v>28</v>
      </c>
      <c r="H34" s="496">
        <v>34</v>
      </c>
      <c r="I34" s="493">
        <v>18.7005012110114</v>
      </c>
      <c r="J34" s="493">
        <v>6.0104979497163997</v>
      </c>
    </row>
    <row r="35" spans="1:10" ht="15" thickBot="1" x14ac:dyDescent="0.35">
      <c r="A35" s="1353"/>
      <c r="B35" s="473" t="s">
        <v>1606</v>
      </c>
      <c r="C35" s="496">
        <v>279</v>
      </c>
      <c r="D35" s="496">
        <v>286</v>
      </c>
      <c r="E35" s="493">
        <v>21.2821325912075</v>
      </c>
      <c r="F35" s="701">
        <v>2.1166649065537499</v>
      </c>
      <c r="G35" s="527">
        <v>32</v>
      </c>
      <c r="H35" s="496">
        <v>40</v>
      </c>
      <c r="I35" s="493">
        <v>21.993799289199998</v>
      </c>
      <c r="J35" s="493">
        <v>6.3849071738741001</v>
      </c>
    </row>
    <row r="36" spans="1:10" ht="15" thickBot="1" x14ac:dyDescent="0.35">
      <c r="A36" s="1353"/>
      <c r="B36" s="473" t="s">
        <v>1607</v>
      </c>
      <c r="C36" s="496">
        <v>548</v>
      </c>
      <c r="D36" s="496">
        <v>576</v>
      </c>
      <c r="E36" s="493">
        <v>42.820641749482299</v>
      </c>
      <c r="F36" s="701">
        <v>2.55890463806164</v>
      </c>
      <c r="G36" s="527">
        <v>69</v>
      </c>
      <c r="H36" s="496">
        <v>87</v>
      </c>
      <c r="I36" s="493">
        <v>47.843962000170201</v>
      </c>
      <c r="J36" s="493">
        <v>7.7002665857285404</v>
      </c>
    </row>
    <row r="37" spans="1:10" x14ac:dyDescent="0.3">
      <c r="A37" s="1348"/>
      <c r="B37" s="533" t="s">
        <v>156</v>
      </c>
      <c r="C37" s="1124">
        <v>1315</v>
      </c>
      <c r="D37" s="1124">
        <v>1344</v>
      </c>
      <c r="E37" s="837">
        <v>100</v>
      </c>
      <c r="F37" s="702" t="s">
        <v>136</v>
      </c>
      <c r="G37" s="1125">
        <v>148</v>
      </c>
      <c r="H37" s="837">
        <v>182</v>
      </c>
      <c r="I37" s="837">
        <v>100</v>
      </c>
      <c r="J37" s="781" t="s">
        <v>136</v>
      </c>
    </row>
    <row r="38" spans="1:10" ht="60" customHeight="1" x14ac:dyDescent="0.3">
      <c r="A38" s="1570" t="s">
        <v>1636</v>
      </c>
      <c r="B38" s="1570"/>
      <c r="C38" s="1570"/>
      <c r="D38" s="1570"/>
      <c r="E38" s="1570"/>
      <c r="F38" s="1570"/>
      <c r="G38" s="1570"/>
      <c r="H38" s="1570"/>
      <c r="I38" s="1570"/>
      <c r="J38" s="1570"/>
    </row>
  </sheetData>
  <mergeCells count="10">
    <mergeCell ref="A20:A25"/>
    <mergeCell ref="A26:A31"/>
    <mergeCell ref="A32:A37"/>
    <mergeCell ref="A38:J38"/>
    <mergeCell ref="A1:J1"/>
    <mergeCell ref="A5:J5"/>
    <mergeCell ref="C6:F6"/>
    <mergeCell ref="G6:J6"/>
    <mergeCell ref="A8:A13"/>
    <mergeCell ref="A14:A19"/>
  </mergeCells>
  <hyperlinks>
    <hyperlink ref="A3" location="Kapitel7" display="&lt;  Zurück zur Übersicht"/>
  </hyperlinks>
  <pageMargins left="0.7" right="0.7" top="0.78740157499999996" bottom="0.78740157499999996"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workbookViewId="0">
      <selection sqref="A1:J1"/>
    </sheetView>
  </sheetViews>
  <sheetFormatPr baseColWidth="10" defaultColWidth="11.44140625" defaultRowHeight="14.4" x14ac:dyDescent="0.3"/>
  <cols>
    <col min="1" max="1" width="28.5546875" style="443" customWidth="1"/>
    <col min="2" max="2" width="12.88671875" style="443" customWidth="1"/>
    <col min="3" max="10" width="15.6640625" style="443" customWidth="1"/>
    <col min="11" max="16384" width="11.44140625" style="443"/>
  </cols>
  <sheetData>
    <row r="1" spans="1:10" ht="24.6" x14ac:dyDescent="0.4">
      <c r="A1" s="1304" t="s">
        <v>1637</v>
      </c>
      <c r="B1" s="1304"/>
      <c r="C1" s="1304"/>
      <c r="D1" s="1304"/>
      <c r="E1" s="1304"/>
      <c r="F1" s="1304"/>
      <c r="G1" s="1304"/>
      <c r="H1" s="1304"/>
      <c r="I1" s="1304"/>
      <c r="J1" s="1304"/>
    </row>
    <row r="2" spans="1:10" x14ac:dyDescent="0.3">
      <c r="A2" s="120"/>
      <c r="B2" s="120"/>
      <c r="C2" s="120"/>
    </row>
    <row r="3" spans="1:10" x14ac:dyDescent="0.3">
      <c r="A3" s="434" t="s">
        <v>7</v>
      </c>
      <c r="B3" s="120"/>
      <c r="C3" s="120"/>
    </row>
    <row r="5" spans="1:10" x14ac:dyDescent="0.3">
      <c r="A5" s="1417" t="s">
        <v>1638</v>
      </c>
      <c r="B5" s="1417"/>
      <c r="C5" s="1417"/>
      <c r="D5" s="1417"/>
      <c r="E5" s="1417"/>
      <c r="F5" s="1417"/>
      <c r="G5" s="1417"/>
      <c r="H5" s="1417"/>
      <c r="I5" s="1417"/>
      <c r="J5" s="1417"/>
    </row>
    <row r="6" spans="1:10" x14ac:dyDescent="0.3">
      <c r="A6" s="1108" t="s">
        <v>10</v>
      </c>
      <c r="B6" s="1108"/>
      <c r="C6" s="1571" t="s">
        <v>363</v>
      </c>
      <c r="D6" s="1572"/>
      <c r="E6" s="1572"/>
      <c r="F6" s="1573"/>
      <c r="G6" s="1574" t="s">
        <v>6</v>
      </c>
      <c r="H6" s="1574"/>
      <c r="I6" s="1574"/>
      <c r="J6" s="1574"/>
    </row>
    <row r="7" spans="1:10" x14ac:dyDescent="0.3">
      <c r="A7" s="1110"/>
      <c r="B7" s="1110"/>
      <c r="C7" s="697" t="s">
        <v>18</v>
      </c>
      <c r="D7" s="698" t="s">
        <v>17</v>
      </c>
      <c r="E7" s="698" t="s">
        <v>154</v>
      </c>
      <c r="F7" s="698" t="s">
        <v>254</v>
      </c>
      <c r="G7" s="697" t="s">
        <v>18</v>
      </c>
      <c r="H7" s="698" t="s">
        <v>17</v>
      </c>
      <c r="I7" s="698" t="s">
        <v>154</v>
      </c>
      <c r="J7" s="698" t="s">
        <v>254</v>
      </c>
    </row>
    <row r="8" spans="1:10" ht="15" thickBot="1" x14ac:dyDescent="0.35">
      <c r="A8" s="1457" t="s">
        <v>1639</v>
      </c>
      <c r="B8" s="471" t="s">
        <v>1603</v>
      </c>
      <c r="C8" s="524">
        <v>323</v>
      </c>
      <c r="D8" s="524">
        <v>337</v>
      </c>
      <c r="E8" s="500">
        <v>25.754662989861799</v>
      </c>
      <c r="F8" s="699">
        <v>2.26567510613254</v>
      </c>
      <c r="G8" s="523">
        <v>41</v>
      </c>
      <c r="H8" s="524">
        <v>48</v>
      </c>
      <c r="I8" s="500">
        <v>27.802798355380801</v>
      </c>
      <c r="J8" s="500">
        <v>6.90628240664023</v>
      </c>
    </row>
    <row r="9" spans="1:10" ht="15" thickBot="1" x14ac:dyDescent="0.35">
      <c r="A9" s="1353"/>
      <c r="B9" s="473" t="s">
        <v>1604</v>
      </c>
      <c r="C9" s="496">
        <v>263</v>
      </c>
      <c r="D9" s="496">
        <v>260</v>
      </c>
      <c r="E9" s="493">
        <v>19.8428147144019</v>
      </c>
      <c r="F9" s="701">
        <v>2.0663694556828398</v>
      </c>
      <c r="G9" s="527">
        <v>30</v>
      </c>
      <c r="H9" s="496">
        <v>38</v>
      </c>
      <c r="I9" s="493">
        <v>22.325368597406101</v>
      </c>
      <c r="J9" s="493">
        <v>6.4191690846569696</v>
      </c>
    </row>
    <row r="10" spans="1:10" ht="15" thickBot="1" x14ac:dyDescent="0.35">
      <c r="A10" s="1353"/>
      <c r="B10" s="473" t="s">
        <v>1605</v>
      </c>
      <c r="C10" s="496">
        <v>229</v>
      </c>
      <c r="D10" s="496">
        <v>207</v>
      </c>
      <c r="E10" s="493">
        <v>15.765494296800901</v>
      </c>
      <c r="F10" s="701">
        <v>1.8881388032400801</v>
      </c>
      <c r="G10" s="1126">
        <v>15</v>
      </c>
      <c r="H10" s="529">
        <v>14</v>
      </c>
      <c r="I10" s="661">
        <v>8.3210813573605407</v>
      </c>
      <c r="J10" s="661">
        <v>4.2575967050696999</v>
      </c>
    </row>
    <row r="11" spans="1:10" ht="15" thickBot="1" x14ac:dyDescent="0.35">
      <c r="A11" s="1353"/>
      <c r="B11" s="473" t="s">
        <v>1606</v>
      </c>
      <c r="C11" s="496">
        <v>366</v>
      </c>
      <c r="D11" s="496">
        <v>368</v>
      </c>
      <c r="E11" s="493">
        <v>28.1148614807645</v>
      </c>
      <c r="F11" s="701">
        <v>2.3292850368840701</v>
      </c>
      <c r="G11" s="527">
        <v>44</v>
      </c>
      <c r="H11" s="496">
        <v>50</v>
      </c>
      <c r="I11" s="493">
        <v>28.9341207707912</v>
      </c>
      <c r="J11" s="493">
        <v>6.9899747608957297</v>
      </c>
    </row>
    <row r="12" spans="1:10" ht="15" thickBot="1" x14ac:dyDescent="0.35">
      <c r="A12" s="1353"/>
      <c r="B12" s="473" t="s">
        <v>1607</v>
      </c>
      <c r="C12" s="496">
        <v>129</v>
      </c>
      <c r="D12" s="496">
        <v>138</v>
      </c>
      <c r="E12" s="493">
        <v>10.5221665181709</v>
      </c>
      <c r="F12" s="701">
        <v>1.58981071977773</v>
      </c>
      <c r="G12" s="527">
        <v>18</v>
      </c>
      <c r="H12" s="496">
        <v>22</v>
      </c>
      <c r="I12" s="493">
        <v>12.6166309190614</v>
      </c>
      <c r="J12" s="493">
        <v>5.1183029467013297</v>
      </c>
    </row>
    <row r="13" spans="1:10" x14ac:dyDescent="0.3">
      <c r="A13" s="1348"/>
      <c r="B13" s="533" t="s">
        <v>156</v>
      </c>
      <c r="C13" s="1124">
        <v>1310</v>
      </c>
      <c r="D13" s="1124">
        <v>1310</v>
      </c>
      <c r="E13" s="837">
        <v>100</v>
      </c>
      <c r="F13" s="702" t="s">
        <v>136</v>
      </c>
      <c r="G13" s="1125">
        <v>148</v>
      </c>
      <c r="H13" s="837">
        <v>172</v>
      </c>
      <c r="I13" s="837">
        <v>100</v>
      </c>
      <c r="J13" s="781" t="s">
        <v>136</v>
      </c>
    </row>
    <row r="14" spans="1:10" ht="15" thickBot="1" x14ac:dyDescent="0.35">
      <c r="A14" s="1457" t="s">
        <v>1640</v>
      </c>
      <c r="B14" s="471" t="s">
        <v>1603</v>
      </c>
      <c r="C14" s="524">
        <v>440</v>
      </c>
      <c r="D14" s="524">
        <v>444</v>
      </c>
      <c r="E14" s="500">
        <v>33.866716640423498</v>
      </c>
      <c r="F14" s="699">
        <v>2.4520634015871101</v>
      </c>
      <c r="G14" s="523">
        <v>45</v>
      </c>
      <c r="H14" s="524">
        <v>55</v>
      </c>
      <c r="I14" s="500">
        <v>31.854928138519899</v>
      </c>
      <c r="J14" s="500">
        <v>7.1820006103442102</v>
      </c>
    </row>
    <row r="15" spans="1:10" ht="15" thickBot="1" x14ac:dyDescent="0.35">
      <c r="A15" s="1353"/>
      <c r="B15" s="473" t="s">
        <v>1604</v>
      </c>
      <c r="C15" s="496">
        <v>360</v>
      </c>
      <c r="D15" s="496">
        <v>354</v>
      </c>
      <c r="E15" s="493">
        <v>27.0050020498369</v>
      </c>
      <c r="F15" s="701">
        <v>2.30040214266038</v>
      </c>
      <c r="G15" s="527">
        <v>46</v>
      </c>
      <c r="H15" s="496">
        <v>47</v>
      </c>
      <c r="I15" s="493">
        <v>27.320903761023899</v>
      </c>
      <c r="J15" s="493">
        <v>6.8689789547688802</v>
      </c>
    </row>
    <row r="16" spans="1:10" ht="15" thickBot="1" x14ac:dyDescent="0.35">
      <c r="A16" s="1353"/>
      <c r="B16" s="473" t="s">
        <v>1605</v>
      </c>
      <c r="C16" s="496">
        <v>274</v>
      </c>
      <c r="D16" s="496">
        <v>291</v>
      </c>
      <c r="E16" s="493">
        <v>22.1903207120682</v>
      </c>
      <c r="F16" s="701">
        <v>2.1529488302730599</v>
      </c>
      <c r="G16" s="527">
        <v>35</v>
      </c>
      <c r="H16" s="496">
        <v>45</v>
      </c>
      <c r="I16" s="493">
        <v>26.048388759974799</v>
      </c>
      <c r="J16" s="493">
        <v>6.7655662131136198</v>
      </c>
    </row>
    <row r="17" spans="1:10" ht="15" thickBot="1" x14ac:dyDescent="0.35">
      <c r="A17" s="1353"/>
      <c r="B17" s="473" t="s">
        <v>1606</v>
      </c>
      <c r="C17" s="496">
        <v>149</v>
      </c>
      <c r="D17" s="496">
        <v>145</v>
      </c>
      <c r="E17" s="493">
        <v>11.0722891516288</v>
      </c>
      <c r="F17" s="701">
        <v>1.62581966297412</v>
      </c>
      <c r="G17" s="527">
        <v>13</v>
      </c>
      <c r="H17" s="496">
        <v>15</v>
      </c>
      <c r="I17" s="493">
        <v>8.8385136716283093</v>
      </c>
      <c r="J17" s="493">
        <v>4.3755758196953503</v>
      </c>
    </row>
    <row r="18" spans="1:10" ht="15" thickBot="1" x14ac:dyDescent="0.35">
      <c r="A18" s="1353"/>
      <c r="B18" s="473" t="s">
        <v>1607</v>
      </c>
      <c r="C18" s="496">
        <v>87</v>
      </c>
      <c r="D18" s="496">
        <v>77</v>
      </c>
      <c r="E18" s="493">
        <v>5.8656714460425903</v>
      </c>
      <c r="F18" s="701">
        <v>1.21749724453376</v>
      </c>
      <c r="G18" s="1126">
        <v>9</v>
      </c>
      <c r="H18" s="529">
        <v>10</v>
      </c>
      <c r="I18" s="661">
        <v>5.9372656688531</v>
      </c>
      <c r="J18" s="661">
        <v>3.64285543384204</v>
      </c>
    </row>
    <row r="19" spans="1:10" x14ac:dyDescent="0.3">
      <c r="A19" s="1348"/>
      <c r="B19" s="533" t="s">
        <v>156</v>
      </c>
      <c r="C19" s="1124">
        <v>1310</v>
      </c>
      <c r="D19" s="1124">
        <v>1311</v>
      </c>
      <c r="E19" s="837">
        <v>100</v>
      </c>
      <c r="F19" s="702" t="s">
        <v>136</v>
      </c>
      <c r="G19" s="1125">
        <v>148</v>
      </c>
      <c r="H19" s="837">
        <v>172</v>
      </c>
      <c r="I19" s="837">
        <v>100</v>
      </c>
      <c r="J19" s="781" t="s">
        <v>136</v>
      </c>
    </row>
    <row r="20" spans="1:10" ht="15" thickBot="1" x14ac:dyDescent="0.35">
      <c r="A20" s="1457" t="s">
        <v>1641</v>
      </c>
      <c r="B20" s="471" t="s">
        <v>1603</v>
      </c>
      <c r="C20" s="524">
        <v>99</v>
      </c>
      <c r="D20" s="524">
        <v>95</v>
      </c>
      <c r="E20" s="500">
        <v>7.2739185530241697</v>
      </c>
      <c r="F20" s="699">
        <v>1.34561331635127</v>
      </c>
      <c r="G20" s="523">
        <v>13</v>
      </c>
      <c r="H20" s="524">
        <v>19</v>
      </c>
      <c r="I20" s="500">
        <v>11.1483389509315</v>
      </c>
      <c r="J20" s="500">
        <v>4.8515191918972098</v>
      </c>
    </row>
    <row r="21" spans="1:10" ht="15" thickBot="1" x14ac:dyDescent="0.35">
      <c r="A21" s="1353"/>
      <c r="B21" s="473" t="s">
        <v>1604</v>
      </c>
      <c r="C21" s="496">
        <v>198</v>
      </c>
      <c r="D21" s="496">
        <v>200</v>
      </c>
      <c r="E21" s="493">
        <v>15.249187839676599</v>
      </c>
      <c r="F21" s="701">
        <v>1.8626463134629501</v>
      </c>
      <c r="G21" s="527">
        <v>15</v>
      </c>
      <c r="H21" s="496">
        <v>16</v>
      </c>
      <c r="I21" s="493">
        <v>9.2436689456799392</v>
      </c>
      <c r="J21" s="493">
        <v>4.4647850245934002</v>
      </c>
    </row>
    <row r="22" spans="1:10" ht="15" thickBot="1" x14ac:dyDescent="0.35">
      <c r="A22" s="1353"/>
      <c r="B22" s="473" t="s">
        <v>1605</v>
      </c>
      <c r="C22" s="496">
        <v>225</v>
      </c>
      <c r="D22" s="496">
        <v>247</v>
      </c>
      <c r="E22" s="493">
        <v>18.8174592793555</v>
      </c>
      <c r="F22" s="701">
        <v>2.02510207084948</v>
      </c>
      <c r="G22" s="527">
        <v>28</v>
      </c>
      <c r="H22" s="496">
        <v>41</v>
      </c>
      <c r="I22" s="493">
        <v>24.183880063312699</v>
      </c>
      <c r="J22" s="493">
        <v>6.60060377467354</v>
      </c>
    </row>
    <row r="23" spans="1:10" ht="15" thickBot="1" x14ac:dyDescent="0.35">
      <c r="A23" s="1353"/>
      <c r="B23" s="473" t="s">
        <v>1606</v>
      </c>
      <c r="C23" s="496">
        <v>264</v>
      </c>
      <c r="D23" s="496">
        <v>270</v>
      </c>
      <c r="E23" s="493">
        <v>20.5881287189369</v>
      </c>
      <c r="F23" s="701">
        <v>2.0950107616679898</v>
      </c>
      <c r="G23" s="527">
        <v>26</v>
      </c>
      <c r="H23" s="496">
        <v>28</v>
      </c>
      <c r="I23" s="493">
        <v>16.407939946029401</v>
      </c>
      <c r="J23" s="493">
        <v>5.7088606061610196</v>
      </c>
    </row>
    <row r="24" spans="1:10" ht="15" thickBot="1" x14ac:dyDescent="0.35">
      <c r="A24" s="1353"/>
      <c r="B24" s="473" t="s">
        <v>1607</v>
      </c>
      <c r="C24" s="496">
        <v>524</v>
      </c>
      <c r="D24" s="496">
        <v>499</v>
      </c>
      <c r="E24" s="493">
        <v>38.071305609006799</v>
      </c>
      <c r="F24" s="701">
        <v>2.5158222469226299</v>
      </c>
      <c r="G24" s="527">
        <v>66</v>
      </c>
      <c r="H24" s="496">
        <v>67</v>
      </c>
      <c r="I24" s="493">
        <v>39.016172094046503</v>
      </c>
      <c r="J24" s="493">
        <v>7.51916414410237</v>
      </c>
    </row>
    <row r="25" spans="1:10" x14ac:dyDescent="0.3">
      <c r="A25" s="1348"/>
      <c r="B25" s="533" t="s">
        <v>156</v>
      </c>
      <c r="C25" s="1124">
        <v>1310</v>
      </c>
      <c r="D25" s="1124">
        <v>1311</v>
      </c>
      <c r="E25" s="837">
        <v>100</v>
      </c>
      <c r="F25" s="702" t="s">
        <v>136</v>
      </c>
      <c r="G25" s="1125">
        <v>148</v>
      </c>
      <c r="H25" s="837">
        <v>171</v>
      </c>
      <c r="I25" s="837">
        <v>100</v>
      </c>
      <c r="J25" s="781" t="s">
        <v>136</v>
      </c>
    </row>
    <row r="26" spans="1:10" ht="15" thickBot="1" x14ac:dyDescent="0.35">
      <c r="A26" s="1457" t="s">
        <v>1642</v>
      </c>
      <c r="B26" s="471" t="s">
        <v>1603</v>
      </c>
      <c r="C26" s="524">
        <v>201</v>
      </c>
      <c r="D26" s="524">
        <v>192</v>
      </c>
      <c r="E26" s="500">
        <v>14.6556110002184</v>
      </c>
      <c r="F26" s="699">
        <v>1.8324180332556099</v>
      </c>
      <c r="G26" s="523">
        <v>16</v>
      </c>
      <c r="H26" s="524">
        <v>16</v>
      </c>
      <c r="I26" s="500">
        <v>9.1463308337413007</v>
      </c>
      <c r="J26" s="500">
        <v>4.44359617901089</v>
      </c>
    </row>
    <row r="27" spans="1:10" ht="15" thickBot="1" x14ac:dyDescent="0.35">
      <c r="A27" s="1353"/>
      <c r="B27" s="473" t="s">
        <v>1604</v>
      </c>
      <c r="C27" s="496">
        <v>271</v>
      </c>
      <c r="D27" s="496">
        <v>267</v>
      </c>
      <c r="E27" s="493">
        <v>20.408154824639201</v>
      </c>
      <c r="F27" s="701">
        <v>2.0881960142980098</v>
      </c>
      <c r="G27" s="527">
        <v>37</v>
      </c>
      <c r="H27" s="496">
        <v>42</v>
      </c>
      <c r="I27" s="493">
        <v>24.2888112931298</v>
      </c>
      <c r="J27" s="493">
        <v>6.6103287507020703</v>
      </c>
    </row>
    <row r="28" spans="1:10" ht="15" thickBot="1" x14ac:dyDescent="0.35">
      <c r="A28" s="1353"/>
      <c r="B28" s="473" t="s">
        <v>1605</v>
      </c>
      <c r="C28" s="496">
        <v>293</v>
      </c>
      <c r="D28" s="496">
        <v>295</v>
      </c>
      <c r="E28" s="493">
        <v>22.4924219187488</v>
      </c>
      <c r="F28" s="701">
        <v>2.1633425871165799</v>
      </c>
      <c r="G28" s="527">
        <v>41</v>
      </c>
      <c r="H28" s="496">
        <v>45</v>
      </c>
      <c r="I28" s="493">
        <v>26.453220197569301</v>
      </c>
      <c r="J28" s="493">
        <v>6.7992498527115703</v>
      </c>
    </row>
    <row r="29" spans="1:10" ht="15" thickBot="1" x14ac:dyDescent="0.35">
      <c r="A29" s="1353"/>
      <c r="B29" s="473" t="s">
        <v>1606</v>
      </c>
      <c r="C29" s="496">
        <v>261</v>
      </c>
      <c r="D29" s="496">
        <v>252</v>
      </c>
      <c r="E29" s="493">
        <v>19.2622159023507</v>
      </c>
      <c r="F29" s="701">
        <v>2.0432741556010598</v>
      </c>
      <c r="G29" s="527">
        <v>28</v>
      </c>
      <c r="H29" s="496">
        <v>33</v>
      </c>
      <c r="I29" s="493">
        <v>19.118360840567298</v>
      </c>
      <c r="J29" s="493">
        <v>6.0616407678318103</v>
      </c>
    </row>
    <row r="30" spans="1:10" ht="15" thickBot="1" x14ac:dyDescent="0.35">
      <c r="A30" s="1353"/>
      <c r="B30" s="473" t="s">
        <v>1607</v>
      </c>
      <c r="C30" s="496">
        <v>284</v>
      </c>
      <c r="D30" s="496">
        <v>304</v>
      </c>
      <c r="E30" s="493">
        <v>23.181596354042998</v>
      </c>
      <c r="F30" s="701">
        <v>2.1864493162460699</v>
      </c>
      <c r="G30" s="527">
        <v>26</v>
      </c>
      <c r="H30" s="496">
        <v>36</v>
      </c>
      <c r="I30" s="493">
        <v>20.993276834992301</v>
      </c>
      <c r="J30" s="493">
        <v>6.2778659366056804</v>
      </c>
    </row>
    <row r="31" spans="1:10" x14ac:dyDescent="0.3">
      <c r="A31" s="1348"/>
      <c r="B31" s="533" t="s">
        <v>156</v>
      </c>
      <c r="C31" s="1124">
        <v>1310</v>
      </c>
      <c r="D31" s="1124">
        <v>1310</v>
      </c>
      <c r="E31" s="837">
        <v>100</v>
      </c>
      <c r="F31" s="702" t="s">
        <v>136</v>
      </c>
      <c r="G31" s="1125">
        <v>148</v>
      </c>
      <c r="H31" s="837">
        <v>172</v>
      </c>
      <c r="I31" s="837">
        <v>100</v>
      </c>
      <c r="J31" s="781" t="s">
        <v>136</v>
      </c>
    </row>
    <row r="32" spans="1:10" ht="15" thickBot="1" x14ac:dyDescent="0.35">
      <c r="A32" s="1457" t="s">
        <v>1643</v>
      </c>
      <c r="B32" s="471" t="s">
        <v>1603</v>
      </c>
      <c r="C32" s="524">
        <v>247</v>
      </c>
      <c r="D32" s="524">
        <v>242</v>
      </c>
      <c r="E32" s="500">
        <v>18.4490908164722</v>
      </c>
      <c r="F32" s="699">
        <v>2.0097266603299602</v>
      </c>
      <c r="G32" s="523">
        <v>33</v>
      </c>
      <c r="H32" s="524">
        <v>34</v>
      </c>
      <c r="I32" s="500">
        <v>20.047603721426501</v>
      </c>
      <c r="J32" s="500">
        <v>6.1714451405291504</v>
      </c>
    </row>
    <row r="33" spans="1:10" ht="15" thickBot="1" x14ac:dyDescent="0.35">
      <c r="A33" s="1353"/>
      <c r="B33" s="473" t="s">
        <v>1604</v>
      </c>
      <c r="C33" s="496">
        <v>218</v>
      </c>
      <c r="D33" s="496">
        <v>229</v>
      </c>
      <c r="E33" s="493">
        <v>17.494840571445401</v>
      </c>
      <c r="F33" s="701">
        <v>1.9684784028520601</v>
      </c>
      <c r="G33" s="527">
        <v>20</v>
      </c>
      <c r="H33" s="496">
        <v>29</v>
      </c>
      <c r="I33" s="493">
        <v>16.821247402760299</v>
      </c>
      <c r="J33" s="493">
        <v>5.7660074165165396</v>
      </c>
    </row>
    <row r="34" spans="1:10" ht="15" thickBot="1" x14ac:dyDescent="0.35">
      <c r="A34" s="1353"/>
      <c r="B34" s="473" t="s">
        <v>1605</v>
      </c>
      <c r="C34" s="496">
        <v>289</v>
      </c>
      <c r="D34" s="496">
        <v>272</v>
      </c>
      <c r="E34" s="493">
        <v>20.734303793026498</v>
      </c>
      <c r="F34" s="701">
        <v>2.1004989739659901</v>
      </c>
      <c r="G34" s="527">
        <v>29</v>
      </c>
      <c r="H34" s="496">
        <v>26</v>
      </c>
      <c r="I34" s="493">
        <v>14.9934296217826</v>
      </c>
      <c r="J34" s="493">
        <v>5.5032169747040296</v>
      </c>
    </row>
    <row r="35" spans="1:10" ht="15" thickBot="1" x14ac:dyDescent="0.35">
      <c r="A35" s="1353"/>
      <c r="B35" s="473" t="s">
        <v>1606</v>
      </c>
      <c r="C35" s="496">
        <v>270</v>
      </c>
      <c r="D35" s="496">
        <v>275</v>
      </c>
      <c r="E35" s="493">
        <v>20.962504746319102</v>
      </c>
      <c r="F35" s="701">
        <v>2.1089839621294302</v>
      </c>
      <c r="G35" s="527">
        <v>37</v>
      </c>
      <c r="H35" s="496">
        <v>46</v>
      </c>
      <c r="I35" s="493">
        <v>26.701064770983798</v>
      </c>
      <c r="J35" s="493">
        <v>6.81950762068589</v>
      </c>
    </row>
    <row r="36" spans="1:10" ht="15" thickBot="1" x14ac:dyDescent="0.35">
      <c r="A36" s="1353"/>
      <c r="B36" s="473" t="s">
        <v>1607</v>
      </c>
      <c r="C36" s="496">
        <v>286</v>
      </c>
      <c r="D36" s="496">
        <v>293</v>
      </c>
      <c r="E36" s="493">
        <v>22.359260072736799</v>
      </c>
      <c r="F36" s="701">
        <v>2.15878132451334</v>
      </c>
      <c r="G36" s="527">
        <v>29</v>
      </c>
      <c r="H36" s="496">
        <v>37</v>
      </c>
      <c r="I36" s="493">
        <v>21.436654483046802</v>
      </c>
      <c r="J36" s="493">
        <v>6.3259883015956602</v>
      </c>
    </row>
    <row r="37" spans="1:10" x14ac:dyDescent="0.3">
      <c r="A37" s="1348"/>
      <c r="B37" s="533" t="s">
        <v>156</v>
      </c>
      <c r="C37" s="1124">
        <v>1310</v>
      </c>
      <c r="D37" s="1124">
        <v>1311</v>
      </c>
      <c r="E37" s="837">
        <v>100</v>
      </c>
      <c r="F37" s="702" t="s">
        <v>136</v>
      </c>
      <c r="G37" s="1125">
        <v>148</v>
      </c>
      <c r="H37" s="837">
        <v>172</v>
      </c>
      <c r="I37" s="837">
        <v>100</v>
      </c>
      <c r="J37" s="781" t="s">
        <v>136</v>
      </c>
    </row>
    <row r="38" spans="1:10" ht="57.75" customHeight="1" x14ac:dyDescent="0.3">
      <c r="A38" s="1570" t="s">
        <v>1644</v>
      </c>
      <c r="B38" s="1570"/>
      <c r="C38" s="1570"/>
      <c r="D38" s="1570"/>
      <c r="E38" s="1570"/>
      <c r="F38" s="1570"/>
      <c r="G38" s="1570"/>
      <c r="H38" s="1570"/>
      <c r="I38" s="1570"/>
      <c r="J38" s="1570"/>
    </row>
  </sheetData>
  <mergeCells count="10">
    <mergeCell ref="A20:A25"/>
    <mergeCell ref="A26:A31"/>
    <mergeCell ref="A32:A37"/>
    <mergeCell ref="A38:J38"/>
    <mergeCell ref="A1:J1"/>
    <mergeCell ref="A5:J5"/>
    <mergeCell ref="C6:F6"/>
    <mergeCell ref="G6:J6"/>
    <mergeCell ref="A8:A13"/>
    <mergeCell ref="A14:A19"/>
  </mergeCells>
  <hyperlinks>
    <hyperlink ref="A3" location="Kapitel7" display="&lt;  Zurück zur Übersicht"/>
  </hyperlinks>
  <pageMargins left="0.7" right="0.7" top="0.78740157499999996" bottom="0.78740157499999996"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workbookViewId="0">
      <selection sqref="A1:J1"/>
    </sheetView>
  </sheetViews>
  <sheetFormatPr baseColWidth="10" defaultColWidth="11.44140625" defaultRowHeight="14.4" x14ac:dyDescent="0.3"/>
  <cols>
    <col min="1" max="1" width="28.5546875" style="443" customWidth="1"/>
    <col min="2" max="2" width="12.88671875" style="443" customWidth="1"/>
    <col min="3" max="10" width="15.6640625" style="443" customWidth="1"/>
    <col min="11" max="16384" width="11.44140625" style="443"/>
  </cols>
  <sheetData>
    <row r="1" spans="1:10" ht="24.6" x14ac:dyDescent="0.4">
      <c r="A1" s="1304" t="s">
        <v>1645</v>
      </c>
      <c r="B1" s="1304"/>
      <c r="C1" s="1304"/>
      <c r="D1" s="1304"/>
      <c r="E1" s="1304"/>
      <c r="F1" s="1304"/>
      <c r="G1" s="1304"/>
      <c r="H1" s="1304"/>
      <c r="I1" s="1304"/>
      <c r="J1" s="1304"/>
    </row>
    <row r="2" spans="1:10" x14ac:dyDescent="0.3">
      <c r="A2" s="120"/>
      <c r="B2" s="120"/>
      <c r="C2" s="120"/>
    </row>
    <row r="3" spans="1:10" x14ac:dyDescent="0.3">
      <c r="A3" s="434" t="s">
        <v>7</v>
      </c>
      <c r="B3" s="120"/>
      <c r="C3" s="120"/>
    </row>
    <row r="5" spans="1:10" x14ac:dyDescent="0.3">
      <c r="A5" s="1417" t="s">
        <v>1646</v>
      </c>
      <c r="B5" s="1417"/>
      <c r="C5" s="1417"/>
      <c r="D5" s="1417"/>
      <c r="E5" s="1417"/>
      <c r="F5" s="1417"/>
      <c r="G5" s="1417"/>
      <c r="H5" s="1417"/>
      <c r="I5" s="1417"/>
      <c r="J5" s="1417"/>
    </row>
    <row r="6" spans="1:10" x14ac:dyDescent="0.3">
      <c r="A6" s="1108" t="s">
        <v>10</v>
      </c>
      <c r="B6" s="1108"/>
      <c r="C6" s="1571" t="s">
        <v>363</v>
      </c>
      <c r="D6" s="1572"/>
      <c r="E6" s="1572"/>
      <c r="F6" s="1573"/>
      <c r="G6" s="1574" t="s">
        <v>6</v>
      </c>
      <c r="H6" s="1574"/>
      <c r="I6" s="1574"/>
      <c r="J6" s="1574"/>
    </row>
    <row r="7" spans="1:10" x14ac:dyDescent="0.3">
      <c r="A7" s="1110"/>
      <c r="B7" s="1110"/>
      <c r="C7" s="697" t="s">
        <v>18</v>
      </c>
      <c r="D7" s="698" t="s">
        <v>17</v>
      </c>
      <c r="E7" s="698" t="s">
        <v>154</v>
      </c>
      <c r="F7" s="698" t="s">
        <v>254</v>
      </c>
      <c r="G7" s="697" t="s">
        <v>18</v>
      </c>
      <c r="H7" s="698" t="s">
        <v>17</v>
      </c>
      <c r="I7" s="698" t="s">
        <v>154</v>
      </c>
      <c r="J7" s="698" t="s">
        <v>254</v>
      </c>
    </row>
    <row r="8" spans="1:10" ht="15" thickBot="1" x14ac:dyDescent="0.35">
      <c r="A8" s="1457" t="s">
        <v>1647</v>
      </c>
      <c r="B8" s="471" t="s">
        <v>1603</v>
      </c>
      <c r="C8" s="524">
        <v>367</v>
      </c>
      <c r="D8" s="524">
        <v>374</v>
      </c>
      <c r="E8" s="500">
        <v>28.204375535016801</v>
      </c>
      <c r="F8" s="699">
        <v>2.3315371444039199</v>
      </c>
      <c r="G8" s="523">
        <v>36</v>
      </c>
      <c r="H8" s="524">
        <v>45</v>
      </c>
      <c r="I8" s="500">
        <v>24.2513325478509</v>
      </c>
      <c r="J8" s="500">
        <v>6.5409010930407199</v>
      </c>
    </row>
    <row r="9" spans="1:10" ht="15" thickBot="1" x14ac:dyDescent="0.35">
      <c r="A9" s="1353"/>
      <c r="B9" s="473" t="s">
        <v>1604</v>
      </c>
      <c r="C9" s="496">
        <v>271</v>
      </c>
      <c r="D9" s="496">
        <v>281</v>
      </c>
      <c r="E9" s="493">
        <v>21.1848573879059</v>
      </c>
      <c r="F9" s="701">
        <v>2.1171552755610898</v>
      </c>
      <c r="G9" s="527">
        <v>26</v>
      </c>
      <c r="H9" s="496">
        <v>34</v>
      </c>
      <c r="I9" s="493">
        <v>18.713085575144198</v>
      </c>
      <c r="J9" s="493">
        <v>5.9520325971202102</v>
      </c>
    </row>
    <row r="10" spans="1:10" ht="15" thickBot="1" x14ac:dyDescent="0.35">
      <c r="A10" s="1353"/>
      <c r="B10" s="473" t="s">
        <v>1605</v>
      </c>
      <c r="C10" s="496">
        <v>243</v>
      </c>
      <c r="D10" s="496">
        <v>251</v>
      </c>
      <c r="E10" s="493">
        <v>18.908911139183299</v>
      </c>
      <c r="F10" s="701">
        <v>2.0288733251989499</v>
      </c>
      <c r="G10" s="527">
        <v>39</v>
      </c>
      <c r="H10" s="496">
        <v>45</v>
      </c>
      <c r="I10" s="493">
        <v>24.525667933903701</v>
      </c>
      <c r="J10" s="493">
        <v>6.5658709268035604</v>
      </c>
    </row>
    <row r="11" spans="1:10" ht="15" thickBot="1" x14ac:dyDescent="0.35">
      <c r="A11" s="1353"/>
      <c r="B11" s="473" t="s">
        <v>1606</v>
      </c>
      <c r="C11" s="496">
        <v>280</v>
      </c>
      <c r="D11" s="496">
        <v>268</v>
      </c>
      <c r="E11" s="493">
        <v>20.233310780435701</v>
      </c>
      <c r="F11" s="701">
        <v>2.0815141391410399</v>
      </c>
      <c r="G11" s="527">
        <v>37</v>
      </c>
      <c r="H11" s="496">
        <v>43</v>
      </c>
      <c r="I11" s="493">
        <v>23.542420501487101</v>
      </c>
      <c r="J11" s="493">
        <v>6.4746770140814203</v>
      </c>
    </row>
    <row r="12" spans="1:10" ht="15" thickBot="1" x14ac:dyDescent="0.35">
      <c r="A12" s="1353"/>
      <c r="B12" s="473" t="s">
        <v>1607</v>
      </c>
      <c r="C12" s="496">
        <v>149</v>
      </c>
      <c r="D12" s="496">
        <v>152</v>
      </c>
      <c r="E12" s="493">
        <v>11.468545157458299</v>
      </c>
      <c r="F12" s="701">
        <v>1.6509657769058499</v>
      </c>
      <c r="G12" s="527">
        <v>13</v>
      </c>
      <c r="H12" s="496">
        <v>17</v>
      </c>
      <c r="I12" s="493">
        <v>8.9674934416141099</v>
      </c>
      <c r="J12" s="493">
        <v>4.3602969227141504</v>
      </c>
    </row>
    <row r="13" spans="1:10" x14ac:dyDescent="0.3">
      <c r="A13" s="1348"/>
      <c r="B13" s="533" t="s">
        <v>156</v>
      </c>
      <c r="C13" s="1124">
        <v>1310</v>
      </c>
      <c r="D13" s="1124">
        <v>1326</v>
      </c>
      <c r="E13" s="837">
        <v>100</v>
      </c>
      <c r="F13" s="702" t="s">
        <v>136</v>
      </c>
      <c r="G13" s="1125">
        <v>151</v>
      </c>
      <c r="H13" s="837">
        <v>184</v>
      </c>
      <c r="I13" s="837">
        <v>100</v>
      </c>
      <c r="J13" s="781" t="s">
        <v>136</v>
      </c>
    </row>
    <row r="14" spans="1:10" ht="23.25" customHeight="1" thickBot="1" x14ac:dyDescent="0.35">
      <c r="A14" s="1457" t="s">
        <v>1648</v>
      </c>
      <c r="B14" s="471" t="s">
        <v>1603</v>
      </c>
      <c r="C14" s="524">
        <v>210</v>
      </c>
      <c r="D14" s="524">
        <v>202</v>
      </c>
      <c r="E14" s="500">
        <v>15.2317199154887</v>
      </c>
      <c r="F14" s="699">
        <v>1.8617710127862099</v>
      </c>
      <c r="G14" s="523">
        <v>26</v>
      </c>
      <c r="H14" s="524">
        <v>37</v>
      </c>
      <c r="I14" s="500">
        <v>19.8544550255993</v>
      </c>
      <c r="J14" s="500">
        <v>6.0876679869280101</v>
      </c>
    </row>
    <row r="15" spans="1:10" ht="15" thickBot="1" x14ac:dyDescent="0.35">
      <c r="A15" s="1353"/>
      <c r="B15" s="473" t="s">
        <v>1604</v>
      </c>
      <c r="C15" s="496">
        <v>326</v>
      </c>
      <c r="D15" s="496">
        <v>350</v>
      </c>
      <c r="E15" s="493">
        <v>26.407308567412201</v>
      </c>
      <c r="F15" s="701">
        <v>2.2840968717419501</v>
      </c>
      <c r="G15" s="527">
        <v>42</v>
      </c>
      <c r="H15" s="496">
        <v>51</v>
      </c>
      <c r="I15" s="493">
        <v>27.525874168656198</v>
      </c>
      <c r="J15" s="493">
        <v>6.8162315149584503</v>
      </c>
    </row>
    <row r="16" spans="1:10" ht="15" thickBot="1" x14ac:dyDescent="0.35">
      <c r="A16" s="1353"/>
      <c r="B16" s="473" t="s">
        <v>1605</v>
      </c>
      <c r="C16" s="496">
        <v>313</v>
      </c>
      <c r="D16" s="496">
        <v>307</v>
      </c>
      <c r="E16" s="493">
        <v>23.130418709966801</v>
      </c>
      <c r="F16" s="701">
        <v>2.1847618860575002</v>
      </c>
      <c r="G16" s="527">
        <v>34</v>
      </c>
      <c r="H16" s="496">
        <v>42</v>
      </c>
      <c r="I16" s="493">
        <v>22.943115410486001</v>
      </c>
      <c r="J16" s="493">
        <v>6.4167363895738498</v>
      </c>
    </row>
    <row r="17" spans="1:10" ht="15" thickBot="1" x14ac:dyDescent="0.35">
      <c r="A17" s="1353"/>
      <c r="B17" s="473" t="s">
        <v>1606</v>
      </c>
      <c r="C17" s="496">
        <v>327</v>
      </c>
      <c r="D17" s="496">
        <v>338</v>
      </c>
      <c r="E17" s="493">
        <v>25.5295251790935</v>
      </c>
      <c r="F17" s="701">
        <v>2.2591680423247702</v>
      </c>
      <c r="G17" s="527">
        <v>38</v>
      </c>
      <c r="H17" s="496">
        <v>42</v>
      </c>
      <c r="I17" s="493">
        <v>23.017711421770699</v>
      </c>
      <c r="J17" s="493">
        <v>6.4240477352326497</v>
      </c>
    </row>
    <row r="18" spans="1:10" ht="15" thickBot="1" x14ac:dyDescent="0.35">
      <c r="A18" s="1353"/>
      <c r="B18" s="473" t="s">
        <v>1607</v>
      </c>
      <c r="C18" s="496">
        <v>134</v>
      </c>
      <c r="D18" s="496">
        <v>129</v>
      </c>
      <c r="E18" s="493">
        <v>9.7010276280388208</v>
      </c>
      <c r="F18" s="701">
        <v>1.5335056502245701</v>
      </c>
      <c r="G18" s="1126">
        <v>11</v>
      </c>
      <c r="H18" s="529">
        <v>12</v>
      </c>
      <c r="I18" s="661">
        <v>6.6588439734877802</v>
      </c>
      <c r="J18" s="661">
        <v>3.8046813280349698</v>
      </c>
    </row>
    <row r="19" spans="1:10" x14ac:dyDescent="0.3">
      <c r="A19" s="1348"/>
      <c r="B19" s="533" t="s">
        <v>156</v>
      </c>
      <c r="C19" s="1124">
        <v>1310</v>
      </c>
      <c r="D19" s="1124">
        <v>1326</v>
      </c>
      <c r="E19" s="837">
        <v>100</v>
      </c>
      <c r="F19" s="702" t="s">
        <v>136</v>
      </c>
      <c r="G19" s="1125">
        <v>151</v>
      </c>
      <c r="H19" s="837">
        <v>184</v>
      </c>
      <c r="I19" s="837">
        <v>100</v>
      </c>
      <c r="J19" s="781" t="s">
        <v>136</v>
      </c>
    </row>
    <row r="20" spans="1:10" ht="15" thickBot="1" x14ac:dyDescent="0.35">
      <c r="A20" s="1457" t="s">
        <v>1649</v>
      </c>
      <c r="B20" s="471" t="s">
        <v>1603</v>
      </c>
      <c r="C20" s="524">
        <v>245</v>
      </c>
      <c r="D20" s="524">
        <v>260</v>
      </c>
      <c r="E20" s="500">
        <v>19.595712315023601</v>
      </c>
      <c r="F20" s="699">
        <v>2.0566256012015298</v>
      </c>
      <c r="G20" s="523">
        <v>28</v>
      </c>
      <c r="H20" s="524">
        <v>36</v>
      </c>
      <c r="I20" s="500">
        <v>19.282757814398298</v>
      </c>
      <c r="J20" s="500">
        <v>6.0207419119208296</v>
      </c>
    </row>
    <row r="21" spans="1:10" ht="15" thickBot="1" x14ac:dyDescent="0.35">
      <c r="A21" s="1353"/>
      <c r="B21" s="473" t="s">
        <v>1604</v>
      </c>
      <c r="C21" s="496">
        <v>329</v>
      </c>
      <c r="D21" s="496">
        <v>324</v>
      </c>
      <c r="E21" s="493">
        <v>24.429787788924699</v>
      </c>
      <c r="F21" s="701">
        <v>2.2262312458300499</v>
      </c>
      <c r="G21" s="527">
        <v>40</v>
      </c>
      <c r="H21" s="496">
        <v>46</v>
      </c>
      <c r="I21" s="493">
        <v>24.996171163305</v>
      </c>
      <c r="J21" s="493">
        <v>6.6078586136242601</v>
      </c>
    </row>
    <row r="22" spans="1:10" ht="15" thickBot="1" x14ac:dyDescent="0.35">
      <c r="A22" s="1353"/>
      <c r="B22" s="473" t="s">
        <v>1605</v>
      </c>
      <c r="C22" s="496">
        <v>344</v>
      </c>
      <c r="D22" s="496">
        <v>362</v>
      </c>
      <c r="E22" s="493">
        <v>27.267352203913301</v>
      </c>
      <c r="F22" s="701">
        <v>2.3073915017948501</v>
      </c>
      <c r="G22" s="527">
        <v>32</v>
      </c>
      <c r="H22" s="496">
        <v>45</v>
      </c>
      <c r="I22" s="493">
        <v>24.6897103802531</v>
      </c>
      <c r="J22" s="493">
        <v>6.5806294485865404</v>
      </c>
    </row>
    <row r="23" spans="1:10" ht="15" thickBot="1" x14ac:dyDescent="0.35">
      <c r="A23" s="1353"/>
      <c r="B23" s="473" t="s">
        <v>1606</v>
      </c>
      <c r="C23" s="496">
        <v>255</v>
      </c>
      <c r="D23" s="496">
        <v>244</v>
      </c>
      <c r="E23" s="493">
        <v>18.423791206519802</v>
      </c>
      <c r="F23" s="701">
        <v>2.0086596999112198</v>
      </c>
      <c r="G23" s="527">
        <v>30</v>
      </c>
      <c r="H23" s="496">
        <v>31</v>
      </c>
      <c r="I23" s="493">
        <v>17.025305874541399</v>
      </c>
      <c r="J23" s="493">
        <v>5.7359132125811101</v>
      </c>
    </row>
    <row r="24" spans="1:10" ht="15" thickBot="1" x14ac:dyDescent="0.35">
      <c r="A24" s="1353"/>
      <c r="B24" s="473" t="s">
        <v>1607</v>
      </c>
      <c r="C24" s="496">
        <v>137</v>
      </c>
      <c r="D24" s="496">
        <v>136</v>
      </c>
      <c r="E24" s="493">
        <v>10.283356485618601</v>
      </c>
      <c r="F24" s="701">
        <v>1.5737620201098099</v>
      </c>
      <c r="G24" s="527">
        <v>21</v>
      </c>
      <c r="H24" s="496">
        <v>26</v>
      </c>
      <c r="I24" s="493">
        <v>14.0060547675021</v>
      </c>
      <c r="J24" s="493">
        <v>5.2963189034195297</v>
      </c>
    </row>
    <row r="25" spans="1:10" x14ac:dyDescent="0.3">
      <c r="A25" s="1348"/>
      <c r="B25" s="533" t="s">
        <v>156</v>
      </c>
      <c r="C25" s="1124">
        <v>1310</v>
      </c>
      <c r="D25" s="1124">
        <v>1326</v>
      </c>
      <c r="E25" s="837">
        <v>100</v>
      </c>
      <c r="F25" s="702" t="s">
        <v>136</v>
      </c>
      <c r="G25" s="1125">
        <v>151</v>
      </c>
      <c r="H25" s="837">
        <v>184</v>
      </c>
      <c r="I25" s="837">
        <v>100</v>
      </c>
      <c r="J25" s="781" t="s">
        <v>136</v>
      </c>
    </row>
    <row r="26" spans="1:10" ht="23.25" customHeight="1" thickBot="1" x14ac:dyDescent="0.35">
      <c r="A26" s="1457" t="s">
        <v>1650</v>
      </c>
      <c r="B26" s="471" t="s">
        <v>1603</v>
      </c>
      <c r="C26" s="524">
        <v>406</v>
      </c>
      <c r="D26" s="524">
        <v>411</v>
      </c>
      <c r="E26" s="500">
        <v>30.984450151934901</v>
      </c>
      <c r="F26" s="699">
        <v>2.39596505040898</v>
      </c>
      <c r="G26" s="523">
        <v>55</v>
      </c>
      <c r="H26" s="524">
        <v>62</v>
      </c>
      <c r="I26" s="500">
        <v>33.574720868032202</v>
      </c>
      <c r="J26" s="500">
        <v>7.2070109081179003</v>
      </c>
    </row>
    <row r="27" spans="1:10" ht="15" thickBot="1" x14ac:dyDescent="0.35">
      <c r="A27" s="1353"/>
      <c r="B27" s="473" t="s">
        <v>1604</v>
      </c>
      <c r="C27" s="496">
        <v>271</v>
      </c>
      <c r="D27" s="496">
        <v>265</v>
      </c>
      <c r="E27" s="493">
        <v>19.9629922632298</v>
      </c>
      <c r="F27" s="701">
        <v>2.0710631760719602</v>
      </c>
      <c r="G27" s="527">
        <v>31</v>
      </c>
      <c r="H27" s="496">
        <v>37</v>
      </c>
      <c r="I27" s="493">
        <v>20.141387453276501</v>
      </c>
      <c r="J27" s="493">
        <v>6.1205133874716102</v>
      </c>
    </row>
    <row r="28" spans="1:10" ht="15" thickBot="1" x14ac:dyDescent="0.35">
      <c r="A28" s="1353"/>
      <c r="B28" s="473" t="s">
        <v>1605</v>
      </c>
      <c r="C28" s="496">
        <v>274</v>
      </c>
      <c r="D28" s="496">
        <v>281</v>
      </c>
      <c r="E28" s="493">
        <v>21.195129663901501</v>
      </c>
      <c r="F28" s="701">
        <v>2.1175304982166101</v>
      </c>
      <c r="G28" s="527">
        <v>26</v>
      </c>
      <c r="H28" s="496">
        <v>33</v>
      </c>
      <c r="I28" s="493">
        <v>17.946772204263901</v>
      </c>
      <c r="J28" s="493">
        <v>5.8562996490174299</v>
      </c>
    </row>
    <row r="29" spans="1:10" ht="15" thickBot="1" x14ac:dyDescent="0.35">
      <c r="A29" s="1353"/>
      <c r="B29" s="473" t="s">
        <v>1606</v>
      </c>
      <c r="C29" s="496">
        <v>193</v>
      </c>
      <c r="D29" s="496">
        <v>212</v>
      </c>
      <c r="E29" s="493">
        <v>15.997085808202799</v>
      </c>
      <c r="F29" s="701">
        <v>1.8993400208043201</v>
      </c>
      <c r="G29" s="527">
        <v>22</v>
      </c>
      <c r="H29" s="496">
        <v>33</v>
      </c>
      <c r="I29" s="493">
        <v>17.798693384980201</v>
      </c>
      <c r="J29" s="493">
        <v>5.8373495614018696</v>
      </c>
    </row>
    <row r="30" spans="1:10" ht="15" thickBot="1" x14ac:dyDescent="0.35">
      <c r="A30" s="1353"/>
      <c r="B30" s="473" t="s">
        <v>1607</v>
      </c>
      <c r="C30" s="496">
        <v>166</v>
      </c>
      <c r="D30" s="496">
        <v>157</v>
      </c>
      <c r="E30" s="493">
        <v>11.860342112731001</v>
      </c>
      <c r="F30" s="701">
        <v>1.67521053017643</v>
      </c>
      <c r="G30" s="527">
        <v>17</v>
      </c>
      <c r="H30" s="496">
        <v>19</v>
      </c>
      <c r="I30" s="493">
        <v>10.538426089447301</v>
      </c>
      <c r="J30" s="493">
        <v>4.6858504537405699</v>
      </c>
    </row>
    <row r="31" spans="1:10" x14ac:dyDescent="0.3">
      <c r="A31" s="1348"/>
      <c r="B31" s="533" t="s">
        <v>156</v>
      </c>
      <c r="C31" s="1124">
        <v>1310</v>
      </c>
      <c r="D31" s="1124">
        <v>1326</v>
      </c>
      <c r="E31" s="837">
        <v>100</v>
      </c>
      <c r="F31" s="702" t="s">
        <v>136</v>
      </c>
      <c r="G31" s="1125">
        <v>151</v>
      </c>
      <c r="H31" s="837">
        <v>184</v>
      </c>
      <c r="I31" s="837">
        <v>100</v>
      </c>
      <c r="J31" s="781" t="s">
        <v>136</v>
      </c>
    </row>
    <row r="32" spans="1:10" ht="15" thickBot="1" x14ac:dyDescent="0.35">
      <c r="A32" s="1457" t="s">
        <v>1651</v>
      </c>
      <c r="B32" s="471" t="s">
        <v>1603</v>
      </c>
      <c r="C32" s="524">
        <v>82</v>
      </c>
      <c r="D32" s="524">
        <v>79</v>
      </c>
      <c r="E32" s="500">
        <v>5.9837420825360601</v>
      </c>
      <c r="F32" s="699">
        <v>1.2289183223485001</v>
      </c>
      <c r="G32" s="1127">
        <v>6</v>
      </c>
      <c r="H32" s="526">
        <v>6</v>
      </c>
      <c r="I32" s="674">
        <v>3.0367337441192701</v>
      </c>
      <c r="J32" s="674">
        <v>2.6187211506653401</v>
      </c>
    </row>
    <row r="33" spans="1:10" ht="15" thickBot="1" x14ac:dyDescent="0.35">
      <c r="A33" s="1353"/>
      <c r="B33" s="473" t="s">
        <v>1604</v>
      </c>
      <c r="C33" s="496">
        <v>113</v>
      </c>
      <c r="D33" s="496">
        <v>106</v>
      </c>
      <c r="E33" s="493">
        <v>8.0150539925274806</v>
      </c>
      <c r="F33" s="701">
        <v>1.40684648819092</v>
      </c>
      <c r="G33" s="527">
        <v>12</v>
      </c>
      <c r="H33" s="496">
        <v>16</v>
      </c>
      <c r="I33" s="493">
        <v>8.6234816396181202</v>
      </c>
      <c r="J33" s="493">
        <v>4.2839155881103004</v>
      </c>
    </row>
    <row r="34" spans="1:10" ht="15" thickBot="1" x14ac:dyDescent="0.35">
      <c r="A34" s="1353"/>
      <c r="B34" s="473" t="s">
        <v>1605</v>
      </c>
      <c r="C34" s="496">
        <v>136</v>
      </c>
      <c r="D34" s="496">
        <v>126</v>
      </c>
      <c r="E34" s="493">
        <v>9.4981882830350397</v>
      </c>
      <c r="F34" s="701">
        <v>1.51909218534243</v>
      </c>
      <c r="G34" s="527">
        <v>20</v>
      </c>
      <c r="H34" s="496">
        <v>18</v>
      </c>
      <c r="I34" s="493">
        <v>9.8947340710932394</v>
      </c>
      <c r="J34" s="493">
        <v>4.5567943558241302</v>
      </c>
    </row>
    <row r="35" spans="1:10" ht="15" thickBot="1" x14ac:dyDescent="0.35">
      <c r="A35" s="1353"/>
      <c r="B35" s="473" t="s">
        <v>1606</v>
      </c>
      <c r="C35" s="496">
        <v>255</v>
      </c>
      <c r="D35" s="496">
        <v>263</v>
      </c>
      <c r="E35" s="493">
        <v>19.8162870257481</v>
      </c>
      <c r="F35" s="701">
        <v>2.0653294092388399</v>
      </c>
      <c r="G35" s="527">
        <v>24</v>
      </c>
      <c r="H35" s="496">
        <v>34</v>
      </c>
      <c r="I35" s="493">
        <v>18.615868817220601</v>
      </c>
      <c r="J35" s="493">
        <v>5.94010060743922</v>
      </c>
    </row>
    <row r="36" spans="1:10" ht="15" thickBot="1" x14ac:dyDescent="0.35">
      <c r="A36" s="1353"/>
      <c r="B36" s="473" t="s">
        <v>1607</v>
      </c>
      <c r="C36" s="496">
        <v>724</v>
      </c>
      <c r="D36" s="496">
        <v>752</v>
      </c>
      <c r="E36" s="493">
        <v>56.686728616153303</v>
      </c>
      <c r="F36" s="701">
        <v>2.5673571971312201</v>
      </c>
      <c r="G36" s="527">
        <v>89</v>
      </c>
      <c r="H36" s="496">
        <v>110</v>
      </c>
      <c r="I36" s="493">
        <v>59.829181727948701</v>
      </c>
      <c r="J36" s="493">
        <v>7.4815942384349601</v>
      </c>
    </row>
    <row r="37" spans="1:10" x14ac:dyDescent="0.3">
      <c r="A37" s="1348"/>
      <c r="B37" s="533" t="s">
        <v>156</v>
      </c>
      <c r="C37" s="1124">
        <v>1310</v>
      </c>
      <c r="D37" s="1124">
        <v>1326</v>
      </c>
      <c r="E37" s="837">
        <v>100</v>
      </c>
      <c r="F37" s="702" t="s">
        <v>136</v>
      </c>
      <c r="G37" s="1125">
        <v>151</v>
      </c>
      <c r="H37" s="837">
        <v>184</v>
      </c>
      <c r="I37" s="837">
        <v>100</v>
      </c>
      <c r="J37" s="781" t="s">
        <v>136</v>
      </c>
    </row>
    <row r="38" spans="1:10" ht="57.75" customHeight="1" x14ac:dyDescent="0.3">
      <c r="A38" s="1570" t="s">
        <v>1652</v>
      </c>
      <c r="B38" s="1570"/>
      <c r="C38" s="1570"/>
      <c r="D38" s="1570"/>
      <c r="E38" s="1570"/>
      <c r="F38" s="1570"/>
      <c r="G38" s="1570"/>
      <c r="H38" s="1570"/>
      <c r="I38" s="1570"/>
      <c r="J38" s="1570"/>
    </row>
  </sheetData>
  <mergeCells count="10">
    <mergeCell ref="A20:A25"/>
    <mergeCell ref="A26:A31"/>
    <mergeCell ref="A32:A37"/>
    <mergeCell ref="A38:J38"/>
    <mergeCell ref="A1:J1"/>
    <mergeCell ref="A5:J5"/>
    <mergeCell ref="C6:F6"/>
    <mergeCell ref="G6:J6"/>
    <mergeCell ref="A8:A13"/>
    <mergeCell ref="A14:A19"/>
  </mergeCells>
  <hyperlinks>
    <hyperlink ref="A3" location="Kapitel7" display="&lt;  Zurück zur Übersicht"/>
  </hyperlinks>
  <pageMargins left="0.7" right="0.7" top="0.78740157499999996" bottom="0.78740157499999996"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workbookViewId="0">
      <selection sqref="A1:J1"/>
    </sheetView>
  </sheetViews>
  <sheetFormatPr baseColWidth="10" defaultColWidth="11.44140625" defaultRowHeight="14.4" x14ac:dyDescent="0.3"/>
  <cols>
    <col min="1" max="1" width="28.5546875" style="443" customWidth="1"/>
    <col min="2" max="2" width="12.88671875" style="443" customWidth="1"/>
    <col min="3" max="10" width="15.6640625" style="443" customWidth="1"/>
    <col min="11" max="16384" width="11.44140625" style="443"/>
  </cols>
  <sheetData>
    <row r="1" spans="1:10" ht="24.6" x14ac:dyDescent="0.4">
      <c r="A1" s="1304" t="s">
        <v>1653</v>
      </c>
      <c r="B1" s="1304"/>
      <c r="C1" s="1304"/>
      <c r="D1" s="1304"/>
      <c r="E1" s="1304"/>
      <c r="F1" s="1304"/>
      <c r="G1" s="1304"/>
      <c r="H1" s="1304"/>
      <c r="I1" s="1304"/>
      <c r="J1" s="1304"/>
    </row>
    <row r="2" spans="1:10" x14ac:dyDescent="0.3">
      <c r="A2" s="120"/>
      <c r="B2" s="120"/>
      <c r="C2" s="120"/>
    </row>
    <row r="3" spans="1:10" x14ac:dyDescent="0.3">
      <c r="A3" s="434" t="s">
        <v>7</v>
      </c>
      <c r="B3" s="120"/>
      <c r="C3" s="120"/>
    </row>
    <row r="5" spans="1:10" x14ac:dyDescent="0.3">
      <c r="A5" s="1417" t="s">
        <v>1654</v>
      </c>
      <c r="B5" s="1417"/>
      <c r="C5" s="1417"/>
      <c r="D5" s="1417"/>
      <c r="E5" s="1417"/>
      <c r="F5" s="1417"/>
      <c r="G5" s="1417"/>
      <c r="H5" s="1417"/>
      <c r="I5" s="1417"/>
      <c r="J5" s="1417"/>
    </row>
    <row r="6" spans="1:10" x14ac:dyDescent="0.3">
      <c r="A6" s="1108" t="s">
        <v>10</v>
      </c>
      <c r="B6" s="1108"/>
      <c r="C6" s="1571" t="s">
        <v>363</v>
      </c>
      <c r="D6" s="1572"/>
      <c r="E6" s="1572"/>
      <c r="F6" s="1573"/>
      <c r="G6" s="1574" t="s">
        <v>6</v>
      </c>
      <c r="H6" s="1574"/>
      <c r="I6" s="1574"/>
      <c r="J6" s="1574"/>
    </row>
    <row r="7" spans="1:10" x14ac:dyDescent="0.3">
      <c r="A7" s="1110"/>
      <c r="B7" s="1110"/>
      <c r="C7" s="697" t="s">
        <v>18</v>
      </c>
      <c r="D7" s="698" t="s">
        <v>17</v>
      </c>
      <c r="E7" s="698" t="s">
        <v>154</v>
      </c>
      <c r="F7" s="698" t="s">
        <v>254</v>
      </c>
      <c r="G7" s="697" t="s">
        <v>18</v>
      </c>
      <c r="H7" s="698" t="s">
        <v>17</v>
      </c>
      <c r="I7" s="698" t="s">
        <v>154</v>
      </c>
      <c r="J7" s="698" t="s">
        <v>254</v>
      </c>
    </row>
    <row r="8" spans="1:10" ht="15" thickBot="1" x14ac:dyDescent="0.35">
      <c r="A8" s="1457" t="s">
        <v>1655</v>
      </c>
      <c r="B8" s="471" t="s">
        <v>1603</v>
      </c>
      <c r="C8" s="524">
        <v>178</v>
      </c>
      <c r="D8" s="524">
        <v>175</v>
      </c>
      <c r="E8" s="500">
        <v>5.3187339962005504</v>
      </c>
      <c r="F8" s="699">
        <v>0.73480143414705601</v>
      </c>
      <c r="G8" s="523">
        <v>17</v>
      </c>
      <c r="H8" s="524">
        <v>19</v>
      </c>
      <c r="I8" s="500">
        <v>4.2182483407088798</v>
      </c>
      <c r="J8" s="500">
        <v>1.91612011873009</v>
      </c>
    </row>
    <row r="9" spans="1:10" ht="15" thickBot="1" x14ac:dyDescent="0.35">
      <c r="A9" s="1353"/>
      <c r="B9" s="473" t="s">
        <v>1604</v>
      </c>
      <c r="C9" s="496">
        <v>339</v>
      </c>
      <c r="D9" s="496">
        <v>363</v>
      </c>
      <c r="E9" s="493">
        <v>10.989715774224001</v>
      </c>
      <c r="F9" s="701">
        <v>1.02411129470186</v>
      </c>
      <c r="G9" s="527">
        <v>39</v>
      </c>
      <c r="H9" s="496">
        <v>56</v>
      </c>
      <c r="I9" s="493">
        <v>12.2607441602051</v>
      </c>
      <c r="J9" s="493">
        <v>3.12658802055069</v>
      </c>
    </row>
    <row r="10" spans="1:10" ht="15" thickBot="1" x14ac:dyDescent="0.35">
      <c r="A10" s="1353"/>
      <c r="B10" s="473" t="s">
        <v>1605</v>
      </c>
      <c r="C10" s="496">
        <v>757</v>
      </c>
      <c r="D10" s="496">
        <v>783</v>
      </c>
      <c r="E10" s="493">
        <v>23.717505094597101</v>
      </c>
      <c r="F10" s="701">
        <v>1.3927744057339699</v>
      </c>
      <c r="G10" s="527">
        <v>77</v>
      </c>
      <c r="H10" s="496">
        <v>99</v>
      </c>
      <c r="I10" s="493">
        <v>21.474781270158299</v>
      </c>
      <c r="J10" s="493">
        <v>3.9145714380871102</v>
      </c>
    </row>
    <row r="11" spans="1:10" ht="15" thickBot="1" x14ac:dyDescent="0.35">
      <c r="A11" s="1353"/>
      <c r="B11" s="473" t="s">
        <v>1606</v>
      </c>
      <c r="C11" s="502">
        <v>1183</v>
      </c>
      <c r="D11" s="502">
        <v>1161</v>
      </c>
      <c r="E11" s="493">
        <v>35.187677439333498</v>
      </c>
      <c r="F11" s="701">
        <v>1.5637161632337899</v>
      </c>
      <c r="G11" s="527">
        <v>141</v>
      </c>
      <c r="H11" s="496">
        <v>164</v>
      </c>
      <c r="I11" s="493">
        <v>35.763205648392201</v>
      </c>
      <c r="J11" s="493">
        <v>4.56904484957193</v>
      </c>
    </row>
    <row r="12" spans="1:10" ht="15" thickBot="1" x14ac:dyDescent="0.35">
      <c r="A12" s="1353"/>
      <c r="B12" s="473" t="s">
        <v>1607</v>
      </c>
      <c r="C12" s="496">
        <v>823</v>
      </c>
      <c r="D12" s="496">
        <v>818</v>
      </c>
      <c r="E12" s="493">
        <v>24.786367695644898</v>
      </c>
      <c r="F12" s="701">
        <v>1.41380188733502</v>
      </c>
      <c r="G12" s="527">
        <v>113</v>
      </c>
      <c r="H12" s="496">
        <v>121</v>
      </c>
      <c r="I12" s="493">
        <v>26.283020580535599</v>
      </c>
      <c r="J12" s="493">
        <v>4.1960115449077904</v>
      </c>
    </row>
    <row r="13" spans="1:10" x14ac:dyDescent="0.3">
      <c r="A13" s="1348"/>
      <c r="B13" s="533" t="s">
        <v>156</v>
      </c>
      <c r="C13" s="1124">
        <v>3280</v>
      </c>
      <c r="D13" s="1124">
        <v>3300</v>
      </c>
      <c r="E13" s="837">
        <v>100</v>
      </c>
      <c r="F13" s="702" t="s">
        <v>136</v>
      </c>
      <c r="G13" s="1125">
        <v>387</v>
      </c>
      <c r="H13" s="837">
        <v>459</v>
      </c>
      <c r="I13" s="837">
        <v>100</v>
      </c>
      <c r="J13" s="781" t="s">
        <v>136</v>
      </c>
    </row>
    <row r="14" spans="1:10" ht="15" thickBot="1" x14ac:dyDescent="0.35">
      <c r="A14" s="1457" t="s">
        <v>1656</v>
      </c>
      <c r="B14" s="471" t="s">
        <v>1603</v>
      </c>
      <c r="C14" s="524">
        <v>671</v>
      </c>
      <c r="D14" s="524">
        <v>630</v>
      </c>
      <c r="E14" s="500">
        <v>19.0912286001114</v>
      </c>
      <c r="F14" s="699">
        <v>1.2869111804681901</v>
      </c>
      <c r="G14" s="523">
        <v>79</v>
      </c>
      <c r="H14" s="524">
        <v>87</v>
      </c>
      <c r="I14" s="500">
        <v>18.8928193772696</v>
      </c>
      <c r="J14" s="500">
        <v>3.7315847532936801</v>
      </c>
    </row>
    <row r="15" spans="1:10" ht="15" thickBot="1" x14ac:dyDescent="0.35">
      <c r="A15" s="1353"/>
      <c r="B15" s="473" t="s">
        <v>1604</v>
      </c>
      <c r="C15" s="496">
        <v>948</v>
      </c>
      <c r="D15" s="496">
        <v>957</v>
      </c>
      <c r="E15" s="493">
        <v>28.999566838651401</v>
      </c>
      <c r="F15" s="701">
        <v>1.4857990844218101</v>
      </c>
      <c r="G15" s="527">
        <v>110</v>
      </c>
      <c r="H15" s="496">
        <v>122</v>
      </c>
      <c r="I15" s="493">
        <v>26.5023966347905</v>
      </c>
      <c r="J15" s="493">
        <v>4.2072123691742203</v>
      </c>
    </row>
    <row r="16" spans="1:10" ht="15" thickBot="1" x14ac:dyDescent="0.35">
      <c r="A16" s="1353"/>
      <c r="B16" s="473" t="s">
        <v>1605</v>
      </c>
      <c r="C16" s="496">
        <v>768</v>
      </c>
      <c r="D16" s="496">
        <v>790</v>
      </c>
      <c r="E16" s="493">
        <v>23.9534577453711</v>
      </c>
      <c r="F16" s="701">
        <v>1.3975188507582701</v>
      </c>
      <c r="G16" s="527">
        <v>102</v>
      </c>
      <c r="H16" s="496">
        <v>126</v>
      </c>
      <c r="I16" s="493">
        <v>27.3400416746255</v>
      </c>
      <c r="J16" s="493">
        <v>4.2487622470434596</v>
      </c>
    </row>
    <row r="17" spans="1:10" ht="15" thickBot="1" x14ac:dyDescent="0.35">
      <c r="A17" s="1353"/>
      <c r="B17" s="473" t="s">
        <v>1606</v>
      </c>
      <c r="C17" s="496">
        <v>627</v>
      </c>
      <c r="D17" s="496">
        <v>641</v>
      </c>
      <c r="E17" s="493">
        <v>19.416219077655001</v>
      </c>
      <c r="F17" s="701">
        <v>1.2952093881850699</v>
      </c>
      <c r="G17" s="527">
        <v>61</v>
      </c>
      <c r="H17" s="496">
        <v>80</v>
      </c>
      <c r="I17" s="493">
        <v>17.413706107893901</v>
      </c>
      <c r="J17" s="493">
        <v>3.61505463343277</v>
      </c>
    </row>
    <row r="18" spans="1:10" ht="15" thickBot="1" x14ac:dyDescent="0.35">
      <c r="A18" s="1353"/>
      <c r="B18" s="473" t="s">
        <v>1607</v>
      </c>
      <c r="C18" s="496">
        <v>266</v>
      </c>
      <c r="D18" s="496">
        <v>282</v>
      </c>
      <c r="E18" s="493">
        <v>8.5395277382110706</v>
      </c>
      <c r="F18" s="701">
        <v>0.91509773059686395</v>
      </c>
      <c r="G18" s="527">
        <v>35</v>
      </c>
      <c r="H18" s="496">
        <v>45</v>
      </c>
      <c r="I18" s="493">
        <v>9.8510362054204794</v>
      </c>
      <c r="J18" s="493">
        <v>2.8407734364310002</v>
      </c>
    </row>
    <row r="19" spans="1:10" x14ac:dyDescent="0.3">
      <c r="A19" s="1348"/>
      <c r="B19" s="533" t="s">
        <v>156</v>
      </c>
      <c r="C19" s="1124">
        <v>3280</v>
      </c>
      <c r="D19" s="1124">
        <v>3300</v>
      </c>
      <c r="E19" s="837">
        <v>100</v>
      </c>
      <c r="F19" s="702" t="s">
        <v>136</v>
      </c>
      <c r="G19" s="1125">
        <v>387</v>
      </c>
      <c r="H19" s="837">
        <v>460</v>
      </c>
      <c r="I19" s="837">
        <v>100</v>
      </c>
      <c r="J19" s="781" t="s">
        <v>136</v>
      </c>
    </row>
    <row r="20" spans="1:10" ht="15" thickBot="1" x14ac:dyDescent="0.35">
      <c r="A20" s="1457" t="s">
        <v>1657</v>
      </c>
      <c r="B20" s="471" t="s">
        <v>1603</v>
      </c>
      <c r="C20" s="524">
        <v>127</v>
      </c>
      <c r="D20" s="524">
        <v>135</v>
      </c>
      <c r="E20" s="500">
        <v>4.0828471563973698</v>
      </c>
      <c r="F20" s="699">
        <v>0.64798288080733102</v>
      </c>
      <c r="G20" s="523">
        <v>16</v>
      </c>
      <c r="H20" s="524">
        <v>19</v>
      </c>
      <c r="I20" s="500">
        <v>4.0502610556630199</v>
      </c>
      <c r="J20" s="500">
        <v>1.8792245523079101</v>
      </c>
    </row>
    <row r="21" spans="1:10" ht="15" thickBot="1" x14ac:dyDescent="0.35">
      <c r="A21" s="1353"/>
      <c r="B21" s="473" t="s">
        <v>1604</v>
      </c>
      <c r="C21" s="496">
        <v>146</v>
      </c>
      <c r="D21" s="496">
        <v>155</v>
      </c>
      <c r="E21" s="493">
        <v>4.6870688407813299</v>
      </c>
      <c r="F21" s="701">
        <v>0.69208655228155203</v>
      </c>
      <c r="G21" s="527">
        <v>22</v>
      </c>
      <c r="H21" s="496">
        <v>27</v>
      </c>
      <c r="I21" s="493">
        <v>5.76732349566318</v>
      </c>
      <c r="J21" s="493">
        <v>2.22230258020871</v>
      </c>
    </row>
    <row r="22" spans="1:10" ht="15" thickBot="1" x14ac:dyDescent="0.35">
      <c r="A22" s="1353"/>
      <c r="B22" s="473" t="s">
        <v>1605</v>
      </c>
      <c r="C22" s="496">
        <v>274</v>
      </c>
      <c r="D22" s="496">
        <v>264</v>
      </c>
      <c r="E22" s="493">
        <v>8.00181836537827</v>
      </c>
      <c r="F22" s="701">
        <v>0.88841891838183096</v>
      </c>
      <c r="G22" s="527">
        <v>36</v>
      </c>
      <c r="H22" s="496">
        <v>42</v>
      </c>
      <c r="I22" s="493">
        <v>9.0327117319616903</v>
      </c>
      <c r="J22" s="493">
        <v>2.7325427848372001</v>
      </c>
    </row>
    <row r="23" spans="1:10" ht="15" thickBot="1" x14ac:dyDescent="0.35">
      <c r="A23" s="1353"/>
      <c r="B23" s="473" t="s">
        <v>1606</v>
      </c>
      <c r="C23" s="496">
        <v>749</v>
      </c>
      <c r="D23" s="496">
        <v>754</v>
      </c>
      <c r="E23" s="493">
        <v>22.8464361019292</v>
      </c>
      <c r="F23" s="701">
        <v>1.3747415501911699</v>
      </c>
      <c r="G23" s="527">
        <v>95</v>
      </c>
      <c r="H23" s="496">
        <v>105</v>
      </c>
      <c r="I23" s="493">
        <v>22.834200967589201</v>
      </c>
      <c r="J23" s="493">
        <v>4.0014796207744601</v>
      </c>
    </row>
    <row r="24" spans="1:10" ht="15" thickBot="1" x14ac:dyDescent="0.35">
      <c r="A24" s="1353"/>
      <c r="B24" s="473" t="s">
        <v>1607</v>
      </c>
      <c r="C24" s="502">
        <v>1984</v>
      </c>
      <c r="D24" s="502">
        <v>1992</v>
      </c>
      <c r="E24" s="493">
        <v>60.381829535513802</v>
      </c>
      <c r="F24" s="701">
        <v>1.6015266644324899</v>
      </c>
      <c r="G24" s="527">
        <v>218</v>
      </c>
      <c r="H24" s="496">
        <v>268</v>
      </c>
      <c r="I24" s="493">
        <v>58.315502749122899</v>
      </c>
      <c r="J24" s="493">
        <v>4.6999643865312901</v>
      </c>
    </row>
    <row r="25" spans="1:10" x14ac:dyDescent="0.3">
      <c r="A25" s="1348"/>
      <c r="B25" s="533" t="s">
        <v>156</v>
      </c>
      <c r="C25" s="1124">
        <v>3280</v>
      </c>
      <c r="D25" s="1124">
        <v>3300</v>
      </c>
      <c r="E25" s="837">
        <v>100</v>
      </c>
      <c r="F25" s="702" t="s">
        <v>136</v>
      </c>
      <c r="G25" s="1125">
        <v>387</v>
      </c>
      <c r="H25" s="837">
        <v>461</v>
      </c>
      <c r="I25" s="837">
        <v>100</v>
      </c>
      <c r="J25" s="781" t="s">
        <v>136</v>
      </c>
    </row>
    <row r="26" spans="1:10" ht="15" thickBot="1" x14ac:dyDescent="0.35">
      <c r="A26" s="1457" t="s">
        <v>1658</v>
      </c>
      <c r="B26" s="471" t="s">
        <v>1603</v>
      </c>
      <c r="C26" s="524">
        <v>485</v>
      </c>
      <c r="D26" s="524">
        <v>501</v>
      </c>
      <c r="E26" s="500">
        <v>15.185987543612301</v>
      </c>
      <c r="F26" s="699">
        <v>1.1751387742791299</v>
      </c>
      <c r="G26" s="523">
        <v>65</v>
      </c>
      <c r="H26" s="524">
        <v>83</v>
      </c>
      <c r="I26" s="500">
        <v>18.118729813850699</v>
      </c>
      <c r="J26" s="500">
        <v>3.67173586002226</v>
      </c>
    </row>
    <row r="27" spans="1:10" ht="15" thickBot="1" x14ac:dyDescent="0.35">
      <c r="A27" s="1353"/>
      <c r="B27" s="473" t="s">
        <v>1604</v>
      </c>
      <c r="C27" s="496">
        <v>973</v>
      </c>
      <c r="D27" s="496">
        <v>947</v>
      </c>
      <c r="E27" s="493">
        <v>28.7038626058044</v>
      </c>
      <c r="F27" s="701">
        <v>1.48127947072685</v>
      </c>
      <c r="G27" s="527">
        <v>116</v>
      </c>
      <c r="H27" s="496">
        <v>141</v>
      </c>
      <c r="I27" s="493">
        <v>30.707580740874501</v>
      </c>
      <c r="J27" s="493">
        <v>4.3972477419037101</v>
      </c>
    </row>
    <row r="28" spans="1:10" ht="15" thickBot="1" x14ac:dyDescent="0.35">
      <c r="A28" s="1353"/>
      <c r="B28" s="473" t="s">
        <v>1605</v>
      </c>
      <c r="C28" s="502">
        <v>1116</v>
      </c>
      <c r="D28" s="502">
        <v>1122</v>
      </c>
      <c r="E28" s="493">
        <v>34.001935192564503</v>
      </c>
      <c r="F28" s="701">
        <v>1.5511409026539</v>
      </c>
      <c r="G28" s="527">
        <v>125</v>
      </c>
      <c r="H28" s="496">
        <v>138</v>
      </c>
      <c r="I28" s="493">
        <v>30.0231116682479</v>
      </c>
      <c r="J28" s="493">
        <v>4.3693862260290999</v>
      </c>
    </row>
    <row r="29" spans="1:10" ht="15" thickBot="1" x14ac:dyDescent="0.35">
      <c r="A29" s="1353"/>
      <c r="B29" s="473" t="s">
        <v>1606</v>
      </c>
      <c r="C29" s="496">
        <v>561</v>
      </c>
      <c r="D29" s="496">
        <v>593</v>
      </c>
      <c r="E29" s="493">
        <v>17.973830649703999</v>
      </c>
      <c r="F29" s="701">
        <v>1.2572752594941401</v>
      </c>
      <c r="G29" s="527">
        <v>69</v>
      </c>
      <c r="H29" s="496">
        <v>85</v>
      </c>
      <c r="I29" s="493">
        <v>18.531421352713998</v>
      </c>
      <c r="J29" s="493">
        <v>3.70394650968572</v>
      </c>
    </row>
    <row r="30" spans="1:10" ht="15" thickBot="1" x14ac:dyDescent="0.35">
      <c r="A30" s="1353"/>
      <c r="B30" s="473" t="s">
        <v>1607</v>
      </c>
      <c r="C30" s="496">
        <v>145</v>
      </c>
      <c r="D30" s="496">
        <v>136</v>
      </c>
      <c r="E30" s="493">
        <v>4.13438400831485</v>
      </c>
      <c r="F30" s="701">
        <v>0.65188452490529003</v>
      </c>
      <c r="G30" s="1126">
        <v>12</v>
      </c>
      <c r="H30" s="529">
        <v>12</v>
      </c>
      <c r="I30" s="661">
        <v>2.6191564243128802</v>
      </c>
      <c r="J30" s="661">
        <v>1.5224139529588501</v>
      </c>
    </row>
    <row r="31" spans="1:10" x14ac:dyDescent="0.3">
      <c r="A31" s="1348"/>
      <c r="B31" s="533" t="s">
        <v>156</v>
      </c>
      <c r="C31" s="1124">
        <v>3280</v>
      </c>
      <c r="D31" s="1124">
        <v>3299</v>
      </c>
      <c r="E31" s="837">
        <v>100</v>
      </c>
      <c r="F31" s="702" t="s">
        <v>136</v>
      </c>
      <c r="G31" s="1125">
        <v>387</v>
      </c>
      <c r="H31" s="837">
        <v>459</v>
      </c>
      <c r="I31" s="837">
        <v>100</v>
      </c>
      <c r="J31" s="781" t="s">
        <v>136</v>
      </c>
    </row>
    <row r="32" spans="1:10" ht="15" thickBot="1" x14ac:dyDescent="0.35">
      <c r="A32" s="1457" t="s">
        <v>1659</v>
      </c>
      <c r="B32" s="471" t="s">
        <v>1603</v>
      </c>
      <c r="C32" s="792">
        <v>1819</v>
      </c>
      <c r="D32" s="792">
        <v>1858</v>
      </c>
      <c r="E32" s="500">
        <v>56.321202703678402</v>
      </c>
      <c r="F32" s="699">
        <v>1.6240714344035601</v>
      </c>
      <c r="G32" s="523">
        <v>210</v>
      </c>
      <c r="H32" s="524">
        <v>252</v>
      </c>
      <c r="I32" s="500">
        <v>54.719941412507801</v>
      </c>
      <c r="J32" s="500">
        <v>4.7450585216730596</v>
      </c>
    </row>
    <row r="33" spans="1:10" ht="15" thickBot="1" x14ac:dyDescent="0.35">
      <c r="A33" s="1353"/>
      <c r="B33" s="473" t="s">
        <v>1604</v>
      </c>
      <c r="C33" s="496">
        <v>874</v>
      </c>
      <c r="D33" s="496">
        <v>878</v>
      </c>
      <c r="E33" s="493">
        <v>26.6197859405389</v>
      </c>
      <c r="F33" s="701">
        <v>1.4471901513766701</v>
      </c>
      <c r="G33" s="527">
        <v>100</v>
      </c>
      <c r="H33" s="496">
        <v>114</v>
      </c>
      <c r="I33" s="493">
        <v>24.7619549684667</v>
      </c>
      <c r="J33" s="493">
        <v>4.1145892496327203</v>
      </c>
    </row>
    <row r="34" spans="1:10" ht="15" thickBot="1" x14ac:dyDescent="0.35">
      <c r="A34" s="1353"/>
      <c r="B34" s="473" t="s">
        <v>1605</v>
      </c>
      <c r="C34" s="496">
        <v>365</v>
      </c>
      <c r="D34" s="496">
        <v>341</v>
      </c>
      <c r="E34" s="493">
        <v>10.325283602089099</v>
      </c>
      <c r="F34" s="701">
        <v>0.99636814056990997</v>
      </c>
      <c r="G34" s="527">
        <v>47</v>
      </c>
      <c r="H34" s="496">
        <v>56</v>
      </c>
      <c r="I34" s="493">
        <v>12.1293536550066</v>
      </c>
      <c r="J34" s="493">
        <v>3.1121176816768701</v>
      </c>
    </row>
    <row r="35" spans="1:10" ht="15" thickBot="1" x14ac:dyDescent="0.35">
      <c r="A35" s="1353"/>
      <c r="B35" s="473" t="s">
        <v>1606</v>
      </c>
      <c r="C35" s="496">
        <v>160</v>
      </c>
      <c r="D35" s="496">
        <v>151</v>
      </c>
      <c r="E35" s="493">
        <v>4.5758367313782902</v>
      </c>
      <c r="F35" s="701">
        <v>0.68422395049034102</v>
      </c>
      <c r="G35" s="527">
        <v>21</v>
      </c>
      <c r="H35" s="496">
        <v>25</v>
      </c>
      <c r="I35" s="493">
        <v>5.4574659234106999</v>
      </c>
      <c r="J35" s="493">
        <v>2.1653315648527398</v>
      </c>
    </row>
    <row r="36" spans="1:10" ht="15" thickBot="1" x14ac:dyDescent="0.35">
      <c r="A36" s="1353"/>
      <c r="B36" s="473" t="s">
        <v>1607</v>
      </c>
      <c r="C36" s="496">
        <v>62</v>
      </c>
      <c r="D36" s="496">
        <v>71</v>
      </c>
      <c r="E36" s="493">
        <v>2.1578910223153498</v>
      </c>
      <c r="F36" s="701">
        <v>0.47578581346981103</v>
      </c>
      <c r="G36" s="1126">
        <v>9</v>
      </c>
      <c r="H36" s="529">
        <v>13</v>
      </c>
      <c r="I36" s="661">
        <v>2.9312840406081602</v>
      </c>
      <c r="J36" s="661">
        <v>1.60799193147856</v>
      </c>
    </row>
    <row r="37" spans="1:10" x14ac:dyDescent="0.3">
      <c r="A37" s="1348"/>
      <c r="B37" s="533" t="s">
        <v>156</v>
      </c>
      <c r="C37" s="1124">
        <v>3280</v>
      </c>
      <c r="D37" s="1124">
        <v>3299</v>
      </c>
      <c r="E37" s="837">
        <v>100</v>
      </c>
      <c r="F37" s="702" t="s">
        <v>136</v>
      </c>
      <c r="G37" s="1125">
        <v>387</v>
      </c>
      <c r="H37" s="837">
        <v>460</v>
      </c>
      <c r="I37" s="837">
        <v>100</v>
      </c>
      <c r="J37" s="781" t="s">
        <v>136</v>
      </c>
    </row>
    <row r="38" spans="1:10" ht="61.5" customHeight="1" x14ac:dyDescent="0.3">
      <c r="A38" s="1570" t="s">
        <v>1612</v>
      </c>
      <c r="B38" s="1570"/>
      <c r="C38" s="1570"/>
      <c r="D38" s="1570"/>
      <c r="E38" s="1570"/>
      <c r="F38" s="1570"/>
      <c r="G38" s="1570"/>
      <c r="H38" s="1570"/>
      <c r="I38" s="1570"/>
      <c r="J38" s="1570"/>
    </row>
  </sheetData>
  <mergeCells count="10">
    <mergeCell ref="A20:A25"/>
    <mergeCell ref="A26:A31"/>
    <mergeCell ref="A32:A37"/>
    <mergeCell ref="A38:J38"/>
    <mergeCell ref="A1:J1"/>
    <mergeCell ref="A5:J5"/>
    <mergeCell ref="C6:F6"/>
    <mergeCell ref="G6:J6"/>
    <mergeCell ref="A8:A13"/>
    <mergeCell ref="A14:A19"/>
  </mergeCells>
  <hyperlinks>
    <hyperlink ref="A3" location="Kapitel7" display="&lt;  Zurück zur Übersicht"/>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9"/>
  <sheetViews>
    <sheetView showGridLines="0" workbookViewId="0">
      <selection sqref="A1:G1"/>
    </sheetView>
  </sheetViews>
  <sheetFormatPr baseColWidth="10" defaultColWidth="11.44140625" defaultRowHeight="13.2" x14ac:dyDescent="0.25"/>
  <cols>
    <col min="1" max="1" width="14" style="121" customWidth="1"/>
    <col min="2" max="2" width="26.44140625" style="121" customWidth="1"/>
    <col min="3" max="3" width="10.6640625" style="121" customWidth="1"/>
    <col min="4" max="27" width="11.44140625" style="121"/>
    <col min="28" max="28" width="11.44140625" style="121" customWidth="1"/>
    <col min="29" max="16384" width="11.44140625" style="121"/>
  </cols>
  <sheetData>
    <row r="1" spans="1:34" ht="24.6" x14ac:dyDescent="0.4">
      <c r="A1" s="1201" t="s">
        <v>336</v>
      </c>
      <c r="B1" s="1201"/>
      <c r="C1" s="1201"/>
      <c r="D1" s="1201"/>
      <c r="E1" s="1201"/>
      <c r="F1" s="1201"/>
      <c r="G1" s="1201"/>
    </row>
    <row r="2" spans="1:34" ht="15" x14ac:dyDescent="0.25">
      <c r="A2" s="187"/>
      <c r="B2" s="149"/>
    </row>
    <row r="3" spans="1:34" ht="15.6" x14ac:dyDescent="0.3">
      <c r="A3" s="434" t="s">
        <v>7</v>
      </c>
      <c r="B3" s="168"/>
    </row>
    <row r="4" spans="1:34" ht="15.6" x14ac:dyDescent="0.3">
      <c r="A4" s="168"/>
      <c r="B4" s="168"/>
    </row>
    <row r="5" spans="1:34" ht="15" customHeight="1" x14ac:dyDescent="0.25">
      <c r="A5" s="1229" t="s">
        <v>337</v>
      </c>
      <c r="B5" s="1229"/>
      <c r="C5" s="1229"/>
      <c r="D5" s="1229"/>
      <c r="E5" s="1229"/>
      <c r="F5" s="1229"/>
      <c r="G5" s="1229"/>
      <c r="H5" s="1229"/>
      <c r="I5" s="1229"/>
      <c r="J5" s="1229"/>
      <c r="K5" s="1229"/>
      <c r="L5" s="1229"/>
      <c r="M5" s="1229"/>
      <c r="N5" s="1229"/>
      <c r="O5" s="1229"/>
      <c r="P5" s="1229"/>
      <c r="Q5" s="1229"/>
      <c r="R5" s="1229"/>
      <c r="S5" s="1229"/>
      <c r="T5" s="1229"/>
      <c r="U5" s="1229"/>
      <c r="V5" s="1229"/>
      <c r="W5" s="1229"/>
      <c r="X5" s="1229"/>
      <c r="Y5" s="1229"/>
      <c r="Z5" s="1229"/>
      <c r="AA5" s="1229"/>
      <c r="AB5" s="1229"/>
      <c r="AC5" s="1229"/>
      <c r="AD5" s="1229"/>
      <c r="AE5" s="1229"/>
      <c r="AF5" s="1229"/>
      <c r="AG5" s="1229"/>
      <c r="AH5" s="1229"/>
    </row>
    <row r="6" spans="1:34" x14ac:dyDescent="0.25">
      <c r="A6" s="155"/>
      <c r="B6" s="155"/>
      <c r="C6" s="155">
        <v>1990</v>
      </c>
      <c r="D6" s="155">
        <v>1991</v>
      </c>
      <c r="E6" s="155">
        <v>1992</v>
      </c>
      <c r="F6" s="155">
        <v>1993</v>
      </c>
      <c r="G6" s="155">
        <v>1994</v>
      </c>
      <c r="H6" s="155">
        <v>1995</v>
      </c>
      <c r="I6" s="155">
        <v>1996</v>
      </c>
      <c r="J6" s="155">
        <v>1997</v>
      </c>
      <c r="K6" s="155">
        <v>1998</v>
      </c>
      <c r="L6" s="155">
        <v>1999</v>
      </c>
      <c r="M6" s="155">
        <v>2000</v>
      </c>
      <c r="N6" s="155">
        <v>2001</v>
      </c>
      <c r="O6" s="155">
        <v>2002</v>
      </c>
      <c r="P6" s="155">
        <v>2003</v>
      </c>
      <c r="Q6" s="155">
        <v>2004</v>
      </c>
      <c r="R6" s="155">
        <v>2005</v>
      </c>
      <c r="S6" s="155">
        <v>2006</v>
      </c>
      <c r="T6" s="155">
        <v>2007</v>
      </c>
      <c r="U6" s="155">
        <v>2008</v>
      </c>
      <c r="V6" s="155">
        <v>2009</v>
      </c>
      <c r="W6" s="155">
        <v>2010</v>
      </c>
      <c r="X6" s="155">
        <v>2011</v>
      </c>
      <c r="Y6" s="155">
        <v>2012</v>
      </c>
      <c r="Z6" s="155">
        <v>2013</v>
      </c>
      <c r="AA6" s="155">
        <v>2014</v>
      </c>
      <c r="AB6" s="155">
        <v>2015</v>
      </c>
      <c r="AC6" s="155">
        <v>2016</v>
      </c>
      <c r="AD6" s="155">
        <v>2017</v>
      </c>
      <c r="AE6" s="155">
        <v>2018</v>
      </c>
      <c r="AF6" s="155">
        <v>2019</v>
      </c>
      <c r="AG6" s="155">
        <v>2020</v>
      </c>
      <c r="AH6" s="155">
        <v>2021</v>
      </c>
    </row>
    <row r="7" spans="1:34" x14ac:dyDescent="0.25">
      <c r="A7" s="1238" t="s">
        <v>130</v>
      </c>
      <c r="B7" s="1238"/>
      <c r="C7" s="118">
        <f t="shared" ref="C7:AH7" si="0">C19/C17 * 100</f>
        <v>0.1371951219512195</v>
      </c>
      <c r="D7" s="118">
        <f t="shared" si="0"/>
        <v>0.39484325198610914</v>
      </c>
      <c r="E7" s="118">
        <f t="shared" si="0"/>
        <v>0.46808893689801068</v>
      </c>
      <c r="F7" s="118">
        <f t="shared" si="0"/>
        <v>0.44647718610475878</v>
      </c>
      <c r="G7" s="118">
        <f t="shared" si="0"/>
        <v>0.45262720573765114</v>
      </c>
      <c r="H7" s="118">
        <f t="shared" si="0"/>
        <v>0.4527530305243172</v>
      </c>
      <c r="I7" s="118">
        <f t="shared" si="0"/>
        <v>0.43393924850520921</v>
      </c>
      <c r="J7" s="118">
        <f t="shared" si="0"/>
        <v>0.40800136000453335</v>
      </c>
      <c r="K7" s="118">
        <f t="shared" si="0"/>
        <v>0.39792510481063026</v>
      </c>
      <c r="L7" s="118">
        <f t="shared" si="0"/>
        <v>0.39379160350622816</v>
      </c>
      <c r="M7" s="118">
        <f t="shared" si="0"/>
        <v>0.42532358250971514</v>
      </c>
      <c r="N7" s="118">
        <f t="shared" si="0"/>
        <v>0.40645152024358366</v>
      </c>
      <c r="O7" s="118">
        <f t="shared" si="0"/>
        <v>0.37007916711853378</v>
      </c>
      <c r="P7" s="118">
        <f t="shared" si="0"/>
        <v>0.34852449922215123</v>
      </c>
      <c r="Q7" s="118">
        <f t="shared" si="0"/>
        <v>0.32800085256539291</v>
      </c>
      <c r="R7" s="118">
        <f t="shared" si="0"/>
        <v>0.31868480778955044</v>
      </c>
      <c r="S7" s="118">
        <f t="shared" si="0"/>
        <v>0.29015005521512244</v>
      </c>
      <c r="T7" s="118">
        <f t="shared" si="0"/>
        <v>0.30099610220874834</v>
      </c>
      <c r="U7" s="118">
        <f t="shared" si="0"/>
        <v>0.36029853307025822</v>
      </c>
      <c r="V7" s="118">
        <f t="shared" si="0"/>
        <v>0.63157894736842102</v>
      </c>
      <c r="W7" s="118">
        <f t="shared" si="0"/>
        <v>1.311954980404417</v>
      </c>
      <c r="X7" s="118">
        <f t="shared" si="0"/>
        <v>2.8644506942445247</v>
      </c>
      <c r="Y7" s="118">
        <f t="shared" si="0"/>
        <v>4.726226675125238</v>
      </c>
      <c r="Z7" s="118">
        <f t="shared" si="0"/>
        <v>5.9424768243403845</v>
      </c>
      <c r="AA7" s="118">
        <f t="shared" si="0"/>
        <v>6.8254342192619877</v>
      </c>
      <c r="AB7" s="118">
        <f t="shared" si="0"/>
        <v>7.3892364384266012</v>
      </c>
      <c r="AC7" s="118">
        <f t="shared" si="0"/>
        <v>7.5298616481911145</v>
      </c>
      <c r="AD7" s="118">
        <f t="shared" si="0"/>
        <v>7.3263862964898614</v>
      </c>
      <c r="AE7" s="118">
        <f t="shared" si="0"/>
        <v>7.2783934991171906</v>
      </c>
      <c r="AF7" s="118">
        <f t="shared" si="0"/>
        <v>7.3755718840981563</v>
      </c>
      <c r="AG7" s="118">
        <f t="shared" si="0"/>
        <v>7.2800199509539043</v>
      </c>
      <c r="AH7" s="118">
        <f t="shared" si="0"/>
        <v>7.4749529573310287</v>
      </c>
    </row>
    <row r="8" spans="1:34" x14ac:dyDescent="0.25">
      <c r="A8" s="1252" t="s">
        <v>19</v>
      </c>
      <c r="B8" s="1252"/>
      <c r="C8" s="185">
        <f t="shared" ref="C8:AH8" si="1">C23/C21 * 100</f>
        <v>8.6211505560307961E-2</v>
      </c>
      <c r="D8" s="185">
        <f t="shared" si="1"/>
        <v>0.2407912964891378</v>
      </c>
      <c r="E8" s="185">
        <f t="shared" si="1"/>
        <v>0.26660880730454634</v>
      </c>
      <c r="F8" s="185">
        <f t="shared" si="1"/>
        <v>0.27142770975330233</v>
      </c>
      <c r="G8" s="185">
        <f t="shared" si="1"/>
        <v>0.26759822198336186</v>
      </c>
      <c r="H8" s="185">
        <f t="shared" si="1"/>
        <v>0.25600215807930943</v>
      </c>
      <c r="I8" s="185">
        <f t="shared" si="1"/>
        <v>0.254721377223249</v>
      </c>
      <c r="J8" s="185">
        <f t="shared" si="1"/>
        <v>0.25611685940353013</v>
      </c>
      <c r="K8" s="185">
        <f t="shared" si="1"/>
        <v>0.28250145962918521</v>
      </c>
      <c r="L8" s="185">
        <f t="shared" si="1"/>
        <v>0.29976935848926578</v>
      </c>
      <c r="M8" s="185">
        <f t="shared" si="1"/>
        <v>0.29385496809314249</v>
      </c>
      <c r="N8" s="185">
        <f t="shared" si="1"/>
        <v>0.29670687968699055</v>
      </c>
      <c r="O8" s="185">
        <f t="shared" si="1"/>
        <v>0.3019452169382828</v>
      </c>
      <c r="P8" s="185">
        <f t="shared" si="1"/>
        <v>0.29787189041134521</v>
      </c>
      <c r="Q8" s="185">
        <f t="shared" si="1"/>
        <v>0.30273923260321434</v>
      </c>
      <c r="R8" s="185">
        <f t="shared" si="1"/>
        <v>0.29331012984379884</v>
      </c>
      <c r="S8" s="185">
        <f t="shared" si="1"/>
        <v>0.28406663818880817</v>
      </c>
      <c r="T8" s="185">
        <f t="shared" si="1"/>
        <v>0.28134619795014582</v>
      </c>
      <c r="U8" s="185">
        <f t="shared" si="1"/>
        <v>0.32158230433279916</v>
      </c>
      <c r="V8" s="185">
        <f t="shared" si="1"/>
        <v>0.40216124721326368</v>
      </c>
      <c r="W8" s="185">
        <f t="shared" si="1"/>
        <v>0.536392701496617</v>
      </c>
      <c r="X8" s="185">
        <f t="shared" si="1"/>
        <v>0.8058630062925195</v>
      </c>
      <c r="Y8" s="185">
        <f t="shared" si="1"/>
        <v>1.1664818143572877</v>
      </c>
      <c r="Z8" s="185">
        <f t="shared" si="1"/>
        <v>1.3841770955973198</v>
      </c>
      <c r="AA8" s="185">
        <f t="shared" si="1"/>
        <v>1.5267033647541042</v>
      </c>
      <c r="AB8" s="185">
        <f t="shared" si="1"/>
        <v>1.6089642292774025</v>
      </c>
      <c r="AC8" s="185">
        <f t="shared" si="1"/>
        <v>1.6285826527906759</v>
      </c>
      <c r="AD8" s="185">
        <f t="shared" si="1"/>
        <v>1.6493199606664757</v>
      </c>
      <c r="AE8" s="185">
        <f t="shared" si="1"/>
        <v>1.7193620290419616</v>
      </c>
      <c r="AF8" s="185">
        <f t="shared" si="1"/>
        <v>1.8544286286065796</v>
      </c>
      <c r="AG8" s="185">
        <f t="shared" si="1"/>
        <v>1.9524719214708406</v>
      </c>
      <c r="AH8" s="185">
        <f t="shared" si="1"/>
        <v>2.1690257960403021</v>
      </c>
    </row>
    <row r="9" spans="1:34" ht="15.6" x14ac:dyDescent="0.3">
      <c r="A9" s="168"/>
      <c r="B9" s="168"/>
    </row>
    <row r="10" spans="1:34" ht="14.25" customHeight="1" x14ac:dyDescent="0.25">
      <c r="A10" s="1229" t="s">
        <v>338</v>
      </c>
      <c r="B10" s="1229"/>
      <c r="C10" s="1229"/>
      <c r="D10" s="1229"/>
      <c r="E10" s="1229"/>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29"/>
      <c r="AB10" s="1229"/>
      <c r="AC10" s="1229"/>
      <c r="AD10" s="1229"/>
      <c r="AE10" s="1229"/>
      <c r="AF10" s="1229"/>
      <c r="AG10" s="1229"/>
      <c r="AH10" s="1229"/>
    </row>
    <row r="11" spans="1:34" x14ac:dyDescent="0.25">
      <c r="A11" s="155"/>
      <c r="B11" s="155"/>
      <c r="C11" s="155">
        <v>1990</v>
      </c>
      <c r="D11" s="155">
        <v>1991</v>
      </c>
      <c r="E11" s="155">
        <v>1992</v>
      </c>
      <c r="F11" s="155">
        <v>1993</v>
      </c>
      <c r="G11" s="155">
        <v>1994</v>
      </c>
      <c r="H11" s="155">
        <v>1995</v>
      </c>
      <c r="I11" s="155">
        <v>1996</v>
      </c>
      <c r="J11" s="155">
        <v>1997</v>
      </c>
      <c r="K11" s="155">
        <v>1998</v>
      </c>
      <c r="L11" s="155">
        <v>1999</v>
      </c>
      <c r="M11" s="155">
        <v>2000</v>
      </c>
      <c r="N11" s="155">
        <v>2001</v>
      </c>
      <c r="O11" s="155">
        <v>2002</v>
      </c>
      <c r="P11" s="155">
        <v>2003</v>
      </c>
      <c r="Q11" s="155">
        <v>2004</v>
      </c>
      <c r="R11" s="155">
        <v>2005</v>
      </c>
      <c r="S11" s="155">
        <v>2006</v>
      </c>
      <c r="T11" s="155">
        <v>2007</v>
      </c>
      <c r="U11" s="155">
        <v>2008</v>
      </c>
      <c r="V11" s="155">
        <v>2009</v>
      </c>
      <c r="W11" s="155">
        <v>2010</v>
      </c>
      <c r="X11" s="155">
        <v>2011</v>
      </c>
      <c r="Y11" s="155">
        <v>2012</v>
      </c>
      <c r="Z11" s="155">
        <v>2013</v>
      </c>
      <c r="AA11" s="155">
        <v>2014</v>
      </c>
      <c r="AB11" s="155">
        <v>2015</v>
      </c>
      <c r="AC11" s="155">
        <v>2016</v>
      </c>
      <c r="AD11" s="155">
        <v>2017</v>
      </c>
      <c r="AE11" s="155">
        <v>2018</v>
      </c>
      <c r="AF11" s="155">
        <v>2019</v>
      </c>
      <c r="AG11" s="155">
        <v>2020</v>
      </c>
      <c r="AH11" s="155">
        <v>2021</v>
      </c>
    </row>
    <row r="12" spans="1:34" x14ac:dyDescent="0.25">
      <c r="A12" s="1238" t="s">
        <v>130</v>
      </c>
      <c r="B12" s="1238"/>
      <c r="C12" s="118">
        <f t="shared" ref="C12:AH12" si="2">C20/C18 *100</f>
        <v>0.39280545792846805</v>
      </c>
      <c r="D12" s="118">
        <f t="shared" si="2"/>
        <v>1.2428902464714557</v>
      </c>
      <c r="E12" s="118">
        <f t="shared" si="2"/>
        <v>1.6762240846934273</v>
      </c>
      <c r="F12" s="118">
        <f t="shared" si="2"/>
        <v>1.4600179694519317</v>
      </c>
      <c r="G12" s="118">
        <f t="shared" si="2"/>
        <v>1.4925373134328357</v>
      </c>
      <c r="H12" s="118">
        <f t="shared" si="2"/>
        <v>1.5384615384615385</v>
      </c>
      <c r="I12" s="118">
        <f t="shared" si="2"/>
        <v>4.2867701404286773</v>
      </c>
      <c r="J12" s="118">
        <f t="shared" si="2"/>
        <v>2.3391812865497075</v>
      </c>
      <c r="K12" s="118">
        <f t="shared" si="2"/>
        <v>1.4346841177951171</v>
      </c>
      <c r="L12" s="118">
        <f t="shared" si="2"/>
        <v>0.89611178614823817</v>
      </c>
      <c r="M12" s="118">
        <f t="shared" si="2"/>
        <v>0.83932853717026379</v>
      </c>
      <c r="N12" s="118">
        <f t="shared" si="2"/>
        <v>0.76022892286666099</v>
      </c>
      <c r="O12" s="118">
        <f t="shared" si="2"/>
        <v>0.68601964182553432</v>
      </c>
      <c r="P12" s="118">
        <f t="shared" si="2"/>
        <v>0.52122868275896972</v>
      </c>
      <c r="Q12" s="118">
        <f t="shared" si="2"/>
        <v>0.55893473614992595</v>
      </c>
      <c r="R12" s="118">
        <f t="shared" si="2"/>
        <v>0.55927121771217714</v>
      </c>
      <c r="S12" s="118">
        <f t="shared" si="2"/>
        <v>0.59604904632152589</v>
      </c>
      <c r="T12" s="118">
        <f t="shared" si="2"/>
        <v>0.67006641366223907</v>
      </c>
      <c r="U12" s="118">
        <f t="shared" si="2"/>
        <v>1.1218920557913887</v>
      </c>
      <c r="V12" s="118">
        <f t="shared" si="2"/>
        <v>2.755191183388213</v>
      </c>
      <c r="W12" s="118">
        <f t="shared" si="2"/>
        <v>6.6981597687372201</v>
      </c>
      <c r="X12" s="118">
        <f t="shared" si="2"/>
        <v>12.968810165575665</v>
      </c>
      <c r="Y12" s="118">
        <f t="shared" si="2"/>
        <v>20.43558443839466</v>
      </c>
      <c r="Z12" s="118">
        <f t="shared" si="2"/>
        <v>21.699305116866711</v>
      </c>
      <c r="AA12" s="118">
        <f t="shared" si="2"/>
        <v>24.035295667061767</v>
      </c>
      <c r="AB12" s="118">
        <f t="shared" si="2"/>
        <v>22.848229032850064</v>
      </c>
      <c r="AC12" s="118">
        <f t="shared" si="2"/>
        <v>16.772823779193207</v>
      </c>
      <c r="AD12" s="118">
        <f t="shared" si="2"/>
        <v>10.019925989183035</v>
      </c>
      <c r="AE12" s="118">
        <f t="shared" si="2"/>
        <v>8.4103217585218228</v>
      </c>
      <c r="AF12" s="118">
        <f t="shared" si="2"/>
        <v>10.520833333333334</v>
      </c>
      <c r="AG12" s="118">
        <f t="shared" si="2"/>
        <v>12.523020257826889</v>
      </c>
      <c r="AH12" s="118">
        <f t="shared" si="2"/>
        <v>16.091508336564562</v>
      </c>
    </row>
    <row r="13" spans="1:34" x14ac:dyDescent="0.25">
      <c r="A13" s="1242" t="s">
        <v>19</v>
      </c>
      <c r="B13" s="1242"/>
      <c r="C13" s="185">
        <f t="shared" ref="C13:AH13" si="3">C24/C22 *100</f>
        <v>8.7412587412587409E-2</v>
      </c>
      <c r="D13" s="185">
        <f t="shared" si="3"/>
        <v>0.42492205571759023</v>
      </c>
      <c r="E13" s="185">
        <f t="shared" si="3"/>
        <v>0.54493821475170778</v>
      </c>
      <c r="F13" s="185">
        <f t="shared" si="3"/>
        <v>0.55672430601877976</v>
      </c>
      <c r="G13" s="185">
        <f t="shared" si="3"/>
        <v>0.57320839658692346</v>
      </c>
      <c r="H13" s="185">
        <f t="shared" si="3"/>
        <v>0.58476465189458504</v>
      </c>
      <c r="I13" s="185">
        <f t="shared" si="3"/>
        <v>0.61502105613960678</v>
      </c>
      <c r="J13" s="185">
        <f t="shared" si="3"/>
        <v>0.67880923387828074</v>
      </c>
      <c r="K13" s="185">
        <f t="shared" si="3"/>
        <v>0.69188929771236596</v>
      </c>
      <c r="L13" s="185">
        <f t="shared" si="3"/>
        <v>0.73251528017543044</v>
      </c>
      <c r="M13" s="185">
        <f t="shared" si="3"/>
        <v>0.68396700865017102</v>
      </c>
      <c r="N13" s="185">
        <f t="shared" si="3"/>
        <v>0.66246996023053528</v>
      </c>
      <c r="O13" s="185">
        <f t="shared" si="3"/>
        <v>0.68378794131992648</v>
      </c>
      <c r="P13" s="185">
        <f t="shared" si="3"/>
        <v>0.79723313207104751</v>
      </c>
      <c r="Q13" s="185">
        <f t="shared" si="3"/>
        <v>1.0254325337669965</v>
      </c>
      <c r="R13" s="185">
        <f t="shared" si="3"/>
        <v>1.1778250088558271</v>
      </c>
      <c r="S13" s="185">
        <f t="shared" si="3"/>
        <v>1.2745524783720552</v>
      </c>
      <c r="T13" s="185">
        <f t="shared" si="3"/>
        <v>1.4076124155581347</v>
      </c>
      <c r="U13" s="185">
        <f t="shared" si="3"/>
        <v>1.8519391169124921</v>
      </c>
      <c r="V13" s="185">
        <f t="shared" si="3"/>
        <v>2.6819990228240389</v>
      </c>
      <c r="W13" s="185">
        <f t="shared" si="3"/>
        <v>4.2877432728110243</v>
      </c>
      <c r="X13" s="185">
        <f t="shared" si="3"/>
        <v>6.6567923898531376</v>
      </c>
      <c r="Y13" s="185">
        <f t="shared" si="3"/>
        <v>8.9894892126129449</v>
      </c>
      <c r="Z13" s="185">
        <f t="shared" si="3"/>
        <v>9.5784439275540336</v>
      </c>
      <c r="AA13" s="185">
        <f t="shared" si="3"/>
        <v>10.43584472845354</v>
      </c>
      <c r="AB13" s="185">
        <f t="shared" si="3"/>
        <v>10.055398766593498</v>
      </c>
      <c r="AC13" s="185">
        <f t="shared" si="3"/>
        <v>9.0412260900558401</v>
      </c>
      <c r="AD13" s="185">
        <f t="shared" si="3"/>
        <v>9.2317169761506648</v>
      </c>
      <c r="AE13" s="185">
        <f t="shared" si="3"/>
        <v>11.434164040866991</v>
      </c>
      <c r="AF13" s="185">
        <f t="shared" si="3"/>
        <v>14.514452069037223</v>
      </c>
      <c r="AG13" s="185">
        <f t="shared" si="3"/>
        <v>16.278439869989167</v>
      </c>
      <c r="AH13" s="185">
        <f t="shared" si="3"/>
        <v>19.962676619568114</v>
      </c>
    </row>
    <row r="15" spans="1:34" ht="13.8" x14ac:dyDescent="0.25">
      <c r="A15" s="1229" t="s">
        <v>339</v>
      </c>
      <c r="B15" s="1229"/>
      <c r="C15" s="1229"/>
      <c r="D15" s="1229"/>
      <c r="E15" s="1229"/>
      <c r="F15" s="1229"/>
      <c r="G15" s="1229"/>
      <c r="H15" s="1229"/>
      <c r="I15" s="1229"/>
      <c r="J15" s="1229"/>
      <c r="K15" s="1229"/>
      <c r="L15" s="1229"/>
      <c r="M15" s="1229"/>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row>
    <row r="16" spans="1:34" x14ac:dyDescent="0.25">
      <c r="A16" s="155"/>
      <c r="B16" s="155"/>
      <c r="C16" s="155">
        <v>1990</v>
      </c>
      <c r="D16" s="155">
        <v>1991</v>
      </c>
      <c r="E16" s="155">
        <v>1992</v>
      </c>
      <c r="F16" s="155">
        <v>1993</v>
      </c>
      <c r="G16" s="155">
        <v>1994</v>
      </c>
      <c r="H16" s="155">
        <v>1995</v>
      </c>
      <c r="I16" s="155">
        <v>1996</v>
      </c>
      <c r="J16" s="155">
        <v>1997</v>
      </c>
      <c r="K16" s="155">
        <v>1998</v>
      </c>
      <c r="L16" s="155">
        <v>1999</v>
      </c>
      <c r="M16" s="155">
        <v>2000</v>
      </c>
      <c r="N16" s="155">
        <v>2001</v>
      </c>
      <c r="O16" s="155">
        <v>2002</v>
      </c>
      <c r="P16" s="155">
        <v>2003</v>
      </c>
      <c r="Q16" s="155">
        <v>2004</v>
      </c>
      <c r="R16" s="155">
        <v>2005</v>
      </c>
      <c r="S16" s="155">
        <v>2006</v>
      </c>
      <c r="T16" s="155">
        <v>2007</v>
      </c>
      <c r="U16" s="155">
        <v>2008</v>
      </c>
      <c r="V16" s="155">
        <v>2009</v>
      </c>
      <c r="W16" s="155">
        <v>2010</v>
      </c>
      <c r="X16" s="155">
        <v>2011</v>
      </c>
      <c r="Y16" s="155">
        <v>2012</v>
      </c>
      <c r="Z16" s="155">
        <v>2013</v>
      </c>
      <c r="AA16" s="155">
        <v>2014</v>
      </c>
      <c r="AB16" s="155">
        <v>2015</v>
      </c>
      <c r="AC16" s="155">
        <v>2016</v>
      </c>
      <c r="AD16" s="155">
        <v>2017</v>
      </c>
      <c r="AE16" s="155">
        <v>2018</v>
      </c>
      <c r="AF16" s="155">
        <v>2019</v>
      </c>
      <c r="AG16" s="155">
        <v>2020</v>
      </c>
      <c r="AH16" s="155">
        <v>2021</v>
      </c>
    </row>
    <row r="17" spans="1:34" ht="13.8" thickBot="1" x14ac:dyDescent="0.3">
      <c r="A17" s="1238" t="s">
        <v>130</v>
      </c>
      <c r="B17" s="137" t="s">
        <v>340</v>
      </c>
      <c r="C17" s="125">
        <v>39360</v>
      </c>
      <c r="D17" s="125">
        <v>42042</v>
      </c>
      <c r="E17" s="125">
        <v>44436</v>
      </c>
      <c r="F17" s="125">
        <v>45915</v>
      </c>
      <c r="G17" s="125">
        <v>45733</v>
      </c>
      <c r="H17" s="125">
        <v>47929</v>
      </c>
      <c r="I17" s="125">
        <v>50007</v>
      </c>
      <c r="J17" s="125">
        <v>52941</v>
      </c>
      <c r="K17" s="125">
        <v>56292</v>
      </c>
      <c r="L17" s="125">
        <v>60692</v>
      </c>
      <c r="M17" s="125">
        <v>65362</v>
      </c>
      <c r="N17" s="125">
        <v>69627</v>
      </c>
      <c r="O17" s="125">
        <v>73768</v>
      </c>
      <c r="P17" s="125">
        <v>82921</v>
      </c>
      <c r="Q17" s="125">
        <v>84451</v>
      </c>
      <c r="R17" s="125">
        <v>85037</v>
      </c>
      <c r="S17" s="125">
        <v>92366</v>
      </c>
      <c r="T17" s="125">
        <v>92360</v>
      </c>
      <c r="U17" s="125">
        <v>93256</v>
      </c>
      <c r="V17" s="125">
        <v>88825</v>
      </c>
      <c r="W17" s="125">
        <v>89561</v>
      </c>
      <c r="X17" s="125">
        <v>90314</v>
      </c>
      <c r="Y17" s="125">
        <v>91426</v>
      </c>
      <c r="Z17" s="125">
        <v>92554</v>
      </c>
      <c r="AA17" s="125">
        <v>93386</v>
      </c>
      <c r="AB17" s="125">
        <v>93352</v>
      </c>
      <c r="AC17" s="125">
        <v>93096</v>
      </c>
      <c r="AD17" s="125">
        <v>93757</v>
      </c>
      <c r="AE17" s="125">
        <v>94018</v>
      </c>
      <c r="AF17" s="125">
        <v>93769</v>
      </c>
      <c r="AG17" s="125">
        <v>96236</v>
      </c>
      <c r="AH17" s="125">
        <v>98315</v>
      </c>
    </row>
    <row r="18" spans="1:34" ht="13.8" thickBot="1" x14ac:dyDescent="0.3">
      <c r="A18" s="1247"/>
      <c r="B18" s="139" t="s">
        <v>341</v>
      </c>
      <c r="C18" s="125">
        <v>4837</v>
      </c>
      <c r="D18" s="125">
        <v>4747</v>
      </c>
      <c r="E18" s="125">
        <v>4534</v>
      </c>
      <c r="F18" s="125">
        <v>4452</v>
      </c>
      <c r="G18" s="125">
        <v>4288</v>
      </c>
      <c r="H18" s="125">
        <v>4355</v>
      </c>
      <c r="I18" s="125">
        <v>1353</v>
      </c>
      <c r="J18" s="125">
        <v>2394</v>
      </c>
      <c r="K18" s="125">
        <v>3973</v>
      </c>
      <c r="L18" s="125">
        <v>6584</v>
      </c>
      <c r="M18" s="125">
        <v>9174</v>
      </c>
      <c r="N18" s="125">
        <v>11707</v>
      </c>
      <c r="O18" s="125">
        <v>13848</v>
      </c>
      <c r="P18" s="125">
        <v>19761</v>
      </c>
      <c r="Q18" s="125">
        <v>18249</v>
      </c>
      <c r="R18" s="125">
        <v>17344</v>
      </c>
      <c r="S18" s="125">
        <v>17616</v>
      </c>
      <c r="T18" s="125">
        <v>16864</v>
      </c>
      <c r="U18" s="125">
        <v>16490</v>
      </c>
      <c r="V18" s="125">
        <v>14881</v>
      </c>
      <c r="W18" s="125">
        <v>14183</v>
      </c>
      <c r="X18" s="125">
        <v>12985</v>
      </c>
      <c r="Y18" s="125">
        <v>11387</v>
      </c>
      <c r="Z18" s="125">
        <v>9498</v>
      </c>
      <c r="AA18" s="125">
        <v>7593</v>
      </c>
      <c r="AB18" s="125">
        <v>5449</v>
      </c>
      <c r="AC18" s="125">
        <v>4239</v>
      </c>
      <c r="AD18" s="125">
        <v>3513</v>
      </c>
      <c r="AE18" s="125">
        <v>3139</v>
      </c>
      <c r="AF18" s="125">
        <v>2880</v>
      </c>
      <c r="AG18" s="125">
        <v>2715</v>
      </c>
      <c r="AH18" s="125">
        <v>2579</v>
      </c>
    </row>
    <row r="19" spans="1:34" ht="13.8" thickBot="1" x14ac:dyDescent="0.3">
      <c r="A19" s="1247"/>
      <c r="B19" s="139" t="s">
        <v>342</v>
      </c>
      <c r="C19" s="125">
        <v>54</v>
      </c>
      <c r="D19" s="125">
        <v>166</v>
      </c>
      <c r="E19" s="125">
        <v>208</v>
      </c>
      <c r="F19" s="125">
        <v>205</v>
      </c>
      <c r="G19" s="125">
        <v>207</v>
      </c>
      <c r="H19" s="125">
        <v>217</v>
      </c>
      <c r="I19" s="125">
        <v>217</v>
      </c>
      <c r="J19" s="125">
        <v>216</v>
      </c>
      <c r="K19" s="125">
        <v>224</v>
      </c>
      <c r="L19" s="125">
        <v>239</v>
      </c>
      <c r="M19" s="125">
        <v>278</v>
      </c>
      <c r="N19" s="125">
        <v>283</v>
      </c>
      <c r="O19" s="125">
        <v>273</v>
      </c>
      <c r="P19" s="125">
        <v>289</v>
      </c>
      <c r="Q19" s="125">
        <v>277</v>
      </c>
      <c r="R19" s="125">
        <v>271</v>
      </c>
      <c r="S19" s="125">
        <v>268</v>
      </c>
      <c r="T19" s="125">
        <v>278</v>
      </c>
      <c r="U19" s="125">
        <v>336</v>
      </c>
      <c r="V19" s="125">
        <v>561</v>
      </c>
      <c r="W19" s="125">
        <v>1175</v>
      </c>
      <c r="X19" s="125">
        <v>2587</v>
      </c>
      <c r="Y19" s="125">
        <v>4321</v>
      </c>
      <c r="Z19" s="125">
        <v>5500</v>
      </c>
      <c r="AA19" s="125">
        <v>6374</v>
      </c>
      <c r="AB19" s="125">
        <v>6898</v>
      </c>
      <c r="AC19" s="125">
        <v>7010</v>
      </c>
      <c r="AD19" s="125">
        <v>6869</v>
      </c>
      <c r="AE19" s="125">
        <v>6843</v>
      </c>
      <c r="AF19" s="125">
        <v>6916</v>
      </c>
      <c r="AG19" s="125">
        <v>7006</v>
      </c>
      <c r="AH19" s="125">
        <v>7349</v>
      </c>
    </row>
    <row r="20" spans="1:34" ht="13.5" customHeight="1" x14ac:dyDescent="0.25">
      <c r="A20" s="1239"/>
      <c r="B20" s="173" t="s">
        <v>343</v>
      </c>
      <c r="C20" s="171">
        <v>19</v>
      </c>
      <c r="D20" s="171">
        <v>59</v>
      </c>
      <c r="E20" s="171">
        <v>76</v>
      </c>
      <c r="F20" s="171">
        <v>65</v>
      </c>
      <c r="G20" s="171">
        <v>64</v>
      </c>
      <c r="H20" s="171">
        <v>67</v>
      </c>
      <c r="I20" s="171">
        <v>58</v>
      </c>
      <c r="J20" s="171">
        <v>56</v>
      </c>
      <c r="K20" s="171">
        <v>57</v>
      </c>
      <c r="L20" s="171">
        <v>59</v>
      </c>
      <c r="M20" s="171">
        <v>77</v>
      </c>
      <c r="N20" s="171">
        <v>89</v>
      </c>
      <c r="O20" s="171">
        <v>95</v>
      </c>
      <c r="P20" s="171">
        <v>103</v>
      </c>
      <c r="Q20" s="171">
        <v>102</v>
      </c>
      <c r="R20" s="171">
        <v>97</v>
      </c>
      <c r="S20" s="171">
        <v>105</v>
      </c>
      <c r="T20" s="171">
        <v>113</v>
      </c>
      <c r="U20" s="171">
        <v>185</v>
      </c>
      <c r="V20" s="171">
        <v>410</v>
      </c>
      <c r="W20" s="171">
        <v>950</v>
      </c>
      <c r="X20" s="171">
        <v>1684</v>
      </c>
      <c r="Y20" s="171">
        <v>2327</v>
      </c>
      <c r="Z20" s="171">
        <v>2061</v>
      </c>
      <c r="AA20" s="171">
        <v>1825</v>
      </c>
      <c r="AB20" s="171">
        <v>1245</v>
      </c>
      <c r="AC20" s="171">
        <v>711</v>
      </c>
      <c r="AD20" s="171">
        <v>352</v>
      </c>
      <c r="AE20" s="171">
        <v>264</v>
      </c>
      <c r="AF20" s="171">
        <v>303</v>
      </c>
      <c r="AG20" s="171">
        <v>340</v>
      </c>
      <c r="AH20" s="171">
        <v>415</v>
      </c>
    </row>
    <row r="21" spans="1:34" ht="13.8" thickBot="1" x14ac:dyDescent="0.3">
      <c r="A21" s="1243" t="s">
        <v>19</v>
      </c>
      <c r="B21" s="137" t="s">
        <v>340</v>
      </c>
      <c r="C21" s="172">
        <v>299264</v>
      </c>
      <c r="D21" s="172">
        <v>319779</v>
      </c>
      <c r="E21" s="172">
        <v>336448</v>
      </c>
      <c r="F21" s="172">
        <v>348159</v>
      </c>
      <c r="G21" s="172">
        <v>357252</v>
      </c>
      <c r="H21" s="172">
        <v>370700</v>
      </c>
      <c r="I21" s="172">
        <v>381986</v>
      </c>
      <c r="J21" s="172">
        <v>410750</v>
      </c>
      <c r="K21" s="172">
        <v>435042</v>
      </c>
      <c r="L21" s="172">
        <v>464357</v>
      </c>
      <c r="M21" s="172">
        <v>493781</v>
      </c>
      <c r="N21" s="172">
        <v>521390</v>
      </c>
      <c r="O21" s="172">
        <v>545132</v>
      </c>
      <c r="P21" s="172">
        <v>567358</v>
      </c>
      <c r="Q21" s="172">
        <v>583010</v>
      </c>
      <c r="R21" s="172">
        <v>591865</v>
      </c>
      <c r="S21" s="172">
        <v>608660</v>
      </c>
      <c r="T21" s="172">
        <v>619166</v>
      </c>
      <c r="U21" s="172">
        <v>636540</v>
      </c>
      <c r="V21" s="172">
        <v>642777</v>
      </c>
      <c r="W21" s="172">
        <v>651202</v>
      </c>
      <c r="X21" s="172">
        <v>665870</v>
      </c>
      <c r="Y21" s="172">
        <v>679822</v>
      </c>
      <c r="Z21" s="172">
        <v>687990</v>
      </c>
      <c r="AA21" s="172">
        <v>699219</v>
      </c>
      <c r="AB21" s="172">
        <v>710022</v>
      </c>
      <c r="AC21" s="172">
        <v>720381</v>
      </c>
      <c r="AD21" s="172">
        <v>729149</v>
      </c>
      <c r="AE21" s="172">
        <v>739344</v>
      </c>
      <c r="AF21" s="172">
        <v>744542</v>
      </c>
      <c r="AG21" s="172">
        <v>771586</v>
      </c>
      <c r="AH21" s="172">
        <v>791323</v>
      </c>
    </row>
    <row r="22" spans="1:34" ht="13.8" thickBot="1" x14ac:dyDescent="0.3">
      <c r="A22" s="1243"/>
      <c r="B22" s="139" t="s">
        <v>341</v>
      </c>
      <c r="C22" s="125">
        <v>40040</v>
      </c>
      <c r="D22" s="125">
        <v>39772</v>
      </c>
      <c r="E22" s="125">
        <v>39087</v>
      </c>
      <c r="F22" s="125">
        <v>38978</v>
      </c>
      <c r="G22" s="125">
        <v>38206</v>
      </c>
      <c r="H22" s="125">
        <v>38135</v>
      </c>
      <c r="I22" s="125">
        <v>33007</v>
      </c>
      <c r="J22" s="125">
        <v>38597</v>
      </c>
      <c r="K22" s="125">
        <v>50008</v>
      </c>
      <c r="L22" s="125">
        <v>64299</v>
      </c>
      <c r="M22" s="125">
        <v>79536</v>
      </c>
      <c r="N22" s="125">
        <v>94042</v>
      </c>
      <c r="O22" s="125">
        <v>106612</v>
      </c>
      <c r="P22" s="125">
        <v>102354</v>
      </c>
      <c r="Q22" s="125">
        <v>88548</v>
      </c>
      <c r="R22" s="125">
        <v>79044</v>
      </c>
      <c r="S22" s="125">
        <v>73516</v>
      </c>
      <c r="T22" s="125">
        <v>67206</v>
      </c>
      <c r="U22" s="125">
        <v>63663</v>
      </c>
      <c r="V22" s="125">
        <v>57308</v>
      </c>
      <c r="W22" s="125">
        <v>52102</v>
      </c>
      <c r="X22" s="125">
        <v>47936</v>
      </c>
      <c r="Y22" s="125">
        <v>43384</v>
      </c>
      <c r="Z22" s="125">
        <v>38263</v>
      </c>
      <c r="AA22" s="125">
        <v>33567</v>
      </c>
      <c r="AB22" s="125">
        <v>28701</v>
      </c>
      <c r="AC22" s="125">
        <v>25251</v>
      </c>
      <c r="AD22" s="125">
        <v>22726</v>
      </c>
      <c r="AE22" s="125">
        <v>20946</v>
      </c>
      <c r="AF22" s="125">
        <v>19236</v>
      </c>
      <c r="AG22" s="125">
        <v>18460</v>
      </c>
      <c r="AH22" s="125">
        <v>18755</v>
      </c>
    </row>
    <row r="23" spans="1:34" ht="13.8" thickBot="1" x14ac:dyDescent="0.3">
      <c r="A23" s="1243"/>
      <c r="B23" s="139" t="s">
        <v>342</v>
      </c>
      <c r="C23" s="125">
        <v>258</v>
      </c>
      <c r="D23" s="125">
        <v>770</v>
      </c>
      <c r="E23" s="125">
        <v>897</v>
      </c>
      <c r="F23" s="125">
        <v>945</v>
      </c>
      <c r="G23" s="125">
        <v>956</v>
      </c>
      <c r="H23" s="125">
        <v>949</v>
      </c>
      <c r="I23" s="125">
        <v>973</v>
      </c>
      <c r="J23" s="125">
        <v>1052</v>
      </c>
      <c r="K23" s="125">
        <v>1229</v>
      </c>
      <c r="L23" s="125">
        <v>1392</v>
      </c>
      <c r="M23" s="125">
        <v>1451</v>
      </c>
      <c r="N23" s="125">
        <v>1547</v>
      </c>
      <c r="O23" s="125">
        <v>1646</v>
      </c>
      <c r="P23" s="125">
        <v>1690</v>
      </c>
      <c r="Q23" s="125">
        <v>1765</v>
      </c>
      <c r="R23" s="125">
        <v>1736</v>
      </c>
      <c r="S23" s="125">
        <v>1729</v>
      </c>
      <c r="T23" s="125">
        <v>1742</v>
      </c>
      <c r="U23" s="125">
        <v>2047</v>
      </c>
      <c r="V23" s="125">
        <v>2585</v>
      </c>
      <c r="W23" s="125">
        <v>3493</v>
      </c>
      <c r="X23" s="125">
        <v>5366</v>
      </c>
      <c r="Y23" s="125">
        <v>7930</v>
      </c>
      <c r="Z23" s="125">
        <v>9523</v>
      </c>
      <c r="AA23" s="125">
        <v>10675</v>
      </c>
      <c r="AB23" s="125">
        <v>11424</v>
      </c>
      <c r="AC23" s="125">
        <v>11732</v>
      </c>
      <c r="AD23" s="125">
        <v>12026</v>
      </c>
      <c r="AE23" s="125">
        <v>12712</v>
      </c>
      <c r="AF23" s="125">
        <v>13807</v>
      </c>
      <c r="AG23" s="125">
        <v>15065</v>
      </c>
      <c r="AH23" s="125">
        <v>17164</v>
      </c>
    </row>
    <row r="24" spans="1:34" x14ac:dyDescent="0.25">
      <c r="A24" s="1244"/>
      <c r="B24" s="173" t="s">
        <v>344</v>
      </c>
      <c r="C24" s="174">
        <v>35</v>
      </c>
      <c r="D24" s="174">
        <v>169</v>
      </c>
      <c r="E24" s="174">
        <v>213</v>
      </c>
      <c r="F24" s="174">
        <v>217</v>
      </c>
      <c r="G24" s="174">
        <v>219</v>
      </c>
      <c r="H24" s="174">
        <v>223</v>
      </c>
      <c r="I24" s="174">
        <v>203</v>
      </c>
      <c r="J24" s="174">
        <v>262</v>
      </c>
      <c r="K24" s="174">
        <v>346</v>
      </c>
      <c r="L24" s="174">
        <v>471</v>
      </c>
      <c r="M24" s="174">
        <v>544</v>
      </c>
      <c r="N24" s="174">
        <v>623</v>
      </c>
      <c r="O24" s="174">
        <v>729</v>
      </c>
      <c r="P24" s="174">
        <v>816</v>
      </c>
      <c r="Q24" s="174">
        <v>908</v>
      </c>
      <c r="R24" s="174">
        <v>931</v>
      </c>
      <c r="S24" s="174">
        <v>937</v>
      </c>
      <c r="T24" s="174">
        <v>946</v>
      </c>
      <c r="U24" s="174">
        <v>1179</v>
      </c>
      <c r="V24" s="174">
        <v>1537</v>
      </c>
      <c r="W24" s="174">
        <v>2234</v>
      </c>
      <c r="X24" s="174">
        <v>3191</v>
      </c>
      <c r="Y24" s="174">
        <v>3900</v>
      </c>
      <c r="Z24" s="174">
        <v>3665</v>
      </c>
      <c r="AA24" s="174">
        <v>3503</v>
      </c>
      <c r="AB24" s="174">
        <v>2886</v>
      </c>
      <c r="AC24" s="174">
        <v>2283</v>
      </c>
      <c r="AD24" s="174">
        <v>2098</v>
      </c>
      <c r="AE24" s="174">
        <v>2395</v>
      </c>
      <c r="AF24" s="174">
        <v>2792</v>
      </c>
      <c r="AG24" s="174">
        <v>3005</v>
      </c>
      <c r="AH24" s="174">
        <v>3744</v>
      </c>
    </row>
    <row r="25" spans="1:34" ht="50.25" customHeight="1" x14ac:dyDescent="0.25">
      <c r="A25" s="1246" t="s">
        <v>345</v>
      </c>
      <c r="B25" s="1246"/>
      <c r="C25" s="1246"/>
      <c r="D25" s="1246"/>
      <c r="E25" s="1246"/>
      <c r="F25" s="1246"/>
      <c r="G25" s="1246"/>
      <c r="H25" s="1246"/>
      <c r="I25" s="1246"/>
      <c r="J25" s="1246"/>
      <c r="K25" s="1246"/>
      <c r="L25" s="1246"/>
      <c r="M25" s="1246"/>
      <c r="N25" s="1246"/>
      <c r="O25" s="1246"/>
      <c r="P25" s="1246"/>
      <c r="Q25" s="1246"/>
      <c r="R25" s="1246"/>
      <c r="S25" s="1246"/>
      <c r="T25" s="1246"/>
      <c r="U25" s="1246"/>
      <c r="V25" s="1246"/>
      <c r="W25" s="1246"/>
      <c r="X25" s="1246"/>
      <c r="Y25" s="1246"/>
      <c r="Z25" s="1246"/>
      <c r="AA25" s="1246"/>
      <c r="AB25" s="1246"/>
      <c r="AC25" s="1246"/>
      <c r="AD25" s="1246"/>
      <c r="AE25" s="1246"/>
      <c r="AF25" s="1246"/>
      <c r="AG25" s="1246"/>
      <c r="AH25" s="1246"/>
    </row>
    <row r="39" spans="4:4" x14ac:dyDescent="0.25">
      <c r="D39" s="188"/>
    </row>
  </sheetData>
  <mergeCells count="11">
    <mergeCell ref="A12:B12"/>
    <mergeCell ref="A1:G1"/>
    <mergeCell ref="A5:AH5"/>
    <mergeCell ref="A7:B7"/>
    <mergeCell ref="A8:B8"/>
    <mergeCell ref="A10:AH10"/>
    <mergeCell ref="A13:B13"/>
    <mergeCell ref="A15:AH15"/>
    <mergeCell ref="A17:A20"/>
    <mergeCell ref="A21:A24"/>
    <mergeCell ref="A25:AH25"/>
  </mergeCells>
  <hyperlinks>
    <hyperlink ref="A3" location="Kapitel2" display="&lt;  Zurück zur Übersicht"/>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showGridLines="0" workbookViewId="0">
      <selection sqref="A1:H1"/>
    </sheetView>
  </sheetViews>
  <sheetFormatPr baseColWidth="10" defaultColWidth="11.44140625" defaultRowHeight="14.4" x14ac:dyDescent="0.3"/>
  <cols>
    <col min="1" max="1" width="11.44140625" style="93"/>
    <col min="2" max="2" width="41.109375" style="93" customWidth="1"/>
    <col min="3" max="16384" width="11.44140625" style="93"/>
  </cols>
  <sheetData>
    <row r="1" spans="1:8" ht="24.6" x14ac:dyDescent="0.4">
      <c r="A1" s="1201" t="s">
        <v>346</v>
      </c>
      <c r="B1" s="1201"/>
      <c r="C1" s="1201"/>
      <c r="D1" s="1201"/>
      <c r="E1" s="1201"/>
      <c r="F1" s="1201"/>
      <c r="G1" s="1201"/>
      <c r="H1" s="1201"/>
    </row>
    <row r="2" spans="1:8" ht="15.6" x14ac:dyDescent="0.3">
      <c r="A2" s="149"/>
      <c r="B2" s="121"/>
      <c r="C2" s="121"/>
      <c r="D2" s="121"/>
      <c r="E2" s="121"/>
      <c r="F2" s="121"/>
      <c r="G2" s="121"/>
      <c r="H2" s="121"/>
    </row>
    <row r="3" spans="1:8" x14ac:dyDescent="0.3">
      <c r="A3" s="434" t="s">
        <v>7</v>
      </c>
      <c r="B3" s="121"/>
      <c r="C3" s="121"/>
      <c r="D3" s="121"/>
      <c r="E3" s="121"/>
      <c r="F3" s="121"/>
      <c r="G3" s="121"/>
      <c r="H3" s="121"/>
    </row>
    <row r="4" spans="1:8" ht="15.6" x14ac:dyDescent="0.3">
      <c r="A4" s="168"/>
      <c r="B4" s="121"/>
      <c r="C4" s="121"/>
      <c r="D4" s="121"/>
      <c r="E4" s="121"/>
      <c r="F4" s="121"/>
      <c r="G4" s="121"/>
      <c r="H4" s="121"/>
    </row>
    <row r="5" spans="1:8" x14ac:dyDescent="0.3">
      <c r="A5" s="1251" t="s">
        <v>347</v>
      </c>
      <c r="B5" s="1251"/>
      <c r="C5" s="1251"/>
      <c r="D5" s="1251"/>
      <c r="E5" s="1251"/>
      <c r="F5" s="1251"/>
      <c r="G5" s="1251"/>
      <c r="H5" s="1251"/>
    </row>
    <row r="6" spans="1:8" x14ac:dyDescent="0.3">
      <c r="A6" s="169" t="s">
        <v>295</v>
      </c>
      <c r="B6" s="169" t="s">
        <v>322</v>
      </c>
      <c r="C6" s="155">
        <v>2016</v>
      </c>
      <c r="D6" s="155">
        <v>2017</v>
      </c>
      <c r="E6" s="155">
        <v>2018</v>
      </c>
      <c r="F6" s="155">
        <v>2019</v>
      </c>
      <c r="G6" s="155">
        <v>2020</v>
      </c>
      <c r="H6" s="155">
        <v>2021</v>
      </c>
    </row>
    <row r="7" spans="1:8" ht="15" thickBot="1" x14ac:dyDescent="0.35">
      <c r="A7" s="1248" t="s">
        <v>309</v>
      </c>
      <c r="B7" s="137" t="s">
        <v>323</v>
      </c>
      <c r="C7" s="125">
        <v>6406</v>
      </c>
      <c r="D7" s="125">
        <v>6251</v>
      </c>
      <c r="E7" s="125">
        <v>6279</v>
      </c>
      <c r="F7" s="125">
        <v>6239</v>
      </c>
      <c r="G7" s="125">
        <v>6198</v>
      </c>
      <c r="H7" s="125">
        <v>6308</v>
      </c>
    </row>
    <row r="8" spans="1:8" ht="15" thickBot="1" x14ac:dyDescent="0.35">
      <c r="A8" s="1249"/>
      <c r="B8" s="139" t="s">
        <v>324</v>
      </c>
      <c r="C8" s="125">
        <v>137</v>
      </c>
      <c r="D8" s="125">
        <v>113</v>
      </c>
      <c r="E8" s="125">
        <v>4</v>
      </c>
      <c r="F8" s="125">
        <v>3</v>
      </c>
      <c r="G8" s="125">
        <v>6</v>
      </c>
      <c r="H8" s="125">
        <v>101</v>
      </c>
    </row>
    <row r="9" spans="1:8" x14ac:dyDescent="0.3">
      <c r="A9" s="1250"/>
      <c r="B9" s="157" t="s">
        <v>325</v>
      </c>
      <c r="C9" s="181">
        <v>467</v>
      </c>
      <c r="D9" s="181">
        <v>505</v>
      </c>
      <c r="E9" s="181">
        <v>560</v>
      </c>
      <c r="F9" s="181">
        <v>674</v>
      </c>
      <c r="G9" s="181">
        <v>802</v>
      </c>
      <c r="H9" s="181">
        <v>940</v>
      </c>
    </row>
    <row r="10" spans="1:8" ht="15" thickBot="1" x14ac:dyDescent="0.35">
      <c r="A10" s="1248" t="s">
        <v>326</v>
      </c>
      <c r="B10" s="139" t="s">
        <v>323</v>
      </c>
      <c r="C10" s="125">
        <v>2844</v>
      </c>
      <c r="D10" s="125">
        <v>2987</v>
      </c>
      <c r="E10" s="125">
        <v>2970</v>
      </c>
      <c r="F10" s="125">
        <v>2970</v>
      </c>
      <c r="G10" s="125">
        <v>2874</v>
      </c>
      <c r="H10" s="125">
        <v>2477</v>
      </c>
    </row>
    <row r="11" spans="1:8" ht="15" thickBot="1" x14ac:dyDescent="0.35">
      <c r="A11" s="1249"/>
      <c r="B11" s="139" t="s">
        <v>324</v>
      </c>
      <c r="C11" s="125">
        <v>1493</v>
      </c>
      <c r="D11" s="125">
        <v>2</v>
      </c>
      <c r="E11" s="125">
        <v>26</v>
      </c>
      <c r="F11" s="125">
        <v>31</v>
      </c>
      <c r="G11" s="125">
        <v>47</v>
      </c>
      <c r="H11" s="125">
        <v>6445</v>
      </c>
    </row>
    <row r="12" spans="1:8" x14ac:dyDescent="0.3">
      <c r="A12" s="1250"/>
      <c r="B12" s="182" t="s">
        <v>325</v>
      </c>
      <c r="C12" s="181">
        <v>81749</v>
      </c>
      <c r="D12" s="181">
        <v>83899</v>
      </c>
      <c r="E12" s="181">
        <v>84179</v>
      </c>
      <c r="F12" s="181">
        <v>83852</v>
      </c>
      <c r="G12" s="181">
        <v>86309</v>
      </c>
      <c r="H12" s="181">
        <v>82044</v>
      </c>
    </row>
    <row r="13" spans="1:8" x14ac:dyDescent="0.3">
      <c r="A13" s="183" t="s">
        <v>156</v>
      </c>
      <c r="B13" s="184"/>
      <c r="C13" s="174">
        <v>93096</v>
      </c>
      <c r="D13" s="174">
        <v>93757</v>
      </c>
      <c r="E13" s="174">
        <v>94018</v>
      </c>
      <c r="F13" s="174">
        <v>93769</v>
      </c>
      <c r="G13" s="174">
        <v>96236</v>
      </c>
      <c r="H13" s="174">
        <v>98315</v>
      </c>
    </row>
    <row r="14" spans="1:8" x14ac:dyDescent="0.3">
      <c r="A14" s="121"/>
      <c r="B14" s="121"/>
      <c r="C14" s="121"/>
      <c r="D14" s="121"/>
      <c r="E14" s="121"/>
      <c r="F14" s="121"/>
      <c r="G14" s="121"/>
      <c r="H14" s="121"/>
    </row>
    <row r="15" spans="1:8" ht="15" customHeight="1" x14ac:dyDescent="0.3">
      <c r="A15" s="1251" t="s">
        <v>348</v>
      </c>
      <c r="B15" s="1251"/>
      <c r="C15" s="1251"/>
      <c r="D15" s="1251"/>
      <c r="E15" s="1251"/>
      <c r="F15" s="1251"/>
      <c r="G15" s="1251"/>
      <c r="H15" s="1251"/>
    </row>
    <row r="16" spans="1:8" x14ac:dyDescent="0.3">
      <c r="A16" s="169"/>
      <c r="B16" s="169" t="s">
        <v>295</v>
      </c>
      <c r="C16" s="155">
        <v>2016</v>
      </c>
      <c r="D16" s="155">
        <v>2017</v>
      </c>
      <c r="E16" s="155">
        <v>2018</v>
      </c>
      <c r="F16" s="155">
        <v>2019</v>
      </c>
      <c r="G16" s="155">
        <v>2020</v>
      </c>
      <c r="H16" s="155">
        <v>2021</v>
      </c>
    </row>
    <row r="17" spans="1:8" ht="15" thickBot="1" x14ac:dyDescent="0.35">
      <c r="A17" s="1248" t="s">
        <v>328</v>
      </c>
      <c r="B17" s="137" t="s">
        <v>349</v>
      </c>
      <c r="C17" s="118">
        <f t="shared" ref="C17:G17" si="0">C7/$H$13 *100</f>
        <v>6.5157910796928249</v>
      </c>
      <c r="D17" s="118">
        <f t="shared" si="0"/>
        <v>6.3581345674617307</v>
      </c>
      <c r="E17" s="118">
        <f t="shared" si="0"/>
        <v>6.3866144535421858</v>
      </c>
      <c r="F17" s="118">
        <f t="shared" si="0"/>
        <v>6.3459289019986782</v>
      </c>
      <c r="G17" s="118">
        <f t="shared" si="0"/>
        <v>6.3042262116665819</v>
      </c>
      <c r="H17" s="118">
        <f>H7/$H$13 *100</f>
        <v>6.4161114784112296</v>
      </c>
    </row>
    <row r="18" spans="1:8" ht="15" thickBot="1" x14ac:dyDescent="0.35">
      <c r="A18" s="1249"/>
      <c r="B18" s="137" t="s">
        <v>350</v>
      </c>
      <c r="C18" s="118">
        <f t="shared" ref="C18:H22" si="1">C8/C$13 *100</f>
        <v>0.14715992094182351</v>
      </c>
      <c r="D18" s="118">
        <f t="shared" si="1"/>
        <v>0.12052433418304766</v>
      </c>
      <c r="E18" s="118">
        <f t="shared" si="1"/>
        <v>4.2545044565934186E-3</v>
      </c>
      <c r="F18" s="118">
        <f t="shared" si="1"/>
        <v>3.1993515980761234E-3</v>
      </c>
      <c r="G18" s="118">
        <f t="shared" si="1"/>
        <v>6.2346730953073692E-3</v>
      </c>
      <c r="H18" s="118">
        <f>H8/H$13 *100</f>
        <v>0.10273101764735799</v>
      </c>
    </row>
    <row r="19" spans="1:8" x14ac:dyDescent="0.3">
      <c r="A19" s="1250"/>
      <c r="B19" s="184" t="s">
        <v>351</v>
      </c>
      <c r="C19" s="185">
        <f t="shared" si="1"/>
        <v>0.50163272321044949</v>
      </c>
      <c r="D19" s="185">
        <f t="shared" si="1"/>
        <v>0.53862644922512448</v>
      </c>
      <c r="E19" s="185">
        <f t="shared" si="1"/>
        <v>0.59563062392307864</v>
      </c>
      <c r="F19" s="185">
        <f t="shared" si="1"/>
        <v>0.71878765903443564</v>
      </c>
      <c r="G19" s="185">
        <f t="shared" si="1"/>
        <v>0.83336797040608501</v>
      </c>
      <c r="H19" s="185">
        <f t="shared" si="1"/>
        <v>0.9561104612724407</v>
      </c>
    </row>
    <row r="20" spans="1:8" ht="15" thickBot="1" x14ac:dyDescent="0.35">
      <c r="A20" s="1248" t="s">
        <v>326</v>
      </c>
      <c r="B20" s="139" t="s">
        <v>352</v>
      </c>
      <c r="C20" s="118">
        <f t="shared" si="1"/>
        <v>3.0549110595514311</v>
      </c>
      <c r="D20" s="118">
        <f t="shared" si="1"/>
        <v>3.1858954531394992</v>
      </c>
      <c r="E20" s="118">
        <f t="shared" si="1"/>
        <v>3.1589695590206128</v>
      </c>
      <c r="F20" s="118">
        <f t="shared" si="1"/>
        <v>3.1673580820953617</v>
      </c>
      <c r="G20" s="118">
        <f t="shared" si="1"/>
        <v>2.9864084126522297</v>
      </c>
      <c r="H20" s="118">
        <f t="shared" si="1"/>
        <v>2.5194527793317398</v>
      </c>
    </row>
    <row r="21" spans="1:8" ht="15" thickBot="1" x14ac:dyDescent="0.35">
      <c r="A21" s="1249"/>
      <c r="B21" s="137" t="s">
        <v>353</v>
      </c>
      <c r="C21" s="118">
        <f t="shared" si="1"/>
        <v>1.6037208902638138</v>
      </c>
      <c r="D21" s="118">
        <f t="shared" si="1"/>
        <v>2.1331740563371271E-3</v>
      </c>
      <c r="E21" s="118">
        <f t="shared" si="1"/>
        <v>2.7654278967857215E-2</v>
      </c>
      <c r="F21" s="118">
        <f t="shared" si="1"/>
        <v>3.3059966513453276E-2</v>
      </c>
      <c r="G21" s="118">
        <f t="shared" si="1"/>
        <v>4.8838272579907728E-2</v>
      </c>
      <c r="H21" s="118">
        <f t="shared" si="1"/>
        <v>6.5554594924477447</v>
      </c>
    </row>
    <row r="22" spans="1:8" x14ac:dyDescent="0.3">
      <c r="A22" s="1250"/>
      <c r="B22" s="157" t="s">
        <v>354</v>
      </c>
      <c r="C22" s="185">
        <f t="shared" si="1"/>
        <v>87.81150640199364</v>
      </c>
      <c r="D22" s="185">
        <f t="shared" si="1"/>
        <v>89.485585076314294</v>
      </c>
      <c r="E22" s="185">
        <f t="shared" si="1"/>
        <v>89.534982662894336</v>
      </c>
      <c r="F22" s="185">
        <f t="shared" si="1"/>
        <v>89.424010067293025</v>
      </c>
      <c r="G22" s="185">
        <f t="shared" si="1"/>
        <v>89.684733363813962</v>
      </c>
      <c r="H22" s="185">
        <f t="shared" si="1"/>
        <v>83.450134770889477</v>
      </c>
    </row>
    <row r="23" spans="1:8" x14ac:dyDescent="0.3">
      <c r="A23" s="183" t="s">
        <v>355</v>
      </c>
      <c r="B23" s="184"/>
      <c r="C23" s="174">
        <f>SUM(C17:C22)</f>
        <v>99.634722075653983</v>
      </c>
      <c r="D23" s="174">
        <f t="shared" ref="D23:H23" si="2">SUM(D17:D22)</f>
        <v>99.69089905438004</v>
      </c>
      <c r="E23" s="174">
        <f t="shared" si="2"/>
        <v>99.708106082804662</v>
      </c>
      <c r="F23" s="174">
        <f t="shared" si="2"/>
        <v>99.692344028533029</v>
      </c>
      <c r="G23" s="174">
        <f t="shared" si="2"/>
        <v>99.863808904214068</v>
      </c>
      <c r="H23" s="174">
        <f t="shared" si="2"/>
        <v>99.999999999999986</v>
      </c>
    </row>
    <row r="25" spans="1:8" x14ac:dyDescent="0.3">
      <c r="A25" s="1251" t="s">
        <v>356</v>
      </c>
      <c r="B25" s="1251"/>
      <c r="C25" s="1251"/>
      <c r="D25" s="1251"/>
      <c r="E25" s="1251"/>
      <c r="F25" s="1251"/>
      <c r="G25" s="1251"/>
      <c r="H25" s="1251"/>
    </row>
    <row r="26" spans="1:8" x14ac:dyDescent="0.3">
      <c r="A26" s="155"/>
      <c r="B26" s="155"/>
      <c r="C26" s="155">
        <v>2016</v>
      </c>
      <c r="D26" s="155">
        <v>2017</v>
      </c>
      <c r="E26" s="155">
        <v>2018</v>
      </c>
      <c r="F26" s="155">
        <v>2019</v>
      </c>
      <c r="G26" s="155">
        <v>2020</v>
      </c>
      <c r="H26" s="155">
        <v>2021</v>
      </c>
    </row>
    <row r="27" spans="1:8" ht="21.75" customHeight="1" thickBot="1" x14ac:dyDescent="0.35">
      <c r="A27" s="1253" t="s">
        <v>357</v>
      </c>
      <c r="B27" s="1253"/>
      <c r="C27" s="118">
        <f>C7/SUM(C$7:C$9) * 100</f>
        <v>91.383737517831662</v>
      </c>
      <c r="D27" s="118">
        <f t="shared" ref="D27:H27" si="3">D7/SUM(D$7:D$9) * 100</f>
        <v>91.003057213568212</v>
      </c>
      <c r="E27" s="118">
        <f t="shared" si="3"/>
        <v>91.758000876808424</v>
      </c>
      <c r="F27" s="118">
        <f t="shared" si="3"/>
        <v>90.211104684788893</v>
      </c>
      <c r="G27" s="118">
        <f t="shared" si="3"/>
        <v>88.467028261490157</v>
      </c>
      <c r="H27" s="118">
        <f t="shared" si="3"/>
        <v>85.834807456796852</v>
      </c>
    </row>
    <row r="28" spans="1:8" ht="26.25" customHeight="1" thickBot="1" x14ac:dyDescent="0.35">
      <c r="A28" s="1254" t="s">
        <v>358</v>
      </c>
      <c r="B28" s="1254"/>
      <c r="C28" s="118">
        <f>C8/SUM(C$7:C$9) * 100</f>
        <v>1.9543509272467903</v>
      </c>
      <c r="D28" s="118">
        <f t="shared" ref="D28:H29" si="4">D8/SUM(D$7:D$9) * 100</f>
        <v>1.6450720628912503</v>
      </c>
      <c r="E28" s="118">
        <f t="shared" si="4"/>
        <v>5.8453894490720443E-2</v>
      </c>
      <c r="F28" s="118">
        <f t="shared" si="4"/>
        <v>4.3377674956622328E-2</v>
      </c>
      <c r="G28" s="118">
        <f t="shared" si="4"/>
        <v>8.5640879246360269E-2</v>
      </c>
      <c r="H28" s="118">
        <f t="shared" si="4"/>
        <v>1.3743366444414207</v>
      </c>
    </row>
    <row r="29" spans="1:8" ht="24.75" customHeight="1" x14ac:dyDescent="0.3">
      <c r="A29" s="1255" t="s">
        <v>359</v>
      </c>
      <c r="B29" s="1255"/>
      <c r="C29" s="118">
        <f>C9/SUM(C$7:C$9) * 100</f>
        <v>6.6619115549215397</v>
      </c>
      <c r="D29" s="118">
        <f t="shared" si="4"/>
        <v>7.3518707235405447</v>
      </c>
      <c r="E29" s="118">
        <f t="shared" si="4"/>
        <v>8.1835452287008632</v>
      </c>
      <c r="F29" s="118">
        <f t="shared" si="4"/>
        <v>9.7455176402544819</v>
      </c>
      <c r="G29" s="118">
        <f t="shared" si="4"/>
        <v>11.447330859263488</v>
      </c>
      <c r="H29" s="118">
        <f t="shared" si="4"/>
        <v>12.790855898761736</v>
      </c>
    </row>
    <row r="30" spans="1:8" x14ac:dyDescent="0.3">
      <c r="A30" s="1245" t="s">
        <v>355</v>
      </c>
      <c r="B30" s="1245"/>
      <c r="C30" s="174">
        <f>SUM(C27:C29)</f>
        <v>100</v>
      </c>
      <c r="D30" s="174">
        <f t="shared" ref="D30:H30" si="5">SUM(D27:D29)</f>
        <v>100</v>
      </c>
      <c r="E30" s="174">
        <f t="shared" si="5"/>
        <v>100.00000000000001</v>
      </c>
      <c r="F30" s="174">
        <f t="shared" si="5"/>
        <v>99.999999999999986</v>
      </c>
      <c r="G30" s="174">
        <f t="shared" si="5"/>
        <v>100</v>
      </c>
      <c r="H30" s="174">
        <f t="shared" si="5"/>
        <v>100.00000000000001</v>
      </c>
    </row>
    <row r="31" spans="1:8" ht="69.75" customHeight="1" x14ac:dyDescent="0.3">
      <c r="A31" s="1219" t="s">
        <v>335</v>
      </c>
      <c r="B31" s="1219"/>
      <c r="C31" s="1219"/>
      <c r="D31" s="1219"/>
      <c r="E31" s="1219"/>
      <c r="F31" s="1219"/>
      <c r="G31" s="1219"/>
      <c r="H31" s="1219"/>
    </row>
  </sheetData>
  <mergeCells count="13">
    <mergeCell ref="A17:A19"/>
    <mergeCell ref="A1:H1"/>
    <mergeCell ref="A5:H5"/>
    <mergeCell ref="A7:A9"/>
    <mergeCell ref="A10:A12"/>
    <mergeCell ref="A15:H15"/>
    <mergeCell ref="A31:H31"/>
    <mergeCell ref="A20:A22"/>
    <mergeCell ref="A25:H25"/>
    <mergeCell ref="A27:B27"/>
    <mergeCell ref="A28:B28"/>
    <mergeCell ref="A29:B29"/>
    <mergeCell ref="A30:B30"/>
  </mergeCells>
  <hyperlinks>
    <hyperlink ref="A3" location="Kapitel2" display="&lt;  Zurück zur Übersicht"/>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I26"/>
  <sheetViews>
    <sheetView showGridLines="0" zoomScaleNormal="100" workbookViewId="0">
      <selection sqref="A1:G1"/>
    </sheetView>
  </sheetViews>
  <sheetFormatPr baseColWidth="10" defaultColWidth="11.44140625" defaultRowHeight="13.2" x14ac:dyDescent="0.25"/>
  <cols>
    <col min="1" max="1" width="31.44140625" style="121" customWidth="1"/>
    <col min="2" max="7" width="15.6640625" style="121" customWidth="1"/>
    <col min="8" max="16384" width="11.44140625" style="121"/>
  </cols>
  <sheetData>
    <row r="1" spans="1:7" ht="24.6" x14ac:dyDescent="0.4">
      <c r="A1" s="1201" t="s">
        <v>360</v>
      </c>
      <c r="B1" s="1201"/>
      <c r="C1" s="1201"/>
      <c r="D1" s="1201"/>
      <c r="E1" s="1201"/>
      <c r="F1" s="1201"/>
      <c r="G1" s="1201"/>
    </row>
    <row r="2" spans="1:7" ht="15" x14ac:dyDescent="0.25">
      <c r="A2" s="149"/>
    </row>
    <row r="3" spans="1:7" x14ac:dyDescent="0.25">
      <c r="A3" s="434" t="s">
        <v>7</v>
      </c>
    </row>
    <row r="5" spans="1:7" ht="12.75" customHeight="1" x14ac:dyDescent="0.25">
      <c r="A5" s="1256" t="s">
        <v>361</v>
      </c>
      <c r="B5" s="1256"/>
      <c r="C5" s="1256"/>
      <c r="D5" s="1256"/>
      <c r="E5" s="1256"/>
      <c r="F5" s="1256"/>
      <c r="G5" s="1256"/>
    </row>
    <row r="6" spans="1:7" x14ac:dyDescent="0.25">
      <c r="A6" s="1257" t="s">
        <v>362</v>
      </c>
      <c r="B6" s="1259">
        <v>2010</v>
      </c>
      <c r="C6" s="1260"/>
      <c r="D6" s="1261">
        <v>2015</v>
      </c>
      <c r="E6" s="1260"/>
      <c r="F6" s="1262">
        <v>2021</v>
      </c>
      <c r="G6" s="1262"/>
    </row>
    <row r="7" spans="1:7" x14ac:dyDescent="0.25">
      <c r="A7" s="1258"/>
      <c r="B7" s="189" t="s">
        <v>363</v>
      </c>
      <c r="C7" s="190" t="s">
        <v>6</v>
      </c>
      <c r="D7" s="189" t="s">
        <v>363</v>
      </c>
      <c r="E7" s="190" t="s">
        <v>6</v>
      </c>
      <c r="F7" s="189" t="s">
        <v>363</v>
      </c>
      <c r="G7" s="191" t="s">
        <v>6</v>
      </c>
    </row>
    <row r="8" spans="1:7" ht="13.8" thickBot="1" x14ac:dyDescent="0.3">
      <c r="A8" s="139" t="s">
        <v>364</v>
      </c>
      <c r="B8" s="192">
        <v>2.7612006296845164E-2</v>
      </c>
      <c r="C8" s="193">
        <v>4.0107016703328523E-2</v>
      </c>
      <c r="D8" s="194">
        <v>8.7877555526595763E-2</v>
      </c>
      <c r="E8" s="193">
        <v>0.10303377347403152</v>
      </c>
      <c r="F8" s="192">
        <v>0.27557027720726701</v>
      </c>
      <c r="G8" s="192">
        <v>0.368577360828588</v>
      </c>
    </row>
    <row r="9" spans="1:7" ht="13.8" thickBot="1" x14ac:dyDescent="0.3">
      <c r="A9" s="139" t="s">
        <v>365</v>
      </c>
      <c r="B9" s="192">
        <v>9.7434238486660898E-3</v>
      </c>
      <c r="C9" s="193">
        <v>1.4657724178028606E-2</v>
      </c>
      <c r="D9" s="194">
        <v>3.9709397997720303E-2</v>
      </c>
      <c r="E9" s="193">
        <v>4.8142363483695688E-2</v>
      </c>
      <c r="F9" s="192">
        <v>0.12674031676021899</v>
      </c>
      <c r="G9" s="192">
        <v>0.14861871494592899</v>
      </c>
    </row>
    <row r="10" spans="1:7" ht="13.8" thickBot="1" x14ac:dyDescent="0.3">
      <c r="A10" s="139" t="s">
        <v>366</v>
      </c>
      <c r="B10" s="195">
        <v>40003.98791808157</v>
      </c>
      <c r="C10" s="196">
        <v>5233.8056248490748</v>
      </c>
      <c r="D10" s="197">
        <v>126284.64094319308</v>
      </c>
      <c r="E10" s="196">
        <v>15496.444812537264</v>
      </c>
      <c r="F10" s="195">
        <v>119625.119290756</v>
      </c>
      <c r="G10" s="195">
        <v>14567.6365072516</v>
      </c>
    </row>
    <row r="11" spans="1:7" ht="13.8" thickBot="1" x14ac:dyDescent="0.3">
      <c r="A11" s="139" t="s">
        <v>367</v>
      </c>
      <c r="B11" s="195">
        <v>7870134</v>
      </c>
      <c r="C11" s="196">
        <v>979802</v>
      </c>
      <c r="D11" s="197">
        <v>8327126</v>
      </c>
      <c r="E11" s="196">
        <v>1017483</v>
      </c>
      <c r="F11" s="198">
        <v>8738791</v>
      </c>
      <c r="G11" s="198">
        <v>1047473</v>
      </c>
    </row>
    <row r="12" spans="1:7" x14ac:dyDescent="0.25">
      <c r="A12" s="182" t="s">
        <v>368</v>
      </c>
      <c r="B12" s="199">
        <v>76682.051307797839</v>
      </c>
      <c r="C12" s="200">
        <v>14361.667465080784</v>
      </c>
      <c r="D12" s="201">
        <f>D11*D9</f>
        <v>330665.16051116469</v>
      </c>
      <c r="E12" s="200">
        <f>E11*E9</f>
        <v>48984.036424481143</v>
      </c>
      <c r="F12" s="195">
        <f t="shared" ref="F12:G12" si="0">F11*F9</f>
        <v>1107557.1394413509</v>
      </c>
      <c r="G12" s="195">
        <f t="shared" si="0"/>
        <v>155674.09120055707</v>
      </c>
    </row>
    <row r="13" spans="1:7" ht="70.5" customHeight="1" x14ac:dyDescent="0.25">
      <c r="A13" s="1246" t="s">
        <v>369</v>
      </c>
      <c r="B13" s="1246"/>
      <c r="C13" s="1246"/>
      <c r="D13" s="1246"/>
      <c r="E13" s="1246"/>
      <c r="F13" s="1246"/>
      <c r="G13" s="1246"/>
    </row>
    <row r="14" spans="1:7" ht="12.9" customHeight="1" x14ac:dyDescent="0.25"/>
    <row r="21" spans="9:9" ht="53.25" customHeight="1" x14ac:dyDescent="0.25"/>
    <row r="26" spans="9:9" x14ac:dyDescent="0.25">
      <c r="I26" s="202"/>
    </row>
  </sheetData>
  <mergeCells count="7">
    <mergeCell ref="A13:G13"/>
    <mergeCell ref="A1:G1"/>
    <mergeCell ref="A5:G5"/>
    <mergeCell ref="A6:A7"/>
    <mergeCell ref="B6:C6"/>
    <mergeCell ref="D6:E6"/>
    <mergeCell ref="F6:G6"/>
  </mergeCells>
  <hyperlinks>
    <hyperlink ref="A3" location="Kapitel2" display="&lt;  Zurück zur Übersicht"/>
  </hyperlink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80"/>
  <sheetViews>
    <sheetView showGridLines="0" zoomScaleNormal="100" workbookViewId="0">
      <selection sqref="A1:E1"/>
    </sheetView>
  </sheetViews>
  <sheetFormatPr baseColWidth="10" defaultColWidth="11.44140625" defaultRowHeight="13.2" x14ac:dyDescent="0.25"/>
  <cols>
    <col min="1" max="1" width="22" style="121" customWidth="1"/>
    <col min="2" max="6" width="11.44140625" style="121"/>
    <col min="7" max="7" width="10" style="121" customWidth="1"/>
    <col min="8" max="16384" width="11.44140625" style="121"/>
  </cols>
  <sheetData>
    <row r="1" spans="1:11" ht="24.6" x14ac:dyDescent="0.4">
      <c r="A1" s="1201" t="s">
        <v>370</v>
      </c>
      <c r="B1" s="1201"/>
      <c r="C1" s="1201"/>
      <c r="D1" s="1201"/>
      <c r="E1" s="1201"/>
    </row>
    <row r="2" spans="1:11" x14ac:dyDescent="0.25">
      <c r="A2" s="120"/>
      <c r="B2" s="203"/>
      <c r="C2" s="203"/>
      <c r="D2" s="203"/>
      <c r="E2" s="203"/>
    </row>
    <row r="3" spans="1:11" x14ac:dyDescent="0.25">
      <c r="A3" s="434" t="s">
        <v>7</v>
      </c>
      <c r="B3" s="120"/>
      <c r="C3" s="120"/>
      <c r="D3" s="120"/>
      <c r="E3" s="120"/>
    </row>
    <row r="4" spans="1:11" ht="14.4" x14ac:dyDescent="0.3">
      <c r="A4" s="93"/>
      <c r="B4" s="120"/>
      <c r="C4" s="120"/>
      <c r="D4" s="120"/>
      <c r="E4" s="120"/>
    </row>
    <row r="5" spans="1:11" ht="15" customHeight="1" x14ac:dyDescent="0.25">
      <c r="A5" s="1256" t="s">
        <v>371</v>
      </c>
      <c r="B5" s="1256"/>
      <c r="C5" s="1256"/>
      <c r="D5" s="1256"/>
      <c r="E5" s="1256"/>
    </row>
    <row r="6" spans="1:11" ht="21.6" x14ac:dyDescent="0.25">
      <c r="A6" s="204" t="s">
        <v>10</v>
      </c>
      <c r="B6" s="205" t="s">
        <v>18</v>
      </c>
      <c r="C6" s="205" t="s">
        <v>17</v>
      </c>
      <c r="D6" s="205" t="s">
        <v>154</v>
      </c>
      <c r="E6" s="205" t="s">
        <v>254</v>
      </c>
    </row>
    <row r="7" spans="1:11" x14ac:dyDescent="0.25">
      <c r="A7" s="1263" t="s">
        <v>19</v>
      </c>
      <c r="B7" s="1263"/>
      <c r="C7" s="1263"/>
      <c r="D7" s="1263"/>
      <c r="E7" s="1263"/>
    </row>
    <row r="8" spans="1:11" x14ac:dyDescent="0.25">
      <c r="A8" s="206" t="s">
        <v>372</v>
      </c>
      <c r="B8" s="126">
        <v>28797</v>
      </c>
      <c r="C8" s="126">
        <v>28156</v>
      </c>
      <c r="D8" s="100">
        <v>69.029886151882494</v>
      </c>
      <c r="E8" s="100">
        <v>0.432741728426219</v>
      </c>
    </row>
    <row r="9" spans="1:11" x14ac:dyDescent="0.25">
      <c r="A9" s="207" t="s">
        <v>373</v>
      </c>
      <c r="B9" s="126">
        <v>7583</v>
      </c>
      <c r="C9" s="126">
        <v>8640</v>
      </c>
      <c r="D9" s="100">
        <v>21.182894523503698</v>
      </c>
      <c r="E9" s="96">
        <v>0.38242096100746198</v>
      </c>
    </row>
    <row r="10" spans="1:11" x14ac:dyDescent="0.25">
      <c r="A10" s="208" t="s">
        <v>374</v>
      </c>
      <c r="B10" s="126">
        <v>3768</v>
      </c>
      <c r="C10" s="126">
        <v>3992</v>
      </c>
      <c r="D10" s="100">
        <v>9.7872193246137602</v>
      </c>
      <c r="E10" s="96">
        <v>0.27810096187219802</v>
      </c>
    </row>
    <row r="11" spans="1:11" x14ac:dyDescent="0.25">
      <c r="A11" s="206" t="s">
        <v>156</v>
      </c>
      <c r="B11" s="126">
        <v>40148</v>
      </c>
      <c r="C11" s="126">
        <v>40788</v>
      </c>
      <c r="D11" s="100">
        <v>100</v>
      </c>
      <c r="E11" s="100" t="s">
        <v>136</v>
      </c>
    </row>
    <row r="12" spans="1:11" x14ac:dyDescent="0.25">
      <c r="A12" s="1264" t="s">
        <v>130</v>
      </c>
      <c r="B12" s="1264"/>
      <c r="C12" s="1264"/>
      <c r="D12" s="1264"/>
      <c r="E12" s="1264"/>
    </row>
    <row r="13" spans="1:11" ht="14.4" x14ac:dyDescent="0.3">
      <c r="A13" s="206" t="s">
        <v>375</v>
      </c>
      <c r="B13" s="126">
        <v>2916</v>
      </c>
      <c r="C13" s="126">
        <v>3299</v>
      </c>
      <c r="D13" s="100">
        <v>66.4351838940443</v>
      </c>
      <c r="E13" s="209">
        <v>1.35312501618021</v>
      </c>
      <c r="G13" s="93"/>
      <c r="H13" s="210"/>
      <c r="I13" s="210"/>
      <c r="J13" s="210"/>
      <c r="K13" s="210"/>
    </row>
    <row r="14" spans="1:11" ht="14.4" x14ac:dyDescent="0.3">
      <c r="A14" s="207" t="s">
        <v>373</v>
      </c>
      <c r="B14" s="126">
        <v>1009</v>
      </c>
      <c r="C14" s="126">
        <v>1225</v>
      </c>
      <c r="D14" s="100">
        <v>24.6640340150825</v>
      </c>
      <c r="E14" s="211">
        <v>1.2351791509098</v>
      </c>
      <c r="G14" s="93"/>
      <c r="H14" s="210"/>
      <c r="I14" s="210"/>
      <c r="J14" s="210"/>
      <c r="K14" s="210"/>
    </row>
    <row r="15" spans="1:11" ht="14.4" x14ac:dyDescent="0.3">
      <c r="A15" s="208" t="s">
        <v>374</v>
      </c>
      <c r="B15" s="126">
        <v>358</v>
      </c>
      <c r="C15" s="126">
        <v>442</v>
      </c>
      <c r="D15" s="100">
        <v>8.9007820908732391</v>
      </c>
      <c r="E15" s="211">
        <v>0.81595860177256796</v>
      </c>
      <c r="G15" s="93"/>
      <c r="H15" s="210"/>
      <c r="I15" s="210"/>
      <c r="J15" s="210"/>
      <c r="K15" s="210"/>
    </row>
    <row r="16" spans="1:11" ht="14.4" x14ac:dyDescent="0.3">
      <c r="A16" s="206" t="s">
        <v>156</v>
      </c>
      <c r="B16" s="126">
        <v>4283</v>
      </c>
      <c r="C16" s="126">
        <v>4966</v>
      </c>
      <c r="D16" s="100">
        <v>100</v>
      </c>
      <c r="E16" s="209" t="s">
        <v>136</v>
      </c>
      <c r="G16" s="93"/>
      <c r="H16" s="210"/>
      <c r="I16" s="210"/>
      <c r="J16" s="210"/>
      <c r="K16" s="210"/>
    </row>
    <row r="17" spans="1:5" ht="60" customHeight="1" x14ac:dyDescent="0.25">
      <c r="A17" s="1246" t="s">
        <v>376</v>
      </c>
      <c r="B17" s="1246"/>
      <c r="C17" s="1246"/>
      <c r="D17" s="1246"/>
      <c r="E17" s="1246"/>
    </row>
    <row r="18" spans="1:5" ht="15.6" x14ac:dyDescent="0.3">
      <c r="A18" s="168"/>
      <c r="B18" s="120"/>
      <c r="C18" s="120"/>
      <c r="D18" s="120"/>
      <c r="E18" s="120"/>
    </row>
    <row r="19" spans="1:5" ht="15" customHeight="1" x14ac:dyDescent="0.25">
      <c r="A19" s="1256" t="s">
        <v>377</v>
      </c>
      <c r="B19" s="1256"/>
      <c r="C19" s="1256"/>
      <c r="D19" s="1256"/>
      <c r="E19" s="1256"/>
    </row>
    <row r="20" spans="1:5" ht="21.6" x14ac:dyDescent="0.25">
      <c r="A20" s="212" t="s">
        <v>10</v>
      </c>
      <c r="B20" s="212" t="s">
        <v>18</v>
      </c>
      <c r="C20" s="212" t="s">
        <v>17</v>
      </c>
      <c r="D20" s="212" t="s">
        <v>154</v>
      </c>
      <c r="E20" s="212" t="s">
        <v>254</v>
      </c>
    </row>
    <row r="21" spans="1:5" x14ac:dyDescent="0.25">
      <c r="A21" s="1263" t="s">
        <v>19</v>
      </c>
      <c r="B21" s="1263"/>
      <c r="C21" s="1263"/>
      <c r="D21" s="1263"/>
      <c r="E21" s="1263"/>
    </row>
    <row r="22" spans="1:5" x14ac:dyDescent="0.25">
      <c r="A22" s="206" t="s">
        <v>372</v>
      </c>
      <c r="B22" s="126">
        <v>31871</v>
      </c>
      <c r="C22" s="126">
        <v>31519</v>
      </c>
      <c r="D22" s="100">
        <v>75.831990062595693</v>
      </c>
      <c r="E22" s="100">
        <v>0.396716137966032</v>
      </c>
    </row>
    <row r="23" spans="1:5" x14ac:dyDescent="0.25">
      <c r="A23" s="207" t="s">
        <v>373</v>
      </c>
      <c r="B23" s="126">
        <v>6796</v>
      </c>
      <c r="C23" s="126">
        <v>7538</v>
      </c>
      <c r="D23" s="100">
        <v>18.135944356969201</v>
      </c>
      <c r="E23" s="96">
        <v>0.35706716124789201</v>
      </c>
    </row>
    <row r="24" spans="1:5" x14ac:dyDescent="0.25">
      <c r="A24" s="208" t="s">
        <v>374</v>
      </c>
      <c r="B24" s="126">
        <v>2285</v>
      </c>
      <c r="C24" s="126">
        <v>2507</v>
      </c>
      <c r="D24" s="100">
        <v>6.0320655804350602</v>
      </c>
      <c r="E24" s="96">
        <v>0.22062568077389899</v>
      </c>
    </row>
    <row r="25" spans="1:5" x14ac:dyDescent="0.25">
      <c r="A25" s="206" t="s">
        <v>156</v>
      </c>
      <c r="B25" s="126">
        <v>40952</v>
      </c>
      <c r="C25" s="126">
        <v>41564</v>
      </c>
      <c r="D25" s="106">
        <v>100</v>
      </c>
      <c r="E25" s="100" t="s">
        <v>136</v>
      </c>
    </row>
    <row r="26" spans="1:5" x14ac:dyDescent="0.25">
      <c r="A26" s="128" t="s">
        <v>130</v>
      </c>
      <c r="B26" s="128"/>
      <c r="C26" s="128"/>
      <c r="D26" s="128"/>
      <c r="E26" s="128"/>
    </row>
    <row r="27" spans="1:5" x14ac:dyDescent="0.25">
      <c r="A27" s="206" t="s">
        <v>375</v>
      </c>
      <c r="B27" s="126">
        <v>2405</v>
      </c>
      <c r="C27" s="126">
        <v>3817.3992063635005</v>
      </c>
      <c r="D27" s="100">
        <v>73.102171986863496</v>
      </c>
      <c r="E27" s="100">
        <v>1.4546698435143199</v>
      </c>
    </row>
    <row r="28" spans="1:5" x14ac:dyDescent="0.25">
      <c r="A28" s="207" t="s">
        <v>373</v>
      </c>
      <c r="B28" s="126">
        <v>666</v>
      </c>
      <c r="C28" s="126">
        <v>1102.2977727437228</v>
      </c>
      <c r="D28" s="100">
        <v>21.108707003847798</v>
      </c>
      <c r="E28" s="96">
        <v>1.33870856502493</v>
      </c>
    </row>
    <row r="29" spans="1:5" x14ac:dyDescent="0.25">
      <c r="A29" s="208" t="s">
        <v>374</v>
      </c>
      <c r="B29" s="126">
        <v>177</v>
      </c>
      <c r="C29" s="126">
        <v>302.3081988640896</v>
      </c>
      <c r="D29" s="100">
        <v>5.7891210092888699</v>
      </c>
      <c r="E29" s="96">
        <v>0.76612128923934797</v>
      </c>
    </row>
    <row r="30" spans="1:5" x14ac:dyDescent="0.25">
      <c r="A30" s="206" t="s">
        <v>156</v>
      </c>
      <c r="B30" s="126">
        <v>3248</v>
      </c>
      <c r="C30" s="126">
        <v>5222.0051779713131</v>
      </c>
      <c r="D30" s="106">
        <v>100.00000000000017</v>
      </c>
      <c r="E30" s="100" t="s">
        <v>136</v>
      </c>
    </row>
    <row r="31" spans="1:5" ht="60" customHeight="1" x14ac:dyDescent="0.25">
      <c r="A31" s="1246" t="s">
        <v>378</v>
      </c>
      <c r="B31" s="1246"/>
      <c r="C31" s="1246"/>
      <c r="D31" s="1246"/>
      <c r="E31" s="1246"/>
    </row>
    <row r="32" spans="1:5" x14ac:dyDescent="0.25">
      <c r="A32" s="213"/>
      <c r="B32" s="214"/>
      <c r="C32" s="214"/>
      <c r="D32" s="214"/>
      <c r="E32" s="214"/>
    </row>
    <row r="33" spans="1:5" ht="15" customHeight="1" x14ac:dyDescent="0.25">
      <c r="A33" s="1256" t="s">
        <v>379</v>
      </c>
      <c r="B33" s="1256"/>
      <c r="C33" s="1256"/>
      <c r="D33" s="1256"/>
      <c r="E33" s="1256"/>
    </row>
    <row r="34" spans="1:5" ht="21.6" x14ac:dyDescent="0.25">
      <c r="A34" s="205" t="s">
        <v>10</v>
      </c>
      <c r="B34" s="205" t="s">
        <v>18</v>
      </c>
      <c r="C34" s="205" t="s">
        <v>17</v>
      </c>
      <c r="D34" s="205" t="s">
        <v>154</v>
      </c>
      <c r="E34" s="205" t="s">
        <v>254</v>
      </c>
    </row>
    <row r="35" spans="1:5" x14ac:dyDescent="0.25">
      <c r="A35" s="1263" t="s">
        <v>19</v>
      </c>
      <c r="B35" s="1263"/>
      <c r="C35" s="1263"/>
      <c r="D35" s="1263"/>
      <c r="E35" s="1263"/>
    </row>
    <row r="36" spans="1:5" x14ac:dyDescent="0.25">
      <c r="A36" s="206" t="s">
        <v>372</v>
      </c>
      <c r="B36" s="126">
        <v>34441</v>
      </c>
      <c r="C36" s="126">
        <v>33859</v>
      </c>
      <c r="D36" s="100">
        <v>78.323778481751603</v>
      </c>
      <c r="E36" s="100">
        <v>0.37183730098609002</v>
      </c>
    </row>
    <row r="37" spans="1:5" x14ac:dyDescent="0.25">
      <c r="A37" s="207" t="s">
        <v>373</v>
      </c>
      <c r="B37" s="126">
        <v>6314</v>
      </c>
      <c r="C37" s="126">
        <v>7137</v>
      </c>
      <c r="D37" s="100">
        <v>16.510581429246301</v>
      </c>
      <c r="E37" s="96">
        <v>0.33505125616111697</v>
      </c>
    </row>
    <row r="38" spans="1:5" x14ac:dyDescent="0.25">
      <c r="A38" s="208" t="s">
        <v>374</v>
      </c>
      <c r="B38" s="126">
        <v>2428</v>
      </c>
      <c r="C38" s="126">
        <v>2233</v>
      </c>
      <c r="D38" s="100">
        <v>5.1656400890021104</v>
      </c>
      <c r="E38" s="96">
        <v>0.199737347899096</v>
      </c>
    </row>
    <row r="39" spans="1:5" x14ac:dyDescent="0.25">
      <c r="A39" s="206" t="s">
        <v>156</v>
      </c>
      <c r="B39" s="126">
        <v>43183</v>
      </c>
      <c r="C39" s="126">
        <v>43229</v>
      </c>
      <c r="D39" s="106">
        <v>100</v>
      </c>
      <c r="E39" s="100" t="s">
        <v>136</v>
      </c>
    </row>
    <row r="40" spans="1:5" x14ac:dyDescent="0.25">
      <c r="A40" s="128" t="s">
        <v>130</v>
      </c>
      <c r="B40" s="128"/>
      <c r="C40" s="128"/>
      <c r="D40" s="128"/>
      <c r="E40" s="128"/>
    </row>
    <row r="41" spans="1:5" x14ac:dyDescent="0.25">
      <c r="A41" s="206" t="s">
        <v>372</v>
      </c>
      <c r="B41" s="126">
        <v>4220</v>
      </c>
      <c r="C41" s="126">
        <v>3890.6605508148364</v>
      </c>
      <c r="D41" s="100">
        <v>72.407066347791897</v>
      </c>
      <c r="E41" s="100">
        <v>1.1104341137999114E-2</v>
      </c>
    </row>
    <row r="42" spans="1:5" x14ac:dyDescent="0.25">
      <c r="A42" s="207" t="s">
        <v>373</v>
      </c>
      <c r="B42" s="126">
        <v>1149</v>
      </c>
      <c r="C42" s="126">
        <v>1214.6326702396311</v>
      </c>
      <c r="D42" s="100">
        <v>22.604898883768598</v>
      </c>
      <c r="E42" s="96">
        <v>1.0391097058207149E-2</v>
      </c>
    </row>
    <row r="43" spans="1:5" x14ac:dyDescent="0.25">
      <c r="A43" s="207" t="s">
        <v>374</v>
      </c>
      <c r="B43" s="126">
        <v>330</v>
      </c>
      <c r="C43" s="126">
        <v>268.02287509405159</v>
      </c>
      <c r="D43" s="100">
        <v>4.9880347684396398</v>
      </c>
      <c r="E43" s="96">
        <v>5.4082563344243417E-3</v>
      </c>
    </row>
    <row r="44" spans="1:5" x14ac:dyDescent="0.25">
      <c r="A44" s="208" t="s">
        <v>156</v>
      </c>
      <c r="B44" s="126">
        <f>SUM(B41:B43)</f>
        <v>5699</v>
      </c>
      <c r="C44" s="126">
        <f t="shared" ref="C44:D44" si="0">SUM(C41:C43)</f>
        <v>5373.3160961485191</v>
      </c>
      <c r="D44" s="126">
        <f t="shared" si="0"/>
        <v>100.00000000000014</v>
      </c>
      <c r="E44" s="100" t="s">
        <v>136</v>
      </c>
    </row>
    <row r="45" spans="1:5" ht="60" customHeight="1" x14ac:dyDescent="0.25">
      <c r="A45" s="1246" t="s">
        <v>380</v>
      </c>
      <c r="B45" s="1246"/>
      <c r="C45" s="1246"/>
      <c r="D45" s="1246"/>
      <c r="E45" s="1246"/>
    </row>
    <row r="47" spans="1:5" ht="15" customHeight="1" x14ac:dyDescent="0.25">
      <c r="A47" s="1256" t="s">
        <v>381</v>
      </c>
      <c r="B47" s="1256"/>
      <c r="C47" s="1256"/>
      <c r="D47" s="1256"/>
      <c r="E47" s="1256"/>
    </row>
    <row r="48" spans="1:5" ht="21.6" x14ac:dyDescent="0.25">
      <c r="A48" s="205"/>
      <c r="B48" s="205" t="s">
        <v>18</v>
      </c>
      <c r="C48" s="205" t="s">
        <v>17</v>
      </c>
      <c r="D48" s="205" t="s">
        <v>154</v>
      </c>
      <c r="E48" s="205" t="s">
        <v>254</v>
      </c>
    </row>
    <row r="49" spans="1:5" x14ac:dyDescent="0.25">
      <c r="A49" s="1263" t="s">
        <v>19</v>
      </c>
      <c r="B49" s="1263"/>
      <c r="C49" s="1263"/>
      <c r="D49" s="1263"/>
      <c r="E49" s="1263"/>
    </row>
    <row r="50" spans="1:5" x14ac:dyDescent="0.25">
      <c r="A50" s="206" t="s">
        <v>372</v>
      </c>
      <c r="B50" s="126">
        <v>18133</v>
      </c>
      <c r="C50" s="126">
        <v>18011</v>
      </c>
      <c r="D50" s="100">
        <v>79.383880495212296</v>
      </c>
      <c r="E50" s="100">
        <v>0.50307831578808404</v>
      </c>
    </row>
    <row r="51" spans="1:5" x14ac:dyDescent="0.25">
      <c r="A51" s="207" t="s">
        <v>373</v>
      </c>
      <c r="B51" s="126">
        <v>3221</v>
      </c>
      <c r="C51" s="126">
        <v>3564</v>
      </c>
      <c r="D51" s="100">
        <v>15.710043760069</v>
      </c>
      <c r="E51" s="96">
        <v>0.45252500942122598</v>
      </c>
    </row>
    <row r="52" spans="1:5" x14ac:dyDescent="0.25">
      <c r="A52" s="208" t="s">
        <v>374</v>
      </c>
      <c r="B52" s="126">
        <v>1387</v>
      </c>
      <c r="C52" s="126">
        <v>1113</v>
      </c>
      <c r="D52" s="100">
        <v>4.9060757447187298</v>
      </c>
      <c r="E52" s="96">
        <v>0.26860214958663098</v>
      </c>
    </row>
    <row r="53" spans="1:5" x14ac:dyDescent="0.25">
      <c r="A53" s="206" t="s">
        <v>156</v>
      </c>
      <c r="B53" s="126">
        <v>22741</v>
      </c>
      <c r="C53" s="126">
        <v>22688</v>
      </c>
      <c r="D53" s="106">
        <v>100</v>
      </c>
      <c r="E53" s="100" t="s">
        <v>136</v>
      </c>
    </row>
    <row r="54" spans="1:5" x14ac:dyDescent="0.25">
      <c r="A54" s="128" t="s">
        <v>130</v>
      </c>
      <c r="B54" s="128"/>
      <c r="C54" s="128"/>
      <c r="D54" s="128"/>
      <c r="E54" s="128"/>
    </row>
    <row r="55" spans="1:5" x14ac:dyDescent="0.25">
      <c r="A55" s="206" t="s">
        <v>372</v>
      </c>
      <c r="B55" s="126">
        <v>2183</v>
      </c>
      <c r="C55" s="126">
        <v>2114.0894035894839</v>
      </c>
      <c r="D55" s="100">
        <v>74.022407418858904</v>
      </c>
      <c r="E55" s="100">
        <v>1.47990715978639</v>
      </c>
    </row>
    <row r="56" spans="1:5" x14ac:dyDescent="0.25">
      <c r="A56" s="207" t="s">
        <v>382</v>
      </c>
      <c r="B56" s="126">
        <v>694</v>
      </c>
      <c r="C56" s="126">
        <v>606.0924937449754</v>
      </c>
      <c r="D56" s="100">
        <v>21.221631133162099</v>
      </c>
      <c r="E56" s="96">
        <v>1.3798957938839744E-2</v>
      </c>
    </row>
    <row r="57" spans="1:5" x14ac:dyDescent="0.25">
      <c r="A57" s="208" t="s">
        <v>383</v>
      </c>
      <c r="B57" s="126">
        <v>212</v>
      </c>
      <c r="C57" s="126">
        <v>135.83086597222569</v>
      </c>
      <c r="D57" s="100">
        <v>4.7559614479789998</v>
      </c>
      <c r="E57" s="96">
        <v>7.1827620893230009E-3</v>
      </c>
    </row>
    <row r="58" spans="1:5" x14ac:dyDescent="0.25">
      <c r="A58" s="208" t="s">
        <v>156</v>
      </c>
      <c r="B58" s="126">
        <f>SUM(B55:B57)</f>
        <v>3089</v>
      </c>
      <c r="C58" s="126">
        <f t="shared" ref="C58:D58" si="1">SUM(C55:C57)</f>
        <v>2856.012763306685</v>
      </c>
      <c r="D58" s="126">
        <f t="shared" si="1"/>
        <v>100.00000000000001</v>
      </c>
      <c r="E58" s="126" t="s">
        <v>136</v>
      </c>
    </row>
    <row r="59" spans="1:5" ht="60" customHeight="1" x14ac:dyDescent="0.25">
      <c r="A59" s="1246" t="s">
        <v>384</v>
      </c>
      <c r="B59" s="1246"/>
      <c r="C59" s="1246"/>
      <c r="D59" s="1246"/>
      <c r="E59" s="1246"/>
    </row>
    <row r="61" spans="1:5" x14ac:dyDescent="0.25">
      <c r="B61" s="215"/>
    </row>
    <row r="62" spans="1:5" x14ac:dyDescent="0.25">
      <c r="B62" s="215"/>
    </row>
    <row r="63" spans="1:5" x14ac:dyDescent="0.25">
      <c r="B63" s="215"/>
    </row>
    <row r="64" spans="1:5" ht="15.6" x14ac:dyDescent="0.3">
      <c r="A64" s="168"/>
      <c r="B64" s="120"/>
      <c r="C64" s="120"/>
      <c r="D64" s="120"/>
      <c r="E64" s="120"/>
    </row>
    <row r="65" spans="1:5" ht="15.6" x14ac:dyDescent="0.3">
      <c r="A65" s="168"/>
      <c r="B65" s="120"/>
      <c r="C65" s="120"/>
      <c r="D65" s="120"/>
      <c r="E65" s="120"/>
    </row>
    <row r="66" spans="1:5" ht="15" x14ac:dyDescent="0.25">
      <c r="A66" s="216"/>
      <c r="B66" s="120"/>
      <c r="C66" s="120"/>
      <c r="D66" s="120"/>
      <c r="E66" s="120"/>
    </row>
    <row r="73" spans="1:5" ht="69.75" customHeight="1" x14ac:dyDescent="0.25">
      <c r="A73" s="120"/>
      <c r="B73" s="217"/>
      <c r="C73" s="203"/>
      <c r="D73" s="203"/>
      <c r="E73" s="203"/>
    </row>
    <row r="80" spans="1:5" x14ac:dyDescent="0.25">
      <c r="A80" s="120"/>
      <c r="B80" s="217"/>
      <c r="C80" s="203"/>
      <c r="D80" s="203"/>
      <c r="E80" s="203"/>
    </row>
  </sheetData>
  <mergeCells count="14">
    <mergeCell ref="A19:E19"/>
    <mergeCell ref="A1:E1"/>
    <mergeCell ref="A5:E5"/>
    <mergeCell ref="A7:E7"/>
    <mergeCell ref="A12:E12"/>
    <mergeCell ref="A17:E17"/>
    <mergeCell ref="A49:E49"/>
    <mergeCell ref="A59:E59"/>
    <mergeCell ref="A21:E21"/>
    <mergeCell ref="A31:E31"/>
    <mergeCell ref="A33:E33"/>
    <mergeCell ref="A35:E35"/>
    <mergeCell ref="A45:E45"/>
    <mergeCell ref="A47:E47"/>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F78"/>
  <sheetViews>
    <sheetView showGridLines="0" zoomScaleNormal="100" workbookViewId="0">
      <selection sqref="A1:E1"/>
    </sheetView>
  </sheetViews>
  <sheetFormatPr baseColWidth="10" defaultColWidth="11.44140625" defaultRowHeight="14.4" x14ac:dyDescent="0.3"/>
  <cols>
    <col min="1" max="5" width="15.6640625" style="93" customWidth="1"/>
    <col min="6" max="16384" width="11.44140625" style="93"/>
  </cols>
  <sheetData>
    <row r="1" spans="1:6" ht="24.6" x14ac:dyDescent="0.3">
      <c r="A1" s="1265" t="s">
        <v>385</v>
      </c>
      <c r="B1" s="1265"/>
      <c r="C1" s="1265"/>
      <c r="D1" s="1265"/>
      <c r="E1" s="1265"/>
      <c r="F1" s="218"/>
    </row>
    <row r="2" spans="1:6" x14ac:dyDescent="0.3">
      <c r="A2" s="120"/>
      <c r="B2" s="203"/>
      <c r="C2" s="203"/>
      <c r="D2" s="203"/>
      <c r="E2" s="203"/>
      <c r="F2" s="121"/>
    </row>
    <row r="3" spans="1:6" x14ac:dyDescent="0.3">
      <c r="A3" s="434" t="s">
        <v>7</v>
      </c>
      <c r="B3" s="120"/>
      <c r="C3" s="120"/>
      <c r="D3" s="120"/>
      <c r="E3" s="120"/>
      <c r="F3" s="121"/>
    </row>
    <row r="4" spans="1:6" x14ac:dyDescent="0.3">
      <c r="B4" s="120"/>
      <c r="C4" s="120"/>
      <c r="D4" s="120"/>
      <c r="E4" s="120"/>
      <c r="F4" s="121"/>
    </row>
    <row r="5" spans="1:6" ht="15.75" customHeight="1" x14ac:dyDescent="0.3">
      <c r="A5" s="1256" t="s">
        <v>386</v>
      </c>
      <c r="B5" s="1256"/>
      <c r="C5" s="1256"/>
      <c r="D5" s="1256"/>
      <c r="E5" s="1256"/>
    </row>
    <row r="6" spans="1:6" x14ac:dyDescent="0.3">
      <c r="A6" s="219"/>
      <c r="B6" s="205" t="s">
        <v>18</v>
      </c>
      <c r="C6" s="205" t="s">
        <v>17</v>
      </c>
      <c r="D6" s="205" t="s">
        <v>154</v>
      </c>
      <c r="E6" s="205" t="s">
        <v>254</v>
      </c>
    </row>
    <row r="7" spans="1:6" x14ac:dyDescent="0.3">
      <c r="A7" s="1263" t="s">
        <v>19</v>
      </c>
      <c r="B7" s="1263"/>
      <c r="C7" s="1263"/>
      <c r="D7" s="1263"/>
      <c r="E7" s="1263"/>
    </row>
    <row r="8" spans="1:6" x14ac:dyDescent="0.3">
      <c r="A8" s="206" t="s">
        <v>387</v>
      </c>
      <c r="B8" s="126">
        <v>7738</v>
      </c>
      <c r="C8" s="126">
        <v>12137</v>
      </c>
      <c r="D8" s="100">
        <v>22.060656680856798</v>
      </c>
      <c r="E8" s="100">
        <v>0.33151710655334699</v>
      </c>
    </row>
    <row r="9" spans="1:6" x14ac:dyDescent="0.3">
      <c r="A9" s="207" t="s">
        <v>388</v>
      </c>
      <c r="B9" s="126">
        <v>25699</v>
      </c>
      <c r="C9" s="126">
        <v>27025</v>
      </c>
      <c r="D9" s="100">
        <v>49.121056231527099</v>
      </c>
      <c r="E9" s="96">
        <v>0.39968812561276301</v>
      </c>
    </row>
    <row r="10" spans="1:6" x14ac:dyDescent="0.3">
      <c r="A10" s="208" t="s">
        <v>389</v>
      </c>
      <c r="B10" s="126">
        <v>16886</v>
      </c>
      <c r="C10" s="126">
        <v>12537</v>
      </c>
      <c r="D10" s="100">
        <v>22.787679040334499</v>
      </c>
      <c r="E10" s="96">
        <v>0.335360342666636</v>
      </c>
    </row>
    <row r="11" spans="1:6" x14ac:dyDescent="0.3">
      <c r="A11" s="206" t="s">
        <v>390</v>
      </c>
      <c r="B11" s="126">
        <v>3545</v>
      </c>
      <c r="C11" s="126">
        <v>2495</v>
      </c>
      <c r="D11" s="100">
        <v>4.5347127951628403</v>
      </c>
      <c r="E11" s="100">
        <v>0.16634738918748901</v>
      </c>
    </row>
    <row r="12" spans="1:6" x14ac:dyDescent="0.3">
      <c r="A12" s="206" t="s">
        <v>391</v>
      </c>
      <c r="B12" s="126">
        <v>1117</v>
      </c>
      <c r="C12" s="126">
        <v>787</v>
      </c>
      <c r="D12" s="100">
        <v>1.4307779719920899</v>
      </c>
      <c r="E12" s="96">
        <v>9.4945665111768801E-2</v>
      </c>
    </row>
    <row r="13" spans="1:6" x14ac:dyDescent="0.3">
      <c r="A13" s="207" t="s">
        <v>392</v>
      </c>
      <c r="B13" s="126">
        <v>33</v>
      </c>
      <c r="C13" s="126">
        <v>36</v>
      </c>
      <c r="D13" s="100">
        <v>6.5117280126677696E-2</v>
      </c>
      <c r="E13" s="96">
        <v>2.03950621854492E-2</v>
      </c>
    </row>
    <row r="14" spans="1:6" x14ac:dyDescent="0.3">
      <c r="A14" s="208" t="s">
        <v>156</v>
      </c>
      <c r="B14" s="126">
        <v>55018</v>
      </c>
      <c r="C14" s="126">
        <v>55017</v>
      </c>
      <c r="D14" s="106">
        <v>100</v>
      </c>
      <c r="E14" s="100" t="s">
        <v>136</v>
      </c>
    </row>
    <row r="15" spans="1:6" x14ac:dyDescent="0.3">
      <c r="A15" s="220" t="s">
        <v>27</v>
      </c>
      <c r="B15" s="221"/>
      <c r="C15" s="221"/>
      <c r="D15" s="221"/>
      <c r="E15" s="221"/>
    </row>
    <row r="16" spans="1:6" x14ac:dyDescent="0.3">
      <c r="A16" s="206" t="s">
        <v>387</v>
      </c>
      <c r="B16" s="126">
        <v>997</v>
      </c>
      <c r="C16" s="126">
        <v>1767</v>
      </c>
      <c r="D16" s="100">
        <v>25.3797179107878</v>
      </c>
      <c r="E16" s="100">
        <v>1.0648185814645299</v>
      </c>
    </row>
    <row r="17" spans="1:5" x14ac:dyDescent="0.3">
      <c r="A17" s="207" t="s">
        <v>388</v>
      </c>
      <c r="B17" s="126">
        <v>2925</v>
      </c>
      <c r="C17" s="126">
        <v>3481</v>
      </c>
      <c r="D17" s="100">
        <v>49.995959994753498</v>
      </c>
      <c r="E17" s="96">
        <v>1.2234149562566701</v>
      </c>
    </row>
    <row r="18" spans="1:5" x14ac:dyDescent="0.3">
      <c r="A18" s="208" t="s">
        <v>389</v>
      </c>
      <c r="B18" s="126">
        <v>1551</v>
      </c>
      <c r="C18" s="126">
        <v>1381</v>
      </c>
      <c r="D18" s="100">
        <v>19.834204056789002</v>
      </c>
      <c r="E18" s="96">
        <v>0.97567623202851905</v>
      </c>
    </row>
    <row r="19" spans="1:5" x14ac:dyDescent="0.3">
      <c r="A19" s="206" t="s">
        <v>390</v>
      </c>
      <c r="B19" s="126">
        <v>301</v>
      </c>
      <c r="C19" s="126">
        <v>237</v>
      </c>
      <c r="D19" s="100">
        <v>3.4083084503268499</v>
      </c>
      <c r="E19" s="100">
        <v>0.443959255079938</v>
      </c>
    </row>
    <row r="20" spans="1:5" x14ac:dyDescent="0.3">
      <c r="A20" s="206" t="s">
        <v>391</v>
      </c>
      <c r="B20" s="126">
        <v>100</v>
      </c>
      <c r="C20" s="126">
        <v>96</v>
      </c>
      <c r="D20" s="100">
        <v>1.3818095873428999</v>
      </c>
      <c r="E20" s="96">
        <v>0.28563169556283402</v>
      </c>
    </row>
    <row r="21" spans="1:5" x14ac:dyDescent="0.3">
      <c r="A21" s="207" t="s">
        <v>156</v>
      </c>
      <c r="B21" s="126">
        <v>5874</v>
      </c>
      <c r="C21" s="126">
        <v>6962</v>
      </c>
      <c r="D21" s="106">
        <v>100</v>
      </c>
      <c r="E21" s="96" t="s">
        <v>136</v>
      </c>
    </row>
    <row r="22" spans="1:5" ht="49.5" customHeight="1" x14ac:dyDescent="0.3">
      <c r="A22" s="1246" t="s">
        <v>393</v>
      </c>
      <c r="B22" s="1246"/>
      <c r="C22" s="1246"/>
      <c r="D22" s="1246"/>
      <c r="E22" s="1246"/>
    </row>
    <row r="23" spans="1:5" x14ac:dyDescent="0.3">
      <c r="A23" s="222"/>
      <c r="B23" s="222"/>
      <c r="C23" s="222"/>
      <c r="D23" s="222"/>
      <c r="E23" s="222"/>
    </row>
    <row r="24" spans="1:5" ht="15.75" customHeight="1" x14ac:dyDescent="0.3">
      <c r="A24" s="1256" t="s">
        <v>394</v>
      </c>
      <c r="B24" s="1256"/>
      <c r="C24" s="1256"/>
      <c r="D24" s="1256"/>
      <c r="E24" s="1256"/>
    </row>
    <row r="25" spans="1:5" x14ac:dyDescent="0.3">
      <c r="A25" s="219"/>
      <c r="B25" s="205" t="s">
        <v>18</v>
      </c>
      <c r="C25" s="205" t="s">
        <v>17</v>
      </c>
      <c r="D25" s="205" t="s">
        <v>154</v>
      </c>
      <c r="E25" s="205" t="s">
        <v>254</v>
      </c>
    </row>
    <row r="26" spans="1:5" x14ac:dyDescent="0.3">
      <c r="A26" s="1263" t="s">
        <v>19</v>
      </c>
      <c r="B26" s="1263"/>
      <c r="C26" s="1263"/>
      <c r="D26" s="1263"/>
      <c r="E26" s="1263"/>
    </row>
    <row r="27" spans="1:5" x14ac:dyDescent="0.3">
      <c r="A27" s="206" t="s">
        <v>387</v>
      </c>
      <c r="B27" s="126">
        <v>7462</v>
      </c>
      <c r="C27" s="126">
        <v>12426</v>
      </c>
      <c r="D27" s="100">
        <v>21.765949060196</v>
      </c>
      <c r="E27" s="100">
        <v>0.323875014608695</v>
      </c>
    </row>
    <row r="28" spans="1:5" x14ac:dyDescent="0.3">
      <c r="A28" s="207" t="s">
        <v>388</v>
      </c>
      <c r="B28" s="126">
        <v>26521</v>
      </c>
      <c r="C28" s="126">
        <v>27842</v>
      </c>
      <c r="D28" s="100">
        <v>48.768130799947201</v>
      </c>
      <c r="E28" s="96">
        <v>0.39230955687566599</v>
      </c>
    </row>
    <row r="29" spans="1:5" x14ac:dyDescent="0.3">
      <c r="A29" s="208" t="s">
        <v>389</v>
      </c>
      <c r="B29" s="126">
        <v>18023</v>
      </c>
      <c r="C29" s="126">
        <v>13321</v>
      </c>
      <c r="D29" s="100">
        <v>23.3328477009326</v>
      </c>
      <c r="E29" s="96">
        <v>0.331955043494295</v>
      </c>
    </row>
    <row r="30" spans="1:5" x14ac:dyDescent="0.3">
      <c r="A30" s="206" t="s">
        <v>390</v>
      </c>
      <c r="B30" s="126">
        <v>3828</v>
      </c>
      <c r="C30" s="126">
        <v>2663</v>
      </c>
      <c r="D30" s="100">
        <v>4.6646698390985701</v>
      </c>
      <c r="E30" s="100">
        <v>0.16551148097176099</v>
      </c>
    </row>
    <row r="31" spans="1:5" x14ac:dyDescent="0.3">
      <c r="A31" s="206" t="s">
        <v>391</v>
      </c>
      <c r="B31" s="126">
        <v>1231</v>
      </c>
      <c r="C31" s="126">
        <v>817</v>
      </c>
      <c r="D31" s="100">
        <v>1.43155812091325</v>
      </c>
      <c r="E31" s="96">
        <v>9.3231821735448597E-2</v>
      </c>
    </row>
    <row r="32" spans="1:5" x14ac:dyDescent="0.3">
      <c r="A32" s="207" t="s">
        <v>392</v>
      </c>
      <c r="B32" s="126">
        <v>25</v>
      </c>
      <c r="C32" s="126">
        <v>21</v>
      </c>
      <c r="D32" s="100">
        <v>3.6844478912325902E-2</v>
      </c>
      <c r="E32" s="96">
        <v>1.50624951460946E-2</v>
      </c>
    </row>
    <row r="33" spans="1:5" x14ac:dyDescent="0.3">
      <c r="A33" s="208" t="s">
        <v>156</v>
      </c>
      <c r="B33" s="126">
        <v>57090</v>
      </c>
      <c r="C33" s="126">
        <v>57090</v>
      </c>
      <c r="D33" s="106">
        <v>100</v>
      </c>
      <c r="E33" s="100">
        <v>1.3219454128319601</v>
      </c>
    </row>
    <row r="34" spans="1:5" x14ac:dyDescent="0.3">
      <c r="A34" s="220" t="s">
        <v>27</v>
      </c>
      <c r="B34" s="221"/>
      <c r="C34" s="221"/>
      <c r="D34" s="221"/>
      <c r="E34" s="221"/>
    </row>
    <row r="35" spans="1:5" x14ac:dyDescent="0.3">
      <c r="A35" s="206" t="s">
        <v>387</v>
      </c>
      <c r="B35" s="126">
        <v>720</v>
      </c>
      <c r="C35" s="126">
        <v>1799</v>
      </c>
      <c r="D35" s="100">
        <v>24.835970054422202</v>
      </c>
      <c r="E35" s="100">
        <v>1.2099949113177999</v>
      </c>
    </row>
    <row r="36" spans="1:5" x14ac:dyDescent="0.3">
      <c r="A36" s="207" t="s">
        <v>388</v>
      </c>
      <c r="B36" s="126">
        <v>2265</v>
      </c>
      <c r="C36" s="126">
        <v>3582</v>
      </c>
      <c r="D36" s="100">
        <v>49.439071114827399</v>
      </c>
      <c r="E36" s="96">
        <v>1.40016953784867</v>
      </c>
    </row>
    <row r="37" spans="1:5" x14ac:dyDescent="0.3">
      <c r="A37" s="208" t="s">
        <v>389</v>
      </c>
      <c r="B37" s="126">
        <v>1191</v>
      </c>
      <c r="C37" s="126">
        <v>1472</v>
      </c>
      <c r="D37" s="100">
        <v>20.313777892068298</v>
      </c>
      <c r="E37" s="96">
        <v>1.1267431339052001</v>
      </c>
    </row>
    <row r="38" spans="1:5" x14ac:dyDescent="0.3">
      <c r="A38" s="206" t="s">
        <v>390</v>
      </c>
      <c r="B38" s="126">
        <v>237</v>
      </c>
      <c r="C38" s="126">
        <v>312</v>
      </c>
      <c r="D38" s="100">
        <v>4.3074149490868203</v>
      </c>
      <c r="E38" s="100">
        <v>0.56857197645574398</v>
      </c>
    </row>
    <row r="39" spans="1:5" x14ac:dyDescent="0.3">
      <c r="A39" s="206" t="s">
        <v>391</v>
      </c>
      <c r="B39" s="126">
        <v>68</v>
      </c>
      <c r="C39" s="126">
        <v>76</v>
      </c>
      <c r="D39" s="100">
        <v>1.0424769121488799</v>
      </c>
      <c r="E39" s="96">
        <v>0.28444321748377399</v>
      </c>
    </row>
    <row r="40" spans="1:5" x14ac:dyDescent="0.3">
      <c r="A40" s="207" t="s">
        <v>392</v>
      </c>
      <c r="B40" s="223">
        <v>3</v>
      </c>
      <c r="C40" s="223">
        <v>4</v>
      </c>
      <c r="D40" s="224">
        <v>6.1289077446421002E-2</v>
      </c>
      <c r="E40" s="225">
        <v>6.9310074460197102E-2</v>
      </c>
    </row>
    <row r="41" spans="1:5" x14ac:dyDescent="0.3">
      <c r="A41" s="207" t="s">
        <v>156</v>
      </c>
      <c r="B41" s="126">
        <v>4484</v>
      </c>
      <c r="C41" s="126">
        <v>7245</v>
      </c>
      <c r="D41" s="106">
        <v>100</v>
      </c>
      <c r="E41" s="96" t="s">
        <v>136</v>
      </c>
    </row>
    <row r="42" spans="1:5" ht="48" customHeight="1" x14ac:dyDescent="0.3">
      <c r="A42" s="1246" t="s">
        <v>395</v>
      </c>
      <c r="B42" s="1246"/>
      <c r="C42" s="1246"/>
      <c r="D42" s="1246"/>
      <c r="E42" s="1246"/>
    </row>
    <row r="44" spans="1:5" ht="15.75" customHeight="1" x14ac:dyDescent="0.3">
      <c r="A44" s="1256" t="s">
        <v>396</v>
      </c>
      <c r="B44" s="1256"/>
      <c r="C44" s="1256"/>
      <c r="D44" s="1256"/>
      <c r="E44" s="1256"/>
    </row>
    <row r="45" spans="1:5" x14ac:dyDescent="0.3">
      <c r="A45" s="219"/>
      <c r="B45" s="205" t="s">
        <v>18</v>
      </c>
      <c r="C45" s="205" t="s">
        <v>17</v>
      </c>
      <c r="D45" s="205" t="s">
        <v>154</v>
      </c>
      <c r="E45" s="205" t="s">
        <v>254</v>
      </c>
    </row>
    <row r="46" spans="1:5" x14ac:dyDescent="0.3">
      <c r="A46" s="1263" t="s">
        <v>19</v>
      </c>
      <c r="B46" s="1263"/>
      <c r="C46" s="1263"/>
      <c r="D46" s="1263"/>
      <c r="E46" s="1263"/>
    </row>
    <row r="47" spans="1:5" x14ac:dyDescent="0.3">
      <c r="A47" s="206" t="s">
        <v>387</v>
      </c>
      <c r="B47" s="126">
        <v>11898</v>
      </c>
      <c r="C47" s="126">
        <v>12500</v>
      </c>
      <c r="D47" s="100">
        <v>20.8426329494059</v>
      </c>
      <c r="E47" s="100">
        <v>0.31104417212554097</v>
      </c>
    </row>
    <row r="48" spans="1:5" x14ac:dyDescent="0.3">
      <c r="A48" s="207" t="s">
        <v>388</v>
      </c>
      <c r="B48" s="126">
        <v>30068</v>
      </c>
      <c r="C48" s="126">
        <v>29195</v>
      </c>
      <c r="D48" s="100">
        <v>48.681794468836799</v>
      </c>
      <c r="E48" s="96">
        <v>0.382753462748256</v>
      </c>
    </row>
    <row r="49" spans="1:5" x14ac:dyDescent="0.3">
      <c r="A49" s="208" t="s">
        <v>389</v>
      </c>
      <c r="B49" s="126">
        <v>14845</v>
      </c>
      <c r="C49" s="126">
        <v>14855</v>
      </c>
      <c r="D49" s="100">
        <v>24.770040640634601</v>
      </c>
      <c r="E49" s="96">
        <v>0.33056653191277502</v>
      </c>
    </row>
    <row r="50" spans="1:5" x14ac:dyDescent="0.3">
      <c r="A50" s="206" t="s">
        <v>390</v>
      </c>
      <c r="B50" s="126">
        <v>2402</v>
      </c>
      <c r="C50" s="126">
        <v>2571</v>
      </c>
      <c r="D50" s="100">
        <v>4.2871059238376201</v>
      </c>
      <c r="E50" s="100">
        <v>0.15511987260749999</v>
      </c>
    </row>
    <row r="51" spans="1:5" x14ac:dyDescent="0.3">
      <c r="A51" s="206" t="s">
        <v>391</v>
      </c>
      <c r="B51" s="126">
        <v>758</v>
      </c>
      <c r="C51" s="126">
        <v>851</v>
      </c>
      <c r="D51" s="100">
        <v>1.41842601728509</v>
      </c>
      <c r="E51" s="96">
        <v>9.05526838302326E-2</v>
      </c>
    </row>
    <row r="52" spans="1:5" x14ac:dyDescent="0.3">
      <c r="A52" s="206" t="s">
        <v>156</v>
      </c>
      <c r="B52" s="126">
        <v>59971</v>
      </c>
      <c r="C52" s="126">
        <v>59972</v>
      </c>
      <c r="D52" s="106">
        <v>100</v>
      </c>
      <c r="E52" s="100" t="s">
        <v>136</v>
      </c>
    </row>
    <row r="53" spans="1:5" x14ac:dyDescent="0.3">
      <c r="A53" s="220" t="s">
        <v>27</v>
      </c>
      <c r="B53" s="221"/>
      <c r="C53" s="221"/>
      <c r="D53" s="221"/>
      <c r="E53" s="221"/>
    </row>
    <row r="54" spans="1:5" x14ac:dyDescent="0.3">
      <c r="A54" s="206" t="s">
        <v>387</v>
      </c>
      <c r="B54" s="126">
        <v>1846</v>
      </c>
      <c r="C54" s="126">
        <v>1813</v>
      </c>
      <c r="D54" s="100">
        <v>23.8381135731508</v>
      </c>
      <c r="E54" s="100">
        <v>0.89589157011007603</v>
      </c>
    </row>
    <row r="55" spans="1:5" x14ac:dyDescent="0.3">
      <c r="A55" s="207" t="s">
        <v>388</v>
      </c>
      <c r="B55" s="126">
        <v>4196</v>
      </c>
      <c r="C55" s="126">
        <v>3866</v>
      </c>
      <c r="D55" s="100">
        <v>50.846884678583898</v>
      </c>
      <c r="E55" s="96">
        <v>1.05113466953623</v>
      </c>
    </row>
    <row r="56" spans="1:5" x14ac:dyDescent="0.3">
      <c r="A56" s="208" t="s">
        <v>389</v>
      </c>
      <c r="B56" s="126">
        <v>1598</v>
      </c>
      <c r="C56" s="126">
        <v>1580</v>
      </c>
      <c r="D56" s="100">
        <v>20.779474304226</v>
      </c>
      <c r="E56" s="96">
        <v>0.85307418467610496</v>
      </c>
    </row>
    <row r="57" spans="1:5" x14ac:dyDescent="0.3">
      <c r="A57" s="206" t="s">
        <v>390</v>
      </c>
      <c r="B57" s="126">
        <v>234</v>
      </c>
      <c r="C57" s="126">
        <v>254</v>
      </c>
      <c r="D57" s="100">
        <v>3.3364304832959002</v>
      </c>
      <c r="E57" s="100">
        <v>0.37759228838049902</v>
      </c>
    </row>
    <row r="58" spans="1:5" x14ac:dyDescent="0.3">
      <c r="A58" s="206" t="s">
        <v>391</v>
      </c>
      <c r="B58" s="126">
        <v>81</v>
      </c>
      <c r="C58" s="126">
        <v>91</v>
      </c>
      <c r="D58" s="100">
        <v>1.1990969607433</v>
      </c>
      <c r="E58" s="96">
        <v>0.22885387467054999</v>
      </c>
    </row>
    <row r="59" spans="1:5" x14ac:dyDescent="0.3">
      <c r="A59" s="206" t="s">
        <v>156</v>
      </c>
      <c r="B59" s="126">
        <v>7955</v>
      </c>
      <c r="C59" s="126">
        <v>7604</v>
      </c>
      <c r="D59" s="106">
        <v>100</v>
      </c>
      <c r="E59" s="100" t="s">
        <v>136</v>
      </c>
    </row>
    <row r="60" spans="1:5" ht="48" customHeight="1" x14ac:dyDescent="0.3">
      <c r="A60" s="1246" t="s">
        <v>397</v>
      </c>
      <c r="B60" s="1246"/>
      <c r="C60" s="1246"/>
      <c r="D60" s="1246"/>
      <c r="E60" s="1246"/>
    </row>
    <row r="62" spans="1:5" ht="15.75" customHeight="1" x14ac:dyDescent="0.3">
      <c r="A62" s="1256" t="s">
        <v>398</v>
      </c>
      <c r="B62" s="1256"/>
      <c r="C62" s="1256"/>
      <c r="D62" s="1256"/>
      <c r="E62" s="1256"/>
    </row>
    <row r="63" spans="1:5" x14ac:dyDescent="0.3">
      <c r="A63" s="219"/>
      <c r="B63" s="205" t="s">
        <v>18</v>
      </c>
      <c r="C63" s="205" t="s">
        <v>17</v>
      </c>
      <c r="D63" s="205" t="s">
        <v>154</v>
      </c>
      <c r="E63" s="205" t="s">
        <v>254</v>
      </c>
    </row>
    <row r="64" spans="1:5" x14ac:dyDescent="0.3">
      <c r="A64" s="1263" t="s">
        <v>19</v>
      </c>
      <c r="B64" s="1263"/>
      <c r="C64" s="1263"/>
      <c r="D64" s="1263"/>
      <c r="E64" s="1263"/>
    </row>
    <row r="65" spans="1:5" x14ac:dyDescent="0.3">
      <c r="A65" s="206" t="s">
        <v>387</v>
      </c>
      <c r="B65" s="126">
        <v>6037</v>
      </c>
      <c r="C65" s="126">
        <v>6022</v>
      </c>
      <c r="D65" s="100">
        <v>18.848504502714899</v>
      </c>
      <c r="E65" s="100">
        <v>0.41031938490156</v>
      </c>
    </row>
    <row r="66" spans="1:5" x14ac:dyDescent="0.3">
      <c r="A66" s="207" t="s">
        <v>388</v>
      </c>
      <c r="B66" s="126">
        <v>16298</v>
      </c>
      <c r="C66" s="126">
        <v>16169</v>
      </c>
      <c r="D66" s="100">
        <v>50.607793645624199</v>
      </c>
      <c r="E66" s="96">
        <v>0.52453350886431505</v>
      </c>
    </row>
    <row r="67" spans="1:5" x14ac:dyDescent="0.3">
      <c r="A67" s="208" t="s">
        <v>389</v>
      </c>
      <c r="B67" s="126">
        <v>7962</v>
      </c>
      <c r="C67" s="126">
        <v>8031</v>
      </c>
      <c r="D67" s="100">
        <v>25.134751147449901</v>
      </c>
      <c r="E67" s="96">
        <v>0.45510620155780201</v>
      </c>
    </row>
    <row r="68" spans="1:5" x14ac:dyDescent="0.3">
      <c r="A68" s="206" t="s">
        <v>390</v>
      </c>
      <c r="B68" s="126">
        <v>1275</v>
      </c>
      <c r="C68" s="126">
        <v>1310</v>
      </c>
      <c r="D68" s="100">
        <v>4.0997683055458998</v>
      </c>
      <c r="E68" s="100">
        <v>0.208029443564547</v>
      </c>
    </row>
    <row r="69" spans="1:5" x14ac:dyDescent="0.3">
      <c r="A69" s="206" t="s">
        <v>391</v>
      </c>
      <c r="B69" s="126">
        <v>378</v>
      </c>
      <c r="C69" s="126">
        <v>418</v>
      </c>
      <c r="D69" s="100">
        <v>1.3091823986651101</v>
      </c>
      <c r="E69" s="96">
        <v>0.11925422508865299</v>
      </c>
    </row>
    <row r="70" spans="1:5" x14ac:dyDescent="0.3">
      <c r="A70" s="206" t="s">
        <v>156</v>
      </c>
      <c r="B70" s="126">
        <v>31950</v>
      </c>
      <c r="C70" s="126">
        <v>31950</v>
      </c>
      <c r="D70" s="106">
        <v>100</v>
      </c>
      <c r="E70" s="100" t="s">
        <v>136</v>
      </c>
    </row>
    <row r="71" spans="1:5" x14ac:dyDescent="0.3">
      <c r="A71" s="220" t="s">
        <v>27</v>
      </c>
      <c r="B71" s="221"/>
      <c r="C71" s="221"/>
      <c r="D71" s="221"/>
      <c r="E71" s="221"/>
    </row>
    <row r="72" spans="1:5" x14ac:dyDescent="0.3">
      <c r="A72" s="206" t="s">
        <v>387</v>
      </c>
      <c r="B72" s="126">
        <v>1075</v>
      </c>
      <c r="C72" s="126">
        <v>843</v>
      </c>
      <c r="D72" s="100">
        <v>20.517821868749401</v>
      </c>
      <c r="E72" s="100">
        <v>1.13156818899331</v>
      </c>
    </row>
    <row r="73" spans="1:5" x14ac:dyDescent="0.3">
      <c r="A73" s="207" t="s">
        <v>388</v>
      </c>
      <c r="B73" s="126">
        <v>2409</v>
      </c>
      <c r="C73" s="126">
        <v>2198</v>
      </c>
      <c r="D73" s="100">
        <v>53.528453664992597</v>
      </c>
      <c r="E73" s="96">
        <v>1.39754606948819</v>
      </c>
    </row>
    <row r="74" spans="1:5" x14ac:dyDescent="0.3">
      <c r="A74" s="208" t="s">
        <v>389</v>
      </c>
      <c r="B74" s="126">
        <v>832</v>
      </c>
      <c r="C74" s="126">
        <v>890</v>
      </c>
      <c r="D74" s="100">
        <v>21.684607853100299</v>
      </c>
      <c r="E74" s="96">
        <v>1.1547276688183099</v>
      </c>
    </row>
    <row r="75" spans="1:5" x14ac:dyDescent="0.3">
      <c r="A75" s="206" t="s">
        <v>390</v>
      </c>
      <c r="B75" s="126">
        <v>129</v>
      </c>
      <c r="C75" s="126">
        <v>139</v>
      </c>
      <c r="D75" s="100">
        <v>3.39066303869012</v>
      </c>
      <c r="E75" s="100">
        <v>0.50714493124473303</v>
      </c>
    </row>
    <row r="76" spans="1:5" x14ac:dyDescent="0.3">
      <c r="A76" s="206" t="s">
        <v>391</v>
      </c>
      <c r="B76" s="126">
        <v>34</v>
      </c>
      <c r="C76" s="126">
        <v>36</v>
      </c>
      <c r="D76" s="100">
        <v>0.87845357446754702</v>
      </c>
      <c r="E76" s="96">
        <v>0.26147108200357799</v>
      </c>
    </row>
    <row r="77" spans="1:5" x14ac:dyDescent="0.3">
      <c r="A77" s="206" t="s">
        <v>156</v>
      </c>
      <c r="B77" s="126">
        <v>4479</v>
      </c>
      <c r="C77" s="126">
        <v>4106</v>
      </c>
      <c r="D77" s="106">
        <v>100</v>
      </c>
      <c r="E77" s="100" t="s">
        <v>136</v>
      </c>
    </row>
    <row r="78" spans="1:5" ht="47.25" customHeight="1" x14ac:dyDescent="0.3">
      <c r="A78" s="1246" t="s">
        <v>399</v>
      </c>
      <c r="B78" s="1246"/>
      <c r="C78" s="1246"/>
      <c r="D78" s="1246"/>
      <c r="E78" s="1246"/>
    </row>
  </sheetData>
  <mergeCells count="13">
    <mergeCell ref="A26:E26"/>
    <mergeCell ref="A1:E1"/>
    <mergeCell ref="A5:E5"/>
    <mergeCell ref="A7:E7"/>
    <mergeCell ref="A22:E22"/>
    <mergeCell ref="A24:E24"/>
    <mergeCell ref="A78:E78"/>
    <mergeCell ref="A42:E42"/>
    <mergeCell ref="A44:E44"/>
    <mergeCell ref="A46:E46"/>
    <mergeCell ref="A60:E60"/>
    <mergeCell ref="A62:E62"/>
    <mergeCell ref="A64:E64"/>
  </mergeCells>
  <hyperlinks>
    <hyperlink ref="A3" location="Kapitel2" display="&lt;  Zurück zur Übersicht"/>
  </hyperlink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53"/>
  <sheetViews>
    <sheetView showGridLines="0" zoomScaleNormal="100" workbookViewId="0">
      <selection sqref="A1:I1"/>
    </sheetView>
  </sheetViews>
  <sheetFormatPr baseColWidth="10" defaultColWidth="11.44140625" defaultRowHeight="14.4" x14ac:dyDescent="0.3"/>
  <cols>
    <col min="1" max="1" width="37.109375" style="93" customWidth="1"/>
    <col min="2" max="2" width="22.88671875" style="93" customWidth="1"/>
    <col min="3" max="9" width="15.6640625" style="93" customWidth="1"/>
    <col min="10" max="16384" width="11.44140625" style="93"/>
  </cols>
  <sheetData>
    <row r="1" spans="1:9" ht="24.6" x14ac:dyDescent="0.3">
      <c r="A1" s="1265" t="s">
        <v>400</v>
      </c>
      <c r="B1" s="1265"/>
      <c r="C1" s="1265"/>
      <c r="D1" s="1265"/>
      <c r="E1" s="1265"/>
      <c r="F1" s="1265"/>
      <c r="G1" s="1265"/>
      <c r="H1" s="1265"/>
      <c r="I1" s="1265"/>
    </row>
    <row r="2" spans="1:9" x14ac:dyDescent="0.3">
      <c r="A2" s="120"/>
      <c r="B2" s="203"/>
      <c r="C2" s="203"/>
      <c r="D2" s="203"/>
      <c r="E2" s="203"/>
      <c r="F2" s="121"/>
      <c r="G2" s="121"/>
    </row>
    <row r="3" spans="1:9" x14ac:dyDescent="0.3">
      <c r="A3" s="434" t="s">
        <v>7</v>
      </c>
      <c r="B3" s="120"/>
      <c r="C3" s="120"/>
      <c r="D3" s="120"/>
      <c r="E3" s="120"/>
      <c r="F3" s="121"/>
      <c r="G3" s="121"/>
    </row>
    <row r="5" spans="1:9" ht="33.75" customHeight="1" x14ac:dyDescent="0.3">
      <c r="A5" s="1256" t="s">
        <v>401</v>
      </c>
      <c r="B5" s="1256"/>
      <c r="C5" s="1256"/>
      <c r="D5" s="1256"/>
      <c r="E5" s="1256"/>
      <c r="F5" s="1256"/>
      <c r="G5" s="1256"/>
      <c r="H5" s="1256"/>
      <c r="I5" s="1256"/>
    </row>
    <row r="6" spans="1:9" x14ac:dyDescent="0.3">
      <c r="A6" s="226"/>
      <c r="B6" s="124" t="s">
        <v>402</v>
      </c>
      <c r="C6" s="227" t="s">
        <v>387</v>
      </c>
      <c r="D6" s="227" t="s">
        <v>403</v>
      </c>
      <c r="E6" s="227" t="s">
        <v>389</v>
      </c>
      <c r="F6" s="227" t="s">
        <v>390</v>
      </c>
      <c r="G6" s="227" t="s">
        <v>391</v>
      </c>
      <c r="H6" s="227" t="s">
        <v>392</v>
      </c>
      <c r="I6" s="227" t="s">
        <v>156</v>
      </c>
    </row>
    <row r="7" spans="1:9" x14ac:dyDescent="0.3">
      <c r="A7" s="228" t="s">
        <v>19</v>
      </c>
      <c r="B7" s="226"/>
      <c r="C7" s="226"/>
      <c r="D7" s="226"/>
      <c r="E7" s="226"/>
      <c r="F7" s="226"/>
      <c r="G7" s="226"/>
      <c r="H7" s="226"/>
      <c r="I7" s="226"/>
    </row>
    <row r="8" spans="1:9" ht="15" thickBot="1" x14ac:dyDescent="0.35">
      <c r="B8" s="229" t="s">
        <v>18</v>
      </c>
      <c r="C8" s="126">
        <v>7738</v>
      </c>
      <c r="D8" s="126">
        <v>25699</v>
      </c>
      <c r="E8" s="126">
        <v>16886</v>
      </c>
      <c r="F8" s="126">
        <v>3545</v>
      </c>
      <c r="G8" s="126">
        <v>1117</v>
      </c>
      <c r="H8" s="126">
        <v>33</v>
      </c>
      <c r="I8" s="126">
        <v>55018</v>
      </c>
    </row>
    <row r="9" spans="1:9" ht="15" thickBot="1" x14ac:dyDescent="0.35">
      <c r="B9" s="230" t="s">
        <v>17</v>
      </c>
      <c r="C9" s="126">
        <v>12137</v>
      </c>
      <c r="D9" s="126">
        <v>27025</v>
      </c>
      <c r="E9" s="126">
        <v>12537</v>
      </c>
      <c r="F9" s="126">
        <v>2495</v>
      </c>
      <c r="G9" s="126">
        <v>787</v>
      </c>
      <c r="H9" s="126">
        <v>36</v>
      </c>
      <c r="I9" s="126">
        <v>55017</v>
      </c>
    </row>
    <row r="10" spans="1:9" x14ac:dyDescent="0.3">
      <c r="B10" s="124" t="s">
        <v>154</v>
      </c>
      <c r="C10" s="96">
        <v>22.060656680856798</v>
      </c>
      <c r="D10" s="96">
        <v>49.121056231527099</v>
      </c>
      <c r="E10" s="96">
        <v>22.787679040334499</v>
      </c>
      <c r="F10" s="96">
        <v>4.5347127951628403</v>
      </c>
      <c r="G10" s="96">
        <v>1.4307779719920899</v>
      </c>
      <c r="H10" s="96">
        <v>6.5117280126677696E-2</v>
      </c>
      <c r="I10" s="98">
        <v>100</v>
      </c>
    </row>
    <row r="11" spans="1:9" x14ac:dyDescent="0.3">
      <c r="A11" s="231"/>
      <c r="B11" s="123" t="s">
        <v>254</v>
      </c>
      <c r="C11" s="127">
        <v>0.33151710655334699</v>
      </c>
      <c r="D11" s="127">
        <v>0.39968812561276301</v>
      </c>
      <c r="E11" s="127">
        <v>0.335360342666636</v>
      </c>
      <c r="F11" s="127">
        <v>0.16634738918748901</v>
      </c>
      <c r="G11" s="127">
        <v>9.4945665111768801E-2</v>
      </c>
      <c r="H11" s="127">
        <v>2.03950621854492E-2</v>
      </c>
      <c r="I11" s="147" t="s">
        <v>136</v>
      </c>
    </row>
    <row r="12" spans="1:9" x14ac:dyDescent="0.3">
      <c r="A12" s="128" t="s">
        <v>27</v>
      </c>
      <c r="B12" s="129"/>
      <c r="C12" s="129"/>
      <c r="D12" s="129"/>
      <c r="E12" s="129"/>
      <c r="F12" s="129"/>
      <c r="G12" s="129"/>
      <c r="H12" s="129"/>
      <c r="I12" s="129"/>
    </row>
    <row r="13" spans="1:9" x14ac:dyDescent="0.3">
      <c r="B13" s="131" t="s">
        <v>18</v>
      </c>
      <c r="C13" s="126">
        <v>997</v>
      </c>
      <c r="D13" s="126">
        <v>2925</v>
      </c>
      <c r="E13" s="126">
        <v>1551</v>
      </c>
      <c r="F13" s="126">
        <v>301</v>
      </c>
      <c r="G13" s="126">
        <v>100</v>
      </c>
      <c r="H13" s="126" t="s">
        <v>136</v>
      </c>
      <c r="I13" s="126">
        <v>5874</v>
      </c>
    </row>
    <row r="14" spans="1:9" x14ac:dyDescent="0.3">
      <c r="B14" s="131" t="s">
        <v>17</v>
      </c>
      <c r="C14" s="126">
        <v>1767</v>
      </c>
      <c r="D14" s="126">
        <v>3481</v>
      </c>
      <c r="E14" s="126">
        <v>1381</v>
      </c>
      <c r="F14" s="126">
        <v>237</v>
      </c>
      <c r="G14" s="126">
        <v>96</v>
      </c>
      <c r="H14" s="126" t="s">
        <v>136</v>
      </c>
      <c r="I14" s="126">
        <v>6962</v>
      </c>
    </row>
    <row r="15" spans="1:9" x14ac:dyDescent="0.3">
      <c r="B15" s="131" t="s">
        <v>154</v>
      </c>
      <c r="C15" s="96">
        <v>25.3797179107878</v>
      </c>
      <c r="D15" s="96">
        <v>49.995959994753498</v>
      </c>
      <c r="E15" s="96">
        <v>19.834204056789002</v>
      </c>
      <c r="F15" s="96">
        <v>3.4083084503268499</v>
      </c>
      <c r="G15" s="96">
        <v>1.3818095873428999</v>
      </c>
      <c r="H15" s="96" t="s">
        <v>136</v>
      </c>
      <c r="I15" s="98">
        <v>100</v>
      </c>
    </row>
    <row r="16" spans="1:9" x14ac:dyDescent="0.3">
      <c r="A16" s="231"/>
      <c r="B16" s="134" t="s">
        <v>254</v>
      </c>
      <c r="C16" s="127">
        <v>1.0648185814645299</v>
      </c>
      <c r="D16" s="127">
        <v>1.2234149562566701</v>
      </c>
      <c r="E16" s="127">
        <v>0.97567623202851905</v>
      </c>
      <c r="F16" s="127">
        <v>0.443959255079938</v>
      </c>
      <c r="G16" s="127">
        <v>0.28563169556283402</v>
      </c>
      <c r="H16" s="147" t="s">
        <v>136</v>
      </c>
      <c r="I16" s="127" t="s">
        <v>136</v>
      </c>
    </row>
    <row r="17" spans="1:15" x14ac:dyDescent="0.3">
      <c r="A17" s="135" t="s">
        <v>37</v>
      </c>
      <c r="B17" s="135"/>
      <c r="C17" s="136"/>
      <c r="D17" s="135"/>
      <c r="E17" s="135"/>
      <c r="F17" s="135"/>
      <c r="G17" s="135"/>
      <c r="H17" s="135"/>
      <c r="I17" s="135"/>
    </row>
    <row r="18" spans="1:15" ht="15" thickBot="1" x14ac:dyDescent="0.35">
      <c r="A18" s="1216" t="s">
        <v>38</v>
      </c>
      <c r="B18" s="137" t="s">
        <v>18</v>
      </c>
      <c r="C18" s="107">
        <v>21</v>
      </c>
      <c r="D18" s="107">
        <v>159</v>
      </c>
      <c r="E18" s="107">
        <v>107</v>
      </c>
      <c r="F18" s="107">
        <v>30</v>
      </c>
      <c r="G18" s="232">
        <v>10</v>
      </c>
      <c r="H18" s="96" t="s">
        <v>136</v>
      </c>
      <c r="I18" s="107">
        <v>327</v>
      </c>
    </row>
    <row r="19" spans="1:15" ht="15" thickBot="1" x14ac:dyDescent="0.35">
      <c r="A19" s="1217"/>
      <c r="B19" s="139" t="s">
        <v>17</v>
      </c>
      <c r="C19" s="107">
        <v>57</v>
      </c>
      <c r="D19" s="107">
        <v>201</v>
      </c>
      <c r="E19" s="107">
        <v>93</v>
      </c>
      <c r="F19" s="107">
        <v>21</v>
      </c>
      <c r="G19" s="232">
        <v>7</v>
      </c>
      <c r="H19" s="96" t="s">
        <v>136</v>
      </c>
      <c r="I19" s="107">
        <v>379</v>
      </c>
    </row>
    <row r="20" spans="1:15" ht="15" thickBot="1" x14ac:dyDescent="0.35">
      <c r="A20" s="1217"/>
      <c r="B20" s="139" t="s">
        <v>154</v>
      </c>
      <c r="C20" s="96">
        <v>14.943083760102301</v>
      </c>
      <c r="D20" s="96">
        <v>52.929159111899601</v>
      </c>
      <c r="E20" s="96">
        <v>24.633650210421301</v>
      </c>
      <c r="F20" s="96">
        <v>5.6261053506356697</v>
      </c>
      <c r="G20" s="141">
        <v>1.8680015669411301</v>
      </c>
      <c r="H20" s="96" t="s">
        <v>136</v>
      </c>
      <c r="I20" s="107">
        <v>99.9</v>
      </c>
    </row>
    <row r="21" spans="1:15" x14ac:dyDescent="0.3">
      <c r="A21" s="1218"/>
      <c r="B21" s="233" t="s">
        <v>254</v>
      </c>
      <c r="C21" s="147">
        <v>3.6971903370337902</v>
      </c>
      <c r="D21" s="147">
        <v>5.1763108974529404</v>
      </c>
      <c r="E21" s="147">
        <v>4.4683790119982598</v>
      </c>
      <c r="F21" s="147">
        <v>2.3896084559155502</v>
      </c>
      <c r="G21" s="234">
        <v>1.4040766499292201</v>
      </c>
      <c r="H21" s="147" t="s">
        <v>136</v>
      </c>
      <c r="I21" s="147" t="s">
        <v>136</v>
      </c>
    </row>
    <row r="22" spans="1:15" ht="15" thickBot="1" x14ac:dyDescent="0.35">
      <c r="A22" s="1216" t="s">
        <v>39</v>
      </c>
      <c r="B22" s="137" t="s">
        <v>18</v>
      </c>
      <c r="C22" s="235">
        <v>183</v>
      </c>
      <c r="D22" s="235">
        <v>558</v>
      </c>
      <c r="E22" s="235">
        <v>293</v>
      </c>
      <c r="F22" s="235">
        <v>61</v>
      </c>
      <c r="G22" s="235">
        <v>18</v>
      </c>
      <c r="H22" s="236" t="s">
        <v>136</v>
      </c>
      <c r="I22" s="237">
        <v>1113</v>
      </c>
      <c r="L22" s="238"/>
    </row>
    <row r="23" spans="1:15" ht="15" thickBot="1" x14ac:dyDescent="0.35">
      <c r="A23" s="1217"/>
      <c r="B23" s="139" t="s">
        <v>17</v>
      </c>
      <c r="C23" s="107">
        <v>296</v>
      </c>
      <c r="D23" s="107">
        <v>559</v>
      </c>
      <c r="E23" s="107">
        <v>241</v>
      </c>
      <c r="F23" s="107">
        <v>49</v>
      </c>
      <c r="G23" s="107">
        <v>15</v>
      </c>
      <c r="H23" s="96" t="s">
        <v>136</v>
      </c>
      <c r="I23" s="126">
        <v>1160</v>
      </c>
      <c r="L23" s="238"/>
    </row>
    <row r="24" spans="1:15" ht="15" thickBot="1" x14ac:dyDescent="0.35">
      <c r="A24" s="1217"/>
      <c r="B24" s="139" t="s">
        <v>154</v>
      </c>
      <c r="C24" s="96">
        <v>25.479820633803101</v>
      </c>
      <c r="D24" s="96">
        <v>48.159257598750301</v>
      </c>
      <c r="E24" s="96">
        <v>20.792406871181999</v>
      </c>
      <c r="F24" s="96">
        <v>4.2617252204703302</v>
      </c>
      <c r="G24" s="96">
        <v>1.3067896757942701</v>
      </c>
      <c r="H24" s="96" t="s">
        <v>136</v>
      </c>
      <c r="I24" s="98">
        <v>100.1</v>
      </c>
      <c r="L24" s="238"/>
    </row>
    <row r="25" spans="1:15" x14ac:dyDescent="0.3">
      <c r="A25" s="1218"/>
      <c r="B25" s="233" t="s">
        <v>254</v>
      </c>
      <c r="C25" s="96">
        <v>2.4493920304438199</v>
      </c>
      <c r="D25" s="96">
        <v>2.8086567671468399</v>
      </c>
      <c r="E25" s="96">
        <v>2.28117688497252</v>
      </c>
      <c r="F25" s="96">
        <v>1.1354256274276899</v>
      </c>
      <c r="G25" s="147">
        <v>0.63836586599610201</v>
      </c>
      <c r="H25" s="96" t="s">
        <v>136</v>
      </c>
      <c r="I25" s="96" t="s">
        <v>136</v>
      </c>
      <c r="L25" s="238"/>
    </row>
    <row r="26" spans="1:15" ht="15" thickBot="1" x14ac:dyDescent="0.35">
      <c r="A26" s="1216" t="s">
        <v>47</v>
      </c>
      <c r="B26" s="137" t="s">
        <v>18</v>
      </c>
      <c r="C26" s="235">
        <v>45</v>
      </c>
      <c r="D26" s="235">
        <v>180</v>
      </c>
      <c r="E26" s="235">
        <v>143</v>
      </c>
      <c r="F26" s="235">
        <v>33</v>
      </c>
      <c r="G26" s="239">
        <v>9</v>
      </c>
      <c r="H26" s="236" t="s">
        <v>136</v>
      </c>
      <c r="I26" s="235">
        <v>410</v>
      </c>
      <c r="L26" s="238"/>
    </row>
    <row r="27" spans="1:15" ht="15" thickBot="1" x14ac:dyDescent="0.35">
      <c r="A27" s="1217"/>
      <c r="B27" s="139" t="s">
        <v>17</v>
      </c>
      <c r="C27" s="107">
        <v>107</v>
      </c>
      <c r="D27" s="107">
        <v>302</v>
      </c>
      <c r="E27" s="107">
        <v>151</v>
      </c>
      <c r="F27" s="107">
        <v>28</v>
      </c>
      <c r="G27" s="232">
        <v>11</v>
      </c>
      <c r="H27" s="96" t="s">
        <v>136</v>
      </c>
      <c r="I27" s="107">
        <v>599</v>
      </c>
      <c r="L27" s="238"/>
    </row>
    <row r="28" spans="1:15" ht="15" thickBot="1" x14ac:dyDescent="0.35">
      <c r="A28" s="1217"/>
      <c r="B28" s="139" t="s">
        <v>154</v>
      </c>
      <c r="C28" s="96">
        <v>17.842131538650602</v>
      </c>
      <c r="D28" s="96">
        <v>50.498755902866101</v>
      </c>
      <c r="E28" s="96">
        <v>25.187577283058399</v>
      </c>
      <c r="F28" s="96">
        <v>4.6936794203010397</v>
      </c>
      <c r="G28" s="141">
        <v>1.7778558551238901</v>
      </c>
      <c r="H28" s="96" t="s">
        <v>136</v>
      </c>
      <c r="I28" s="107">
        <v>100</v>
      </c>
      <c r="L28" s="238"/>
    </row>
    <row r="29" spans="1:15" x14ac:dyDescent="0.3">
      <c r="A29" s="1218"/>
      <c r="B29" s="233" t="s">
        <v>254</v>
      </c>
      <c r="C29" s="96">
        <v>3.5459023811297699</v>
      </c>
      <c r="D29" s="96">
        <v>4.6304928903775204</v>
      </c>
      <c r="E29" s="96">
        <v>4.0203038965396498</v>
      </c>
      <c r="F29" s="96">
        <v>1.9588283859197799</v>
      </c>
      <c r="G29" s="240">
        <v>1.22386017713216</v>
      </c>
      <c r="H29" s="96" t="s">
        <v>136</v>
      </c>
      <c r="I29" s="96" t="s">
        <v>136</v>
      </c>
      <c r="L29" s="238"/>
    </row>
    <row r="30" spans="1:15" ht="15" thickBot="1" x14ac:dyDescent="0.35">
      <c r="A30" s="1216" t="s">
        <v>51</v>
      </c>
      <c r="B30" s="137" t="s">
        <v>18</v>
      </c>
      <c r="C30" s="235">
        <v>55</v>
      </c>
      <c r="D30" s="235">
        <v>249</v>
      </c>
      <c r="E30" s="235">
        <v>161</v>
      </c>
      <c r="F30" s="235">
        <v>25</v>
      </c>
      <c r="G30" s="232">
        <v>16</v>
      </c>
      <c r="H30" s="236" t="s">
        <v>136</v>
      </c>
      <c r="I30" s="235">
        <v>506</v>
      </c>
      <c r="L30" s="238"/>
    </row>
    <row r="31" spans="1:15" ht="15" thickBot="1" x14ac:dyDescent="0.35">
      <c r="A31" s="1217"/>
      <c r="B31" s="139" t="s">
        <v>17</v>
      </c>
      <c r="C31" s="107">
        <v>112</v>
      </c>
      <c r="D31" s="107">
        <v>352</v>
      </c>
      <c r="E31" s="107">
        <v>177</v>
      </c>
      <c r="F31" s="107">
        <v>22</v>
      </c>
      <c r="G31" s="232">
        <v>13</v>
      </c>
      <c r="H31" s="96" t="s">
        <v>136</v>
      </c>
      <c r="I31" s="107">
        <v>676</v>
      </c>
      <c r="L31" s="238"/>
      <c r="O31" s="107"/>
    </row>
    <row r="32" spans="1:15" ht="15" thickBot="1" x14ac:dyDescent="0.35">
      <c r="A32" s="1217"/>
      <c r="B32" s="139" t="s">
        <v>154</v>
      </c>
      <c r="C32" s="96">
        <v>16.584057147208998</v>
      </c>
      <c r="D32" s="96">
        <v>52.064034322372301</v>
      </c>
      <c r="E32" s="96">
        <v>26.182480384251399</v>
      </c>
      <c r="F32" s="96">
        <v>3.2302130578694999</v>
      </c>
      <c r="G32" s="141">
        <v>1.93921508829787</v>
      </c>
      <c r="H32" s="96" t="s">
        <v>136</v>
      </c>
      <c r="I32" s="107">
        <v>100</v>
      </c>
      <c r="L32" s="238"/>
    </row>
    <row r="33" spans="1:12" x14ac:dyDescent="0.3">
      <c r="A33" s="1218"/>
      <c r="B33" s="233" t="s">
        <v>254</v>
      </c>
      <c r="C33" s="96">
        <v>3.1007404837902599</v>
      </c>
      <c r="D33" s="96">
        <v>4.16480952825024</v>
      </c>
      <c r="E33" s="96">
        <v>3.6650559821206099</v>
      </c>
      <c r="F33" s="96">
        <v>1.47394396022695</v>
      </c>
      <c r="G33" s="234">
        <v>1.14962491815607</v>
      </c>
      <c r="H33" s="96" t="s">
        <v>136</v>
      </c>
      <c r="I33" s="107" t="s">
        <v>136</v>
      </c>
      <c r="L33" s="238"/>
    </row>
    <row r="34" spans="1:12" ht="15" thickBot="1" x14ac:dyDescent="0.35">
      <c r="A34" s="1216" t="s">
        <v>56</v>
      </c>
      <c r="B34" s="137" t="s">
        <v>18</v>
      </c>
      <c r="C34" s="241">
        <v>493</v>
      </c>
      <c r="D34" s="241">
        <v>1053</v>
      </c>
      <c r="E34" s="241">
        <v>430</v>
      </c>
      <c r="F34" s="241">
        <v>74</v>
      </c>
      <c r="G34" s="235">
        <v>20</v>
      </c>
      <c r="H34" s="236" t="s">
        <v>136</v>
      </c>
      <c r="I34" s="237">
        <v>2070</v>
      </c>
      <c r="L34" s="238"/>
    </row>
    <row r="35" spans="1:12" ht="15" thickBot="1" x14ac:dyDescent="0.35">
      <c r="A35" s="1217"/>
      <c r="B35" s="139" t="s">
        <v>17</v>
      </c>
      <c r="C35" s="242">
        <v>928</v>
      </c>
      <c r="D35" s="242">
        <v>1371</v>
      </c>
      <c r="E35" s="242">
        <v>400</v>
      </c>
      <c r="F35" s="242">
        <v>60</v>
      </c>
      <c r="G35" s="107">
        <v>29</v>
      </c>
      <c r="H35" s="96" t="s">
        <v>136</v>
      </c>
      <c r="I35" s="126">
        <v>2788</v>
      </c>
      <c r="L35" s="238"/>
    </row>
    <row r="36" spans="1:12" ht="15" thickBot="1" x14ac:dyDescent="0.35">
      <c r="A36" s="1217"/>
      <c r="B36" s="139" t="s">
        <v>154</v>
      </c>
      <c r="C36" s="96">
        <v>33.291754884999499</v>
      </c>
      <c r="D36" s="96">
        <v>49.169845932836502</v>
      </c>
      <c r="E36" s="96">
        <v>14.347973061540101</v>
      </c>
      <c r="F36" s="96">
        <v>2.1636292701118398</v>
      </c>
      <c r="G36" s="96">
        <v>1.0267968505120599</v>
      </c>
      <c r="H36" s="96" t="s">
        <v>136</v>
      </c>
      <c r="I36" s="107">
        <v>100</v>
      </c>
      <c r="L36" s="238"/>
    </row>
    <row r="37" spans="1:12" x14ac:dyDescent="0.3">
      <c r="A37" s="1218"/>
      <c r="B37" s="233" t="s">
        <v>254</v>
      </c>
      <c r="C37" s="96">
        <v>1.94242242387346</v>
      </c>
      <c r="D37" s="96">
        <v>2.06060959466509</v>
      </c>
      <c r="E37" s="96">
        <v>1.44493955393455</v>
      </c>
      <c r="F37" s="96">
        <v>0.59969050404105595</v>
      </c>
      <c r="G37" s="147">
        <v>0.41551495355824197</v>
      </c>
      <c r="H37" s="96" t="s">
        <v>136</v>
      </c>
      <c r="I37" s="96" t="s">
        <v>136</v>
      </c>
      <c r="L37" s="238"/>
    </row>
    <row r="38" spans="1:12" ht="15" thickBot="1" x14ac:dyDescent="0.35">
      <c r="A38" s="1216" t="s">
        <v>66</v>
      </c>
      <c r="B38" s="137" t="s">
        <v>18</v>
      </c>
      <c r="C38" s="235">
        <v>129</v>
      </c>
      <c r="D38" s="235">
        <v>466</v>
      </c>
      <c r="E38" s="235">
        <v>263</v>
      </c>
      <c r="F38" s="235">
        <v>49</v>
      </c>
      <c r="G38" s="239">
        <v>17</v>
      </c>
      <c r="H38" s="236" t="s">
        <v>136</v>
      </c>
      <c r="I38" s="235">
        <v>924</v>
      </c>
      <c r="L38" s="238"/>
    </row>
    <row r="39" spans="1:12" ht="15" thickBot="1" x14ac:dyDescent="0.35">
      <c r="A39" s="1217"/>
      <c r="B39" s="139" t="s">
        <v>17</v>
      </c>
      <c r="C39" s="107">
        <v>184</v>
      </c>
      <c r="D39" s="107">
        <v>438</v>
      </c>
      <c r="E39" s="107">
        <v>190</v>
      </c>
      <c r="F39" s="107">
        <v>38</v>
      </c>
      <c r="G39" s="232">
        <v>9</v>
      </c>
      <c r="H39" s="96" t="s">
        <v>136</v>
      </c>
      <c r="I39" s="107">
        <v>859</v>
      </c>
      <c r="L39" s="238"/>
    </row>
    <row r="40" spans="1:12" ht="15" thickBot="1" x14ac:dyDescent="0.35">
      <c r="A40" s="1217"/>
      <c r="B40" s="139" t="s">
        <v>154</v>
      </c>
      <c r="C40" s="96">
        <v>21.381423876347501</v>
      </c>
      <c r="D40" s="96">
        <v>50.970781980890301</v>
      </c>
      <c r="E40" s="96">
        <v>22.1385507801293</v>
      </c>
      <c r="F40" s="96">
        <v>4.4126365966080803</v>
      </c>
      <c r="G40" s="141">
        <v>1.09660676602482</v>
      </c>
      <c r="H40" s="96" t="s">
        <v>136</v>
      </c>
      <c r="I40" s="107">
        <v>100</v>
      </c>
      <c r="L40" s="238"/>
    </row>
    <row r="41" spans="1:12" x14ac:dyDescent="0.3">
      <c r="A41" s="1218"/>
      <c r="B41" s="233" t="s">
        <v>254</v>
      </c>
      <c r="C41" s="96">
        <v>2.5293892393736201</v>
      </c>
      <c r="D41" s="96">
        <v>3.0840605748701799</v>
      </c>
      <c r="E41" s="96">
        <v>2.5613598846893999</v>
      </c>
      <c r="F41" s="96">
        <v>1.26702180956177</v>
      </c>
      <c r="G41" s="234">
        <v>0.64248918931840404</v>
      </c>
      <c r="H41" s="96" t="s">
        <v>136</v>
      </c>
      <c r="I41" s="96" t="s">
        <v>136</v>
      </c>
      <c r="L41" s="238"/>
    </row>
    <row r="42" spans="1:12" ht="15" thickBot="1" x14ac:dyDescent="0.35">
      <c r="A42" s="1216" t="s">
        <v>71</v>
      </c>
      <c r="B42" s="137" t="s">
        <v>18</v>
      </c>
      <c r="C42" s="235">
        <v>9</v>
      </c>
      <c r="D42" s="235">
        <v>63</v>
      </c>
      <c r="E42" s="235">
        <v>64</v>
      </c>
      <c r="F42" s="239">
        <v>11</v>
      </c>
      <c r="G42" s="239">
        <v>5</v>
      </c>
      <c r="H42" s="236" t="s">
        <v>136</v>
      </c>
      <c r="I42" s="235">
        <v>152</v>
      </c>
      <c r="L42" s="238"/>
    </row>
    <row r="43" spans="1:12" ht="15" thickBot="1" x14ac:dyDescent="0.35">
      <c r="A43" s="1217"/>
      <c r="B43" s="139" t="s">
        <v>17</v>
      </c>
      <c r="C43" s="107">
        <v>17</v>
      </c>
      <c r="D43" s="107">
        <v>94</v>
      </c>
      <c r="E43" s="107">
        <v>59</v>
      </c>
      <c r="F43" s="232">
        <v>7</v>
      </c>
      <c r="G43" s="232">
        <v>5</v>
      </c>
      <c r="H43" s="96" t="s">
        <v>136</v>
      </c>
      <c r="I43" s="107">
        <v>182</v>
      </c>
      <c r="L43" s="238"/>
    </row>
    <row r="44" spans="1:12" ht="15" thickBot="1" x14ac:dyDescent="0.35">
      <c r="A44" s="1217"/>
      <c r="B44" s="139" t="s">
        <v>154</v>
      </c>
      <c r="C44" s="96">
        <v>9.3461463393882003</v>
      </c>
      <c r="D44" s="96">
        <v>51.885576459873498</v>
      </c>
      <c r="E44" s="96">
        <v>32.235889616297698</v>
      </c>
      <c r="F44" s="141">
        <v>4.0354027458580797</v>
      </c>
      <c r="G44" s="141">
        <v>2.4969848385825202</v>
      </c>
      <c r="H44" s="96" t="s">
        <v>136</v>
      </c>
      <c r="I44" s="98">
        <v>100</v>
      </c>
      <c r="L44" s="238"/>
    </row>
    <row r="45" spans="1:12" x14ac:dyDescent="0.3">
      <c r="A45" s="1218"/>
      <c r="B45" s="233" t="s">
        <v>254</v>
      </c>
      <c r="C45" s="96">
        <v>4.4274980981650698</v>
      </c>
      <c r="D45" s="96">
        <v>7.5999358449086696</v>
      </c>
      <c r="E45" s="96">
        <v>7.1091660829186303</v>
      </c>
      <c r="F45" s="234">
        <v>2.9932840033065702</v>
      </c>
      <c r="G45" s="234">
        <v>2.37337266047337</v>
      </c>
      <c r="H45" s="96" t="s">
        <v>136</v>
      </c>
      <c r="I45" s="96" t="s">
        <v>136</v>
      </c>
      <c r="L45" s="238"/>
    </row>
    <row r="46" spans="1:12" ht="15" thickBot="1" x14ac:dyDescent="0.35">
      <c r="A46" s="1216" t="s">
        <v>72</v>
      </c>
      <c r="B46" s="137" t="s">
        <v>18</v>
      </c>
      <c r="C46" s="235">
        <v>62</v>
      </c>
      <c r="D46" s="235">
        <v>197</v>
      </c>
      <c r="E46" s="235">
        <v>90</v>
      </c>
      <c r="F46" s="239">
        <v>18</v>
      </c>
      <c r="G46" s="239">
        <v>5</v>
      </c>
      <c r="H46" s="236" t="s">
        <v>136</v>
      </c>
      <c r="I46" s="235">
        <v>372</v>
      </c>
      <c r="L46" s="238"/>
    </row>
    <row r="47" spans="1:12" ht="15" thickBot="1" x14ac:dyDescent="0.35">
      <c r="A47" s="1217"/>
      <c r="B47" s="139" t="s">
        <v>17</v>
      </c>
      <c r="C47" s="107">
        <v>67</v>
      </c>
      <c r="D47" s="107">
        <v>163</v>
      </c>
      <c r="E47" s="107">
        <v>69</v>
      </c>
      <c r="F47" s="232">
        <v>11</v>
      </c>
      <c r="G47" s="232">
        <v>8</v>
      </c>
      <c r="H47" s="96" t="s">
        <v>136</v>
      </c>
      <c r="I47" s="107">
        <v>318</v>
      </c>
      <c r="L47" s="238"/>
    </row>
    <row r="48" spans="1:12" ht="15" thickBot="1" x14ac:dyDescent="0.35">
      <c r="A48" s="1217"/>
      <c r="B48" s="139" t="s">
        <v>154</v>
      </c>
      <c r="C48" s="96">
        <v>20.974142909642801</v>
      </c>
      <c r="D48" s="96">
        <v>51.385366281348901</v>
      </c>
      <c r="E48" s="96">
        <v>21.808404824636199</v>
      </c>
      <c r="F48" s="141">
        <v>3.4414946543803699</v>
      </c>
      <c r="G48" s="141">
        <v>2.39059132999177</v>
      </c>
      <c r="H48" s="96" t="s">
        <v>136</v>
      </c>
      <c r="I48" s="107">
        <v>100</v>
      </c>
      <c r="L48" s="238"/>
    </row>
    <row r="49" spans="1:12" x14ac:dyDescent="0.3">
      <c r="A49" s="1218"/>
      <c r="B49" s="233" t="s">
        <v>254</v>
      </c>
      <c r="C49" s="96">
        <v>3.9584576454984699</v>
      </c>
      <c r="D49" s="96">
        <v>4.8596223520511401</v>
      </c>
      <c r="E49" s="96">
        <v>4.0150528885043002</v>
      </c>
      <c r="F49" s="234">
        <v>1.7724259530075801</v>
      </c>
      <c r="G49" s="234">
        <v>1.4852439589764901</v>
      </c>
      <c r="H49" s="96" t="s">
        <v>136</v>
      </c>
      <c r="I49" s="96" t="s">
        <v>136</v>
      </c>
      <c r="L49" s="238"/>
    </row>
    <row r="50" spans="1:12" ht="44.25" customHeight="1" x14ac:dyDescent="0.3">
      <c r="A50" s="1266" t="s">
        <v>404</v>
      </c>
      <c r="B50" s="1267"/>
      <c r="C50" s="1266"/>
      <c r="D50" s="1266"/>
      <c r="E50" s="1266"/>
      <c r="F50" s="1266"/>
      <c r="G50" s="1266"/>
      <c r="H50" s="1266"/>
      <c r="I50" s="1266"/>
      <c r="L50" s="238"/>
    </row>
    <row r="51" spans="1:12" x14ac:dyDescent="0.3">
      <c r="L51" s="238"/>
    </row>
    <row r="52" spans="1:12" x14ac:dyDescent="0.3">
      <c r="A52" s="1215" t="s">
        <v>290</v>
      </c>
      <c r="B52" s="1215"/>
      <c r="C52" s="1215"/>
      <c r="D52" s="1215"/>
      <c r="E52" s="1215"/>
      <c r="F52" s="1215"/>
      <c r="L52" s="238"/>
    </row>
    <row r="53" spans="1:12" x14ac:dyDescent="0.3">
      <c r="A53" s="1215" t="s">
        <v>291</v>
      </c>
      <c r="B53" s="1215"/>
      <c r="C53" s="1215"/>
      <c r="D53" s="1215"/>
      <c r="E53" s="1215"/>
      <c r="F53" s="1215"/>
      <c r="L53" s="238"/>
    </row>
  </sheetData>
  <mergeCells count="13">
    <mergeCell ref="A30:A33"/>
    <mergeCell ref="A1:I1"/>
    <mergeCell ref="A5:I5"/>
    <mergeCell ref="A18:A21"/>
    <mergeCell ref="A22:A25"/>
    <mergeCell ref="A26:A29"/>
    <mergeCell ref="A53:F53"/>
    <mergeCell ref="A34:A37"/>
    <mergeCell ref="A38:A41"/>
    <mergeCell ref="A42:A45"/>
    <mergeCell ref="A46:A49"/>
    <mergeCell ref="A50:I50"/>
    <mergeCell ref="A52:F52"/>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L77"/>
  <sheetViews>
    <sheetView showGridLines="0" workbookViewId="0">
      <selection sqref="A1:I1"/>
    </sheetView>
  </sheetViews>
  <sheetFormatPr baseColWidth="10" defaultColWidth="11.44140625" defaultRowHeight="13.2" x14ac:dyDescent="0.25"/>
  <cols>
    <col min="1" max="9" width="15.6640625" style="121" customWidth="1"/>
    <col min="10" max="16384" width="11.44140625" style="121"/>
  </cols>
  <sheetData>
    <row r="1" spans="1:11" ht="24.6" x14ac:dyDescent="0.4">
      <c r="A1" s="1201" t="s">
        <v>405</v>
      </c>
      <c r="B1" s="1201"/>
      <c r="C1" s="1201"/>
      <c r="D1" s="1201"/>
      <c r="E1" s="1201"/>
      <c r="F1" s="1201"/>
      <c r="G1" s="1201"/>
      <c r="H1" s="1201"/>
      <c r="I1" s="1201"/>
    </row>
    <row r="2" spans="1:11" x14ac:dyDescent="0.25">
      <c r="A2" s="120"/>
      <c r="B2" s="120"/>
    </row>
    <row r="3" spans="1:11" x14ac:dyDescent="0.25">
      <c r="A3" s="434" t="s">
        <v>7</v>
      </c>
      <c r="B3" s="120"/>
      <c r="C3" s="120"/>
      <c r="D3" s="120"/>
      <c r="E3" s="120"/>
    </row>
    <row r="4" spans="1:11" ht="14.4" x14ac:dyDescent="0.3">
      <c r="A4" s="93"/>
      <c r="B4" s="120"/>
      <c r="C4" s="120"/>
      <c r="D4" s="120"/>
      <c r="E4" s="120"/>
    </row>
    <row r="5" spans="1:11" ht="22.5" customHeight="1" x14ac:dyDescent="0.25">
      <c r="A5" s="1256" t="s">
        <v>406</v>
      </c>
      <c r="B5" s="1256"/>
      <c r="C5" s="1256"/>
      <c r="D5" s="1256"/>
      <c r="E5" s="1256"/>
      <c r="F5" s="1256"/>
      <c r="G5" s="1256"/>
      <c r="H5" s="1256"/>
      <c r="I5" s="1256"/>
    </row>
    <row r="6" spans="1:11" ht="13.5" customHeight="1" x14ac:dyDescent="0.25">
      <c r="A6" s="94"/>
      <c r="B6" s="1269" t="s">
        <v>407</v>
      </c>
      <c r="C6" s="1269"/>
      <c r="D6" s="1270"/>
      <c r="E6" s="1271"/>
      <c r="F6" s="1269" t="s">
        <v>408</v>
      </c>
      <c r="G6" s="1269"/>
      <c r="H6" s="1269"/>
      <c r="I6" s="1269"/>
    </row>
    <row r="7" spans="1:11" x14ac:dyDescent="0.25">
      <c r="A7" s="94"/>
      <c r="B7" s="243" t="s">
        <v>18</v>
      </c>
      <c r="C7" s="243" t="s">
        <v>17</v>
      </c>
      <c r="D7" s="243" t="s">
        <v>154</v>
      </c>
      <c r="E7" s="244" t="s">
        <v>254</v>
      </c>
      <c r="F7" s="243" t="s">
        <v>18</v>
      </c>
      <c r="G7" s="243" t="s">
        <v>17</v>
      </c>
      <c r="H7" s="243" t="s">
        <v>154</v>
      </c>
      <c r="I7" s="243" t="s">
        <v>254</v>
      </c>
    </row>
    <row r="8" spans="1:11" ht="13.8" thickBot="1" x14ac:dyDescent="0.3">
      <c r="A8" s="137" t="s">
        <v>409</v>
      </c>
      <c r="B8" s="126">
        <v>256</v>
      </c>
      <c r="C8" s="126">
        <v>364</v>
      </c>
      <c r="D8" s="100">
        <v>70.273178025527102</v>
      </c>
      <c r="E8" s="245">
        <v>4.4559358507900804</v>
      </c>
      <c r="F8" s="106">
        <v>114</v>
      </c>
      <c r="G8" s="106">
        <v>154</v>
      </c>
      <c r="H8" s="100">
        <v>29.726821974472902</v>
      </c>
      <c r="I8" s="100">
        <v>4.4559358507900804</v>
      </c>
    </row>
    <row r="9" spans="1:11" ht="13.8" thickBot="1" x14ac:dyDescent="0.3">
      <c r="A9" s="139" t="s">
        <v>410</v>
      </c>
      <c r="B9" s="126">
        <v>1088</v>
      </c>
      <c r="C9" s="126">
        <v>1668</v>
      </c>
      <c r="D9" s="100">
        <v>87.879816629765699</v>
      </c>
      <c r="E9" s="246">
        <v>1.7486459063706801</v>
      </c>
      <c r="F9" s="106">
        <v>137</v>
      </c>
      <c r="G9" s="106">
        <v>230</v>
      </c>
      <c r="H9" s="100">
        <v>12.120183370234299</v>
      </c>
      <c r="I9" s="100">
        <v>1.7486459063706801</v>
      </c>
    </row>
    <row r="10" spans="1:11" ht="13.8" thickBot="1" x14ac:dyDescent="0.3">
      <c r="A10" s="139" t="s">
        <v>411</v>
      </c>
      <c r="B10" s="126">
        <v>1664</v>
      </c>
      <c r="C10" s="126">
        <v>1765</v>
      </c>
      <c r="D10" s="100">
        <v>91.937078334392197</v>
      </c>
      <c r="E10" s="246">
        <v>1.2051194519778401</v>
      </c>
      <c r="F10" s="106">
        <v>131</v>
      </c>
      <c r="G10" s="106">
        <v>155</v>
      </c>
      <c r="H10" s="100">
        <v>8.0629216656077602</v>
      </c>
      <c r="I10" s="100">
        <v>1.2051194519778401</v>
      </c>
    </row>
    <row r="11" spans="1:11" ht="13.8" thickBot="1" x14ac:dyDescent="0.3">
      <c r="A11" s="139" t="s">
        <v>412</v>
      </c>
      <c r="B11" s="126">
        <v>1086</v>
      </c>
      <c r="C11" s="126">
        <v>940</v>
      </c>
      <c r="D11" s="100">
        <v>82.233286906796195</v>
      </c>
      <c r="E11" s="246">
        <v>1.95961189178755</v>
      </c>
      <c r="F11" s="106">
        <v>252</v>
      </c>
      <c r="G11" s="106">
        <v>203</v>
      </c>
      <c r="H11" s="100">
        <v>17.766713093203801</v>
      </c>
      <c r="I11" s="100">
        <v>1.95961189178755</v>
      </c>
    </row>
    <row r="12" spans="1:11" ht="13.8" thickBot="1" x14ac:dyDescent="0.3">
      <c r="A12" s="139" t="s">
        <v>413</v>
      </c>
      <c r="B12" s="126">
        <v>202</v>
      </c>
      <c r="C12" s="126">
        <v>226</v>
      </c>
      <c r="D12" s="100">
        <v>51.5346751888003</v>
      </c>
      <c r="E12" s="246">
        <v>4.8077767257431896</v>
      </c>
      <c r="F12" s="106">
        <v>178</v>
      </c>
      <c r="G12" s="106">
        <v>212</v>
      </c>
      <c r="H12" s="100">
        <v>48.4653248111997</v>
      </c>
      <c r="I12" s="100">
        <v>4.8077767257431896</v>
      </c>
    </row>
    <row r="13" spans="1:11" x14ac:dyDescent="0.25">
      <c r="A13" s="157" t="s">
        <v>156</v>
      </c>
      <c r="B13" s="126">
        <f>SUM(B8:B12)</f>
        <v>4296</v>
      </c>
      <c r="C13" s="126">
        <f>SUM(C8:C12)</f>
        <v>4963</v>
      </c>
      <c r="D13" s="247">
        <f>B13/(B13+F13) *100</f>
        <v>84.103367267032098</v>
      </c>
      <c r="E13" s="248" t="s">
        <v>136</v>
      </c>
      <c r="F13" s="126">
        <f>SUM(F8:F12)</f>
        <v>812</v>
      </c>
      <c r="G13" s="126">
        <f>SUM(G8:G12)</f>
        <v>954</v>
      </c>
      <c r="H13" s="247">
        <f>F13/(F13+B13) *100</f>
        <v>15.896632732967895</v>
      </c>
      <c r="I13" s="126" t="s">
        <v>136</v>
      </c>
      <c r="K13" s="249"/>
    </row>
    <row r="14" spans="1:11" ht="48.75" customHeight="1" x14ac:dyDescent="0.25">
      <c r="A14" s="1272" t="s">
        <v>414</v>
      </c>
      <c r="B14" s="1268"/>
      <c r="C14" s="1268"/>
      <c r="D14" s="1268"/>
      <c r="E14" s="1268"/>
      <c r="F14" s="1268"/>
      <c r="G14" s="1268"/>
      <c r="H14" s="1268"/>
      <c r="I14" s="1268"/>
    </row>
    <row r="15" spans="1:11" ht="14.4" x14ac:dyDescent="0.3">
      <c r="A15" s="93"/>
      <c r="B15" s="93"/>
      <c r="C15" s="93"/>
      <c r="D15" s="93"/>
      <c r="E15" s="93"/>
      <c r="F15" s="93"/>
      <c r="G15" s="93"/>
      <c r="H15" s="93"/>
      <c r="I15" s="93"/>
    </row>
    <row r="16" spans="1:11" ht="22.5" customHeight="1" x14ac:dyDescent="0.25">
      <c r="A16" s="1256" t="s">
        <v>415</v>
      </c>
      <c r="B16" s="1256"/>
      <c r="C16" s="1256"/>
      <c r="D16" s="1256"/>
      <c r="E16" s="1256"/>
      <c r="F16" s="1256"/>
      <c r="G16" s="1256"/>
      <c r="H16" s="1256"/>
      <c r="I16" s="1256"/>
    </row>
    <row r="17" spans="1:12" x14ac:dyDescent="0.25">
      <c r="A17" s="94"/>
      <c r="B17" s="1269" t="s">
        <v>407</v>
      </c>
      <c r="C17" s="1269"/>
      <c r="D17" s="1270"/>
      <c r="E17" s="1271"/>
      <c r="F17" s="1269" t="s">
        <v>408</v>
      </c>
      <c r="G17" s="1269"/>
      <c r="H17" s="1269"/>
      <c r="I17" s="1269"/>
    </row>
    <row r="18" spans="1:12" ht="24.75" customHeight="1" x14ac:dyDescent="0.25">
      <c r="A18" s="94"/>
      <c r="B18" s="243" t="s">
        <v>18</v>
      </c>
      <c r="C18" s="243" t="s">
        <v>17</v>
      </c>
      <c r="D18" s="243" t="s">
        <v>154</v>
      </c>
      <c r="E18" s="244" t="s">
        <v>254</v>
      </c>
      <c r="F18" s="243" t="s">
        <v>18</v>
      </c>
      <c r="G18" s="243" t="s">
        <v>17</v>
      </c>
      <c r="H18" s="243" t="s">
        <v>154</v>
      </c>
      <c r="I18" s="243" t="s">
        <v>254</v>
      </c>
    </row>
    <row r="19" spans="1:12" ht="13.8" thickBot="1" x14ac:dyDescent="0.3">
      <c r="A19" s="250" t="s">
        <v>409</v>
      </c>
      <c r="B19" s="126">
        <v>199</v>
      </c>
      <c r="C19" s="126">
        <v>380</v>
      </c>
      <c r="D19" s="100">
        <v>66.899168886943997</v>
      </c>
      <c r="E19" s="245">
        <v>4.9254741918175204</v>
      </c>
      <c r="F19" s="106">
        <v>122</v>
      </c>
      <c r="G19" s="106">
        <v>188</v>
      </c>
      <c r="H19" s="100">
        <v>33.100831113056003</v>
      </c>
      <c r="I19" s="100">
        <v>4.9254741918175204</v>
      </c>
      <c r="K19" s="251"/>
      <c r="L19" s="252"/>
    </row>
    <row r="20" spans="1:12" ht="13.8" thickBot="1" x14ac:dyDescent="0.3">
      <c r="A20" s="139" t="s">
        <v>410</v>
      </c>
      <c r="B20" s="126">
        <v>936</v>
      </c>
      <c r="C20" s="126">
        <v>1792</v>
      </c>
      <c r="D20" s="100">
        <v>89.026070328294594</v>
      </c>
      <c r="E20" s="246">
        <v>1.8193311902944</v>
      </c>
      <c r="F20" s="106">
        <v>102</v>
      </c>
      <c r="G20" s="106">
        <v>221</v>
      </c>
      <c r="H20" s="100">
        <v>10.973929671705401</v>
      </c>
      <c r="I20" s="100">
        <v>1.8193311902944</v>
      </c>
      <c r="K20" s="251"/>
      <c r="L20" s="252"/>
    </row>
    <row r="21" spans="1:12" ht="13.8" thickBot="1" x14ac:dyDescent="0.3">
      <c r="A21" s="139" t="s">
        <v>411</v>
      </c>
      <c r="B21" s="126">
        <v>1316</v>
      </c>
      <c r="C21" s="126">
        <v>1920</v>
      </c>
      <c r="D21" s="100">
        <v>91.898149381403499</v>
      </c>
      <c r="E21" s="246">
        <v>1.3531571401053999</v>
      </c>
      <c r="F21" s="106">
        <v>114</v>
      </c>
      <c r="G21" s="106">
        <v>169</v>
      </c>
      <c r="H21" s="100">
        <v>8.1018506185964991</v>
      </c>
      <c r="I21" s="100">
        <v>1.3531571401053999</v>
      </c>
      <c r="K21" s="251"/>
      <c r="L21" s="252"/>
    </row>
    <row r="22" spans="1:12" ht="13.8" thickBot="1" x14ac:dyDescent="0.3">
      <c r="A22" s="139" t="s">
        <v>412</v>
      </c>
      <c r="B22" s="126">
        <v>680</v>
      </c>
      <c r="C22" s="126">
        <v>902</v>
      </c>
      <c r="D22" s="100">
        <v>80.778073550380398</v>
      </c>
      <c r="E22" s="246">
        <v>2.5420705569022499</v>
      </c>
      <c r="F22" s="106">
        <v>165</v>
      </c>
      <c r="G22" s="106">
        <v>215</v>
      </c>
      <c r="H22" s="100">
        <v>19.221926449619598</v>
      </c>
      <c r="I22" s="100">
        <v>2.5420705569022499</v>
      </c>
      <c r="K22" s="251"/>
      <c r="L22" s="252"/>
    </row>
    <row r="23" spans="1:12" ht="13.8" thickBot="1" x14ac:dyDescent="0.3">
      <c r="A23" s="139" t="s">
        <v>413</v>
      </c>
      <c r="B23" s="126">
        <v>114</v>
      </c>
      <c r="C23" s="126">
        <v>223</v>
      </c>
      <c r="D23" s="100">
        <v>49.391828524600299</v>
      </c>
      <c r="E23" s="246">
        <v>6.2926292059019504</v>
      </c>
      <c r="F23" s="106">
        <v>108</v>
      </c>
      <c r="G23" s="106">
        <v>228</v>
      </c>
      <c r="H23" s="100">
        <v>50.608171475399701</v>
      </c>
      <c r="I23" s="100">
        <v>6.2926292059019504</v>
      </c>
      <c r="K23" s="251"/>
      <c r="L23" s="252"/>
    </row>
    <row r="24" spans="1:12" x14ac:dyDescent="0.25">
      <c r="A24" s="157" t="s">
        <v>156</v>
      </c>
      <c r="B24" s="126">
        <f>SUM(B19:B23)</f>
        <v>3245</v>
      </c>
      <c r="C24" s="126">
        <f>SUM(C19:C23)</f>
        <v>5217</v>
      </c>
      <c r="D24" s="247">
        <f>B24/(B24+F24) *100</f>
        <v>84.154564315352701</v>
      </c>
      <c r="E24" s="248" t="s">
        <v>136</v>
      </c>
      <c r="F24" s="126">
        <f>SUM(F19:F23)</f>
        <v>611</v>
      </c>
      <c r="G24" s="126">
        <f>SUM(G19:G23)</f>
        <v>1021</v>
      </c>
      <c r="H24" s="247">
        <f>F24/(F24+B24) *100</f>
        <v>15.845435684647303</v>
      </c>
      <c r="I24" s="126" t="s">
        <v>136</v>
      </c>
      <c r="K24" s="251"/>
      <c r="L24" s="252"/>
    </row>
    <row r="25" spans="1:12" ht="47.25" customHeight="1" x14ac:dyDescent="0.25">
      <c r="A25" s="1268" t="s">
        <v>416</v>
      </c>
      <c r="B25" s="1268"/>
      <c r="C25" s="1268"/>
      <c r="D25" s="1268"/>
      <c r="E25" s="1268"/>
      <c r="F25" s="1268"/>
      <c r="G25" s="1268"/>
      <c r="H25" s="1268"/>
      <c r="I25" s="1268"/>
    </row>
    <row r="26" spans="1:12" x14ac:dyDescent="0.25">
      <c r="A26" s="253"/>
      <c r="B26" s="253"/>
      <c r="C26" s="253"/>
      <c r="D26" s="253"/>
      <c r="E26" s="253"/>
      <c r="F26" s="253"/>
      <c r="G26" s="253"/>
      <c r="H26" s="253"/>
      <c r="I26" s="253"/>
    </row>
    <row r="27" spans="1:12" ht="22.5" customHeight="1" x14ac:dyDescent="0.25">
      <c r="A27" s="1256" t="s">
        <v>417</v>
      </c>
      <c r="B27" s="1256"/>
      <c r="C27" s="1256"/>
      <c r="D27" s="1256"/>
      <c r="E27" s="1256"/>
      <c r="F27" s="1256"/>
      <c r="G27" s="1256"/>
      <c r="H27" s="1256"/>
      <c r="I27" s="1256"/>
    </row>
    <row r="28" spans="1:12" ht="13.5" customHeight="1" x14ac:dyDescent="0.25">
      <c r="A28" s="94"/>
      <c r="B28" s="1269" t="s">
        <v>407</v>
      </c>
      <c r="C28" s="1269"/>
      <c r="D28" s="1270"/>
      <c r="E28" s="1271"/>
      <c r="F28" s="1269" t="s">
        <v>408</v>
      </c>
      <c r="G28" s="1269"/>
      <c r="H28" s="1269"/>
      <c r="I28" s="1269"/>
    </row>
    <row r="29" spans="1:12" x14ac:dyDescent="0.25">
      <c r="A29" s="94"/>
      <c r="B29" s="243" t="s">
        <v>18</v>
      </c>
      <c r="C29" s="243" t="s">
        <v>17</v>
      </c>
      <c r="D29" s="243" t="s">
        <v>154</v>
      </c>
      <c r="E29" s="244" t="s">
        <v>254</v>
      </c>
      <c r="F29" s="243" t="s">
        <v>18</v>
      </c>
      <c r="G29" s="243" t="s">
        <v>17</v>
      </c>
      <c r="H29" s="243" t="s">
        <v>154</v>
      </c>
      <c r="I29" s="243" t="s">
        <v>254</v>
      </c>
    </row>
    <row r="30" spans="1:12" ht="13.8" thickBot="1" x14ac:dyDescent="0.3">
      <c r="A30" s="137" t="s">
        <v>409</v>
      </c>
      <c r="B30" s="126">
        <v>254</v>
      </c>
      <c r="C30" s="126">
        <v>373.41028186440519</v>
      </c>
      <c r="D30" s="100">
        <v>56.01338404912822</v>
      </c>
      <c r="E30" s="245">
        <v>4.3772107318100213</v>
      </c>
      <c r="F30" s="106">
        <v>200</v>
      </c>
      <c r="G30" s="106">
        <v>293.23446421430714</v>
      </c>
      <c r="H30" s="100">
        <v>43.986615950871666</v>
      </c>
      <c r="I30" s="100">
        <v>4.3772107318100213</v>
      </c>
    </row>
    <row r="31" spans="1:12" ht="13.8" thickBot="1" x14ac:dyDescent="0.3">
      <c r="A31" s="139" t="s">
        <v>410</v>
      </c>
      <c r="B31" s="126">
        <v>1676</v>
      </c>
      <c r="C31" s="126">
        <v>1941.5759907557592</v>
      </c>
      <c r="D31" s="100">
        <v>88.842170929336504</v>
      </c>
      <c r="E31" s="246">
        <v>1.3597493273187713</v>
      </c>
      <c r="F31" s="106">
        <v>211</v>
      </c>
      <c r="G31" s="106">
        <v>243.84560626943554</v>
      </c>
      <c r="H31" s="100">
        <v>11.157829070663492</v>
      </c>
      <c r="I31" s="100">
        <v>1.3597493273187713</v>
      </c>
    </row>
    <row r="32" spans="1:12" ht="13.8" thickBot="1" x14ac:dyDescent="0.3">
      <c r="A32" s="139" t="s">
        <v>411</v>
      </c>
      <c r="B32" s="126">
        <v>2448</v>
      </c>
      <c r="C32" s="126">
        <v>2172.3721862503721</v>
      </c>
      <c r="D32" s="100">
        <v>90.32047447271907</v>
      </c>
      <c r="E32" s="246">
        <v>1.0568573989922008</v>
      </c>
      <c r="F32" s="106">
        <v>306</v>
      </c>
      <c r="G32" s="106">
        <v>232.81024766889291</v>
      </c>
      <c r="H32" s="100">
        <v>9.6795255272809708</v>
      </c>
      <c r="I32" s="100">
        <v>1.0568573989922028</v>
      </c>
    </row>
    <row r="33" spans="1:12" ht="13.8" thickBot="1" x14ac:dyDescent="0.3">
      <c r="A33" s="139" t="s">
        <v>412</v>
      </c>
      <c r="B33" s="126">
        <v>1221</v>
      </c>
      <c r="C33" s="126">
        <v>806.94937312865648</v>
      </c>
      <c r="D33" s="100">
        <v>74.368466743712233</v>
      </c>
      <c r="E33" s="246">
        <v>1.9972851819992761</v>
      </c>
      <c r="F33" s="106">
        <v>461</v>
      </c>
      <c r="G33" s="106">
        <v>278.11988869915234</v>
      </c>
      <c r="H33" s="100">
        <v>25.631533256287938</v>
      </c>
      <c r="I33" s="100">
        <v>1.9972851819992805</v>
      </c>
    </row>
    <row r="34" spans="1:12" ht="13.8" thickBot="1" x14ac:dyDescent="0.3">
      <c r="A34" s="139" t="s">
        <v>413</v>
      </c>
      <c r="B34" s="126">
        <v>191</v>
      </c>
      <c r="C34" s="126">
        <v>149.22503294910922</v>
      </c>
      <c r="D34" s="100">
        <v>30.931238678841787</v>
      </c>
      <c r="E34" s="246">
        <v>3.5378725666465298</v>
      </c>
      <c r="F34" s="106">
        <v>411</v>
      </c>
      <c r="G34" s="106">
        <v>333.21614730399585</v>
      </c>
      <c r="H34" s="100">
        <v>69.068761321158235</v>
      </c>
      <c r="I34" s="100">
        <v>3.5378725666465285</v>
      </c>
    </row>
    <row r="35" spans="1:12" x14ac:dyDescent="0.25">
      <c r="A35" s="157" t="s">
        <v>156</v>
      </c>
      <c r="B35" s="126">
        <v>5790</v>
      </c>
      <c r="C35" s="126">
        <v>5443.5328649483117</v>
      </c>
      <c r="D35" s="247">
        <v>79.761537223329213</v>
      </c>
      <c r="E35" s="248" t="s">
        <v>136</v>
      </c>
      <c r="F35" s="126">
        <v>1589</v>
      </c>
      <c r="G35" s="126">
        <v>1381.2263541557832</v>
      </c>
      <c r="H35" s="247">
        <v>20.238462776670662</v>
      </c>
      <c r="I35" s="126" t="s">
        <v>136</v>
      </c>
    </row>
    <row r="36" spans="1:12" ht="48" customHeight="1" x14ac:dyDescent="0.25">
      <c r="A36" s="1268" t="s">
        <v>418</v>
      </c>
      <c r="B36" s="1268"/>
      <c r="C36" s="1268"/>
      <c r="D36" s="1268"/>
      <c r="E36" s="1268"/>
      <c r="F36" s="1268"/>
      <c r="G36" s="1268"/>
      <c r="H36" s="1268"/>
      <c r="I36" s="1268"/>
    </row>
    <row r="37" spans="1:12" x14ac:dyDescent="0.25">
      <c r="A37" s="254"/>
      <c r="B37" s="255"/>
      <c r="C37" s="255"/>
      <c r="D37" s="255"/>
      <c r="E37" s="255"/>
      <c r="F37" s="255"/>
      <c r="G37" s="255"/>
      <c r="H37" s="255"/>
      <c r="I37" s="120"/>
    </row>
    <row r="38" spans="1:12" ht="13.8" x14ac:dyDescent="0.25">
      <c r="A38" s="1256" t="s">
        <v>419</v>
      </c>
      <c r="B38" s="1256"/>
      <c r="C38" s="1256"/>
      <c r="D38" s="1256"/>
      <c r="E38" s="1256"/>
      <c r="F38" s="1256"/>
      <c r="G38" s="1256"/>
      <c r="H38" s="1256"/>
      <c r="I38" s="1256"/>
    </row>
    <row r="39" spans="1:12" ht="13.5" customHeight="1" x14ac:dyDescent="0.25">
      <c r="A39" s="94"/>
      <c r="B39" s="1269" t="s">
        <v>407</v>
      </c>
      <c r="C39" s="1269"/>
      <c r="D39" s="1270"/>
      <c r="E39" s="1271"/>
      <c r="F39" s="1269" t="s">
        <v>408</v>
      </c>
      <c r="G39" s="1269"/>
      <c r="H39" s="1269"/>
      <c r="I39" s="1269"/>
    </row>
    <row r="40" spans="1:12" x14ac:dyDescent="0.25">
      <c r="A40" s="94"/>
      <c r="B40" s="243" t="s">
        <v>18</v>
      </c>
      <c r="C40" s="243" t="s">
        <v>17</v>
      </c>
      <c r="D40" s="243" t="s">
        <v>154</v>
      </c>
      <c r="E40" s="244" t="s">
        <v>254</v>
      </c>
      <c r="F40" s="243" t="s">
        <v>18</v>
      </c>
      <c r="G40" s="243" t="s">
        <v>17</v>
      </c>
      <c r="H40" s="243" t="s">
        <v>154</v>
      </c>
      <c r="I40" s="243" t="s">
        <v>254</v>
      </c>
    </row>
    <row r="41" spans="1:12" ht="13.8" thickBot="1" x14ac:dyDescent="0.3">
      <c r="A41" s="137" t="s">
        <v>409</v>
      </c>
      <c r="B41" s="126">
        <v>192</v>
      </c>
      <c r="C41" s="126">
        <v>223.87956408788028</v>
      </c>
      <c r="D41" s="100">
        <v>63.586905783787387</v>
      </c>
      <c r="E41" s="245">
        <v>5.1652109579257379</v>
      </c>
      <c r="F41" s="106">
        <v>115</v>
      </c>
      <c r="G41" s="106">
        <v>128.20481763865203</v>
      </c>
      <c r="H41" s="100">
        <v>36.413094216212677</v>
      </c>
      <c r="I41" s="100">
        <v>5.1652109579257397</v>
      </c>
      <c r="K41" s="256"/>
      <c r="L41" s="256"/>
    </row>
    <row r="42" spans="1:12" ht="13.8" thickBot="1" x14ac:dyDescent="0.3">
      <c r="A42" s="139" t="s">
        <v>410</v>
      </c>
      <c r="B42" s="126">
        <v>1193</v>
      </c>
      <c r="C42" s="126">
        <v>1171.0373465908851</v>
      </c>
      <c r="D42" s="100">
        <v>88.039898453958259</v>
      </c>
      <c r="E42" s="246">
        <v>1.6516793011346187</v>
      </c>
      <c r="F42" s="106">
        <v>166</v>
      </c>
      <c r="G42" s="106">
        <v>159.08384522681794</v>
      </c>
      <c r="H42" s="100">
        <v>11.960101546041741</v>
      </c>
      <c r="I42" s="100">
        <v>1.651679301134618</v>
      </c>
      <c r="K42" s="256"/>
      <c r="L42" s="256"/>
    </row>
    <row r="43" spans="1:12" ht="13.8" thickBot="1" x14ac:dyDescent="0.3">
      <c r="A43" s="139" t="s">
        <v>411</v>
      </c>
      <c r="B43" s="126">
        <v>1171</v>
      </c>
      <c r="C43" s="126">
        <v>1049.0266329449653</v>
      </c>
      <c r="D43" s="100">
        <v>85.743465759519125</v>
      </c>
      <c r="E43" s="246">
        <v>1.7653637055085842</v>
      </c>
      <c r="F43" s="106">
        <v>210</v>
      </c>
      <c r="G43" s="106">
        <v>174.42126906441183</v>
      </c>
      <c r="H43" s="100">
        <v>14.256534240480883</v>
      </c>
      <c r="I43" s="100">
        <v>1.7653637055085845</v>
      </c>
      <c r="K43" s="256"/>
      <c r="L43" s="256"/>
    </row>
    <row r="44" spans="1:12" ht="13.8" thickBot="1" x14ac:dyDescent="0.3">
      <c r="A44" s="139" t="s">
        <v>412</v>
      </c>
      <c r="B44" s="126">
        <v>497</v>
      </c>
      <c r="C44" s="126">
        <v>384.53338112502672</v>
      </c>
      <c r="D44" s="100">
        <v>62.260370749116198</v>
      </c>
      <c r="E44" s="246">
        <v>3.2500662841831924</v>
      </c>
      <c r="F44" s="106">
        <v>287</v>
      </c>
      <c r="G44" s="106">
        <v>233.08803117677155</v>
      </c>
      <c r="H44" s="100">
        <v>37.739629250883915</v>
      </c>
      <c r="I44" s="100">
        <v>3.2500662841831938</v>
      </c>
      <c r="K44" s="256"/>
      <c r="L44" s="256"/>
    </row>
    <row r="45" spans="1:12" ht="13.8" thickBot="1" x14ac:dyDescent="0.3">
      <c r="A45" s="139" t="s">
        <v>413</v>
      </c>
      <c r="B45" s="126">
        <v>78</v>
      </c>
      <c r="C45" s="126">
        <v>54.748317258692701</v>
      </c>
      <c r="D45" s="100">
        <v>37.356997196044006</v>
      </c>
      <c r="E45" s="246">
        <v>6.0452944593458557</v>
      </c>
      <c r="F45" s="106">
        <v>149</v>
      </c>
      <c r="G45" s="106">
        <v>91.806067108395581</v>
      </c>
      <c r="H45" s="100">
        <v>62.64300280395603</v>
      </c>
      <c r="I45" s="100">
        <v>6.0452944593458549</v>
      </c>
      <c r="K45" s="256"/>
      <c r="L45" s="256"/>
    </row>
    <row r="46" spans="1:12" x14ac:dyDescent="0.25">
      <c r="A46" s="157" t="s">
        <v>156</v>
      </c>
      <c r="B46" s="126">
        <v>3131</v>
      </c>
      <c r="C46" s="126">
        <v>2883.2252420074537</v>
      </c>
      <c r="D46" s="247">
        <v>78.565650555763582</v>
      </c>
      <c r="E46" s="248" t="s">
        <v>136</v>
      </c>
      <c r="F46" s="126">
        <v>927</v>
      </c>
      <c r="G46" s="126">
        <v>786.6040302150484</v>
      </c>
      <c r="H46" s="247">
        <v>21.434349444236389</v>
      </c>
      <c r="I46" s="126" t="s">
        <v>136</v>
      </c>
      <c r="K46" s="256"/>
      <c r="L46" s="256"/>
    </row>
    <row r="47" spans="1:12" ht="48" customHeight="1" x14ac:dyDescent="0.25">
      <c r="A47" s="1268" t="s">
        <v>420</v>
      </c>
      <c r="B47" s="1268"/>
      <c r="C47" s="1268"/>
      <c r="D47" s="1268"/>
      <c r="E47" s="1268"/>
      <c r="F47" s="1268"/>
      <c r="G47" s="1268"/>
      <c r="H47" s="1268"/>
      <c r="I47" s="1268"/>
    </row>
    <row r="48" spans="1:12" ht="52.5" customHeight="1" x14ac:dyDescent="0.25"/>
    <row r="54" spans="1:9" x14ac:dyDescent="0.25">
      <c r="A54" s="120"/>
      <c r="B54" s="120"/>
      <c r="C54" s="120"/>
      <c r="D54" s="120"/>
      <c r="E54" s="120"/>
      <c r="F54" s="120"/>
      <c r="G54" s="120"/>
      <c r="H54" s="120"/>
      <c r="I54" s="120"/>
    </row>
    <row r="58" spans="1:9" ht="39" customHeight="1" x14ac:dyDescent="0.25"/>
    <row r="65" spans="1:9" x14ac:dyDescent="0.25">
      <c r="A65" s="120"/>
      <c r="B65" s="120"/>
      <c r="C65" s="120"/>
      <c r="D65" s="120"/>
      <c r="E65" s="120"/>
      <c r="F65" s="120"/>
      <c r="G65" s="120"/>
      <c r="H65" s="120"/>
      <c r="I65" s="120"/>
    </row>
    <row r="76" spans="1:9" x14ac:dyDescent="0.25">
      <c r="A76" s="120"/>
      <c r="B76" s="120"/>
      <c r="C76" s="120"/>
      <c r="D76" s="120"/>
      <c r="E76" s="120"/>
      <c r="F76" s="120"/>
      <c r="G76" s="120"/>
      <c r="H76" s="120"/>
      <c r="I76" s="120"/>
    </row>
    <row r="77" spans="1:9" ht="13.5" customHeight="1" x14ac:dyDescent="0.25">
      <c r="A77" s="120"/>
      <c r="B77" s="120"/>
      <c r="C77" s="120"/>
      <c r="D77" s="120"/>
      <c r="E77" s="120"/>
      <c r="F77" s="120"/>
      <c r="G77" s="120"/>
      <c r="H77" s="120"/>
      <c r="I77" s="120"/>
    </row>
  </sheetData>
  <mergeCells count="25">
    <mergeCell ref="A1:I1"/>
    <mergeCell ref="A5:I5"/>
    <mergeCell ref="B6:C6"/>
    <mergeCell ref="D6:E6"/>
    <mergeCell ref="F6:G6"/>
    <mergeCell ref="H6:I6"/>
    <mergeCell ref="A14:I14"/>
    <mergeCell ref="A16:I16"/>
    <mergeCell ref="B17:C17"/>
    <mergeCell ref="D17:E17"/>
    <mergeCell ref="F17:G17"/>
    <mergeCell ref="H17:I17"/>
    <mergeCell ref="A25:I25"/>
    <mergeCell ref="A27:I27"/>
    <mergeCell ref="B28:C28"/>
    <mergeCell ref="D28:E28"/>
    <mergeCell ref="F28:G28"/>
    <mergeCell ref="H28:I28"/>
    <mergeCell ref="A47:I47"/>
    <mergeCell ref="A36:I36"/>
    <mergeCell ref="A38:I38"/>
    <mergeCell ref="B39:C39"/>
    <mergeCell ref="D39:E39"/>
    <mergeCell ref="F39:G39"/>
    <mergeCell ref="H39:I39"/>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J95"/>
  <sheetViews>
    <sheetView showGridLines="0" workbookViewId="0">
      <selection sqref="A1:F1"/>
    </sheetView>
  </sheetViews>
  <sheetFormatPr baseColWidth="10" defaultColWidth="11.44140625" defaultRowHeight="14.4" x14ac:dyDescent="0.3"/>
  <cols>
    <col min="1" max="1" width="37.109375" style="93" customWidth="1"/>
    <col min="2" max="2" width="21.44140625" style="93" customWidth="1"/>
    <col min="3" max="6" width="15.6640625" style="93" customWidth="1"/>
    <col min="7" max="16384" width="11.44140625" style="93"/>
  </cols>
  <sheetData>
    <row r="1" spans="1:7" ht="24.6" x14ac:dyDescent="0.4">
      <c r="A1" s="1201" t="s">
        <v>421</v>
      </c>
      <c r="B1" s="1201"/>
      <c r="C1" s="1201"/>
      <c r="D1" s="1201"/>
      <c r="E1" s="1201"/>
      <c r="F1" s="1201"/>
    </row>
    <row r="2" spans="1:7" x14ac:dyDescent="0.3">
      <c r="A2" s="120"/>
      <c r="B2" s="120"/>
      <c r="C2" s="121"/>
      <c r="D2" s="121"/>
      <c r="E2" s="121"/>
      <c r="F2" s="121"/>
      <c r="G2" s="121"/>
    </row>
    <row r="3" spans="1:7" x14ac:dyDescent="0.3">
      <c r="A3" s="434" t="s">
        <v>7</v>
      </c>
      <c r="B3" s="120"/>
      <c r="C3" s="120"/>
      <c r="D3" s="120"/>
      <c r="E3" s="120"/>
      <c r="F3" s="121"/>
      <c r="G3" s="121"/>
    </row>
    <row r="5" spans="1:7" ht="33.75" customHeight="1" x14ac:dyDescent="0.3">
      <c r="A5" s="1256" t="s">
        <v>422</v>
      </c>
      <c r="B5" s="1256"/>
      <c r="C5" s="1256"/>
      <c r="D5" s="1256"/>
      <c r="E5" s="1220"/>
      <c r="F5" s="1256"/>
    </row>
    <row r="6" spans="1:7" x14ac:dyDescent="0.3">
      <c r="A6" s="151"/>
      <c r="B6" s="151"/>
      <c r="C6" s="151" t="s">
        <v>407</v>
      </c>
      <c r="D6" s="151" t="s">
        <v>373</v>
      </c>
      <c r="E6" s="151" t="s">
        <v>423</v>
      </c>
      <c r="F6" s="151" t="s">
        <v>156</v>
      </c>
    </row>
    <row r="7" spans="1:7" x14ac:dyDescent="0.3">
      <c r="A7" s="228" t="s">
        <v>19</v>
      </c>
      <c r="B7" s="226"/>
      <c r="C7" s="226"/>
      <c r="D7" s="226"/>
      <c r="E7" s="123"/>
      <c r="F7" s="226"/>
    </row>
    <row r="8" spans="1:7" x14ac:dyDescent="0.3">
      <c r="B8" s="124" t="s">
        <v>18</v>
      </c>
      <c r="C8" s="125">
        <v>28797</v>
      </c>
      <c r="D8" s="125">
        <v>7583</v>
      </c>
      <c r="E8" s="125">
        <v>3768</v>
      </c>
      <c r="F8" s="118">
        <v>40148</v>
      </c>
    </row>
    <row r="9" spans="1:7" x14ac:dyDescent="0.3">
      <c r="B9" s="124" t="s">
        <v>17</v>
      </c>
      <c r="C9" s="125">
        <v>28156</v>
      </c>
      <c r="D9" s="125">
        <v>8640</v>
      </c>
      <c r="E9" s="125">
        <v>3992</v>
      </c>
      <c r="F9" s="118">
        <v>40788</v>
      </c>
    </row>
    <row r="10" spans="1:7" x14ac:dyDescent="0.3">
      <c r="B10" s="124" t="s">
        <v>154</v>
      </c>
      <c r="C10" s="96">
        <v>69.029886151882494</v>
      </c>
      <c r="D10" s="96">
        <v>21.182894523503698</v>
      </c>
      <c r="E10" s="96">
        <v>9.7872193246137602</v>
      </c>
      <c r="F10" s="98">
        <v>100</v>
      </c>
      <c r="G10" s="257"/>
    </row>
    <row r="11" spans="1:7" x14ac:dyDescent="0.3">
      <c r="A11" s="231"/>
      <c r="B11" s="123" t="s">
        <v>254</v>
      </c>
      <c r="C11" s="127">
        <v>0.432741728426219</v>
      </c>
      <c r="D11" s="127">
        <v>0.38242096100746198</v>
      </c>
      <c r="E11" s="127">
        <v>0.27810096187219802</v>
      </c>
      <c r="F11" s="127" t="s">
        <v>136</v>
      </c>
    </row>
    <row r="12" spans="1:7" x14ac:dyDescent="0.3">
      <c r="A12" s="128" t="s">
        <v>27</v>
      </c>
      <c r="B12" s="129"/>
      <c r="C12" s="129"/>
      <c r="D12" s="129"/>
      <c r="E12" s="129"/>
      <c r="F12" s="129"/>
    </row>
    <row r="13" spans="1:7" x14ac:dyDescent="0.3">
      <c r="B13" s="131" t="s">
        <v>18</v>
      </c>
      <c r="C13" s="125">
        <v>2916</v>
      </c>
      <c r="D13" s="125">
        <v>1009</v>
      </c>
      <c r="E13" s="98">
        <v>358</v>
      </c>
      <c r="F13" s="125">
        <v>4283</v>
      </c>
    </row>
    <row r="14" spans="1:7" x14ac:dyDescent="0.3">
      <c r="B14" s="131" t="s">
        <v>17</v>
      </c>
      <c r="C14" s="125">
        <v>3299</v>
      </c>
      <c r="D14" s="125">
        <v>1225</v>
      </c>
      <c r="E14" s="98">
        <v>442</v>
      </c>
      <c r="F14" s="125">
        <v>4966</v>
      </c>
    </row>
    <row r="15" spans="1:7" x14ac:dyDescent="0.3">
      <c r="B15" s="131" t="s">
        <v>154</v>
      </c>
      <c r="C15" s="96">
        <v>66.4351838940443</v>
      </c>
      <c r="D15" s="96">
        <v>24.6640340150825</v>
      </c>
      <c r="E15" s="96">
        <v>8.9007820908732391</v>
      </c>
      <c r="F15" s="98">
        <v>100</v>
      </c>
    </row>
    <row r="16" spans="1:7" x14ac:dyDescent="0.3">
      <c r="A16" s="231"/>
      <c r="B16" s="134" t="s">
        <v>254</v>
      </c>
      <c r="C16" s="127">
        <v>1.35312501618021</v>
      </c>
      <c r="D16" s="127">
        <v>1.2351791509098</v>
      </c>
      <c r="E16" s="147">
        <v>0.81595860177256796</v>
      </c>
      <c r="F16" s="127" t="s">
        <v>136</v>
      </c>
    </row>
    <row r="17" spans="1:8" x14ac:dyDescent="0.3">
      <c r="A17" s="135" t="s">
        <v>37</v>
      </c>
      <c r="B17" s="135"/>
      <c r="C17" s="136"/>
      <c r="D17" s="135"/>
      <c r="E17" s="135"/>
      <c r="F17" s="135"/>
    </row>
    <row r="18" spans="1:8" ht="15" thickBot="1" x14ac:dyDescent="0.35">
      <c r="A18" s="1216" t="s">
        <v>38</v>
      </c>
      <c r="B18" s="137" t="s">
        <v>18</v>
      </c>
      <c r="C18" s="126">
        <v>198</v>
      </c>
      <c r="D18" s="126">
        <v>30</v>
      </c>
      <c r="E18" s="126">
        <v>15</v>
      </c>
      <c r="F18" s="126">
        <v>243</v>
      </c>
    </row>
    <row r="19" spans="1:8" ht="15" thickBot="1" x14ac:dyDescent="0.35">
      <c r="A19" s="1217"/>
      <c r="B19" s="139" t="s">
        <v>17</v>
      </c>
      <c r="C19" s="126">
        <v>226</v>
      </c>
      <c r="D19" s="126">
        <v>31</v>
      </c>
      <c r="E19" s="126">
        <v>18</v>
      </c>
      <c r="F19" s="126">
        <v>275</v>
      </c>
      <c r="H19" s="257"/>
    </row>
    <row r="20" spans="1:8" ht="15" thickBot="1" x14ac:dyDescent="0.35">
      <c r="A20" s="1217"/>
      <c r="B20" s="139" t="s">
        <v>154</v>
      </c>
      <c r="C20" s="96">
        <v>82.177874464828605</v>
      </c>
      <c r="D20" s="96">
        <v>11.4173292117529</v>
      </c>
      <c r="E20" s="96">
        <v>6.4047963234184104</v>
      </c>
      <c r="F20" s="107">
        <v>100</v>
      </c>
      <c r="G20" s="257"/>
    </row>
    <row r="21" spans="1:8" x14ac:dyDescent="0.3">
      <c r="A21" s="1218"/>
      <c r="B21" s="233" t="s">
        <v>254</v>
      </c>
      <c r="C21" s="147">
        <v>4.6038887224826199</v>
      </c>
      <c r="D21" s="147">
        <v>3.8258176276439002</v>
      </c>
      <c r="E21" s="147">
        <v>2.9454189417909999</v>
      </c>
      <c r="F21" s="147" t="s">
        <v>136</v>
      </c>
    </row>
    <row r="22" spans="1:8" ht="15" thickBot="1" x14ac:dyDescent="0.35">
      <c r="A22" s="1216" t="s">
        <v>39</v>
      </c>
      <c r="B22" s="137" t="s">
        <v>18</v>
      </c>
      <c r="C22" s="237">
        <v>567</v>
      </c>
      <c r="D22" s="237">
        <v>166</v>
      </c>
      <c r="E22" s="237">
        <v>67</v>
      </c>
      <c r="F22" s="237">
        <v>800</v>
      </c>
    </row>
    <row r="23" spans="1:8" ht="15" thickBot="1" x14ac:dyDescent="0.35">
      <c r="A23" s="1217"/>
      <c r="B23" s="139" t="s">
        <v>17</v>
      </c>
      <c r="C23" s="126">
        <v>579</v>
      </c>
      <c r="D23" s="126">
        <v>181</v>
      </c>
      <c r="E23" s="126">
        <v>80</v>
      </c>
      <c r="F23" s="126">
        <v>840</v>
      </c>
    </row>
    <row r="24" spans="1:8" ht="15" thickBot="1" x14ac:dyDescent="0.35">
      <c r="A24" s="1217"/>
      <c r="B24" s="139" t="s">
        <v>154</v>
      </c>
      <c r="C24" s="96">
        <v>68.963959267373099</v>
      </c>
      <c r="D24" s="96">
        <v>21.554432292874999</v>
      </c>
      <c r="E24" s="96">
        <v>9.4816084397519198</v>
      </c>
      <c r="F24" s="98">
        <v>100</v>
      </c>
      <c r="G24" s="257"/>
    </row>
    <row r="25" spans="1:8" x14ac:dyDescent="0.3">
      <c r="A25" s="1218"/>
      <c r="B25" s="233" t="s">
        <v>254</v>
      </c>
      <c r="C25" s="96">
        <v>3.0673971523042298</v>
      </c>
      <c r="D25" s="96">
        <v>2.7263289779132802</v>
      </c>
      <c r="E25" s="96">
        <v>1.94238440458011</v>
      </c>
      <c r="F25" s="96" t="s">
        <v>136</v>
      </c>
    </row>
    <row r="26" spans="1:8" ht="15" thickBot="1" x14ac:dyDescent="0.35">
      <c r="A26" s="1216" t="s">
        <v>47</v>
      </c>
      <c r="B26" s="137" t="s">
        <v>18</v>
      </c>
      <c r="C26" s="237">
        <v>219</v>
      </c>
      <c r="D26" s="237">
        <v>82</v>
      </c>
      <c r="E26" s="237">
        <v>20</v>
      </c>
      <c r="F26" s="237">
        <v>321</v>
      </c>
    </row>
    <row r="27" spans="1:8" ht="15" thickBot="1" x14ac:dyDescent="0.35">
      <c r="A27" s="1217"/>
      <c r="B27" s="139" t="s">
        <v>17</v>
      </c>
      <c r="C27" s="126">
        <v>286</v>
      </c>
      <c r="D27" s="126">
        <v>117</v>
      </c>
      <c r="E27" s="126">
        <v>24</v>
      </c>
      <c r="F27" s="126">
        <v>427</v>
      </c>
    </row>
    <row r="28" spans="1:8" ht="15" thickBot="1" x14ac:dyDescent="0.35">
      <c r="A28" s="1217"/>
      <c r="B28" s="139" t="s">
        <v>154</v>
      </c>
      <c r="C28" s="96">
        <v>66.941105320405597</v>
      </c>
      <c r="D28" s="96">
        <v>27.4454701944295</v>
      </c>
      <c r="E28" s="96">
        <v>5.6134244851648898</v>
      </c>
      <c r="F28" s="98">
        <v>99.9</v>
      </c>
      <c r="G28" s="257"/>
    </row>
    <row r="29" spans="1:8" x14ac:dyDescent="0.3">
      <c r="A29" s="1218"/>
      <c r="B29" s="233" t="s">
        <v>254</v>
      </c>
      <c r="C29" s="96">
        <v>4.9238956598005297</v>
      </c>
      <c r="D29" s="96">
        <v>4.6707415970914798</v>
      </c>
      <c r="E29" s="96">
        <v>2.4092801056852702</v>
      </c>
      <c r="F29" s="96" t="s">
        <v>136</v>
      </c>
    </row>
    <row r="30" spans="1:8" ht="15" thickBot="1" x14ac:dyDescent="0.35">
      <c r="A30" s="1216" t="s">
        <v>51</v>
      </c>
      <c r="B30" s="137" t="s">
        <v>18</v>
      </c>
      <c r="C30" s="237">
        <v>285</v>
      </c>
      <c r="D30" s="237">
        <v>66</v>
      </c>
      <c r="E30" s="237">
        <v>30</v>
      </c>
      <c r="F30" s="237">
        <v>381</v>
      </c>
    </row>
    <row r="31" spans="1:8" ht="15" thickBot="1" x14ac:dyDescent="0.35">
      <c r="A31" s="1217"/>
      <c r="B31" s="139" t="s">
        <v>17</v>
      </c>
      <c r="C31" s="126">
        <v>356</v>
      </c>
      <c r="D31" s="126">
        <v>81</v>
      </c>
      <c r="E31" s="126">
        <v>43</v>
      </c>
      <c r="F31" s="126">
        <v>480</v>
      </c>
    </row>
    <row r="32" spans="1:8" ht="15" thickBot="1" x14ac:dyDescent="0.35">
      <c r="A32" s="1217"/>
      <c r="B32" s="139" t="s">
        <v>154</v>
      </c>
      <c r="C32" s="96">
        <v>74.148805223048896</v>
      </c>
      <c r="D32" s="96">
        <v>16.797659980114702</v>
      </c>
      <c r="E32" s="96">
        <v>9.0535347968364306</v>
      </c>
      <c r="F32" s="107">
        <v>100</v>
      </c>
      <c r="G32" s="257"/>
    </row>
    <row r="33" spans="1:7" x14ac:dyDescent="0.3">
      <c r="A33" s="1218"/>
      <c r="B33" s="233" t="s">
        <v>254</v>
      </c>
      <c r="C33" s="96">
        <v>4.2063039755302798</v>
      </c>
      <c r="D33" s="96">
        <v>3.59170309705098</v>
      </c>
      <c r="E33" s="96">
        <v>2.75683177259228</v>
      </c>
      <c r="F33" s="96" t="s">
        <v>136</v>
      </c>
    </row>
    <row r="34" spans="1:7" ht="15" thickBot="1" x14ac:dyDescent="0.35">
      <c r="A34" s="1216" t="s">
        <v>56</v>
      </c>
      <c r="B34" s="137" t="s">
        <v>18</v>
      </c>
      <c r="C34" s="237">
        <v>925</v>
      </c>
      <c r="D34" s="237">
        <v>429</v>
      </c>
      <c r="E34" s="237">
        <v>135</v>
      </c>
      <c r="F34" s="237">
        <v>1489</v>
      </c>
    </row>
    <row r="35" spans="1:7" ht="15" thickBot="1" x14ac:dyDescent="0.35">
      <c r="A35" s="1217"/>
      <c r="B35" s="139" t="s">
        <v>17</v>
      </c>
      <c r="C35" s="126">
        <v>1191</v>
      </c>
      <c r="D35" s="126">
        <v>588</v>
      </c>
      <c r="E35" s="126">
        <v>194</v>
      </c>
      <c r="F35" s="126">
        <v>1973</v>
      </c>
    </row>
    <row r="36" spans="1:7" ht="15" thickBot="1" x14ac:dyDescent="0.35">
      <c r="A36" s="1217"/>
      <c r="B36" s="139" t="s">
        <v>154</v>
      </c>
      <c r="C36" s="96">
        <v>60.354759796390901</v>
      </c>
      <c r="D36" s="96">
        <v>29.804632481755501</v>
      </c>
      <c r="E36" s="96">
        <v>9.8406077218535604</v>
      </c>
      <c r="F36" s="107">
        <v>100</v>
      </c>
      <c r="G36" s="257"/>
    </row>
    <row r="37" spans="1:7" x14ac:dyDescent="0.3">
      <c r="A37" s="1218"/>
      <c r="B37" s="233" t="s">
        <v>254</v>
      </c>
      <c r="C37" s="96">
        <v>2.3772491151358701</v>
      </c>
      <c r="D37" s="96">
        <v>2.2228979038702499</v>
      </c>
      <c r="E37" s="96">
        <v>1.4475709280567699</v>
      </c>
      <c r="F37" s="96" t="s">
        <v>136</v>
      </c>
    </row>
    <row r="38" spans="1:7" ht="15" thickBot="1" x14ac:dyDescent="0.35">
      <c r="A38" s="1216" t="s">
        <v>66</v>
      </c>
      <c r="B38" s="137" t="s">
        <v>18</v>
      </c>
      <c r="C38" s="237">
        <v>464</v>
      </c>
      <c r="D38" s="237">
        <v>154</v>
      </c>
      <c r="E38" s="237">
        <v>60</v>
      </c>
      <c r="F38" s="237">
        <v>678</v>
      </c>
    </row>
    <row r="39" spans="1:7" ht="15" thickBot="1" x14ac:dyDescent="0.35">
      <c r="A39" s="1217"/>
      <c r="B39" s="139" t="s">
        <v>17</v>
      </c>
      <c r="C39" s="126">
        <v>409</v>
      </c>
      <c r="D39" s="126">
        <v>152</v>
      </c>
      <c r="E39" s="126">
        <v>56</v>
      </c>
      <c r="F39" s="126">
        <v>617</v>
      </c>
    </row>
    <row r="40" spans="1:7" ht="15" thickBot="1" x14ac:dyDescent="0.35">
      <c r="A40" s="1217"/>
      <c r="B40" s="139" t="s">
        <v>154</v>
      </c>
      <c r="C40" s="96">
        <v>66.179861433984101</v>
      </c>
      <c r="D40" s="96">
        <v>24.687870559173898</v>
      </c>
      <c r="E40" s="96">
        <v>9.1322680068419508</v>
      </c>
      <c r="F40" s="107">
        <v>100</v>
      </c>
      <c r="G40" s="257"/>
    </row>
    <row r="41" spans="1:7" x14ac:dyDescent="0.3">
      <c r="A41" s="1218"/>
      <c r="B41" s="233" t="s">
        <v>254</v>
      </c>
      <c r="C41" s="96">
        <v>3.4072698063959299</v>
      </c>
      <c r="D41" s="96">
        <v>3.10549036550906</v>
      </c>
      <c r="E41" s="96">
        <v>2.0746750066519999</v>
      </c>
      <c r="F41" s="96" t="s">
        <v>136</v>
      </c>
    </row>
    <row r="42" spans="1:7" ht="15" thickBot="1" x14ac:dyDescent="0.35">
      <c r="A42" s="1216" t="s">
        <v>71</v>
      </c>
      <c r="B42" s="137" t="s">
        <v>18</v>
      </c>
      <c r="C42" s="237">
        <v>83</v>
      </c>
      <c r="D42" s="237">
        <v>24</v>
      </c>
      <c r="E42" s="239">
        <v>10</v>
      </c>
      <c r="F42" s="237">
        <v>117</v>
      </c>
    </row>
    <row r="43" spans="1:7" ht="15" thickBot="1" x14ac:dyDescent="0.35">
      <c r="A43" s="1217"/>
      <c r="B43" s="139" t="s">
        <v>17</v>
      </c>
      <c r="C43" s="126">
        <v>107</v>
      </c>
      <c r="D43" s="126">
        <v>28</v>
      </c>
      <c r="E43" s="232">
        <v>12</v>
      </c>
      <c r="F43" s="126">
        <v>147</v>
      </c>
    </row>
    <row r="44" spans="1:7" ht="15" thickBot="1" x14ac:dyDescent="0.35">
      <c r="A44" s="1217"/>
      <c r="B44" s="139" t="s">
        <v>154</v>
      </c>
      <c r="C44" s="96">
        <v>72.854493227019105</v>
      </c>
      <c r="D44" s="96">
        <v>18.771034403300298</v>
      </c>
      <c r="E44" s="141">
        <v>8.3744723696806105</v>
      </c>
      <c r="F44" s="98">
        <v>100.1</v>
      </c>
      <c r="G44" s="257"/>
    </row>
    <row r="45" spans="1:7" x14ac:dyDescent="0.3">
      <c r="A45" s="1218"/>
      <c r="B45" s="233" t="s">
        <v>254</v>
      </c>
      <c r="C45" s="96">
        <v>7.7100105169154904</v>
      </c>
      <c r="D45" s="96">
        <v>6.7698241373294801</v>
      </c>
      <c r="E45" s="141">
        <v>4.8024714756235296</v>
      </c>
      <c r="F45" s="96" t="s">
        <v>136</v>
      </c>
    </row>
    <row r="46" spans="1:7" ht="15" thickBot="1" x14ac:dyDescent="0.35">
      <c r="A46" s="1216" t="s">
        <v>72</v>
      </c>
      <c r="B46" s="137" t="s">
        <v>18</v>
      </c>
      <c r="C46" s="237">
        <v>175</v>
      </c>
      <c r="D46" s="237">
        <v>58</v>
      </c>
      <c r="E46" s="237">
        <v>21</v>
      </c>
      <c r="F46" s="237">
        <v>254</v>
      </c>
    </row>
    <row r="47" spans="1:7" ht="15" thickBot="1" x14ac:dyDescent="0.35">
      <c r="A47" s="1217"/>
      <c r="B47" s="139" t="s">
        <v>17</v>
      </c>
      <c r="C47" s="126">
        <v>146</v>
      </c>
      <c r="D47" s="126">
        <v>47</v>
      </c>
      <c r="E47" s="126">
        <v>15</v>
      </c>
      <c r="F47" s="126">
        <v>208</v>
      </c>
    </row>
    <row r="48" spans="1:7" ht="15" thickBot="1" x14ac:dyDescent="0.35">
      <c r="A48" s="1217"/>
      <c r="B48" s="139" t="s">
        <v>154</v>
      </c>
      <c r="C48" s="96">
        <v>70.515400221709697</v>
      </c>
      <c r="D48" s="96">
        <v>22.475774716521201</v>
      </c>
      <c r="E48" s="96">
        <v>7.0088250617691399</v>
      </c>
      <c r="F48" s="107">
        <v>100</v>
      </c>
      <c r="G48" s="257"/>
    </row>
    <row r="49" spans="1:10" x14ac:dyDescent="0.3">
      <c r="A49" s="1218"/>
      <c r="B49" s="233" t="s">
        <v>254</v>
      </c>
      <c r="C49" s="96">
        <v>5.3652937109638197</v>
      </c>
      <c r="D49" s="96">
        <v>4.9116786828601002</v>
      </c>
      <c r="E49" s="96">
        <v>3.0039823246055199</v>
      </c>
      <c r="F49" s="96" t="s">
        <v>136</v>
      </c>
    </row>
    <row r="50" spans="1:10" x14ac:dyDescent="0.3">
      <c r="A50" s="135" t="s">
        <v>288</v>
      </c>
      <c r="B50" s="184"/>
      <c r="C50" s="136"/>
      <c r="D50" s="135"/>
      <c r="E50" s="135"/>
      <c r="F50" s="135"/>
    </row>
    <row r="51" spans="1:10" ht="15" thickBot="1" x14ac:dyDescent="0.35">
      <c r="A51" s="1216" t="s">
        <v>27</v>
      </c>
      <c r="B51" s="137" t="s">
        <v>18</v>
      </c>
      <c r="C51" s="126">
        <v>823</v>
      </c>
      <c r="D51" s="126">
        <v>402</v>
      </c>
      <c r="E51" s="126">
        <v>126</v>
      </c>
      <c r="F51" s="126">
        <v>1351</v>
      </c>
    </row>
    <row r="52" spans="1:10" ht="15" thickBot="1" x14ac:dyDescent="0.35">
      <c r="A52" s="1217"/>
      <c r="B52" s="139" t="s">
        <v>17</v>
      </c>
      <c r="C52" s="126">
        <v>1062</v>
      </c>
      <c r="D52" s="126">
        <v>559</v>
      </c>
      <c r="E52" s="126">
        <v>185</v>
      </c>
      <c r="F52" s="126">
        <v>1806</v>
      </c>
      <c r="H52" s="257"/>
    </row>
    <row r="53" spans="1:10" ht="15" thickBot="1" x14ac:dyDescent="0.35">
      <c r="A53" s="1217"/>
      <c r="B53" s="139" t="s">
        <v>154</v>
      </c>
      <c r="C53" s="96">
        <v>58.838701219070799</v>
      </c>
      <c r="D53" s="96">
        <v>30.934651363677201</v>
      </c>
      <c r="E53" s="96">
        <v>10.2266474172519</v>
      </c>
      <c r="F53" s="107">
        <v>100</v>
      </c>
      <c r="G53" s="257"/>
    </row>
    <row r="54" spans="1:10" x14ac:dyDescent="0.3">
      <c r="A54" s="1218"/>
      <c r="B54" s="233" t="s">
        <v>254</v>
      </c>
      <c r="C54" s="147">
        <v>2.5108406598119601</v>
      </c>
      <c r="D54" s="147">
        <v>2.3582823262066501</v>
      </c>
      <c r="E54" s="147">
        <v>1.5459072813846799</v>
      </c>
      <c r="F54" s="258" t="s">
        <v>136</v>
      </c>
    </row>
    <row r="55" spans="1:10" ht="15" thickBot="1" x14ac:dyDescent="0.35">
      <c r="A55" s="1216" t="s">
        <v>84</v>
      </c>
      <c r="B55" s="137" t="s">
        <v>18</v>
      </c>
      <c r="C55" s="237">
        <v>365</v>
      </c>
      <c r="D55" s="237">
        <v>120</v>
      </c>
      <c r="E55" s="237">
        <v>56</v>
      </c>
      <c r="F55" s="237">
        <v>541</v>
      </c>
    </row>
    <row r="56" spans="1:10" ht="15" thickBot="1" x14ac:dyDescent="0.35">
      <c r="A56" s="1217"/>
      <c r="B56" s="139" t="s">
        <v>17</v>
      </c>
      <c r="C56" s="126">
        <v>356</v>
      </c>
      <c r="D56" s="126">
        <v>132</v>
      </c>
      <c r="E56" s="126">
        <v>69</v>
      </c>
      <c r="F56" s="126">
        <v>557</v>
      </c>
    </row>
    <row r="57" spans="1:10" ht="15" thickBot="1" x14ac:dyDescent="0.35">
      <c r="A57" s="1217"/>
      <c r="B57" s="139" t="s">
        <v>154</v>
      </c>
      <c r="C57" s="96">
        <v>63.882490636320298</v>
      </c>
      <c r="D57" s="96">
        <v>23.680719578682499</v>
      </c>
      <c r="E57" s="96">
        <v>12.4367897849973</v>
      </c>
      <c r="F57" s="107">
        <v>100</v>
      </c>
      <c r="G57" s="257"/>
    </row>
    <row r="58" spans="1:10" x14ac:dyDescent="0.3">
      <c r="A58" s="1218"/>
      <c r="B58" s="233" t="s">
        <v>254</v>
      </c>
      <c r="C58" s="96">
        <v>3.87277207464866</v>
      </c>
      <c r="D58" s="96">
        <v>3.42757291280645</v>
      </c>
      <c r="E58" s="96">
        <v>2.66064606206263</v>
      </c>
      <c r="F58" s="107" t="s">
        <v>136</v>
      </c>
    </row>
    <row r="59" spans="1:10" ht="15" thickBot="1" x14ac:dyDescent="0.35">
      <c r="A59" s="1216" t="s">
        <v>89</v>
      </c>
      <c r="B59" s="137" t="s">
        <v>18</v>
      </c>
      <c r="C59" s="237">
        <v>91</v>
      </c>
      <c r="D59" s="237">
        <v>31</v>
      </c>
      <c r="E59" s="237">
        <v>13</v>
      </c>
      <c r="F59" s="237">
        <v>135</v>
      </c>
      <c r="J59" s="259"/>
    </row>
    <row r="60" spans="1:10" ht="15" thickBot="1" x14ac:dyDescent="0.35">
      <c r="A60" s="1217"/>
      <c r="B60" s="139" t="s">
        <v>17</v>
      </c>
      <c r="C60" s="126">
        <v>114</v>
      </c>
      <c r="D60" s="126">
        <v>36</v>
      </c>
      <c r="E60" s="126">
        <v>20</v>
      </c>
      <c r="F60" s="126">
        <v>170</v>
      </c>
    </row>
    <row r="61" spans="1:10" ht="15" thickBot="1" x14ac:dyDescent="0.35">
      <c r="A61" s="1217"/>
      <c r="B61" s="139" t="s">
        <v>154</v>
      </c>
      <c r="C61" s="96">
        <v>67.056915209998607</v>
      </c>
      <c r="D61" s="96">
        <v>21.3456822158678</v>
      </c>
      <c r="E61" s="96">
        <v>11.5974025741336</v>
      </c>
      <c r="F61" s="107">
        <v>100</v>
      </c>
      <c r="G61" s="257"/>
    </row>
    <row r="62" spans="1:10" x14ac:dyDescent="0.3">
      <c r="A62" s="1218"/>
      <c r="B62" s="233" t="s">
        <v>254</v>
      </c>
      <c r="C62" s="96">
        <v>7.5859117636824402</v>
      </c>
      <c r="D62" s="96">
        <v>6.61332968355413</v>
      </c>
      <c r="E62" s="96">
        <v>5.1679315004805204</v>
      </c>
      <c r="F62" s="107" t="s">
        <v>136</v>
      </c>
    </row>
    <row r="63" spans="1:10" ht="15" thickBot="1" x14ac:dyDescent="0.35">
      <c r="A63" s="1216" t="s">
        <v>90</v>
      </c>
      <c r="B63" s="137" t="s">
        <v>18</v>
      </c>
      <c r="C63" s="237">
        <v>126</v>
      </c>
      <c r="D63" s="237">
        <v>39</v>
      </c>
      <c r="E63" s="237">
        <v>18</v>
      </c>
      <c r="F63" s="237">
        <v>183</v>
      </c>
    </row>
    <row r="64" spans="1:10" ht="15" thickBot="1" x14ac:dyDescent="0.35">
      <c r="A64" s="1217"/>
      <c r="B64" s="139" t="s">
        <v>17</v>
      </c>
      <c r="C64" s="126">
        <v>79</v>
      </c>
      <c r="D64" s="126">
        <v>24</v>
      </c>
      <c r="E64" s="126">
        <v>10</v>
      </c>
      <c r="F64" s="126">
        <v>113</v>
      </c>
    </row>
    <row r="65" spans="1:8" ht="15" thickBot="1" x14ac:dyDescent="0.35">
      <c r="A65" s="1217"/>
      <c r="B65" s="139" t="s">
        <v>154</v>
      </c>
      <c r="C65" s="96">
        <v>69.490441044404704</v>
      </c>
      <c r="D65" s="96">
        <v>21.252781035620899</v>
      </c>
      <c r="E65" s="96">
        <v>9.2567779199743896</v>
      </c>
      <c r="F65" s="107">
        <v>100</v>
      </c>
      <c r="G65" s="257"/>
    </row>
    <row r="66" spans="1:8" x14ac:dyDescent="0.3">
      <c r="A66" s="1218"/>
      <c r="B66" s="233" t="s">
        <v>254</v>
      </c>
      <c r="C66" s="96">
        <v>6.38301268600675</v>
      </c>
      <c r="D66" s="96">
        <v>5.6711443961549701</v>
      </c>
      <c r="E66" s="96">
        <v>4.0177437028750704</v>
      </c>
      <c r="F66" s="107" t="s">
        <v>136</v>
      </c>
    </row>
    <row r="67" spans="1:8" ht="15" thickBot="1" x14ac:dyDescent="0.35">
      <c r="A67" s="1216" t="s">
        <v>91</v>
      </c>
      <c r="B67" s="137" t="s">
        <v>18</v>
      </c>
      <c r="C67" s="237">
        <v>74</v>
      </c>
      <c r="D67" s="237">
        <v>38</v>
      </c>
      <c r="E67" s="260">
        <v>4</v>
      </c>
      <c r="F67" s="237">
        <v>116</v>
      </c>
    </row>
    <row r="68" spans="1:8" ht="15" thickBot="1" x14ac:dyDescent="0.35">
      <c r="A68" s="1217"/>
      <c r="B68" s="139" t="s">
        <v>17</v>
      </c>
      <c r="C68" s="126">
        <v>103</v>
      </c>
      <c r="D68" s="126">
        <v>60</v>
      </c>
      <c r="E68" s="261">
        <v>6</v>
      </c>
      <c r="F68" s="126">
        <v>169</v>
      </c>
    </row>
    <row r="69" spans="1:8" ht="15" thickBot="1" x14ac:dyDescent="0.35">
      <c r="A69" s="1217"/>
      <c r="B69" s="139" t="s">
        <v>154</v>
      </c>
      <c r="C69" s="96">
        <v>60.947276107781597</v>
      </c>
      <c r="D69" s="96">
        <v>35.404868154735297</v>
      </c>
      <c r="E69" s="225">
        <v>3.64785573748303</v>
      </c>
      <c r="F69" s="107">
        <v>100</v>
      </c>
      <c r="G69" s="257"/>
      <c r="H69" s="262"/>
    </row>
    <row r="70" spans="1:8" x14ac:dyDescent="0.3">
      <c r="A70" s="1218"/>
      <c r="B70" s="233" t="s">
        <v>254</v>
      </c>
      <c r="C70" s="96">
        <v>8.4946321066532704</v>
      </c>
      <c r="D70" s="96">
        <v>8.3267043398362794</v>
      </c>
      <c r="E70" s="225">
        <v>3.2643091207641999</v>
      </c>
      <c r="F70" s="107" t="s">
        <v>136</v>
      </c>
    </row>
    <row r="71" spans="1:8" ht="15" thickBot="1" x14ac:dyDescent="0.35">
      <c r="A71" s="1216" t="s">
        <v>66</v>
      </c>
      <c r="B71" s="137" t="s">
        <v>18</v>
      </c>
      <c r="C71" s="237">
        <v>372</v>
      </c>
      <c r="D71" s="237">
        <v>130</v>
      </c>
      <c r="E71" s="235">
        <v>53</v>
      </c>
      <c r="F71" s="237">
        <v>555</v>
      </c>
    </row>
    <row r="72" spans="1:8" ht="15" thickBot="1" x14ac:dyDescent="0.35">
      <c r="A72" s="1217"/>
      <c r="B72" s="139" t="s">
        <v>17</v>
      </c>
      <c r="C72" s="126">
        <v>313</v>
      </c>
      <c r="D72" s="126">
        <v>127</v>
      </c>
      <c r="E72" s="107">
        <v>51</v>
      </c>
      <c r="F72" s="126">
        <v>491</v>
      </c>
    </row>
    <row r="73" spans="1:8" ht="15" thickBot="1" x14ac:dyDescent="0.35">
      <c r="A73" s="1217"/>
      <c r="B73" s="139" t="s">
        <v>154</v>
      </c>
      <c r="C73" s="96">
        <v>63.822460698142798</v>
      </c>
      <c r="D73" s="96">
        <v>25.846951023993199</v>
      </c>
      <c r="E73" s="96">
        <v>10.330588277864001</v>
      </c>
      <c r="F73" s="107">
        <v>100</v>
      </c>
      <c r="G73" s="257"/>
    </row>
    <row r="74" spans="1:8" x14ac:dyDescent="0.3">
      <c r="A74" s="1218"/>
      <c r="B74" s="233" t="s">
        <v>254</v>
      </c>
      <c r="C74" s="96">
        <v>3.8249921336886099</v>
      </c>
      <c r="D74" s="96">
        <v>3.4849249392403499</v>
      </c>
      <c r="E74" s="96">
        <v>2.4227519342020698</v>
      </c>
      <c r="F74" s="107" t="s">
        <v>136</v>
      </c>
    </row>
    <row r="75" spans="1:8" x14ac:dyDescent="0.3">
      <c r="A75" s="135" t="s">
        <v>96</v>
      </c>
      <c r="B75" s="170"/>
      <c r="C75" s="136"/>
      <c r="D75" s="135"/>
      <c r="E75" s="135"/>
      <c r="F75" s="135"/>
    </row>
    <row r="76" spans="1:8" ht="15" thickBot="1" x14ac:dyDescent="0.35">
      <c r="A76" s="1216" t="s">
        <v>97</v>
      </c>
      <c r="B76" s="137" t="s">
        <v>18</v>
      </c>
      <c r="C76" s="126">
        <v>1091</v>
      </c>
      <c r="D76" s="126">
        <v>504</v>
      </c>
      <c r="E76" s="126">
        <v>190</v>
      </c>
      <c r="F76" s="125">
        <v>1785</v>
      </c>
    </row>
    <row r="77" spans="1:8" ht="15" thickBot="1" x14ac:dyDescent="0.35">
      <c r="A77" s="1217"/>
      <c r="B77" s="139" t="s">
        <v>17</v>
      </c>
      <c r="C77" s="126">
        <v>1159</v>
      </c>
      <c r="D77" s="126">
        <v>650</v>
      </c>
      <c r="E77" s="126">
        <v>238</v>
      </c>
      <c r="F77" s="125">
        <v>2047</v>
      </c>
    </row>
    <row r="78" spans="1:8" ht="15" thickBot="1" x14ac:dyDescent="0.35">
      <c r="A78" s="1217"/>
      <c r="B78" s="139" t="s">
        <v>154</v>
      </c>
      <c r="C78" s="96">
        <v>56.617071317812297</v>
      </c>
      <c r="D78" s="96">
        <v>31.737020907337101</v>
      </c>
      <c r="E78" s="96">
        <v>11.645907774850601</v>
      </c>
      <c r="F78" s="98">
        <v>100</v>
      </c>
      <c r="G78" s="257"/>
    </row>
    <row r="79" spans="1:8" x14ac:dyDescent="0.3">
      <c r="A79" s="1218"/>
      <c r="B79" s="233" t="s">
        <v>254</v>
      </c>
      <c r="C79" s="147">
        <v>2.1998079998751701</v>
      </c>
      <c r="D79" s="96">
        <v>2.0659858427017501</v>
      </c>
      <c r="E79" s="96">
        <v>1.42380872936742</v>
      </c>
      <c r="F79" s="263" t="s">
        <v>136</v>
      </c>
    </row>
    <row r="80" spans="1:8" ht="15" thickBot="1" x14ac:dyDescent="0.35">
      <c r="A80" s="1216" t="s">
        <v>107</v>
      </c>
      <c r="B80" s="137" t="s">
        <v>18</v>
      </c>
      <c r="C80" s="237">
        <v>1073</v>
      </c>
      <c r="D80" s="237">
        <v>323</v>
      </c>
      <c r="E80" s="237">
        <v>116</v>
      </c>
      <c r="F80" s="125">
        <v>1512</v>
      </c>
    </row>
    <row r="81" spans="1:7" ht="15" thickBot="1" x14ac:dyDescent="0.35">
      <c r="A81" s="1217"/>
      <c r="B81" s="139" t="s">
        <v>17</v>
      </c>
      <c r="C81" s="126">
        <v>1270</v>
      </c>
      <c r="D81" s="126">
        <v>366</v>
      </c>
      <c r="E81" s="126">
        <v>145</v>
      </c>
      <c r="F81" s="125">
        <v>1781</v>
      </c>
    </row>
    <row r="82" spans="1:7" ht="15" thickBot="1" x14ac:dyDescent="0.35">
      <c r="A82" s="1217"/>
      <c r="B82" s="139" t="s">
        <v>154</v>
      </c>
      <c r="C82" s="96">
        <v>71.302395144284304</v>
      </c>
      <c r="D82" s="96">
        <v>20.553696334294301</v>
      </c>
      <c r="E82" s="96">
        <v>8.1439085214214604</v>
      </c>
      <c r="F82" s="107">
        <v>100</v>
      </c>
      <c r="G82" s="257"/>
    </row>
    <row r="83" spans="1:7" x14ac:dyDescent="0.3">
      <c r="A83" s="1218"/>
      <c r="B83" s="233" t="s">
        <v>254</v>
      </c>
      <c r="C83" s="96">
        <v>2.18157296526805</v>
      </c>
      <c r="D83" s="96">
        <v>1.9488421942760299</v>
      </c>
      <c r="E83" s="96">
        <v>1.31906222230095</v>
      </c>
      <c r="F83" s="96" t="s">
        <v>136</v>
      </c>
    </row>
    <row r="84" spans="1:7" ht="15" thickBot="1" x14ac:dyDescent="0.35">
      <c r="A84" s="1216" t="s">
        <v>117</v>
      </c>
      <c r="B84" s="137" t="s">
        <v>18</v>
      </c>
      <c r="C84" s="237">
        <v>616</v>
      </c>
      <c r="D84" s="237">
        <v>140</v>
      </c>
      <c r="E84" s="237">
        <v>42</v>
      </c>
      <c r="F84" s="235">
        <v>798</v>
      </c>
    </row>
    <row r="85" spans="1:7" ht="15" thickBot="1" x14ac:dyDescent="0.35">
      <c r="A85" s="1217"/>
      <c r="B85" s="139" t="s">
        <v>17</v>
      </c>
      <c r="C85" s="126">
        <v>702</v>
      </c>
      <c r="D85" s="126">
        <v>160</v>
      </c>
      <c r="E85" s="126">
        <v>45</v>
      </c>
      <c r="F85" s="107">
        <v>907</v>
      </c>
    </row>
    <row r="86" spans="1:7" ht="16.5" customHeight="1" thickBot="1" x14ac:dyDescent="0.35">
      <c r="A86" s="1217"/>
      <c r="B86" s="139" t="s">
        <v>154</v>
      </c>
      <c r="C86" s="96">
        <v>77.408366325626105</v>
      </c>
      <c r="D86" s="96">
        <v>17.609568288331499</v>
      </c>
      <c r="E86" s="96">
        <v>4.9820653860423301</v>
      </c>
      <c r="F86" s="107">
        <v>100</v>
      </c>
      <c r="G86" s="257"/>
    </row>
    <row r="87" spans="1:7" x14ac:dyDescent="0.3">
      <c r="A87" s="1218"/>
      <c r="B87" s="233" t="s">
        <v>254</v>
      </c>
      <c r="C87" s="147">
        <v>2.7761126019322901</v>
      </c>
      <c r="D87" s="147">
        <v>2.5286111678898702</v>
      </c>
      <c r="E87" s="147">
        <v>1.44436452261969</v>
      </c>
      <c r="F87" s="147" t="s">
        <v>136</v>
      </c>
    </row>
    <row r="88" spans="1:7" ht="15" thickBot="1" x14ac:dyDescent="0.35">
      <c r="A88" s="1216" t="s">
        <v>125</v>
      </c>
      <c r="B88" s="137" t="s">
        <v>18</v>
      </c>
      <c r="C88" s="237">
        <v>136</v>
      </c>
      <c r="D88" s="237">
        <v>42</v>
      </c>
      <c r="E88" s="239">
        <v>10</v>
      </c>
      <c r="F88" s="235">
        <v>188</v>
      </c>
    </row>
    <row r="89" spans="1:7" ht="15" thickBot="1" x14ac:dyDescent="0.35">
      <c r="A89" s="1217"/>
      <c r="B89" s="139" t="s">
        <v>17</v>
      </c>
      <c r="C89" s="126">
        <v>167</v>
      </c>
      <c r="D89" s="126">
        <v>49</v>
      </c>
      <c r="E89" s="232">
        <v>13</v>
      </c>
      <c r="F89" s="107">
        <v>229</v>
      </c>
    </row>
    <row r="90" spans="1:7" ht="15" thickBot="1" x14ac:dyDescent="0.35">
      <c r="A90" s="1217"/>
      <c r="B90" s="139" t="s">
        <v>154</v>
      </c>
      <c r="C90" s="96">
        <v>72.849268578252406</v>
      </c>
      <c r="D90" s="96">
        <v>21.371231512655399</v>
      </c>
      <c r="E90" s="141">
        <v>5.7794999090922499</v>
      </c>
      <c r="F90" s="107">
        <v>100</v>
      </c>
      <c r="G90" s="257"/>
    </row>
    <row r="91" spans="1:7" x14ac:dyDescent="0.3">
      <c r="A91" s="1217"/>
      <c r="B91" s="233" t="s">
        <v>254</v>
      </c>
      <c r="C91" s="147">
        <v>6.0826831395193999</v>
      </c>
      <c r="D91" s="147">
        <v>5.6065711809030097</v>
      </c>
      <c r="E91" s="141">
        <v>3.1916088606726101</v>
      </c>
      <c r="F91" s="147" t="s">
        <v>136</v>
      </c>
    </row>
    <row r="92" spans="1:7" ht="73.5" customHeight="1" x14ac:dyDescent="0.3">
      <c r="A92" s="1273" t="s">
        <v>424</v>
      </c>
      <c r="B92" s="1273"/>
      <c r="C92" s="1273"/>
      <c r="D92" s="1273"/>
      <c r="E92" s="1273"/>
      <c r="F92" s="1273"/>
    </row>
    <row r="94" spans="1:7" x14ac:dyDescent="0.3">
      <c r="A94" s="1274" t="s">
        <v>290</v>
      </c>
      <c r="B94" s="1274"/>
      <c r="C94" s="1274"/>
      <c r="D94" s="1274"/>
      <c r="E94" s="1274"/>
      <c r="F94" s="1274"/>
    </row>
    <row r="95" spans="1:7" x14ac:dyDescent="0.3">
      <c r="A95" s="1274" t="s">
        <v>291</v>
      </c>
      <c r="B95" s="1274"/>
      <c r="C95" s="1274"/>
      <c r="D95" s="1274"/>
      <c r="E95" s="1274"/>
      <c r="F95" s="1274"/>
    </row>
  </sheetData>
  <mergeCells count="23">
    <mergeCell ref="A30:A33"/>
    <mergeCell ref="A1:F1"/>
    <mergeCell ref="A5:F5"/>
    <mergeCell ref="A18:A21"/>
    <mergeCell ref="A22:A25"/>
    <mergeCell ref="A26:A29"/>
    <mergeCell ref="A80:A83"/>
    <mergeCell ref="A34:A37"/>
    <mergeCell ref="A38:A41"/>
    <mergeCell ref="A42:A45"/>
    <mergeCell ref="A46:A49"/>
    <mergeCell ref="A51:A54"/>
    <mergeCell ref="A55:A58"/>
    <mergeCell ref="A59:A62"/>
    <mergeCell ref="A63:A66"/>
    <mergeCell ref="A67:A70"/>
    <mergeCell ref="A71:A74"/>
    <mergeCell ref="A76:A79"/>
    <mergeCell ref="A84:A87"/>
    <mergeCell ref="A88:A91"/>
    <mergeCell ref="A92:F92"/>
    <mergeCell ref="A94:F94"/>
    <mergeCell ref="A95:F95"/>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M96"/>
  <sheetViews>
    <sheetView showGridLines="0" zoomScaleNormal="100" workbookViewId="0">
      <selection activeCell="C6" sqref="C6:E6"/>
    </sheetView>
  </sheetViews>
  <sheetFormatPr baseColWidth="10" defaultColWidth="11.44140625" defaultRowHeight="14.4" x14ac:dyDescent="0.3"/>
  <cols>
    <col min="1" max="1" width="37.109375" style="93" customWidth="1"/>
    <col min="2" max="2" width="21.44140625" style="93" customWidth="1"/>
    <col min="3" max="8" width="15.6640625" style="93" customWidth="1"/>
    <col min="9" max="16384" width="11.44140625" style="93"/>
  </cols>
  <sheetData>
    <row r="1" spans="1:13" ht="24.6" x14ac:dyDescent="0.4">
      <c r="A1" s="1201" t="s">
        <v>425</v>
      </c>
      <c r="B1" s="1201"/>
      <c r="C1" s="1201"/>
      <c r="D1" s="1201"/>
      <c r="E1" s="1201"/>
      <c r="F1" s="1201"/>
      <c r="G1" s="1201"/>
      <c r="H1" s="1201"/>
    </row>
    <row r="2" spans="1:13" x14ac:dyDescent="0.3">
      <c r="A2" s="120"/>
      <c r="B2" s="120"/>
      <c r="C2" s="121"/>
      <c r="D2" s="121"/>
      <c r="E2" s="121"/>
      <c r="F2" s="121"/>
      <c r="G2" s="121"/>
    </row>
    <row r="3" spans="1:13" x14ac:dyDescent="0.3">
      <c r="A3" s="434" t="s">
        <v>7</v>
      </c>
      <c r="B3" s="120"/>
      <c r="C3" s="120"/>
      <c r="D3" s="120"/>
      <c r="E3" s="120"/>
      <c r="F3" s="121"/>
      <c r="G3" s="121"/>
    </row>
    <row r="5" spans="1:13" ht="33.75" customHeight="1" x14ac:dyDescent="0.3">
      <c r="A5" s="1256" t="s">
        <v>1714</v>
      </c>
      <c r="B5" s="1256"/>
      <c r="C5" s="1256"/>
      <c r="D5" s="1256"/>
      <c r="E5" s="1256"/>
      <c r="F5" s="1256"/>
      <c r="G5" s="1256"/>
      <c r="H5" s="1256"/>
    </row>
    <row r="6" spans="1:13" ht="39.75" customHeight="1" x14ac:dyDescent="0.3">
      <c r="A6" s="264"/>
      <c r="B6" s="265"/>
      <c r="C6" s="1275" t="s">
        <v>426</v>
      </c>
      <c r="D6" s="1275"/>
      <c r="E6" s="1276"/>
      <c r="F6" s="1277" t="s">
        <v>427</v>
      </c>
      <c r="G6" s="1277"/>
      <c r="H6" s="1277"/>
    </row>
    <row r="7" spans="1:13" x14ac:dyDescent="0.3">
      <c r="A7" s="151"/>
      <c r="B7" s="151"/>
      <c r="C7" s="151" t="s">
        <v>407</v>
      </c>
      <c r="D7" s="151" t="s">
        <v>408</v>
      </c>
      <c r="E7" s="266" t="s">
        <v>156</v>
      </c>
      <c r="F7" s="151" t="s">
        <v>407</v>
      </c>
      <c r="G7" s="151" t="s">
        <v>408</v>
      </c>
      <c r="H7" s="151" t="s">
        <v>156</v>
      </c>
    </row>
    <row r="8" spans="1:13" x14ac:dyDescent="0.3">
      <c r="A8" s="228" t="s">
        <v>19</v>
      </c>
      <c r="B8" s="226"/>
      <c r="C8" s="226"/>
      <c r="D8" s="226"/>
      <c r="E8" s="267"/>
      <c r="F8" s="226"/>
      <c r="G8" s="226"/>
      <c r="H8" s="226"/>
    </row>
    <row r="9" spans="1:13" x14ac:dyDescent="0.3">
      <c r="B9" s="124" t="s">
        <v>18</v>
      </c>
      <c r="C9" s="108">
        <v>1548</v>
      </c>
      <c r="D9" s="108">
        <v>38101</v>
      </c>
      <c r="E9" s="268">
        <v>39649</v>
      </c>
      <c r="F9" s="108">
        <v>6733</v>
      </c>
      <c r="G9" s="108">
        <v>39458</v>
      </c>
      <c r="H9" s="108">
        <v>46191</v>
      </c>
      <c r="K9" s="269"/>
      <c r="L9" s="269"/>
      <c r="M9" s="269"/>
    </row>
    <row r="10" spans="1:13" x14ac:dyDescent="0.3">
      <c r="B10" s="124" t="s">
        <v>17</v>
      </c>
      <c r="C10" s="108">
        <v>1829</v>
      </c>
      <c r="D10" s="108">
        <v>38370</v>
      </c>
      <c r="E10" s="268">
        <v>40199</v>
      </c>
      <c r="F10" s="108">
        <v>8652</v>
      </c>
      <c r="G10" s="108">
        <v>38611</v>
      </c>
      <c r="H10" s="108">
        <v>47263</v>
      </c>
      <c r="K10" s="269"/>
      <c r="L10" s="269"/>
      <c r="M10" s="269"/>
    </row>
    <row r="11" spans="1:13" x14ac:dyDescent="0.3">
      <c r="B11" s="124" t="s">
        <v>154</v>
      </c>
      <c r="C11" s="96">
        <v>4.5503381535437404</v>
      </c>
      <c r="D11" s="96">
        <v>95.449661846456294</v>
      </c>
      <c r="E11" s="270">
        <v>100</v>
      </c>
      <c r="F11" s="96">
        <v>18.306437388745898</v>
      </c>
      <c r="G11" s="96">
        <v>81.693562611254094</v>
      </c>
      <c r="H11" s="98">
        <v>100</v>
      </c>
      <c r="K11" s="257"/>
      <c r="L11" s="257"/>
      <c r="M11" s="257"/>
    </row>
    <row r="12" spans="1:13" x14ac:dyDescent="0.3">
      <c r="A12" s="231"/>
      <c r="B12" s="123" t="s">
        <v>254</v>
      </c>
      <c r="C12" s="127">
        <v>0.19627440411750599</v>
      </c>
      <c r="D12" s="127">
        <v>0.19627440411750599</v>
      </c>
      <c r="E12" s="271">
        <v>0.39254880823501198</v>
      </c>
      <c r="F12" s="127">
        <v>0.33743327463038802</v>
      </c>
      <c r="G12" s="127">
        <v>0.33743327463038802</v>
      </c>
      <c r="H12" s="127">
        <v>0.67486654926077505</v>
      </c>
      <c r="K12" s="257"/>
      <c r="L12" s="257"/>
      <c r="M12" s="257"/>
    </row>
    <row r="13" spans="1:13" x14ac:dyDescent="0.3">
      <c r="A13" s="128" t="s">
        <v>27</v>
      </c>
      <c r="B13" s="129"/>
      <c r="C13" s="129"/>
      <c r="D13" s="129"/>
      <c r="E13" s="272"/>
      <c r="F13" s="129"/>
      <c r="G13" s="129"/>
      <c r="H13" s="129"/>
    </row>
    <row r="14" spans="1:13" x14ac:dyDescent="0.3">
      <c r="B14" s="131" t="s">
        <v>18</v>
      </c>
      <c r="C14" s="125">
        <v>203</v>
      </c>
      <c r="D14" s="108">
        <v>4049</v>
      </c>
      <c r="E14" s="268">
        <v>4252</v>
      </c>
      <c r="F14" s="125">
        <v>402</v>
      </c>
      <c r="G14" s="108">
        <v>4581</v>
      </c>
      <c r="H14" s="108">
        <v>4983</v>
      </c>
    </row>
    <row r="15" spans="1:13" x14ac:dyDescent="0.3">
      <c r="B15" s="131" t="s">
        <v>17</v>
      </c>
      <c r="C15" s="125">
        <v>251</v>
      </c>
      <c r="D15" s="108">
        <v>4667</v>
      </c>
      <c r="E15" s="268">
        <v>4918</v>
      </c>
      <c r="F15" s="125">
        <v>590</v>
      </c>
      <c r="G15" s="108">
        <v>5191</v>
      </c>
      <c r="H15" s="108">
        <v>5781</v>
      </c>
    </row>
    <row r="16" spans="1:13" x14ac:dyDescent="0.3">
      <c r="B16" s="131" t="s">
        <v>154</v>
      </c>
      <c r="C16" s="96">
        <v>5.1114056587528696</v>
      </c>
      <c r="D16" s="96">
        <v>94.888594341247099</v>
      </c>
      <c r="E16" s="270">
        <v>100</v>
      </c>
      <c r="F16" s="96">
        <v>10.2139268989937</v>
      </c>
      <c r="G16" s="96">
        <v>89.786073101006295</v>
      </c>
      <c r="H16" s="98">
        <v>100</v>
      </c>
    </row>
    <row r="17" spans="1:8" x14ac:dyDescent="0.3">
      <c r="A17" s="231"/>
      <c r="B17" s="134" t="s">
        <v>254</v>
      </c>
      <c r="C17" s="127">
        <v>0.63336098446953704</v>
      </c>
      <c r="D17" s="127">
        <v>0.63336098446953704</v>
      </c>
      <c r="E17" s="271">
        <v>1.2667219689390701</v>
      </c>
      <c r="F17" s="127">
        <v>0.80450022793175702</v>
      </c>
      <c r="G17" s="127">
        <v>0.80450022793175702</v>
      </c>
      <c r="H17" s="127">
        <v>1.60900045586351</v>
      </c>
    </row>
    <row r="18" spans="1:8" x14ac:dyDescent="0.3">
      <c r="A18" s="135" t="s">
        <v>37</v>
      </c>
      <c r="B18" s="135"/>
      <c r="C18" s="136"/>
      <c r="D18" s="135"/>
      <c r="E18" s="273"/>
      <c r="F18" s="136"/>
      <c r="G18" s="135"/>
      <c r="H18" s="135"/>
    </row>
    <row r="19" spans="1:8" ht="15" thickBot="1" x14ac:dyDescent="0.35">
      <c r="A19" s="1216" t="s">
        <v>38</v>
      </c>
      <c r="B19" s="137" t="s">
        <v>18</v>
      </c>
      <c r="C19" s="261">
        <v>0</v>
      </c>
      <c r="D19" s="107">
        <v>240</v>
      </c>
      <c r="E19" s="274">
        <v>240</v>
      </c>
      <c r="F19" s="107">
        <v>22</v>
      </c>
      <c r="G19" s="107">
        <v>250</v>
      </c>
      <c r="H19" s="107">
        <v>272</v>
      </c>
    </row>
    <row r="20" spans="1:8" ht="15" thickBot="1" x14ac:dyDescent="0.35">
      <c r="A20" s="1217"/>
      <c r="B20" s="139" t="s">
        <v>17</v>
      </c>
      <c r="C20" s="261">
        <v>0</v>
      </c>
      <c r="D20" s="107">
        <v>272</v>
      </c>
      <c r="E20" s="274">
        <v>272</v>
      </c>
      <c r="F20" s="107">
        <v>31</v>
      </c>
      <c r="G20" s="107">
        <v>283</v>
      </c>
      <c r="H20" s="107">
        <v>314</v>
      </c>
    </row>
    <row r="21" spans="1:8" ht="15" thickBot="1" x14ac:dyDescent="0.35">
      <c r="A21" s="1217"/>
      <c r="B21" s="139" t="s">
        <v>154</v>
      </c>
      <c r="C21" s="261">
        <v>0</v>
      </c>
      <c r="D21" s="107">
        <v>100</v>
      </c>
      <c r="E21" s="274">
        <v>100</v>
      </c>
      <c r="F21" s="96">
        <v>9.8195466245424292</v>
      </c>
      <c r="G21" s="96">
        <v>90.180453375457603</v>
      </c>
      <c r="H21" s="107">
        <v>100</v>
      </c>
    </row>
    <row r="22" spans="1:8" x14ac:dyDescent="0.3">
      <c r="A22" s="1218"/>
      <c r="B22" s="233" t="s">
        <v>254</v>
      </c>
      <c r="C22" s="261">
        <v>0</v>
      </c>
      <c r="D22" s="258">
        <v>0</v>
      </c>
      <c r="E22" s="275">
        <v>0</v>
      </c>
      <c r="F22" s="147">
        <v>3.3836717621916099</v>
      </c>
      <c r="G22" s="147">
        <v>3.3836717621916099</v>
      </c>
      <c r="H22" s="147">
        <v>6.7673435243832101</v>
      </c>
    </row>
    <row r="23" spans="1:8" ht="15" thickBot="1" x14ac:dyDescent="0.35">
      <c r="A23" s="1216" t="s">
        <v>39</v>
      </c>
      <c r="B23" s="137" t="s">
        <v>18</v>
      </c>
      <c r="C23" s="235">
        <v>30</v>
      </c>
      <c r="D23" s="235">
        <v>755</v>
      </c>
      <c r="E23" s="276">
        <v>785</v>
      </c>
      <c r="F23" s="235">
        <v>67</v>
      </c>
      <c r="G23" s="235">
        <v>862</v>
      </c>
      <c r="H23" s="235">
        <v>929</v>
      </c>
    </row>
    <row r="24" spans="1:8" ht="15" thickBot="1" x14ac:dyDescent="0.35">
      <c r="A24" s="1217"/>
      <c r="B24" s="139" t="s">
        <v>17</v>
      </c>
      <c r="C24" s="107">
        <v>33</v>
      </c>
      <c r="D24" s="107">
        <v>784</v>
      </c>
      <c r="E24" s="274">
        <v>817</v>
      </c>
      <c r="F24" s="107">
        <v>86</v>
      </c>
      <c r="G24" s="107">
        <v>881</v>
      </c>
      <c r="H24" s="107">
        <v>967</v>
      </c>
    </row>
    <row r="25" spans="1:8" ht="15" thickBot="1" x14ac:dyDescent="0.35">
      <c r="A25" s="1217"/>
      <c r="B25" s="139" t="s">
        <v>154</v>
      </c>
      <c r="C25" s="96">
        <v>4.0668270878713502</v>
      </c>
      <c r="D25" s="96">
        <v>95.933172912128597</v>
      </c>
      <c r="E25" s="274">
        <v>100</v>
      </c>
      <c r="F25" s="96">
        <v>8.8549535411118399</v>
      </c>
      <c r="G25" s="96">
        <v>91.145046458888203</v>
      </c>
      <c r="H25" s="107">
        <v>100</v>
      </c>
    </row>
    <row r="26" spans="1:8" x14ac:dyDescent="0.3">
      <c r="A26" s="1218"/>
      <c r="B26" s="233" t="s">
        <v>254</v>
      </c>
      <c r="C26" s="96">
        <v>1.3220509219780701</v>
      </c>
      <c r="D26" s="96">
        <v>1.3220509219780701</v>
      </c>
      <c r="E26" s="277">
        <v>2.6441018439561401</v>
      </c>
      <c r="F26" s="96">
        <v>1.7479241203290501</v>
      </c>
      <c r="G26" s="96">
        <v>1.7479241203290501</v>
      </c>
      <c r="H26" s="96">
        <v>3.4958482406581002</v>
      </c>
    </row>
    <row r="27" spans="1:8" ht="15" thickBot="1" x14ac:dyDescent="0.35">
      <c r="A27" s="1216" t="s">
        <v>47</v>
      </c>
      <c r="B27" s="137" t="s">
        <v>18</v>
      </c>
      <c r="C27" s="239">
        <v>9</v>
      </c>
      <c r="D27" s="235">
        <v>312</v>
      </c>
      <c r="E27" s="276">
        <v>321</v>
      </c>
      <c r="F27" s="235">
        <v>24</v>
      </c>
      <c r="G27" s="235">
        <v>328</v>
      </c>
      <c r="H27" s="235">
        <v>352</v>
      </c>
    </row>
    <row r="28" spans="1:8" ht="15" thickBot="1" x14ac:dyDescent="0.35">
      <c r="A28" s="1217"/>
      <c r="B28" s="139" t="s">
        <v>17</v>
      </c>
      <c r="C28" s="232">
        <v>13</v>
      </c>
      <c r="D28" s="107">
        <v>413</v>
      </c>
      <c r="E28" s="274">
        <v>426</v>
      </c>
      <c r="F28" s="107">
        <v>43</v>
      </c>
      <c r="G28" s="107">
        <v>427</v>
      </c>
      <c r="H28" s="107">
        <v>470</v>
      </c>
    </row>
    <row r="29" spans="1:8" ht="15" thickBot="1" x14ac:dyDescent="0.35">
      <c r="A29" s="1217"/>
      <c r="B29" s="139" t="s">
        <v>154</v>
      </c>
      <c r="C29" s="141">
        <v>3.0643330996405802</v>
      </c>
      <c r="D29" s="96">
        <v>96.935666900359394</v>
      </c>
      <c r="E29" s="274">
        <v>100</v>
      </c>
      <c r="F29" s="96">
        <v>9.2084328980505692</v>
      </c>
      <c r="G29" s="96">
        <v>90.791567101949397</v>
      </c>
      <c r="H29" s="107">
        <v>100</v>
      </c>
    </row>
    <row r="30" spans="1:8" x14ac:dyDescent="0.3">
      <c r="A30" s="1218"/>
      <c r="B30" s="233" t="s">
        <v>254</v>
      </c>
      <c r="C30" s="141">
        <v>1.80396465766543</v>
      </c>
      <c r="D30" s="96">
        <v>1.80396465766543</v>
      </c>
      <c r="E30" s="277">
        <v>3.60792931533086</v>
      </c>
      <c r="F30" s="96">
        <v>2.8901144534013401</v>
      </c>
      <c r="G30" s="96">
        <v>2.8901144534013299</v>
      </c>
      <c r="H30" s="96">
        <v>5.7802289068026704</v>
      </c>
    </row>
    <row r="31" spans="1:8" ht="15" thickBot="1" x14ac:dyDescent="0.35">
      <c r="A31" s="1216" t="s">
        <v>51</v>
      </c>
      <c r="B31" s="137" t="s">
        <v>18</v>
      </c>
      <c r="C31" s="239">
        <v>12</v>
      </c>
      <c r="D31" s="235">
        <v>369</v>
      </c>
      <c r="E31" s="276">
        <v>381</v>
      </c>
      <c r="F31" s="235">
        <v>28</v>
      </c>
      <c r="G31" s="235">
        <v>409</v>
      </c>
      <c r="H31" s="235">
        <v>437</v>
      </c>
    </row>
    <row r="32" spans="1:8" ht="15" thickBot="1" x14ac:dyDescent="0.35">
      <c r="A32" s="1217"/>
      <c r="B32" s="139" t="s">
        <v>17</v>
      </c>
      <c r="C32" s="232">
        <v>14</v>
      </c>
      <c r="D32" s="107">
        <v>468</v>
      </c>
      <c r="E32" s="274">
        <v>482</v>
      </c>
      <c r="F32" s="107">
        <v>45</v>
      </c>
      <c r="G32" s="107">
        <v>511</v>
      </c>
      <c r="H32" s="107">
        <v>556</v>
      </c>
    </row>
    <row r="33" spans="1:8" ht="15" thickBot="1" x14ac:dyDescent="0.35">
      <c r="A33" s="1217"/>
      <c r="B33" s="139" t="s">
        <v>154</v>
      </c>
      <c r="C33" s="141">
        <v>2.8112677854086101</v>
      </c>
      <c r="D33" s="96">
        <v>97.188732214591397</v>
      </c>
      <c r="E33" s="274">
        <v>100</v>
      </c>
      <c r="F33" s="96">
        <v>8.1722177089989092</v>
      </c>
      <c r="G33" s="96">
        <v>91.8277822910011</v>
      </c>
      <c r="H33" s="107">
        <v>100</v>
      </c>
    </row>
    <row r="34" spans="1:8" x14ac:dyDescent="0.3">
      <c r="A34" s="1218"/>
      <c r="B34" s="233" t="s">
        <v>254</v>
      </c>
      <c r="C34" s="278">
        <v>1.5880615554740301</v>
      </c>
      <c r="D34" s="263">
        <v>1.5880615554740301</v>
      </c>
      <c r="E34" s="279">
        <v>3.1761231109480699</v>
      </c>
      <c r="F34" s="263">
        <v>2.4574633352294799</v>
      </c>
      <c r="G34" s="263">
        <v>2.4574633352294799</v>
      </c>
      <c r="H34" s="263">
        <v>4.9149266704589598</v>
      </c>
    </row>
    <row r="35" spans="1:8" ht="15" thickBot="1" x14ac:dyDescent="0.35">
      <c r="A35" s="1216" t="s">
        <v>56</v>
      </c>
      <c r="B35" s="137" t="s">
        <v>18</v>
      </c>
      <c r="C35" s="107">
        <v>122</v>
      </c>
      <c r="D35" s="108">
        <v>1359</v>
      </c>
      <c r="E35" s="268">
        <v>1481</v>
      </c>
      <c r="F35" s="107">
        <v>182</v>
      </c>
      <c r="G35" s="108">
        <v>1585</v>
      </c>
      <c r="H35" s="108">
        <v>1767</v>
      </c>
    </row>
    <row r="36" spans="1:8" ht="15" thickBot="1" x14ac:dyDescent="0.35">
      <c r="A36" s="1217"/>
      <c r="B36" s="139" t="s">
        <v>17</v>
      </c>
      <c r="C36" s="107">
        <v>168</v>
      </c>
      <c r="D36" s="108">
        <v>1789</v>
      </c>
      <c r="E36" s="268">
        <v>1957</v>
      </c>
      <c r="F36" s="107">
        <v>304</v>
      </c>
      <c r="G36" s="108">
        <v>2046</v>
      </c>
      <c r="H36" s="108">
        <v>2350</v>
      </c>
    </row>
    <row r="37" spans="1:8" ht="15" thickBot="1" x14ac:dyDescent="0.35">
      <c r="A37" s="1217"/>
      <c r="B37" s="139" t="s">
        <v>154</v>
      </c>
      <c r="C37" s="96">
        <v>8.5831547272426096</v>
      </c>
      <c r="D37" s="96">
        <v>91.416845272757399</v>
      </c>
      <c r="E37" s="274">
        <v>100</v>
      </c>
      <c r="F37" s="96">
        <v>12.9382829477476</v>
      </c>
      <c r="G37" s="96">
        <v>87.061717052252405</v>
      </c>
      <c r="H37" s="107">
        <v>100</v>
      </c>
    </row>
    <row r="38" spans="1:8" x14ac:dyDescent="0.3">
      <c r="A38" s="1218"/>
      <c r="B38" s="233" t="s">
        <v>254</v>
      </c>
      <c r="C38" s="96">
        <v>1.3649910699932399</v>
      </c>
      <c r="D38" s="96">
        <v>1.3649910699932399</v>
      </c>
      <c r="E38" s="277">
        <v>2.7299821399864799</v>
      </c>
      <c r="F38" s="96">
        <v>1.4972847980352699</v>
      </c>
      <c r="G38" s="96">
        <v>1.4972847980352699</v>
      </c>
      <c r="H38" s="96">
        <v>2.9945695960705399</v>
      </c>
    </row>
    <row r="39" spans="1:8" ht="15" thickBot="1" x14ac:dyDescent="0.35">
      <c r="A39" s="1216" t="s">
        <v>66</v>
      </c>
      <c r="B39" s="137" t="s">
        <v>18</v>
      </c>
      <c r="C39" s="235">
        <v>20</v>
      </c>
      <c r="D39" s="235">
        <v>652</v>
      </c>
      <c r="E39" s="276">
        <v>672</v>
      </c>
      <c r="F39" s="235">
        <v>52</v>
      </c>
      <c r="G39" s="235">
        <v>735</v>
      </c>
      <c r="H39" s="235">
        <v>787</v>
      </c>
    </row>
    <row r="40" spans="1:8" ht="15" thickBot="1" x14ac:dyDescent="0.35">
      <c r="A40" s="1217"/>
      <c r="B40" s="139" t="s">
        <v>17</v>
      </c>
      <c r="C40" s="107">
        <v>15</v>
      </c>
      <c r="D40" s="107">
        <v>595</v>
      </c>
      <c r="E40" s="274">
        <v>610</v>
      </c>
      <c r="F40" s="107">
        <v>52</v>
      </c>
      <c r="G40" s="107">
        <v>660</v>
      </c>
      <c r="H40" s="107">
        <v>712</v>
      </c>
    </row>
    <row r="41" spans="1:8" ht="15" thickBot="1" x14ac:dyDescent="0.35">
      <c r="A41" s="1217"/>
      <c r="B41" s="139" t="s">
        <v>154</v>
      </c>
      <c r="C41" s="96">
        <v>2.4035912446566501</v>
      </c>
      <c r="D41" s="96">
        <v>97.596408755343305</v>
      </c>
      <c r="E41" s="274">
        <v>100</v>
      </c>
      <c r="F41" s="96">
        <v>7.2500227533665802</v>
      </c>
      <c r="G41" s="96">
        <v>92.749977246633406</v>
      </c>
      <c r="H41" s="107">
        <v>100</v>
      </c>
    </row>
    <row r="42" spans="1:8" x14ac:dyDescent="0.3">
      <c r="A42" s="1218"/>
      <c r="B42" s="233" t="s">
        <v>254</v>
      </c>
      <c r="C42" s="96">
        <v>1.10798362618112</v>
      </c>
      <c r="D42" s="96">
        <v>1.10798362618112</v>
      </c>
      <c r="E42" s="277">
        <v>2.21596725236224</v>
      </c>
      <c r="F42" s="96">
        <v>1.73344464673529</v>
      </c>
      <c r="G42" s="96">
        <v>1.73344464673529</v>
      </c>
      <c r="H42" s="96">
        <v>3.4668892934705702</v>
      </c>
    </row>
    <row r="43" spans="1:8" ht="15" thickBot="1" x14ac:dyDescent="0.35">
      <c r="A43" s="1216" t="s">
        <v>71</v>
      </c>
      <c r="B43" s="137" t="s">
        <v>18</v>
      </c>
      <c r="C43" s="260">
        <v>2</v>
      </c>
      <c r="D43" s="235">
        <v>115</v>
      </c>
      <c r="E43" s="276">
        <v>117</v>
      </c>
      <c r="F43" s="239">
        <v>6</v>
      </c>
      <c r="G43" s="235">
        <v>124</v>
      </c>
      <c r="H43" s="235">
        <v>130</v>
      </c>
    </row>
    <row r="44" spans="1:8" ht="15" thickBot="1" x14ac:dyDescent="0.35">
      <c r="A44" s="1217"/>
      <c r="B44" s="139" t="s">
        <v>17</v>
      </c>
      <c r="C44" s="261">
        <v>2</v>
      </c>
      <c r="D44" s="107">
        <v>146</v>
      </c>
      <c r="E44" s="274">
        <v>148</v>
      </c>
      <c r="F44" s="232">
        <v>10</v>
      </c>
      <c r="G44" s="107">
        <v>155</v>
      </c>
      <c r="H44" s="107">
        <v>165</v>
      </c>
    </row>
    <row r="45" spans="1:8" ht="15" thickBot="1" x14ac:dyDescent="0.35">
      <c r="A45" s="1217"/>
      <c r="B45" s="139" t="s">
        <v>154</v>
      </c>
      <c r="C45" s="225">
        <v>1.12033968236778</v>
      </c>
      <c r="D45" s="96">
        <v>98.879660317632201</v>
      </c>
      <c r="E45" s="274">
        <v>100</v>
      </c>
      <c r="F45" s="141">
        <v>6.0319704278492603</v>
      </c>
      <c r="G45" s="96">
        <v>93.968029572150698</v>
      </c>
      <c r="H45" s="107">
        <v>100</v>
      </c>
    </row>
    <row r="46" spans="1:8" x14ac:dyDescent="0.3">
      <c r="A46" s="1218"/>
      <c r="B46" s="233" t="s">
        <v>254</v>
      </c>
      <c r="C46" s="225">
        <v>1.8247617343735201</v>
      </c>
      <c r="D46" s="96">
        <v>1.8247617343735101</v>
      </c>
      <c r="E46" s="277">
        <v>3.6495234687470202</v>
      </c>
      <c r="F46" s="141">
        <v>3.9157841072551101</v>
      </c>
      <c r="G46" s="96">
        <v>3.9157841072551101</v>
      </c>
      <c r="H46" s="96">
        <v>7.8315682145102201</v>
      </c>
    </row>
    <row r="47" spans="1:8" ht="15" thickBot="1" x14ac:dyDescent="0.35">
      <c r="A47" s="1216" t="s">
        <v>72</v>
      </c>
      <c r="B47" s="137" t="s">
        <v>18</v>
      </c>
      <c r="C47" s="239">
        <v>8</v>
      </c>
      <c r="D47" s="235">
        <v>247</v>
      </c>
      <c r="E47" s="276">
        <v>255</v>
      </c>
      <c r="F47" s="235">
        <v>21</v>
      </c>
      <c r="G47" s="235">
        <v>288</v>
      </c>
      <c r="H47" s="235">
        <v>309</v>
      </c>
    </row>
    <row r="48" spans="1:8" ht="15" thickBot="1" x14ac:dyDescent="0.35">
      <c r="A48" s="1217"/>
      <c r="B48" s="139" t="s">
        <v>17</v>
      </c>
      <c r="C48" s="232">
        <v>7</v>
      </c>
      <c r="D48" s="107">
        <v>201</v>
      </c>
      <c r="E48" s="274">
        <v>208</v>
      </c>
      <c r="F48" s="107">
        <v>20</v>
      </c>
      <c r="G48" s="107">
        <v>229</v>
      </c>
      <c r="H48" s="107">
        <v>249</v>
      </c>
    </row>
    <row r="49" spans="1:10" ht="15" thickBot="1" x14ac:dyDescent="0.35">
      <c r="A49" s="1217"/>
      <c r="B49" s="139" t="s">
        <v>154</v>
      </c>
      <c r="C49" s="141">
        <v>3.5154027442270199</v>
      </c>
      <c r="D49" s="96">
        <v>96.484597255772997</v>
      </c>
      <c r="E49" s="274">
        <v>100</v>
      </c>
      <c r="F49" s="96">
        <v>7.9703673310419498</v>
      </c>
      <c r="G49" s="96">
        <v>92.029632668958001</v>
      </c>
      <c r="H49" s="107">
        <v>100</v>
      </c>
    </row>
    <row r="50" spans="1:10" x14ac:dyDescent="0.3">
      <c r="A50" s="1218"/>
      <c r="B50" s="233" t="s">
        <v>254</v>
      </c>
      <c r="C50" s="141">
        <v>2.1628041851729498</v>
      </c>
      <c r="D50" s="96">
        <v>2.1628041851729498</v>
      </c>
      <c r="E50" s="277">
        <v>4.3256083703458996</v>
      </c>
      <c r="F50" s="96">
        <v>2.8893125687924099</v>
      </c>
      <c r="G50" s="96">
        <v>2.8893125687924099</v>
      </c>
      <c r="H50" s="96">
        <v>5.7786251375848199</v>
      </c>
    </row>
    <row r="51" spans="1:10" x14ac:dyDescent="0.3">
      <c r="A51" s="135" t="s">
        <v>288</v>
      </c>
      <c r="B51" s="135"/>
      <c r="C51" s="136"/>
      <c r="D51" s="135"/>
      <c r="E51" s="273"/>
      <c r="F51" s="136"/>
      <c r="G51" s="135"/>
      <c r="H51" s="135"/>
    </row>
    <row r="52" spans="1:10" ht="15" thickBot="1" x14ac:dyDescent="0.35">
      <c r="A52" s="1216" t="s">
        <v>27</v>
      </c>
      <c r="B52" s="137" t="s">
        <v>18</v>
      </c>
      <c r="C52" s="107">
        <v>122</v>
      </c>
      <c r="D52" s="108">
        <v>1221</v>
      </c>
      <c r="E52" s="268">
        <v>1343</v>
      </c>
      <c r="F52" s="107">
        <v>175</v>
      </c>
      <c r="G52" s="108">
        <v>1442</v>
      </c>
      <c r="H52" s="108">
        <v>1617</v>
      </c>
    </row>
    <row r="53" spans="1:10" ht="15" thickBot="1" x14ac:dyDescent="0.35">
      <c r="A53" s="1217"/>
      <c r="B53" s="139" t="s">
        <v>17</v>
      </c>
      <c r="C53" s="107">
        <v>169</v>
      </c>
      <c r="D53" s="108">
        <v>1621</v>
      </c>
      <c r="E53" s="268">
        <v>1790</v>
      </c>
      <c r="F53" s="107">
        <v>295</v>
      </c>
      <c r="G53" s="108">
        <v>1875</v>
      </c>
      <c r="H53" s="108">
        <v>2170</v>
      </c>
    </row>
    <row r="54" spans="1:10" ht="15" thickBot="1" x14ac:dyDescent="0.35">
      <c r="A54" s="1217"/>
      <c r="B54" s="139" t="s">
        <v>154</v>
      </c>
      <c r="C54" s="96">
        <v>9.4362014875071303</v>
      </c>
      <c r="D54" s="96">
        <v>90.563798512492895</v>
      </c>
      <c r="E54" s="274">
        <v>100</v>
      </c>
      <c r="F54" s="96">
        <v>13.577575390845601</v>
      </c>
      <c r="G54" s="96">
        <v>86.422424609154405</v>
      </c>
      <c r="H54" s="107">
        <v>100</v>
      </c>
    </row>
    <row r="55" spans="1:10" x14ac:dyDescent="0.3">
      <c r="A55" s="1218"/>
      <c r="B55" s="233" t="s">
        <v>254</v>
      </c>
      <c r="C55" s="147">
        <v>1.49592102097499</v>
      </c>
      <c r="D55" s="147">
        <v>1.49592102097499</v>
      </c>
      <c r="E55" s="280">
        <v>2.9918420419499898</v>
      </c>
      <c r="F55" s="147">
        <v>1.59749709965774</v>
      </c>
      <c r="G55" s="147">
        <v>1.59749709965774</v>
      </c>
      <c r="H55" s="147">
        <v>3.1949941993154898</v>
      </c>
      <c r="J55" s="262"/>
    </row>
    <row r="56" spans="1:10" ht="15" thickBot="1" x14ac:dyDescent="0.35">
      <c r="A56" s="1216" t="s">
        <v>84</v>
      </c>
      <c r="B56" s="137" t="s">
        <v>18</v>
      </c>
      <c r="C56" s="235">
        <v>23</v>
      </c>
      <c r="D56" s="235">
        <v>505</v>
      </c>
      <c r="E56" s="276">
        <v>528</v>
      </c>
      <c r="F56" s="235">
        <v>51</v>
      </c>
      <c r="G56" s="235">
        <v>588</v>
      </c>
      <c r="H56" s="235">
        <v>639</v>
      </c>
    </row>
    <row r="57" spans="1:10" ht="15" thickBot="1" x14ac:dyDescent="0.35">
      <c r="A57" s="1217"/>
      <c r="B57" s="139" t="s">
        <v>17</v>
      </c>
      <c r="C57" s="107">
        <v>25</v>
      </c>
      <c r="D57" s="107">
        <v>515</v>
      </c>
      <c r="E57" s="274">
        <v>540</v>
      </c>
      <c r="F57" s="107">
        <v>60</v>
      </c>
      <c r="G57" s="107">
        <v>597</v>
      </c>
      <c r="H57" s="107">
        <v>657</v>
      </c>
    </row>
    <row r="58" spans="1:10" ht="15" thickBot="1" x14ac:dyDescent="0.35">
      <c r="A58" s="1217"/>
      <c r="B58" s="139" t="s">
        <v>154</v>
      </c>
      <c r="C58" s="96">
        <v>4.5913648849573603</v>
      </c>
      <c r="D58" s="96">
        <v>95.4086351150426</v>
      </c>
      <c r="E58" s="274">
        <v>100</v>
      </c>
      <c r="F58" s="96">
        <v>9.1220883777839994</v>
      </c>
      <c r="G58" s="96">
        <v>90.877911622216004</v>
      </c>
      <c r="H58" s="107">
        <v>100</v>
      </c>
    </row>
    <row r="59" spans="1:10" x14ac:dyDescent="0.3">
      <c r="A59" s="1218"/>
      <c r="B59" s="233" t="s">
        <v>254</v>
      </c>
      <c r="C59" s="96">
        <v>1.7081206304154199</v>
      </c>
      <c r="D59" s="96">
        <v>1.70812063041541</v>
      </c>
      <c r="E59" s="277">
        <v>3.4162412608308301</v>
      </c>
      <c r="F59" s="96">
        <v>2.1359772928794998</v>
      </c>
      <c r="G59" s="96">
        <v>2.1359772928794998</v>
      </c>
      <c r="H59" s="96">
        <v>4.2719545857589898</v>
      </c>
    </row>
    <row r="60" spans="1:10" ht="15" thickBot="1" x14ac:dyDescent="0.35">
      <c r="A60" s="1216" t="s">
        <v>89</v>
      </c>
      <c r="B60" s="137" t="s">
        <v>18</v>
      </c>
      <c r="C60" s="239">
        <v>6</v>
      </c>
      <c r="D60" s="235">
        <v>130</v>
      </c>
      <c r="E60" s="276">
        <v>136</v>
      </c>
      <c r="F60" s="239">
        <v>12</v>
      </c>
      <c r="G60" s="235">
        <v>150</v>
      </c>
      <c r="H60" s="235">
        <v>162</v>
      </c>
    </row>
    <row r="61" spans="1:10" ht="15" thickBot="1" x14ac:dyDescent="0.35">
      <c r="A61" s="1217"/>
      <c r="B61" s="139" t="s">
        <v>17</v>
      </c>
      <c r="C61" s="232">
        <v>6</v>
      </c>
      <c r="D61" s="107">
        <v>168</v>
      </c>
      <c r="E61" s="274">
        <v>174</v>
      </c>
      <c r="F61" s="232">
        <v>16</v>
      </c>
      <c r="G61" s="107">
        <v>191</v>
      </c>
      <c r="H61" s="107">
        <v>207</v>
      </c>
    </row>
    <row r="62" spans="1:10" ht="15" thickBot="1" x14ac:dyDescent="0.35">
      <c r="A62" s="1217"/>
      <c r="B62" s="139" t="s">
        <v>154</v>
      </c>
      <c r="C62" s="141">
        <v>3.1742892688290798</v>
      </c>
      <c r="D62" s="96">
        <v>96.825710731170901</v>
      </c>
      <c r="E62" s="274">
        <v>100</v>
      </c>
      <c r="F62" s="141">
        <v>7.7542918971540296</v>
      </c>
      <c r="G62" s="96">
        <v>92.245708102845995</v>
      </c>
      <c r="H62" s="107">
        <v>100</v>
      </c>
    </row>
    <row r="63" spans="1:10" x14ac:dyDescent="0.3">
      <c r="A63" s="1218"/>
      <c r="B63" s="233" t="s">
        <v>254</v>
      </c>
      <c r="C63" s="141">
        <v>2.8191611160052399</v>
      </c>
      <c r="D63" s="96">
        <v>2.8191611160052399</v>
      </c>
      <c r="E63" s="277">
        <v>5.63832223201047</v>
      </c>
      <c r="F63" s="141">
        <v>3.9405550902684499</v>
      </c>
      <c r="G63" s="96">
        <v>3.9405550902684499</v>
      </c>
      <c r="H63" s="96">
        <v>7.8811101805368997</v>
      </c>
    </row>
    <row r="64" spans="1:10" ht="15" thickBot="1" x14ac:dyDescent="0.35">
      <c r="A64" s="1216" t="s">
        <v>90</v>
      </c>
      <c r="B64" s="137" t="s">
        <v>18</v>
      </c>
      <c r="C64" s="239">
        <v>5</v>
      </c>
      <c r="D64" s="235">
        <v>179</v>
      </c>
      <c r="E64" s="276">
        <v>184</v>
      </c>
      <c r="F64" s="235">
        <v>14</v>
      </c>
      <c r="G64" s="235">
        <v>209</v>
      </c>
      <c r="H64" s="235">
        <v>223</v>
      </c>
      <c r="J64" s="281"/>
    </row>
    <row r="65" spans="1:8" ht="15" thickBot="1" x14ac:dyDescent="0.35">
      <c r="A65" s="1217"/>
      <c r="B65" s="139" t="s">
        <v>17</v>
      </c>
      <c r="C65" s="232">
        <v>3</v>
      </c>
      <c r="D65" s="107">
        <v>111</v>
      </c>
      <c r="E65" s="274">
        <v>114</v>
      </c>
      <c r="F65" s="107">
        <v>10</v>
      </c>
      <c r="G65" s="107">
        <v>125</v>
      </c>
      <c r="H65" s="107">
        <v>135</v>
      </c>
    </row>
    <row r="66" spans="1:8" ht="15" thickBot="1" x14ac:dyDescent="0.35">
      <c r="A66" s="1217"/>
      <c r="B66" s="139" t="s">
        <v>154</v>
      </c>
      <c r="C66" s="141">
        <v>2.2819609336028202</v>
      </c>
      <c r="D66" s="96">
        <v>97.718039066397196</v>
      </c>
      <c r="E66" s="274">
        <v>100</v>
      </c>
      <c r="F66" s="96">
        <v>7.1204507378925204</v>
      </c>
      <c r="G66" s="96">
        <v>92.879549262107503</v>
      </c>
      <c r="H66" s="107">
        <v>100</v>
      </c>
    </row>
    <row r="67" spans="1:8" x14ac:dyDescent="0.3">
      <c r="A67" s="1218"/>
      <c r="B67" s="233" t="s">
        <v>254</v>
      </c>
      <c r="C67" s="141">
        <v>2.0644449964696401</v>
      </c>
      <c r="D67" s="96">
        <v>2.0644449964696401</v>
      </c>
      <c r="E67" s="277">
        <v>4.1288899929392899</v>
      </c>
      <c r="F67" s="96">
        <v>3.2294763966114299</v>
      </c>
      <c r="G67" s="96">
        <v>3.2294763966114299</v>
      </c>
      <c r="H67" s="96">
        <v>6.4589527932228696</v>
      </c>
    </row>
    <row r="68" spans="1:8" ht="15" thickBot="1" x14ac:dyDescent="0.35">
      <c r="A68" s="1216" t="s">
        <v>91</v>
      </c>
      <c r="B68" s="137" t="s">
        <v>18</v>
      </c>
      <c r="C68" s="260">
        <v>3</v>
      </c>
      <c r="D68" s="235">
        <v>113</v>
      </c>
      <c r="E68" s="276">
        <v>116</v>
      </c>
      <c r="F68" s="235">
        <v>17</v>
      </c>
      <c r="G68" s="235">
        <v>115</v>
      </c>
      <c r="H68" s="235">
        <v>132</v>
      </c>
    </row>
    <row r="69" spans="1:8" ht="15" thickBot="1" x14ac:dyDescent="0.35">
      <c r="A69" s="1217"/>
      <c r="B69" s="139" t="s">
        <v>17</v>
      </c>
      <c r="C69" s="261">
        <v>5</v>
      </c>
      <c r="D69" s="107">
        <v>165</v>
      </c>
      <c r="E69" s="274">
        <v>170</v>
      </c>
      <c r="F69" s="107">
        <v>30</v>
      </c>
      <c r="G69" s="107">
        <v>161</v>
      </c>
      <c r="H69" s="107">
        <v>191</v>
      </c>
    </row>
    <row r="70" spans="1:8" ht="15" thickBot="1" x14ac:dyDescent="0.35">
      <c r="A70" s="1217"/>
      <c r="B70" s="139" t="s">
        <v>154</v>
      </c>
      <c r="C70" s="225">
        <v>2.7883294089870501</v>
      </c>
      <c r="D70" s="96">
        <v>97.211670591013004</v>
      </c>
      <c r="E70" s="274">
        <v>100</v>
      </c>
      <c r="F70" s="96">
        <v>15.6676592706813</v>
      </c>
      <c r="G70" s="96">
        <v>84.332340729318702</v>
      </c>
      <c r="H70" s="107">
        <v>100</v>
      </c>
    </row>
    <row r="71" spans="1:8" x14ac:dyDescent="0.3">
      <c r="A71" s="1218"/>
      <c r="B71" s="233" t="s">
        <v>254</v>
      </c>
      <c r="C71" s="225">
        <v>2.8666389796439198</v>
      </c>
      <c r="D71" s="96">
        <v>2.8666389796439198</v>
      </c>
      <c r="E71" s="277">
        <v>5.7332779592878396</v>
      </c>
      <c r="F71" s="96">
        <v>5.9331171625645496</v>
      </c>
      <c r="G71" s="96">
        <v>5.9331171625645496</v>
      </c>
      <c r="H71" s="96">
        <v>11.866234325129099</v>
      </c>
    </row>
    <row r="72" spans="1:8" ht="15" thickBot="1" x14ac:dyDescent="0.35">
      <c r="A72" s="1216" t="s">
        <v>66</v>
      </c>
      <c r="B72" s="137" t="s">
        <v>18</v>
      </c>
      <c r="C72" s="235">
        <v>19</v>
      </c>
      <c r="D72" s="235">
        <v>530</v>
      </c>
      <c r="E72" s="276">
        <v>549</v>
      </c>
      <c r="F72" s="235">
        <v>48</v>
      </c>
      <c r="G72" s="235">
        <v>604</v>
      </c>
      <c r="H72" s="235">
        <v>652</v>
      </c>
    </row>
    <row r="73" spans="1:8" ht="15" thickBot="1" x14ac:dyDescent="0.35">
      <c r="A73" s="1217"/>
      <c r="B73" s="139" t="s">
        <v>17</v>
      </c>
      <c r="C73" s="107">
        <v>13</v>
      </c>
      <c r="D73" s="107">
        <v>469</v>
      </c>
      <c r="E73" s="274">
        <v>482</v>
      </c>
      <c r="F73" s="107">
        <v>47</v>
      </c>
      <c r="G73" s="107">
        <v>521</v>
      </c>
      <c r="H73" s="107">
        <v>568</v>
      </c>
    </row>
    <row r="74" spans="1:8" ht="15" thickBot="1" x14ac:dyDescent="0.35">
      <c r="A74" s="1217"/>
      <c r="B74" s="139" t="s">
        <v>154</v>
      </c>
      <c r="C74" s="96">
        <v>2.79555172613893</v>
      </c>
      <c r="D74" s="96">
        <v>97.204448273861104</v>
      </c>
      <c r="E74" s="274">
        <v>100</v>
      </c>
      <c r="F74" s="96">
        <v>8.2198904916573703</v>
      </c>
      <c r="G74" s="96">
        <v>91.780109508342605</v>
      </c>
      <c r="H74" s="107">
        <v>100</v>
      </c>
    </row>
    <row r="75" spans="1:8" x14ac:dyDescent="0.3">
      <c r="A75" s="1218"/>
      <c r="B75" s="233" t="s">
        <v>254</v>
      </c>
      <c r="C75" s="96">
        <v>1.3193542409340899</v>
      </c>
      <c r="D75" s="96">
        <v>1.3193542409340899</v>
      </c>
      <c r="E75" s="277">
        <v>2.6387084818681799</v>
      </c>
      <c r="F75" s="96">
        <v>2.01722460777497</v>
      </c>
      <c r="G75" s="96">
        <v>2.01722460777497</v>
      </c>
      <c r="H75" s="96">
        <v>4.0344492155499401</v>
      </c>
    </row>
    <row r="76" spans="1:8" x14ac:dyDescent="0.3">
      <c r="A76" s="135" t="s">
        <v>96</v>
      </c>
      <c r="B76" s="135"/>
      <c r="C76" s="136"/>
      <c r="D76" s="135"/>
      <c r="E76" s="273"/>
      <c r="F76" s="136"/>
      <c r="G76" s="135"/>
      <c r="H76" s="135"/>
    </row>
    <row r="77" spans="1:8" ht="15" thickBot="1" x14ac:dyDescent="0.35">
      <c r="A77" s="1216" t="s">
        <v>97</v>
      </c>
      <c r="B77" s="137" t="s">
        <v>18</v>
      </c>
      <c r="C77" s="235">
        <v>140</v>
      </c>
      <c r="D77" s="282">
        <v>1628</v>
      </c>
      <c r="E77" s="268">
        <v>1768</v>
      </c>
      <c r="F77" s="235">
        <v>221</v>
      </c>
      <c r="G77" s="282">
        <v>1959</v>
      </c>
      <c r="H77" s="108">
        <v>2180</v>
      </c>
    </row>
    <row r="78" spans="1:8" ht="15" thickBot="1" x14ac:dyDescent="0.35">
      <c r="A78" s="1217"/>
      <c r="B78" s="139" t="s">
        <v>17</v>
      </c>
      <c r="C78" s="107">
        <v>176</v>
      </c>
      <c r="D78" s="108">
        <v>1847</v>
      </c>
      <c r="E78" s="268">
        <v>2023</v>
      </c>
      <c r="F78" s="107">
        <v>321</v>
      </c>
      <c r="G78" s="108">
        <v>2176</v>
      </c>
      <c r="H78" s="108">
        <v>2497</v>
      </c>
    </row>
    <row r="79" spans="1:8" ht="15" thickBot="1" x14ac:dyDescent="0.35">
      <c r="A79" s="1217"/>
      <c r="B79" s="139" t="s">
        <v>154</v>
      </c>
      <c r="C79" s="96">
        <v>8.6863321234012201</v>
      </c>
      <c r="D79" s="96">
        <v>91.313667876598799</v>
      </c>
      <c r="E79" s="274">
        <v>100</v>
      </c>
      <c r="F79" s="96">
        <v>12.872929987473899</v>
      </c>
      <c r="G79" s="96">
        <v>87.127070012526104</v>
      </c>
      <c r="H79" s="107">
        <v>100</v>
      </c>
    </row>
    <row r="80" spans="1:8" x14ac:dyDescent="0.3">
      <c r="A80" s="1218"/>
      <c r="B80" s="233" t="s">
        <v>254</v>
      </c>
      <c r="C80" s="147">
        <v>1.2560754648130601</v>
      </c>
      <c r="D80" s="147">
        <v>1.2560754648130601</v>
      </c>
      <c r="E80" s="280">
        <v>2.5121509296261202</v>
      </c>
      <c r="F80" s="147">
        <v>1.34510988777263</v>
      </c>
      <c r="G80" s="147">
        <v>1.34510988777263</v>
      </c>
      <c r="H80" s="147">
        <v>2.6902197755452599</v>
      </c>
    </row>
    <row r="81" spans="1:8" ht="15" thickBot="1" x14ac:dyDescent="0.35">
      <c r="A81" s="1216" t="s">
        <v>107</v>
      </c>
      <c r="B81" s="137" t="s">
        <v>18</v>
      </c>
      <c r="C81" s="235">
        <v>49</v>
      </c>
      <c r="D81" s="282">
        <v>1456</v>
      </c>
      <c r="E81" s="283">
        <v>1505</v>
      </c>
      <c r="F81" s="235">
        <v>128</v>
      </c>
      <c r="G81" s="282">
        <v>1602</v>
      </c>
      <c r="H81" s="282">
        <v>1730</v>
      </c>
    </row>
    <row r="82" spans="1:8" ht="15" thickBot="1" x14ac:dyDescent="0.35">
      <c r="A82" s="1217"/>
      <c r="B82" s="139" t="s">
        <v>17</v>
      </c>
      <c r="C82" s="107">
        <v>59</v>
      </c>
      <c r="D82" s="108">
        <v>1709</v>
      </c>
      <c r="E82" s="268">
        <v>1768</v>
      </c>
      <c r="F82" s="107">
        <v>194</v>
      </c>
      <c r="G82" s="108">
        <v>1851</v>
      </c>
      <c r="H82" s="108">
        <v>2045</v>
      </c>
    </row>
    <row r="83" spans="1:8" ht="15" thickBot="1" x14ac:dyDescent="0.35">
      <c r="A83" s="1217"/>
      <c r="B83" s="139" t="s">
        <v>154</v>
      </c>
      <c r="C83" s="96">
        <v>3.3188581410746298</v>
      </c>
      <c r="D83" s="96">
        <v>96.6811418589254</v>
      </c>
      <c r="E83" s="274">
        <v>100</v>
      </c>
      <c r="F83" s="96">
        <v>9.4982887314966096</v>
      </c>
      <c r="G83" s="96">
        <v>90.501711268503399</v>
      </c>
      <c r="H83" s="107">
        <v>100</v>
      </c>
    </row>
    <row r="84" spans="1:8" x14ac:dyDescent="0.3">
      <c r="A84" s="1218"/>
      <c r="B84" s="233" t="s">
        <v>254</v>
      </c>
      <c r="C84" s="127">
        <v>0.86589998872162299</v>
      </c>
      <c r="D84" s="127">
        <v>0.86589998872162199</v>
      </c>
      <c r="E84" s="271">
        <v>1.73179997744325</v>
      </c>
      <c r="F84" s="127">
        <v>1.32190054394504</v>
      </c>
      <c r="G84" s="127">
        <v>1.32190054394504</v>
      </c>
      <c r="H84" s="127">
        <v>2.6438010878900702</v>
      </c>
    </row>
    <row r="85" spans="1:8" ht="15" thickBot="1" x14ac:dyDescent="0.35">
      <c r="A85" s="1216" t="s">
        <v>117</v>
      </c>
      <c r="B85" s="137" t="s">
        <v>18</v>
      </c>
      <c r="C85" s="239">
        <v>12</v>
      </c>
      <c r="D85" s="235">
        <v>778</v>
      </c>
      <c r="E85" s="276">
        <v>790</v>
      </c>
      <c r="F85" s="235">
        <v>49</v>
      </c>
      <c r="G85" s="235">
        <v>827</v>
      </c>
      <c r="H85" s="235">
        <v>876</v>
      </c>
    </row>
    <row r="86" spans="1:8" ht="15" thickBot="1" x14ac:dyDescent="0.35">
      <c r="A86" s="1217"/>
      <c r="B86" s="139" t="s">
        <v>17</v>
      </c>
      <c r="C86" s="232">
        <v>15</v>
      </c>
      <c r="D86" s="107">
        <v>882</v>
      </c>
      <c r="E86" s="274">
        <v>897</v>
      </c>
      <c r="F86" s="107">
        <v>69</v>
      </c>
      <c r="G86" s="107">
        <v>928</v>
      </c>
      <c r="H86" s="107">
        <v>997</v>
      </c>
    </row>
    <row r="87" spans="1:8" ht="15" customHeight="1" thickBot="1" x14ac:dyDescent="0.35">
      <c r="A87" s="1217"/>
      <c r="B87" s="139" t="s">
        <v>154</v>
      </c>
      <c r="C87" s="141">
        <v>1.6639281941117701</v>
      </c>
      <c r="D87" s="96">
        <v>98.336071805888196</v>
      </c>
      <c r="E87" s="274">
        <v>100</v>
      </c>
      <c r="F87" s="96">
        <v>6.9434840353287903</v>
      </c>
      <c r="G87" s="96">
        <v>93.056515964671206</v>
      </c>
      <c r="H87" s="107">
        <v>100</v>
      </c>
    </row>
    <row r="88" spans="1:8" ht="15" customHeight="1" x14ac:dyDescent="0.3">
      <c r="A88" s="1218"/>
      <c r="B88" s="233" t="s">
        <v>254</v>
      </c>
      <c r="C88" s="240">
        <v>0.85345558771684304</v>
      </c>
      <c r="D88" s="127">
        <v>0.85345558771684205</v>
      </c>
      <c r="E88" s="271">
        <v>1.7069111754336901</v>
      </c>
      <c r="F88" s="127">
        <v>1.61057448798069</v>
      </c>
      <c r="G88" s="127">
        <v>1.61057448798069</v>
      </c>
      <c r="H88" s="127">
        <v>3.2211489759613801</v>
      </c>
    </row>
    <row r="89" spans="1:8" ht="15" thickBot="1" x14ac:dyDescent="0.35">
      <c r="A89" s="1216" t="s">
        <v>125</v>
      </c>
      <c r="B89" s="137" t="s">
        <v>18</v>
      </c>
      <c r="C89" s="260">
        <v>2</v>
      </c>
      <c r="D89" s="235">
        <v>187</v>
      </c>
      <c r="E89" s="276">
        <v>189</v>
      </c>
      <c r="F89" s="260">
        <v>4</v>
      </c>
      <c r="G89" s="235">
        <v>193</v>
      </c>
      <c r="H89" s="235">
        <v>197</v>
      </c>
    </row>
    <row r="90" spans="1:8" ht="15" thickBot="1" x14ac:dyDescent="0.35">
      <c r="A90" s="1217"/>
      <c r="B90" s="139" t="s">
        <v>17</v>
      </c>
      <c r="C90" s="261">
        <v>2</v>
      </c>
      <c r="D90" s="107">
        <v>229</v>
      </c>
      <c r="E90" s="274">
        <v>231</v>
      </c>
      <c r="F90" s="261">
        <v>6</v>
      </c>
      <c r="G90" s="107">
        <v>236</v>
      </c>
      <c r="H90" s="107">
        <v>242</v>
      </c>
    </row>
    <row r="91" spans="1:8" ht="15" thickBot="1" x14ac:dyDescent="0.35">
      <c r="A91" s="1217"/>
      <c r="B91" s="139" t="s">
        <v>154</v>
      </c>
      <c r="C91" s="225">
        <v>0.90619144509237104</v>
      </c>
      <c r="D91" s="96">
        <v>99.093808554907596</v>
      </c>
      <c r="E91" s="274">
        <v>100</v>
      </c>
      <c r="F91" s="225">
        <v>2.2877661026909002</v>
      </c>
      <c r="G91" s="96">
        <v>97.712233897309105</v>
      </c>
      <c r="H91" s="107">
        <v>100</v>
      </c>
    </row>
    <row r="92" spans="1:8" x14ac:dyDescent="0.3">
      <c r="A92" s="1218"/>
      <c r="B92" s="233" t="s">
        <v>254</v>
      </c>
      <c r="C92" s="284">
        <v>1.29262660581083</v>
      </c>
      <c r="D92" s="127">
        <v>1.29262660581084</v>
      </c>
      <c r="E92" s="271">
        <v>2.5852532116216702</v>
      </c>
      <c r="F92" s="284">
        <v>1.9976432037704399</v>
      </c>
      <c r="G92" s="127">
        <v>1.9976432037704499</v>
      </c>
      <c r="H92" s="127">
        <v>3.99528640754089</v>
      </c>
    </row>
    <row r="93" spans="1:8" ht="70.5" customHeight="1" x14ac:dyDescent="0.3">
      <c r="A93" s="1246" t="s">
        <v>428</v>
      </c>
      <c r="B93" s="1246"/>
      <c r="C93" s="1246"/>
      <c r="D93" s="1246"/>
      <c r="E93" s="1246"/>
      <c r="F93" s="1246"/>
      <c r="G93" s="1246"/>
      <c r="H93" s="1246"/>
    </row>
    <row r="95" spans="1:8" ht="18.75" customHeight="1" x14ac:dyDescent="0.3">
      <c r="A95" s="1215" t="s">
        <v>290</v>
      </c>
      <c r="B95" s="1215"/>
      <c r="C95" s="1215"/>
      <c r="D95" s="1215"/>
      <c r="E95" s="1215"/>
      <c r="F95" s="1215"/>
      <c r="G95" s="1215"/>
      <c r="H95" s="1215"/>
    </row>
    <row r="96" spans="1:8" x14ac:dyDescent="0.3">
      <c r="A96" s="1215" t="s">
        <v>291</v>
      </c>
      <c r="B96" s="1215"/>
      <c r="C96" s="1215"/>
      <c r="D96" s="1215"/>
      <c r="E96" s="1215"/>
      <c r="F96" s="1215"/>
      <c r="G96" s="1215"/>
      <c r="H96" s="1215"/>
    </row>
  </sheetData>
  <mergeCells count="25">
    <mergeCell ref="A23:A26"/>
    <mergeCell ref="A1:H1"/>
    <mergeCell ref="A5:H5"/>
    <mergeCell ref="C6:E6"/>
    <mergeCell ref="F6:H6"/>
    <mergeCell ref="A19:A22"/>
    <mergeCell ref="A72:A75"/>
    <mergeCell ref="A27:A30"/>
    <mergeCell ref="A31:A34"/>
    <mergeCell ref="A35:A38"/>
    <mergeCell ref="A39:A42"/>
    <mergeCell ref="A43:A46"/>
    <mergeCell ref="A47:A50"/>
    <mergeCell ref="A52:A55"/>
    <mergeCell ref="A56:A59"/>
    <mergeCell ref="A60:A63"/>
    <mergeCell ref="A64:A67"/>
    <mergeCell ref="A68:A71"/>
    <mergeCell ref="A96:H96"/>
    <mergeCell ref="A77:A80"/>
    <mergeCell ref="A81:A84"/>
    <mergeCell ref="A85:A88"/>
    <mergeCell ref="A89:A92"/>
    <mergeCell ref="A93:H93"/>
    <mergeCell ref="A95:H95"/>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4"/>
  <sheetViews>
    <sheetView showGridLines="0" zoomScaleNormal="100" workbookViewId="0">
      <selection sqref="A1:K1"/>
    </sheetView>
  </sheetViews>
  <sheetFormatPr baseColWidth="10" defaultRowHeight="13.2" x14ac:dyDescent="0.25"/>
  <cols>
    <col min="1" max="1" width="37.109375" customWidth="1"/>
    <col min="2" max="11" width="17.109375" customWidth="1"/>
    <col min="12" max="15" width="15.109375" customWidth="1"/>
  </cols>
  <sheetData>
    <row r="1" spans="1:11" ht="24.6" x14ac:dyDescent="0.4">
      <c r="A1" s="1194" t="s">
        <v>182</v>
      </c>
      <c r="B1" s="1194"/>
      <c r="C1" s="1194"/>
      <c r="D1" s="1194"/>
      <c r="E1" s="1194"/>
      <c r="F1" s="1194"/>
      <c r="G1" s="1194"/>
      <c r="H1" s="1194"/>
      <c r="I1" s="1194"/>
      <c r="J1" s="1194"/>
      <c r="K1" s="1194"/>
    </row>
    <row r="3" spans="1:11" x14ac:dyDescent="0.25">
      <c r="A3" s="1195" t="s">
        <v>7</v>
      </c>
      <c r="B3" s="1195"/>
    </row>
    <row r="5" spans="1:11" ht="13.8" x14ac:dyDescent="0.25">
      <c r="A5" s="1196" t="s">
        <v>8</v>
      </c>
      <c r="B5" s="1196"/>
      <c r="C5" s="1196"/>
      <c r="D5" s="1196"/>
      <c r="E5" s="1196"/>
      <c r="F5" s="1196"/>
      <c r="G5" s="1196"/>
      <c r="H5" s="1196"/>
      <c r="I5" s="1196"/>
      <c r="J5" s="1196"/>
      <c r="K5" s="1196"/>
    </row>
    <row r="6" spans="1:11" ht="22.5" customHeight="1" x14ac:dyDescent="0.25">
      <c r="A6" s="1197" t="s">
        <v>9</v>
      </c>
      <c r="B6" s="1197"/>
      <c r="C6" s="1197"/>
      <c r="D6" s="1197"/>
      <c r="E6" s="1197"/>
      <c r="F6" s="1197"/>
      <c r="G6" s="1197"/>
      <c r="H6" s="1197"/>
      <c r="I6" s="1197"/>
      <c r="J6" s="1197"/>
      <c r="K6" s="1197"/>
    </row>
    <row r="7" spans="1:11" ht="22.5" customHeight="1" x14ac:dyDescent="0.25">
      <c r="A7" s="3" t="s">
        <v>10</v>
      </c>
      <c r="B7" s="1198" t="s">
        <v>11</v>
      </c>
      <c r="C7" s="1198"/>
      <c r="D7" s="1190" t="s">
        <v>12</v>
      </c>
      <c r="E7" s="1190"/>
      <c r="F7" s="1198" t="s">
        <v>13</v>
      </c>
      <c r="G7" s="1198" t="s">
        <v>14</v>
      </c>
      <c r="H7" s="1198" t="s">
        <v>15</v>
      </c>
      <c r="I7" s="1198" t="s">
        <v>14</v>
      </c>
      <c r="J7" s="1199" t="s">
        <v>16</v>
      </c>
      <c r="K7" s="1199" t="s">
        <v>10</v>
      </c>
    </row>
    <row r="8" spans="1:11" ht="20.25" customHeight="1" x14ac:dyDescent="0.25">
      <c r="A8" s="4" t="s">
        <v>10</v>
      </c>
      <c r="B8" s="5" t="s">
        <v>17</v>
      </c>
      <c r="C8" s="5" t="s">
        <v>18</v>
      </c>
      <c r="D8" s="6" t="s">
        <v>17</v>
      </c>
      <c r="E8" s="7" t="s">
        <v>18</v>
      </c>
      <c r="F8" s="5" t="s">
        <v>17</v>
      </c>
      <c r="G8" s="5" t="s">
        <v>18</v>
      </c>
      <c r="H8" s="5" t="s">
        <v>17</v>
      </c>
      <c r="I8" s="5" t="s">
        <v>18</v>
      </c>
      <c r="J8" s="5" t="s">
        <v>17</v>
      </c>
      <c r="K8" s="5" t="s">
        <v>18</v>
      </c>
    </row>
    <row r="9" spans="1:11" x14ac:dyDescent="0.25">
      <c r="A9" s="8" t="s">
        <v>19</v>
      </c>
      <c r="B9" s="9" t="s">
        <v>20</v>
      </c>
      <c r="C9" s="9" t="s">
        <v>20</v>
      </c>
      <c r="D9" s="10" t="s">
        <v>21</v>
      </c>
      <c r="E9" s="10" t="s">
        <v>22</v>
      </c>
      <c r="F9" s="9" t="s">
        <v>23</v>
      </c>
      <c r="G9" s="9" t="s">
        <v>24</v>
      </c>
      <c r="H9" s="9" t="s">
        <v>20</v>
      </c>
      <c r="I9" s="9" t="s">
        <v>20</v>
      </c>
      <c r="J9" s="9" t="s">
        <v>25</v>
      </c>
      <c r="K9" s="9" t="s">
        <v>26</v>
      </c>
    </row>
    <row r="10" spans="1:11" x14ac:dyDescent="0.25">
      <c r="A10" s="11" t="s">
        <v>27</v>
      </c>
      <c r="B10" s="12" t="s">
        <v>28</v>
      </c>
      <c r="C10" s="12" t="s">
        <v>29</v>
      </c>
      <c r="D10" s="13" t="s">
        <v>30</v>
      </c>
      <c r="E10" s="13" t="s">
        <v>31</v>
      </c>
      <c r="F10" s="12" t="s">
        <v>32</v>
      </c>
      <c r="G10" s="12" t="s">
        <v>33</v>
      </c>
      <c r="H10" s="12" t="s">
        <v>34</v>
      </c>
      <c r="I10" s="12" t="s">
        <v>29</v>
      </c>
      <c r="J10" s="12" t="s">
        <v>35</v>
      </c>
      <c r="K10" s="12" t="s">
        <v>36</v>
      </c>
    </row>
    <row r="11" spans="1:11" x14ac:dyDescent="0.25">
      <c r="A11" s="14" t="s">
        <v>37</v>
      </c>
      <c r="B11" s="15"/>
      <c r="C11" s="16"/>
      <c r="D11" s="16"/>
      <c r="E11" s="16"/>
      <c r="F11" s="16"/>
      <c r="G11" s="16"/>
      <c r="H11" s="16"/>
      <c r="I11" s="16"/>
      <c r="J11" s="14"/>
      <c r="K11" s="15"/>
    </row>
    <row r="12" spans="1:11" x14ac:dyDescent="0.25">
      <c r="A12" s="17" t="s">
        <v>38</v>
      </c>
      <c r="B12" s="18">
        <v>380</v>
      </c>
      <c r="C12" s="18">
        <v>327</v>
      </c>
      <c r="D12" s="19">
        <v>901</v>
      </c>
      <c r="E12" s="19">
        <v>800</v>
      </c>
      <c r="F12" s="18">
        <v>718</v>
      </c>
      <c r="G12" s="18">
        <v>713</v>
      </c>
      <c r="H12" s="18">
        <v>369</v>
      </c>
      <c r="I12" s="18">
        <v>327</v>
      </c>
      <c r="J12" s="18">
        <v>277</v>
      </c>
      <c r="K12" s="18">
        <v>245</v>
      </c>
    </row>
    <row r="13" spans="1:11" x14ac:dyDescent="0.25">
      <c r="A13" s="17" t="s">
        <v>39</v>
      </c>
      <c r="B13" s="20" t="s">
        <v>40</v>
      </c>
      <c r="C13" s="20" t="s">
        <v>41</v>
      </c>
      <c r="D13" s="21" t="s">
        <v>42</v>
      </c>
      <c r="E13" s="21" t="s">
        <v>43</v>
      </c>
      <c r="F13" s="20" t="s">
        <v>44</v>
      </c>
      <c r="G13" s="20" t="s">
        <v>45</v>
      </c>
      <c r="H13" s="20" t="s">
        <v>46</v>
      </c>
      <c r="I13" s="20" t="s">
        <v>41</v>
      </c>
      <c r="J13" s="18">
        <v>830</v>
      </c>
      <c r="K13" s="18">
        <v>797</v>
      </c>
    </row>
    <row r="14" spans="1:11" x14ac:dyDescent="0.25">
      <c r="A14" s="17" t="s">
        <v>47</v>
      </c>
      <c r="B14" s="18">
        <v>598</v>
      </c>
      <c r="C14" s="18">
        <v>410</v>
      </c>
      <c r="D14" s="21" t="s">
        <v>48</v>
      </c>
      <c r="E14" s="21" t="s">
        <v>49</v>
      </c>
      <c r="F14" s="18">
        <v>881</v>
      </c>
      <c r="G14" s="20" t="s">
        <v>50</v>
      </c>
      <c r="H14" s="18">
        <v>535</v>
      </c>
      <c r="I14" s="18">
        <v>410</v>
      </c>
      <c r="J14" s="18">
        <v>429</v>
      </c>
      <c r="K14" s="18">
        <v>325</v>
      </c>
    </row>
    <row r="15" spans="1:11" x14ac:dyDescent="0.25">
      <c r="A15" s="17" t="s">
        <v>51</v>
      </c>
      <c r="B15" s="18">
        <v>676</v>
      </c>
      <c r="C15" s="18">
        <v>506</v>
      </c>
      <c r="D15" s="21" t="s">
        <v>52</v>
      </c>
      <c r="E15" s="21" t="s">
        <v>53</v>
      </c>
      <c r="F15" s="20" t="s">
        <v>54</v>
      </c>
      <c r="G15" s="20" t="s">
        <v>55</v>
      </c>
      <c r="H15" s="18">
        <v>634</v>
      </c>
      <c r="I15" s="18">
        <v>506</v>
      </c>
      <c r="J15" s="18">
        <v>486</v>
      </c>
      <c r="K15" s="18">
        <v>384</v>
      </c>
    </row>
    <row r="16" spans="1:11" x14ac:dyDescent="0.25">
      <c r="A16" s="17" t="s">
        <v>56</v>
      </c>
      <c r="B16" s="20" t="s">
        <v>57</v>
      </c>
      <c r="C16" s="20" t="s">
        <v>58</v>
      </c>
      <c r="D16" s="21" t="s">
        <v>59</v>
      </c>
      <c r="E16" s="21" t="s">
        <v>60</v>
      </c>
      <c r="F16" s="20" t="s">
        <v>61</v>
      </c>
      <c r="G16" s="20" t="s">
        <v>62</v>
      </c>
      <c r="H16" s="20" t="s">
        <v>63</v>
      </c>
      <c r="I16" s="20" t="s">
        <v>58</v>
      </c>
      <c r="J16" s="20" t="s">
        <v>64</v>
      </c>
      <c r="K16" s="20" t="s">
        <v>65</v>
      </c>
    </row>
    <row r="17" spans="1:11" x14ac:dyDescent="0.25">
      <c r="A17" s="17" t="s">
        <v>66</v>
      </c>
      <c r="B17" s="18">
        <v>860</v>
      </c>
      <c r="C17" s="18">
        <v>924</v>
      </c>
      <c r="D17" s="21" t="s">
        <v>67</v>
      </c>
      <c r="E17" s="21" t="s">
        <v>68</v>
      </c>
      <c r="F17" s="20" t="s">
        <v>69</v>
      </c>
      <c r="G17" s="20" t="s">
        <v>70</v>
      </c>
      <c r="H17" s="18">
        <v>816</v>
      </c>
      <c r="I17" s="18">
        <v>924</v>
      </c>
      <c r="J17" s="18">
        <v>616</v>
      </c>
      <c r="K17" s="18">
        <v>679</v>
      </c>
    </row>
    <row r="18" spans="1:11" x14ac:dyDescent="0.25">
      <c r="A18" s="17" t="s">
        <v>71</v>
      </c>
      <c r="B18" s="18">
        <v>182</v>
      </c>
      <c r="C18" s="18">
        <v>152</v>
      </c>
      <c r="D18" s="19">
        <v>450</v>
      </c>
      <c r="E18" s="19">
        <v>399</v>
      </c>
      <c r="F18" s="18">
        <v>348</v>
      </c>
      <c r="G18" s="18">
        <v>344</v>
      </c>
      <c r="H18" s="18">
        <v>188</v>
      </c>
      <c r="I18" s="18">
        <v>152</v>
      </c>
      <c r="J18" s="18">
        <v>147</v>
      </c>
      <c r="K18" s="18">
        <v>117</v>
      </c>
    </row>
    <row r="19" spans="1:11" x14ac:dyDescent="0.25">
      <c r="A19" s="22" t="s">
        <v>72</v>
      </c>
      <c r="B19" s="23">
        <v>318</v>
      </c>
      <c r="C19" s="23">
        <v>372</v>
      </c>
      <c r="D19" s="24" t="s">
        <v>73</v>
      </c>
      <c r="E19" s="25">
        <v>683</v>
      </c>
      <c r="F19" s="23">
        <v>765</v>
      </c>
      <c r="G19" s="23">
        <v>600</v>
      </c>
      <c r="H19" s="23">
        <v>291</v>
      </c>
      <c r="I19" s="23">
        <v>372</v>
      </c>
      <c r="J19" s="23">
        <v>209</v>
      </c>
      <c r="K19" s="23">
        <v>256</v>
      </c>
    </row>
    <row r="20" spans="1:11" x14ac:dyDescent="0.25">
      <c r="A20" s="14" t="s">
        <v>74</v>
      </c>
      <c r="B20" s="15"/>
      <c r="C20" s="16"/>
      <c r="D20" s="16"/>
      <c r="E20" s="16"/>
      <c r="F20" s="16"/>
      <c r="G20" s="16"/>
      <c r="H20" s="16"/>
      <c r="I20" s="16"/>
      <c r="J20" s="14"/>
      <c r="K20" s="15"/>
    </row>
    <row r="21" spans="1:11" x14ac:dyDescent="0.25">
      <c r="A21" s="17" t="s">
        <v>27</v>
      </c>
      <c r="B21" s="20" t="s">
        <v>75</v>
      </c>
      <c r="C21" s="20" t="s">
        <v>76</v>
      </c>
      <c r="D21" s="21" t="s">
        <v>77</v>
      </c>
      <c r="E21" s="21" t="s">
        <v>78</v>
      </c>
      <c r="F21" s="20" t="s">
        <v>79</v>
      </c>
      <c r="G21" s="20" t="s">
        <v>80</v>
      </c>
      <c r="H21" s="20" t="s">
        <v>81</v>
      </c>
      <c r="I21" s="20" t="s">
        <v>76</v>
      </c>
      <c r="J21" s="20" t="s">
        <v>82</v>
      </c>
      <c r="K21" s="20" t="s">
        <v>83</v>
      </c>
    </row>
    <row r="22" spans="1:11" x14ac:dyDescent="0.25">
      <c r="A22" s="17" t="s">
        <v>84</v>
      </c>
      <c r="B22" s="18">
        <v>808</v>
      </c>
      <c r="C22" s="18">
        <v>766</v>
      </c>
      <c r="D22" s="21" t="s">
        <v>85</v>
      </c>
      <c r="E22" s="21" t="s">
        <v>86</v>
      </c>
      <c r="F22" s="20" t="s">
        <v>87</v>
      </c>
      <c r="G22" s="20" t="s">
        <v>88</v>
      </c>
      <c r="H22" s="18">
        <v>767</v>
      </c>
      <c r="I22" s="18">
        <v>766</v>
      </c>
      <c r="J22" s="18">
        <v>550</v>
      </c>
      <c r="K22" s="18">
        <v>537</v>
      </c>
    </row>
    <row r="23" spans="1:11" x14ac:dyDescent="0.25">
      <c r="A23" s="17" t="s">
        <v>89</v>
      </c>
      <c r="B23" s="18">
        <v>254</v>
      </c>
      <c r="C23" s="18">
        <v>187</v>
      </c>
      <c r="D23" s="19">
        <v>482</v>
      </c>
      <c r="E23" s="19">
        <v>541</v>
      </c>
      <c r="F23" s="18">
        <v>384</v>
      </c>
      <c r="G23" s="18">
        <v>440</v>
      </c>
      <c r="H23" s="18">
        <v>238</v>
      </c>
      <c r="I23" s="18">
        <v>187</v>
      </c>
      <c r="J23" s="18">
        <v>174</v>
      </c>
      <c r="K23" s="18">
        <v>136</v>
      </c>
    </row>
    <row r="24" spans="1:11" x14ac:dyDescent="0.25">
      <c r="A24" s="17" t="s">
        <v>90</v>
      </c>
      <c r="B24" s="18">
        <v>170</v>
      </c>
      <c r="C24" s="18">
        <v>267</v>
      </c>
      <c r="D24" s="19">
        <v>718</v>
      </c>
      <c r="E24" s="19">
        <v>359</v>
      </c>
      <c r="F24" s="18">
        <v>546</v>
      </c>
      <c r="G24" s="18">
        <v>310</v>
      </c>
      <c r="H24" s="18">
        <v>157</v>
      </c>
      <c r="I24" s="18">
        <v>267</v>
      </c>
      <c r="J24" s="18">
        <v>114</v>
      </c>
      <c r="K24" s="18">
        <v>184</v>
      </c>
    </row>
    <row r="25" spans="1:11" x14ac:dyDescent="0.25">
      <c r="A25" s="17" t="s">
        <v>91</v>
      </c>
      <c r="B25" s="18">
        <v>246</v>
      </c>
      <c r="C25" s="18">
        <v>153</v>
      </c>
      <c r="D25" s="19">
        <v>389</v>
      </c>
      <c r="E25" s="19">
        <v>463</v>
      </c>
      <c r="F25" s="18">
        <v>322</v>
      </c>
      <c r="G25" s="18">
        <v>433</v>
      </c>
      <c r="H25" s="18">
        <v>212</v>
      </c>
      <c r="I25" s="18">
        <v>153</v>
      </c>
      <c r="J25" s="18">
        <v>172</v>
      </c>
      <c r="K25" s="18">
        <v>119</v>
      </c>
    </row>
    <row r="26" spans="1:11" x14ac:dyDescent="0.25">
      <c r="A26" s="22" t="s">
        <v>66</v>
      </c>
      <c r="B26" s="23">
        <v>682</v>
      </c>
      <c r="C26" s="23">
        <v>762</v>
      </c>
      <c r="D26" s="24" t="s">
        <v>92</v>
      </c>
      <c r="E26" s="24" t="s">
        <v>93</v>
      </c>
      <c r="F26" s="26" t="s">
        <v>94</v>
      </c>
      <c r="G26" s="26" t="s">
        <v>95</v>
      </c>
      <c r="H26" s="23">
        <v>648</v>
      </c>
      <c r="I26" s="23">
        <v>762</v>
      </c>
      <c r="J26" s="23">
        <v>488</v>
      </c>
      <c r="K26" s="23">
        <v>555</v>
      </c>
    </row>
    <row r="27" spans="1:11" x14ac:dyDescent="0.25">
      <c r="A27" s="14" t="s">
        <v>96</v>
      </c>
      <c r="B27" s="15"/>
      <c r="C27" s="16"/>
      <c r="D27" s="16"/>
      <c r="E27" s="16"/>
      <c r="F27" s="16"/>
      <c r="G27" s="16"/>
      <c r="H27" s="16"/>
      <c r="I27" s="16"/>
      <c r="J27" s="14"/>
      <c r="K27" s="15"/>
    </row>
    <row r="28" spans="1:11" x14ac:dyDescent="0.25">
      <c r="A28" s="17" t="s">
        <v>97</v>
      </c>
      <c r="B28" s="20" t="s">
        <v>98</v>
      </c>
      <c r="C28" s="20" t="s">
        <v>99</v>
      </c>
      <c r="D28" s="20" t="s">
        <v>100</v>
      </c>
      <c r="E28" s="20" t="s">
        <v>101</v>
      </c>
      <c r="F28" s="20" t="s">
        <v>102</v>
      </c>
      <c r="G28" s="20" t="s">
        <v>103</v>
      </c>
      <c r="H28" s="20" t="s">
        <v>104</v>
      </c>
      <c r="I28" s="20" t="s">
        <v>99</v>
      </c>
      <c r="J28" s="20" t="s">
        <v>105</v>
      </c>
      <c r="K28" s="20" t="s">
        <v>106</v>
      </c>
    </row>
    <row r="29" spans="1:11" x14ac:dyDescent="0.25">
      <c r="A29" s="17" t="s">
        <v>107</v>
      </c>
      <c r="B29" s="20" t="s">
        <v>108</v>
      </c>
      <c r="C29" s="20" t="s">
        <v>109</v>
      </c>
      <c r="D29" s="20" t="s">
        <v>110</v>
      </c>
      <c r="E29" s="20" t="s">
        <v>111</v>
      </c>
      <c r="F29" s="20" t="s">
        <v>112</v>
      </c>
      <c r="G29" s="20" t="s">
        <v>113</v>
      </c>
      <c r="H29" s="20" t="s">
        <v>114</v>
      </c>
      <c r="I29" s="20" t="s">
        <v>109</v>
      </c>
      <c r="J29" s="20" t="s">
        <v>115</v>
      </c>
      <c r="K29" s="20" t="s">
        <v>116</v>
      </c>
    </row>
    <row r="30" spans="1:11" x14ac:dyDescent="0.25">
      <c r="A30" s="17" t="s">
        <v>117</v>
      </c>
      <c r="B30" s="20" t="s">
        <v>118</v>
      </c>
      <c r="C30" s="20" t="s">
        <v>119</v>
      </c>
      <c r="D30" s="20" t="s">
        <v>120</v>
      </c>
      <c r="E30" s="20" t="s">
        <v>121</v>
      </c>
      <c r="F30" s="20" t="s">
        <v>122</v>
      </c>
      <c r="G30" s="20" t="s">
        <v>123</v>
      </c>
      <c r="H30" s="20" t="s">
        <v>124</v>
      </c>
      <c r="I30" s="20" t="s">
        <v>119</v>
      </c>
      <c r="J30" s="18">
        <v>907</v>
      </c>
      <c r="K30" s="18">
        <v>801</v>
      </c>
    </row>
    <row r="31" spans="1:11" x14ac:dyDescent="0.25">
      <c r="A31" s="22" t="s">
        <v>125</v>
      </c>
      <c r="B31" s="23">
        <v>298</v>
      </c>
      <c r="C31" s="23">
        <v>235</v>
      </c>
      <c r="D31" s="23">
        <v>662</v>
      </c>
      <c r="E31" s="23">
        <v>585</v>
      </c>
      <c r="F31" s="23">
        <v>513</v>
      </c>
      <c r="G31" s="23">
        <v>523</v>
      </c>
      <c r="H31" s="23">
        <v>275</v>
      </c>
      <c r="I31" s="23">
        <v>235</v>
      </c>
      <c r="J31" s="23">
        <v>232</v>
      </c>
      <c r="K31" s="23">
        <v>191</v>
      </c>
    </row>
    <row r="32" spans="1:11" ht="70.5" customHeight="1" x14ac:dyDescent="0.25">
      <c r="A32" s="1187" t="s">
        <v>126</v>
      </c>
      <c r="B32" s="1187"/>
      <c r="C32" s="1187"/>
      <c r="D32" s="1187"/>
      <c r="E32" s="1187"/>
      <c r="F32" s="1187"/>
      <c r="G32" s="1187"/>
      <c r="H32" s="1187"/>
      <c r="I32" s="1187"/>
      <c r="J32" s="1187"/>
      <c r="K32" s="1187"/>
    </row>
    <row r="35" spans="1:9" ht="13.5" customHeight="1" x14ac:dyDescent="0.25">
      <c r="A35" s="1188" t="s">
        <v>127</v>
      </c>
      <c r="B35" s="1188"/>
      <c r="C35" s="1188"/>
      <c r="D35" s="1188"/>
      <c r="E35" s="1188"/>
      <c r="F35" s="1188"/>
      <c r="G35" s="1188"/>
      <c r="H35" s="1188"/>
      <c r="I35" s="1188"/>
    </row>
    <row r="36" spans="1:9" ht="22.5" customHeight="1" x14ac:dyDescent="0.25">
      <c r="A36" s="1189" t="s">
        <v>9</v>
      </c>
      <c r="B36" s="1189"/>
      <c r="C36" s="1189"/>
      <c r="D36" s="1189"/>
      <c r="E36" s="1189"/>
      <c r="F36" s="1189"/>
      <c r="G36" s="1189"/>
      <c r="H36" s="1189"/>
      <c r="I36" s="1189"/>
    </row>
    <row r="37" spans="1:9" ht="22.5" customHeight="1" x14ac:dyDescent="0.25">
      <c r="A37" s="70" t="s">
        <v>10</v>
      </c>
      <c r="B37" s="1191" t="s">
        <v>128</v>
      </c>
      <c r="C37" s="1191"/>
      <c r="D37" s="1191" t="s">
        <v>13</v>
      </c>
      <c r="E37" s="1191"/>
      <c r="F37" s="1191" t="s">
        <v>15</v>
      </c>
      <c r="G37" s="1191"/>
      <c r="H37" s="1191" t="s">
        <v>129</v>
      </c>
      <c r="I37" s="1191"/>
    </row>
    <row r="38" spans="1:9" ht="20.25" customHeight="1" x14ac:dyDescent="0.25">
      <c r="A38" s="70"/>
      <c r="B38" s="27" t="s">
        <v>17</v>
      </c>
      <c r="C38" s="28" t="s">
        <v>18</v>
      </c>
      <c r="D38" s="27" t="s">
        <v>17</v>
      </c>
      <c r="E38" s="28" t="s">
        <v>18</v>
      </c>
      <c r="F38" s="27" t="s">
        <v>17</v>
      </c>
      <c r="G38" s="28" t="s">
        <v>18</v>
      </c>
      <c r="H38" s="27" t="s">
        <v>17</v>
      </c>
      <c r="I38" s="28" t="s">
        <v>18</v>
      </c>
    </row>
    <row r="39" spans="1:9" x14ac:dyDescent="0.25">
      <c r="A39" s="29" t="s">
        <v>19</v>
      </c>
      <c r="B39" s="30">
        <v>57089.999999999054</v>
      </c>
      <c r="C39" s="31">
        <v>57090</v>
      </c>
      <c r="D39" s="30">
        <v>53213.68660022832</v>
      </c>
      <c r="E39" s="31">
        <v>48636</v>
      </c>
      <c r="F39" s="30">
        <v>57090.00000000064</v>
      </c>
      <c r="G39" s="31">
        <v>57090</v>
      </c>
      <c r="H39" s="30">
        <v>41376.830478729084</v>
      </c>
      <c r="I39" s="31">
        <v>40799</v>
      </c>
    </row>
    <row r="40" spans="1:9" x14ac:dyDescent="0.25">
      <c r="A40" s="32" t="s">
        <v>130</v>
      </c>
      <c r="B40" s="33">
        <v>7244.3385423117079</v>
      </c>
      <c r="C40" s="34">
        <v>4484</v>
      </c>
      <c r="D40" s="33">
        <v>6797.6436486399889</v>
      </c>
      <c r="E40" s="34">
        <v>3857</v>
      </c>
      <c r="F40" s="33">
        <v>7030.197058744463</v>
      </c>
      <c r="G40" s="34">
        <v>4484</v>
      </c>
      <c r="H40" s="33">
        <v>5217.5465243330564</v>
      </c>
      <c r="I40" s="34">
        <v>3245</v>
      </c>
    </row>
    <row r="41" spans="1:9" x14ac:dyDescent="0.25">
      <c r="A41" s="14" t="s">
        <v>37</v>
      </c>
      <c r="B41" s="15"/>
      <c r="C41" s="16"/>
      <c r="D41" s="16"/>
      <c r="E41" s="16"/>
      <c r="F41" s="16"/>
      <c r="G41" s="16"/>
      <c r="H41" s="16"/>
      <c r="I41" s="16"/>
    </row>
    <row r="42" spans="1:9" x14ac:dyDescent="0.25">
      <c r="A42" s="35" t="s">
        <v>38</v>
      </c>
      <c r="B42" s="36">
        <v>416.05632873909627</v>
      </c>
      <c r="C42" s="36">
        <v>247</v>
      </c>
      <c r="D42" s="36">
        <v>389.4613109893491</v>
      </c>
      <c r="E42" s="36">
        <v>213</v>
      </c>
      <c r="F42" s="36">
        <v>400.97801141240939</v>
      </c>
      <c r="G42" s="36">
        <v>247</v>
      </c>
      <c r="H42" s="36">
        <v>303.49676258570094</v>
      </c>
      <c r="I42" s="36">
        <v>185</v>
      </c>
    </row>
    <row r="43" spans="1:9" x14ac:dyDescent="0.25">
      <c r="A43" s="37" t="s">
        <v>131</v>
      </c>
      <c r="B43" s="36">
        <v>1146.0286650606517</v>
      </c>
      <c r="C43" s="36">
        <v>846</v>
      </c>
      <c r="D43" s="36">
        <v>1070.9337761543002</v>
      </c>
      <c r="E43" s="36">
        <v>727</v>
      </c>
      <c r="F43" s="36">
        <v>1135.5587278429296</v>
      </c>
      <c r="G43" s="36">
        <v>846</v>
      </c>
      <c r="H43" s="36">
        <v>838.15226812968592</v>
      </c>
      <c r="I43" s="36">
        <v>605</v>
      </c>
    </row>
    <row r="44" spans="1:9" x14ac:dyDescent="0.25">
      <c r="A44" s="37" t="s">
        <v>47</v>
      </c>
      <c r="B44" s="36">
        <v>560.3240663309432</v>
      </c>
      <c r="C44" s="36">
        <v>273</v>
      </c>
      <c r="D44" s="36">
        <v>534.04088723108612</v>
      </c>
      <c r="E44" s="36">
        <v>245</v>
      </c>
      <c r="F44" s="36">
        <v>544.10653601553304</v>
      </c>
      <c r="G44" s="36">
        <v>273</v>
      </c>
      <c r="H44" s="36">
        <v>437.12621606622611</v>
      </c>
      <c r="I44" s="36">
        <v>219</v>
      </c>
    </row>
    <row r="45" spans="1:9" x14ac:dyDescent="0.25">
      <c r="A45" s="37" t="s">
        <v>51</v>
      </c>
      <c r="B45" s="36">
        <v>677.90504979150967</v>
      </c>
      <c r="C45" s="36">
        <v>505</v>
      </c>
      <c r="D45" s="36">
        <v>615.61335712929872</v>
      </c>
      <c r="E45" s="36">
        <v>410</v>
      </c>
      <c r="F45" s="36">
        <v>704.12905114141017</v>
      </c>
      <c r="G45" s="36">
        <v>505</v>
      </c>
      <c r="H45" s="36">
        <v>500.74035635329983</v>
      </c>
      <c r="I45" s="36">
        <v>344</v>
      </c>
    </row>
    <row r="46" spans="1:9" x14ac:dyDescent="0.25">
      <c r="A46" s="37" t="s">
        <v>56</v>
      </c>
      <c r="B46" s="36">
        <v>2937.897000079312</v>
      </c>
      <c r="C46" s="36">
        <v>1462</v>
      </c>
      <c r="D46" s="36">
        <v>2769.8301527188496</v>
      </c>
      <c r="E46" s="36">
        <v>1273</v>
      </c>
      <c r="F46" s="36">
        <v>2803.5880097663421</v>
      </c>
      <c r="G46" s="36">
        <v>1462</v>
      </c>
      <c r="H46" s="36">
        <v>2053.2331730751762</v>
      </c>
      <c r="I46" s="36">
        <v>1056</v>
      </c>
    </row>
    <row r="47" spans="1:9" x14ac:dyDescent="0.25">
      <c r="A47" s="37" t="s">
        <v>66</v>
      </c>
      <c r="B47" s="36">
        <v>768.57102309637457</v>
      </c>
      <c r="C47" s="36">
        <v>586</v>
      </c>
      <c r="D47" s="36">
        <v>728.22058698171395</v>
      </c>
      <c r="E47" s="36">
        <v>506</v>
      </c>
      <c r="F47" s="36">
        <v>742.53504915803137</v>
      </c>
      <c r="G47" s="36">
        <v>586</v>
      </c>
      <c r="H47" s="36">
        <v>558.22074575979491</v>
      </c>
      <c r="I47" s="36">
        <v>427</v>
      </c>
    </row>
    <row r="48" spans="1:9" x14ac:dyDescent="0.25">
      <c r="A48" s="37" t="s">
        <v>132</v>
      </c>
      <c r="B48" s="36">
        <v>350.16012666085419</v>
      </c>
      <c r="C48" s="36">
        <v>212</v>
      </c>
      <c r="D48" s="36">
        <v>330.75433990050408</v>
      </c>
      <c r="E48" s="36">
        <v>182</v>
      </c>
      <c r="F48" s="36">
        <v>344.45466423148611</v>
      </c>
      <c r="G48" s="36">
        <v>212</v>
      </c>
      <c r="H48" s="36">
        <v>272.98858413266782</v>
      </c>
      <c r="I48" s="36">
        <v>162</v>
      </c>
    </row>
    <row r="49" spans="1:12" x14ac:dyDescent="0.25">
      <c r="A49" s="38" t="s">
        <v>133</v>
      </c>
      <c r="B49" s="36">
        <v>387.39628255299277</v>
      </c>
      <c r="C49" s="36">
        <v>353</v>
      </c>
      <c r="D49" s="36">
        <v>358.78923753488294</v>
      </c>
      <c r="E49" s="36">
        <v>301</v>
      </c>
      <c r="F49" s="36">
        <v>354.84700917635269</v>
      </c>
      <c r="G49" s="36">
        <v>353</v>
      </c>
      <c r="H49" s="36">
        <v>253.58841823053595</v>
      </c>
      <c r="I49" s="36">
        <v>247</v>
      </c>
    </row>
    <row r="50" spans="1:12" x14ac:dyDescent="0.25">
      <c r="A50" s="39" t="s">
        <v>134</v>
      </c>
      <c r="B50" s="40"/>
      <c r="C50" s="41"/>
      <c r="D50" s="41"/>
      <c r="E50" s="41"/>
      <c r="F50" s="41"/>
      <c r="G50" s="41"/>
      <c r="H50" s="41"/>
      <c r="I50" s="41"/>
    </row>
    <row r="51" spans="1:12" x14ac:dyDescent="0.25">
      <c r="A51" s="35" t="s">
        <v>27</v>
      </c>
      <c r="B51" s="42">
        <v>2949.3902136353422</v>
      </c>
      <c r="C51" s="42">
        <v>1490</v>
      </c>
      <c r="D51" s="42">
        <v>2784.5896906088619</v>
      </c>
      <c r="E51" s="42">
        <v>1303</v>
      </c>
      <c r="F51" s="42">
        <v>2831.4318701365551</v>
      </c>
      <c r="G51" s="42">
        <v>1490</v>
      </c>
      <c r="H51" s="42">
        <v>2083.0174951842014</v>
      </c>
      <c r="I51" s="42">
        <v>1082</v>
      </c>
    </row>
    <row r="52" spans="1:12" x14ac:dyDescent="0.25">
      <c r="A52" s="37" t="s">
        <v>84</v>
      </c>
      <c r="B52" s="36">
        <v>757.54484646089668</v>
      </c>
      <c r="C52" s="36">
        <v>576</v>
      </c>
      <c r="D52" s="36">
        <v>717.23262297553606</v>
      </c>
      <c r="E52" s="36">
        <v>506</v>
      </c>
      <c r="F52" s="36">
        <v>719.88814635722042</v>
      </c>
      <c r="G52" s="36">
        <v>576</v>
      </c>
      <c r="H52" s="36">
        <v>525.36977719453444</v>
      </c>
      <c r="I52" s="36">
        <v>412</v>
      </c>
    </row>
    <row r="53" spans="1:12" x14ac:dyDescent="0.25">
      <c r="A53" s="37" t="s">
        <v>90</v>
      </c>
      <c r="B53" s="36">
        <v>119.1650311891957</v>
      </c>
      <c r="C53" s="36">
        <v>179</v>
      </c>
      <c r="D53" s="36">
        <v>111.23572340636505</v>
      </c>
      <c r="E53" s="36">
        <v>154</v>
      </c>
      <c r="F53" s="36">
        <v>113.67638435449757</v>
      </c>
      <c r="G53" s="36">
        <v>179</v>
      </c>
      <c r="H53" s="36">
        <v>85.204148327115178</v>
      </c>
      <c r="I53" s="36">
        <v>131</v>
      </c>
    </row>
    <row r="54" spans="1:12" x14ac:dyDescent="0.25">
      <c r="A54" s="38" t="s">
        <v>66</v>
      </c>
      <c r="B54" s="43">
        <v>647.95057765984495</v>
      </c>
      <c r="C54" s="43">
        <v>548</v>
      </c>
      <c r="D54" s="43">
        <v>613.03832589215699</v>
      </c>
      <c r="E54" s="43">
        <v>469</v>
      </c>
      <c r="F54" s="43">
        <v>609.42345596515599</v>
      </c>
      <c r="G54" s="43">
        <v>548</v>
      </c>
      <c r="H54" s="43">
        <v>450.7925480031173</v>
      </c>
      <c r="I54" s="43">
        <v>390</v>
      </c>
    </row>
    <row r="55" spans="1:12" x14ac:dyDescent="0.25">
      <c r="A55" s="39" t="s">
        <v>135</v>
      </c>
      <c r="B55" s="44"/>
      <c r="C55" s="45"/>
      <c r="D55" s="45"/>
      <c r="E55" s="45"/>
      <c r="F55" s="45"/>
      <c r="G55" s="45"/>
      <c r="H55" s="45"/>
      <c r="I55" s="45"/>
    </row>
    <row r="56" spans="1:12" x14ac:dyDescent="0.25">
      <c r="A56" s="35" t="s">
        <v>97</v>
      </c>
      <c r="B56" s="36" t="s">
        <v>136</v>
      </c>
      <c r="C56" s="36" t="s">
        <v>136</v>
      </c>
      <c r="D56" s="36">
        <v>1971</v>
      </c>
      <c r="E56" s="36" t="s">
        <v>136</v>
      </c>
      <c r="F56" s="36" t="s">
        <v>136</v>
      </c>
      <c r="G56" s="36">
        <v>1971</v>
      </c>
      <c r="H56" s="36" t="s">
        <v>136</v>
      </c>
      <c r="I56" s="36">
        <v>1401</v>
      </c>
    </row>
    <row r="57" spans="1:12" x14ac:dyDescent="0.25">
      <c r="A57" s="37" t="s">
        <v>107</v>
      </c>
      <c r="B57" s="36" t="s">
        <v>136</v>
      </c>
      <c r="C57" s="36" t="s">
        <v>136</v>
      </c>
      <c r="D57" s="36">
        <v>1522</v>
      </c>
      <c r="E57" s="36" t="s">
        <v>136</v>
      </c>
      <c r="F57" s="36" t="s">
        <v>136</v>
      </c>
      <c r="G57" s="36">
        <v>1522</v>
      </c>
      <c r="H57" s="36" t="s">
        <v>136</v>
      </c>
      <c r="I57" s="36">
        <v>1092</v>
      </c>
    </row>
    <row r="58" spans="1:12" x14ac:dyDescent="0.25">
      <c r="A58" s="37" t="s">
        <v>117</v>
      </c>
      <c r="B58" s="36" t="s">
        <v>136</v>
      </c>
      <c r="C58" s="36" t="s">
        <v>136</v>
      </c>
      <c r="D58" s="36">
        <v>803</v>
      </c>
      <c r="E58" s="36" t="s">
        <v>136</v>
      </c>
      <c r="F58" s="36" t="s">
        <v>136</v>
      </c>
      <c r="G58" s="36">
        <v>803</v>
      </c>
      <c r="H58" s="36" t="s">
        <v>136</v>
      </c>
      <c r="I58" s="36">
        <v>611</v>
      </c>
    </row>
    <row r="59" spans="1:12" x14ac:dyDescent="0.25">
      <c r="A59" s="38" t="s">
        <v>125</v>
      </c>
      <c r="B59" s="36" t="s">
        <v>136</v>
      </c>
      <c r="C59" s="36" t="s">
        <v>136</v>
      </c>
      <c r="D59" s="36">
        <v>188</v>
      </c>
      <c r="E59" s="36" t="s">
        <v>136</v>
      </c>
      <c r="F59" s="36" t="s">
        <v>136</v>
      </c>
      <c r="G59" s="36">
        <v>188</v>
      </c>
      <c r="H59" s="36" t="s">
        <v>136</v>
      </c>
      <c r="I59" s="36">
        <v>141</v>
      </c>
    </row>
    <row r="60" spans="1:12" ht="72" customHeight="1" x14ac:dyDescent="0.25">
      <c r="A60" s="1187" t="s">
        <v>137</v>
      </c>
      <c r="B60" s="1187"/>
      <c r="C60" s="1187"/>
      <c r="D60" s="1187"/>
      <c r="E60" s="1187"/>
      <c r="F60" s="1187"/>
      <c r="G60" s="1187"/>
      <c r="H60" s="1187"/>
      <c r="I60" s="1187"/>
      <c r="J60" s="46"/>
      <c r="K60" s="47"/>
      <c r="L60" s="47"/>
    </row>
    <row r="62" spans="1:12" ht="13.5" customHeight="1" x14ac:dyDescent="0.25">
      <c r="A62" s="1188" t="s">
        <v>138</v>
      </c>
      <c r="B62" s="1188"/>
      <c r="C62" s="1188"/>
      <c r="D62" s="1188"/>
      <c r="E62" s="1188"/>
      <c r="F62" s="1188"/>
      <c r="G62" s="1188"/>
      <c r="H62" s="1188"/>
      <c r="I62" s="1188"/>
      <c r="J62" s="1188"/>
      <c r="K62" s="1188"/>
    </row>
    <row r="63" spans="1:12" ht="24" customHeight="1" x14ac:dyDescent="0.25">
      <c r="A63" s="1189" t="s">
        <v>9</v>
      </c>
      <c r="B63" s="1189"/>
      <c r="C63" s="1189"/>
      <c r="D63" s="1189"/>
      <c r="E63" s="1189"/>
      <c r="F63" s="1189"/>
      <c r="G63" s="1189"/>
      <c r="H63" s="1189"/>
      <c r="I63" s="1189"/>
      <c r="J63" s="1189"/>
      <c r="K63" s="1189"/>
    </row>
    <row r="64" spans="1:12" ht="22.5" customHeight="1" x14ac:dyDescent="0.25">
      <c r="A64" s="70"/>
      <c r="B64" s="1190" t="s">
        <v>11</v>
      </c>
      <c r="C64" s="1190"/>
      <c r="D64" s="1191" t="s">
        <v>12</v>
      </c>
      <c r="E64" s="1191"/>
      <c r="F64" s="1191" t="s">
        <v>13</v>
      </c>
      <c r="G64" s="1191"/>
      <c r="H64" s="1191" t="s">
        <v>15</v>
      </c>
      <c r="I64" s="1191"/>
      <c r="J64" s="1191" t="s">
        <v>129</v>
      </c>
      <c r="K64" s="1191"/>
    </row>
    <row r="65" spans="1:11" ht="20.25" customHeight="1" x14ac:dyDescent="0.25">
      <c r="A65" s="70"/>
      <c r="B65" s="27" t="s">
        <v>17</v>
      </c>
      <c r="C65" s="28" t="s">
        <v>18</v>
      </c>
      <c r="D65" s="27" t="s">
        <v>17</v>
      </c>
      <c r="E65" s="28" t="s">
        <v>18</v>
      </c>
      <c r="F65" s="27" t="s">
        <v>17</v>
      </c>
      <c r="G65" s="28" t="s">
        <v>18</v>
      </c>
      <c r="H65" s="27" t="s">
        <v>17</v>
      </c>
      <c r="I65" s="28" t="s">
        <v>18</v>
      </c>
      <c r="J65" s="27" t="s">
        <v>17</v>
      </c>
      <c r="K65" s="28" t="s">
        <v>18</v>
      </c>
    </row>
    <row r="66" spans="1:11" x14ac:dyDescent="0.25">
      <c r="A66" s="48" t="s">
        <v>19</v>
      </c>
      <c r="B66" s="49">
        <v>59971.000000002314</v>
      </c>
      <c r="C66" s="49">
        <v>59971</v>
      </c>
      <c r="D66" s="49">
        <v>139546.73041547649</v>
      </c>
      <c r="E66" s="49">
        <v>140035</v>
      </c>
      <c r="F66" s="49">
        <v>113575.60515840845</v>
      </c>
      <c r="G66" s="49">
        <v>112197</v>
      </c>
      <c r="H66" s="49">
        <v>62867.999999999716</v>
      </c>
      <c r="I66" s="49">
        <v>62868</v>
      </c>
      <c r="J66" s="49">
        <v>43899.044653220059</v>
      </c>
      <c r="K66" s="49">
        <v>43993</v>
      </c>
    </row>
    <row r="67" spans="1:11" x14ac:dyDescent="0.25">
      <c r="A67" s="50" t="s">
        <v>130</v>
      </c>
      <c r="B67" s="13">
        <v>7604.0946680262705</v>
      </c>
      <c r="C67" s="13">
        <v>7955</v>
      </c>
      <c r="D67" s="13">
        <v>17419.777557978232</v>
      </c>
      <c r="E67" s="13">
        <v>18160</v>
      </c>
      <c r="F67" s="13">
        <v>14339.378903274424</v>
      </c>
      <c r="G67" s="13">
        <v>14800</v>
      </c>
      <c r="H67" s="13">
        <v>7837.3388026065459</v>
      </c>
      <c r="I67" s="13">
        <v>8336</v>
      </c>
      <c r="J67" s="13">
        <v>5443.5328649483117</v>
      </c>
      <c r="K67" s="13">
        <v>5790</v>
      </c>
    </row>
    <row r="68" spans="1:11" x14ac:dyDescent="0.25">
      <c r="A68" s="39" t="s">
        <v>139</v>
      </c>
      <c r="B68" s="51"/>
      <c r="C68" s="16"/>
      <c r="D68" s="16"/>
      <c r="E68" s="16"/>
      <c r="F68" s="16"/>
      <c r="G68" s="16"/>
      <c r="H68" s="16"/>
      <c r="I68" s="16"/>
      <c r="J68" s="16"/>
      <c r="K68" s="16"/>
    </row>
    <row r="69" spans="1:11" x14ac:dyDescent="0.25">
      <c r="A69" s="37" t="s">
        <v>140</v>
      </c>
      <c r="B69" s="52">
        <v>1674.9604682277322</v>
      </c>
      <c r="C69" s="52">
        <v>1704</v>
      </c>
      <c r="D69" s="52">
        <v>3866.5737058683776</v>
      </c>
      <c r="E69" s="52">
        <v>3912</v>
      </c>
      <c r="F69" s="52">
        <v>3157.0410903729071</v>
      </c>
      <c r="G69" s="52">
        <v>3162</v>
      </c>
      <c r="H69" s="52">
        <v>1762.2402896357153</v>
      </c>
      <c r="I69" s="52">
        <v>1779</v>
      </c>
      <c r="J69" s="52">
        <v>1222.0248992212012</v>
      </c>
      <c r="K69" s="52">
        <v>1243</v>
      </c>
    </row>
    <row r="70" spans="1:11" x14ac:dyDescent="0.25">
      <c r="A70" s="37" t="s">
        <v>47</v>
      </c>
      <c r="B70" s="52">
        <v>549.15338448288992</v>
      </c>
      <c r="C70" s="52">
        <v>471</v>
      </c>
      <c r="D70" s="52">
        <v>1314.7676951829508</v>
      </c>
      <c r="E70" s="52">
        <v>1126</v>
      </c>
      <c r="F70" s="52">
        <v>1100.5863758418991</v>
      </c>
      <c r="G70" s="52">
        <v>933</v>
      </c>
      <c r="H70" s="52">
        <v>582.48842784136343</v>
      </c>
      <c r="I70" s="52">
        <v>497</v>
      </c>
      <c r="J70" s="52">
        <v>437.35918881864205</v>
      </c>
      <c r="K70" s="52">
        <v>379</v>
      </c>
    </row>
    <row r="71" spans="1:11" x14ac:dyDescent="0.25">
      <c r="A71" s="37" t="s">
        <v>51</v>
      </c>
      <c r="B71" s="52">
        <v>729.69785538791723</v>
      </c>
      <c r="C71" s="52">
        <v>790</v>
      </c>
      <c r="D71" s="52">
        <v>1833.3562092236223</v>
      </c>
      <c r="E71" s="52">
        <v>1923</v>
      </c>
      <c r="F71" s="52">
        <v>1491.6388154366712</v>
      </c>
      <c r="G71" s="52">
        <v>1551</v>
      </c>
      <c r="H71" s="52">
        <v>782.61619510151559</v>
      </c>
      <c r="I71" s="52">
        <v>832</v>
      </c>
      <c r="J71" s="52">
        <v>542.64841595486109</v>
      </c>
      <c r="K71" s="52">
        <v>572</v>
      </c>
    </row>
    <row r="72" spans="1:11" x14ac:dyDescent="0.25">
      <c r="A72" s="37" t="s">
        <v>56</v>
      </c>
      <c r="B72" s="52">
        <v>3133.7208193320857</v>
      </c>
      <c r="C72" s="52">
        <v>3276</v>
      </c>
      <c r="D72" s="52">
        <v>6884.4145177089895</v>
      </c>
      <c r="E72" s="52">
        <v>7255</v>
      </c>
      <c r="F72" s="52">
        <v>5720.0308475410493</v>
      </c>
      <c r="G72" s="52">
        <v>5947</v>
      </c>
      <c r="H72" s="52">
        <v>3137.8118252722174</v>
      </c>
      <c r="I72" s="52">
        <v>3424</v>
      </c>
      <c r="J72" s="52">
        <v>2152.6142793130434</v>
      </c>
      <c r="K72" s="52">
        <v>2346</v>
      </c>
    </row>
    <row r="73" spans="1:11" x14ac:dyDescent="0.25">
      <c r="A73" s="37" t="s">
        <v>141</v>
      </c>
      <c r="B73" s="52">
        <v>1173.8740695497083</v>
      </c>
      <c r="C73" s="52">
        <v>1211</v>
      </c>
      <c r="D73" s="52">
        <v>2750.1057612970671</v>
      </c>
      <c r="E73" s="52">
        <v>2806</v>
      </c>
      <c r="F73" s="52">
        <v>2246.273258501295</v>
      </c>
      <c r="G73" s="52">
        <v>2286</v>
      </c>
      <c r="H73" s="52">
        <v>1229.1309109907388</v>
      </c>
      <c r="I73" s="52">
        <v>1284</v>
      </c>
      <c r="J73" s="52">
        <v>867.62208077062451</v>
      </c>
      <c r="K73" s="52">
        <v>904</v>
      </c>
    </row>
    <row r="74" spans="1:11" x14ac:dyDescent="0.25">
      <c r="A74" s="37" t="s">
        <v>72</v>
      </c>
      <c r="B74" s="52">
        <v>342.68807104585699</v>
      </c>
      <c r="C74" s="52">
        <v>503</v>
      </c>
      <c r="D74" s="52">
        <v>770.5596686970714</v>
      </c>
      <c r="E74" s="52">
        <v>1138</v>
      </c>
      <c r="F74" s="52">
        <v>623.8085155803692</v>
      </c>
      <c r="G74" s="52">
        <v>921</v>
      </c>
      <c r="H74" s="52">
        <v>343.0511537649752</v>
      </c>
      <c r="I74" s="52">
        <v>520</v>
      </c>
      <c r="J74" s="52">
        <v>221.264000869923</v>
      </c>
      <c r="K74" s="52">
        <v>346</v>
      </c>
    </row>
    <row r="75" spans="1:11" x14ac:dyDescent="0.25">
      <c r="A75" s="39" t="s">
        <v>134</v>
      </c>
      <c r="B75" s="51"/>
      <c r="C75" s="16"/>
      <c r="D75" s="16"/>
      <c r="E75" s="16"/>
      <c r="F75" s="16"/>
      <c r="G75" s="16"/>
      <c r="H75" s="16"/>
      <c r="I75" s="16"/>
      <c r="J75" s="16"/>
      <c r="K75" s="53"/>
    </row>
    <row r="76" spans="1:11" x14ac:dyDescent="0.25">
      <c r="A76" s="37" t="s">
        <v>27</v>
      </c>
      <c r="B76" s="52">
        <v>2890.2582505824316</v>
      </c>
      <c r="C76" s="52">
        <v>2970</v>
      </c>
      <c r="D76" s="52">
        <v>6267.1495535437298</v>
      </c>
      <c r="E76" s="52">
        <v>6477</v>
      </c>
      <c r="F76" s="52">
        <v>5206.3856088373459</v>
      </c>
      <c r="G76" s="52">
        <v>5314</v>
      </c>
      <c r="H76" s="52">
        <v>2857.9364740437886</v>
      </c>
      <c r="I76" s="52">
        <v>3082</v>
      </c>
      <c r="J76" s="52">
        <v>1950.1963854637024</v>
      </c>
      <c r="K76" s="52">
        <v>2100</v>
      </c>
    </row>
    <row r="77" spans="1:11" x14ac:dyDescent="0.25">
      <c r="A77" s="37" t="s">
        <v>84</v>
      </c>
      <c r="B77" s="52">
        <v>776.49980174381676</v>
      </c>
      <c r="C77" s="52">
        <v>893</v>
      </c>
      <c r="D77" s="52">
        <v>1659.608378276241</v>
      </c>
      <c r="E77" s="52">
        <v>1917</v>
      </c>
      <c r="F77" s="52">
        <v>1392.7828428524624</v>
      </c>
      <c r="G77" s="52">
        <v>1588</v>
      </c>
      <c r="H77" s="52">
        <v>759.0907518064447</v>
      </c>
      <c r="I77" s="52">
        <v>892</v>
      </c>
      <c r="J77" s="52">
        <v>490.8369408417924</v>
      </c>
      <c r="K77" s="52">
        <v>595</v>
      </c>
    </row>
    <row r="78" spans="1:11" x14ac:dyDescent="0.25">
      <c r="A78" s="37" t="s">
        <v>89</v>
      </c>
      <c r="B78" s="52">
        <v>228.99725492335341</v>
      </c>
      <c r="C78" s="52">
        <v>355</v>
      </c>
      <c r="D78" s="52">
        <v>507.24323157976841</v>
      </c>
      <c r="E78" s="52">
        <v>786</v>
      </c>
      <c r="F78" s="52">
        <v>424.66403124706039</v>
      </c>
      <c r="G78" s="52">
        <v>649</v>
      </c>
      <c r="H78" s="52">
        <v>227.23247413870493</v>
      </c>
      <c r="I78" s="52">
        <v>367</v>
      </c>
      <c r="J78" s="52">
        <v>154.30359938421057</v>
      </c>
      <c r="K78" s="52">
        <v>248</v>
      </c>
    </row>
    <row r="79" spans="1:11" x14ac:dyDescent="0.25">
      <c r="A79" s="37" t="s">
        <v>90</v>
      </c>
      <c r="B79" s="52">
        <v>177.30939722670041</v>
      </c>
      <c r="C79" s="52">
        <v>357</v>
      </c>
      <c r="D79" s="52">
        <v>402.7699506746539</v>
      </c>
      <c r="E79" s="52">
        <v>813</v>
      </c>
      <c r="F79" s="52">
        <v>332.46869406830024</v>
      </c>
      <c r="G79" s="52">
        <v>664</v>
      </c>
      <c r="H79" s="52">
        <v>185.65523142714554</v>
      </c>
      <c r="I79" s="52">
        <v>370</v>
      </c>
      <c r="J79" s="52">
        <v>121.79913277167023</v>
      </c>
      <c r="K79" s="52">
        <v>245</v>
      </c>
    </row>
    <row r="80" spans="1:11" x14ac:dyDescent="0.25">
      <c r="A80" s="37" t="s">
        <v>66</v>
      </c>
      <c r="B80" s="52">
        <v>758.08933638764233</v>
      </c>
      <c r="C80" s="52">
        <v>847</v>
      </c>
      <c r="D80" s="52">
        <v>1694.4150409084812</v>
      </c>
      <c r="E80" s="52">
        <v>1897</v>
      </c>
      <c r="F80" s="52">
        <v>1410.364660311312</v>
      </c>
      <c r="G80" s="52">
        <v>1571</v>
      </c>
      <c r="H80" s="52">
        <v>767.09366994575589</v>
      </c>
      <c r="I80" s="52">
        <v>886</v>
      </c>
      <c r="J80" s="52">
        <v>540.35136926172106</v>
      </c>
      <c r="K80" s="52">
        <v>622</v>
      </c>
    </row>
    <row r="81" spans="1:12" x14ac:dyDescent="0.25">
      <c r="A81" s="37" t="s">
        <v>142</v>
      </c>
      <c r="B81" s="52">
        <v>85.573010346068799</v>
      </c>
      <c r="C81" s="52">
        <v>72</v>
      </c>
      <c r="D81" s="52">
        <v>199.27340841445005</v>
      </c>
      <c r="E81" s="52">
        <v>167</v>
      </c>
      <c r="F81" s="52">
        <v>163.51500707060009</v>
      </c>
      <c r="G81" s="52">
        <v>135</v>
      </c>
      <c r="H81" s="52">
        <v>88.502952926169627</v>
      </c>
      <c r="I81" s="52">
        <v>75</v>
      </c>
      <c r="J81" s="52">
        <v>60.545079800039773</v>
      </c>
      <c r="K81" s="52">
        <v>47</v>
      </c>
    </row>
    <row r="82" spans="1:12" x14ac:dyDescent="0.25">
      <c r="A82" s="37" t="s">
        <v>143</v>
      </c>
      <c r="B82" s="52">
        <v>101.19493223133753</v>
      </c>
      <c r="C82" s="52">
        <v>85</v>
      </c>
      <c r="D82" s="52">
        <v>223.93383798910838</v>
      </c>
      <c r="E82" s="52">
        <v>192</v>
      </c>
      <c r="F82" s="52">
        <v>194.88969113328599</v>
      </c>
      <c r="G82" s="52">
        <v>164</v>
      </c>
      <c r="H82" s="52">
        <v>104.28006643693251</v>
      </c>
      <c r="I82" s="52">
        <v>87</v>
      </c>
      <c r="J82" s="52">
        <v>71.049212887243016</v>
      </c>
      <c r="K82" s="52">
        <v>61</v>
      </c>
    </row>
    <row r="83" spans="1:12" ht="45" customHeight="1" x14ac:dyDescent="0.25">
      <c r="A83" s="1177" t="s">
        <v>144</v>
      </c>
      <c r="B83" s="1178"/>
      <c r="C83" s="1178"/>
      <c r="D83" s="1178"/>
      <c r="E83" s="1178"/>
      <c r="F83" s="1178"/>
      <c r="G83" s="1178"/>
      <c r="H83" s="1178"/>
      <c r="I83" s="1178"/>
      <c r="J83" s="1178"/>
      <c r="K83" s="1178"/>
    </row>
    <row r="84" spans="1:12" x14ac:dyDescent="0.25">
      <c r="A84" s="54"/>
      <c r="B84" s="54"/>
      <c r="C84" s="54"/>
      <c r="D84" s="54"/>
      <c r="E84" s="54"/>
      <c r="F84" s="54"/>
      <c r="G84" s="54"/>
      <c r="H84" s="54"/>
      <c r="I84" s="54"/>
      <c r="J84" s="54"/>
      <c r="K84" s="54"/>
      <c r="L84" s="54"/>
    </row>
    <row r="85" spans="1:12" ht="13.5" customHeight="1" x14ac:dyDescent="0.25">
      <c r="A85" s="1192" t="s">
        <v>145</v>
      </c>
      <c r="B85" s="1192"/>
      <c r="C85" s="1192"/>
      <c r="D85" s="1192"/>
      <c r="E85" s="1192"/>
      <c r="F85" s="1192"/>
      <c r="G85" s="1192"/>
      <c r="H85" s="1192"/>
      <c r="I85" s="1192"/>
      <c r="J85" s="1192"/>
      <c r="K85" s="1192"/>
    </row>
    <row r="86" spans="1:12" ht="24" customHeight="1" x14ac:dyDescent="0.25">
      <c r="A86" s="1193" t="s">
        <v>9</v>
      </c>
      <c r="B86" s="1193"/>
      <c r="C86" s="1193"/>
      <c r="D86" s="1193"/>
      <c r="E86" s="1193"/>
      <c r="F86" s="1193"/>
      <c r="G86" s="1193"/>
      <c r="H86" s="1193"/>
      <c r="I86" s="1193"/>
      <c r="J86" s="1193"/>
      <c r="K86" s="1193"/>
    </row>
    <row r="87" spans="1:12" ht="22.5" customHeight="1" x14ac:dyDescent="0.25">
      <c r="A87" s="1153" t="s">
        <v>10</v>
      </c>
      <c r="B87" s="1176" t="s">
        <v>11</v>
      </c>
      <c r="C87" s="1176"/>
      <c r="D87" s="1176" t="s">
        <v>12</v>
      </c>
      <c r="E87" s="1176"/>
      <c r="F87" s="1176" t="s">
        <v>13</v>
      </c>
      <c r="G87" s="1176"/>
      <c r="H87" s="1176" t="s">
        <v>15</v>
      </c>
      <c r="I87" s="1176"/>
      <c r="J87" s="1176" t="s">
        <v>129</v>
      </c>
      <c r="K87" s="1176"/>
    </row>
    <row r="88" spans="1:12" ht="20.25" customHeight="1" x14ac:dyDescent="0.25">
      <c r="A88" s="70"/>
      <c r="B88" s="27" t="s">
        <v>17</v>
      </c>
      <c r="C88" s="28" t="s">
        <v>18</v>
      </c>
      <c r="D88" s="27" t="s">
        <v>17</v>
      </c>
      <c r="E88" s="28" t="s">
        <v>18</v>
      </c>
      <c r="F88" s="27" t="s">
        <v>17</v>
      </c>
      <c r="G88" s="28" t="s">
        <v>18</v>
      </c>
      <c r="H88" s="27" t="s">
        <v>17</v>
      </c>
      <c r="I88" s="28" t="s">
        <v>18</v>
      </c>
      <c r="J88" s="27" t="s">
        <v>17</v>
      </c>
      <c r="K88" s="28" t="s">
        <v>18</v>
      </c>
    </row>
    <row r="89" spans="1:12" ht="12.75" customHeight="1" x14ac:dyDescent="0.25">
      <c r="A89" s="55" t="s">
        <v>19</v>
      </c>
      <c r="B89" s="49">
        <v>31949.999999999673</v>
      </c>
      <c r="C89" s="49">
        <v>31950</v>
      </c>
      <c r="D89" s="49">
        <v>75777.771168406485</v>
      </c>
      <c r="E89" s="49">
        <v>75736</v>
      </c>
      <c r="F89" s="49">
        <v>59465.575542090628</v>
      </c>
      <c r="G89" s="49">
        <v>59438</v>
      </c>
      <c r="H89" s="49">
        <v>33390.000000000204</v>
      </c>
      <c r="I89" s="49">
        <v>33390</v>
      </c>
      <c r="J89" s="49">
        <v>22974.530752066199</v>
      </c>
      <c r="K89" s="49">
        <v>23073</v>
      </c>
    </row>
    <row r="90" spans="1:12" x14ac:dyDescent="0.25">
      <c r="A90" s="56" t="s">
        <v>130</v>
      </c>
      <c r="B90" s="13">
        <v>4106.2167414914529</v>
      </c>
      <c r="C90" s="13">
        <v>4479</v>
      </c>
      <c r="D90" s="13">
        <v>9728.6505042964636</v>
      </c>
      <c r="E90" s="13">
        <v>10205</v>
      </c>
      <c r="F90" s="13">
        <v>7614.9722427725801</v>
      </c>
      <c r="G90" s="13">
        <v>8181</v>
      </c>
      <c r="H90" s="13">
        <v>4297.524321377804</v>
      </c>
      <c r="I90" s="13">
        <v>4606</v>
      </c>
      <c r="J90" s="13">
        <v>2883.2252420074537</v>
      </c>
      <c r="K90" s="13">
        <v>3131</v>
      </c>
    </row>
    <row r="91" spans="1:12" x14ac:dyDescent="0.25">
      <c r="A91" s="39" t="s">
        <v>139</v>
      </c>
      <c r="B91" s="51"/>
      <c r="C91" s="16"/>
      <c r="D91" s="16"/>
      <c r="E91" s="16"/>
      <c r="F91" s="16"/>
      <c r="G91" s="16"/>
      <c r="H91" s="16"/>
      <c r="I91" s="16"/>
      <c r="J91" s="16"/>
      <c r="K91" s="16"/>
    </row>
    <row r="92" spans="1:12" x14ac:dyDescent="0.25">
      <c r="A92" s="37" t="s">
        <v>140</v>
      </c>
      <c r="B92" s="52">
        <v>827.50598285068281</v>
      </c>
      <c r="C92" s="52">
        <v>390</v>
      </c>
      <c r="D92" s="52">
        <v>2002.798750810158</v>
      </c>
      <c r="E92" s="52">
        <v>947</v>
      </c>
      <c r="F92" s="52">
        <v>1499.6341896014012</v>
      </c>
      <c r="G92" s="52">
        <v>712</v>
      </c>
      <c r="H92" s="52">
        <v>848.57978519344283</v>
      </c>
      <c r="I92" s="52">
        <v>407</v>
      </c>
      <c r="J92" s="52">
        <v>551.20556634499485</v>
      </c>
      <c r="K92" s="52">
        <v>265</v>
      </c>
    </row>
    <row r="93" spans="1:12" x14ac:dyDescent="0.25">
      <c r="A93" s="37" t="s">
        <v>47</v>
      </c>
      <c r="B93" s="52">
        <v>325.18271260147691</v>
      </c>
      <c r="C93" s="52">
        <v>140</v>
      </c>
      <c r="D93" s="52">
        <v>803.25834297869449</v>
      </c>
      <c r="E93" s="52">
        <v>345</v>
      </c>
      <c r="F93" s="52">
        <v>618.14173598965192</v>
      </c>
      <c r="G93" s="52">
        <v>265</v>
      </c>
      <c r="H93" s="52">
        <v>360.48036504218766</v>
      </c>
      <c r="I93" s="52">
        <v>154</v>
      </c>
      <c r="J93" s="52">
        <v>242.54515456299413</v>
      </c>
      <c r="K93" s="52">
        <v>101</v>
      </c>
    </row>
    <row r="94" spans="1:12" x14ac:dyDescent="0.25">
      <c r="A94" s="37" t="s">
        <v>51</v>
      </c>
      <c r="B94" s="52">
        <v>346.70097674852519</v>
      </c>
      <c r="C94" s="52">
        <v>492</v>
      </c>
      <c r="D94" s="52">
        <v>880.19734315582411</v>
      </c>
      <c r="E94" s="52">
        <v>1174</v>
      </c>
      <c r="F94" s="52">
        <v>693.87467296599129</v>
      </c>
      <c r="G94" s="52">
        <v>936</v>
      </c>
      <c r="H94" s="52">
        <v>389.6037590816415</v>
      </c>
      <c r="I94" s="52">
        <v>518</v>
      </c>
      <c r="J94" s="52">
        <v>254.99291524481742</v>
      </c>
      <c r="K94" s="52">
        <v>344</v>
      </c>
    </row>
    <row r="95" spans="1:12" x14ac:dyDescent="0.25">
      <c r="A95" s="37" t="s">
        <v>56</v>
      </c>
      <c r="B95" s="52">
        <v>1738.0935931078923</v>
      </c>
      <c r="C95" s="52">
        <v>3074</v>
      </c>
      <c r="D95" s="52">
        <v>3891.2465709128714</v>
      </c>
      <c r="E95" s="52">
        <v>6795</v>
      </c>
      <c r="F95" s="52">
        <v>3150.7961276343553</v>
      </c>
      <c r="G95" s="52">
        <v>5543</v>
      </c>
      <c r="H95" s="52">
        <v>1756.273417276848</v>
      </c>
      <c r="I95" s="52">
        <v>3121</v>
      </c>
      <c r="J95" s="52">
        <v>1207.0144985628635</v>
      </c>
      <c r="K95" s="52">
        <v>2149</v>
      </c>
    </row>
    <row r="96" spans="1:12" x14ac:dyDescent="0.25">
      <c r="A96" s="37" t="s">
        <v>141</v>
      </c>
      <c r="B96" s="52">
        <v>642.96581305533243</v>
      </c>
      <c r="C96" s="52">
        <v>284</v>
      </c>
      <c r="D96" s="52">
        <v>1620.8177288461197</v>
      </c>
      <c r="E96" s="52">
        <v>713</v>
      </c>
      <c r="F96" s="52">
        <v>1248.1753957773321</v>
      </c>
      <c r="G96" s="52">
        <v>549</v>
      </c>
      <c r="H96" s="52">
        <v>721.65031617574107</v>
      </c>
      <c r="I96" s="52">
        <v>305</v>
      </c>
      <c r="J96" s="52">
        <v>474.15711942622625</v>
      </c>
      <c r="K96" s="52">
        <v>203</v>
      </c>
    </row>
    <row r="97" spans="1:11" x14ac:dyDescent="0.25">
      <c r="A97" s="37" t="s">
        <v>72</v>
      </c>
      <c r="B97" s="52">
        <v>221.31046731001692</v>
      </c>
      <c r="C97" s="52">
        <v>97</v>
      </c>
      <c r="D97" s="52">
        <v>521.61070163339912</v>
      </c>
      <c r="E97" s="52">
        <v>227</v>
      </c>
      <c r="F97" s="52">
        <v>397.76098991542608</v>
      </c>
      <c r="G97" s="52">
        <v>173</v>
      </c>
      <c r="H97" s="52">
        <v>220.93667860792766</v>
      </c>
      <c r="I97" s="52">
        <v>101</v>
      </c>
      <c r="J97" s="52">
        <v>153.3099878655519</v>
      </c>
      <c r="K97" s="52">
        <v>69</v>
      </c>
    </row>
    <row r="98" spans="1:11" x14ac:dyDescent="0.25">
      <c r="A98" s="39" t="s">
        <v>134</v>
      </c>
      <c r="B98" s="51"/>
      <c r="C98" s="16"/>
      <c r="D98" s="16"/>
      <c r="E98" s="16"/>
      <c r="F98" s="16"/>
      <c r="G98" s="16"/>
      <c r="H98" s="16"/>
      <c r="I98" s="16"/>
      <c r="J98" s="16"/>
      <c r="K98" s="53"/>
    </row>
    <row r="99" spans="1:11" x14ac:dyDescent="0.25">
      <c r="A99" s="37" t="s">
        <v>27</v>
      </c>
      <c r="B99" s="52">
        <v>1619.0941075393696</v>
      </c>
      <c r="C99" s="52">
        <v>2921</v>
      </c>
      <c r="D99" s="52">
        <v>3535.4362229236285</v>
      </c>
      <c r="E99" s="52">
        <v>6358</v>
      </c>
      <c r="F99" s="52">
        <v>2903.0424767197437</v>
      </c>
      <c r="G99" s="52">
        <v>5225</v>
      </c>
      <c r="H99" s="52">
        <v>1622.8497248370618</v>
      </c>
      <c r="I99" s="52">
        <v>2959</v>
      </c>
      <c r="J99" s="52">
        <v>1115.9263216049926</v>
      </c>
      <c r="K99" s="52">
        <v>2032</v>
      </c>
    </row>
    <row r="100" spans="1:11" x14ac:dyDescent="0.25">
      <c r="A100" s="37" t="s">
        <v>84</v>
      </c>
      <c r="B100" s="52">
        <v>412.73198490282584</v>
      </c>
      <c r="C100" s="52">
        <v>185</v>
      </c>
      <c r="D100" s="52">
        <v>912.50385401691813</v>
      </c>
      <c r="E100" s="52">
        <v>408</v>
      </c>
      <c r="F100" s="52">
        <v>721.72308303487137</v>
      </c>
      <c r="G100" s="52">
        <v>323</v>
      </c>
      <c r="H100" s="52">
        <v>403.21627852491133</v>
      </c>
      <c r="I100" s="52">
        <v>188</v>
      </c>
      <c r="J100" s="52">
        <v>260.26527707360782</v>
      </c>
      <c r="K100" s="52">
        <v>121</v>
      </c>
    </row>
    <row r="101" spans="1:11" x14ac:dyDescent="0.25">
      <c r="A101" s="37" t="s">
        <v>89</v>
      </c>
      <c r="B101" s="52">
        <v>127.00721640215214</v>
      </c>
      <c r="C101" s="52">
        <v>359</v>
      </c>
      <c r="D101" s="52">
        <v>338.39500582517013</v>
      </c>
      <c r="E101" s="52">
        <v>845</v>
      </c>
      <c r="F101" s="52">
        <v>265.18331335970726</v>
      </c>
      <c r="G101" s="52">
        <v>676</v>
      </c>
      <c r="H101" s="52">
        <v>150.32879038055708</v>
      </c>
      <c r="I101" s="52">
        <v>382</v>
      </c>
      <c r="J101" s="52">
        <v>93.864384736992918</v>
      </c>
      <c r="K101" s="52">
        <v>245</v>
      </c>
    </row>
    <row r="102" spans="1:11" x14ac:dyDescent="0.25">
      <c r="A102" s="37" t="s">
        <v>90</v>
      </c>
      <c r="B102" s="52">
        <v>108.22748986752502</v>
      </c>
      <c r="C102" s="52">
        <v>48</v>
      </c>
      <c r="D102" s="52">
        <v>245.95685004496016</v>
      </c>
      <c r="E102" s="52">
        <v>109</v>
      </c>
      <c r="F102" s="52">
        <v>189.51893418231478</v>
      </c>
      <c r="G102" s="52">
        <v>84</v>
      </c>
      <c r="H102" s="52">
        <v>103.47768651373866</v>
      </c>
      <c r="I102" s="52">
        <v>47</v>
      </c>
      <c r="J102" s="52">
        <v>82.125411257278344</v>
      </c>
      <c r="K102" s="52">
        <v>37</v>
      </c>
    </row>
    <row r="103" spans="1:11" ht="12.75" customHeight="1" x14ac:dyDescent="0.25">
      <c r="A103" s="37" t="s">
        <v>66</v>
      </c>
      <c r="B103" s="52">
        <v>392.49256701048444</v>
      </c>
      <c r="C103" s="52">
        <v>177</v>
      </c>
      <c r="D103" s="52">
        <v>995.48733984492003</v>
      </c>
      <c r="E103" s="52">
        <v>448</v>
      </c>
      <c r="F103" s="52">
        <v>757.66890308893664</v>
      </c>
      <c r="G103" s="52">
        <v>341</v>
      </c>
      <c r="H103" s="52">
        <v>448.62171794283358</v>
      </c>
      <c r="I103" s="52">
        <v>189</v>
      </c>
      <c r="J103" s="52">
        <v>284.02684162994399</v>
      </c>
      <c r="K103" s="52">
        <v>121</v>
      </c>
    </row>
    <row r="104" spans="1:11" x14ac:dyDescent="0.25">
      <c r="A104" s="37" t="s">
        <v>142</v>
      </c>
      <c r="B104" s="52">
        <v>47.95674865816035</v>
      </c>
      <c r="C104" s="52">
        <v>21</v>
      </c>
      <c r="D104" s="52">
        <v>141.08500572304098</v>
      </c>
      <c r="E104" s="52">
        <v>61</v>
      </c>
      <c r="F104" s="52">
        <v>96.167843869200922</v>
      </c>
      <c r="G104" s="52">
        <v>42</v>
      </c>
      <c r="H104" s="52">
        <v>57.415329877398861</v>
      </c>
      <c r="I104" s="52">
        <v>24</v>
      </c>
      <c r="J104" s="52">
        <v>39.322669862654536</v>
      </c>
      <c r="K104" s="52">
        <v>16</v>
      </c>
    </row>
    <row r="105" spans="1:11" x14ac:dyDescent="0.25">
      <c r="A105" s="37" t="s">
        <v>143</v>
      </c>
      <c r="B105" s="52">
        <v>51.390860770827182</v>
      </c>
      <c r="C105" s="52">
        <v>23</v>
      </c>
      <c r="D105" s="52">
        <v>104.45421041736127</v>
      </c>
      <c r="E105" s="52">
        <v>47</v>
      </c>
      <c r="F105" s="52">
        <v>86.417354327514076</v>
      </c>
      <c r="G105" s="52">
        <v>39</v>
      </c>
      <c r="H105" s="52">
        <v>48.574960642090744</v>
      </c>
      <c r="I105" s="52">
        <v>23</v>
      </c>
      <c r="J105" s="52">
        <v>29.864033783953928</v>
      </c>
      <c r="K105" s="52">
        <v>15</v>
      </c>
    </row>
    <row r="106" spans="1:11" ht="46.5" customHeight="1" x14ac:dyDescent="0.25">
      <c r="A106" s="1177" t="s">
        <v>146</v>
      </c>
      <c r="B106" s="1178"/>
      <c r="C106" s="1178"/>
      <c r="D106" s="1178"/>
      <c r="E106" s="1178"/>
      <c r="F106" s="1178"/>
      <c r="G106" s="1178"/>
      <c r="H106" s="1178"/>
      <c r="I106" s="1178"/>
      <c r="J106" s="1178"/>
      <c r="K106" s="1178"/>
    </row>
    <row r="108" spans="1:11" ht="24" customHeight="1" x14ac:dyDescent="0.25">
      <c r="A108" s="1183" t="s">
        <v>147</v>
      </c>
      <c r="B108" s="1183"/>
      <c r="C108" s="1183"/>
      <c r="D108" s="1183"/>
      <c r="E108" s="1183"/>
      <c r="F108" s="1183"/>
      <c r="G108" s="1183"/>
      <c r="H108" s="1183"/>
      <c r="I108" s="1183"/>
    </row>
    <row r="109" spans="1:11" ht="26.25" customHeight="1" x14ac:dyDescent="0.25">
      <c r="A109" s="1184" t="s">
        <v>10</v>
      </c>
      <c r="B109" s="1179" t="s">
        <v>15</v>
      </c>
      <c r="C109" s="1179"/>
      <c r="D109" s="1179"/>
      <c r="E109" s="1186"/>
      <c r="F109" s="1179" t="s">
        <v>16</v>
      </c>
      <c r="G109" s="1179"/>
      <c r="H109" s="1179"/>
      <c r="I109" s="1179"/>
    </row>
    <row r="110" spans="1:11" x14ac:dyDescent="0.25">
      <c r="A110" s="1185"/>
      <c r="B110" s="57">
        <v>2005</v>
      </c>
      <c r="C110" s="57">
        <v>2010</v>
      </c>
      <c r="D110" s="57">
        <v>2015</v>
      </c>
      <c r="E110" s="58">
        <v>2021</v>
      </c>
      <c r="F110" s="57">
        <v>2005</v>
      </c>
      <c r="G110" s="57">
        <v>2010</v>
      </c>
      <c r="H110" s="57">
        <v>2015</v>
      </c>
      <c r="I110" s="57">
        <v>2021</v>
      </c>
    </row>
    <row r="111" spans="1:11" x14ac:dyDescent="0.25">
      <c r="A111" s="55" t="s">
        <v>19</v>
      </c>
      <c r="B111" s="59">
        <v>33390</v>
      </c>
      <c r="C111" s="59">
        <v>62868</v>
      </c>
      <c r="D111" s="59">
        <v>57090</v>
      </c>
      <c r="E111" s="60">
        <v>55018</v>
      </c>
      <c r="F111" s="59">
        <v>23073</v>
      </c>
      <c r="G111" s="59">
        <v>43993</v>
      </c>
      <c r="H111" s="59">
        <v>40799</v>
      </c>
      <c r="I111" s="59">
        <v>40210</v>
      </c>
    </row>
    <row r="112" spans="1:11" x14ac:dyDescent="0.25">
      <c r="A112" s="56" t="s">
        <v>130</v>
      </c>
      <c r="B112" s="61">
        <v>4606</v>
      </c>
      <c r="C112" s="61">
        <v>8336</v>
      </c>
      <c r="D112" s="61">
        <v>4484</v>
      </c>
      <c r="E112" s="62">
        <v>5874</v>
      </c>
      <c r="F112" s="61">
        <v>3131</v>
      </c>
      <c r="G112" s="61">
        <v>5790</v>
      </c>
      <c r="H112" s="61">
        <v>3245</v>
      </c>
      <c r="I112" s="61">
        <v>4296</v>
      </c>
    </row>
    <row r="113" spans="1:9" x14ac:dyDescent="0.25">
      <c r="A113" s="39" t="s">
        <v>37</v>
      </c>
      <c r="B113" s="63"/>
      <c r="C113" s="63"/>
      <c r="D113" s="63"/>
      <c r="E113" s="64"/>
      <c r="F113" s="63"/>
      <c r="G113" s="63"/>
      <c r="H113" s="63"/>
      <c r="I113" s="65"/>
    </row>
    <row r="114" spans="1:9" x14ac:dyDescent="0.25">
      <c r="A114" s="37" t="s">
        <v>38</v>
      </c>
      <c r="B114" s="1182">
        <v>407</v>
      </c>
      <c r="C114" s="1182">
        <v>1779</v>
      </c>
      <c r="D114" s="36">
        <v>247</v>
      </c>
      <c r="E114" s="66">
        <v>327</v>
      </c>
      <c r="F114" s="1182">
        <v>265</v>
      </c>
      <c r="G114" s="1182">
        <v>1243</v>
      </c>
      <c r="H114" s="36">
        <v>185</v>
      </c>
      <c r="I114" s="36">
        <v>245</v>
      </c>
    </row>
    <row r="115" spans="1:9" x14ac:dyDescent="0.25">
      <c r="A115" s="37" t="s">
        <v>131</v>
      </c>
      <c r="B115" s="1181"/>
      <c r="C115" s="1181"/>
      <c r="D115" s="36">
        <v>846</v>
      </c>
      <c r="E115" s="66">
        <v>1113</v>
      </c>
      <c r="F115" s="1181"/>
      <c r="G115" s="1181"/>
      <c r="H115" s="36">
        <v>605</v>
      </c>
      <c r="I115" s="36">
        <v>797</v>
      </c>
    </row>
    <row r="116" spans="1:9" x14ac:dyDescent="0.25">
      <c r="A116" s="37" t="s">
        <v>47</v>
      </c>
      <c r="B116" s="36">
        <v>154</v>
      </c>
      <c r="C116" s="36">
        <v>497</v>
      </c>
      <c r="D116" s="36">
        <v>273</v>
      </c>
      <c r="E116" s="66">
        <v>410</v>
      </c>
      <c r="F116" s="36">
        <v>101</v>
      </c>
      <c r="G116" s="36">
        <v>379</v>
      </c>
      <c r="H116" s="36">
        <v>219</v>
      </c>
      <c r="I116" s="36">
        <v>325</v>
      </c>
    </row>
    <row r="117" spans="1:9" x14ac:dyDescent="0.25">
      <c r="A117" s="37" t="s">
        <v>51</v>
      </c>
      <c r="B117" s="36">
        <v>518</v>
      </c>
      <c r="C117" s="36">
        <v>832</v>
      </c>
      <c r="D117" s="36">
        <v>505</v>
      </c>
      <c r="E117" s="66">
        <v>506</v>
      </c>
      <c r="F117" s="36">
        <v>344</v>
      </c>
      <c r="G117" s="36">
        <v>572</v>
      </c>
      <c r="H117" s="36">
        <v>344</v>
      </c>
      <c r="I117" s="36">
        <v>384</v>
      </c>
    </row>
    <row r="118" spans="1:9" x14ac:dyDescent="0.25">
      <c r="A118" s="37" t="s">
        <v>56</v>
      </c>
      <c r="B118" s="36">
        <v>3121</v>
      </c>
      <c r="C118" s="36">
        <v>3424</v>
      </c>
      <c r="D118" s="36">
        <v>1462</v>
      </c>
      <c r="E118" s="66">
        <v>2070</v>
      </c>
      <c r="F118" s="36">
        <v>2149</v>
      </c>
      <c r="G118" s="36">
        <v>2346</v>
      </c>
      <c r="H118" s="36">
        <v>1056</v>
      </c>
      <c r="I118" s="36">
        <v>1493</v>
      </c>
    </row>
    <row r="119" spans="1:9" x14ac:dyDescent="0.25">
      <c r="A119" s="37" t="s">
        <v>66</v>
      </c>
      <c r="B119" s="1180">
        <v>305</v>
      </c>
      <c r="C119" s="1180">
        <v>1284</v>
      </c>
      <c r="D119" s="36">
        <v>586</v>
      </c>
      <c r="E119" s="66">
        <v>924</v>
      </c>
      <c r="F119" s="1180">
        <v>203</v>
      </c>
      <c r="G119" s="1180">
        <v>904</v>
      </c>
      <c r="H119" s="36">
        <v>427</v>
      </c>
      <c r="I119" s="36">
        <v>679</v>
      </c>
    </row>
    <row r="120" spans="1:9" x14ac:dyDescent="0.25">
      <c r="A120" s="37" t="s">
        <v>132</v>
      </c>
      <c r="B120" s="1181"/>
      <c r="C120" s="1181"/>
      <c r="D120" s="36">
        <v>212</v>
      </c>
      <c r="E120" s="66">
        <v>152</v>
      </c>
      <c r="F120" s="1181"/>
      <c r="G120" s="1181"/>
      <c r="H120" s="36">
        <v>162</v>
      </c>
      <c r="I120" s="36">
        <v>117</v>
      </c>
    </row>
    <row r="121" spans="1:9" x14ac:dyDescent="0.25">
      <c r="A121" s="37" t="s">
        <v>133</v>
      </c>
      <c r="B121" s="36">
        <v>101</v>
      </c>
      <c r="C121" s="36">
        <v>520</v>
      </c>
      <c r="D121" s="36">
        <v>353</v>
      </c>
      <c r="E121" s="66">
        <v>372</v>
      </c>
      <c r="F121" s="36">
        <v>69</v>
      </c>
      <c r="G121" s="36">
        <v>346</v>
      </c>
      <c r="H121" s="36">
        <v>247</v>
      </c>
      <c r="I121" s="36">
        <v>256</v>
      </c>
    </row>
    <row r="122" spans="1:9" x14ac:dyDescent="0.25">
      <c r="A122" s="39" t="s">
        <v>74</v>
      </c>
      <c r="B122" s="63"/>
      <c r="C122" s="63"/>
      <c r="D122" s="63"/>
      <c r="E122" s="64"/>
      <c r="F122" s="63"/>
      <c r="G122" s="63"/>
      <c r="H122" s="63"/>
      <c r="I122" s="65"/>
    </row>
    <row r="123" spans="1:9" x14ac:dyDescent="0.25">
      <c r="A123" s="37" t="s">
        <v>27</v>
      </c>
      <c r="B123" s="36">
        <v>2959</v>
      </c>
      <c r="C123" s="36">
        <v>3082</v>
      </c>
      <c r="D123" s="36">
        <v>1490</v>
      </c>
      <c r="E123" s="66">
        <v>1894</v>
      </c>
      <c r="F123" s="36">
        <v>2032</v>
      </c>
      <c r="G123" s="36">
        <v>2100</v>
      </c>
      <c r="H123" s="36">
        <v>1082</v>
      </c>
      <c r="I123" s="36">
        <v>1355</v>
      </c>
    </row>
    <row r="124" spans="1:9" x14ac:dyDescent="0.25">
      <c r="A124" s="37" t="s">
        <v>84</v>
      </c>
      <c r="B124" s="36">
        <v>188</v>
      </c>
      <c r="C124" s="36">
        <v>892</v>
      </c>
      <c r="D124" s="36">
        <v>576</v>
      </c>
      <c r="E124" s="66">
        <v>766</v>
      </c>
      <c r="F124" s="36">
        <v>121</v>
      </c>
      <c r="G124" s="36">
        <v>595</v>
      </c>
      <c r="H124" s="36">
        <v>412</v>
      </c>
      <c r="I124" s="36">
        <v>537</v>
      </c>
    </row>
    <row r="125" spans="1:9" x14ac:dyDescent="0.25">
      <c r="A125" s="37" t="s">
        <v>89</v>
      </c>
      <c r="B125" s="36">
        <v>382</v>
      </c>
      <c r="C125" s="36">
        <v>367</v>
      </c>
      <c r="D125" s="36" t="s">
        <v>136</v>
      </c>
      <c r="E125" s="66">
        <v>187</v>
      </c>
      <c r="F125" s="36">
        <v>245</v>
      </c>
      <c r="G125" s="36">
        <v>248</v>
      </c>
      <c r="H125" s="36" t="s">
        <v>136</v>
      </c>
      <c r="I125" s="36">
        <v>136</v>
      </c>
    </row>
    <row r="126" spans="1:9" x14ac:dyDescent="0.25">
      <c r="A126" s="37" t="s">
        <v>90</v>
      </c>
      <c r="B126" s="36">
        <v>47</v>
      </c>
      <c r="C126" s="36">
        <v>370</v>
      </c>
      <c r="D126" s="36">
        <v>179</v>
      </c>
      <c r="E126" s="66">
        <v>267</v>
      </c>
      <c r="F126" s="36">
        <v>37</v>
      </c>
      <c r="G126" s="36">
        <v>245</v>
      </c>
      <c r="H126" s="36">
        <v>131</v>
      </c>
      <c r="I126" s="36">
        <v>184</v>
      </c>
    </row>
    <row r="127" spans="1:9" x14ac:dyDescent="0.25">
      <c r="A127" s="37" t="s">
        <v>91</v>
      </c>
      <c r="B127" s="36">
        <v>23</v>
      </c>
      <c r="C127" s="36">
        <v>87</v>
      </c>
      <c r="D127" s="36" t="s">
        <v>136</v>
      </c>
      <c r="E127" s="66">
        <v>153</v>
      </c>
      <c r="F127" s="36">
        <v>15</v>
      </c>
      <c r="G127" s="36">
        <v>61</v>
      </c>
      <c r="H127" s="36" t="s">
        <v>136</v>
      </c>
      <c r="I127" s="36">
        <v>119</v>
      </c>
    </row>
    <row r="128" spans="1:9" x14ac:dyDescent="0.25">
      <c r="A128" s="37" t="s">
        <v>66</v>
      </c>
      <c r="B128" s="36">
        <v>189</v>
      </c>
      <c r="C128" s="36">
        <v>886</v>
      </c>
      <c r="D128" s="36">
        <v>548</v>
      </c>
      <c r="E128" s="66">
        <v>762</v>
      </c>
      <c r="F128" s="36">
        <v>121</v>
      </c>
      <c r="G128" s="36">
        <v>622</v>
      </c>
      <c r="H128" s="36">
        <v>390</v>
      </c>
      <c r="I128" s="36">
        <v>555</v>
      </c>
    </row>
    <row r="129" spans="1:9" x14ac:dyDescent="0.25">
      <c r="A129" s="39" t="s">
        <v>96</v>
      </c>
      <c r="B129" s="63"/>
      <c r="C129" s="63"/>
      <c r="D129" s="63"/>
      <c r="E129" s="64"/>
      <c r="F129" s="63"/>
      <c r="G129" s="63"/>
      <c r="H129" s="63"/>
      <c r="I129" s="65"/>
    </row>
    <row r="130" spans="1:9" x14ac:dyDescent="0.25">
      <c r="A130" s="37" t="s">
        <v>97</v>
      </c>
      <c r="B130" s="36" t="s">
        <v>136</v>
      </c>
      <c r="C130" s="36" t="s">
        <v>136</v>
      </c>
      <c r="D130" s="36">
        <v>1971</v>
      </c>
      <c r="E130" s="66">
        <v>2557</v>
      </c>
      <c r="F130" s="36" t="s">
        <v>136</v>
      </c>
      <c r="G130" s="36" t="s">
        <v>136</v>
      </c>
      <c r="H130" s="36">
        <v>1401</v>
      </c>
      <c r="I130" s="36">
        <v>1791</v>
      </c>
    </row>
    <row r="131" spans="1:9" ht="22.5" customHeight="1" x14ac:dyDescent="0.25">
      <c r="A131" s="37" t="s">
        <v>107</v>
      </c>
      <c r="B131" s="36" t="s">
        <v>136</v>
      </c>
      <c r="C131" s="36" t="s">
        <v>136</v>
      </c>
      <c r="D131" s="36">
        <v>1522</v>
      </c>
      <c r="E131" s="66">
        <v>2044</v>
      </c>
      <c r="F131" s="36" t="s">
        <v>136</v>
      </c>
      <c r="G131" s="36" t="s">
        <v>136</v>
      </c>
      <c r="H131" s="36">
        <v>1092</v>
      </c>
      <c r="I131" s="36">
        <v>1513</v>
      </c>
    </row>
    <row r="132" spans="1:9" x14ac:dyDescent="0.25">
      <c r="A132" s="37" t="s">
        <v>117</v>
      </c>
      <c r="B132" s="36" t="s">
        <v>136</v>
      </c>
      <c r="C132" s="36" t="s">
        <v>136</v>
      </c>
      <c r="D132" s="36">
        <v>803</v>
      </c>
      <c r="E132" s="66">
        <v>1038</v>
      </c>
      <c r="F132" s="36" t="s">
        <v>136</v>
      </c>
      <c r="G132" s="36" t="s">
        <v>136</v>
      </c>
      <c r="H132" s="36">
        <v>611</v>
      </c>
      <c r="I132" s="36">
        <v>801</v>
      </c>
    </row>
    <row r="133" spans="1:9" x14ac:dyDescent="0.25">
      <c r="A133" s="37" t="s">
        <v>125</v>
      </c>
      <c r="B133" s="43" t="s">
        <v>136</v>
      </c>
      <c r="C133" s="43" t="s">
        <v>136</v>
      </c>
      <c r="D133" s="43">
        <v>188</v>
      </c>
      <c r="E133" s="67">
        <v>235</v>
      </c>
      <c r="F133" s="36" t="s">
        <v>136</v>
      </c>
      <c r="G133" s="36" t="s">
        <v>136</v>
      </c>
      <c r="H133" s="36">
        <v>141</v>
      </c>
      <c r="I133" s="36">
        <v>191</v>
      </c>
    </row>
    <row r="134" spans="1:9" ht="36.75" customHeight="1" x14ac:dyDescent="0.25">
      <c r="A134" s="1177" t="s">
        <v>148</v>
      </c>
      <c r="B134" s="1178"/>
      <c r="C134" s="1178"/>
      <c r="D134" s="1178"/>
      <c r="E134" s="1178"/>
      <c r="F134" s="1178"/>
      <c r="G134" s="1178"/>
      <c r="H134" s="1178"/>
      <c r="I134" s="1178"/>
    </row>
  </sheetData>
  <mergeCells count="46">
    <mergeCell ref="A1:K1"/>
    <mergeCell ref="A3:B3"/>
    <mergeCell ref="A5:K5"/>
    <mergeCell ref="A6:K6"/>
    <mergeCell ref="B7:C7"/>
    <mergeCell ref="D7:E7"/>
    <mergeCell ref="F7:G7"/>
    <mergeCell ref="H7:I7"/>
    <mergeCell ref="J7:K7"/>
    <mergeCell ref="A32:K32"/>
    <mergeCell ref="A35:I35"/>
    <mergeCell ref="A36:I36"/>
    <mergeCell ref="B37:C37"/>
    <mergeCell ref="D37:E37"/>
    <mergeCell ref="F37:G37"/>
    <mergeCell ref="H37:I37"/>
    <mergeCell ref="A83:K83"/>
    <mergeCell ref="A85:K85"/>
    <mergeCell ref="A86:K86"/>
    <mergeCell ref="B87:C87"/>
    <mergeCell ref="D87:E87"/>
    <mergeCell ref="F87:G87"/>
    <mergeCell ref="A60:I60"/>
    <mergeCell ref="A62:K62"/>
    <mergeCell ref="A63:K63"/>
    <mergeCell ref="B64:C64"/>
    <mergeCell ref="D64:E64"/>
    <mergeCell ref="F64:G64"/>
    <mergeCell ref="H64:I64"/>
    <mergeCell ref="J64:K64"/>
    <mergeCell ref="H87:I87"/>
    <mergeCell ref="J87:K87"/>
    <mergeCell ref="A134:I134"/>
    <mergeCell ref="F109:I109"/>
    <mergeCell ref="B119:B120"/>
    <mergeCell ref="C119:C120"/>
    <mergeCell ref="F119:F120"/>
    <mergeCell ref="G119:G120"/>
    <mergeCell ref="B114:B115"/>
    <mergeCell ref="C114:C115"/>
    <mergeCell ref="F114:F115"/>
    <mergeCell ref="G114:G115"/>
    <mergeCell ref="A106:K106"/>
    <mergeCell ref="A108:I108"/>
    <mergeCell ref="A109:A110"/>
    <mergeCell ref="B109:E109"/>
  </mergeCells>
  <hyperlinks>
    <hyperlink ref="A3:B3" location="Kapitel1" display="&lt;  Zurück zur Übersicht"/>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K60"/>
  <sheetViews>
    <sheetView showGridLines="0" workbookViewId="0">
      <selection sqref="A1:E1"/>
    </sheetView>
  </sheetViews>
  <sheetFormatPr baseColWidth="10" defaultColWidth="11.44140625" defaultRowHeight="14.4" x14ac:dyDescent="0.3"/>
  <cols>
    <col min="1" max="1" width="27.109375" style="93" customWidth="1"/>
    <col min="2" max="5" width="15.6640625" style="93" customWidth="1"/>
    <col min="6" max="16384" width="11.44140625" style="93"/>
  </cols>
  <sheetData>
    <row r="1" spans="1:5" ht="24.6" x14ac:dyDescent="0.4">
      <c r="A1" s="1201" t="s">
        <v>429</v>
      </c>
      <c r="B1" s="1201"/>
      <c r="C1" s="1201"/>
      <c r="D1" s="1201"/>
      <c r="E1" s="1201"/>
    </row>
    <row r="2" spans="1:5" x14ac:dyDescent="0.3">
      <c r="A2" s="120"/>
      <c r="B2" s="120"/>
      <c r="C2" s="120"/>
      <c r="D2" s="120"/>
      <c r="E2" s="120"/>
    </row>
    <row r="3" spans="1:5" x14ac:dyDescent="0.3">
      <c r="A3" s="434" t="s">
        <v>7</v>
      </c>
      <c r="B3" s="120"/>
      <c r="C3" s="120"/>
      <c r="D3" s="120"/>
      <c r="E3" s="120"/>
    </row>
    <row r="4" spans="1:5" x14ac:dyDescent="0.3">
      <c r="B4" s="120"/>
      <c r="C4" s="120"/>
      <c r="D4" s="120"/>
      <c r="E4" s="120"/>
    </row>
    <row r="5" spans="1:5" ht="30" customHeight="1" x14ac:dyDescent="0.3">
      <c r="A5" s="1256" t="s">
        <v>430</v>
      </c>
      <c r="B5" s="1256"/>
      <c r="C5" s="1256"/>
      <c r="D5" s="1256"/>
      <c r="E5" s="1256"/>
    </row>
    <row r="6" spans="1:5" ht="22.5" customHeight="1" x14ac:dyDescent="0.3">
      <c r="A6" s="205"/>
      <c r="B6" s="205" t="s">
        <v>18</v>
      </c>
      <c r="C6" s="205" t="s">
        <v>17</v>
      </c>
      <c r="D6" s="205" t="s">
        <v>154</v>
      </c>
      <c r="E6" s="205" t="s">
        <v>254</v>
      </c>
    </row>
    <row r="7" spans="1:5" x14ac:dyDescent="0.3">
      <c r="A7" s="1278" t="s">
        <v>19</v>
      </c>
      <c r="B7" s="1278"/>
      <c r="C7" s="1278"/>
      <c r="D7" s="1278"/>
      <c r="E7" s="1278"/>
    </row>
    <row r="8" spans="1:5" x14ac:dyDescent="0.3">
      <c r="A8" s="206" t="s">
        <v>372</v>
      </c>
      <c r="B8" s="97">
        <v>33538</v>
      </c>
      <c r="C8" s="97">
        <v>33132</v>
      </c>
      <c r="D8" s="100">
        <v>61.943581095725399</v>
      </c>
      <c r="E8" s="100">
        <v>0.39375653592359</v>
      </c>
    </row>
    <row r="9" spans="1:5" x14ac:dyDescent="0.3">
      <c r="A9" s="207" t="s">
        <v>431</v>
      </c>
      <c r="B9" s="97">
        <v>5365</v>
      </c>
      <c r="C9" s="97">
        <v>5904</v>
      </c>
      <c r="D9" s="100">
        <v>11.0377535062976</v>
      </c>
      <c r="E9" s="96">
        <v>0.25413172116166499</v>
      </c>
    </row>
    <row r="10" spans="1:5" x14ac:dyDescent="0.3">
      <c r="A10" s="208" t="s">
        <v>432</v>
      </c>
      <c r="B10" s="97">
        <v>14567</v>
      </c>
      <c r="C10" s="97">
        <v>14452</v>
      </c>
      <c r="D10" s="100">
        <v>27.018665397976999</v>
      </c>
      <c r="E10" s="96">
        <v>0.36012519675893701</v>
      </c>
    </row>
    <row r="11" spans="1:5" x14ac:dyDescent="0.3">
      <c r="A11" s="206" t="s">
        <v>156</v>
      </c>
      <c r="B11" s="97">
        <v>53470</v>
      </c>
      <c r="C11" s="97">
        <v>53488</v>
      </c>
      <c r="D11" s="106">
        <v>100</v>
      </c>
      <c r="E11" s="97" t="s">
        <v>136</v>
      </c>
    </row>
    <row r="12" spans="1:5" x14ac:dyDescent="0.3">
      <c r="A12" s="285" t="s">
        <v>27</v>
      </c>
      <c r="B12" s="285"/>
      <c r="C12" s="285"/>
      <c r="D12" s="285"/>
      <c r="E12" s="285"/>
    </row>
    <row r="13" spans="1:5" x14ac:dyDescent="0.3">
      <c r="A13" s="206" t="s">
        <v>372</v>
      </c>
      <c r="B13" s="97">
        <v>3792</v>
      </c>
      <c r="C13" s="97">
        <v>4226</v>
      </c>
      <c r="D13" s="100">
        <v>65.548524870893999</v>
      </c>
      <c r="E13" s="100">
        <v>1.18057859153972</v>
      </c>
    </row>
    <row r="14" spans="1:5" x14ac:dyDescent="0.3">
      <c r="A14" s="207" t="s">
        <v>431</v>
      </c>
      <c r="B14" s="126">
        <v>628</v>
      </c>
      <c r="C14" s="97">
        <v>759</v>
      </c>
      <c r="D14" s="100">
        <v>11.7745079437007</v>
      </c>
      <c r="E14" s="96">
        <v>0.80071499070153196</v>
      </c>
    </row>
    <row r="15" spans="1:5" x14ac:dyDescent="0.3">
      <c r="A15" s="208" t="s">
        <v>432</v>
      </c>
      <c r="B15" s="97">
        <v>1278</v>
      </c>
      <c r="C15" s="97">
        <v>1462</v>
      </c>
      <c r="D15" s="100">
        <v>22.676967185405299</v>
      </c>
      <c r="E15" s="96">
        <v>1.04029487013629</v>
      </c>
    </row>
    <row r="16" spans="1:5" x14ac:dyDescent="0.3">
      <c r="A16" s="206" t="s">
        <v>156</v>
      </c>
      <c r="B16" s="97">
        <v>5698</v>
      </c>
      <c r="C16" s="97">
        <v>6447</v>
      </c>
      <c r="D16" s="106">
        <v>100</v>
      </c>
      <c r="E16" s="97" t="s">
        <v>136</v>
      </c>
    </row>
    <row r="17" spans="1:5" ht="47.25" customHeight="1" x14ac:dyDescent="0.3">
      <c r="A17" s="1246" t="s">
        <v>433</v>
      </c>
      <c r="B17" s="1246"/>
      <c r="C17" s="1246"/>
      <c r="D17" s="1246"/>
      <c r="E17" s="1246"/>
    </row>
    <row r="18" spans="1:5" ht="35.25" customHeight="1" x14ac:dyDescent="0.3">
      <c r="A18" s="168"/>
      <c r="B18" s="120"/>
      <c r="C18" s="120"/>
      <c r="D18" s="120"/>
      <c r="E18" s="120"/>
    </row>
    <row r="19" spans="1:5" ht="30" customHeight="1" x14ac:dyDescent="0.3">
      <c r="A19" s="1256" t="s">
        <v>434</v>
      </c>
      <c r="B19" s="1256"/>
      <c r="C19" s="1256"/>
      <c r="D19" s="1256"/>
      <c r="E19" s="1256"/>
    </row>
    <row r="20" spans="1:5" x14ac:dyDescent="0.3">
      <c r="A20" s="205"/>
      <c r="B20" s="205" t="s">
        <v>18</v>
      </c>
      <c r="C20" s="205" t="s">
        <v>17</v>
      </c>
      <c r="D20" s="205" t="s">
        <v>154</v>
      </c>
      <c r="E20" s="205" t="s">
        <v>254</v>
      </c>
    </row>
    <row r="21" spans="1:5" x14ac:dyDescent="0.3">
      <c r="A21" s="1278" t="s">
        <v>19</v>
      </c>
      <c r="B21" s="1278"/>
      <c r="C21" s="1278"/>
      <c r="D21" s="1278"/>
      <c r="E21" s="1278"/>
    </row>
    <row r="22" spans="1:5" x14ac:dyDescent="0.3">
      <c r="A22" s="206" t="s">
        <v>372</v>
      </c>
      <c r="B22" s="97">
        <v>37931</v>
      </c>
      <c r="C22" s="97">
        <v>37218</v>
      </c>
      <c r="D22" s="100">
        <v>66.691019825006094</v>
      </c>
      <c r="E22" s="100">
        <v>0.37391127435657401</v>
      </c>
    </row>
    <row r="23" spans="1:5" x14ac:dyDescent="0.3">
      <c r="A23" s="207" t="s">
        <v>431</v>
      </c>
      <c r="B23" s="97">
        <v>4905</v>
      </c>
      <c r="C23" s="97">
        <v>5072</v>
      </c>
      <c r="D23" s="100">
        <v>9.0889181478021808</v>
      </c>
      <c r="E23" s="96">
        <v>0.228044037849672</v>
      </c>
    </row>
    <row r="24" spans="1:5" x14ac:dyDescent="0.3">
      <c r="A24" s="208" t="s">
        <v>432</v>
      </c>
      <c r="B24" s="97">
        <v>13041</v>
      </c>
      <c r="C24" s="97">
        <v>13516</v>
      </c>
      <c r="D24" s="100">
        <v>24.220062027191702</v>
      </c>
      <c r="E24" s="96">
        <v>0.33987479710037399</v>
      </c>
    </row>
    <row r="25" spans="1:5" x14ac:dyDescent="0.3">
      <c r="A25" s="206" t="s">
        <v>156</v>
      </c>
      <c r="B25" s="97">
        <v>55877</v>
      </c>
      <c r="C25" s="97">
        <v>55806</v>
      </c>
      <c r="D25" s="106">
        <v>100</v>
      </c>
      <c r="E25" s="97" t="s">
        <v>136</v>
      </c>
    </row>
    <row r="26" spans="1:5" s="121" customFormat="1" ht="13.2" x14ac:dyDescent="0.25">
      <c r="A26" s="285" t="s">
        <v>27</v>
      </c>
      <c r="B26" s="285"/>
      <c r="C26" s="285"/>
      <c r="D26" s="285"/>
      <c r="E26" s="285"/>
    </row>
    <row r="27" spans="1:5" x14ac:dyDescent="0.3">
      <c r="A27" s="206" t="s">
        <v>372</v>
      </c>
      <c r="B27" s="97">
        <v>3312</v>
      </c>
      <c r="C27" s="97">
        <v>5058.2649292775059</v>
      </c>
      <c r="D27" s="100">
        <v>73.505331359439197</v>
      </c>
      <c r="E27" s="100">
        <v>1.24397136778494</v>
      </c>
    </row>
    <row r="28" spans="1:5" x14ac:dyDescent="0.3">
      <c r="A28" s="207" t="s">
        <v>431</v>
      </c>
      <c r="B28" s="97">
        <v>352</v>
      </c>
      <c r="C28" s="97">
        <v>563.0085795341206</v>
      </c>
      <c r="D28" s="100">
        <v>8.1814876791702194</v>
      </c>
      <c r="E28" s="96">
        <v>0.77259694172627202</v>
      </c>
    </row>
    <row r="29" spans="1:5" x14ac:dyDescent="0.3">
      <c r="A29" s="208" t="s">
        <v>432</v>
      </c>
      <c r="B29" s="97">
        <v>735</v>
      </c>
      <c r="C29" s="97">
        <v>1260.2204396242021</v>
      </c>
      <c r="D29" s="100">
        <v>18.3131809613907</v>
      </c>
      <c r="E29" s="96">
        <v>1.09025880844837</v>
      </c>
    </row>
    <row r="30" spans="1:5" x14ac:dyDescent="0.3">
      <c r="A30" s="206" t="s">
        <v>156</v>
      </c>
      <c r="B30" s="97">
        <f>B27+B28+B29</f>
        <v>4399</v>
      </c>
      <c r="C30" s="97">
        <f t="shared" ref="C30" si="0">C27+C28+C29</f>
        <v>6881.4939484358283</v>
      </c>
      <c r="D30" s="106">
        <f>D27+D28+D29</f>
        <v>100.00000000000011</v>
      </c>
      <c r="E30" s="97" t="s">
        <v>136</v>
      </c>
    </row>
    <row r="31" spans="1:5" ht="47.25" customHeight="1" x14ac:dyDescent="0.3">
      <c r="A31" s="1246" t="s">
        <v>435</v>
      </c>
      <c r="B31" s="1246"/>
      <c r="C31" s="1246"/>
      <c r="D31" s="1246"/>
      <c r="E31" s="1246"/>
    </row>
    <row r="32" spans="1:5" ht="24" customHeight="1" x14ac:dyDescent="0.3">
      <c r="A32" s="168"/>
      <c r="B32" s="120"/>
      <c r="C32" s="120"/>
      <c r="D32" s="120"/>
      <c r="E32" s="120"/>
    </row>
    <row r="33" spans="1:11" ht="36" customHeight="1" x14ac:dyDescent="0.3">
      <c r="A33" s="1256" t="s">
        <v>436</v>
      </c>
      <c r="B33" s="1256"/>
      <c r="C33" s="1256"/>
      <c r="D33" s="1256"/>
      <c r="E33" s="1256"/>
      <c r="G33" s="259"/>
    </row>
    <row r="34" spans="1:11" ht="24.75" customHeight="1" x14ac:dyDescent="0.3">
      <c r="A34" s="205"/>
      <c r="B34" s="205" t="s">
        <v>18</v>
      </c>
      <c r="C34" s="205" t="s">
        <v>17</v>
      </c>
      <c r="D34" s="205" t="s">
        <v>154</v>
      </c>
      <c r="E34" s="205" t="s">
        <v>254</v>
      </c>
      <c r="K34" s="286"/>
    </row>
    <row r="35" spans="1:11" x14ac:dyDescent="0.3">
      <c r="A35" s="1278" t="s">
        <v>19</v>
      </c>
      <c r="B35" s="1278"/>
      <c r="C35" s="1278"/>
      <c r="D35" s="1278"/>
      <c r="E35" s="1278"/>
    </row>
    <row r="36" spans="1:11" x14ac:dyDescent="0.3">
      <c r="A36" s="206" t="s">
        <v>372</v>
      </c>
      <c r="B36" s="97">
        <v>41069</v>
      </c>
      <c r="C36" s="97">
        <v>43013</v>
      </c>
      <c r="D36" s="100">
        <v>70.260937180002401</v>
      </c>
      <c r="E36" s="100">
        <v>0.34738514462572201</v>
      </c>
    </row>
    <row r="37" spans="1:11" x14ac:dyDescent="0.3">
      <c r="A37" s="207" t="s">
        <v>431</v>
      </c>
      <c r="B37" s="97">
        <v>3572</v>
      </c>
      <c r="C37" s="97">
        <v>3779</v>
      </c>
      <c r="D37" s="100">
        <v>6.1727537765267302</v>
      </c>
      <c r="E37" s="96">
        <v>0.18289195248456699</v>
      </c>
    </row>
    <row r="38" spans="1:11" x14ac:dyDescent="0.3">
      <c r="A38" s="208" t="s">
        <v>432</v>
      </c>
      <c r="B38" s="97">
        <v>16251</v>
      </c>
      <c r="C38" s="97">
        <v>14427</v>
      </c>
      <c r="D38" s="100">
        <v>23.566309043470799</v>
      </c>
      <c r="E38" s="96">
        <v>0.32253647452218498</v>
      </c>
    </row>
    <row r="39" spans="1:11" x14ac:dyDescent="0.3">
      <c r="A39" s="206" t="s">
        <v>156</v>
      </c>
      <c r="B39" s="97">
        <v>60892</v>
      </c>
      <c r="C39" s="97">
        <v>61219</v>
      </c>
      <c r="D39" s="106">
        <v>100</v>
      </c>
      <c r="E39" s="97" t="s">
        <v>136</v>
      </c>
    </row>
    <row r="40" spans="1:11" x14ac:dyDescent="0.3">
      <c r="A40" s="128" t="s">
        <v>27</v>
      </c>
      <c r="B40" s="128"/>
      <c r="C40" s="128"/>
      <c r="D40" s="128"/>
      <c r="E40" s="128"/>
    </row>
    <row r="41" spans="1:11" x14ac:dyDescent="0.3">
      <c r="A41" s="287" t="s">
        <v>372</v>
      </c>
      <c r="B41" s="195">
        <v>5921</v>
      </c>
      <c r="C41" s="195">
        <v>5811.1817797482827</v>
      </c>
      <c r="D41" s="288">
        <v>76.221861291454204</v>
      </c>
      <c r="E41" s="192">
        <v>0.88906895555670395</v>
      </c>
    </row>
    <row r="42" spans="1:11" x14ac:dyDescent="0.3">
      <c r="A42" s="287" t="s">
        <v>431</v>
      </c>
      <c r="B42" s="195">
        <v>444</v>
      </c>
      <c r="C42" s="195">
        <v>439.16795736453076</v>
      </c>
      <c r="D42" s="288">
        <v>5.7603083845263097</v>
      </c>
      <c r="E42" s="192">
        <v>0.48657135536011897</v>
      </c>
    </row>
    <row r="43" spans="1:11" x14ac:dyDescent="0.3">
      <c r="A43" s="287" t="s">
        <v>432</v>
      </c>
      <c r="B43" s="195">
        <v>1699</v>
      </c>
      <c r="C43" s="195">
        <v>1373.6857840452012</v>
      </c>
      <c r="D43" s="288">
        <v>18.017830324019101</v>
      </c>
      <c r="E43" s="192">
        <v>0.80263425960111601</v>
      </c>
    </row>
    <row r="44" spans="1:11" x14ac:dyDescent="0.3">
      <c r="A44" s="287" t="s">
        <v>156</v>
      </c>
      <c r="B44" s="195">
        <f>SUM(B41:B43)</f>
        <v>8064</v>
      </c>
      <c r="C44" s="195">
        <f t="shared" ref="C44:D44" si="1">SUM(C41:C43)</f>
        <v>7624.0355211580145</v>
      </c>
      <c r="D44" s="195">
        <f t="shared" si="1"/>
        <v>99.999999999999616</v>
      </c>
      <c r="E44" s="97" t="s">
        <v>136</v>
      </c>
      <c r="G44" s="257"/>
    </row>
    <row r="45" spans="1:11" ht="47.25" customHeight="1" x14ac:dyDescent="0.3">
      <c r="A45" s="1246" t="s">
        <v>437</v>
      </c>
      <c r="B45" s="1246"/>
      <c r="C45" s="1246"/>
      <c r="D45" s="1246"/>
      <c r="E45" s="1246"/>
    </row>
    <row r="46" spans="1:11" x14ac:dyDescent="0.3">
      <c r="A46" s="213"/>
      <c r="B46" s="214"/>
      <c r="C46" s="214"/>
      <c r="D46" s="214"/>
      <c r="E46" s="214"/>
    </row>
    <row r="47" spans="1:11" ht="30" customHeight="1" x14ac:dyDescent="0.3">
      <c r="A47" s="1256" t="s">
        <v>438</v>
      </c>
      <c r="B47" s="1256"/>
      <c r="C47" s="1256"/>
      <c r="D47" s="1256"/>
      <c r="E47" s="1256"/>
      <c r="J47" s="286"/>
    </row>
    <row r="48" spans="1:11" x14ac:dyDescent="0.3">
      <c r="A48" s="205"/>
      <c r="B48" s="205" t="s">
        <v>18</v>
      </c>
      <c r="C48" s="205" t="s">
        <v>17</v>
      </c>
      <c r="D48" s="205" t="s">
        <v>154</v>
      </c>
      <c r="E48" s="205" t="s">
        <v>254</v>
      </c>
    </row>
    <row r="49" spans="1:7" x14ac:dyDescent="0.3">
      <c r="A49" s="1278" t="s">
        <v>19</v>
      </c>
      <c r="B49" s="1278"/>
      <c r="C49" s="1278"/>
      <c r="D49" s="1278"/>
      <c r="E49" s="1278"/>
    </row>
    <row r="50" spans="1:7" x14ac:dyDescent="0.3">
      <c r="A50" s="206" t="s">
        <v>372</v>
      </c>
      <c r="B50" s="97">
        <v>21647</v>
      </c>
      <c r="C50" s="97">
        <v>22893</v>
      </c>
      <c r="D50" s="100">
        <v>69.924755652212596</v>
      </c>
      <c r="E50" s="100">
        <v>0.47606797595134998</v>
      </c>
    </row>
    <row r="51" spans="1:7" x14ac:dyDescent="0.3">
      <c r="A51" s="207" t="s">
        <v>439</v>
      </c>
      <c r="B51" s="97">
        <v>1239</v>
      </c>
      <c r="C51" s="97">
        <v>1372</v>
      </c>
      <c r="D51" s="100">
        <v>4.1892902474694296</v>
      </c>
      <c r="E51" s="96">
        <v>0.20798219699544801</v>
      </c>
    </row>
    <row r="52" spans="1:7" x14ac:dyDescent="0.3">
      <c r="A52" s="208" t="s">
        <v>432</v>
      </c>
      <c r="B52" s="97">
        <v>9746</v>
      </c>
      <c r="C52" s="97">
        <v>8475</v>
      </c>
      <c r="D52" s="100">
        <v>25.8859541003179</v>
      </c>
      <c r="E52" s="96">
        <v>0.45470659889647602</v>
      </c>
    </row>
    <row r="53" spans="1:7" x14ac:dyDescent="0.3">
      <c r="A53" s="206" t="s">
        <v>156</v>
      </c>
      <c r="B53" s="97">
        <v>32632</v>
      </c>
      <c r="C53" s="97">
        <v>32740</v>
      </c>
      <c r="D53" s="106">
        <v>100</v>
      </c>
      <c r="E53" s="97" t="s">
        <v>136</v>
      </c>
    </row>
    <row r="54" spans="1:7" x14ac:dyDescent="0.3">
      <c r="A54" s="128" t="s">
        <v>27</v>
      </c>
      <c r="B54" s="128"/>
      <c r="C54" s="128"/>
      <c r="D54" s="289"/>
      <c r="E54" s="128"/>
    </row>
    <row r="55" spans="1:7" x14ac:dyDescent="0.3">
      <c r="A55" s="287" t="s">
        <v>372</v>
      </c>
      <c r="B55" s="195">
        <v>3279</v>
      </c>
      <c r="C55" s="195">
        <v>3236.0086753663836</v>
      </c>
      <c r="D55" s="288">
        <v>76.532286367545098</v>
      </c>
      <c r="E55" s="192">
        <v>1.1836926765320399</v>
      </c>
    </row>
    <row r="56" spans="1:7" x14ac:dyDescent="0.3">
      <c r="A56" s="287" t="s">
        <v>439</v>
      </c>
      <c r="B56" s="195">
        <v>215</v>
      </c>
      <c r="C56" s="195">
        <v>202.73249898521826</v>
      </c>
      <c r="D56" s="288">
        <v>4.7946662771502204</v>
      </c>
      <c r="E56" s="192">
        <v>0.59674811898675095</v>
      </c>
    </row>
    <row r="57" spans="1:7" x14ac:dyDescent="0.3">
      <c r="A57" s="287" t="s">
        <v>432</v>
      </c>
      <c r="B57" s="195">
        <v>1015</v>
      </c>
      <c r="C57" s="195">
        <v>789.55100004587143</v>
      </c>
      <c r="D57" s="288">
        <v>18.673047355304401</v>
      </c>
      <c r="E57" s="192">
        <v>1.0884439649503701</v>
      </c>
    </row>
    <row r="58" spans="1:7" x14ac:dyDescent="0.3">
      <c r="A58" s="287" t="s">
        <v>156</v>
      </c>
      <c r="B58" s="195">
        <f>SUM(B55:B57)</f>
        <v>4509</v>
      </c>
      <c r="C58" s="195">
        <f t="shared" ref="C58:D58" si="2">SUM(C55:C57)</f>
        <v>4228.292174397473</v>
      </c>
      <c r="D58" s="195">
        <f t="shared" si="2"/>
        <v>99.99999999999973</v>
      </c>
      <c r="E58" s="97" t="s">
        <v>136</v>
      </c>
      <c r="G58" s="257"/>
    </row>
    <row r="59" spans="1:7" ht="47.25" customHeight="1" x14ac:dyDescent="0.3">
      <c r="A59" s="1246" t="s">
        <v>440</v>
      </c>
      <c r="B59" s="1246"/>
      <c r="C59" s="1246"/>
      <c r="D59" s="1246"/>
      <c r="E59" s="1246"/>
    </row>
    <row r="60" spans="1:7" x14ac:dyDescent="0.3">
      <c r="A60" s="213"/>
      <c r="B60" s="214"/>
      <c r="C60" s="214"/>
      <c r="D60" s="214"/>
      <c r="E60" s="214"/>
    </row>
  </sheetData>
  <mergeCells count="13">
    <mergeCell ref="A21:E21"/>
    <mergeCell ref="A1:E1"/>
    <mergeCell ref="A5:E5"/>
    <mergeCell ref="A7:E7"/>
    <mergeCell ref="A17:E17"/>
    <mergeCell ref="A19:E19"/>
    <mergeCell ref="A59:E59"/>
    <mergeCell ref="A31:E31"/>
    <mergeCell ref="A33:E33"/>
    <mergeCell ref="A35:E35"/>
    <mergeCell ref="A45:E45"/>
    <mergeCell ref="A47:E47"/>
    <mergeCell ref="A49:E49"/>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I95"/>
  <sheetViews>
    <sheetView showGridLines="0" zoomScaleNormal="100" workbookViewId="0">
      <selection sqref="A1:F1"/>
    </sheetView>
  </sheetViews>
  <sheetFormatPr baseColWidth="10" defaultColWidth="11.44140625" defaultRowHeight="14.4" x14ac:dyDescent="0.3"/>
  <cols>
    <col min="1" max="1" width="37.109375" style="93" customWidth="1"/>
    <col min="2" max="2" width="22.88671875" style="93" customWidth="1"/>
    <col min="3" max="6" width="15.6640625" style="93" customWidth="1"/>
    <col min="7" max="16384" width="11.44140625" style="93"/>
  </cols>
  <sheetData>
    <row r="1" spans="1:7" ht="24.6" x14ac:dyDescent="0.4">
      <c r="A1" s="1201" t="s">
        <v>441</v>
      </c>
      <c r="B1" s="1201"/>
      <c r="C1" s="1201"/>
      <c r="D1" s="1201"/>
      <c r="E1" s="1201"/>
      <c r="F1" s="1201"/>
      <c r="G1" s="68"/>
    </row>
    <row r="2" spans="1:7" x14ac:dyDescent="0.3">
      <c r="A2" s="120"/>
      <c r="B2" s="120"/>
      <c r="C2" s="121"/>
      <c r="D2" s="121"/>
      <c r="E2" s="121"/>
      <c r="F2" s="121"/>
      <c r="G2" s="121"/>
    </row>
    <row r="3" spans="1:7" x14ac:dyDescent="0.3">
      <c r="A3" s="434" t="s">
        <v>7</v>
      </c>
      <c r="B3" s="120"/>
      <c r="C3" s="120"/>
      <c r="D3" s="120"/>
      <c r="E3" s="120"/>
      <c r="F3" s="121"/>
      <c r="G3" s="121"/>
    </row>
    <row r="5" spans="1:7" ht="33.75" customHeight="1" x14ac:dyDescent="0.3">
      <c r="A5" s="1256" t="s">
        <v>442</v>
      </c>
      <c r="B5" s="1256"/>
      <c r="C5" s="1256"/>
      <c r="D5" s="1256"/>
      <c r="E5" s="1256"/>
      <c r="F5" s="1256"/>
    </row>
    <row r="6" spans="1:7" ht="33.75" customHeight="1" x14ac:dyDescent="0.3">
      <c r="A6" s="136"/>
      <c r="B6" s="136"/>
      <c r="C6" s="136" t="s">
        <v>372</v>
      </c>
      <c r="D6" s="136" t="s">
        <v>443</v>
      </c>
      <c r="E6" s="136" t="s">
        <v>423</v>
      </c>
      <c r="F6" s="136" t="s">
        <v>156</v>
      </c>
    </row>
    <row r="7" spans="1:7" x14ac:dyDescent="0.3">
      <c r="A7" s="228" t="s">
        <v>19</v>
      </c>
      <c r="B7" s="226"/>
      <c r="C7" s="226"/>
      <c r="D7" s="226"/>
      <c r="E7" s="226"/>
      <c r="F7" s="226"/>
    </row>
    <row r="8" spans="1:7" x14ac:dyDescent="0.3">
      <c r="B8" s="124" t="s">
        <v>18</v>
      </c>
      <c r="C8" s="108">
        <v>33538</v>
      </c>
      <c r="D8" s="108">
        <v>5365</v>
      </c>
      <c r="E8" s="108">
        <v>14567</v>
      </c>
      <c r="F8" s="108">
        <v>53470</v>
      </c>
    </row>
    <row r="9" spans="1:7" x14ac:dyDescent="0.3">
      <c r="B9" s="124" t="s">
        <v>17</v>
      </c>
      <c r="C9" s="108">
        <v>33132</v>
      </c>
      <c r="D9" s="108">
        <v>5904</v>
      </c>
      <c r="E9" s="108">
        <v>14452</v>
      </c>
      <c r="F9" s="108">
        <v>53488</v>
      </c>
    </row>
    <row r="10" spans="1:7" x14ac:dyDescent="0.3">
      <c r="B10" s="124" t="s">
        <v>154</v>
      </c>
      <c r="C10" s="96">
        <v>61.943581095725399</v>
      </c>
      <c r="D10" s="96">
        <v>11.0377535062976</v>
      </c>
      <c r="E10" s="96">
        <v>27.018665397976999</v>
      </c>
      <c r="F10" s="98">
        <v>100</v>
      </c>
    </row>
    <row r="11" spans="1:7" x14ac:dyDescent="0.3">
      <c r="A11" s="231"/>
      <c r="B11" s="123" t="s">
        <v>254</v>
      </c>
      <c r="C11" s="127">
        <v>0.39375653592359</v>
      </c>
      <c r="D11" s="127">
        <v>0.25413172116166499</v>
      </c>
      <c r="E11" s="127">
        <v>0.36012519675893701</v>
      </c>
      <c r="F11" s="290" t="s">
        <v>136</v>
      </c>
    </row>
    <row r="12" spans="1:7" x14ac:dyDescent="0.3">
      <c r="A12" s="128" t="s">
        <v>27</v>
      </c>
      <c r="B12" s="129"/>
      <c r="C12" s="129"/>
      <c r="D12" s="129"/>
      <c r="E12" s="129"/>
      <c r="F12" s="129"/>
    </row>
    <row r="13" spans="1:7" x14ac:dyDescent="0.3">
      <c r="B13" s="131" t="s">
        <v>18</v>
      </c>
      <c r="C13" s="108">
        <v>3792</v>
      </c>
      <c r="D13" s="125">
        <v>628</v>
      </c>
      <c r="E13" s="108">
        <v>1278</v>
      </c>
      <c r="F13" s="108">
        <v>5698</v>
      </c>
    </row>
    <row r="14" spans="1:7" x14ac:dyDescent="0.3">
      <c r="B14" s="131" t="s">
        <v>17</v>
      </c>
      <c r="C14" s="108">
        <v>4226</v>
      </c>
      <c r="D14" s="125">
        <v>759</v>
      </c>
      <c r="E14" s="108">
        <v>1462</v>
      </c>
      <c r="F14" s="108">
        <v>6447</v>
      </c>
    </row>
    <row r="15" spans="1:7" x14ac:dyDescent="0.3">
      <c r="B15" s="131" t="s">
        <v>154</v>
      </c>
      <c r="C15" s="96">
        <v>65.548524870893999</v>
      </c>
      <c r="D15" s="96">
        <v>11.7745079437007</v>
      </c>
      <c r="E15" s="96">
        <v>22.676967185405299</v>
      </c>
      <c r="F15" s="98">
        <v>100</v>
      </c>
    </row>
    <row r="16" spans="1:7" x14ac:dyDescent="0.3">
      <c r="A16" s="231"/>
      <c r="B16" s="134" t="s">
        <v>254</v>
      </c>
      <c r="C16" s="127">
        <v>1.18057859153972</v>
      </c>
      <c r="D16" s="127">
        <v>0.80071499070153196</v>
      </c>
      <c r="E16" s="147">
        <v>1.04029487013629</v>
      </c>
      <c r="F16" s="290" t="s">
        <v>136</v>
      </c>
    </row>
    <row r="17" spans="1:8" x14ac:dyDescent="0.3">
      <c r="A17" s="135" t="s">
        <v>37</v>
      </c>
      <c r="B17" s="135"/>
      <c r="C17" s="136"/>
      <c r="D17" s="135"/>
      <c r="E17" s="135"/>
      <c r="F17" s="135"/>
    </row>
    <row r="18" spans="1:8" ht="15" thickBot="1" x14ac:dyDescent="0.35">
      <c r="A18" s="1216" t="s">
        <v>38</v>
      </c>
      <c r="B18" s="137" t="s">
        <v>18</v>
      </c>
      <c r="C18" s="242">
        <v>186</v>
      </c>
      <c r="D18" s="242">
        <v>26</v>
      </c>
      <c r="E18" s="242">
        <v>103</v>
      </c>
      <c r="F18" s="242">
        <v>315</v>
      </c>
    </row>
    <row r="19" spans="1:8" ht="15" thickBot="1" x14ac:dyDescent="0.35">
      <c r="A19" s="1217"/>
      <c r="B19" s="139" t="s">
        <v>17</v>
      </c>
      <c r="C19" s="242">
        <v>203</v>
      </c>
      <c r="D19" s="242">
        <v>31</v>
      </c>
      <c r="E19" s="242">
        <v>120</v>
      </c>
      <c r="F19" s="242">
        <v>354</v>
      </c>
      <c r="H19" s="257"/>
    </row>
    <row r="20" spans="1:8" ht="15" thickBot="1" x14ac:dyDescent="0.35">
      <c r="A20" s="1217"/>
      <c r="B20" s="139" t="s">
        <v>154</v>
      </c>
      <c r="C20" s="100">
        <v>57.304671896751898</v>
      </c>
      <c r="D20" s="100">
        <v>8.7888210836603395</v>
      </c>
      <c r="E20" s="100">
        <v>33.906507019587799</v>
      </c>
      <c r="F20" s="242">
        <v>100</v>
      </c>
    </row>
    <row r="21" spans="1:8" x14ac:dyDescent="0.3">
      <c r="A21" s="1218"/>
      <c r="B21" s="233" t="s">
        <v>254</v>
      </c>
      <c r="C21" s="143">
        <v>5.2263762247723298</v>
      </c>
      <c r="D21" s="143">
        <v>2.9916089444241698</v>
      </c>
      <c r="E21" s="143">
        <v>5.0019155492432104</v>
      </c>
      <c r="F21" s="143" t="s">
        <v>136</v>
      </c>
    </row>
    <row r="22" spans="1:8" ht="15" thickBot="1" x14ac:dyDescent="0.35">
      <c r="A22" s="1216" t="s">
        <v>39</v>
      </c>
      <c r="B22" s="137" t="s">
        <v>18</v>
      </c>
      <c r="C22" s="241">
        <v>757</v>
      </c>
      <c r="D22" s="241">
        <v>92</v>
      </c>
      <c r="E22" s="241">
        <v>222</v>
      </c>
      <c r="F22" s="291">
        <v>1071</v>
      </c>
    </row>
    <row r="23" spans="1:8" ht="15" thickBot="1" x14ac:dyDescent="0.35">
      <c r="A23" s="1217"/>
      <c r="B23" s="139" t="s">
        <v>17</v>
      </c>
      <c r="C23" s="242">
        <v>755</v>
      </c>
      <c r="D23" s="242">
        <v>98</v>
      </c>
      <c r="E23" s="242">
        <v>232</v>
      </c>
      <c r="F23" s="97">
        <v>1085</v>
      </c>
    </row>
    <row r="24" spans="1:8" ht="15" thickBot="1" x14ac:dyDescent="0.35">
      <c r="A24" s="1217"/>
      <c r="B24" s="139" t="s">
        <v>154</v>
      </c>
      <c r="C24" s="100">
        <v>69.603180706831495</v>
      </c>
      <c r="D24" s="100">
        <v>9.0121006178401295</v>
      </c>
      <c r="E24" s="100">
        <v>21.384718675328401</v>
      </c>
      <c r="F24" s="242">
        <v>100</v>
      </c>
    </row>
    <row r="25" spans="1:8" x14ac:dyDescent="0.3">
      <c r="A25" s="1218"/>
      <c r="B25" s="233" t="s">
        <v>254</v>
      </c>
      <c r="C25" s="100">
        <v>2.6357525308231802</v>
      </c>
      <c r="D25" s="100">
        <v>1.6408952335498199</v>
      </c>
      <c r="E25" s="100">
        <v>2.3495315181244298</v>
      </c>
      <c r="F25" s="100" t="s">
        <v>136</v>
      </c>
    </row>
    <row r="26" spans="1:8" ht="15" thickBot="1" x14ac:dyDescent="0.35">
      <c r="A26" s="1216" t="s">
        <v>47</v>
      </c>
      <c r="B26" s="137" t="s">
        <v>18</v>
      </c>
      <c r="C26" s="241">
        <v>263</v>
      </c>
      <c r="D26" s="241">
        <v>52</v>
      </c>
      <c r="E26" s="241">
        <v>83</v>
      </c>
      <c r="F26" s="241">
        <v>398</v>
      </c>
    </row>
    <row r="27" spans="1:8" ht="15" thickBot="1" x14ac:dyDescent="0.35">
      <c r="A27" s="1217"/>
      <c r="B27" s="139" t="s">
        <v>17</v>
      </c>
      <c r="C27" s="242">
        <v>338</v>
      </c>
      <c r="D27" s="242">
        <v>73</v>
      </c>
      <c r="E27" s="242">
        <v>109</v>
      </c>
      <c r="F27" s="242">
        <v>520</v>
      </c>
    </row>
    <row r="28" spans="1:8" ht="15" thickBot="1" x14ac:dyDescent="0.35">
      <c r="A28" s="1217"/>
      <c r="B28" s="139" t="s">
        <v>154</v>
      </c>
      <c r="C28" s="100">
        <v>64.995777107120105</v>
      </c>
      <c r="D28" s="100">
        <v>14.0371804037541</v>
      </c>
      <c r="E28" s="100">
        <v>20.967042489125799</v>
      </c>
      <c r="F28" s="242">
        <v>100</v>
      </c>
    </row>
    <row r="29" spans="1:8" x14ac:dyDescent="0.3">
      <c r="A29" s="1218"/>
      <c r="B29" s="233" t="s">
        <v>254</v>
      </c>
      <c r="C29" s="100">
        <v>4.4836531447158503</v>
      </c>
      <c r="D29" s="100">
        <v>3.2653104958368102</v>
      </c>
      <c r="E29" s="100">
        <v>3.8265018026963999</v>
      </c>
      <c r="F29" s="100" t="s">
        <v>136</v>
      </c>
    </row>
    <row r="30" spans="1:8" ht="15" thickBot="1" x14ac:dyDescent="0.35">
      <c r="A30" s="1216" t="s">
        <v>51</v>
      </c>
      <c r="B30" s="137" t="s">
        <v>18</v>
      </c>
      <c r="C30" s="241">
        <v>325</v>
      </c>
      <c r="D30" s="241">
        <v>51</v>
      </c>
      <c r="E30" s="241">
        <v>114</v>
      </c>
      <c r="F30" s="241">
        <v>490</v>
      </c>
    </row>
    <row r="31" spans="1:8" ht="15" thickBot="1" x14ac:dyDescent="0.35">
      <c r="A31" s="1217"/>
      <c r="B31" s="139" t="s">
        <v>17</v>
      </c>
      <c r="C31" s="242">
        <v>407</v>
      </c>
      <c r="D31" s="242">
        <v>67</v>
      </c>
      <c r="E31" s="242">
        <v>136</v>
      </c>
      <c r="F31" s="242">
        <v>610</v>
      </c>
    </row>
    <row r="32" spans="1:8" ht="15" thickBot="1" x14ac:dyDescent="0.35">
      <c r="A32" s="1217"/>
      <c r="B32" s="139" t="s">
        <v>154</v>
      </c>
      <c r="C32" s="100">
        <v>66.736499707578105</v>
      </c>
      <c r="D32" s="100">
        <v>11.017474594745799</v>
      </c>
      <c r="E32" s="100">
        <v>22.246025697676</v>
      </c>
      <c r="F32" s="242">
        <v>100</v>
      </c>
    </row>
    <row r="33" spans="1:6" x14ac:dyDescent="0.3">
      <c r="A33" s="1218"/>
      <c r="B33" s="233" t="s">
        <v>254</v>
      </c>
      <c r="C33" s="100">
        <v>3.9915208271365201</v>
      </c>
      <c r="D33" s="100">
        <v>2.6525654348721202</v>
      </c>
      <c r="E33" s="100">
        <v>3.5233860396669998</v>
      </c>
      <c r="F33" s="100" t="s">
        <v>136</v>
      </c>
    </row>
    <row r="34" spans="1:6" ht="15" thickBot="1" x14ac:dyDescent="0.35">
      <c r="A34" s="1216" t="s">
        <v>56</v>
      </c>
      <c r="B34" s="137" t="s">
        <v>18</v>
      </c>
      <c r="C34" s="291">
        <v>1314</v>
      </c>
      <c r="D34" s="241">
        <v>250</v>
      </c>
      <c r="E34" s="241">
        <v>457</v>
      </c>
      <c r="F34" s="291">
        <v>2021</v>
      </c>
    </row>
    <row r="35" spans="1:6" ht="15" thickBot="1" x14ac:dyDescent="0.35">
      <c r="A35" s="1217"/>
      <c r="B35" s="139" t="s">
        <v>17</v>
      </c>
      <c r="C35" s="97">
        <v>1694</v>
      </c>
      <c r="D35" s="242">
        <v>341</v>
      </c>
      <c r="E35" s="242">
        <v>589</v>
      </c>
      <c r="F35" s="97">
        <v>2624</v>
      </c>
    </row>
    <row r="36" spans="1:6" ht="15" thickBot="1" x14ac:dyDescent="0.35">
      <c r="A36" s="1217"/>
      <c r="B36" s="139" t="s">
        <v>154</v>
      </c>
      <c r="C36" s="100">
        <v>64.574614021159505</v>
      </c>
      <c r="D36" s="100">
        <v>12.986120826709</v>
      </c>
      <c r="E36" s="100">
        <v>22.439265152131501</v>
      </c>
      <c r="F36" s="242">
        <v>100</v>
      </c>
    </row>
    <row r="37" spans="1:6" x14ac:dyDescent="0.3">
      <c r="A37" s="1218"/>
      <c r="B37" s="233" t="s">
        <v>254</v>
      </c>
      <c r="C37" s="100">
        <v>1.99515114501623</v>
      </c>
      <c r="D37" s="100">
        <v>1.4022375145021999</v>
      </c>
      <c r="E37" s="100">
        <v>1.7402549175184301</v>
      </c>
      <c r="F37" s="100" t="s">
        <v>136</v>
      </c>
    </row>
    <row r="38" spans="1:6" ht="15" thickBot="1" x14ac:dyDescent="0.35">
      <c r="A38" s="1216" t="s">
        <v>66</v>
      </c>
      <c r="B38" s="137" t="s">
        <v>18</v>
      </c>
      <c r="C38" s="241">
        <v>588</v>
      </c>
      <c r="D38" s="241">
        <v>111</v>
      </c>
      <c r="E38" s="241">
        <v>194</v>
      </c>
      <c r="F38" s="241">
        <v>893</v>
      </c>
    </row>
    <row r="39" spans="1:6" ht="15" thickBot="1" x14ac:dyDescent="0.35">
      <c r="A39" s="1217"/>
      <c r="B39" s="139" t="s">
        <v>17</v>
      </c>
      <c r="C39" s="242">
        <v>505</v>
      </c>
      <c r="D39" s="242">
        <v>106</v>
      </c>
      <c r="E39" s="242">
        <v>178</v>
      </c>
      <c r="F39" s="242">
        <v>789</v>
      </c>
    </row>
    <row r="40" spans="1:6" ht="15" thickBot="1" x14ac:dyDescent="0.35">
      <c r="A40" s="1217"/>
      <c r="B40" s="139" t="s">
        <v>154</v>
      </c>
      <c r="C40" s="100">
        <v>64.031689250447798</v>
      </c>
      <c r="D40" s="100">
        <v>13.3718892724143</v>
      </c>
      <c r="E40" s="100">
        <v>22.596421477137799</v>
      </c>
      <c r="F40" s="242">
        <v>100</v>
      </c>
    </row>
    <row r="41" spans="1:6" x14ac:dyDescent="0.3">
      <c r="A41" s="1218"/>
      <c r="B41" s="233" t="s">
        <v>254</v>
      </c>
      <c r="C41" s="100">
        <v>3.0116363104524702</v>
      </c>
      <c r="D41" s="100">
        <v>2.13585040544177</v>
      </c>
      <c r="E41" s="100">
        <v>2.6244927493619601</v>
      </c>
      <c r="F41" s="100" t="s">
        <v>136</v>
      </c>
    </row>
    <row r="42" spans="1:6" ht="15" thickBot="1" x14ac:dyDescent="0.35">
      <c r="A42" s="1216" t="s">
        <v>71</v>
      </c>
      <c r="B42" s="137" t="s">
        <v>18</v>
      </c>
      <c r="C42" s="241">
        <v>101</v>
      </c>
      <c r="D42" s="241">
        <v>15</v>
      </c>
      <c r="E42" s="241">
        <v>33</v>
      </c>
      <c r="F42" s="241">
        <v>149</v>
      </c>
    </row>
    <row r="43" spans="1:6" ht="15" thickBot="1" x14ac:dyDescent="0.35">
      <c r="A43" s="1217"/>
      <c r="B43" s="139" t="s">
        <v>17</v>
      </c>
      <c r="C43" s="242">
        <v>128</v>
      </c>
      <c r="D43" s="242">
        <v>17</v>
      </c>
      <c r="E43" s="242">
        <v>39</v>
      </c>
      <c r="F43" s="242">
        <v>184</v>
      </c>
    </row>
    <row r="44" spans="1:6" ht="15" thickBot="1" x14ac:dyDescent="0.35">
      <c r="A44" s="1217"/>
      <c r="B44" s="139" t="s">
        <v>154</v>
      </c>
      <c r="C44" s="100">
        <v>69.541599190959303</v>
      </c>
      <c r="D44" s="100">
        <v>9.4594712456510095</v>
      </c>
      <c r="E44" s="100">
        <v>20.998929563389702</v>
      </c>
      <c r="F44" s="242">
        <v>100</v>
      </c>
    </row>
    <row r="45" spans="1:6" x14ac:dyDescent="0.3">
      <c r="A45" s="1218"/>
      <c r="B45" s="233" t="s">
        <v>254</v>
      </c>
      <c r="C45" s="100">
        <v>7.07055499999431</v>
      </c>
      <c r="D45" s="100">
        <v>4.4960648146358198</v>
      </c>
      <c r="E45" s="100">
        <v>6.2573822478248999</v>
      </c>
      <c r="F45" s="100" t="s">
        <v>136</v>
      </c>
    </row>
    <row r="46" spans="1:6" ht="15" thickBot="1" x14ac:dyDescent="0.35">
      <c r="A46" s="1216" t="s">
        <v>72</v>
      </c>
      <c r="B46" s="137" t="s">
        <v>18</v>
      </c>
      <c r="C46" s="241">
        <v>258</v>
      </c>
      <c r="D46" s="241">
        <v>31</v>
      </c>
      <c r="E46" s="241">
        <v>72</v>
      </c>
      <c r="F46" s="241">
        <v>361</v>
      </c>
    </row>
    <row r="47" spans="1:6" ht="15" thickBot="1" x14ac:dyDescent="0.35">
      <c r="A47" s="1217"/>
      <c r="B47" s="139" t="s">
        <v>17</v>
      </c>
      <c r="C47" s="242">
        <v>196</v>
      </c>
      <c r="D47" s="242">
        <v>27</v>
      </c>
      <c r="E47" s="242">
        <v>60</v>
      </c>
      <c r="F47" s="242">
        <v>283</v>
      </c>
    </row>
    <row r="48" spans="1:6" ht="15" thickBot="1" x14ac:dyDescent="0.35">
      <c r="A48" s="1217"/>
      <c r="B48" s="139" t="s">
        <v>154</v>
      </c>
      <c r="C48" s="100">
        <v>69.441078273942594</v>
      </c>
      <c r="D48" s="100">
        <v>9.3829267697407293</v>
      </c>
      <c r="E48" s="100">
        <v>21.1759949563166</v>
      </c>
      <c r="F48" s="242">
        <v>100</v>
      </c>
    </row>
    <row r="49" spans="1:8" x14ac:dyDescent="0.3">
      <c r="A49" s="1218"/>
      <c r="B49" s="233" t="s">
        <v>254</v>
      </c>
      <c r="C49" s="100">
        <v>4.5466800466918702</v>
      </c>
      <c r="D49" s="100">
        <v>2.8780035920904701</v>
      </c>
      <c r="E49" s="100">
        <v>4.0324437120006396</v>
      </c>
      <c r="F49" s="100" t="s">
        <v>136</v>
      </c>
    </row>
    <row r="50" spans="1:8" x14ac:dyDescent="0.3">
      <c r="A50" s="135" t="s">
        <v>288</v>
      </c>
      <c r="B50" s="135"/>
      <c r="C50" s="136"/>
      <c r="D50" s="135"/>
      <c r="E50" s="135"/>
      <c r="F50" s="135"/>
    </row>
    <row r="51" spans="1:8" ht="15" thickBot="1" x14ac:dyDescent="0.35">
      <c r="A51" s="1216" t="s">
        <v>27</v>
      </c>
      <c r="B51" s="137" t="s">
        <v>18</v>
      </c>
      <c r="C51" s="97">
        <v>1196</v>
      </c>
      <c r="D51" s="242">
        <v>230</v>
      </c>
      <c r="E51" s="242">
        <v>420</v>
      </c>
      <c r="F51" s="97">
        <v>1846</v>
      </c>
    </row>
    <row r="52" spans="1:8" ht="15" thickBot="1" x14ac:dyDescent="0.35">
      <c r="A52" s="1217"/>
      <c r="B52" s="139" t="s">
        <v>17</v>
      </c>
      <c r="C52" s="97">
        <v>1555</v>
      </c>
      <c r="D52" s="242">
        <v>313</v>
      </c>
      <c r="E52" s="242">
        <v>549</v>
      </c>
      <c r="F52" s="97">
        <v>2417</v>
      </c>
      <c r="H52" s="257"/>
    </row>
    <row r="53" spans="1:8" ht="15" thickBot="1" x14ac:dyDescent="0.35">
      <c r="A53" s="1217"/>
      <c r="B53" s="139" t="s">
        <v>154</v>
      </c>
      <c r="C53" s="96">
        <v>64.335869372483103</v>
      </c>
      <c r="D53" s="96">
        <v>12.942581561654301</v>
      </c>
      <c r="E53" s="96">
        <v>22.7215490658626</v>
      </c>
      <c r="F53" s="107">
        <v>100</v>
      </c>
    </row>
    <row r="54" spans="1:8" x14ac:dyDescent="0.3">
      <c r="A54" s="1218"/>
      <c r="B54" s="233" t="s">
        <v>254</v>
      </c>
      <c r="C54" s="147">
        <v>2.0907269294825199</v>
      </c>
      <c r="D54" s="147">
        <v>1.46510332121522</v>
      </c>
      <c r="E54" s="147">
        <v>1.8289552416867301</v>
      </c>
      <c r="F54" s="147" t="s">
        <v>136</v>
      </c>
      <c r="H54" s="281"/>
    </row>
    <row r="55" spans="1:8" ht="15" thickBot="1" x14ac:dyDescent="0.35">
      <c r="A55" s="1216" t="s">
        <v>84</v>
      </c>
      <c r="B55" s="137" t="s">
        <v>18</v>
      </c>
      <c r="C55" s="241">
        <v>497</v>
      </c>
      <c r="D55" s="241">
        <v>60</v>
      </c>
      <c r="E55" s="241">
        <v>180</v>
      </c>
      <c r="F55" s="241">
        <v>737</v>
      </c>
    </row>
    <row r="56" spans="1:8" ht="15" thickBot="1" x14ac:dyDescent="0.35">
      <c r="A56" s="1217"/>
      <c r="B56" s="139" t="s">
        <v>17</v>
      </c>
      <c r="C56" s="242">
        <v>492</v>
      </c>
      <c r="D56" s="242">
        <v>60</v>
      </c>
      <c r="E56" s="242">
        <v>187</v>
      </c>
      <c r="F56" s="242">
        <v>739</v>
      </c>
    </row>
    <row r="57" spans="1:8" ht="15" thickBot="1" x14ac:dyDescent="0.35">
      <c r="A57" s="1217"/>
      <c r="B57" s="139" t="s">
        <v>154</v>
      </c>
      <c r="C57" s="96">
        <v>66.524540656323794</v>
      </c>
      <c r="D57" s="96">
        <v>8.1346487898379802</v>
      </c>
      <c r="E57" s="96">
        <v>25.3408105538382</v>
      </c>
      <c r="F57" s="107">
        <v>100</v>
      </c>
    </row>
    <row r="58" spans="1:8" x14ac:dyDescent="0.3">
      <c r="A58" s="1218"/>
      <c r="B58" s="233" t="s">
        <v>254</v>
      </c>
      <c r="C58" s="96">
        <v>3.2598020193461199</v>
      </c>
      <c r="D58" s="96">
        <v>1.8883490892928401</v>
      </c>
      <c r="E58" s="96">
        <v>3.0046154498464102</v>
      </c>
      <c r="F58" s="96" t="s">
        <v>136</v>
      </c>
    </row>
    <row r="59" spans="1:8" ht="15" thickBot="1" x14ac:dyDescent="0.35">
      <c r="A59" s="1216" t="s">
        <v>89</v>
      </c>
      <c r="B59" s="137" t="s">
        <v>18</v>
      </c>
      <c r="C59" s="241">
        <v>120</v>
      </c>
      <c r="D59" s="241">
        <v>17</v>
      </c>
      <c r="E59" s="241">
        <v>43</v>
      </c>
      <c r="F59" s="241">
        <v>180</v>
      </c>
    </row>
    <row r="60" spans="1:8" ht="15" thickBot="1" x14ac:dyDescent="0.35">
      <c r="A60" s="1217"/>
      <c r="B60" s="139" t="s">
        <v>17</v>
      </c>
      <c r="C60" s="242">
        <v>149</v>
      </c>
      <c r="D60" s="242">
        <v>23</v>
      </c>
      <c r="E60" s="242">
        <v>55</v>
      </c>
      <c r="F60" s="242">
        <v>227</v>
      </c>
    </row>
    <row r="61" spans="1:8" ht="15" thickBot="1" x14ac:dyDescent="0.35">
      <c r="A61" s="1217"/>
      <c r="B61" s="139" t="s">
        <v>154</v>
      </c>
      <c r="C61" s="96">
        <v>65.6141118743204</v>
      </c>
      <c r="D61" s="96">
        <v>9.9985598690866109</v>
      </c>
      <c r="E61" s="96">
        <v>24.387328256593001</v>
      </c>
      <c r="F61" s="107">
        <v>100</v>
      </c>
    </row>
    <row r="62" spans="1:8" x14ac:dyDescent="0.3">
      <c r="A62" s="1218"/>
      <c r="B62" s="233" t="s">
        <v>254</v>
      </c>
      <c r="C62" s="96">
        <v>6.6393146530402403</v>
      </c>
      <c r="D62" s="96">
        <v>4.1930298692955201</v>
      </c>
      <c r="E62" s="96">
        <v>6.0022475779022999</v>
      </c>
      <c r="F62" s="96" t="s">
        <v>136</v>
      </c>
    </row>
    <row r="63" spans="1:8" ht="15" thickBot="1" x14ac:dyDescent="0.35">
      <c r="A63" s="1216" t="s">
        <v>90</v>
      </c>
      <c r="B63" s="137" t="s">
        <v>18</v>
      </c>
      <c r="C63" s="241">
        <v>190</v>
      </c>
      <c r="D63" s="241">
        <v>23</v>
      </c>
      <c r="E63" s="241">
        <v>46</v>
      </c>
      <c r="F63" s="241">
        <v>259</v>
      </c>
    </row>
    <row r="64" spans="1:8" ht="15" thickBot="1" x14ac:dyDescent="0.35">
      <c r="A64" s="1217"/>
      <c r="B64" s="139" t="s">
        <v>17</v>
      </c>
      <c r="C64" s="242">
        <v>111</v>
      </c>
      <c r="D64" s="242">
        <v>15</v>
      </c>
      <c r="E64" s="242">
        <v>27</v>
      </c>
      <c r="F64" s="242">
        <v>153</v>
      </c>
    </row>
    <row r="65" spans="1:9" ht="15" thickBot="1" x14ac:dyDescent="0.35">
      <c r="A65" s="1217"/>
      <c r="B65" s="139" t="s">
        <v>154</v>
      </c>
      <c r="C65" s="96">
        <v>72.615402095893202</v>
      </c>
      <c r="D65" s="96">
        <v>9.8549486695723001</v>
      </c>
      <c r="E65" s="96">
        <v>17.529649234534499</v>
      </c>
      <c r="F65" s="107">
        <v>100</v>
      </c>
    </row>
    <row r="66" spans="1:9" x14ac:dyDescent="0.3">
      <c r="A66" s="1218"/>
      <c r="B66" s="233" t="s">
        <v>254</v>
      </c>
      <c r="C66" s="96">
        <v>5.1962307553260203</v>
      </c>
      <c r="D66" s="96">
        <v>3.4731136913196399</v>
      </c>
      <c r="E66" s="96">
        <v>4.4305373845327001</v>
      </c>
      <c r="F66" s="96" t="s">
        <v>136</v>
      </c>
      <c r="I66" s="281"/>
    </row>
    <row r="67" spans="1:9" ht="15" thickBot="1" x14ac:dyDescent="0.35">
      <c r="A67" s="1216" t="s">
        <v>91</v>
      </c>
      <c r="B67" s="137" t="s">
        <v>18</v>
      </c>
      <c r="C67" s="241">
        <v>95</v>
      </c>
      <c r="D67" s="241">
        <v>23</v>
      </c>
      <c r="E67" s="241">
        <v>29</v>
      </c>
      <c r="F67" s="241">
        <v>147</v>
      </c>
    </row>
    <row r="68" spans="1:9" ht="15" thickBot="1" x14ac:dyDescent="0.35">
      <c r="A68" s="1217"/>
      <c r="B68" s="139" t="s">
        <v>17</v>
      </c>
      <c r="C68" s="242">
        <v>127</v>
      </c>
      <c r="D68" s="242">
        <v>36</v>
      </c>
      <c r="E68" s="242">
        <v>43</v>
      </c>
      <c r="F68" s="242">
        <v>206</v>
      </c>
    </row>
    <row r="69" spans="1:9" ht="15" thickBot="1" x14ac:dyDescent="0.35">
      <c r="A69" s="1217"/>
      <c r="B69" s="139" t="s">
        <v>154</v>
      </c>
      <c r="C69" s="96">
        <v>61.9353613549927</v>
      </c>
      <c r="D69" s="96">
        <v>17.342428543670799</v>
      </c>
      <c r="E69" s="96">
        <v>20.722210101336501</v>
      </c>
      <c r="F69" s="107">
        <v>100</v>
      </c>
      <c r="H69" s="262"/>
    </row>
    <row r="70" spans="1:9" x14ac:dyDescent="0.3">
      <c r="A70" s="1218"/>
      <c r="B70" s="233" t="s">
        <v>254</v>
      </c>
      <c r="C70" s="96">
        <v>7.5100405125724903</v>
      </c>
      <c r="D70" s="96">
        <v>5.8560983753494398</v>
      </c>
      <c r="E70" s="96">
        <v>6.2691099942763699</v>
      </c>
      <c r="F70" s="96" t="s">
        <v>136</v>
      </c>
    </row>
    <row r="71" spans="1:9" ht="15" thickBot="1" x14ac:dyDescent="0.35">
      <c r="A71" s="1216" t="s">
        <v>66</v>
      </c>
      <c r="B71" s="137" t="s">
        <v>18</v>
      </c>
      <c r="C71" s="241">
        <v>490</v>
      </c>
      <c r="D71" s="241">
        <v>88</v>
      </c>
      <c r="E71" s="241">
        <v>158</v>
      </c>
      <c r="F71" s="241">
        <v>736</v>
      </c>
    </row>
    <row r="72" spans="1:9" ht="15" thickBot="1" x14ac:dyDescent="0.35">
      <c r="A72" s="1217"/>
      <c r="B72" s="139" t="s">
        <v>17</v>
      </c>
      <c r="C72" s="242">
        <v>403</v>
      </c>
      <c r="D72" s="242">
        <v>81</v>
      </c>
      <c r="E72" s="242">
        <v>140</v>
      </c>
      <c r="F72" s="242">
        <v>624</v>
      </c>
    </row>
    <row r="73" spans="1:9" ht="15" thickBot="1" x14ac:dyDescent="0.35">
      <c r="A73" s="1217"/>
      <c r="B73" s="139" t="s">
        <v>154</v>
      </c>
      <c r="C73" s="96">
        <v>64.567547148852896</v>
      </c>
      <c r="D73" s="96">
        <v>12.968488602657599</v>
      </c>
      <c r="E73" s="96">
        <v>22.4639642484895</v>
      </c>
      <c r="F73" s="107">
        <v>100</v>
      </c>
    </row>
    <row r="74" spans="1:9" x14ac:dyDescent="0.3">
      <c r="A74" s="1218"/>
      <c r="B74" s="233" t="s">
        <v>254</v>
      </c>
      <c r="C74" s="96">
        <v>3.3062797681285501</v>
      </c>
      <c r="D74" s="96">
        <v>2.3222811210073599</v>
      </c>
      <c r="E74" s="96">
        <v>2.88487395229697</v>
      </c>
      <c r="F74" s="96" t="s">
        <v>136</v>
      </c>
    </row>
    <row r="75" spans="1:9" x14ac:dyDescent="0.3">
      <c r="A75" s="135" t="s">
        <v>96</v>
      </c>
      <c r="B75" s="135"/>
      <c r="C75" s="136"/>
      <c r="D75" s="135"/>
      <c r="E75" s="135"/>
      <c r="F75" s="135"/>
    </row>
    <row r="76" spans="1:9" ht="15" thickBot="1" x14ac:dyDescent="0.35">
      <c r="A76" s="1216" t="s">
        <v>97</v>
      </c>
      <c r="B76" s="137" t="s">
        <v>18</v>
      </c>
      <c r="C76" s="97">
        <v>1600</v>
      </c>
      <c r="D76" s="242">
        <v>271</v>
      </c>
      <c r="E76" s="242">
        <v>594</v>
      </c>
      <c r="F76" s="97">
        <v>2465</v>
      </c>
    </row>
    <row r="77" spans="1:9" ht="15" thickBot="1" x14ac:dyDescent="0.35">
      <c r="A77" s="1217"/>
      <c r="B77" s="139" t="s">
        <v>17</v>
      </c>
      <c r="C77" s="97">
        <v>1745</v>
      </c>
      <c r="D77" s="242">
        <v>336</v>
      </c>
      <c r="E77" s="242">
        <v>679</v>
      </c>
      <c r="F77" s="97">
        <v>2760</v>
      </c>
    </row>
    <row r="78" spans="1:9" ht="15" thickBot="1" x14ac:dyDescent="0.35">
      <c r="A78" s="1217"/>
      <c r="B78" s="139" t="s">
        <v>154</v>
      </c>
      <c r="C78" s="96">
        <v>63.216382583348398</v>
      </c>
      <c r="D78" s="96">
        <v>12.1766632281757</v>
      </c>
      <c r="E78" s="96">
        <v>24.6069541884759</v>
      </c>
      <c r="F78" s="107">
        <v>100</v>
      </c>
    </row>
    <row r="79" spans="1:9" x14ac:dyDescent="0.3">
      <c r="A79" s="1218"/>
      <c r="B79" s="233" t="s">
        <v>254</v>
      </c>
      <c r="C79" s="147">
        <v>1.821395799199</v>
      </c>
      <c r="D79" s="96">
        <v>1.23518328535026</v>
      </c>
      <c r="E79" s="96">
        <v>1.6268850435101601</v>
      </c>
      <c r="F79" s="263" t="s">
        <v>136</v>
      </c>
    </row>
    <row r="80" spans="1:9" ht="15" thickBot="1" x14ac:dyDescent="0.35">
      <c r="A80" s="1216" t="s">
        <v>107</v>
      </c>
      <c r="B80" s="137" t="s">
        <v>18</v>
      </c>
      <c r="C80" s="291">
        <v>1365</v>
      </c>
      <c r="D80" s="241">
        <v>206</v>
      </c>
      <c r="E80" s="241">
        <v>424</v>
      </c>
      <c r="F80" s="97">
        <v>1995</v>
      </c>
    </row>
    <row r="81" spans="1:6" ht="15" thickBot="1" x14ac:dyDescent="0.35">
      <c r="A81" s="1217"/>
      <c r="B81" s="139" t="s">
        <v>17</v>
      </c>
      <c r="C81" s="97">
        <v>1558</v>
      </c>
      <c r="D81" s="242">
        <v>248</v>
      </c>
      <c r="E81" s="242">
        <v>493</v>
      </c>
      <c r="F81" s="97">
        <v>2299</v>
      </c>
    </row>
    <row r="82" spans="1:6" ht="15" thickBot="1" x14ac:dyDescent="0.35">
      <c r="A82" s="1217"/>
      <c r="B82" s="139" t="s">
        <v>154</v>
      </c>
      <c r="C82" s="96">
        <v>67.774958700746197</v>
      </c>
      <c r="D82" s="96">
        <v>10.7756732451298</v>
      </c>
      <c r="E82" s="96">
        <v>21.449368054124001</v>
      </c>
      <c r="F82" s="107">
        <v>100</v>
      </c>
    </row>
    <row r="83" spans="1:6" x14ac:dyDescent="0.3">
      <c r="A83" s="1218"/>
      <c r="B83" s="233" t="s">
        <v>254</v>
      </c>
      <c r="C83" s="96">
        <v>1.9621430919926399</v>
      </c>
      <c r="D83" s="96">
        <v>1.30185660327785</v>
      </c>
      <c r="E83" s="96">
        <v>1.7233813784888901</v>
      </c>
      <c r="F83" s="96" t="s">
        <v>136</v>
      </c>
    </row>
    <row r="84" spans="1:6" ht="15" thickBot="1" x14ac:dyDescent="0.35">
      <c r="A84" s="1216" t="s">
        <v>117</v>
      </c>
      <c r="B84" s="137" t="s">
        <v>18</v>
      </c>
      <c r="C84" s="241">
        <v>692</v>
      </c>
      <c r="D84" s="241">
        <v>113</v>
      </c>
      <c r="E84" s="241">
        <v>207</v>
      </c>
      <c r="F84" s="291">
        <v>1012</v>
      </c>
    </row>
    <row r="85" spans="1:6" ht="15" thickBot="1" x14ac:dyDescent="0.35">
      <c r="A85" s="1217"/>
      <c r="B85" s="139" t="s">
        <v>17</v>
      </c>
      <c r="C85" s="242">
        <v>767</v>
      </c>
      <c r="D85" s="242">
        <v>124</v>
      </c>
      <c r="E85" s="242">
        <v>233</v>
      </c>
      <c r="F85" s="97">
        <v>1124</v>
      </c>
    </row>
    <row r="86" spans="1:6" ht="17.25" customHeight="1" thickBot="1" x14ac:dyDescent="0.35">
      <c r="A86" s="1217"/>
      <c r="B86" s="139" t="s">
        <v>154</v>
      </c>
      <c r="C86" s="96">
        <v>68.247896145900597</v>
      </c>
      <c r="D86" s="96">
        <v>11.011700029405</v>
      </c>
      <c r="E86" s="96">
        <v>20.7404038246944</v>
      </c>
      <c r="F86" s="107">
        <v>100</v>
      </c>
    </row>
    <row r="87" spans="1:6" ht="20.25" customHeight="1" x14ac:dyDescent="0.3">
      <c r="A87" s="1218"/>
      <c r="B87" s="233" t="s">
        <v>254</v>
      </c>
      <c r="C87" s="147">
        <v>2.74417235307026</v>
      </c>
      <c r="D87" s="147">
        <v>1.84533040918664</v>
      </c>
      <c r="E87" s="147">
        <v>2.39009426077252</v>
      </c>
      <c r="F87" s="147" t="s">
        <v>136</v>
      </c>
    </row>
    <row r="88" spans="1:6" ht="15" thickBot="1" x14ac:dyDescent="0.35">
      <c r="A88" s="1216" t="s">
        <v>125</v>
      </c>
      <c r="B88" s="137" t="s">
        <v>18</v>
      </c>
      <c r="C88" s="241">
        <v>135</v>
      </c>
      <c r="D88" s="241">
        <v>38</v>
      </c>
      <c r="E88" s="241">
        <v>53</v>
      </c>
      <c r="F88" s="241">
        <v>226</v>
      </c>
    </row>
    <row r="89" spans="1:6" ht="15" thickBot="1" x14ac:dyDescent="0.35">
      <c r="A89" s="1217"/>
      <c r="B89" s="139" t="s">
        <v>17</v>
      </c>
      <c r="C89" s="242">
        <v>157</v>
      </c>
      <c r="D89" s="242">
        <v>52</v>
      </c>
      <c r="E89" s="242">
        <v>57</v>
      </c>
      <c r="F89" s="242">
        <v>266</v>
      </c>
    </row>
    <row r="90" spans="1:6" ht="15" thickBot="1" x14ac:dyDescent="0.35">
      <c r="A90" s="1217"/>
      <c r="B90" s="139" t="s">
        <v>154</v>
      </c>
      <c r="C90" s="96">
        <v>59.084892853392397</v>
      </c>
      <c r="D90" s="96">
        <v>19.487012523286001</v>
      </c>
      <c r="E90" s="96">
        <v>21.428094623321599</v>
      </c>
      <c r="F90" s="107">
        <v>100</v>
      </c>
    </row>
    <row r="91" spans="1:6" x14ac:dyDescent="0.3">
      <c r="A91" s="1218"/>
      <c r="B91" s="233" t="s">
        <v>254</v>
      </c>
      <c r="C91" s="96">
        <v>6.1333338745269996</v>
      </c>
      <c r="D91" s="96">
        <v>4.9410828612743103</v>
      </c>
      <c r="E91" s="96">
        <v>5.11849112116274</v>
      </c>
      <c r="F91" s="96" t="s">
        <v>136</v>
      </c>
    </row>
    <row r="92" spans="1:6" ht="60" customHeight="1" x14ac:dyDescent="0.3">
      <c r="A92" s="1246" t="s">
        <v>444</v>
      </c>
      <c r="B92" s="1246"/>
      <c r="C92" s="1246"/>
      <c r="D92" s="1246"/>
      <c r="E92" s="1246"/>
      <c r="F92" s="1246"/>
    </row>
    <row r="94" spans="1:6" x14ac:dyDescent="0.3">
      <c r="A94" s="1274"/>
      <c r="B94" s="1274"/>
      <c r="C94" s="1274"/>
      <c r="D94" s="1274"/>
      <c r="E94" s="1274"/>
      <c r="F94" s="1274"/>
    </row>
    <row r="95" spans="1:6" x14ac:dyDescent="0.3">
      <c r="A95" s="1274"/>
      <c r="B95" s="1274"/>
      <c r="C95" s="1274"/>
      <c r="D95" s="1274"/>
      <c r="E95" s="1274"/>
      <c r="F95" s="1274"/>
    </row>
  </sheetData>
  <mergeCells count="23">
    <mergeCell ref="A30:A33"/>
    <mergeCell ref="A1:F1"/>
    <mergeCell ref="A5:F5"/>
    <mergeCell ref="A18:A21"/>
    <mergeCell ref="A22:A25"/>
    <mergeCell ref="A26:A29"/>
    <mergeCell ref="A80:A83"/>
    <mergeCell ref="A34:A37"/>
    <mergeCell ref="A38:A41"/>
    <mergeCell ref="A42:A45"/>
    <mergeCell ref="A46:A49"/>
    <mergeCell ref="A51:A54"/>
    <mergeCell ref="A55:A58"/>
    <mergeCell ref="A59:A62"/>
    <mergeCell ref="A63:A66"/>
    <mergeCell ref="A67:A70"/>
    <mergeCell ref="A71:A74"/>
    <mergeCell ref="A76:A79"/>
    <mergeCell ref="A84:A87"/>
    <mergeCell ref="A88:A91"/>
    <mergeCell ref="A92:F92"/>
    <mergeCell ref="A94:F94"/>
    <mergeCell ref="A95:F95"/>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J95"/>
  <sheetViews>
    <sheetView showGridLines="0" zoomScaleNormal="100" workbookViewId="0">
      <selection activeCell="C9" sqref="C9"/>
    </sheetView>
  </sheetViews>
  <sheetFormatPr baseColWidth="10" defaultColWidth="11.44140625" defaultRowHeight="14.4" x14ac:dyDescent="0.3"/>
  <cols>
    <col min="1" max="1" width="37.109375" style="93" customWidth="1"/>
    <col min="2" max="2" width="22.88671875" style="93" customWidth="1"/>
    <col min="3" max="5" width="15.6640625" style="93" customWidth="1"/>
    <col min="6" max="8" width="12.109375" style="93" customWidth="1"/>
    <col min="9" max="16384" width="11.44140625" style="93"/>
  </cols>
  <sheetData>
    <row r="1" spans="1:10" ht="24.6" x14ac:dyDescent="0.4">
      <c r="A1" s="1280" t="s">
        <v>445</v>
      </c>
      <c r="B1" s="1280"/>
      <c r="C1" s="1280"/>
      <c r="D1" s="1280"/>
      <c r="E1" s="1280"/>
      <c r="F1" s="68"/>
      <c r="G1" s="68"/>
    </row>
    <row r="2" spans="1:10" x14ac:dyDescent="0.3">
      <c r="A2" s="120"/>
      <c r="B2" s="120"/>
      <c r="C2" s="121"/>
      <c r="D2" s="121"/>
      <c r="E2" s="121"/>
      <c r="F2" s="121"/>
      <c r="G2" s="121"/>
    </row>
    <row r="3" spans="1:10" x14ac:dyDescent="0.3">
      <c r="A3" s="434" t="s">
        <v>7</v>
      </c>
      <c r="B3" s="120"/>
      <c r="C3" s="120"/>
      <c r="D3" s="120"/>
      <c r="E3" s="120"/>
      <c r="F3" s="121"/>
      <c r="G3" s="121"/>
    </row>
    <row r="5" spans="1:10" ht="33.75" customHeight="1" x14ac:dyDescent="0.3">
      <c r="A5" s="1256" t="s">
        <v>1715</v>
      </c>
      <c r="B5" s="1256"/>
      <c r="C5" s="1256"/>
      <c r="D5" s="1256"/>
      <c r="E5" s="1256"/>
    </row>
    <row r="6" spans="1:10" x14ac:dyDescent="0.3">
      <c r="A6" s="292"/>
      <c r="B6" s="292"/>
      <c r="C6" s="292" t="s">
        <v>407</v>
      </c>
      <c r="D6" s="292" t="s">
        <v>408</v>
      </c>
      <c r="E6" s="292" t="s">
        <v>156</v>
      </c>
    </row>
    <row r="7" spans="1:10" x14ac:dyDescent="0.3">
      <c r="A7" s="228" t="s">
        <v>19</v>
      </c>
      <c r="B7" s="226"/>
      <c r="C7" s="226"/>
      <c r="D7" s="226"/>
      <c r="E7" s="226"/>
    </row>
    <row r="8" spans="1:10" x14ac:dyDescent="0.3">
      <c r="B8" s="124" t="s">
        <v>18</v>
      </c>
      <c r="C8" s="125">
        <v>562</v>
      </c>
      <c r="D8" s="108">
        <v>45844</v>
      </c>
      <c r="E8" s="108">
        <v>46406</v>
      </c>
      <c r="H8" s="293"/>
      <c r="I8" s="293"/>
      <c r="J8" s="293"/>
    </row>
    <row r="9" spans="1:10" x14ac:dyDescent="0.3">
      <c r="B9" s="124" t="s">
        <v>17</v>
      </c>
      <c r="C9" s="125">
        <v>727</v>
      </c>
      <c r="D9" s="108">
        <v>46708</v>
      </c>
      <c r="E9" s="108">
        <v>47435</v>
      </c>
      <c r="H9" s="293"/>
      <c r="I9" s="293"/>
      <c r="J9" s="293"/>
    </row>
    <row r="10" spans="1:10" x14ac:dyDescent="0.3">
      <c r="B10" s="124" t="s">
        <v>154</v>
      </c>
      <c r="C10" s="96">
        <v>1.5321004689600899</v>
      </c>
      <c r="D10" s="96">
        <v>98.467899531039905</v>
      </c>
      <c r="E10" s="98">
        <v>100</v>
      </c>
      <c r="H10" s="294"/>
      <c r="I10" s="294"/>
      <c r="J10" s="269"/>
    </row>
    <row r="11" spans="1:10" x14ac:dyDescent="0.3">
      <c r="A11" s="231"/>
      <c r="B11" s="123" t="s">
        <v>254</v>
      </c>
      <c r="C11" s="127">
        <v>0.106923864152088</v>
      </c>
      <c r="D11" s="127">
        <v>0.106923864152088</v>
      </c>
      <c r="E11" s="127" t="s">
        <v>136</v>
      </c>
      <c r="H11" s="257"/>
      <c r="I11" s="257"/>
      <c r="J11" s="257"/>
    </row>
    <row r="12" spans="1:10" x14ac:dyDescent="0.3">
      <c r="A12" s="128" t="s">
        <v>27</v>
      </c>
      <c r="B12" s="129"/>
      <c r="C12" s="129"/>
      <c r="D12" s="129"/>
      <c r="E12" s="129"/>
    </row>
    <row r="13" spans="1:10" x14ac:dyDescent="0.3">
      <c r="B13" s="131" t="s">
        <v>18</v>
      </c>
      <c r="C13" s="125">
        <v>116</v>
      </c>
      <c r="D13" s="108">
        <v>4891</v>
      </c>
      <c r="E13" s="108">
        <v>5007</v>
      </c>
      <c r="G13" s="293"/>
      <c r="H13" s="293"/>
      <c r="I13" s="293"/>
    </row>
    <row r="14" spans="1:10" x14ac:dyDescent="0.3">
      <c r="B14" s="131" t="s">
        <v>17</v>
      </c>
      <c r="C14" s="125">
        <v>170</v>
      </c>
      <c r="D14" s="108">
        <v>5638</v>
      </c>
      <c r="E14" s="108">
        <v>5808</v>
      </c>
      <c r="G14" s="293"/>
      <c r="H14" s="293"/>
      <c r="I14" s="293"/>
    </row>
    <row r="15" spans="1:10" x14ac:dyDescent="0.3">
      <c r="B15" s="131" t="s">
        <v>154</v>
      </c>
      <c r="C15" s="96">
        <v>2.92502242525295</v>
      </c>
      <c r="D15" s="96">
        <v>97.074977574747095</v>
      </c>
      <c r="E15" s="98">
        <v>100</v>
      </c>
      <c r="G15" s="295"/>
      <c r="H15" s="295"/>
      <c r="I15" s="293"/>
    </row>
    <row r="16" spans="1:10" x14ac:dyDescent="0.3">
      <c r="A16" s="231"/>
      <c r="B16" s="134" t="s">
        <v>254</v>
      </c>
      <c r="C16" s="127">
        <v>0.44658096454635898</v>
      </c>
      <c r="D16" s="127">
        <v>0.44658096454635898</v>
      </c>
      <c r="E16" s="127" t="s">
        <v>136</v>
      </c>
    </row>
    <row r="17" spans="1:5" x14ac:dyDescent="0.3">
      <c r="A17" s="135" t="s">
        <v>37</v>
      </c>
      <c r="B17" s="135"/>
      <c r="C17" s="136"/>
      <c r="D17" s="135"/>
      <c r="E17" s="135"/>
    </row>
    <row r="18" spans="1:5" ht="15" thickBot="1" x14ac:dyDescent="0.35">
      <c r="A18" s="1216" t="s">
        <v>38</v>
      </c>
      <c r="B18" s="137" t="s">
        <v>18</v>
      </c>
      <c r="C18" s="261">
        <v>0</v>
      </c>
      <c r="D18" s="107">
        <v>274</v>
      </c>
      <c r="E18" s="107">
        <v>274</v>
      </c>
    </row>
    <row r="19" spans="1:5" ht="15" thickBot="1" x14ac:dyDescent="0.35">
      <c r="A19" s="1217"/>
      <c r="B19" s="139" t="s">
        <v>17</v>
      </c>
      <c r="C19" s="261">
        <v>0</v>
      </c>
      <c r="D19" s="107">
        <v>316</v>
      </c>
      <c r="E19" s="107">
        <v>316</v>
      </c>
    </row>
    <row r="20" spans="1:5" ht="15" thickBot="1" x14ac:dyDescent="0.35">
      <c r="A20" s="1217"/>
      <c r="B20" s="139" t="s">
        <v>154</v>
      </c>
      <c r="C20" s="261">
        <v>0</v>
      </c>
      <c r="D20" s="107">
        <v>100</v>
      </c>
      <c r="E20" s="107">
        <v>100</v>
      </c>
    </row>
    <row r="21" spans="1:5" x14ac:dyDescent="0.3">
      <c r="A21" s="1218"/>
      <c r="B21" s="233" t="s">
        <v>254</v>
      </c>
      <c r="C21" s="296" t="s">
        <v>136</v>
      </c>
      <c r="D21" s="258" t="s">
        <v>136</v>
      </c>
      <c r="E21" s="258" t="s">
        <v>136</v>
      </c>
    </row>
    <row r="22" spans="1:5" ht="15" thickBot="1" x14ac:dyDescent="0.35">
      <c r="A22" s="1216" t="s">
        <v>39</v>
      </c>
      <c r="B22" s="137" t="s">
        <v>18</v>
      </c>
      <c r="C22" s="235">
        <v>14</v>
      </c>
      <c r="D22" s="235">
        <v>918</v>
      </c>
      <c r="E22" s="235">
        <v>932</v>
      </c>
    </row>
    <row r="23" spans="1:5" ht="15" thickBot="1" x14ac:dyDescent="0.35">
      <c r="A23" s="1217"/>
      <c r="B23" s="139" t="s">
        <v>17</v>
      </c>
      <c r="C23" s="107">
        <v>17</v>
      </c>
      <c r="D23" s="107">
        <v>953</v>
      </c>
      <c r="E23" s="107">
        <v>970</v>
      </c>
    </row>
    <row r="24" spans="1:5" ht="15" thickBot="1" x14ac:dyDescent="0.35">
      <c r="A24" s="1217"/>
      <c r="B24" s="139" t="s">
        <v>154</v>
      </c>
      <c r="C24" s="96">
        <v>1.79501500128133</v>
      </c>
      <c r="D24" s="96">
        <v>98.2049849987187</v>
      </c>
      <c r="E24" s="107">
        <v>100</v>
      </c>
    </row>
    <row r="25" spans="1:5" x14ac:dyDescent="0.3">
      <c r="A25" s="1218"/>
      <c r="B25" s="233" t="s">
        <v>254</v>
      </c>
      <c r="C25" s="96">
        <v>0.81557443790496797</v>
      </c>
      <c r="D25" s="96">
        <v>0.81557443790496897</v>
      </c>
      <c r="E25" s="96" t="s">
        <v>136</v>
      </c>
    </row>
    <row r="26" spans="1:5" ht="15" thickBot="1" x14ac:dyDescent="0.35">
      <c r="A26" s="1216" t="s">
        <v>47</v>
      </c>
      <c r="B26" s="137" t="s">
        <v>18</v>
      </c>
      <c r="C26" s="260">
        <v>4</v>
      </c>
      <c r="D26" s="235">
        <v>352</v>
      </c>
      <c r="E26" s="235">
        <v>356</v>
      </c>
    </row>
    <row r="27" spans="1:5" ht="15" thickBot="1" x14ac:dyDescent="0.35">
      <c r="A27" s="1217"/>
      <c r="B27" s="139" t="s">
        <v>17</v>
      </c>
      <c r="C27" s="261">
        <v>6</v>
      </c>
      <c r="D27" s="107">
        <v>469</v>
      </c>
      <c r="E27" s="107">
        <v>475</v>
      </c>
    </row>
    <row r="28" spans="1:5" ht="15" thickBot="1" x14ac:dyDescent="0.35">
      <c r="A28" s="1217"/>
      <c r="B28" s="139" t="s">
        <v>154</v>
      </c>
      <c r="C28" s="225">
        <v>1.1788674581269201</v>
      </c>
      <c r="D28" s="96">
        <v>98.821132541873098</v>
      </c>
      <c r="E28" s="107">
        <v>100</v>
      </c>
    </row>
    <row r="29" spans="1:5" x14ac:dyDescent="0.3">
      <c r="A29" s="1218"/>
      <c r="B29" s="233" t="s">
        <v>254</v>
      </c>
      <c r="C29" s="225">
        <v>1.07276144789506</v>
      </c>
      <c r="D29" s="96">
        <v>1.07276144789506</v>
      </c>
      <c r="E29" s="96" t="s">
        <v>136</v>
      </c>
    </row>
    <row r="30" spans="1:5" ht="15" thickBot="1" x14ac:dyDescent="0.35">
      <c r="A30" s="1216" t="s">
        <v>51</v>
      </c>
      <c r="B30" s="137" t="s">
        <v>18</v>
      </c>
      <c r="C30" s="239">
        <v>8</v>
      </c>
      <c r="D30" s="235">
        <v>431</v>
      </c>
      <c r="E30" s="235">
        <v>439</v>
      </c>
    </row>
    <row r="31" spans="1:5" ht="15" thickBot="1" x14ac:dyDescent="0.35">
      <c r="A31" s="1217"/>
      <c r="B31" s="139" t="s">
        <v>17</v>
      </c>
      <c r="C31" s="232">
        <v>11</v>
      </c>
      <c r="D31" s="107">
        <v>549</v>
      </c>
      <c r="E31" s="107">
        <v>560</v>
      </c>
    </row>
    <row r="32" spans="1:5" ht="15" thickBot="1" x14ac:dyDescent="0.35">
      <c r="A32" s="1217"/>
      <c r="B32" s="139" t="s">
        <v>154</v>
      </c>
      <c r="C32" s="141">
        <v>1.9587908221683701</v>
      </c>
      <c r="D32" s="96">
        <v>98.041209177831604</v>
      </c>
      <c r="E32" s="107">
        <v>100</v>
      </c>
    </row>
    <row r="33" spans="1:5" x14ac:dyDescent="0.3">
      <c r="A33" s="1218"/>
      <c r="B33" s="233" t="s">
        <v>254</v>
      </c>
      <c r="C33" s="278">
        <v>1.2403288720346901</v>
      </c>
      <c r="D33" s="263">
        <v>1.2403288720346901</v>
      </c>
      <c r="E33" s="263" t="s">
        <v>136</v>
      </c>
    </row>
    <row r="34" spans="1:5" ht="15" thickBot="1" x14ac:dyDescent="0.35">
      <c r="A34" s="1216" t="s">
        <v>56</v>
      </c>
      <c r="B34" s="137" t="s">
        <v>18</v>
      </c>
      <c r="C34" s="242">
        <v>76</v>
      </c>
      <c r="D34" s="97">
        <v>1699</v>
      </c>
      <c r="E34" s="97">
        <v>1775</v>
      </c>
    </row>
    <row r="35" spans="1:5" ht="15" thickBot="1" x14ac:dyDescent="0.35">
      <c r="A35" s="1217"/>
      <c r="B35" s="139" t="s">
        <v>17</v>
      </c>
      <c r="C35" s="242">
        <v>122</v>
      </c>
      <c r="D35" s="97">
        <v>2237</v>
      </c>
      <c r="E35" s="97">
        <v>2359</v>
      </c>
    </row>
    <row r="36" spans="1:5" ht="15" thickBot="1" x14ac:dyDescent="0.35">
      <c r="A36" s="1217"/>
      <c r="B36" s="139" t="s">
        <v>154</v>
      </c>
      <c r="C36" s="100">
        <v>5.1684681830733696</v>
      </c>
      <c r="D36" s="100">
        <v>94.831531816926599</v>
      </c>
      <c r="E36" s="242">
        <v>100</v>
      </c>
    </row>
    <row r="37" spans="1:5" x14ac:dyDescent="0.3">
      <c r="A37" s="1218"/>
      <c r="B37" s="233" t="s">
        <v>254</v>
      </c>
      <c r="C37" s="100">
        <v>0.98543703804848604</v>
      </c>
      <c r="D37" s="100">
        <v>0.98543703804848604</v>
      </c>
      <c r="E37" s="100" t="s">
        <v>136</v>
      </c>
    </row>
    <row r="38" spans="1:5" ht="15" thickBot="1" x14ac:dyDescent="0.35">
      <c r="A38" s="1216" t="s">
        <v>66</v>
      </c>
      <c r="B38" s="137" t="s">
        <v>18</v>
      </c>
      <c r="C38" s="239">
        <v>11</v>
      </c>
      <c r="D38" s="235">
        <v>779</v>
      </c>
      <c r="E38" s="235">
        <v>790</v>
      </c>
    </row>
    <row r="39" spans="1:5" ht="15" thickBot="1" x14ac:dyDescent="0.35">
      <c r="A39" s="1217"/>
      <c r="B39" s="139" t="s">
        <v>17</v>
      </c>
      <c r="C39" s="232">
        <v>10</v>
      </c>
      <c r="D39" s="107">
        <v>704</v>
      </c>
      <c r="E39" s="107">
        <v>714</v>
      </c>
    </row>
    <row r="40" spans="1:5" ht="15" thickBot="1" x14ac:dyDescent="0.35">
      <c r="A40" s="1217"/>
      <c r="B40" s="139" t="s">
        <v>154</v>
      </c>
      <c r="C40" s="141">
        <v>1.37042132043998</v>
      </c>
      <c r="D40" s="96">
        <v>98.629578679559998</v>
      </c>
      <c r="E40" s="107">
        <v>100</v>
      </c>
    </row>
    <row r="41" spans="1:5" x14ac:dyDescent="0.3">
      <c r="A41" s="1218"/>
      <c r="B41" s="233" t="s">
        <v>254</v>
      </c>
      <c r="C41" s="141">
        <v>0.77568938838644397</v>
      </c>
      <c r="D41" s="96">
        <v>0.77568938838644197</v>
      </c>
      <c r="E41" s="96" t="s">
        <v>136</v>
      </c>
    </row>
    <row r="42" spans="1:5" ht="15" thickBot="1" x14ac:dyDescent="0.35">
      <c r="A42" s="1216" t="s">
        <v>71</v>
      </c>
      <c r="B42" s="137" t="s">
        <v>18</v>
      </c>
      <c r="C42" s="260">
        <v>1</v>
      </c>
      <c r="D42" s="235">
        <v>129</v>
      </c>
      <c r="E42" s="235">
        <v>130</v>
      </c>
    </row>
    <row r="43" spans="1:5" ht="15" thickBot="1" x14ac:dyDescent="0.35">
      <c r="A43" s="1217"/>
      <c r="B43" s="139" t="s">
        <v>17</v>
      </c>
      <c r="C43" s="261">
        <v>1</v>
      </c>
      <c r="D43" s="107">
        <v>164</v>
      </c>
      <c r="E43" s="107">
        <v>165</v>
      </c>
    </row>
    <row r="44" spans="1:5" ht="15" thickBot="1" x14ac:dyDescent="0.35">
      <c r="A44" s="1217"/>
      <c r="B44" s="139" t="s">
        <v>154</v>
      </c>
      <c r="C44" s="225">
        <v>0.84382373271680799</v>
      </c>
      <c r="D44" s="96">
        <v>99.1561762672832</v>
      </c>
      <c r="E44" s="107">
        <v>100</v>
      </c>
    </row>
    <row r="45" spans="1:5" x14ac:dyDescent="0.3">
      <c r="A45" s="1218"/>
      <c r="B45" s="233" t="s">
        <v>254</v>
      </c>
      <c r="C45" s="225">
        <v>1.5044744990224199</v>
      </c>
      <c r="D45" s="96">
        <v>1.5044744990224199</v>
      </c>
      <c r="E45" s="96" t="s">
        <v>136</v>
      </c>
    </row>
    <row r="46" spans="1:5" ht="15" thickBot="1" x14ac:dyDescent="0.35">
      <c r="A46" s="1216" t="s">
        <v>72</v>
      </c>
      <c r="B46" s="137" t="s">
        <v>18</v>
      </c>
      <c r="C46" s="260">
        <v>2</v>
      </c>
      <c r="D46" s="235">
        <v>309</v>
      </c>
      <c r="E46" s="235">
        <v>311</v>
      </c>
    </row>
    <row r="47" spans="1:5" ht="15" thickBot="1" x14ac:dyDescent="0.35">
      <c r="A47" s="1217"/>
      <c r="B47" s="139" t="s">
        <v>17</v>
      </c>
      <c r="C47" s="261">
        <v>3</v>
      </c>
      <c r="D47" s="107">
        <v>247</v>
      </c>
      <c r="E47" s="107">
        <v>250</v>
      </c>
    </row>
    <row r="48" spans="1:5" ht="15" thickBot="1" x14ac:dyDescent="0.35">
      <c r="A48" s="1217"/>
      <c r="B48" s="139" t="s">
        <v>154</v>
      </c>
      <c r="C48" s="225">
        <v>1.1329752751923901</v>
      </c>
      <c r="D48" s="96">
        <v>98.867024724807607</v>
      </c>
      <c r="E48" s="107">
        <v>100</v>
      </c>
    </row>
    <row r="49" spans="1:7" x14ac:dyDescent="0.3">
      <c r="A49" s="1218"/>
      <c r="B49" s="233" t="s">
        <v>254</v>
      </c>
      <c r="C49" s="225">
        <v>1.1254507831734499</v>
      </c>
      <c r="D49" s="96">
        <v>1.1254507831734499</v>
      </c>
      <c r="E49" s="96" t="s">
        <v>136</v>
      </c>
    </row>
    <row r="50" spans="1:7" x14ac:dyDescent="0.3">
      <c r="A50" s="135" t="s">
        <v>288</v>
      </c>
      <c r="B50" s="135"/>
      <c r="C50" s="136"/>
      <c r="D50" s="135"/>
      <c r="E50" s="135"/>
    </row>
    <row r="51" spans="1:7" ht="15" thickBot="1" x14ac:dyDescent="0.35">
      <c r="A51" s="1216" t="s">
        <v>27</v>
      </c>
      <c r="B51" s="137" t="s">
        <v>18</v>
      </c>
      <c r="C51" s="107">
        <v>77</v>
      </c>
      <c r="D51" s="108">
        <v>1549</v>
      </c>
      <c r="E51" s="108">
        <v>1626</v>
      </c>
    </row>
    <row r="52" spans="1:7" ht="15" thickBot="1" x14ac:dyDescent="0.35">
      <c r="A52" s="1217"/>
      <c r="B52" s="139" t="s">
        <v>17</v>
      </c>
      <c r="C52" s="107">
        <v>124</v>
      </c>
      <c r="D52" s="108">
        <v>2055</v>
      </c>
      <c r="E52" s="108">
        <v>2179</v>
      </c>
      <c r="G52" s="262"/>
    </row>
    <row r="53" spans="1:7" ht="15" thickBot="1" x14ac:dyDescent="0.35">
      <c r="A53" s="1217"/>
      <c r="B53" s="139" t="s">
        <v>154</v>
      </c>
      <c r="C53" s="96">
        <v>5.69926627216919</v>
      </c>
      <c r="D53" s="96">
        <v>94.300733727830803</v>
      </c>
      <c r="E53" s="107">
        <v>100</v>
      </c>
    </row>
    <row r="54" spans="1:7" x14ac:dyDescent="0.3">
      <c r="A54" s="1218"/>
      <c r="B54" s="233" t="s">
        <v>254</v>
      </c>
      <c r="C54" s="147">
        <v>1.0781457936904599</v>
      </c>
      <c r="D54" s="147">
        <v>1.0781457936904599</v>
      </c>
      <c r="E54" s="147" t="s">
        <v>136</v>
      </c>
      <c r="G54" s="262"/>
    </row>
    <row r="55" spans="1:7" ht="15" thickBot="1" x14ac:dyDescent="0.35">
      <c r="A55" s="1216" t="s">
        <v>84</v>
      </c>
      <c r="B55" s="137" t="s">
        <v>18</v>
      </c>
      <c r="C55" s="239">
        <v>10</v>
      </c>
      <c r="D55" s="235">
        <v>631</v>
      </c>
      <c r="E55" s="235">
        <v>641</v>
      </c>
    </row>
    <row r="56" spans="1:7" ht="15" thickBot="1" x14ac:dyDescent="0.35">
      <c r="A56" s="1217"/>
      <c r="B56" s="139" t="s">
        <v>17</v>
      </c>
      <c r="C56" s="232">
        <v>12</v>
      </c>
      <c r="D56" s="107">
        <v>648</v>
      </c>
      <c r="E56" s="107">
        <v>660</v>
      </c>
    </row>
    <row r="57" spans="1:7" ht="15" thickBot="1" x14ac:dyDescent="0.35">
      <c r="A57" s="1217"/>
      <c r="B57" s="139" t="s">
        <v>154</v>
      </c>
      <c r="C57" s="141">
        <v>1.87559048525149</v>
      </c>
      <c r="D57" s="96">
        <v>98.124409514748507</v>
      </c>
      <c r="E57" s="107">
        <v>100</v>
      </c>
      <c r="G57" s="281"/>
    </row>
    <row r="58" spans="1:7" x14ac:dyDescent="0.3">
      <c r="A58" s="1218"/>
      <c r="B58" s="233" t="s">
        <v>254</v>
      </c>
      <c r="C58" s="141">
        <v>1.0048454665078199</v>
      </c>
      <c r="D58" s="96">
        <v>1.0048454665078199</v>
      </c>
      <c r="E58" s="96" t="s">
        <v>136</v>
      </c>
    </row>
    <row r="59" spans="1:7" ht="15" thickBot="1" x14ac:dyDescent="0.35">
      <c r="A59" s="1216" t="s">
        <v>89</v>
      </c>
      <c r="B59" s="137" t="s">
        <v>18</v>
      </c>
      <c r="C59" s="260">
        <v>3</v>
      </c>
      <c r="D59" s="235">
        <v>160</v>
      </c>
      <c r="E59" s="235">
        <v>163</v>
      </c>
    </row>
    <row r="60" spans="1:7" ht="15" thickBot="1" x14ac:dyDescent="0.35">
      <c r="A60" s="1217"/>
      <c r="B60" s="139" t="s">
        <v>17</v>
      </c>
      <c r="C60" s="261">
        <v>3</v>
      </c>
      <c r="D60" s="107">
        <v>207</v>
      </c>
      <c r="E60" s="107">
        <v>210</v>
      </c>
    </row>
    <row r="61" spans="1:7" ht="15" thickBot="1" x14ac:dyDescent="0.35">
      <c r="A61" s="1217"/>
      <c r="B61" s="139" t="s">
        <v>154</v>
      </c>
      <c r="C61" s="225">
        <v>1.63337904684722</v>
      </c>
      <c r="D61" s="96">
        <v>98.366620953152804</v>
      </c>
      <c r="E61" s="107">
        <v>100</v>
      </c>
    </row>
    <row r="62" spans="1:7" x14ac:dyDescent="0.3">
      <c r="A62" s="1218"/>
      <c r="B62" s="233" t="s">
        <v>254</v>
      </c>
      <c r="C62" s="225">
        <v>1.8618484088421501</v>
      </c>
      <c r="D62" s="96">
        <v>1.8618484088421501</v>
      </c>
      <c r="E62" s="96" t="s">
        <v>136</v>
      </c>
    </row>
    <row r="63" spans="1:7" ht="15" thickBot="1" x14ac:dyDescent="0.35">
      <c r="A63" s="1216" t="s">
        <v>90</v>
      </c>
      <c r="B63" s="137" t="s">
        <v>18</v>
      </c>
      <c r="C63" s="260">
        <v>2</v>
      </c>
      <c r="D63" s="235">
        <v>222</v>
      </c>
      <c r="E63" s="235">
        <v>224</v>
      </c>
    </row>
    <row r="64" spans="1:7" ht="15" thickBot="1" x14ac:dyDescent="0.35">
      <c r="A64" s="1217"/>
      <c r="B64" s="139" t="s">
        <v>17</v>
      </c>
      <c r="C64" s="261">
        <v>3</v>
      </c>
      <c r="D64" s="107">
        <v>132</v>
      </c>
      <c r="E64" s="107">
        <v>135</v>
      </c>
    </row>
    <row r="65" spans="1:5" ht="15" thickBot="1" x14ac:dyDescent="0.35">
      <c r="A65" s="1217"/>
      <c r="B65" s="139" t="s">
        <v>154</v>
      </c>
      <c r="C65" s="225">
        <v>2.0994418498188101</v>
      </c>
      <c r="D65" s="96">
        <v>97.900558150181197</v>
      </c>
      <c r="E65" s="107">
        <v>100</v>
      </c>
    </row>
    <row r="66" spans="1:5" x14ac:dyDescent="0.3">
      <c r="A66" s="1218"/>
      <c r="B66" s="233" t="s">
        <v>254</v>
      </c>
      <c r="C66" s="225">
        <v>1.79635122056896</v>
      </c>
      <c r="D66" s="96">
        <v>1.79635122056896</v>
      </c>
      <c r="E66" s="96" t="s">
        <v>136</v>
      </c>
    </row>
    <row r="67" spans="1:5" ht="15" thickBot="1" x14ac:dyDescent="0.35">
      <c r="A67" s="1216" t="s">
        <v>91</v>
      </c>
      <c r="B67" s="137" t="s">
        <v>18</v>
      </c>
      <c r="C67" s="260">
        <v>2</v>
      </c>
      <c r="D67" s="235">
        <v>131</v>
      </c>
      <c r="E67" s="235">
        <v>133</v>
      </c>
    </row>
    <row r="68" spans="1:5" ht="15" thickBot="1" x14ac:dyDescent="0.35">
      <c r="A68" s="1217"/>
      <c r="B68" s="139" t="s">
        <v>17</v>
      </c>
      <c r="C68" s="261">
        <v>3</v>
      </c>
      <c r="D68" s="107">
        <v>189</v>
      </c>
      <c r="E68" s="107">
        <v>192</v>
      </c>
    </row>
    <row r="69" spans="1:5" ht="15" thickBot="1" x14ac:dyDescent="0.35">
      <c r="A69" s="1217"/>
      <c r="B69" s="139" t="s">
        <v>154</v>
      </c>
      <c r="C69" s="225">
        <v>1.5620711382860999</v>
      </c>
      <c r="D69" s="96">
        <v>98.4379288617139</v>
      </c>
      <c r="E69" s="107">
        <v>100</v>
      </c>
    </row>
    <row r="70" spans="1:5" x14ac:dyDescent="0.3">
      <c r="A70" s="1218"/>
      <c r="B70" s="233" t="s">
        <v>254</v>
      </c>
      <c r="C70" s="225">
        <v>2.01639945328473</v>
      </c>
      <c r="D70" s="96">
        <v>2.01639945328473</v>
      </c>
      <c r="E70" s="96" t="s">
        <v>136</v>
      </c>
    </row>
    <row r="71" spans="1:5" ht="15" thickBot="1" x14ac:dyDescent="0.35">
      <c r="A71" s="1216" t="s">
        <v>66</v>
      </c>
      <c r="B71" s="137" t="s">
        <v>18</v>
      </c>
      <c r="C71" s="239">
        <v>10</v>
      </c>
      <c r="D71" s="235">
        <v>644</v>
      </c>
      <c r="E71" s="235">
        <v>654</v>
      </c>
    </row>
    <row r="72" spans="1:5" ht="15" thickBot="1" x14ac:dyDescent="0.35">
      <c r="A72" s="1217"/>
      <c r="B72" s="139" t="s">
        <v>17</v>
      </c>
      <c r="C72" s="232">
        <v>9</v>
      </c>
      <c r="D72" s="107">
        <v>561</v>
      </c>
      <c r="E72" s="107">
        <v>570</v>
      </c>
    </row>
    <row r="73" spans="1:5" ht="15" thickBot="1" x14ac:dyDescent="0.35">
      <c r="A73" s="1217"/>
      <c r="B73" s="139" t="s">
        <v>154</v>
      </c>
      <c r="C73" s="141">
        <v>1.50775009428134</v>
      </c>
      <c r="D73" s="96">
        <v>98.492249905718694</v>
      </c>
      <c r="E73" s="107">
        <v>100</v>
      </c>
    </row>
    <row r="74" spans="1:5" x14ac:dyDescent="0.3">
      <c r="A74" s="1218"/>
      <c r="B74" s="233" t="s">
        <v>254</v>
      </c>
      <c r="C74" s="141">
        <v>0.89360911657469499</v>
      </c>
      <c r="D74" s="96">
        <v>0.89360911657469699</v>
      </c>
      <c r="E74" s="96" t="s">
        <v>136</v>
      </c>
    </row>
    <row r="75" spans="1:5" x14ac:dyDescent="0.3">
      <c r="A75" s="135" t="s">
        <v>96</v>
      </c>
      <c r="B75" s="135"/>
      <c r="C75" s="136"/>
      <c r="D75" s="135"/>
      <c r="E75" s="135"/>
    </row>
    <row r="76" spans="1:5" ht="15" thickBot="1" x14ac:dyDescent="0.35">
      <c r="A76" s="1216" t="s">
        <v>97</v>
      </c>
      <c r="B76" s="137" t="s">
        <v>18</v>
      </c>
      <c r="C76" s="242">
        <v>89</v>
      </c>
      <c r="D76" s="97">
        <v>2099</v>
      </c>
      <c r="E76" s="97">
        <v>2188</v>
      </c>
    </row>
    <row r="77" spans="1:5" ht="15" thickBot="1" x14ac:dyDescent="0.35">
      <c r="A77" s="1217"/>
      <c r="B77" s="139" t="s">
        <v>17</v>
      </c>
      <c r="C77" s="242">
        <v>131</v>
      </c>
      <c r="D77" s="97">
        <v>2376</v>
      </c>
      <c r="E77" s="97">
        <v>2507</v>
      </c>
    </row>
    <row r="78" spans="1:5" ht="15" thickBot="1" x14ac:dyDescent="0.35">
      <c r="A78" s="1217"/>
      <c r="B78" s="139" t="s">
        <v>154</v>
      </c>
      <c r="C78" s="96">
        <v>5.2186052458575301</v>
      </c>
      <c r="D78" s="96">
        <v>94.781394754142497</v>
      </c>
      <c r="E78" s="107">
        <v>100</v>
      </c>
    </row>
    <row r="79" spans="1:5" x14ac:dyDescent="0.3">
      <c r="A79" s="1218"/>
      <c r="B79" s="233" t="s">
        <v>254</v>
      </c>
      <c r="C79" s="147">
        <v>0.891632449788612</v>
      </c>
      <c r="D79" s="263">
        <v>0.891632449788612</v>
      </c>
      <c r="E79" s="263" t="s">
        <v>136</v>
      </c>
    </row>
    <row r="80" spans="1:5" ht="15" thickBot="1" x14ac:dyDescent="0.35">
      <c r="A80" s="1216" t="s">
        <v>107</v>
      </c>
      <c r="B80" s="137" t="s">
        <v>18</v>
      </c>
      <c r="C80" s="241">
        <v>19</v>
      </c>
      <c r="D80" s="97">
        <v>1719</v>
      </c>
      <c r="E80" s="97">
        <v>1738</v>
      </c>
    </row>
    <row r="81" spans="1:6" ht="15" thickBot="1" x14ac:dyDescent="0.35">
      <c r="A81" s="1217"/>
      <c r="B81" s="139" t="s">
        <v>17</v>
      </c>
      <c r="C81" s="242">
        <v>30</v>
      </c>
      <c r="D81" s="97">
        <v>2024</v>
      </c>
      <c r="E81" s="97">
        <v>2054</v>
      </c>
    </row>
    <row r="82" spans="1:6" ht="15" thickBot="1" x14ac:dyDescent="0.35">
      <c r="A82" s="1217"/>
      <c r="B82" s="139" t="s">
        <v>154</v>
      </c>
      <c r="C82" s="96">
        <v>1.43648020156561</v>
      </c>
      <c r="D82" s="96">
        <v>98.563519798434399</v>
      </c>
      <c r="E82" s="107">
        <v>100</v>
      </c>
    </row>
    <row r="83" spans="1:6" x14ac:dyDescent="0.3">
      <c r="A83" s="1218"/>
      <c r="B83" s="233" t="s">
        <v>254</v>
      </c>
      <c r="C83" s="96">
        <v>0.53524644562142398</v>
      </c>
      <c r="D83" s="96">
        <v>0.53524644562142099</v>
      </c>
      <c r="E83" s="263" t="s">
        <v>136</v>
      </c>
    </row>
    <row r="84" spans="1:6" ht="15" thickBot="1" x14ac:dyDescent="0.35">
      <c r="A84" s="1216" t="s">
        <v>117</v>
      </c>
      <c r="B84" s="137" t="s">
        <v>18</v>
      </c>
      <c r="C84" s="239">
        <v>6</v>
      </c>
      <c r="D84" s="241">
        <v>878</v>
      </c>
      <c r="E84" s="242">
        <v>884</v>
      </c>
    </row>
    <row r="85" spans="1:6" ht="15" thickBot="1" x14ac:dyDescent="0.35">
      <c r="A85" s="1217"/>
      <c r="B85" s="139" t="s">
        <v>17</v>
      </c>
      <c r="C85" s="232">
        <v>7</v>
      </c>
      <c r="D85" s="242">
        <v>999</v>
      </c>
      <c r="E85" s="97">
        <v>1006</v>
      </c>
    </row>
    <row r="86" spans="1:6" ht="15" thickBot="1" x14ac:dyDescent="0.35">
      <c r="A86" s="1217"/>
      <c r="B86" s="139" t="s">
        <v>154</v>
      </c>
      <c r="C86" s="141">
        <v>0.68440468266210897</v>
      </c>
      <c r="D86" s="96">
        <v>99.315595317337895</v>
      </c>
      <c r="E86" s="107">
        <v>100</v>
      </c>
      <c r="F86" s="297"/>
    </row>
    <row r="87" spans="1:6" ht="15" customHeight="1" x14ac:dyDescent="0.3">
      <c r="A87" s="1218"/>
      <c r="B87" s="233" t="s">
        <v>254</v>
      </c>
      <c r="C87" s="234">
        <v>0.52000776929810599</v>
      </c>
      <c r="D87" s="147">
        <v>0.52000776929810399</v>
      </c>
      <c r="E87" s="147" t="s">
        <v>136</v>
      </c>
      <c r="F87" s="297"/>
    </row>
    <row r="88" spans="1:6" ht="15" thickBot="1" x14ac:dyDescent="0.35">
      <c r="A88" s="1216" t="s">
        <v>125</v>
      </c>
      <c r="B88" s="137" t="s">
        <v>18</v>
      </c>
      <c r="C88" s="260">
        <v>2</v>
      </c>
      <c r="D88" s="241">
        <v>195</v>
      </c>
      <c r="E88" s="241">
        <v>197</v>
      </c>
    </row>
    <row r="89" spans="1:6" ht="15" thickBot="1" x14ac:dyDescent="0.35">
      <c r="A89" s="1217"/>
      <c r="B89" s="139" t="s">
        <v>17</v>
      </c>
      <c r="C89" s="261">
        <v>3</v>
      </c>
      <c r="D89" s="242">
        <v>239</v>
      </c>
      <c r="E89" s="242">
        <v>242</v>
      </c>
    </row>
    <row r="90" spans="1:6" ht="15" thickBot="1" x14ac:dyDescent="0.35">
      <c r="A90" s="1217"/>
      <c r="B90" s="139" t="s">
        <v>154</v>
      </c>
      <c r="C90" s="225">
        <v>1.1058735944392</v>
      </c>
      <c r="D90" s="96">
        <v>98.894126405560797</v>
      </c>
      <c r="E90" s="107">
        <v>100</v>
      </c>
    </row>
    <row r="91" spans="1:6" x14ac:dyDescent="0.3">
      <c r="A91" s="1218"/>
      <c r="B91" s="233" t="s">
        <v>254</v>
      </c>
      <c r="C91" s="284">
        <v>1.39725487615926</v>
      </c>
      <c r="D91" s="127">
        <v>1.39725487615926</v>
      </c>
      <c r="E91" s="127" t="s">
        <v>136</v>
      </c>
    </row>
    <row r="92" spans="1:6" ht="57" customHeight="1" x14ac:dyDescent="0.3">
      <c r="A92" s="1279" t="s">
        <v>446</v>
      </c>
      <c r="B92" s="1279"/>
      <c r="C92" s="1279"/>
      <c r="D92" s="1279"/>
      <c r="E92" s="1279"/>
    </row>
    <row r="94" spans="1:6" x14ac:dyDescent="0.3">
      <c r="A94" s="1215" t="s">
        <v>290</v>
      </c>
      <c r="B94" s="1215"/>
      <c r="C94" s="1215"/>
      <c r="D94" s="1215"/>
      <c r="E94" s="1215"/>
    </row>
    <row r="95" spans="1:6" x14ac:dyDescent="0.3">
      <c r="A95" s="1215" t="s">
        <v>291</v>
      </c>
      <c r="B95" s="1215"/>
      <c r="C95" s="1215"/>
      <c r="D95" s="1215"/>
      <c r="E95" s="1215"/>
    </row>
  </sheetData>
  <mergeCells count="23">
    <mergeCell ref="A30:A33"/>
    <mergeCell ref="A1:E1"/>
    <mergeCell ref="A5:E5"/>
    <mergeCell ref="A18:A21"/>
    <mergeCell ref="A22:A25"/>
    <mergeCell ref="A26:A29"/>
    <mergeCell ref="A80:A83"/>
    <mergeCell ref="A34:A37"/>
    <mergeCell ref="A38:A41"/>
    <mergeCell ref="A42:A45"/>
    <mergeCell ref="A46:A49"/>
    <mergeCell ref="A51:A54"/>
    <mergeCell ref="A55:A58"/>
    <mergeCell ref="A59:A62"/>
    <mergeCell ref="A63:A66"/>
    <mergeCell ref="A67:A70"/>
    <mergeCell ref="A71:A74"/>
    <mergeCell ref="A76:A79"/>
    <mergeCell ref="A84:A87"/>
    <mergeCell ref="A88:A91"/>
    <mergeCell ref="A92:E92"/>
    <mergeCell ref="A94:E94"/>
    <mergeCell ref="A95:E95"/>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E70"/>
  <sheetViews>
    <sheetView showGridLines="0" workbookViewId="0">
      <selection sqref="A1:E1"/>
    </sheetView>
  </sheetViews>
  <sheetFormatPr baseColWidth="10" defaultColWidth="11.44140625" defaultRowHeight="14.4" x14ac:dyDescent="0.3"/>
  <cols>
    <col min="1" max="1" width="21.44140625" style="93" customWidth="1"/>
    <col min="2" max="5" width="15.6640625" style="93" customWidth="1"/>
    <col min="6" max="16384" width="11.44140625" style="93"/>
  </cols>
  <sheetData>
    <row r="1" spans="1:5" ht="24.6" x14ac:dyDescent="0.4">
      <c r="A1" s="1201" t="s">
        <v>447</v>
      </c>
      <c r="B1" s="1201"/>
      <c r="C1" s="1201"/>
      <c r="D1" s="1201"/>
      <c r="E1" s="1201"/>
    </row>
    <row r="3" spans="1:5" x14ac:dyDescent="0.3">
      <c r="A3" s="434" t="s">
        <v>7</v>
      </c>
    </row>
    <row r="4" spans="1:5" ht="15.6" x14ac:dyDescent="0.3">
      <c r="A4" s="168"/>
      <c r="B4" s="120"/>
      <c r="C4" s="120"/>
      <c r="D4" s="120"/>
      <c r="E4" s="120"/>
    </row>
    <row r="5" spans="1:5" ht="26.25" customHeight="1" x14ac:dyDescent="0.3">
      <c r="A5" s="1256" t="s">
        <v>448</v>
      </c>
      <c r="B5" s="1256"/>
      <c r="C5" s="1256"/>
      <c r="D5" s="1256"/>
      <c r="E5" s="1256"/>
    </row>
    <row r="6" spans="1:5" x14ac:dyDescent="0.3">
      <c r="A6" s="205"/>
      <c r="B6" s="205" t="s">
        <v>18</v>
      </c>
      <c r="C6" s="205" t="s">
        <v>17</v>
      </c>
      <c r="D6" s="205" t="s">
        <v>154</v>
      </c>
      <c r="E6" s="205" t="s">
        <v>254</v>
      </c>
    </row>
    <row r="7" spans="1:5" x14ac:dyDescent="0.3">
      <c r="A7" s="1278" t="s">
        <v>19</v>
      </c>
      <c r="B7" s="1278"/>
      <c r="C7" s="1278"/>
      <c r="D7" s="1278"/>
      <c r="E7" s="1278"/>
    </row>
    <row r="8" spans="1:5" x14ac:dyDescent="0.3">
      <c r="A8" s="298" t="s">
        <v>449</v>
      </c>
      <c r="B8" s="299">
        <v>22903</v>
      </c>
      <c r="C8" s="299">
        <v>23095</v>
      </c>
      <c r="D8" s="300">
        <v>46.786576974014302</v>
      </c>
      <c r="E8" s="301">
        <v>0.42472274880042599</v>
      </c>
    </row>
    <row r="9" spans="1:5" x14ac:dyDescent="0.3">
      <c r="A9" s="287" t="s">
        <v>450</v>
      </c>
      <c r="B9" s="302">
        <v>15202</v>
      </c>
      <c r="C9" s="302">
        <v>14949</v>
      </c>
      <c r="D9" s="288">
        <v>30.283703657699199</v>
      </c>
      <c r="E9" s="303">
        <v>0.39111631842570999</v>
      </c>
    </row>
    <row r="10" spans="1:5" x14ac:dyDescent="0.3">
      <c r="A10" s="287" t="s">
        <v>451</v>
      </c>
      <c r="B10" s="195">
        <v>690</v>
      </c>
      <c r="C10" s="195">
        <v>717</v>
      </c>
      <c r="D10" s="288">
        <v>1.4530404632598199</v>
      </c>
      <c r="E10" s="303">
        <v>0.10185790929616</v>
      </c>
    </row>
    <row r="11" spans="1:5" ht="15" customHeight="1" x14ac:dyDescent="0.3">
      <c r="A11" s="287" t="s">
        <v>452</v>
      </c>
      <c r="B11" s="302">
        <v>5640</v>
      </c>
      <c r="C11" s="302">
        <v>6368</v>
      </c>
      <c r="D11" s="288">
        <v>12.9005323521635</v>
      </c>
      <c r="E11" s="303">
        <v>0.28532896114587097</v>
      </c>
    </row>
    <row r="12" spans="1:5" x14ac:dyDescent="0.3">
      <c r="A12" s="287" t="s">
        <v>453</v>
      </c>
      <c r="B12" s="302">
        <v>4102</v>
      </c>
      <c r="C12" s="302">
        <v>4233</v>
      </c>
      <c r="D12" s="288">
        <v>8.5761465528631806</v>
      </c>
      <c r="E12" s="303">
        <v>0.23834725078972199</v>
      </c>
    </row>
    <row r="13" spans="1:5" x14ac:dyDescent="0.3">
      <c r="A13" s="287" t="s">
        <v>156</v>
      </c>
      <c r="B13" s="302">
        <v>48537</v>
      </c>
      <c r="C13" s="302">
        <v>49362</v>
      </c>
      <c r="D13" s="304">
        <v>100</v>
      </c>
      <c r="E13" s="303" t="s">
        <v>136</v>
      </c>
    </row>
    <row r="14" spans="1:5" x14ac:dyDescent="0.3">
      <c r="A14" s="128" t="s">
        <v>27</v>
      </c>
      <c r="B14" s="128"/>
      <c r="C14" s="128"/>
      <c r="D14" s="128"/>
      <c r="E14" s="128"/>
    </row>
    <row r="15" spans="1:5" x14ac:dyDescent="0.3">
      <c r="A15" s="298" t="s">
        <v>449</v>
      </c>
      <c r="B15" s="299">
        <v>1980</v>
      </c>
      <c r="C15" s="299">
        <v>2336</v>
      </c>
      <c r="D15" s="300">
        <v>38.653393142283797</v>
      </c>
      <c r="E15" s="301">
        <v>1.26091872034842</v>
      </c>
    </row>
    <row r="16" spans="1:5" x14ac:dyDescent="0.3">
      <c r="A16" s="287" t="s">
        <v>450</v>
      </c>
      <c r="B16" s="302">
        <v>2014</v>
      </c>
      <c r="C16" s="302">
        <v>2231</v>
      </c>
      <c r="D16" s="288">
        <v>36.905217836956602</v>
      </c>
      <c r="E16" s="303">
        <v>1.2495067787135199</v>
      </c>
    </row>
    <row r="17" spans="1:5" ht="15.75" customHeight="1" x14ac:dyDescent="0.3">
      <c r="A17" s="287" t="s">
        <v>451</v>
      </c>
      <c r="B17" s="195">
        <v>63</v>
      </c>
      <c r="C17" s="195">
        <v>71</v>
      </c>
      <c r="D17" s="288">
        <v>1.1735707997845399</v>
      </c>
      <c r="E17" s="303">
        <v>0.27886191584452302</v>
      </c>
    </row>
    <row r="18" spans="1:5" ht="15" customHeight="1" x14ac:dyDescent="0.3">
      <c r="A18" s="287" t="s">
        <v>452</v>
      </c>
      <c r="B18" s="195">
        <v>440</v>
      </c>
      <c r="C18" s="195">
        <v>555</v>
      </c>
      <c r="D18" s="288">
        <v>9.1850349199827903</v>
      </c>
      <c r="E18" s="303">
        <v>0.74785452090267301</v>
      </c>
    </row>
    <row r="19" spans="1:5" x14ac:dyDescent="0.3">
      <c r="A19" s="287" t="s">
        <v>453</v>
      </c>
      <c r="B19" s="195">
        <v>748</v>
      </c>
      <c r="C19" s="195">
        <v>851</v>
      </c>
      <c r="D19" s="288">
        <v>14.0827833009923</v>
      </c>
      <c r="E19" s="303">
        <v>0.90070454753782403</v>
      </c>
    </row>
    <row r="20" spans="1:5" x14ac:dyDescent="0.3">
      <c r="A20" s="287" t="s">
        <v>156</v>
      </c>
      <c r="B20" s="302">
        <v>5245</v>
      </c>
      <c r="C20" s="302">
        <v>6044</v>
      </c>
      <c r="D20" s="304">
        <v>100</v>
      </c>
      <c r="E20" s="303" t="s">
        <v>136</v>
      </c>
    </row>
    <row r="21" spans="1:5" ht="48.75" customHeight="1" x14ac:dyDescent="0.3">
      <c r="A21" s="1246" t="s">
        <v>454</v>
      </c>
      <c r="B21" s="1246"/>
      <c r="C21" s="1246"/>
      <c r="D21" s="1246"/>
      <c r="E21" s="1246"/>
    </row>
    <row r="22" spans="1:5" x14ac:dyDescent="0.3">
      <c r="A22" s="213"/>
      <c r="B22" s="213"/>
      <c r="C22" s="213"/>
      <c r="D22" s="213"/>
      <c r="E22" s="213"/>
    </row>
    <row r="23" spans="1:5" ht="26.25" customHeight="1" x14ac:dyDescent="0.3">
      <c r="A23" s="1256" t="s">
        <v>455</v>
      </c>
      <c r="B23" s="1256"/>
      <c r="C23" s="1256"/>
      <c r="D23" s="1256"/>
      <c r="E23" s="1256"/>
    </row>
    <row r="24" spans="1:5" x14ac:dyDescent="0.3">
      <c r="A24" s="205"/>
      <c r="B24" s="205" t="s">
        <v>18</v>
      </c>
      <c r="C24" s="205" t="s">
        <v>17</v>
      </c>
      <c r="D24" s="205" t="s">
        <v>154</v>
      </c>
      <c r="E24" s="205" t="s">
        <v>254</v>
      </c>
    </row>
    <row r="25" spans="1:5" x14ac:dyDescent="0.3">
      <c r="A25" s="1278" t="s">
        <v>19</v>
      </c>
      <c r="B25" s="1278"/>
      <c r="C25" s="1278"/>
      <c r="D25" s="1278"/>
      <c r="E25" s="1278"/>
    </row>
    <row r="26" spans="1:5" ht="15" customHeight="1" x14ac:dyDescent="0.3">
      <c r="A26" s="298" t="s">
        <v>449</v>
      </c>
      <c r="B26" s="305">
        <v>22125</v>
      </c>
      <c r="C26" s="305">
        <v>22270</v>
      </c>
      <c r="D26" s="300">
        <v>43.322612803397497</v>
      </c>
      <c r="E26" s="306">
        <v>0.41495580659310699</v>
      </c>
    </row>
    <row r="27" spans="1:5" x14ac:dyDescent="0.3">
      <c r="A27" s="287" t="s">
        <v>450</v>
      </c>
      <c r="B27" s="195">
        <v>12766</v>
      </c>
      <c r="C27" s="195">
        <v>12551</v>
      </c>
      <c r="D27" s="288">
        <v>24.415386815847501</v>
      </c>
      <c r="E27" s="192">
        <v>0.35973949196070498</v>
      </c>
    </row>
    <row r="28" spans="1:5" ht="15.75" customHeight="1" x14ac:dyDescent="0.3">
      <c r="A28" s="287" t="s">
        <v>451</v>
      </c>
      <c r="B28" s="195">
        <v>2317</v>
      </c>
      <c r="C28" s="195">
        <v>2192</v>
      </c>
      <c r="D28" s="288">
        <v>4.2643071578909604</v>
      </c>
      <c r="E28" s="192">
        <v>0.16920017073634999</v>
      </c>
    </row>
    <row r="29" spans="1:5" ht="15" customHeight="1" x14ac:dyDescent="0.3">
      <c r="A29" s="287" t="s">
        <v>452</v>
      </c>
      <c r="B29" s="195">
        <v>8166</v>
      </c>
      <c r="C29" s="195">
        <v>9213</v>
      </c>
      <c r="D29" s="288">
        <v>17.921762699286599</v>
      </c>
      <c r="E29" s="192">
        <v>0.32117666687047403</v>
      </c>
    </row>
    <row r="30" spans="1:5" x14ac:dyDescent="0.3">
      <c r="A30" s="287" t="s">
        <v>453</v>
      </c>
      <c r="B30" s="195">
        <v>4775</v>
      </c>
      <c r="C30" s="195">
        <v>5180</v>
      </c>
      <c r="D30" s="288">
        <v>10.0759305235774</v>
      </c>
      <c r="E30" s="192">
        <v>0.252069426509898</v>
      </c>
    </row>
    <row r="31" spans="1:5" x14ac:dyDescent="0.3">
      <c r="A31" s="287" t="s">
        <v>156</v>
      </c>
      <c r="B31" s="195">
        <v>50149</v>
      </c>
      <c r="C31" s="195">
        <v>51406</v>
      </c>
      <c r="D31" s="304">
        <v>100</v>
      </c>
      <c r="E31" s="192" t="s">
        <v>136</v>
      </c>
    </row>
    <row r="32" spans="1:5" x14ac:dyDescent="0.3">
      <c r="A32" s="128" t="s">
        <v>27</v>
      </c>
      <c r="B32" s="128"/>
      <c r="C32" s="128"/>
      <c r="D32" s="128"/>
      <c r="E32" s="128"/>
    </row>
    <row r="33" spans="1:5" ht="15" customHeight="1" x14ac:dyDescent="0.3">
      <c r="A33" s="298" t="s">
        <v>449</v>
      </c>
      <c r="B33" s="305">
        <v>1333</v>
      </c>
      <c r="C33" s="305">
        <v>2246.8842727505016</v>
      </c>
      <c r="D33" s="300">
        <v>35.164168954673599</v>
      </c>
      <c r="E33" s="306">
        <v>1.41609532148846</v>
      </c>
    </row>
    <row r="34" spans="1:5" x14ac:dyDescent="0.3">
      <c r="A34" s="287" t="s">
        <v>450</v>
      </c>
      <c r="B34" s="195">
        <v>1191</v>
      </c>
      <c r="C34" s="195">
        <v>1810.1902532140439</v>
      </c>
      <c r="D34" s="288">
        <v>28.329823959380398</v>
      </c>
      <c r="E34" s="192">
        <v>1.33636761175981</v>
      </c>
    </row>
    <row r="35" spans="1:5" ht="15.75" customHeight="1" x14ac:dyDescent="0.3">
      <c r="A35" s="287" t="s">
        <v>451</v>
      </c>
      <c r="B35" s="195">
        <v>232</v>
      </c>
      <c r="C35" s="195">
        <v>327.83563521092822</v>
      </c>
      <c r="D35" s="288">
        <v>5.1306904435304403</v>
      </c>
      <c r="E35" s="192">
        <v>0.65431299278892796</v>
      </c>
    </row>
    <row r="36" spans="1:5" ht="15" customHeight="1" x14ac:dyDescent="0.3">
      <c r="A36" s="287" t="s">
        <v>452</v>
      </c>
      <c r="B36" s="195">
        <v>542</v>
      </c>
      <c r="C36" s="195">
        <v>954.74052555324522</v>
      </c>
      <c r="D36" s="288">
        <v>14.941871976045601</v>
      </c>
      <c r="E36" s="192">
        <v>1.05729257840804</v>
      </c>
    </row>
    <row r="37" spans="1:5" x14ac:dyDescent="0.3">
      <c r="A37" s="287" t="s">
        <v>453</v>
      </c>
      <c r="B37" s="195">
        <v>676</v>
      </c>
      <c r="C37" s="195">
        <v>1050.0475189838301</v>
      </c>
      <c r="D37" s="288">
        <v>16.433444666370399</v>
      </c>
      <c r="E37" s="192">
        <v>1.09904461258328</v>
      </c>
    </row>
    <row r="38" spans="1:5" x14ac:dyDescent="0.3">
      <c r="A38" s="287" t="s">
        <v>156</v>
      </c>
      <c r="B38" s="195">
        <v>3974</v>
      </c>
      <c r="C38" s="195">
        <v>6389.6982057125488</v>
      </c>
      <c r="D38" s="304">
        <v>100</v>
      </c>
      <c r="E38" s="192" t="s">
        <v>136</v>
      </c>
    </row>
    <row r="39" spans="1:5" ht="48.75" customHeight="1" x14ac:dyDescent="0.3">
      <c r="A39" s="1246" t="s">
        <v>456</v>
      </c>
      <c r="B39" s="1246"/>
      <c r="C39" s="1246"/>
      <c r="D39" s="1246"/>
      <c r="E39" s="1246"/>
    </row>
    <row r="40" spans="1:5" ht="15.6" x14ac:dyDescent="0.3">
      <c r="A40" s="216"/>
      <c r="B40" s="120"/>
      <c r="C40" s="120"/>
      <c r="D40" s="120"/>
      <c r="E40" s="120"/>
    </row>
    <row r="41" spans="1:5" ht="26.25" customHeight="1" x14ac:dyDescent="0.3">
      <c r="A41" s="1256" t="s">
        <v>457</v>
      </c>
      <c r="B41" s="1256"/>
      <c r="C41" s="1256"/>
      <c r="D41" s="1256"/>
      <c r="E41" s="1256"/>
    </row>
    <row r="42" spans="1:5" x14ac:dyDescent="0.3">
      <c r="A42" s="205"/>
      <c r="B42" s="205" t="s">
        <v>18</v>
      </c>
      <c r="C42" s="205" t="s">
        <v>17</v>
      </c>
      <c r="D42" s="205" t="s">
        <v>154</v>
      </c>
      <c r="E42" s="205" t="s">
        <v>254</v>
      </c>
    </row>
    <row r="43" spans="1:5" x14ac:dyDescent="0.3">
      <c r="A43" s="1278" t="s">
        <v>19</v>
      </c>
      <c r="B43" s="1278"/>
      <c r="C43" s="1278"/>
      <c r="D43" s="1278"/>
      <c r="E43" s="1278"/>
    </row>
    <row r="44" spans="1:5" ht="15" customHeight="1" x14ac:dyDescent="0.3">
      <c r="A44" s="298" t="s">
        <v>449</v>
      </c>
      <c r="B44" s="305">
        <v>23867</v>
      </c>
      <c r="C44" s="305">
        <v>24299</v>
      </c>
      <c r="D44" s="300">
        <v>43.489311224934298</v>
      </c>
      <c r="E44" s="306">
        <v>0.391238421644233</v>
      </c>
    </row>
    <row r="45" spans="1:5" x14ac:dyDescent="0.3">
      <c r="A45" s="287" t="s">
        <v>450</v>
      </c>
      <c r="B45" s="195">
        <v>16399</v>
      </c>
      <c r="C45" s="195">
        <v>14924</v>
      </c>
      <c r="D45" s="288">
        <v>26.710225263629699</v>
      </c>
      <c r="E45" s="192">
        <v>0.34917681711505399</v>
      </c>
    </row>
    <row r="46" spans="1:5" ht="15.75" customHeight="1" x14ac:dyDescent="0.3">
      <c r="A46" s="287" t="s">
        <v>451</v>
      </c>
      <c r="B46" s="195">
        <v>1266</v>
      </c>
      <c r="C46" s="195">
        <v>1383</v>
      </c>
      <c r="D46" s="288">
        <v>2.4755905876128801</v>
      </c>
      <c r="E46" s="192">
        <v>0.122625561498512</v>
      </c>
    </row>
    <row r="47" spans="1:5" ht="15" customHeight="1" x14ac:dyDescent="0.3">
      <c r="A47" s="287" t="s">
        <v>452</v>
      </c>
      <c r="B47" s="195">
        <v>9513</v>
      </c>
      <c r="C47" s="195">
        <v>9767</v>
      </c>
      <c r="D47" s="288">
        <v>17.481135788606402</v>
      </c>
      <c r="E47" s="192">
        <v>0.29974115546317798</v>
      </c>
    </row>
    <row r="48" spans="1:5" x14ac:dyDescent="0.3">
      <c r="A48" s="287" t="s">
        <v>453</v>
      </c>
      <c r="B48" s="195">
        <v>5419</v>
      </c>
      <c r="C48" s="195">
        <v>5500</v>
      </c>
      <c r="D48" s="288">
        <v>9.8437371352167506</v>
      </c>
      <c r="E48" s="192">
        <v>0.23510555338242001</v>
      </c>
    </row>
    <row r="49" spans="1:5" x14ac:dyDescent="0.3">
      <c r="A49" s="287" t="s">
        <v>156</v>
      </c>
      <c r="B49" s="195">
        <v>56464</v>
      </c>
      <c r="C49" s="195">
        <v>55873</v>
      </c>
      <c r="D49" s="288">
        <v>100</v>
      </c>
      <c r="E49" s="192" t="s">
        <v>136</v>
      </c>
    </row>
    <row r="50" spans="1:5" x14ac:dyDescent="0.3">
      <c r="A50" s="128" t="s">
        <v>27</v>
      </c>
      <c r="B50" s="128"/>
      <c r="C50" s="128"/>
      <c r="D50" s="128"/>
      <c r="E50" s="128"/>
    </row>
    <row r="51" spans="1:5" x14ac:dyDescent="0.3">
      <c r="A51" s="298" t="s">
        <v>449</v>
      </c>
      <c r="B51" s="305">
        <v>2512</v>
      </c>
      <c r="C51" s="305">
        <v>2489.6260609410019</v>
      </c>
      <c r="D51" s="300">
        <v>35.5032354362611</v>
      </c>
      <c r="E51" s="306">
        <v>1.0317720485244199</v>
      </c>
    </row>
    <row r="52" spans="1:5" x14ac:dyDescent="0.3">
      <c r="A52" s="287" t="s">
        <v>450</v>
      </c>
      <c r="B52" s="195">
        <v>2560</v>
      </c>
      <c r="C52" s="195">
        <v>2215.7513632194905</v>
      </c>
      <c r="D52" s="288">
        <v>31.5976537805298</v>
      </c>
      <c r="E52" s="192">
        <v>1.00240620159598</v>
      </c>
    </row>
    <row r="53" spans="1:5" x14ac:dyDescent="0.3">
      <c r="A53" s="287" t="s">
        <v>458</v>
      </c>
      <c r="B53" s="195">
        <v>34</v>
      </c>
      <c r="C53" s="195">
        <v>43.105183116489087</v>
      </c>
      <c r="D53" s="288">
        <v>0.61470013056074102</v>
      </c>
      <c r="E53" s="192">
        <v>0.16852857804951801</v>
      </c>
    </row>
    <row r="54" spans="1:5" x14ac:dyDescent="0.3">
      <c r="A54" s="287" t="s">
        <v>451</v>
      </c>
      <c r="B54" s="195">
        <v>162</v>
      </c>
      <c r="C54" s="195">
        <v>142.95419231812068</v>
      </c>
      <c r="D54" s="288">
        <v>2.0385938378844202</v>
      </c>
      <c r="E54" s="192">
        <v>0.30470086446858902</v>
      </c>
    </row>
    <row r="55" spans="1:5" ht="15" customHeight="1" x14ac:dyDescent="0.3">
      <c r="A55" s="287" t="s">
        <v>452</v>
      </c>
      <c r="B55" s="195">
        <v>1138</v>
      </c>
      <c r="C55" s="195">
        <v>1032.9593870367808</v>
      </c>
      <c r="D55" s="288">
        <v>14.7304853887179</v>
      </c>
      <c r="E55" s="192">
        <v>0.76416343291242395</v>
      </c>
    </row>
    <row r="56" spans="1:5" ht="15" customHeight="1" x14ac:dyDescent="0.3">
      <c r="A56" s="287" t="s">
        <v>453</v>
      </c>
      <c r="B56" s="195">
        <v>1159</v>
      </c>
      <c r="C56" s="195">
        <v>1087.9958682010322</v>
      </c>
      <c r="D56" s="288">
        <v>15.515331426045799</v>
      </c>
      <c r="E56" s="192">
        <v>0.78063911508209205</v>
      </c>
    </row>
    <row r="57" spans="1:5" x14ac:dyDescent="0.3">
      <c r="A57" s="287" t="s">
        <v>156</v>
      </c>
      <c r="B57" s="195">
        <f>SUM(B51:B56)</f>
        <v>7565</v>
      </c>
      <c r="C57" s="195">
        <f t="shared" ref="C57:D57" si="0">SUM(C51:C56)</f>
        <v>7012.3920548329143</v>
      </c>
      <c r="D57" s="288">
        <f t="shared" si="0"/>
        <v>99.999999999999758</v>
      </c>
      <c r="E57" s="192" t="s">
        <v>136</v>
      </c>
    </row>
    <row r="58" spans="1:5" ht="48.75" customHeight="1" x14ac:dyDescent="0.3">
      <c r="A58" s="1246" t="s">
        <v>459</v>
      </c>
      <c r="B58" s="1246"/>
      <c r="C58" s="1246"/>
      <c r="D58" s="1246"/>
      <c r="E58" s="1246"/>
    </row>
    <row r="59" spans="1:5" ht="15.6" x14ac:dyDescent="0.3">
      <c r="A59" s="216"/>
      <c r="B59" s="120"/>
      <c r="C59" s="120"/>
      <c r="D59" s="120"/>
      <c r="E59" s="120"/>
    </row>
    <row r="60" spans="1:5" ht="15.75" customHeight="1" x14ac:dyDescent="0.3">
      <c r="A60" s="1256" t="s">
        <v>460</v>
      </c>
      <c r="B60" s="1256"/>
      <c r="C60" s="1256"/>
      <c r="D60" s="1256"/>
      <c r="E60" s="1256"/>
    </row>
    <row r="61" spans="1:5" x14ac:dyDescent="0.3">
      <c r="A61" s="205"/>
      <c r="B61" s="205" t="s">
        <v>18</v>
      </c>
      <c r="C61" s="205" t="s">
        <v>17</v>
      </c>
      <c r="D61" s="205" t="s">
        <v>154</v>
      </c>
      <c r="E61" s="205" t="s">
        <v>254</v>
      </c>
    </row>
    <row r="62" spans="1:5" x14ac:dyDescent="0.3">
      <c r="A62" s="128" t="s">
        <v>27</v>
      </c>
      <c r="B62" s="128"/>
      <c r="C62" s="128"/>
      <c r="D62" s="128"/>
      <c r="E62" s="128"/>
    </row>
    <row r="63" spans="1:5" x14ac:dyDescent="0.3">
      <c r="A63" s="287" t="s">
        <v>449</v>
      </c>
      <c r="B63" s="195">
        <v>1511</v>
      </c>
      <c r="C63" s="195">
        <v>1634.0446682701031</v>
      </c>
      <c r="D63" s="288">
        <v>43.700073291851403</v>
      </c>
      <c r="E63" s="192">
        <v>1.4507694616634399</v>
      </c>
    </row>
    <row r="64" spans="1:5" x14ac:dyDescent="0.3">
      <c r="A64" s="287" t="s">
        <v>450</v>
      </c>
      <c r="B64" s="195">
        <v>1259</v>
      </c>
      <c r="C64" s="195">
        <v>1121.9191551518293</v>
      </c>
      <c r="D64" s="288">
        <v>30.0040447239248</v>
      </c>
      <c r="E64" s="192">
        <v>1.3403856891289601</v>
      </c>
    </row>
    <row r="65" spans="1:5" x14ac:dyDescent="0.3">
      <c r="A65" s="287" t="s">
        <v>458</v>
      </c>
      <c r="B65" s="195">
        <v>26</v>
      </c>
      <c r="C65" s="195">
        <v>21.536762457842215</v>
      </c>
      <c r="D65" s="288">
        <v>0.57596840291597695</v>
      </c>
      <c r="E65" s="192">
        <v>0.22133414747835001</v>
      </c>
    </row>
    <row r="66" spans="1:5" x14ac:dyDescent="0.3">
      <c r="A66" s="287" t="s">
        <v>451</v>
      </c>
      <c r="B66" s="195">
        <v>157</v>
      </c>
      <c r="C66" s="195">
        <v>92.389381772272301</v>
      </c>
      <c r="D66" s="288">
        <v>2.4708154148022099</v>
      </c>
      <c r="E66" s="192">
        <v>0.45403659228170901</v>
      </c>
    </row>
    <row r="67" spans="1:5" ht="15" customHeight="1" x14ac:dyDescent="0.3">
      <c r="A67" s="287" t="s">
        <v>452</v>
      </c>
      <c r="B67" s="195">
        <v>632</v>
      </c>
      <c r="C67" s="195">
        <v>455.8257727438222</v>
      </c>
      <c r="D67" s="288">
        <v>12.190376471353099</v>
      </c>
      <c r="E67" s="192">
        <v>0.95693628932789998</v>
      </c>
    </row>
    <row r="68" spans="1:5" x14ac:dyDescent="0.3">
      <c r="A68" s="287" t="s">
        <v>453</v>
      </c>
      <c r="B68" s="195">
        <v>527</v>
      </c>
      <c r="C68" s="195">
        <v>413.51063883035397</v>
      </c>
      <c r="D68" s="288">
        <v>11.0587216951524</v>
      </c>
      <c r="E68" s="192">
        <v>0.91729189389715504</v>
      </c>
    </row>
    <row r="69" spans="1:5" x14ac:dyDescent="0.3">
      <c r="A69" s="287" t="s">
        <v>156</v>
      </c>
      <c r="B69" s="195">
        <f>SUM(B63:B68)</f>
        <v>4112</v>
      </c>
      <c r="C69" s="195">
        <f t="shared" ref="C69:D69" si="1">SUM(C63:C68)</f>
        <v>3739.2263792262229</v>
      </c>
      <c r="D69" s="288">
        <f t="shared" si="1"/>
        <v>99.999999999999886</v>
      </c>
      <c r="E69" s="192" t="s">
        <v>136</v>
      </c>
    </row>
    <row r="70" spans="1:5" ht="49.5" customHeight="1" x14ac:dyDescent="0.3">
      <c r="A70" s="1246" t="s">
        <v>461</v>
      </c>
      <c r="B70" s="1246"/>
      <c r="C70" s="1246"/>
      <c r="D70" s="1246"/>
      <c r="E70" s="1246"/>
    </row>
  </sheetData>
  <mergeCells count="12">
    <mergeCell ref="A70:E70"/>
    <mergeCell ref="A1:E1"/>
    <mergeCell ref="A5:E5"/>
    <mergeCell ref="A7:E7"/>
    <mergeCell ref="A21:E21"/>
    <mergeCell ref="A23:E23"/>
    <mergeCell ref="A25:E25"/>
    <mergeCell ref="A39:E39"/>
    <mergeCell ref="A41:E41"/>
    <mergeCell ref="A43:E43"/>
    <mergeCell ref="A58:E58"/>
    <mergeCell ref="A60:E60"/>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J95"/>
  <sheetViews>
    <sheetView showGridLines="0" workbookViewId="0">
      <selection activeCell="D15" sqref="D15:G15"/>
    </sheetView>
  </sheetViews>
  <sheetFormatPr baseColWidth="10" defaultColWidth="11.44140625" defaultRowHeight="14.4" x14ac:dyDescent="0.3"/>
  <cols>
    <col min="1" max="1" width="35.6640625" style="93" customWidth="1"/>
    <col min="2" max="2" width="21.44140625" style="93" customWidth="1"/>
    <col min="3" max="8" width="15.6640625" style="93" customWidth="1"/>
    <col min="9" max="16384" width="11.44140625" style="93"/>
  </cols>
  <sheetData>
    <row r="1" spans="1:8" ht="24.6" x14ac:dyDescent="0.4">
      <c r="A1" s="1201" t="s">
        <v>475</v>
      </c>
      <c r="B1" s="1201"/>
      <c r="C1" s="1201"/>
      <c r="D1" s="1201"/>
      <c r="E1" s="1201"/>
      <c r="F1" s="1201"/>
      <c r="G1" s="1201"/>
      <c r="H1" s="1201"/>
    </row>
    <row r="2" spans="1:8" x14ac:dyDescent="0.3">
      <c r="A2" s="120"/>
      <c r="B2" s="120"/>
      <c r="C2" s="121"/>
      <c r="D2" s="121"/>
      <c r="E2" s="121"/>
      <c r="F2" s="121"/>
      <c r="G2" s="121"/>
    </row>
    <row r="3" spans="1:8" x14ac:dyDescent="0.3">
      <c r="A3" s="434" t="s">
        <v>7</v>
      </c>
      <c r="B3" s="120"/>
      <c r="C3" s="120"/>
      <c r="D3" s="120"/>
      <c r="E3" s="120"/>
      <c r="F3" s="121"/>
      <c r="G3" s="121"/>
    </row>
    <row r="5" spans="1:8" ht="30" customHeight="1" x14ac:dyDescent="0.3">
      <c r="A5" s="1256" t="s">
        <v>476</v>
      </c>
      <c r="B5" s="1256"/>
      <c r="C5" s="1256"/>
      <c r="D5" s="1256"/>
      <c r="E5" s="1256"/>
      <c r="F5" s="1256"/>
      <c r="G5" s="1256"/>
      <c r="H5" s="1256"/>
    </row>
    <row r="6" spans="1:8" s="308" customFormat="1" ht="20.399999999999999" x14ac:dyDescent="0.25">
      <c r="A6" s="292"/>
      <c r="B6" s="292"/>
      <c r="C6" s="292" t="s">
        <v>449</v>
      </c>
      <c r="D6" s="292" t="s">
        <v>450</v>
      </c>
      <c r="E6" s="292" t="s">
        <v>451</v>
      </c>
      <c r="F6" s="292" t="s">
        <v>452</v>
      </c>
      <c r="G6" s="292" t="s">
        <v>453</v>
      </c>
      <c r="H6" s="292" t="s">
        <v>156</v>
      </c>
    </row>
    <row r="7" spans="1:8" x14ac:dyDescent="0.3">
      <c r="A7" s="228" t="s">
        <v>19</v>
      </c>
      <c r="B7" s="226"/>
      <c r="C7" s="123"/>
      <c r="D7" s="123"/>
      <c r="E7" s="123"/>
      <c r="F7" s="123"/>
      <c r="G7" s="122"/>
      <c r="H7" s="123"/>
    </row>
    <row r="8" spans="1:8" x14ac:dyDescent="0.3">
      <c r="B8" s="124" t="s">
        <v>18</v>
      </c>
      <c r="C8" s="108">
        <v>22903</v>
      </c>
      <c r="D8" s="108">
        <v>15202</v>
      </c>
      <c r="E8" s="125">
        <v>690</v>
      </c>
      <c r="F8" s="108">
        <v>5640</v>
      </c>
      <c r="G8" s="108">
        <v>4102</v>
      </c>
      <c r="H8" s="108">
        <v>48537</v>
      </c>
    </row>
    <row r="9" spans="1:8" x14ac:dyDescent="0.3">
      <c r="B9" s="124" t="s">
        <v>17</v>
      </c>
      <c r="C9" s="108">
        <v>23095</v>
      </c>
      <c r="D9" s="108">
        <v>14949</v>
      </c>
      <c r="E9" s="125">
        <v>717</v>
      </c>
      <c r="F9" s="108">
        <v>6368</v>
      </c>
      <c r="G9" s="108">
        <v>4233</v>
      </c>
      <c r="H9" s="108">
        <v>49362</v>
      </c>
    </row>
    <row r="10" spans="1:8" x14ac:dyDescent="0.3">
      <c r="B10" s="124" t="s">
        <v>154</v>
      </c>
      <c r="C10" s="96">
        <v>46.786576974014302</v>
      </c>
      <c r="D10" s="96">
        <v>30.283703657699199</v>
      </c>
      <c r="E10" s="96">
        <v>1.4530404632598199</v>
      </c>
      <c r="F10" s="96">
        <v>12.9005323521635</v>
      </c>
      <c r="G10" s="96">
        <v>8.5761465528631806</v>
      </c>
      <c r="H10" s="98">
        <v>100</v>
      </c>
    </row>
    <row r="11" spans="1:8" x14ac:dyDescent="0.3">
      <c r="A11" s="231"/>
      <c r="B11" s="123" t="s">
        <v>254</v>
      </c>
      <c r="C11" s="127">
        <v>0.42472274880042599</v>
      </c>
      <c r="D11" s="127">
        <v>0.39111631842570999</v>
      </c>
      <c r="E11" s="127">
        <v>0.10185790929616</v>
      </c>
      <c r="F11" s="127">
        <v>0.28532896114587097</v>
      </c>
      <c r="G11" s="127">
        <v>0.23834725078972199</v>
      </c>
      <c r="H11" s="127" t="s">
        <v>136</v>
      </c>
    </row>
    <row r="12" spans="1:8" x14ac:dyDescent="0.3">
      <c r="A12" s="128" t="s">
        <v>27</v>
      </c>
      <c r="B12" s="129"/>
      <c r="C12" s="129"/>
      <c r="D12" s="129"/>
      <c r="E12" s="129"/>
      <c r="F12" s="129"/>
      <c r="G12" s="129"/>
      <c r="H12" s="129"/>
    </row>
    <row r="13" spans="1:8" x14ac:dyDescent="0.3">
      <c r="B13" s="131" t="s">
        <v>18</v>
      </c>
      <c r="C13" s="108">
        <v>1980</v>
      </c>
      <c r="D13" s="108">
        <v>2014</v>
      </c>
      <c r="E13" s="98">
        <v>63</v>
      </c>
      <c r="F13" s="125">
        <v>440</v>
      </c>
      <c r="G13" s="125">
        <v>748</v>
      </c>
      <c r="H13" s="108">
        <v>5245</v>
      </c>
    </row>
    <row r="14" spans="1:8" x14ac:dyDescent="0.3">
      <c r="B14" s="131" t="s">
        <v>17</v>
      </c>
      <c r="C14" s="108">
        <v>2336</v>
      </c>
      <c r="D14" s="108">
        <v>2231</v>
      </c>
      <c r="E14" s="98">
        <v>71</v>
      </c>
      <c r="F14" s="125">
        <v>555</v>
      </c>
      <c r="G14" s="125">
        <v>851</v>
      </c>
      <c r="H14" s="108">
        <v>6044</v>
      </c>
    </row>
    <row r="15" spans="1:8" x14ac:dyDescent="0.3">
      <c r="B15" s="131" t="s">
        <v>154</v>
      </c>
      <c r="C15" s="96">
        <v>38.653393142283797</v>
      </c>
      <c r="D15" s="96">
        <v>36.905217836956602</v>
      </c>
      <c r="E15" s="96">
        <v>1.1735707997845399</v>
      </c>
      <c r="F15" s="96">
        <v>9.1850349199827903</v>
      </c>
      <c r="G15" s="96">
        <v>14.0827833009923</v>
      </c>
      <c r="H15" s="98">
        <v>100</v>
      </c>
    </row>
    <row r="16" spans="1:8" x14ac:dyDescent="0.3">
      <c r="A16" s="231"/>
      <c r="B16" s="134" t="s">
        <v>254</v>
      </c>
      <c r="C16" s="127">
        <v>1.26091872034842</v>
      </c>
      <c r="D16" s="127">
        <v>1.2495067787135199</v>
      </c>
      <c r="E16" s="147">
        <v>0.27886191584452302</v>
      </c>
      <c r="F16" s="127">
        <v>0.74785452090267301</v>
      </c>
      <c r="G16" s="127">
        <v>0.90070454753782403</v>
      </c>
      <c r="H16" s="127" t="s">
        <v>136</v>
      </c>
    </row>
    <row r="17" spans="1:8" x14ac:dyDescent="0.3">
      <c r="A17" s="135" t="s">
        <v>37</v>
      </c>
      <c r="B17" s="135"/>
      <c r="C17" s="136"/>
      <c r="D17" s="135"/>
      <c r="E17" s="135"/>
      <c r="F17" s="135"/>
      <c r="G17" s="135"/>
      <c r="H17" s="135"/>
    </row>
    <row r="18" spans="1:8" ht="15" thickBot="1" x14ac:dyDescent="0.35">
      <c r="A18" s="1216" t="s">
        <v>38</v>
      </c>
      <c r="B18" s="137" t="s">
        <v>18</v>
      </c>
      <c r="C18" s="242">
        <v>206</v>
      </c>
      <c r="D18" s="242">
        <v>62</v>
      </c>
      <c r="E18" s="223">
        <v>1</v>
      </c>
      <c r="F18" s="140">
        <v>5</v>
      </c>
      <c r="G18" s="242">
        <v>18</v>
      </c>
      <c r="H18" s="242">
        <v>292</v>
      </c>
    </row>
    <row r="19" spans="1:8" ht="15" thickBot="1" x14ac:dyDescent="0.35">
      <c r="A19" s="1217"/>
      <c r="B19" s="139" t="s">
        <v>17</v>
      </c>
      <c r="C19" s="242">
        <v>245</v>
      </c>
      <c r="D19" s="242">
        <v>65</v>
      </c>
      <c r="E19" s="223">
        <v>2</v>
      </c>
      <c r="F19" s="140">
        <v>6</v>
      </c>
      <c r="G19" s="242">
        <v>19</v>
      </c>
      <c r="H19" s="242">
        <v>337</v>
      </c>
    </row>
    <row r="20" spans="1:8" ht="15" thickBot="1" x14ac:dyDescent="0.35">
      <c r="A20" s="1217"/>
      <c r="B20" s="139" t="s">
        <v>154</v>
      </c>
      <c r="C20" s="100">
        <v>72.793743108106796</v>
      </c>
      <c r="D20" s="100">
        <v>19.212628694945298</v>
      </c>
      <c r="E20" s="224">
        <v>0.46951784556746101</v>
      </c>
      <c r="F20" s="138">
        <v>1.8731202975230801</v>
      </c>
      <c r="G20" s="100">
        <v>5.6509900538573303</v>
      </c>
      <c r="H20" s="242">
        <v>100</v>
      </c>
    </row>
    <row r="21" spans="1:8" x14ac:dyDescent="0.3">
      <c r="A21" s="1218"/>
      <c r="B21" s="233" t="s">
        <v>254</v>
      </c>
      <c r="C21" s="143">
        <v>4.8838323920858002</v>
      </c>
      <c r="D21" s="143">
        <v>4.3235895775088098</v>
      </c>
      <c r="E21" s="309">
        <v>0.75021101034567494</v>
      </c>
      <c r="F21" s="144">
        <v>1.4878397501870899</v>
      </c>
      <c r="G21" s="143">
        <v>2.5340213694421401</v>
      </c>
      <c r="H21" s="143" t="s">
        <v>136</v>
      </c>
    </row>
    <row r="22" spans="1:8" ht="15" thickBot="1" x14ac:dyDescent="0.35">
      <c r="A22" s="1216" t="s">
        <v>39</v>
      </c>
      <c r="B22" s="137" t="s">
        <v>18</v>
      </c>
      <c r="C22" s="241">
        <v>406</v>
      </c>
      <c r="D22" s="241">
        <v>344</v>
      </c>
      <c r="E22" s="241">
        <v>14</v>
      </c>
      <c r="F22" s="241">
        <v>88</v>
      </c>
      <c r="G22" s="241">
        <v>137</v>
      </c>
      <c r="H22" s="241">
        <v>989</v>
      </c>
    </row>
    <row r="23" spans="1:8" ht="15" thickBot="1" x14ac:dyDescent="0.35">
      <c r="A23" s="1217"/>
      <c r="B23" s="139" t="s">
        <v>17</v>
      </c>
      <c r="C23" s="242">
        <v>429</v>
      </c>
      <c r="D23" s="242">
        <v>345</v>
      </c>
      <c r="E23" s="242">
        <v>16</v>
      </c>
      <c r="F23" s="242">
        <v>90</v>
      </c>
      <c r="G23" s="242">
        <v>143</v>
      </c>
      <c r="H23" s="97">
        <v>1023</v>
      </c>
    </row>
    <row r="24" spans="1:8" ht="15" thickBot="1" x14ac:dyDescent="0.35">
      <c r="A24" s="1217"/>
      <c r="B24" s="139" t="s">
        <v>154</v>
      </c>
      <c r="C24" s="100">
        <v>41.959417011532203</v>
      </c>
      <c r="D24" s="100">
        <v>33.7307351532355</v>
      </c>
      <c r="E24" s="100">
        <v>1.53472309649195</v>
      </c>
      <c r="F24" s="100">
        <v>8.7919191902761398</v>
      </c>
      <c r="G24" s="100">
        <v>13.9832055484642</v>
      </c>
      <c r="H24" s="242">
        <v>100</v>
      </c>
    </row>
    <row r="25" spans="1:8" x14ac:dyDescent="0.3">
      <c r="A25" s="1218"/>
      <c r="B25" s="233" t="s">
        <v>254</v>
      </c>
      <c r="C25" s="100">
        <v>2.94274895104058</v>
      </c>
      <c r="D25" s="100">
        <v>2.8193019228436</v>
      </c>
      <c r="E25" s="100">
        <v>0.73304253528158103</v>
      </c>
      <c r="F25" s="100">
        <v>1.68861681805283</v>
      </c>
      <c r="G25" s="100">
        <v>2.06808129020486</v>
      </c>
      <c r="H25" s="100" t="s">
        <v>136</v>
      </c>
    </row>
    <row r="26" spans="1:8" ht="15" thickBot="1" x14ac:dyDescent="0.35">
      <c r="A26" s="1216" t="s">
        <v>47</v>
      </c>
      <c r="B26" s="137" t="s">
        <v>18</v>
      </c>
      <c r="C26" s="241">
        <v>182</v>
      </c>
      <c r="D26" s="241">
        <v>140</v>
      </c>
      <c r="E26" s="310">
        <v>1</v>
      </c>
      <c r="F26" s="311">
        <v>14</v>
      </c>
      <c r="G26" s="241">
        <v>41</v>
      </c>
      <c r="H26" s="241">
        <v>378</v>
      </c>
    </row>
    <row r="27" spans="1:8" ht="15" thickBot="1" x14ac:dyDescent="0.35">
      <c r="A27" s="1217"/>
      <c r="B27" s="139" t="s">
        <v>17</v>
      </c>
      <c r="C27" s="242">
        <v>249</v>
      </c>
      <c r="D27" s="242">
        <v>177</v>
      </c>
      <c r="E27" s="223">
        <v>1</v>
      </c>
      <c r="F27" s="140">
        <v>15</v>
      </c>
      <c r="G27" s="242">
        <v>58</v>
      </c>
      <c r="H27" s="242">
        <v>500</v>
      </c>
    </row>
    <row r="28" spans="1:8" ht="15" thickBot="1" x14ac:dyDescent="0.35">
      <c r="A28" s="1217"/>
      <c r="B28" s="139" t="s">
        <v>154</v>
      </c>
      <c r="C28" s="100">
        <v>49.894340740538098</v>
      </c>
      <c r="D28" s="100">
        <v>35.429715462261399</v>
      </c>
      <c r="E28" s="224">
        <v>0.179504838234363</v>
      </c>
      <c r="F28" s="138">
        <v>2.9103553896025902</v>
      </c>
      <c r="G28" s="100">
        <v>11.5860835693636</v>
      </c>
      <c r="H28" s="242">
        <v>100</v>
      </c>
    </row>
    <row r="29" spans="1:8" x14ac:dyDescent="0.3">
      <c r="A29" s="1218"/>
      <c r="B29" s="233" t="s">
        <v>254</v>
      </c>
      <c r="C29" s="100">
        <v>4.8227404349308802</v>
      </c>
      <c r="D29" s="100">
        <v>4.6134416919585997</v>
      </c>
      <c r="E29" s="224">
        <v>0.40829380737142301</v>
      </c>
      <c r="F29" s="138">
        <v>1.6213781713878499</v>
      </c>
      <c r="G29" s="100">
        <v>3.0871198939012898</v>
      </c>
      <c r="H29" s="100" t="s">
        <v>136</v>
      </c>
    </row>
    <row r="30" spans="1:8" ht="15" thickBot="1" x14ac:dyDescent="0.35">
      <c r="A30" s="1216" t="s">
        <v>51</v>
      </c>
      <c r="B30" s="137" t="s">
        <v>18</v>
      </c>
      <c r="C30" s="241">
        <v>198</v>
      </c>
      <c r="D30" s="241">
        <v>182</v>
      </c>
      <c r="E30" s="310">
        <v>3</v>
      </c>
      <c r="F30" s="241">
        <v>18</v>
      </c>
      <c r="G30" s="241">
        <v>57</v>
      </c>
      <c r="H30" s="241">
        <v>458</v>
      </c>
    </row>
    <row r="31" spans="1:8" ht="15" thickBot="1" x14ac:dyDescent="0.35">
      <c r="A31" s="1217"/>
      <c r="B31" s="139" t="s">
        <v>17</v>
      </c>
      <c r="C31" s="242">
        <v>248</v>
      </c>
      <c r="D31" s="242">
        <v>229</v>
      </c>
      <c r="E31" s="223">
        <v>3</v>
      </c>
      <c r="F31" s="242">
        <v>29</v>
      </c>
      <c r="G31" s="242">
        <v>72</v>
      </c>
      <c r="H31" s="242">
        <v>581</v>
      </c>
    </row>
    <row r="32" spans="1:8" ht="15" thickBot="1" x14ac:dyDescent="0.35">
      <c r="A32" s="1217"/>
      <c r="B32" s="139" t="s">
        <v>154</v>
      </c>
      <c r="C32" s="100">
        <v>42.695932615950703</v>
      </c>
      <c r="D32" s="100">
        <v>39.355964945840498</v>
      </c>
      <c r="E32" s="224">
        <v>0.52207595934311402</v>
      </c>
      <c r="F32" s="100">
        <v>5.03022704263448</v>
      </c>
      <c r="G32" s="100">
        <v>12.395799436231201</v>
      </c>
      <c r="H32" s="242">
        <v>100</v>
      </c>
    </row>
    <row r="33" spans="1:8" x14ac:dyDescent="0.3">
      <c r="A33" s="1218"/>
      <c r="B33" s="233" t="s">
        <v>254</v>
      </c>
      <c r="C33" s="100">
        <v>4.3343501339986501</v>
      </c>
      <c r="D33" s="100">
        <v>4.2809222692350097</v>
      </c>
      <c r="E33" s="224">
        <v>0.63149253205884703</v>
      </c>
      <c r="F33" s="100">
        <v>1.9152457545389401</v>
      </c>
      <c r="G33" s="100">
        <v>2.8876047689898501</v>
      </c>
      <c r="H33" s="100" t="s">
        <v>136</v>
      </c>
    </row>
    <row r="34" spans="1:8" ht="15" thickBot="1" x14ac:dyDescent="0.35">
      <c r="A34" s="1216" t="s">
        <v>56</v>
      </c>
      <c r="B34" s="137" t="s">
        <v>18</v>
      </c>
      <c r="C34" s="241">
        <v>532</v>
      </c>
      <c r="D34" s="241">
        <v>746</v>
      </c>
      <c r="E34" s="241">
        <v>32</v>
      </c>
      <c r="F34" s="241">
        <v>245</v>
      </c>
      <c r="G34" s="241">
        <v>286</v>
      </c>
      <c r="H34" s="291">
        <v>1841</v>
      </c>
    </row>
    <row r="35" spans="1:8" ht="15" thickBot="1" x14ac:dyDescent="0.35">
      <c r="A35" s="1217"/>
      <c r="B35" s="139" t="s">
        <v>17</v>
      </c>
      <c r="C35" s="242">
        <v>734</v>
      </c>
      <c r="D35" s="242">
        <v>927</v>
      </c>
      <c r="E35" s="242">
        <v>41</v>
      </c>
      <c r="F35" s="242">
        <v>357</v>
      </c>
      <c r="G35" s="242">
        <v>372</v>
      </c>
      <c r="H35" s="97">
        <v>2431</v>
      </c>
    </row>
    <row r="36" spans="1:8" ht="15" thickBot="1" x14ac:dyDescent="0.35">
      <c r="A36" s="1217"/>
      <c r="B36" s="139" t="s">
        <v>154</v>
      </c>
      <c r="C36" s="100">
        <v>30.203469670549801</v>
      </c>
      <c r="D36" s="100">
        <v>38.112912058831697</v>
      </c>
      <c r="E36" s="100">
        <v>1.6957005741692199</v>
      </c>
      <c r="F36" s="100">
        <v>14.6866595041419</v>
      </c>
      <c r="G36" s="100">
        <v>15.301258192307399</v>
      </c>
      <c r="H36" s="242">
        <v>100</v>
      </c>
    </row>
    <row r="37" spans="1:8" x14ac:dyDescent="0.3">
      <c r="A37" s="1218"/>
      <c r="B37" s="233" t="s">
        <v>254</v>
      </c>
      <c r="C37" s="100">
        <v>2.0067311599927802</v>
      </c>
      <c r="D37" s="100">
        <v>2.1226576226840899</v>
      </c>
      <c r="E37" s="100">
        <v>0.56429304717839202</v>
      </c>
      <c r="F37" s="100">
        <v>1.54708382735286</v>
      </c>
      <c r="G37" s="100">
        <v>1.5734245081410601</v>
      </c>
      <c r="H37" s="100" t="s">
        <v>136</v>
      </c>
    </row>
    <row r="38" spans="1:8" ht="15" thickBot="1" x14ac:dyDescent="0.35">
      <c r="A38" s="1216" t="s">
        <v>66</v>
      </c>
      <c r="B38" s="137" t="s">
        <v>18</v>
      </c>
      <c r="C38" s="241">
        <v>269</v>
      </c>
      <c r="D38" s="241">
        <v>354</v>
      </c>
      <c r="E38" s="311">
        <v>5</v>
      </c>
      <c r="F38" s="241">
        <v>45</v>
      </c>
      <c r="G38" s="241">
        <v>153</v>
      </c>
      <c r="H38" s="241">
        <v>826</v>
      </c>
    </row>
    <row r="39" spans="1:8" ht="15" thickBot="1" x14ac:dyDescent="0.35">
      <c r="A39" s="1217"/>
      <c r="B39" s="139" t="s">
        <v>17</v>
      </c>
      <c r="C39" s="242">
        <v>246</v>
      </c>
      <c r="D39" s="242">
        <v>321</v>
      </c>
      <c r="E39" s="140">
        <v>4</v>
      </c>
      <c r="F39" s="242">
        <v>37</v>
      </c>
      <c r="G39" s="242">
        <v>135</v>
      </c>
      <c r="H39" s="242">
        <v>743</v>
      </c>
    </row>
    <row r="40" spans="1:8" ht="15" thickBot="1" x14ac:dyDescent="0.35">
      <c r="A40" s="1217"/>
      <c r="B40" s="139" t="s">
        <v>154</v>
      </c>
      <c r="C40" s="100">
        <v>33.097789266150002</v>
      </c>
      <c r="D40" s="100">
        <v>43.198034136189101</v>
      </c>
      <c r="E40" s="138">
        <v>0.545605889940036</v>
      </c>
      <c r="F40" s="100">
        <v>5.0229572990542</v>
      </c>
      <c r="G40" s="100">
        <v>18.1356134086666</v>
      </c>
      <c r="H40" s="242">
        <v>100</v>
      </c>
    </row>
    <row r="41" spans="1:8" x14ac:dyDescent="0.3">
      <c r="A41" s="1218"/>
      <c r="B41" s="233" t="s">
        <v>254</v>
      </c>
      <c r="C41" s="100">
        <v>3.07043888644978</v>
      </c>
      <c r="D41" s="100">
        <v>3.2321715622212701</v>
      </c>
      <c r="E41" s="138">
        <v>0.48065364813237799</v>
      </c>
      <c r="F41" s="100">
        <v>1.4251802472158901</v>
      </c>
      <c r="G41" s="100">
        <v>2.5141683836322799</v>
      </c>
      <c r="H41" s="100" t="s">
        <v>136</v>
      </c>
    </row>
    <row r="42" spans="1:8" ht="15" thickBot="1" x14ac:dyDescent="0.35">
      <c r="A42" s="1216" t="s">
        <v>71</v>
      </c>
      <c r="B42" s="137" t="s">
        <v>18</v>
      </c>
      <c r="C42" s="241">
        <v>72</v>
      </c>
      <c r="D42" s="241">
        <v>42</v>
      </c>
      <c r="E42" s="310">
        <v>1</v>
      </c>
      <c r="F42" s="311">
        <v>5</v>
      </c>
      <c r="G42" s="241">
        <v>15</v>
      </c>
      <c r="H42" s="241">
        <v>135</v>
      </c>
    </row>
    <row r="43" spans="1:8" ht="15" thickBot="1" x14ac:dyDescent="0.35">
      <c r="A43" s="1217"/>
      <c r="B43" s="139" t="s">
        <v>17</v>
      </c>
      <c r="C43" s="242">
        <v>87</v>
      </c>
      <c r="D43" s="242">
        <v>54</v>
      </c>
      <c r="E43" s="223">
        <v>1</v>
      </c>
      <c r="F43" s="140">
        <v>8</v>
      </c>
      <c r="G43" s="242">
        <v>21</v>
      </c>
      <c r="H43" s="242">
        <v>171</v>
      </c>
    </row>
    <row r="44" spans="1:8" ht="15" thickBot="1" x14ac:dyDescent="0.35">
      <c r="A44" s="1217"/>
      <c r="B44" s="139" t="s">
        <v>154</v>
      </c>
      <c r="C44" s="100">
        <v>51.0941568952531</v>
      </c>
      <c r="D44" s="100">
        <v>31.355044263426901</v>
      </c>
      <c r="E44" s="224">
        <v>0.47733986498566799</v>
      </c>
      <c r="F44" s="138">
        <v>4.6167063066899203</v>
      </c>
      <c r="G44" s="100">
        <v>12.4567526696444</v>
      </c>
      <c r="H44" s="242">
        <v>100</v>
      </c>
    </row>
    <row r="45" spans="1:8" x14ac:dyDescent="0.3">
      <c r="A45" s="1218"/>
      <c r="B45" s="233" t="s">
        <v>254</v>
      </c>
      <c r="C45" s="100">
        <v>8.0680738187504097</v>
      </c>
      <c r="D45" s="100">
        <v>7.4879320230155297</v>
      </c>
      <c r="E45" s="224">
        <v>1.11244541451559</v>
      </c>
      <c r="F45" s="138">
        <v>3.3869294528324998</v>
      </c>
      <c r="G45" s="100">
        <v>5.32988227198154</v>
      </c>
      <c r="H45" s="100" t="s">
        <v>136</v>
      </c>
    </row>
    <row r="46" spans="1:8" ht="15" thickBot="1" x14ac:dyDescent="0.35">
      <c r="A46" s="1216" t="s">
        <v>72</v>
      </c>
      <c r="B46" s="137" t="s">
        <v>18</v>
      </c>
      <c r="C46" s="241">
        <v>115</v>
      </c>
      <c r="D46" s="241">
        <v>144</v>
      </c>
      <c r="E46" s="311">
        <v>6</v>
      </c>
      <c r="F46" s="241">
        <v>20</v>
      </c>
      <c r="G46" s="241">
        <v>41</v>
      </c>
      <c r="H46" s="241">
        <v>326</v>
      </c>
    </row>
    <row r="47" spans="1:8" ht="15" thickBot="1" x14ac:dyDescent="0.35">
      <c r="A47" s="1217"/>
      <c r="B47" s="139" t="s">
        <v>17</v>
      </c>
      <c r="C47" s="242">
        <v>97</v>
      </c>
      <c r="D47" s="242">
        <v>114</v>
      </c>
      <c r="E47" s="140">
        <v>4</v>
      </c>
      <c r="F47" s="242">
        <v>13</v>
      </c>
      <c r="G47" s="242">
        <v>31</v>
      </c>
      <c r="H47" s="242">
        <v>259</v>
      </c>
    </row>
    <row r="48" spans="1:8" ht="15" thickBot="1" x14ac:dyDescent="0.35">
      <c r="A48" s="1217"/>
      <c r="B48" s="139" t="s">
        <v>154</v>
      </c>
      <c r="C48" s="100">
        <v>37.497506697390897</v>
      </c>
      <c r="D48" s="100">
        <v>44.066700294909303</v>
      </c>
      <c r="E48" s="138">
        <v>1.3996442091296399</v>
      </c>
      <c r="F48" s="100">
        <v>4.9782714207853997</v>
      </c>
      <c r="G48" s="100">
        <v>12.057877377784701</v>
      </c>
      <c r="H48" s="242">
        <v>100</v>
      </c>
    </row>
    <row r="49" spans="1:10" x14ac:dyDescent="0.3">
      <c r="A49" s="1218"/>
      <c r="B49" s="233" t="s">
        <v>254</v>
      </c>
      <c r="C49" s="100">
        <v>5.0281916255320596</v>
      </c>
      <c r="D49" s="100">
        <v>5.1564693404412498</v>
      </c>
      <c r="E49" s="138">
        <v>1.22014099891506</v>
      </c>
      <c r="F49" s="100">
        <v>2.25898164656381</v>
      </c>
      <c r="G49" s="100">
        <v>3.3821733018453402</v>
      </c>
      <c r="H49" s="100" t="s">
        <v>136</v>
      </c>
    </row>
    <row r="50" spans="1:10" x14ac:dyDescent="0.3">
      <c r="A50" s="135" t="s">
        <v>288</v>
      </c>
      <c r="B50" s="135"/>
      <c r="C50" s="136"/>
      <c r="D50" s="135"/>
      <c r="E50" s="135"/>
      <c r="F50" s="135"/>
      <c r="G50" s="135"/>
      <c r="H50" s="135"/>
    </row>
    <row r="51" spans="1:10" ht="15" thickBot="1" x14ac:dyDescent="0.35">
      <c r="A51" s="1216" t="s">
        <v>27</v>
      </c>
      <c r="B51" s="137" t="s">
        <v>18</v>
      </c>
      <c r="C51" s="242">
        <v>459</v>
      </c>
      <c r="D51" s="242">
        <v>681</v>
      </c>
      <c r="E51" s="242">
        <v>33</v>
      </c>
      <c r="F51" s="242">
        <v>239</v>
      </c>
      <c r="G51" s="242">
        <v>278</v>
      </c>
      <c r="H51" s="97">
        <v>1690</v>
      </c>
    </row>
    <row r="52" spans="1:10" ht="15" thickBot="1" x14ac:dyDescent="0.35">
      <c r="A52" s="1217"/>
      <c r="B52" s="139" t="s">
        <v>17</v>
      </c>
      <c r="C52" s="242">
        <v>645</v>
      </c>
      <c r="D52" s="242">
        <v>853</v>
      </c>
      <c r="E52" s="242">
        <v>42</v>
      </c>
      <c r="F52" s="242">
        <v>349</v>
      </c>
      <c r="G52" s="242">
        <v>366</v>
      </c>
      <c r="H52" s="97">
        <v>2255</v>
      </c>
    </row>
    <row r="53" spans="1:10" ht="15" thickBot="1" x14ac:dyDescent="0.35">
      <c r="A53" s="1217"/>
      <c r="B53" s="139" t="s">
        <v>154</v>
      </c>
      <c r="C53" s="96">
        <v>28.613199173193198</v>
      </c>
      <c r="D53" s="96">
        <v>37.831941340466599</v>
      </c>
      <c r="E53" s="96">
        <v>1.8747735457357799</v>
      </c>
      <c r="F53" s="96">
        <v>15.4627744458643</v>
      </c>
      <c r="G53" s="96">
        <v>16.217311494740201</v>
      </c>
      <c r="H53" s="107">
        <v>100</v>
      </c>
      <c r="J53" s="259"/>
    </row>
    <row r="54" spans="1:10" x14ac:dyDescent="0.3">
      <c r="A54" s="1218"/>
      <c r="B54" s="233" t="s">
        <v>254</v>
      </c>
      <c r="C54" s="147">
        <v>2.06167198760805</v>
      </c>
      <c r="D54" s="147">
        <v>2.2122814001078401</v>
      </c>
      <c r="E54" s="147">
        <v>0.61871713781147497</v>
      </c>
      <c r="F54" s="147">
        <v>1.64928271338988</v>
      </c>
      <c r="G54" s="147">
        <v>1.6814887915493799</v>
      </c>
      <c r="H54" s="147" t="s">
        <v>136</v>
      </c>
    </row>
    <row r="55" spans="1:10" ht="15" thickBot="1" x14ac:dyDescent="0.35">
      <c r="A55" s="1216" t="s">
        <v>84</v>
      </c>
      <c r="B55" s="137" t="s">
        <v>18</v>
      </c>
      <c r="C55" s="241">
        <v>260</v>
      </c>
      <c r="D55" s="241">
        <v>240</v>
      </c>
      <c r="E55" s="311">
        <v>11</v>
      </c>
      <c r="F55" s="241">
        <v>73</v>
      </c>
      <c r="G55" s="241">
        <v>99</v>
      </c>
      <c r="H55" s="241">
        <v>683</v>
      </c>
    </row>
    <row r="56" spans="1:10" ht="15" thickBot="1" x14ac:dyDescent="0.35">
      <c r="A56" s="1217"/>
      <c r="B56" s="139" t="s">
        <v>17</v>
      </c>
      <c r="C56" s="242">
        <v>276</v>
      </c>
      <c r="D56" s="242">
        <v>230</v>
      </c>
      <c r="E56" s="140">
        <v>13</v>
      </c>
      <c r="F56" s="242">
        <v>77</v>
      </c>
      <c r="G56" s="242">
        <v>103</v>
      </c>
      <c r="H56" s="242">
        <v>699</v>
      </c>
    </row>
    <row r="57" spans="1:10" ht="15" thickBot="1" x14ac:dyDescent="0.35">
      <c r="A57" s="1217"/>
      <c r="B57" s="139" t="s">
        <v>154</v>
      </c>
      <c r="C57" s="96">
        <v>39.545122432003801</v>
      </c>
      <c r="D57" s="96">
        <v>32.843434056491198</v>
      </c>
      <c r="E57" s="141">
        <v>1.8110448976942899</v>
      </c>
      <c r="F57" s="96">
        <v>11.009636804881699</v>
      </c>
      <c r="G57" s="96">
        <v>14.790761808929</v>
      </c>
      <c r="H57" s="107">
        <v>100</v>
      </c>
    </row>
    <row r="58" spans="1:10" x14ac:dyDescent="0.3">
      <c r="A58" s="1218"/>
      <c r="B58" s="233" t="s">
        <v>254</v>
      </c>
      <c r="C58" s="96">
        <v>3.5085085321359299</v>
      </c>
      <c r="D58" s="96">
        <v>3.3699924037269202</v>
      </c>
      <c r="E58" s="141">
        <v>0.95687747094380204</v>
      </c>
      <c r="F58" s="96">
        <v>2.24604466063633</v>
      </c>
      <c r="G58" s="96">
        <v>2.5474109698094098</v>
      </c>
      <c r="H58" s="96" t="s">
        <v>136</v>
      </c>
    </row>
    <row r="59" spans="1:10" ht="15" thickBot="1" x14ac:dyDescent="0.35">
      <c r="A59" s="1216" t="s">
        <v>89</v>
      </c>
      <c r="B59" s="137" t="s">
        <v>18</v>
      </c>
      <c r="C59" s="241">
        <v>56</v>
      </c>
      <c r="D59" s="241">
        <v>72</v>
      </c>
      <c r="E59" s="310">
        <v>2</v>
      </c>
      <c r="F59" s="241">
        <v>15</v>
      </c>
      <c r="G59" s="241">
        <v>23</v>
      </c>
      <c r="H59" s="241">
        <v>168</v>
      </c>
    </row>
    <row r="60" spans="1:10" ht="15" thickBot="1" x14ac:dyDescent="0.35">
      <c r="A60" s="1217"/>
      <c r="B60" s="139" t="s">
        <v>17</v>
      </c>
      <c r="C60" s="242">
        <v>76</v>
      </c>
      <c r="D60" s="242">
        <v>89</v>
      </c>
      <c r="E60" s="223">
        <v>2</v>
      </c>
      <c r="F60" s="242">
        <v>23</v>
      </c>
      <c r="G60" s="242">
        <v>26</v>
      </c>
      <c r="H60" s="242">
        <v>216</v>
      </c>
    </row>
    <row r="61" spans="1:10" ht="15" thickBot="1" x14ac:dyDescent="0.35">
      <c r="A61" s="1217"/>
      <c r="B61" s="139" t="s">
        <v>154</v>
      </c>
      <c r="C61" s="96">
        <v>35.279870692254001</v>
      </c>
      <c r="D61" s="96">
        <v>41.2332207691856</v>
      </c>
      <c r="E61" s="225">
        <v>0.82288634359712898</v>
      </c>
      <c r="F61" s="96">
        <v>10.593513515754299</v>
      </c>
      <c r="G61" s="96">
        <v>12.070508679209</v>
      </c>
      <c r="H61" s="107">
        <v>100</v>
      </c>
    </row>
    <row r="62" spans="1:10" x14ac:dyDescent="0.3">
      <c r="A62" s="1218"/>
      <c r="B62" s="233" t="s">
        <v>254</v>
      </c>
      <c r="C62" s="96">
        <v>6.91352110972087</v>
      </c>
      <c r="D62" s="96">
        <v>7.1220609685151999</v>
      </c>
      <c r="E62" s="225">
        <v>1.3070487096332799</v>
      </c>
      <c r="F62" s="96">
        <v>4.4526713313007198</v>
      </c>
      <c r="G62" s="96">
        <v>4.7135289569527599</v>
      </c>
      <c r="H62" s="96" t="s">
        <v>136</v>
      </c>
    </row>
    <row r="63" spans="1:10" ht="15" thickBot="1" x14ac:dyDescent="0.35">
      <c r="A63" s="1216" t="s">
        <v>90</v>
      </c>
      <c r="B63" s="137" t="s">
        <v>18</v>
      </c>
      <c r="C63" s="241">
        <v>80</v>
      </c>
      <c r="D63" s="241">
        <v>100</v>
      </c>
      <c r="E63" s="311">
        <v>5</v>
      </c>
      <c r="F63" s="241">
        <v>16</v>
      </c>
      <c r="G63" s="241">
        <v>33</v>
      </c>
      <c r="H63" s="241">
        <v>234</v>
      </c>
      <c r="J63" s="281"/>
    </row>
    <row r="64" spans="1:10" ht="15" thickBot="1" x14ac:dyDescent="0.35">
      <c r="A64" s="1217"/>
      <c r="B64" s="139" t="s">
        <v>17</v>
      </c>
      <c r="C64" s="242">
        <v>50</v>
      </c>
      <c r="D64" s="242">
        <v>58</v>
      </c>
      <c r="E64" s="140">
        <v>3</v>
      </c>
      <c r="F64" s="242">
        <v>10</v>
      </c>
      <c r="G64" s="242">
        <v>20</v>
      </c>
      <c r="H64" s="242">
        <v>141</v>
      </c>
    </row>
    <row r="65" spans="1:8" ht="15" thickBot="1" x14ac:dyDescent="0.35">
      <c r="A65" s="1217"/>
      <c r="B65" s="139" t="s">
        <v>154</v>
      </c>
      <c r="C65" s="96">
        <v>35.445639705227997</v>
      </c>
      <c r="D65" s="96">
        <v>41.454309428726198</v>
      </c>
      <c r="E65" s="141">
        <v>1.99457838939365</v>
      </c>
      <c r="F65" s="96">
        <v>6.9268486234796001</v>
      </c>
      <c r="G65" s="96">
        <v>14.178623853172599</v>
      </c>
      <c r="H65" s="107">
        <v>100</v>
      </c>
    </row>
    <row r="66" spans="1:8" x14ac:dyDescent="0.3">
      <c r="A66" s="1218"/>
      <c r="B66" s="233" t="s">
        <v>254</v>
      </c>
      <c r="C66" s="96">
        <v>5.8641763912134603</v>
      </c>
      <c r="D66" s="96">
        <v>6.0394186232763998</v>
      </c>
      <c r="E66" s="141">
        <v>1.7140103111178699</v>
      </c>
      <c r="F66" s="96">
        <v>3.1127402598841698</v>
      </c>
      <c r="G66" s="96">
        <v>4.2763929273486996</v>
      </c>
      <c r="H66" s="96" t="s">
        <v>136</v>
      </c>
    </row>
    <row r="67" spans="1:8" ht="15" thickBot="1" x14ac:dyDescent="0.35">
      <c r="A67" s="1216" t="s">
        <v>91</v>
      </c>
      <c r="B67" s="137" t="s">
        <v>18</v>
      </c>
      <c r="C67" s="241">
        <v>60</v>
      </c>
      <c r="D67" s="241">
        <v>57</v>
      </c>
      <c r="E67" s="310">
        <v>1</v>
      </c>
      <c r="F67" s="310">
        <v>4</v>
      </c>
      <c r="G67" s="241">
        <v>21</v>
      </c>
      <c r="H67" s="241">
        <v>143</v>
      </c>
    </row>
    <row r="68" spans="1:8" ht="15" thickBot="1" x14ac:dyDescent="0.35">
      <c r="A68" s="1217"/>
      <c r="B68" s="139" t="s">
        <v>17</v>
      </c>
      <c r="C68" s="242">
        <v>88</v>
      </c>
      <c r="D68" s="242">
        <v>76</v>
      </c>
      <c r="E68" s="223">
        <v>1</v>
      </c>
      <c r="F68" s="223">
        <v>4</v>
      </c>
      <c r="G68" s="242">
        <v>34</v>
      </c>
      <c r="H68" s="242">
        <v>203</v>
      </c>
    </row>
    <row r="69" spans="1:8" ht="15" thickBot="1" x14ac:dyDescent="0.35">
      <c r="A69" s="1217"/>
      <c r="B69" s="139" t="s">
        <v>154</v>
      </c>
      <c r="C69" s="96">
        <v>43.434246558968702</v>
      </c>
      <c r="D69" s="96">
        <v>37.232723007562399</v>
      </c>
      <c r="E69" s="225">
        <v>0.44142474030810303</v>
      </c>
      <c r="F69" s="225">
        <v>2.0225392478584299</v>
      </c>
      <c r="G69" s="96">
        <v>16.869066445302298</v>
      </c>
      <c r="H69" s="107">
        <v>100</v>
      </c>
    </row>
    <row r="70" spans="1:8" x14ac:dyDescent="0.3">
      <c r="A70" s="1218"/>
      <c r="B70" s="233" t="s">
        <v>254</v>
      </c>
      <c r="C70" s="96">
        <v>7.77312531286554</v>
      </c>
      <c r="D70" s="96">
        <v>7.5810922039632098</v>
      </c>
      <c r="E70" s="225">
        <v>1.03960989981927</v>
      </c>
      <c r="F70" s="225">
        <v>2.2075690861920698</v>
      </c>
      <c r="G70" s="96">
        <v>5.8725887408802899</v>
      </c>
      <c r="H70" s="96" t="s">
        <v>136</v>
      </c>
    </row>
    <row r="71" spans="1:8" ht="15" thickBot="1" x14ac:dyDescent="0.35">
      <c r="A71" s="1216" t="s">
        <v>66</v>
      </c>
      <c r="B71" s="137" t="s">
        <v>18</v>
      </c>
      <c r="C71" s="241">
        <v>204</v>
      </c>
      <c r="D71" s="241">
        <v>295</v>
      </c>
      <c r="E71" s="311">
        <v>5</v>
      </c>
      <c r="F71" s="241">
        <v>45</v>
      </c>
      <c r="G71" s="241">
        <v>135</v>
      </c>
      <c r="H71" s="241">
        <v>684</v>
      </c>
    </row>
    <row r="72" spans="1:8" ht="15" thickBot="1" x14ac:dyDescent="0.35">
      <c r="A72" s="1217"/>
      <c r="B72" s="139" t="s">
        <v>17</v>
      </c>
      <c r="C72" s="242">
        <v>179</v>
      </c>
      <c r="D72" s="242">
        <v>259</v>
      </c>
      <c r="E72" s="140">
        <v>4</v>
      </c>
      <c r="F72" s="242">
        <v>37</v>
      </c>
      <c r="G72" s="242">
        <v>114</v>
      </c>
      <c r="H72" s="242">
        <v>593</v>
      </c>
    </row>
    <row r="73" spans="1:8" ht="15" thickBot="1" x14ac:dyDescent="0.35">
      <c r="A73" s="1217"/>
      <c r="B73" s="139" t="s">
        <v>154</v>
      </c>
      <c r="C73" s="96">
        <v>30.210183747376401</v>
      </c>
      <c r="D73" s="96">
        <v>43.615623434535799</v>
      </c>
      <c r="E73" s="141">
        <v>0.68275671686652395</v>
      </c>
      <c r="F73" s="96">
        <v>6.2855953311645898</v>
      </c>
      <c r="G73" s="96">
        <v>19.2058407700566</v>
      </c>
      <c r="H73" s="107">
        <v>100</v>
      </c>
    </row>
    <row r="74" spans="1:8" x14ac:dyDescent="0.3">
      <c r="A74" s="1218"/>
      <c r="B74" s="233" t="s">
        <v>254</v>
      </c>
      <c r="C74" s="96">
        <v>3.2924213830106401</v>
      </c>
      <c r="D74" s="96">
        <v>3.5558475771454701</v>
      </c>
      <c r="E74" s="141">
        <v>0.59045665474049402</v>
      </c>
      <c r="F74" s="96">
        <v>1.7402798305840901</v>
      </c>
      <c r="G74" s="96">
        <v>2.8245505247699301</v>
      </c>
      <c r="H74" s="96" t="s">
        <v>136</v>
      </c>
    </row>
    <row r="75" spans="1:8" x14ac:dyDescent="0.3">
      <c r="A75" s="135" t="s">
        <v>96</v>
      </c>
      <c r="B75" s="135"/>
      <c r="C75" s="136"/>
      <c r="D75" s="135"/>
      <c r="E75" s="135"/>
      <c r="F75" s="135"/>
      <c r="G75" s="135"/>
      <c r="H75" s="135"/>
    </row>
    <row r="76" spans="1:8" ht="15" thickBot="1" x14ac:dyDescent="0.35">
      <c r="A76" s="1216" t="s">
        <v>97</v>
      </c>
      <c r="B76" s="137" t="s">
        <v>18</v>
      </c>
      <c r="C76" s="242">
        <v>657</v>
      </c>
      <c r="D76" s="242">
        <v>909</v>
      </c>
      <c r="E76" s="242">
        <v>40</v>
      </c>
      <c r="F76" s="242">
        <v>293</v>
      </c>
      <c r="G76" s="242">
        <v>401</v>
      </c>
      <c r="H76" s="97">
        <v>2300</v>
      </c>
    </row>
    <row r="77" spans="1:8" ht="15" thickBot="1" x14ac:dyDescent="0.35">
      <c r="A77" s="1217"/>
      <c r="B77" s="139" t="s">
        <v>17</v>
      </c>
      <c r="C77" s="242">
        <v>764</v>
      </c>
      <c r="D77" s="242">
        <v>994</v>
      </c>
      <c r="E77" s="242">
        <v>48</v>
      </c>
      <c r="F77" s="242">
        <v>368</v>
      </c>
      <c r="G77" s="242">
        <v>448</v>
      </c>
      <c r="H77" s="97">
        <v>2622</v>
      </c>
    </row>
    <row r="78" spans="1:8" ht="15" thickBot="1" x14ac:dyDescent="0.35">
      <c r="A78" s="1217"/>
      <c r="B78" s="139" t="s">
        <v>154</v>
      </c>
      <c r="C78" s="96">
        <v>29.1341186171658</v>
      </c>
      <c r="D78" s="96">
        <v>37.900397924969504</v>
      </c>
      <c r="E78" s="96">
        <v>1.8437307582074001</v>
      </c>
      <c r="F78" s="96">
        <v>14.031687732505</v>
      </c>
      <c r="G78" s="96">
        <v>17.090064967152301</v>
      </c>
      <c r="H78" s="107">
        <v>100</v>
      </c>
    </row>
    <row r="79" spans="1:8" x14ac:dyDescent="0.3">
      <c r="A79" s="1218"/>
      <c r="B79" s="233" t="s">
        <v>254</v>
      </c>
      <c r="C79" s="147">
        <v>1.7767502046516199</v>
      </c>
      <c r="D79" s="96">
        <v>1.8970253269275901</v>
      </c>
      <c r="E79" s="96">
        <v>0.52603495949392798</v>
      </c>
      <c r="F79" s="263">
        <v>1.35809763069518</v>
      </c>
      <c r="G79" s="263">
        <v>1.47191245382128</v>
      </c>
      <c r="H79" s="263" t="s">
        <v>136</v>
      </c>
    </row>
    <row r="80" spans="1:8" ht="15" thickBot="1" x14ac:dyDescent="0.35">
      <c r="A80" s="1216" t="s">
        <v>107</v>
      </c>
      <c r="B80" s="137" t="s">
        <v>18</v>
      </c>
      <c r="C80" s="241">
        <v>753</v>
      </c>
      <c r="D80" s="241">
        <v>691</v>
      </c>
      <c r="E80" s="241">
        <v>17</v>
      </c>
      <c r="F80" s="242">
        <v>111</v>
      </c>
      <c r="G80" s="242">
        <v>245</v>
      </c>
      <c r="H80" s="97">
        <v>1817</v>
      </c>
    </row>
    <row r="81" spans="1:8" ht="15" thickBot="1" x14ac:dyDescent="0.35">
      <c r="A81" s="1217"/>
      <c r="B81" s="139" t="s">
        <v>17</v>
      </c>
      <c r="C81" s="242">
        <v>892</v>
      </c>
      <c r="D81" s="242">
        <v>787</v>
      </c>
      <c r="E81" s="242">
        <v>18</v>
      </c>
      <c r="F81" s="242">
        <v>147</v>
      </c>
      <c r="G81" s="242">
        <v>288</v>
      </c>
      <c r="H81" s="97">
        <v>2132</v>
      </c>
    </row>
    <row r="82" spans="1:8" ht="15" thickBot="1" x14ac:dyDescent="0.35">
      <c r="A82" s="1217"/>
      <c r="B82" s="139" t="s">
        <v>154</v>
      </c>
      <c r="C82" s="96">
        <v>41.829434959776997</v>
      </c>
      <c r="D82" s="96">
        <v>36.903608644199899</v>
      </c>
      <c r="E82" s="96">
        <v>0.85868241175854798</v>
      </c>
      <c r="F82" s="96">
        <v>6.8981091532500596</v>
      </c>
      <c r="G82" s="96">
        <v>13.510164831014499</v>
      </c>
      <c r="H82" s="107">
        <v>100</v>
      </c>
    </row>
    <row r="83" spans="1:8" x14ac:dyDescent="0.3">
      <c r="A83" s="1218"/>
      <c r="B83" s="233" t="s">
        <v>254</v>
      </c>
      <c r="C83" s="96">
        <v>2.1701308967993702</v>
      </c>
      <c r="D83" s="96">
        <v>2.12290211022952</v>
      </c>
      <c r="E83" s="96">
        <v>0.405916697829249</v>
      </c>
      <c r="F83" s="96">
        <v>1.1149042519468</v>
      </c>
      <c r="G83" s="96">
        <v>1.50385563864276</v>
      </c>
      <c r="H83" s="96" t="s">
        <v>136</v>
      </c>
    </row>
    <row r="84" spans="1:8" ht="15" thickBot="1" x14ac:dyDescent="0.35">
      <c r="A84" s="1216" t="s">
        <v>117</v>
      </c>
      <c r="B84" s="137" t="s">
        <v>18</v>
      </c>
      <c r="C84" s="241">
        <v>441</v>
      </c>
      <c r="D84" s="241">
        <v>354</v>
      </c>
      <c r="E84" s="311">
        <v>6</v>
      </c>
      <c r="F84" s="241">
        <v>31</v>
      </c>
      <c r="G84" s="241">
        <v>89</v>
      </c>
      <c r="H84" s="241">
        <v>921</v>
      </c>
    </row>
    <row r="85" spans="1:8" ht="15" thickBot="1" x14ac:dyDescent="0.35">
      <c r="A85" s="1217"/>
      <c r="B85" s="139" t="s">
        <v>17</v>
      </c>
      <c r="C85" s="242">
        <v>523</v>
      </c>
      <c r="D85" s="242">
        <v>376</v>
      </c>
      <c r="E85" s="140">
        <v>4</v>
      </c>
      <c r="F85" s="242">
        <v>33</v>
      </c>
      <c r="G85" s="242">
        <v>101</v>
      </c>
      <c r="H85" s="97">
        <v>1037</v>
      </c>
    </row>
    <row r="86" spans="1:8" ht="15" thickBot="1" x14ac:dyDescent="0.35">
      <c r="A86" s="1217"/>
      <c r="B86" s="139" t="s">
        <v>154</v>
      </c>
      <c r="C86" s="96">
        <v>50.371545366717697</v>
      </c>
      <c r="D86" s="96">
        <v>36.249676015971801</v>
      </c>
      <c r="E86" s="141">
        <v>0.41107843104652397</v>
      </c>
      <c r="F86" s="96">
        <v>3.2049925073974301</v>
      </c>
      <c r="G86" s="96">
        <v>9.7627076788665299</v>
      </c>
      <c r="H86" s="107">
        <v>100</v>
      </c>
    </row>
    <row r="87" spans="1:8" x14ac:dyDescent="0.3">
      <c r="A87" s="1218"/>
      <c r="B87" s="233" t="s">
        <v>254</v>
      </c>
      <c r="C87" s="147">
        <v>3.0895764921816902</v>
      </c>
      <c r="D87" s="147">
        <v>2.9705317685730299</v>
      </c>
      <c r="E87" s="234">
        <v>0.39537462992657801</v>
      </c>
      <c r="F87" s="147">
        <v>1.08838093748607</v>
      </c>
      <c r="G87" s="147">
        <v>1.83408352169275</v>
      </c>
      <c r="H87" s="147" t="s">
        <v>136</v>
      </c>
    </row>
    <row r="88" spans="1:8" ht="15" thickBot="1" x14ac:dyDescent="0.35">
      <c r="A88" s="1216" t="s">
        <v>125</v>
      </c>
      <c r="B88" s="137" t="s">
        <v>18</v>
      </c>
      <c r="C88" s="241">
        <v>129</v>
      </c>
      <c r="D88" s="241">
        <v>60</v>
      </c>
      <c r="E88" s="310">
        <v>0</v>
      </c>
      <c r="F88" s="311">
        <v>5</v>
      </c>
      <c r="G88" s="311">
        <v>13</v>
      </c>
      <c r="H88" s="241">
        <v>207</v>
      </c>
    </row>
    <row r="89" spans="1:8" ht="15" thickBot="1" x14ac:dyDescent="0.35">
      <c r="A89" s="1217"/>
      <c r="B89" s="139" t="s">
        <v>17</v>
      </c>
      <c r="C89" s="242">
        <v>157</v>
      </c>
      <c r="D89" s="242">
        <v>73</v>
      </c>
      <c r="E89" s="223">
        <v>0</v>
      </c>
      <c r="F89" s="140">
        <v>7</v>
      </c>
      <c r="G89" s="140">
        <v>13</v>
      </c>
      <c r="H89" s="242">
        <v>250</v>
      </c>
    </row>
    <row r="90" spans="1:8" ht="15" thickBot="1" x14ac:dyDescent="0.35">
      <c r="A90" s="1217"/>
      <c r="B90" s="139" t="s">
        <v>154</v>
      </c>
      <c r="C90" s="96">
        <v>62.687643779117103</v>
      </c>
      <c r="D90" s="96">
        <v>29.219682779565002</v>
      </c>
      <c r="E90" s="261">
        <v>0</v>
      </c>
      <c r="F90" s="141">
        <v>2.70888332326999</v>
      </c>
      <c r="G90" s="141">
        <v>5.3837901180479202</v>
      </c>
      <c r="H90" s="107">
        <v>100</v>
      </c>
    </row>
    <row r="91" spans="1:8" x14ac:dyDescent="0.3">
      <c r="A91" s="1218"/>
      <c r="B91" s="233" t="s">
        <v>254</v>
      </c>
      <c r="C91" s="127">
        <v>6.3038067599702998</v>
      </c>
      <c r="D91" s="127">
        <v>5.9276094485668702</v>
      </c>
      <c r="E91" s="261">
        <v>0</v>
      </c>
      <c r="F91" s="240">
        <v>2.1160080946318001</v>
      </c>
      <c r="G91" s="240">
        <v>2.9417950642859099</v>
      </c>
      <c r="H91" s="127" t="s">
        <v>136</v>
      </c>
    </row>
    <row r="92" spans="1:8" ht="48.75" customHeight="1" x14ac:dyDescent="0.3">
      <c r="A92" s="1268" t="s">
        <v>477</v>
      </c>
      <c r="B92" s="1268"/>
      <c r="C92" s="1268"/>
      <c r="D92" s="1268"/>
      <c r="E92" s="1268"/>
      <c r="F92" s="1268"/>
      <c r="G92" s="1268"/>
      <c r="H92" s="1268"/>
    </row>
    <row r="94" spans="1:8" x14ac:dyDescent="0.3">
      <c r="A94" s="1215" t="s">
        <v>290</v>
      </c>
      <c r="B94" s="1215"/>
      <c r="C94" s="1215"/>
      <c r="D94" s="1215"/>
      <c r="E94" s="1215"/>
      <c r="F94" s="1215"/>
      <c r="G94" s="1215"/>
      <c r="H94" s="1215"/>
    </row>
    <row r="95" spans="1:8" x14ac:dyDescent="0.3">
      <c r="A95" s="1215" t="s">
        <v>291</v>
      </c>
      <c r="B95" s="1215"/>
      <c r="C95" s="1215"/>
      <c r="D95" s="1215"/>
      <c r="E95" s="1215"/>
      <c r="F95" s="1215"/>
      <c r="G95" s="1215"/>
      <c r="H95" s="1215"/>
    </row>
  </sheetData>
  <mergeCells count="23">
    <mergeCell ref="A30:A33"/>
    <mergeCell ref="A1:H1"/>
    <mergeCell ref="A5:H5"/>
    <mergeCell ref="A18:A21"/>
    <mergeCell ref="A22:A25"/>
    <mergeCell ref="A26:A29"/>
    <mergeCell ref="A80:A83"/>
    <mergeCell ref="A34:A37"/>
    <mergeCell ref="A38:A41"/>
    <mergeCell ref="A42:A45"/>
    <mergeCell ref="A46:A49"/>
    <mergeCell ref="A51:A54"/>
    <mergeCell ref="A55:A58"/>
    <mergeCell ref="A59:A62"/>
    <mergeCell ref="A63:A66"/>
    <mergeCell ref="A67:A70"/>
    <mergeCell ref="A71:A74"/>
    <mergeCell ref="A76:A79"/>
    <mergeCell ref="A84:A87"/>
    <mergeCell ref="A88:A91"/>
    <mergeCell ref="A92:H92"/>
    <mergeCell ref="A94:H94"/>
    <mergeCell ref="A95:H95"/>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E58"/>
  <sheetViews>
    <sheetView showGridLines="0" workbookViewId="0">
      <selection sqref="A1:E1"/>
    </sheetView>
  </sheetViews>
  <sheetFormatPr baseColWidth="10" defaultColWidth="11.44140625" defaultRowHeight="14.4" x14ac:dyDescent="0.3"/>
  <cols>
    <col min="1" max="5" width="15.6640625" style="93" customWidth="1"/>
    <col min="6" max="16384" width="11.44140625" style="93"/>
  </cols>
  <sheetData>
    <row r="1" spans="1:5" ht="24.6" x14ac:dyDescent="0.4">
      <c r="A1" s="1201" t="s">
        <v>462</v>
      </c>
      <c r="B1" s="1201"/>
      <c r="C1" s="1201"/>
      <c r="D1" s="1201"/>
      <c r="E1" s="1201"/>
    </row>
    <row r="3" spans="1:5" x14ac:dyDescent="0.3">
      <c r="A3" s="434" t="s">
        <v>7</v>
      </c>
      <c r="B3" s="120"/>
      <c r="C3" s="120"/>
      <c r="D3" s="120"/>
      <c r="E3" s="120"/>
    </row>
    <row r="5" spans="1:5" ht="26.25" customHeight="1" x14ac:dyDescent="0.3">
      <c r="A5" s="1256" t="s">
        <v>463</v>
      </c>
      <c r="B5" s="1256"/>
      <c r="C5" s="1256"/>
      <c r="D5" s="1256"/>
      <c r="E5" s="1256"/>
    </row>
    <row r="6" spans="1:5" x14ac:dyDescent="0.3">
      <c r="A6" s="205" t="s">
        <v>10</v>
      </c>
      <c r="B6" s="205" t="s">
        <v>18</v>
      </c>
      <c r="C6" s="205" t="s">
        <v>17</v>
      </c>
      <c r="D6" s="205" t="s">
        <v>154</v>
      </c>
      <c r="E6" s="205" t="s">
        <v>254</v>
      </c>
    </row>
    <row r="7" spans="1:5" x14ac:dyDescent="0.3">
      <c r="A7" s="287" t="s">
        <v>407</v>
      </c>
      <c r="B7" s="195">
        <v>171</v>
      </c>
      <c r="C7" s="195">
        <v>212</v>
      </c>
      <c r="D7" s="288">
        <v>38.208922121239297</v>
      </c>
      <c r="E7" s="192">
        <v>4.3439987748690303</v>
      </c>
    </row>
    <row r="8" spans="1:5" x14ac:dyDescent="0.3">
      <c r="A8" s="287" t="s">
        <v>408</v>
      </c>
      <c r="B8" s="195">
        <v>269</v>
      </c>
      <c r="C8" s="195">
        <v>343</v>
      </c>
      <c r="D8" s="288">
        <v>61.791077878760703</v>
      </c>
      <c r="E8" s="192">
        <v>4.3439987748690303</v>
      </c>
    </row>
    <row r="9" spans="1:5" x14ac:dyDescent="0.3">
      <c r="A9" s="287" t="s">
        <v>156</v>
      </c>
      <c r="B9" s="195">
        <v>440</v>
      </c>
      <c r="C9" s="195">
        <v>555</v>
      </c>
      <c r="D9" s="304">
        <v>100</v>
      </c>
      <c r="E9" s="192" t="s">
        <v>136</v>
      </c>
    </row>
    <row r="11" spans="1:5" ht="26.25" customHeight="1" x14ac:dyDescent="0.3">
      <c r="A11" s="1256" t="s">
        <v>464</v>
      </c>
      <c r="B11" s="1256"/>
      <c r="C11" s="1256"/>
      <c r="D11" s="1256"/>
      <c r="E11" s="1256"/>
    </row>
    <row r="12" spans="1:5" x14ac:dyDescent="0.3">
      <c r="A12" s="205" t="s">
        <v>10</v>
      </c>
      <c r="B12" s="205" t="s">
        <v>18</v>
      </c>
      <c r="C12" s="205" t="s">
        <v>17</v>
      </c>
      <c r="D12" s="205" t="s">
        <v>154</v>
      </c>
      <c r="E12" s="205" t="s">
        <v>254</v>
      </c>
    </row>
    <row r="13" spans="1:5" x14ac:dyDescent="0.3">
      <c r="A13" s="287" t="s">
        <v>407</v>
      </c>
      <c r="B13" s="195">
        <v>33</v>
      </c>
      <c r="C13" s="195">
        <v>43</v>
      </c>
      <c r="D13" s="288">
        <v>57.647876914617598</v>
      </c>
      <c r="E13" s="303">
        <v>11.405860028501801</v>
      </c>
    </row>
    <row r="14" spans="1:5" x14ac:dyDescent="0.3">
      <c r="A14" s="287" t="s">
        <v>408</v>
      </c>
      <c r="B14" s="195">
        <v>33</v>
      </c>
      <c r="C14" s="195">
        <v>31</v>
      </c>
      <c r="D14" s="288">
        <v>42.352123085382402</v>
      </c>
      <c r="E14" s="303">
        <v>11.405860028501801</v>
      </c>
    </row>
    <row r="15" spans="1:5" x14ac:dyDescent="0.3">
      <c r="A15" s="287" t="s">
        <v>156</v>
      </c>
      <c r="B15" s="195">
        <v>66</v>
      </c>
      <c r="C15" s="195">
        <v>74</v>
      </c>
      <c r="D15" s="304">
        <v>100</v>
      </c>
      <c r="E15" s="303" t="s">
        <v>136</v>
      </c>
    </row>
    <row r="16" spans="1:5" ht="48.75" customHeight="1" x14ac:dyDescent="0.3">
      <c r="A16" s="1246" t="s">
        <v>465</v>
      </c>
      <c r="B16" s="1246"/>
      <c r="C16" s="1246"/>
      <c r="D16" s="1246"/>
      <c r="E16" s="1246"/>
    </row>
    <row r="17" spans="1:5" ht="17.25" customHeight="1" x14ac:dyDescent="0.3">
      <c r="A17" s="307"/>
      <c r="B17" s="307"/>
      <c r="C17" s="307"/>
      <c r="D17" s="307"/>
      <c r="E17" s="307"/>
    </row>
    <row r="19" spans="1:5" ht="26.25" customHeight="1" x14ac:dyDescent="0.3">
      <c r="A19" s="1256" t="s">
        <v>466</v>
      </c>
      <c r="B19" s="1256"/>
      <c r="C19" s="1256"/>
      <c r="D19" s="1256"/>
      <c r="E19" s="1256"/>
    </row>
    <row r="20" spans="1:5" x14ac:dyDescent="0.3">
      <c r="A20" s="205"/>
      <c r="B20" s="205" t="s">
        <v>18</v>
      </c>
      <c r="C20" s="205" t="s">
        <v>17</v>
      </c>
      <c r="D20" s="205" t="s">
        <v>154</v>
      </c>
      <c r="E20" s="205" t="s">
        <v>254</v>
      </c>
    </row>
    <row r="21" spans="1:5" x14ac:dyDescent="0.3">
      <c r="A21" s="287" t="s">
        <v>407</v>
      </c>
      <c r="B21" s="195">
        <v>378</v>
      </c>
      <c r="C21" s="195">
        <v>656.11912762610814</v>
      </c>
      <c r="D21" s="288">
        <v>68.63917972126977</v>
      </c>
      <c r="E21" s="192">
        <v>3.7224470925710005</v>
      </c>
    </row>
    <row r="22" spans="1:5" x14ac:dyDescent="0.3">
      <c r="A22" s="287" t="s">
        <v>408</v>
      </c>
      <c r="B22" s="195">
        <v>165</v>
      </c>
      <c r="C22" s="195">
        <v>299.77680570304739</v>
      </c>
      <c r="D22" s="288">
        <v>31.360820278730227</v>
      </c>
      <c r="E22" s="192">
        <v>3.7224470925710005</v>
      </c>
    </row>
    <row r="23" spans="1:5" x14ac:dyDescent="0.3">
      <c r="A23" s="287" t="s">
        <v>156</v>
      </c>
      <c r="B23" s="195">
        <v>543</v>
      </c>
      <c r="C23" s="195">
        <v>955.89593332915547</v>
      </c>
      <c r="D23" s="304">
        <v>100</v>
      </c>
      <c r="E23" s="192" t="s">
        <v>136</v>
      </c>
    </row>
    <row r="25" spans="1:5" ht="26.25" customHeight="1" x14ac:dyDescent="0.3">
      <c r="A25" s="1256" t="s">
        <v>467</v>
      </c>
      <c r="B25" s="1256"/>
      <c r="C25" s="1256"/>
      <c r="D25" s="1256"/>
      <c r="E25" s="1256"/>
    </row>
    <row r="26" spans="1:5" x14ac:dyDescent="0.3">
      <c r="A26" s="205"/>
      <c r="B26" s="205" t="s">
        <v>18</v>
      </c>
      <c r="C26" s="205" t="s">
        <v>17</v>
      </c>
      <c r="D26" s="205" t="s">
        <v>154</v>
      </c>
      <c r="E26" s="205" t="s">
        <v>254</v>
      </c>
    </row>
    <row r="27" spans="1:5" x14ac:dyDescent="0.3">
      <c r="A27" s="287" t="s">
        <v>407</v>
      </c>
      <c r="B27" s="195">
        <v>178</v>
      </c>
      <c r="C27" s="195">
        <v>253.51727142662298</v>
      </c>
      <c r="D27" s="288">
        <v>77.330602350019333</v>
      </c>
      <c r="E27" s="192">
        <v>5.1392576824519782</v>
      </c>
    </row>
    <row r="28" spans="1:5" x14ac:dyDescent="0.3">
      <c r="A28" s="287" t="s">
        <v>408</v>
      </c>
      <c r="B28" s="195">
        <v>54</v>
      </c>
      <c r="C28" s="195">
        <v>74.31836378430539</v>
      </c>
      <c r="D28" s="288">
        <v>22.669397649980667</v>
      </c>
      <c r="E28" s="192">
        <v>5.1392576824519782</v>
      </c>
    </row>
    <row r="29" spans="1:5" x14ac:dyDescent="0.3">
      <c r="A29" s="287" t="s">
        <v>156</v>
      </c>
      <c r="B29" s="195">
        <v>232</v>
      </c>
      <c r="C29" s="195">
        <v>327.83563521092839</v>
      </c>
      <c r="D29" s="304">
        <v>100</v>
      </c>
      <c r="E29" s="192" t="s">
        <v>136</v>
      </c>
    </row>
    <row r="30" spans="1:5" ht="50.25" customHeight="1" x14ac:dyDescent="0.3">
      <c r="A30" s="1246" t="s">
        <v>468</v>
      </c>
      <c r="B30" s="1246"/>
      <c r="C30" s="1246"/>
      <c r="D30" s="1246"/>
      <c r="E30" s="1246"/>
    </row>
    <row r="33" spans="1:5" ht="26.25" customHeight="1" x14ac:dyDescent="0.3">
      <c r="A33" s="1256" t="s">
        <v>469</v>
      </c>
      <c r="B33" s="1256"/>
      <c r="C33" s="1256"/>
      <c r="D33" s="1256"/>
      <c r="E33" s="1256"/>
    </row>
    <row r="34" spans="1:5" x14ac:dyDescent="0.3">
      <c r="A34" s="205"/>
      <c r="B34" s="205" t="s">
        <v>18</v>
      </c>
      <c r="C34" s="205" t="s">
        <v>17</v>
      </c>
      <c r="D34" s="205" t="s">
        <v>154</v>
      </c>
      <c r="E34" s="205" t="s">
        <v>254</v>
      </c>
    </row>
    <row r="35" spans="1:5" x14ac:dyDescent="0.3">
      <c r="A35" s="287" t="s">
        <v>407</v>
      </c>
      <c r="B35" s="195">
        <v>805</v>
      </c>
      <c r="C35" s="195">
        <v>678.21547359121428</v>
      </c>
      <c r="D35" s="288">
        <v>65.657515881315646</v>
      </c>
      <c r="E35" s="192">
        <v>2.6316955438350562</v>
      </c>
    </row>
    <row r="36" spans="1:5" x14ac:dyDescent="0.3">
      <c r="A36" s="287" t="s">
        <v>408</v>
      </c>
      <c r="B36" s="195">
        <v>333</v>
      </c>
      <c r="C36" s="195">
        <v>354.74391344556528</v>
      </c>
      <c r="D36" s="288">
        <v>34.342484118684354</v>
      </c>
      <c r="E36" s="192">
        <v>2.6316955438350562</v>
      </c>
    </row>
    <row r="37" spans="1:5" x14ac:dyDescent="0.3">
      <c r="A37" s="287" t="s">
        <v>156</v>
      </c>
      <c r="B37" s="195">
        <v>1138</v>
      </c>
      <c r="C37" s="195">
        <v>1032.9593870367796</v>
      </c>
      <c r="D37" s="304">
        <v>100</v>
      </c>
      <c r="E37" s="192" t="s">
        <v>136</v>
      </c>
    </row>
    <row r="39" spans="1:5" ht="26.25" customHeight="1" x14ac:dyDescent="0.3">
      <c r="A39" s="1256" t="s">
        <v>470</v>
      </c>
      <c r="B39" s="1256"/>
      <c r="C39" s="1256"/>
      <c r="D39" s="1256"/>
      <c r="E39" s="1256"/>
    </row>
    <row r="40" spans="1:5" x14ac:dyDescent="0.3">
      <c r="A40" s="205"/>
      <c r="B40" s="205" t="s">
        <v>18</v>
      </c>
      <c r="C40" s="205" t="s">
        <v>17</v>
      </c>
      <c r="D40" s="205" t="s">
        <v>154</v>
      </c>
      <c r="E40" s="205" t="s">
        <v>254</v>
      </c>
    </row>
    <row r="41" spans="1:5" x14ac:dyDescent="0.3">
      <c r="A41" s="287" t="s">
        <v>407</v>
      </c>
      <c r="B41" s="195">
        <v>150</v>
      </c>
      <c r="C41" s="195">
        <v>144.07852948318916</v>
      </c>
      <c r="D41" s="288">
        <v>77.436855383740294</v>
      </c>
      <c r="E41" s="192">
        <v>5.5820578297451391</v>
      </c>
    </row>
    <row r="42" spans="1:5" x14ac:dyDescent="0.3">
      <c r="A42" s="287" t="s">
        <v>408</v>
      </c>
      <c r="B42" s="195">
        <v>46</v>
      </c>
      <c r="C42" s="195">
        <v>41.980845951420598</v>
      </c>
      <c r="D42" s="288">
        <v>22.563144616259713</v>
      </c>
      <c r="E42" s="192">
        <v>5.5820578297451391</v>
      </c>
    </row>
    <row r="43" spans="1:5" x14ac:dyDescent="0.3">
      <c r="A43" s="287" t="s">
        <v>156</v>
      </c>
      <c r="B43" s="195">
        <v>196</v>
      </c>
      <c r="C43" s="195">
        <v>186.05937543460976</v>
      </c>
      <c r="D43" s="304">
        <v>100</v>
      </c>
      <c r="E43" s="192" t="s">
        <v>136</v>
      </c>
    </row>
    <row r="44" spans="1:5" ht="48.75" customHeight="1" x14ac:dyDescent="0.3">
      <c r="A44" s="1246" t="s">
        <v>471</v>
      </c>
      <c r="B44" s="1246"/>
      <c r="C44" s="1246"/>
      <c r="D44" s="1246"/>
      <c r="E44" s="1246"/>
    </row>
    <row r="47" spans="1:5" ht="26.25" customHeight="1" x14ac:dyDescent="0.3">
      <c r="A47" s="1256" t="s">
        <v>472</v>
      </c>
      <c r="B47" s="1256"/>
      <c r="C47" s="1256"/>
      <c r="D47" s="1256"/>
      <c r="E47" s="1256"/>
    </row>
    <row r="48" spans="1:5" x14ac:dyDescent="0.3">
      <c r="A48" s="205"/>
      <c r="B48" s="205" t="s">
        <v>18</v>
      </c>
      <c r="C48" s="205" t="s">
        <v>17</v>
      </c>
      <c r="D48" s="205" t="s">
        <v>154</v>
      </c>
      <c r="E48" s="205" t="s">
        <v>254</v>
      </c>
    </row>
    <row r="49" spans="1:5" x14ac:dyDescent="0.3">
      <c r="A49" s="287" t="s">
        <v>407</v>
      </c>
      <c r="B49" s="195">
        <v>312</v>
      </c>
      <c r="C49" s="195">
        <v>213.45564023038293</v>
      </c>
      <c r="D49" s="288">
        <v>46.828339465207662</v>
      </c>
      <c r="E49" s="192">
        <v>3.7109461383156872</v>
      </c>
    </row>
    <row r="50" spans="1:5" x14ac:dyDescent="0.3">
      <c r="A50" s="287" t="s">
        <v>408</v>
      </c>
      <c r="B50" s="195">
        <v>320</v>
      </c>
      <c r="C50" s="195">
        <v>242.3701325134389</v>
      </c>
      <c r="D50" s="288">
        <v>53.171660534792331</v>
      </c>
      <c r="E50" s="192">
        <v>3.7109461383156872</v>
      </c>
    </row>
    <row r="51" spans="1:5" x14ac:dyDescent="0.3">
      <c r="A51" s="287" t="s">
        <v>156</v>
      </c>
      <c r="B51" s="195">
        <v>632</v>
      </c>
      <c r="C51" s="195">
        <v>455.82577274382186</v>
      </c>
      <c r="D51" s="304">
        <v>100</v>
      </c>
      <c r="E51" s="192" t="s">
        <v>136</v>
      </c>
    </row>
    <row r="53" spans="1:5" ht="26.25" customHeight="1" x14ac:dyDescent="0.3">
      <c r="A53" s="1256" t="s">
        <v>473</v>
      </c>
      <c r="B53" s="1256"/>
      <c r="C53" s="1256"/>
      <c r="D53" s="1256"/>
      <c r="E53" s="1256"/>
    </row>
    <row r="54" spans="1:5" x14ac:dyDescent="0.3">
      <c r="A54" s="205"/>
      <c r="B54" s="205" t="s">
        <v>18</v>
      </c>
      <c r="C54" s="205" t="s">
        <v>17</v>
      </c>
      <c r="D54" s="205" t="s">
        <v>154</v>
      </c>
      <c r="E54" s="205" t="s">
        <v>254</v>
      </c>
    </row>
    <row r="55" spans="1:5" x14ac:dyDescent="0.3">
      <c r="A55" s="287" t="s">
        <v>407</v>
      </c>
      <c r="B55" s="195">
        <v>110</v>
      </c>
      <c r="C55" s="195">
        <v>69.183630858247199</v>
      </c>
      <c r="D55" s="288">
        <v>60.972697724770633</v>
      </c>
      <c r="E55" s="192">
        <v>6.7602845564894185</v>
      </c>
    </row>
    <row r="56" spans="1:5" x14ac:dyDescent="0.3">
      <c r="A56" s="287" t="s">
        <v>408</v>
      </c>
      <c r="B56" s="195">
        <v>72</v>
      </c>
      <c r="C56" s="195">
        <v>44.282942608028684</v>
      </c>
      <c r="D56" s="288">
        <v>39.02730227522936</v>
      </c>
      <c r="E56" s="192">
        <v>6.7602845564894185</v>
      </c>
    </row>
    <row r="57" spans="1:5" x14ac:dyDescent="0.3">
      <c r="A57" s="287" t="s">
        <v>156</v>
      </c>
      <c r="B57" s="195">
        <v>182</v>
      </c>
      <c r="C57" s="195">
        <v>113.46657346627589</v>
      </c>
      <c r="D57" s="304">
        <v>99.999999999999986</v>
      </c>
      <c r="E57" s="192" t="s">
        <v>136</v>
      </c>
    </row>
    <row r="58" spans="1:5" ht="48.75" customHeight="1" x14ac:dyDescent="0.3">
      <c r="A58" s="1246" t="s">
        <v>474</v>
      </c>
      <c r="B58" s="1246"/>
      <c r="C58" s="1246"/>
      <c r="D58" s="1246"/>
      <c r="E58" s="1246"/>
    </row>
  </sheetData>
  <mergeCells count="13">
    <mergeCell ref="A25:E25"/>
    <mergeCell ref="A1:E1"/>
    <mergeCell ref="A5:E5"/>
    <mergeCell ref="A11:E11"/>
    <mergeCell ref="A16:E16"/>
    <mergeCell ref="A19:E19"/>
    <mergeCell ref="A58:E58"/>
    <mergeCell ref="A30:E30"/>
    <mergeCell ref="A33:E33"/>
    <mergeCell ref="A39:E39"/>
    <mergeCell ref="A44:E44"/>
    <mergeCell ref="A47:E47"/>
    <mergeCell ref="A53:E53"/>
  </mergeCells>
  <hyperlinks>
    <hyperlink ref="A3" location="Kapitel2" display="&lt;  Zurück zur Übersicht"/>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P29"/>
  <sheetViews>
    <sheetView showGridLines="0" workbookViewId="0">
      <selection sqref="A1:K1"/>
    </sheetView>
  </sheetViews>
  <sheetFormatPr baseColWidth="10" defaultColWidth="11.44140625" defaultRowHeight="14.4" x14ac:dyDescent="0.3"/>
  <cols>
    <col min="1" max="1" width="37.109375" style="120" customWidth="1"/>
    <col min="2" max="2" width="11.44140625" style="120" customWidth="1"/>
    <col min="3" max="3" width="22.88671875" style="120" customWidth="1"/>
    <col min="4" max="6" width="15.6640625" style="120" customWidth="1"/>
    <col min="7" max="11" width="15.6640625" style="93" customWidth="1"/>
    <col min="12" max="16384" width="11.44140625" style="93"/>
  </cols>
  <sheetData>
    <row r="1" spans="1:16" ht="24.6" x14ac:dyDescent="0.4">
      <c r="A1" s="1201" t="s">
        <v>478</v>
      </c>
      <c r="B1" s="1201"/>
      <c r="C1" s="1201"/>
      <c r="D1" s="1201"/>
      <c r="E1" s="1201"/>
      <c r="F1" s="1201"/>
      <c r="G1" s="1201"/>
      <c r="H1" s="1201"/>
      <c r="I1" s="1201"/>
      <c r="J1" s="1201"/>
      <c r="K1" s="1201"/>
    </row>
    <row r="3" spans="1:16" x14ac:dyDescent="0.3">
      <c r="A3" s="434" t="s">
        <v>7</v>
      </c>
    </row>
    <row r="4" spans="1:16" ht="15.6" x14ac:dyDescent="0.3">
      <c r="A4" s="216"/>
    </row>
    <row r="5" spans="1:16" ht="26.25" customHeight="1" x14ac:dyDescent="0.3">
      <c r="A5" s="1256" t="s">
        <v>479</v>
      </c>
      <c r="B5" s="1256"/>
      <c r="C5" s="1256"/>
      <c r="D5" s="1256"/>
      <c r="E5" s="1256"/>
      <c r="F5" s="1256"/>
      <c r="G5" s="1256"/>
      <c r="H5" s="1256"/>
      <c r="I5" s="1256"/>
      <c r="J5" s="1256"/>
      <c r="K5" s="1256"/>
    </row>
    <row r="6" spans="1:16" ht="27.75" customHeight="1" x14ac:dyDescent="0.3">
      <c r="A6" s="204"/>
      <c r="B6" s="204"/>
      <c r="C6" s="204"/>
      <c r="D6" s="1296">
        <v>2005</v>
      </c>
      <c r="E6" s="1296"/>
      <c r="F6" s="1296">
        <v>2010</v>
      </c>
      <c r="G6" s="1296"/>
      <c r="H6" s="1296">
        <v>2015</v>
      </c>
      <c r="I6" s="1296"/>
      <c r="J6" s="1297">
        <v>2021</v>
      </c>
      <c r="K6" s="1297"/>
    </row>
    <row r="7" spans="1:16" x14ac:dyDescent="0.3">
      <c r="A7" s="312"/>
      <c r="B7" s="312"/>
      <c r="C7" s="312"/>
      <c r="D7" s="313" t="s">
        <v>363</v>
      </c>
      <c r="E7" s="314" t="s">
        <v>6</v>
      </c>
      <c r="F7" s="313" t="s">
        <v>363</v>
      </c>
      <c r="G7" s="314" t="s">
        <v>6</v>
      </c>
      <c r="H7" s="313" t="s">
        <v>363</v>
      </c>
      <c r="I7" s="314" t="s">
        <v>6</v>
      </c>
      <c r="J7" s="313" t="s">
        <v>363</v>
      </c>
      <c r="K7" s="314" t="s">
        <v>6</v>
      </c>
    </row>
    <row r="8" spans="1:16" ht="15" thickBot="1" x14ac:dyDescent="0.35">
      <c r="A8" s="1284" t="s">
        <v>480</v>
      </c>
      <c r="B8" s="1287"/>
      <c r="C8" s="137" t="s">
        <v>265</v>
      </c>
      <c r="D8" s="315"/>
      <c r="E8" s="315"/>
      <c r="F8" s="315">
        <v>1.7356418524612045</v>
      </c>
      <c r="G8" s="315">
        <v>1.6629216651104863</v>
      </c>
      <c r="H8" s="315">
        <v>1.7674530659202174</v>
      </c>
      <c r="I8" s="315">
        <v>1.7094006342514032</v>
      </c>
      <c r="J8" s="315">
        <v>1.8176939805836501</v>
      </c>
      <c r="K8" s="315">
        <v>1.7241958789706</v>
      </c>
    </row>
    <row r="9" spans="1:16" ht="15" thickBot="1" x14ac:dyDescent="0.35">
      <c r="A9" s="1285"/>
      <c r="B9" s="1288"/>
      <c r="C9" s="139" t="s">
        <v>17</v>
      </c>
      <c r="D9" s="315"/>
      <c r="E9" s="315"/>
      <c r="F9" s="316">
        <v>47471.464593913799</v>
      </c>
      <c r="G9" s="316">
        <v>5791.4219448522526</v>
      </c>
      <c r="H9" s="316">
        <v>44531.706328040367</v>
      </c>
      <c r="I9" s="316">
        <v>5429.6691452550313</v>
      </c>
      <c r="J9" s="316">
        <v>42724.1579724697</v>
      </c>
      <c r="K9" s="316">
        <v>5183.8723797599696</v>
      </c>
    </row>
    <row r="10" spans="1:16" ht="15" thickBot="1" x14ac:dyDescent="0.35">
      <c r="A10" s="1285"/>
      <c r="B10" s="1288"/>
      <c r="C10" s="139" t="s">
        <v>18</v>
      </c>
      <c r="D10" s="315"/>
      <c r="E10" s="315"/>
      <c r="F10" s="316">
        <v>48073</v>
      </c>
      <c r="G10" s="316">
        <v>6109</v>
      </c>
      <c r="H10" s="316">
        <v>49461</v>
      </c>
      <c r="I10" s="316">
        <v>3754</v>
      </c>
      <c r="J10" s="316">
        <v>47125</v>
      </c>
      <c r="K10" s="316">
        <v>4865</v>
      </c>
    </row>
    <row r="11" spans="1:16" ht="15" thickBot="1" x14ac:dyDescent="0.35">
      <c r="A11" s="1285"/>
      <c r="B11" s="1288"/>
      <c r="C11" s="139" t="s">
        <v>252</v>
      </c>
      <c r="D11" s="317"/>
      <c r="E11" s="315"/>
      <c r="F11" s="318">
        <v>1</v>
      </c>
      <c r="G11" s="318">
        <v>1</v>
      </c>
      <c r="H11" s="318">
        <v>1</v>
      </c>
      <c r="I11" s="318">
        <v>1</v>
      </c>
      <c r="J11" s="318">
        <v>1</v>
      </c>
      <c r="K11" s="318">
        <v>1</v>
      </c>
    </row>
    <row r="12" spans="1:16" ht="15" thickBot="1" x14ac:dyDescent="0.35">
      <c r="A12" s="1285"/>
      <c r="B12" s="1288"/>
      <c r="C12" s="137" t="s">
        <v>287</v>
      </c>
      <c r="D12" s="315"/>
      <c r="E12" s="288"/>
      <c r="F12" s="319">
        <v>1.4275435189779253</v>
      </c>
      <c r="G12" s="319">
        <v>1.4422385319746578</v>
      </c>
      <c r="H12" s="319">
        <v>1.8630650856287674</v>
      </c>
      <c r="I12" s="319">
        <v>1.6954375738977261</v>
      </c>
      <c r="J12" s="319">
        <v>1.8667276638180601</v>
      </c>
      <c r="K12" s="319">
        <v>1.4298844012045</v>
      </c>
    </row>
    <row r="13" spans="1:16" x14ac:dyDescent="0.3">
      <c r="A13" s="1286"/>
      <c r="B13" s="1289"/>
      <c r="C13" s="320" t="s">
        <v>254</v>
      </c>
      <c r="D13" s="321"/>
      <c r="E13" s="322"/>
      <c r="F13" s="323">
        <v>1.2263126117095444E-2</v>
      </c>
      <c r="G13" s="324">
        <v>3.5490362114280215E-2</v>
      </c>
      <c r="H13" s="324">
        <v>1.5661930057042913E-2</v>
      </c>
      <c r="I13" s="324">
        <v>5.1734870807640762E-2</v>
      </c>
      <c r="J13" s="324">
        <v>1.6125976980996298E-2</v>
      </c>
      <c r="K13" s="324">
        <v>3.8444149702014603E-2</v>
      </c>
    </row>
    <row r="14" spans="1:16" ht="15" thickBot="1" x14ac:dyDescent="0.35">
      <c r="A14" s="1284" t="s">
        <v>481</v>
      </c>
      <c r="B14" s="1290" t="s">
        <v>407</v>
      </c>
      <c r="C14" s="139" t="s">
        <v>18</v>
      </c>
      <c r="D14" s="325"/>
      <c r="E14" s="325"/>
      <c r="F14" s="326">
        <v>11298</v>
      </c>
      <c r="G14" s="326">
        <v>1611</v>
      </c>
      <c r="H14" s="326">
        <v>9086.4596518551662</v>
      </c>
      <c r="I14" s="326">
        <v>898</v>
      </c>
      <c r="J14" s="326">
        <v>9705</v>
      </c>
      <c r="K14" s="326">
        <v>1159</v>
      </c>
    </row>
    <row r="15" spans="1:16" ht="15" thickBot="1" x14ac:dyDescent="0.35">
      <c r="A15" s="1285"/>
      <c r="B15" s="1291"/>
      <c r="C15" s="139" t="s">
        <v>17</v>
      </c>
      <c r="D15" s="315"/>
      <c r="E15" s="315"/>
      <c r="F15" s="316">
        <v>11259.384571689314</v>
      </c>
      <c r="G15" s="316">
        <v>1540.9023811546292</v>
      </c>
      <c r="H15" s="316">
        <v>10461</v>
      </c>
      <c r="I15" s="316">
        <v>1299.9855635283029</v>
      </c>
      <c r="J15" s="316">
        <v>8644</v>
      </c>
      <c r="K15" s="316">
        <v>1231</v>
      </c>
    </row>
    <row r="16" spans="1:16" ht="15" thickBot="1" x14ac:dyDescent="0.35">
      <c r="A16" s="1285"/>
      <c r="B16" s="1291"/>
      <c r="C16" s="137" t="s">
        <v>154</v>
      </c>
      <c r="D16" s="315"/>
      <c r="E16" s="315"/>
      <c r="F16" s="327">
        <v>79.70047477739864</v>
      </c>
      <c r="G16" s="327">
        <v>80.527460801251905</v>
      </c>
      <c r="H16" s="327">
        <v>79.549070888783092</v>
      </c>
      <c r="I16" s="327">
        <v>82.42326241915066</v>
      </c>
      <c r="J16" s="315">
        <v>78.667184822595203</v>
      </c>
      <c r="K16" s="315">
        <v>83.273780554759199</v>
      </c>
      <c r="M16" s="328"/>
      <c r="N16" s="328"/>
      <c r="O16" s="328"/>
      <c r="P16" s="328"/>
    </row>
    <row r="17" spans="1:16" x14ac:dyDescent="0.3">
      <c r="A17" s="1285"/>
      <c r="B17" s="1292"/>
      <c r="C17" s="320" t="s">
        <v>254</v>
      </c>
      <c r="D17" s="329"/>
      <c r="E17" s="330"/>
      <c r="F17" s="331">
        <v>0.63515288953732207</v>
      </c>
      <c r="G17" s="331">
        <v>1.6652946487254006</v>
      </c>
      <c r="H17" s="330">
        <v>0.70557467013353148</v>
      </c>
      <c r="I17" s="330">
        <v>2.1653637211842582</v>
      </c>
      <c r="J17" s="330">
        <v>0.69109081355003998</v>
      </c>
      <c r="K17" s="330">
        <v>1.8799321473935999</v>
      </c>
      <c r="M17" s="328"/>
      <c r="N17" s="328"/>
      <c r="O17" s="328"/>
      <c r="P17" s="328"/>
    </row>
    <row r="18" spans="1:16" ht="15" thickBot="1" x14ac:dyDescent="0.35">
      <c r="A18" s="1285"/>
      <c r="B18" s="1290" t="s">
        <v>408</v>
      </c>
      <c r="C18" s="139" t="s">
        <v>18</v>
      </c>
      <c r="D18" s="332"/>
      <c r="E18" s="332"/>
      <c r="F18" s="333">
        <v>2805</v>
      </c>
      <c r="G18" s="333">
        <v>379</v>
      </c>
      <c r="H18" s="333">
        <v>2335.9989015060314</v>
      </c>
      <c r="I18" s="333">
        <v>182</v>
      </c>
      <c r="J18" s="333">
        <v>2652</v>
      </c>
      <c r="K18" s="333">
        <v>227</v>
      </c>
      <c r="M18" s="328"/>
      <c r="N18" s="328"/>
      <c r="O18" s="328"/>
      <c r="P18" s="328"/>
    </row>
    <row r="19" spans="1:16" ht="15" thickBot="1" x14ac:dyDescent="0.35">
      <c r="A19" s="1285"/>
      <c r="B19" s="1291"/>
      <c r="C19" s="139" t="s">
        <v>17</v>
      </c>
      <c r="D19" s="315"/>
      <c r="E19" s="315"/>
      <c r="F19" s="316">
        <v>2867.7390158883954</v>
      </c>
      <c r="G19" s="316">
        <v>372.60931513205117</v>
      </c>
      <c r="H19" s="316">
        <v>2590</v>
      </c>
      <c r="I19" s="316">
        <v>277.22155661385875</v>
      </c>
      <c r="J19" s="316">
        <v>2344</v>
      </c>
      <c r="K19" s="316">
        <v>247</v>
      </c>
      <c r="M19" s="328"/>
      <c r="N19" s="328"/>
      <c r="O19" s="328"/>
      <c r="P19" s="328"/>
    </row>
    <row r="20" spans="1:16" ht="15" thickBot="1" x14ac:dyDescent="0.35">
      <c r="A20" s="1285"/>
      <c r="B20" s="1291"/>
      <c r="C20" s="137" t="s">
        <v>154</v>
      </c>
      <c r="D20" s="315"/>
      <c r="E20" s="315"/>
      <c r="F20" s="327">
        <v>20.299525222601293</v>
      </c>
      <c r="G20" s="327">
        <v>19.472539198747949</v>
      </c>
      <c r="H20" s="316">
        <v>20.450929111216901</v>
      </c>
      <c r="I20" s="316">
        <v>17.576737580849329</v>
      </c>
      <c r="J20" s="315">
        <v>21.3328151774048</v>
      </c>
      <c r="K20" s="315">
        <v>16.726219445240801</v>
      </c>
      <c r="M20" s="328"/>
      <c r="N20" s="328"/>
      <c r="O20" s="328"/>
      <c r="P20" s="328"/>
    </row>
    <row r="21" spans="1:16" x14ac:dyDescent="0.3">
      <c r="A21" s="1285"/>
      <c r="B21" s="1292"/>
      <c r="C21" s="320" t="s">
        <v>254</v>
      </c>
      <c r="D21" s="329"/>
      <c r="E21" s="330"/>
      <c r="F21" s="331">
        <v>0.6351528895373213</v>
      </c>
      <c r="G21" s="331">
        <v>1.6652946487253955</v>
      </c>
      <c r="H21" s="331">
        <v>0.70557467013353148</v>
      </c>
      <c r="I21" s="331">
        <v>2.1653637211842574</v>
      </c>
      <c r="J21" s="330">
        <v>0.69109081355003998</v>
      </c>
      <c r="K21" s="330">
        <v>1.8799321473936099</v>
      </c>
      <c r="M21" s="328"/>
      <c r="N21" s="328"/>
      <c r="O21" s="328"/>
      <c r="P21" s="328"/>
    </row>
    <row r="22" spans="1:16" ht="15" thickBot="1" x14ac:dyDescent="0.35">
      <c r="A22" s="1285"/>
      <c r="B22" s="1293" t="s">
        <v>156</v>
      </c>
      <c r="C22" s="139" t="s">
        <v>18</v>
      </c>
      <c r="D22" s="332"/>
      <c r="E22" s="332"/>
      <c r="F22" s="333">
        <v>14103</v>
      </c>
      <c r="G22" s="333">
        <v>1990</v>
      </c>
      <c r="H22" s="333">
        <v>11422.458553361197</v>
      </c>
      <c r="I22" s="333">
        <v>1080</v>
      </c>
      <c r="J22" s="333">
        <v>12357</v>
      </c>
      <c r="K22" s="333">
        <v>1386</v>
      </c>
      <c r="M22" s="328"/>
      <c r="N22" s="328"/>
      <c r="O22" s="328"/>
      <c r="P22" s="328"/>
    </row>
    <row r="23" spans="1:16" ht="15" thickBot="1" x14ac:dyDescent="0.35">
      <c r="A23" s="1285"/>
      <c r="B23" s="1294"/>
      <c r="C23" s="139" t="s">
        <v>17</v>
      </c>
      <c r="D23" s="315"/>
      <c r="E23" s="315"/>
      <c r="F23" s="316">
        <v>14127.123587577709</v>
      </c>
      <c r="G23" s="316">
        <v>1913.5116962866805</v>
      </c>
      <c r="H23" s="316">
        <v>13051</v>
      </c>
      <c r="I23" s="316">
        <v>1577.2071201421618</v>
      </c>
      <c r="J23" s="316">
        <v>10988</v>
      </c>
      <c r="K23" s="316">
        <v>1478</v>
      </c>
      <c r="M23" s="328"/>
      <c r="N23" s="328"/>
      <c r="O23" s="328"/>
      <c r="P23" s="328"/>
    </row>
    <row r="24" spans="1:16" x14ac:dyDescent="0.3">
      <c r="A24" s="1285"/>
      <c r="B24" s="1295"/>
      <c r="C24" s="157" t="s">
        <v>154</v>
      </c>
      <c r="D24" s="330"/>
      <c r="E24" s="330"/>
      <c r="F24" s="334">
        <v>100</v>
      </c>
      <c r="G24" s="334">
        <v>100</v>
      </c>
      <c r="H24" s="334">
        <v>100</v>
      </c>
      <c r="I24" s="334">
        <v>99.999999999999986</v>
      </c>
      <c r="J24" s="335">
        <v>100</v>
      </c>
      <c r="K24" s="335">
        <v>100</v>
      </c>
      <c r="M24" s="328"/>
      <c r="N24" s="328"/>
      <c r="O24" s="328"/>
      <c r="P24" s="328"/>
    </row>
    <row r="25" spans="1:16" ht="69.75" customHeight="1" x14ac:dyDescent="0.3">
      <c r="A25" s="1281" t="s">
        <v>482</v>
      </c>
      <c r="B25" s="1281"/>
      <c r="C25" s="1282"/>
      <c r="D25" s="1281"/>
      <c r="E25" s="1281"/>
      <c r="F25" s="1281"/>
      <c r="G25" s="1281"/>
      <c r="H25" s="1281"/>
      <c r="I25" s="1281"/>
      <c r="J25" s="1281"/>
      <c r="K25" s="1281"/>
    </row>
    <row r="26" spans="1:16" x14ac:dyDescent="0.3">
      <c r="A26" s="337"/>
      <c r="B26" s="337"/>
      <c r="C26" s="337"/>
      <c r="D26" s="337"/>
      <c r="E26" s="337"/>
      <c r="F26" s="337"/>
      <c r="G26" s="338"/>
      <c r="H26" s="338"/>
      <c r="I26" s="338"/>
      <c r="J26" s="338"/>
      <c r="K26" s="338"/>
    </row>
    <row r="27" spans="1:16" ht="67.5" customHeight="1" x14ac:dyDescent="0.3">
      <c r="A27" s="1282" t="s">
        <v>483</v>
      </c>
      <c r="B27" s="1282"/>
      <c r="C27" s="1282"/>
      <c r="D27" s="1282"/>
      <c r="E27" s="1282"/>
      <c r="F27" s="1282"/>
      <c r="G27" s="1282"/>
      <c r="H27" s="1282"/>
      <c r="I27" s="1282"/>
      <c r="J27" s="1282"/>
      <c r="K27" s="1282"/>
    </row>
    <row r="28" spans="1:16" ht="15" customHeight="1" x14ac:dyDescent="0.3">
      <c r="A28" s="337"/>
      <c r="B28" s="337"/>
      <c r="C28" s="337"/>
      <c r="D28" s="337"/>
      <c r="E28" s="337"/>
      <c r="F28" s="337"/>
      <c r="G28" s="338"/>
      <c r="H28" s="338"/>
      <c r="I28" s="338"/>
      <c r="J28" s="338"/>
      <c r="K28" s="338"/>
    </row>
    <row r="29" spans="1:16" ht="69" customHeight="1" x14ac:dyDescent="0.3">
      <c r="A29" s="1283" t="s">
        <v>484</v>
      </c>
      <c r="B29" s="1283"/>
      <c r="C29" s="1283"/>
      <c r="D29" s="1283"/>
      <c r="E29" s="1283"/>
      <c r="F29" s="1283"/>
      <c r="G29" s="1283"/>
      <c r="H29" s="1283"/>
      <c r="I29" s="1283"/>
      <c r="J29" s="1283"/>
      <c r="K29" s="1283"/>
    </row>
  </sheetData>
  <mergeCells count="15">
    <mergeCell ref="A1:K1"/>
    <mergeCell ref="A5:K5"/>
    <mergeCell ref="D6:E6"/>
    <mergeCell ref="F6:G6"/>
    <mergeCell ref="H6:I6"/>
    <mergeCell ref="J6:K6"/>
    <mergeCell ref="A25:K25"/>
    <mergeCell ref="A27:K27"/>
    <mergeCell ref="A29:K29"/>
    <mergeCell ref="A8:A13"/>
    <mergeCell ref="B8:B13"/>
    <mergeCell ref="A14:A24"/>
    <mergeCell ref="B14:B17"/>
    <mergeCell ref="B18:B21"/>
    <mergeCell ref="B22:B24"/>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J205"/>
  <sheetViews>
    <sheetView showGridLines="0" zoomScaleNormal="100" workbookViewId="0">
      <selection sqref="A1:C1"/>
    </sheetView>
  </sheetViews>
  <sheetFormatPr baseColWidth="10" defaultColWidth="11.44140625" defaultRowHeight="14.4" x14ac:dyDescent="0.3"/>
  <cols>
    <col min="1" max="1" width="37.88671875" style="93" customWidth="1"/>
    <col min="2" max="2" width="22.6640625" style="93" customWidth="1"/>
    <col min="3" max="3" width="15.6640625" style="93" customWidth="1"/>
    <col min="4" max="5" width="17.109375" style="93" customWidth="1"/>
    <col min="6" max="7" width="11.44140625" style="93"/>
    <col min="8" max="8" width="35.6640625" style="93" customWidth="1"/>
    <col min="9" max="9" width="22.88671875" style="93" customWidth="1"/>
    <col min="10" max="10" width="17.109375" style="93" customWidth="1"/>
    <col min="11" max="16384" width="11.44140625" style="93"/>
  </cols>
  <sheetData>
    <row r="1" spans="1:10" ht="24.6" x14ac:dyDescent="0.4">
      <c r="A1" s="1201" t="s">
        <v>485</v>
      </c>
      <c r="B1" s="1201"/>
      <c r="C1" s="1201"/>
      <c r="D1" s="68"/>
      <c r="E1" s="68"/>
      <c r="F1" s="68"/>
      <c r="J1" s="68"/>
    </row>
    <row r="2" spans="1:10" x14ac:dyDescent="0.3">
      <c r="A2" s="120"/>
      <c r="B2" s="120"/>
      <c r="C2" s="121"/>
      <c r="D2" s="121"/>
      <c r="E2" s="121"/>
      <c r="F2" s="121"/>
      <c r="J2" s="121"/>
    </row>
    <row r="3" spans="1:10" x14ac:dyDescent="0.3">
      <c r="A3" s="434" t="s">
        <v>7</v>
      </c>
      <c r="B3" s="120"/>
      <c r="C3" s="120"/>
      <c r="D3" s="120"/>
      <c r="E3" s="121"/>
      <c r="F3" s="121"/>
      <c r="J3" s="120"/>
    </row>
    <row r="5" spans="1:10" ht="36.75" customHeight="1" x14ac:dyDescent="0.3">
      <c r="A5" s="1256" t="s">
        <v>486</v>
      </c>
      <c r="B5" s="1256"/>
      <c r="C5" s="1256"/>
    </row>
    <row r="6" spans="1:10" s="308" customFormat="1" ht="18" customHeight="1" x14ac:dyDescent="0.25">
      <c r="A6" s="122" t="s">
        <v>19</v>
      </c>
      <c r="B6" s="123"/>
      <c r="C6" s="123"/>
    </row>
    <row r="7" spans="1:10" x14ac:dyDescent="0.3">
      <c r="B7" s="124" t="s">
        <v>265</v>
      </c>
      <c r="C7" s="96">
        <v>1.8176939805836501</v>
      </c>
    </row>
    <row r="8" spans="1:10" x14ac:dyDescent="0.3">
      <c r="B8" s="124" t="s">
        <v>17</v>
      </c>
      <c r="C8" s="108">
        <v>42724</v>
      </c>
    </row>
    <row r="9" spans="1:10" x14ac:dyDescent="0.3">
      <c r="B9" s="124" t="s">
        <v>18</v>
      </c>
      <c r="C9" s="97">
        <v>47125</v>
      </c>
    </row>
    <row r="10" spans="1:10" x14ac:dyDescent="0.3">
      <c r="B10" s="124" t="s">
        <v>252</v>
      </c>
      <c r="C10" s="125">
        <v>1</v>
      </c>
    </row>
    <row r="11" spans="1:10" x14ac:dyDescent="0.3">
      <c r="B11" s="124" t="s">
        <v>287</v>
      </c>
      <c r="C11" s="96">
        <v>1.8667276638180601</v>
      </c>
    </row>
    <row r="12" spans="1:10" x14ac:dyDescent="0.3">
      <c r="A12" s="231"/>
      <c r="B12" s="123" t="s">
        <v>254</v>
      </c>
      <c r="C12" s="127">
        <v>1.6125976980996298E-2</v>
      </c>
    </row>
    <row r="13" spans="1:10" x14ac:dyDescent="0.3">
      <c r="A13" s="128" t="s">
        <v>27</v>
      </c>
      <c r="B13" s="129"/>
      <c r="C13" s="129"/>
    </row>
    <row r="14" spans="1:10" x14ac:dyDescent="0.3">
      <c r="A14" s="1216"/>
      <c r="B14" s="131" t="s">
        <v>265</v>
      </c>
      <c r="C14" s="118">
        <v>1.7241958789706</v>
      </c>
    </row>
    <row r="15" spans="1:10" x14ac:dyDescent="0.3">
      <c r="A15" s="1217"/>
      <c r="B15" s="131" t="s">
        <v>17</v>
      </c>
      <c r="C15" s="125">
        <v>5184</v>
      </c>
    </row>
    <row r="16" spans="1:10" x14ac:dyDescent="0.3">
      <c r="A16" s="1217"/>
      <c r="B16" s="131" t="s">
        <v>18</v>
      </c>
      <c r="C16" s="125">
        <v>4865</v>
      </c>
    </row>
    <row r="17" spans="1:4" x14ac:dyDescent="0.3">
      <c r="A17" s="1217"/>
      <c r="B17" s="131" t="s">
        <v>252</v>
      </c>
      <c r="C17" s="126">
        <v>1</v>
      </c>
    </row>
    <row r="18" spans="1:4" x14ac:dyDescent="0.3">
      <c r="A18" s="1217"/>
      <c r="B18" s="131" t="s">
        <v>287</v>
      </c>
      <c r="C18" s="125">
        <v>1.4298844012045</v>
      </c>
    </row>
    <row r="19" spans="1:4" x14ac:dyDescent="0.3">
      <c r="A19" s="1218"/>
      <c r="B19" s="134" t="s">
        <v>254</v>
      </c>
      <c r="C19" s="127">
        <v>3.8444149702014603E-2</v>
      </c>
    </row>
    <row r="20" spans="1:4" x14ac:dyDescent="0.3">
      <c r="A20" s="135" t="s">
        <v>37</v>
      </c>
      <c r="B20" s="135"/>
      <c r="C20" s="136"/>
    </row>
    <row r="21" spans="1:4" ht="15" thickBot="1" x14ac:dyDescent="0.35">
      <c r="A21" s="1216" t="s">
        <v>38</v>
      </c>
      <c r="B21" s="137" t="s">
        <v>265</v>
      </c>
      <c r="C21" s="100">
        <v>1.9066280784220699</v>
      </c>
    </row>
    <row r="22" spans="1:4" ht="15" thickBot="1" x14ac:dyDescent="0.35">
      <c r="A22" s="1217"/>
      <c r="B22" s="139" t="s">
        <v>17</v>
      </c>
      <c r="C22" s="125">
        <v>322</v>
      </c>
      <c r="D22" s="262"/>
    </row>
    <row r="23" spans="1:4" ht="15" thickBot="1" x14ac:dyDescent="0.35">
      <c r="A23" s="1217"/>
      <c r="B23" s="139" t="s">
        <v>18</v>
      </c>
      <c r="C23" s="125">
        <v>305</v>
      </c>
      <c r="D23" s="262"/>
    </row>
    <row r="24" spans="1:4" ht="15" thickBot="1" x14ac:dyDescent="0.35">
      <c r="A24" s="1217"/>
      <c r="B24" s="137" t="s">
        <v>252</v>
      </c>
      <c r="C24" s="126">
        <v>2</v>
      </c>
      <c r="D24" s="262"/>
    </row>
    <row r="25" spans="1:4" ht="15" thickBot="1" x14ac:dyDescent="0.35">
      <c r="A25" s="1217"/>
      <c r="B25" s="139" t="s">
        <v>287</v>
      </c>
      <c r="C25" s="118">
        <v>1.7168387713773401</v>
      </c>
      <c r="D25" s="262"/>
    </row>
    <row r="26" spans="1:4" x14ac:dyDescent="0.3">
      <c r="A26" s="1218"/>
      <c r="B26" s="142" t="s">
        <v>254</v>
      </c>
      <c r="C26" s="143">
        <v>0.184353058166148</v>
      </c>
      <c r="D26" s="262"/>
    </row>
    <row r="27" spans="1:4" ht="15" thickBot="1" x14ac:dyDescent="0.35">
      <c r="A27" s="1216" t="s">
        <v>39</v>
      </c>
      <c r="B27" s="137" t="s">
        <v>265</v>
      </c>
      <c r="C27" s="145">
        <v>1.80584364264355</v>
      </c>
      <c r="D27" s="262"/>
    </row>
    <row r="28" spans="1:4" ht="15" thickBot="1" x14ac:dyDescent="0.35">
      <c r="A28" s="1217"/>
      <c r="B28" s="139" t="s">
        <v>17</v>
      </c>
      <c r="C28" s="126">
        <v>865</v>
      </c>
      <c r="D28" s="262"/>
    </row>
    <row r="29" spans="1:4" ht="15" thickBot="1" x14ac:dyDescent="0.35">
      <c r="A29" s="1217"/>
      <c r="B29" s="139" t="s">
        <v>18</v>
      </c>
      <c r="C29" s="126">
        <v>930</v>
      </c>
      <c r="D29" s="262"/>
    </row>
    <row r="30" spans="1:4" ht="15" thickBot="1" x14ac:dyDescent="0.35">
      <c r="A30" s="1217"/>
      <c r="B30" s="137" t="s">
        <v>252</v>
      </c>
      <c r="C30" s="242">
        <v>1</v>
      </c>
      <c r="D30" s="262"/>
    </row>
    <row r="31" spans="1:4" ht="15" thickBot="1" x14ac:dyDescent="0.35">
      <c r="A31" s="1217"/>
      <c r="B31" s="139" t="s">
        <v>287</v>
      </c>
      <c r="C31" s="100">
        <v>1.90231690408341</v>
      </c>
      <c r="D31" s="262"/>
    </row>
    <row r="32" spans="1:4" x14ac:dyDescent="0.3">
      <c r="A32" s="1218"/>
      <c r="B32" s="142" t="s">
        <v>254</v>
      </c>
      <c r="C32" s="100">
        <v>0.116980142598583</v>
      </c>
      <c r="D32" s="262"/>
    </row>
    <row r="33" spans="1:4" ht="15" thickBot="1" x14ac:dyDescent="0.35">
      <c r="A33" s="1216" t="s">
        <v>47</v>
      </c>
      <c r="B33" s="137" t="s">
        <v>265</v>
      </c>
      <c r="C33" s="145">
        <v>2.09361940971037</v>
      </c>
      <c r="D33" s="262"/>
    </row>
    <row r="34" spans="1:4" ht="15" thickBot="1" x14ac:dyDescent="0.35">
      <c r="A34" s="1217"/>
      <c r="B34" s="139" t="s">
        <v>17</v>
      </c>
      <c r="C34" s="126">
        <v>491</v>
      </c>
      <c r="D34" s="262"/>
    </row>
    <row r="35" spans="1:4" ht="15" thickBot="1" x14ac:dyDescent="0.35">
      <c r="A35" s="1217"/>
      <c r="B35" s="139" t="s">
        <v>18</v>
      </c>
      <c r="C35" s="126">
        <v>364</v>
      </c>
      <c r="D35" s="262"/>
    </row>
    <row r="36" spans="1:4" ht="15" thickBot="1" x14ac:dyDescent="0.35">
      <c r="A36" s="1217"/>
      <c r="B36" s="137" t="s">
        <v>252</v>
      </c>
      <c r="C36" s="242">
        <v>2</v>
      </c>
      <c r="D36" s="262"/>
    </row>
    <row r="37" spans="1:4" ht="15" thickBot="1" x14ac:dyDescent="0.35">
      <c r="A37" s="1217"/>
      <c r="B37" s="139" t="s">
        <v>287</v>
      </c>
      <c r="C37" s="100">
        <v>1.3041000561589799</v>
      </c>
      <c r="D37" s="262"/>
    </row>
    <row r="38" spans="1:4" x14ac:dyDescent="0.3">
      <c r="A38" s="1218"/>
      <c r="B38" s="142" t="s">
        <v>254</v>
      </c>
      <c r="C38" s="100">
        <v>0.12818316050343501</v>
      </c>
      <c r="D38" s="262"/>
    </row>
    <row r="39" spans="1:4" ht="15" thickBot="1" x14ac:dyDescent="0.35">
      <c r="A39" s="1216" t="s">
        <v>51</v>
      </c>
      <c r="B39" s="137" t="s">
        <v>265</v>
      </c>
      <c r="C39" s="145">
        <v>1.79607418474213</v>
      </c>
      <c r="D39" s="262"/>
    </row>
    <row r="40" spans="1:4" ht="15" thickBot="1" x14ac:dyDescent="0.35">
      <c r="A40" s="1217"/>
      <c r="B40" s="139" t="s">
        <v>17</v>
      </c>
      <c r="C40" s="126">
        <v>562</v>
      </c>
      <c r="D40" s="262"/>
    </row>
    <row r="41" spans="1:4" ht="15" thickBot="1" x14ac:dyDescent="0.35">
      <c r="A41" s="1217"/>
      <c r="B41" s="139" t="s">
        <v>18</v>
      </c>
      <c r="C41" s="126">
        <v>450</v>
      </c>
      <c r="D41" s="262"/>
    </row>
    <row r="42" spans="1:4" ht="15" thickBot="1" x14ac:dyDescent="0.35">
      <c r="A42" s="1217"/>
      <c r="B42" s="137" t="s">
        <v>252</v>
      </c>
      <c r="C42" s="242">
        <v>1</v>
      </c>
      <c r="D42" s="262"/>
    </row>
    <row r="43" spans="1:4" ht="15" thickBot="1" x14ac:dyDescent="0.35">
      <c r="A43" s="1217"/>
      <c r="B43" s="139" t="s">
        <v>287</v>
      </c>
      <c r="C43" s="100">
        <v>1.35309876373867</v>
      </c>
      <c r="D43" s="262"/>
    </row>
    <row r="44" spans="1:4" x14ac:dyDescent="0.3">
      <c r="A44" s="1218"/>
      <c r="B44" s="142" t="s">
        <v>254</v>
      </c>
      <c r="C44" s="100">
        <v>0.11961729963807299</v>
      </c>
      <c r="D44" s="262"/>
    </row>
    <row r="45" spans="1:4" ht="15" thickBot="1" x14ac:dyDescent="0.35">
      <c r="A45" s="1216" t="s">
        <v>56</v>
      </c>
      <c r="B45" s="137" t="s">
        <v>265</v>
      </c>
      <c r="C45" s="145">
        <v>1.4644853142146199</v>
      </c>
      <c r="D45" s="262"/>
    </row>
    <row r="46" spans="1:4" ht="15" thickBot="1" x14ac:dyDescent="0.35">
      <c r="A46" s="1217"/>
      <c r="B46" s="139" t="s">
        <v>17</v>
      </c>
      <c r="C46" s="126">
        <v>1857</v>
      </c>
      <c r="D46" s="262"/>
    </row>
    <row r="47" spans="1:4" ht="15" thickBot="1" x14ac:dyDescent="0.35">
      <c r="A47" s="1217"/>
      <c r="B47" s="139" t="s">
        <v>18</v>
      </c>
      <c r="C47" s="126">
        <v>1573</v>
      </c>
      <c r="D47" s="262"/>
    </row>
    <row r="48" spans="1:4" ht="15" thickBot="1" x14ac:dyDescent="0.35">
      <c r="A48" s="1217"/>
      <c r="B48" s="137" t="s">
        <v>252</v>
      </c>
      <c r="C48" s="242">
        <v>1</v>
      </c>
      <c r="D48" s="262"/>
    </row>
    <row r="49" spans="1:4" ht="15" thickBot="1" x14ac:dyDescent="0.35">
      <c r="A49" s="1217"/>
      <c r="B49" s="139" t="s">
        <v>287</v>
      </c>
      <c r="C49" s="100">
        <v>1.1546327743472899</v>
      </c>
      <c r="D49" s="262"/>
    </row>
    <row r="50" spans="1:4" x14ac:dyDescent="0.3">
      <c r="A50" s="1218"/>
      <c r="B50" s="142" t="s">
        <v>254</v>
      </c>
      <c r="C50" s="100">
        <v>5.4594673508758303E-2</v>
      </c>
      <c r="D50" s="262"/>
    </row>
    <row r="51" spans="1:4" ht="15" thickBot="1" x14ac:dyDescent="0.35">
      <c r="A51" s="1216" t="s">
        <v>66</v>
      </c>
      <c r="B51" s="137" t="s">
        <v>265</v>
      </c>
      <c r="C51" s="145">
        <v>1.7940482172574701</v>
      </c>
      <c r="D51" s="262"/>
    </row>
    <row r="52" spans="1:4" ht="15" thickBot="1" x14ac:dyDescent="0.35">
      <c r="A52" s="1217"/>
      <c r="B52" s="139" t="s">
        <v>17</v>
      </c>
      <c r="C52" s="126">
        <v>675</v>
      </c>
      <c r="D52" s="262"/>
    </row>
    <row r="53" spans="1:4" ht="15" thickBot="1" x14ac:dyDescent="0.35">
      <c r="A53" s="1217"/>
      <c r="B53" s="139" t="s">
        <v>18</v>
      </c>
      <c r="C53" s="126">
        <v>793</v>
      </c>
      <c r="D53" s="262"/>
    </row>
    <row r="54" spans="1:4" ht="15" thickBot="1" x14ac:dyDescent="0.35">
      <c r="A54" s="1217"/>
      <c r="B54" s="137" t="s">
        <v>252</v>
      </c>
      <c r="C54" s="242">
        <v>1</v>
      </c>
      <c r="D54" s="262"/>
    </row>
    <row r="55" spans="1:4" ht="15" thickBot="1" x14ac:dyDescent="0.35">
      <c r="A55" s="1217"/>
      <c r="B55" s="139" t="s">
        <v>287</v>
      </c>
      <c r="C55" s="100">
        <v>1.27979353654825</v>
      </c>
      <c r="D55" s="262"/>
    </row>
    <row r="56" spans="1:4" x14ac:dyDescent="0.3">
      <c r="A56" s="1218"/>
      <c r="B56" s="142" t="s">
        <v>254</v>
      </c>
      <c r="C56" s="100">
        <v>8.5226385949948399E-2</v>
      </c>
      <c r="D56" s="262"/>
    </row>
    <row r="57" spans="1:4" ht="15" thickBot="1" x14ac:dyDescent="0.35">
      <c r="A57" s="1216" t="s">
        <v>71</v>
      </c>
      <c r="B57" s="137" t="s">
        <v>265</v>
      </c>
      <c r="C57" s="145">
        <v>1.99692724166011</v>
      </c>
      <c r="D57" s="262"/>
    </row>
    <row r="58" spans="1:4" ht="15" thickBot="1" x14ac:dyDescent="0.35">
      <c r="A58" s="1217"/>
      <c r="B58" s="139" t="s">
        <v>17</v>
      </c>
      <c r="C58" s="126">
        <v>161</v>
      </c>
      <c r="D58" s="262"/>
    </row>
    <row r="59" spans="1:4" ht="15" thickBot="1" x14ac:dyDescent="0.35">
      <c r="A59" s="1217"/>
      <c r="B59" s="139" t="s">
        <v>18</v>
      </c>
      <c r="C59" s="126">
        <v>141</v>
      </c>
      <c r="D59" s="262"/>
    </row>
    <row r="60" spans="1:4" ht="15" thickBot="1" x14ac:dyDescent="0.35">
      <c r="A60" s="1217"/>
      <c r="B60" s="137" t="s">
        <v>252</v>
      </c>
      <c r="C60" s="242">
        <v>2</v>
      </c>
      <c r="D60" s="262"/>
    </row>
    <row r="61" spans="1:4" ht="15" thickBot="1" x14ac:dyDescent="0.35">
      <c r="A61" s="1217"/>
      <c r="B61" s="139" t="s">
        <v>287</v>
      </c>
      <c r="C61" s="100">
        <v>1.6936235166340099</v>
      </c>
      <c r="D61" s="262"/>
    </row>
    <row r="62" spans="1:4" x14ac:dyDescent="0.3">
      <c r="A62" s="1218"/>
      <c r="B62" s="142" t="s">
        <v>254</v>
      </c>
      <c r="C62" s="100">
        <v>0.267471844542086</v>
      </c>
      <c r="D62" s="262"/>
    </row>
    <row r="63" spans="1:4" ht="15" thickBot="1" x14ac:dyDescent="0.35">
      <c r="A63" s="1216" t="s">
        <v>72</v>
      </c>
      <c r="B63" s="137" t="s">
        <v>265</v>
      </c>
      <c r="C63" s="145">
        <v>1.8836961384094</v>
      </c>
      <c r="D63" s="262"/>
    </row>
    <row r="64" spans="1:4" ht="15" thickBot="1" x14ac:dyDescent="0.35">
      <c r="A64" s="1217"/>
      <c r="B64" s="139" t="s">
        <v>17</v>
      </c>
      <c r="C64" s="126">
        <v>251</v>
      </c>
      <c r="D64" s="262"/>
    </row>
    <row r="65" spans="1:5" ht="15" thickBot="1" x14ac:dyDescent="0.35">
      <c r="A65" s="1217"/>
      <c r="B65" s="139" t="s">
        <v>18</v>
      </c>
      <c r="C65" s="126">
        <v>309</v>
      </c>
      <c r="D65" s="262"/>
    </row>
    <row r="66" spans="1:5" ht="15" thickBot="1" x14ac:dyDescent="0.35">
      <c r="A66" s="1217"/>
      <c r="B66" s="137" t="s">
        <v>252</v>
      </c>
      <c r="C66" s="242">
        <v>1</v>
      </c>
      <c r="D66" s="262"/>
    </row>
    <row r="67" spans="1:5" ht="15" thickBot="1" x14ac:dyDescent="0.35">
      <c r="A67" s="1217"/>
      <c r="B67" s="139" t="s">
        <v>287</v>
      </c>
      <c r="C67" s="100">
        <v>1.25396126837296</v>
      </c>
      <c r="D67" s="262"/>
    </row>
    <row r="68" spans="1:5" x14ac:dyDescent="0.3">
      <c r="A68" s="1218"/>
      <c r="B68" s="142" t="s">
        <v>254</v>
      </c>
      <c r="C68" s="100">
        <v>0.13377520845217</v>
      </c>
      <c r="D68" s="262"/>
    </row>
    <row r="69" spans="1:5" x14ac:dyDescent="0.3">
      <c r="A69" s="135" t="s">
        <v>288</v>
      </c>
      <c r="B69" s="135"/>
      <c r="C69" s="136"/>
      <c r="D69" s="262"/>
    </row>
    <row r="70" spans="1:5" ht="15" thickBot="1" x14ac:dyDescent="0.35">
      <c r="A70" s="1216" t="s">
        <v>27</v>
      </c>
      <c r="B70" s="137" t="s">
        <v>265</v>
      </c>
      <c r="C70" s="100">
        <v>1.4011312919941501</v>
      </c>
      <c r="D70" s="262"/>
    </row>
    <row r="71" spans="1:5" ht="15" thickBot="1" x14ac:dyDescent="0.35">
      <c r="A71" s="1217"/>
      <c r="B71" s="139" t="s">
        <v>17</v>
      </c>
      <c r="C71" s="106">
        <v>1671</v>
      </c>
      <c r="D71" s="262"/>
    </row>
    <row r="72" spans="1:5" ht="15" thickBot="1" x14ac:dyDescent="0.35">
      <c r="A72" s="1217"/>
      <c r="B72" s="139" t="s">
        <v>18</v>
      </c>
      <c r="C72" s="97">
        <v>1407</v>
      </c>
      <c r="D72" s="262"/>
    </row>
    <row r="73" spans="1:5" ht="15" thickBot="1" x14ac:dyDescent="0.35">
      <c r="A73" s="1217"/>
      <c r="B73" s="137" t="s">
        <v>252</v>
      </c>
      <c r="C73" s="242">
        <v>1</v>
      </c>
      <c r="D73" s="262"/>
    </row>
    <row r="74" spans="1:5" ht="15" thickBot="1" x14ac:dyDescent="0.35">
      <c r="A74" s="1217"/>
      <c r="B74" s="139" t="s">
        <v>287</v>
      </c>
      <c r="C74" s="96">
        <v>1.1006886953981601</v>
      </c>
      <c r="D74" s="262"/>
    </row>
    <row r="75" spans="1:5" x14ac:dyDescent="0.3">
      <c r="A75" s="1218"/>
      <c r="B75" s="142" t="s">
        <v>254</v>
      </c>
      <c r="C75" s="147">
        <v>5.5028567950734103E-2</v>
      </c>
      <c r="D75" s="262"/>
    </row>
    <row r="76" spans="1:5" ht="15" thickBot="1" x14ac:dyDescent="0.35">
      <c r="A76" s="1216" t="s">
        <v>84</v>
      </c>
      <c r="B76" s="137" t="s">
        <v>265</v>
      </c>
      <c r="C76" s="145">
        <v>1.5336692022248299</v>
      </c>
      <c r="D76" s="262"/>
    </row>
    <row r="77" spans="1:5" ht="15" thickBot="1" x14ac:dyDescent="0.35">
      <c r="A77" s="1217"/>
      <c r="B77" s="139" t="s">
        <v>17</v>
      </c>
      <c r="C77" s="106">
        <v>560</v>
      </c>
      <c r="D77" s="262"/>
    </row>
    <row r="78" spans="1:5" ht="15" thickBot="1" x14ac:dyDescent="0.35">
      <c r="A78" s="1217"/>
      <c r="B78" s="139" t="s">
        <v>18</v>
      </c>
      <c r="C78" s="242">
        <v>613</v>
      </c>
      <c r="D78" s="262"/>
    </row>
    <row r="79" spans="1:5" ht="15" thickBot="1" x14ac:dyDescent="0.35">
      <c r="A79" s="1217"/>
      <c r="B79" s="137" t="s">
        <v>252</v>
      </c>
      <c r="C79" s="107">
        <v>1</v>
      </c>
      <c r="D79" s="262"/>
      <c r="E79" s="281"/>
    </row>
    <row r="80" spans="1:5" ht="15" thickBot="1" x14ac:dyDescent="0.35">
      <c r="A80" s="1217"/>
      <c r="B80" s="139" t="s">
        <v>287</v>
      </c>
      <c r="C80" s="96">
        <v>1.30178851417233</v>
      </c>
      <c r="D80" s="262"/>
    </row>
    <row r="81" spans="1:4" x14ac:dyDescent="0.3">
      <c r="A81" s="1218"/>
      <c r="B81" s="142" t="s">
        <v>254</v>
      </c>
      <c r="C81" s="96">
        <v>9.8600916502190605E-2</v>
      </c>
      <c r="D81" s="262"/>
    </row>
    <row r="82" spans="1:4" ht="15" thickBot="1" x14ac:dyDescent="0.35">
      <c r="A82" s="1216" t="s">
        <v>89</v>
      </c>
      <c r="B82" s="137" t="s">
        <v>265</v>
      </c>
      <c r="C82" s="145">
        <v>1.7274690053531701</v>
      </c>
      <c r="D82" s="262"/>
    </row>
    <row r="83" spans="1:4" ht="15" thickBot="1" x14ac:dyDescent="0.35">
      <c r="A83" s="1217"/>
      <c r="B83" s="139" t="s">
        <v>17</v>
      </c>
      <c r="C83" s="106">
        <v>195</v>
      </c>
      <c r="D83" s="262"/>
    </row>
    <row r="84" spans="1:4" ht="15" thickBot="1" x14ac:dyDescent="0.35">
      <c r="A84" s="1217"/>
      <c r="B84" s="139" t="s">
        <v>18</v>
      </c>
      <c r="C84" s="242">
        <v>155</v>
      </c>
      <c r="D84" s="262"/>
    </row>
    <row r="85" spans="1:4" ht="15" thickBot="1" x14ac:dyDescent="0.35">
      <c r="A85" s="1217"/>
      <c r="B85" s="137" t="s">
        <v>252</v>
      </c>
      <c r="C85" s="107">
        <v>1</v>
      </c>
      <c r="D85" s="262"/>
    </row>
    <row r="86" spans="1:4" ht="15" thickBot="1" x14ac:dyDescent="0.35">
      <c r="A86" s="1217"/>
      <c r="B86" s="139" t="s">
        <v>287</v>
      </c>
      <c r="C86" s="96">
        <v>1.1804592383341901</v>
      </c>
      <c r="D86" s="262"/>
    </row>
    <row r="87" spans="1:4" x14ac:dyDescent="0.3">
      <c r="A87" s="1218"/>
      <c r="B87" s="142" t="s">
        <v>254</v>
      </c>
      <c r="C87" s="96">
        <v>0.177809884507481</v>
      </c>
      <c r="D87" s="262"/>
    </row>
    <row r="88" spans="1:4" ht="15" thickBot="1" x14ac:dyDescent="0.35">
      <c r="A88" s="1216" t="s">
        <v>90</v>
      </c>
      <c r="B88" s="137" t="s">
        <v>265</v>
      </c>
      <c r="C88" s="145">
        <v>1.6652161450230001</v>
      </c>
      <c r="D88" s="262"/>
    </row>
    <row r="89" spans="1:4" ht="15" thickBot="1" x14ac:dyDescent="0.35">
      <c r="A89" s="1217"/>
      <c r="B89" s="139" t="s">
        <v>17</v>
      </c>
      <c r="C89" s="106">
        <v>126</v>
      </c>
      <c r="D89" s="262"/>
    </row>
    <row r="90" spans="1:4" ht="15" thickBot="1" x14ac:dyDescent="0.35">
      <c r="A90" s="1217"/>
      <c r="B90" s="139" t="s">
        <v>18</v>
      </c>
      <c r="C90" s="242">
        <v>215</v>
      </c>
      <c r="D90" s="262"/>
    </row>
    <row r="91" spans="1:4" ht="15" thickBot="1" x14ac:dyDescent="0.35">
      <c r="A91" s="1217"/>
      <c r="B91" s="137" t="s">
        <v>252</v>
      </c>
      <c r="C91" s="107">
        <v>1</v>
      </c>
      <c r="D91" s="262"/>
    </row>
    <row r="92" spans="1:4" ht="15" thickBot="1" x14ac:dyDescent="0.35">
      <c r="A92" s="1217"/>
      <c r="B92" s="139" t="s">
        <v>287</v>
      </c>
      <c r="C92" s="96">
        <v>1.1174207997649099</v>
      </c>
      <c r="D92" s="262"/>
    </row>
    <row r="93" spans="1:4" x14ac:dyDescent="0.3">
      <c r="A93" s="1218"/>
      <c r="B93" s="142" t="s">
        <v>254</v>
      </c>
      <c r="C93" s="96">
        <v>0.142911861035977</v>
      </c>
      <c r="D93" s="262"/>
    </row>
    <row r="94" spans="1:4" ht="15" thickBot="1" x14ac:dyDescent="0.35">
      <c r="A94" s="1216" t="s">
        <v>91</v>
      </c>
      <c r="B94" s="137" t="s">
        <v>265</v>
      </c>
      <c r="C94" s="145">
        <v>1.82251280677012</v>
      </c>
      <c r="D94" s="262"/>
    </row>
    <row r="95" spans="1:4" ht="15" thickBot="1" x14ac:dyDescent="0.35">
      <c r="A95" s="1217"/>
      <c r="B95" s="139" t="s">
        <v>17</v>
      </c>
      <c r="C95" s="106">
        <v>179</v>
      </c>
      <c r="D95" s="262"/>
    </row>
    <row r="96" spans="1:4" ht="15" thickBot="1" x14ac:dyDescent="0.35">
      <c r="A96" s="1217"/>
      <c r="B96" s="139" t="s">
        <v>18</v>
      </c>
      <c r="C96" s="242">
        <v>129</v>
      </c>
      <c r="D96" s="262"/>
    </row>
    <row r="97" spans="1:4" ht="15" thickBot="1" x14ac:dyDescent="0.35">
      <c r="A97" s="1217"/>
      <c r="B97" s="137" t="s">
        <v>252</v>
      </c>
      <c r="C97" s="107">
        <v>2</v>
      </c>
      <c r="D97" s="262"/>
    </row>
    <row r="98" spans="1:4" ht="15" thickBot="1" x14ac:dyDescent="0.35">
      <c r="A98" s="1217"/>
      <c r="B98" s="139" t="s">
        <v>287</v>
      </c>
      <c r="C98" s="96">
        <v>1.12192711218896</v>
      </c>
      <c r="D98" s="262"/>
    </row>
    <row r="99" spans="1:4" x14ac:dyDescent="0.3">
      <c r="A99" s="1218"/>
      <c r="B99" s="142" t="s">
        <v>254</v>
      </c>
      <c r="C99" s="96">
        <v>0.185242460819419</v>
      </c>
      <c r="D99" s="262"/>
    </row>
    <row r="100" spans="1:4" ht="15" thickBot="1" x14ac:dyDescent="0.35">
      <c r="A100" s="1216" t="s">
        <v>66</v>
      </c>
      <c r="B100" s="137" t="s">
        <v>265</v>
      </c>
      <c r="C100" s="145">
        <v>1.7155292845344301</v>
      </c>
      <c r="D100" s="262"/>
    </row>
    <row r="101" spans="1:4" ht="15" thickBot="1" x14ac:dyDescent="0.35">
      <c r="A101" s="1217"/>
      <c r="B101" s="139" t="s">
        <v>17</v>
      </c>
      <c r="C101" s="106">
        <v>516</v>
      </c>
      <c r="D101" s="262"/>
    </row>
    <row r="102" spans="1:4" ht="15" thickBot="1" x14ac:dyDescent="0.35">
      <c r="A102" s="1217"/>
      <c r="B102" s="139" t="s">
        <v>18</v>
      </c>
      <c r="C102" s="242">
        <v>640</v>
      </c>
      <c r="D102" s="262"/>
    </row>
    <row r="103" spans="1:4" ht="15" thickBot="1" x14ac:dyDescent="0.35">
      <c r="A103" s="1217"/>
      <c r="B103" s="137" t="s">
        <v>252</v>
      </c>
      <c r="C103" s="107">
        <v>1</v>
      </c>
      <c r="D103" s="262"/>
    </row>
    <row r="104" spans="1:4" ht="15" thickBot="1" x14ac:dyDescent="0.35">
      <c r="A104" s="1217"/>
      <c r="B104" s="139" t="s">
        <v>287</v>
      </c>
      <c r="C104" s="96">
        <v>1.3028713300025001</v>
      </c>
      <c r="D104" s="262"/>
    </row>
    <row r="105" spans="1:4" x14ac:dyDescent="0.3">
      <c r="A105" s="1218"/>
      <c r="B105" s="142" t="s">
        <v>254</v>
      </c>
      <c r="C105" s="96">
        <v>9.6578908769177796E-2</v>
      </c>
      <c r="D105" s="262"/>
    </row>
    <row r="106" spans="1:4" x14ac:dyDescent="0.3">
      <c r="A106" s="135" t="s">
        <v>96</v>
      </c>
      <c r="B106" s="135"/>
      <c r="C106" s="136"/>
      <c r="D106" s="262"/>
    </row>
    <row r="107" spans="1:4" ht="15" thickBot="1" x14ac:dyDescent="0.35">
      <c r="A107" s="1216" t="s">
        <v>97</v>
      </c>
      <c r="B107" s="137" t="s">
        <v>265</v>
      </c>
      <c r="C107" s="100">
        <v>1.31631608183271</v>
      </c>
      <c r="D107" s="262"/>
    </row>
    <row r="108" spans="1:4" ht="15" thickBot="1" x14ac:dyDescent="0.35">
      <c r="A108" s="1217"/>
      <c r="B108" s="139" t="s">
        <v>17</v>
      </c>
      <c r="C108" s="126">
        <v>1865</v>
      </c>
      <c r="D108" s="262"/>
    </row>
    <row r="109" spans="1:4" ht="15" thickBot="1" x14ac:dyDescent="0.35">
      <c r="A109" s="1217"/>
      <c r="B109" s="139" t="s">
        <v>18</v>
      </c>
      <c r="C109" s="126">
        <v>1848</v>
      </c>
      <c r="D109" s="262"/>
    </row>
    <row r="110" spans="1:4" ht="15" thickBot="1" x14ac:dyDescent="0.35">
      <c r="A110" s="1217"/>
      <c r="B110" s="137" t="s">
        <v>252</v>
      </c>
      <c r="C110" s="126">
        <v>1</v>
      </c>
      <c r="D110" s="262"/>
    </row>
    <row r="111" spans="1:4" ht="15" thickBot="1" x14ac:dyDescent="0.35">
      <c r="A111" s="1217"/>
      <c r="B111" s="139" t="s">
        <v>287</v>
      </c>
      <c r="C111" s="247">
        <v>1.02090893468806</v>
      </c>
      <c r="D111" s="262"/>
    </row>
    <row r="112" spans="1:4" x14ac:dyDescent="0.3">
      <c r="A112" s="1218"/>
      <c r="B112" s="142" t="s">
        <v>254</v>
      </c>
      <c r="C112" s="147">
        <v>4.4535545358984602E-2</v>
      </c>
      <c r="D112" s="262"/>
    </row>
    <row r="113" spans="1:4" ht="15" thickBot="1" x14ac:dyDescent="0.35">
      <c r="A113" s="1216" t="s">
        <v>107</v>
      </c>
      <c r="B113" s="137" t="s">
        <v>265</v>
      </c>
      <c r="C113" s="145">
        <v>1.84636160068007</v>
      </c>
      <c r="D113" s="262"/>
    </row>
    <row r="114" spans="1:4" ht="15" thickBot="1" x14ac:dyDescent="0.35">
      <c r="A114" s="1217"/>
      <c r="B114" s="139" t="s">
        <v>17</v>
      </c>
      <c r="C114" s="126">
        <v>2004</v>
      </c>
      <c r="D114" s="262"/>
    </row>
    <row r="115" spans="1:4" ht="15" thickBot="1" x14ac:dyDescent="0.35">
      <c r="A115" s="1217"/>
      <c r="B115" s="139" t="s">
        <v>18</v>
      </c>
      <c r="C115" s="126">
        <v>1822</v>
      </c>
      <c r="D115" s="262"/>
    </row>
    <row r="116" spans="1:4" ht="15" thickBot="1" x14ac:dyDescent="0.35">
      <c r="A116" s="1217"/>
      <c r="B116" s="137" t="s">
        <v>252</v>
      </c>
      <c r="C116" s="242">
        <v>2</v>
      </c>
      <c r="D116" s="262"/>
    </row>
    <row r="117" spans="1:4" ht="15" thickBot="1" x14ac:dyDescent="0.35">
      <c r="A117" s="1217"/>
      <c r="B117" s="139" t="s">
        <v>287</v>
      </c>
      <c r="C117" s="96">
        <v>1.40559034877626</v>
      </c>
      <c r="D117" s="262"/>
    </row>
    <row r="118" spans="1:4" x14ac:dyDescent="0.3">
      <c r="A118" s="1218"/>
      <c r="B118" s="142" t="s">
        <v>254</v>
      </c>
      <c r="C118" s="147">
        <v>6.1752612252463E-2</v>
      </c>
      <c r="D118" s="262"/>
    </row>
    <row r="119" spans="1:4" ht="15" thickBot="1" x14ac:dyDescent="0.35">
      <c r="A119" s="1216" t="s">
        <v>117</v>
      </c>
      <c r="B119" s="137" t="s">
        <v>265</v>
      </c>
      <c r="C119" s="339">
        <v>2.1173049760540401</v>
      </c>
      <c r="D119" s="262"/>
    </row>
    <row r="120" spans="1:4" ht="15" thickBot="1" x14ac:dyDescent="0.35">
      <c r="A120" s="1217"/>
      <c r="B120" s="139" t="s">
        <v>17</v>
      </c>
      <c r="C120" s="126">
        <v>1043</v>
      </c>
      <c r="D120" s="262"/>
    </row>
    <row r="121" spans="1:4" ht="15" thickBot="1" x14ac:dyDescent="0.35">
      <c r="A121" s="1217"/>
      <c r="B121" s="139" t="s">
        <v>18</v>
      </c>
      <c r="C121" s="126">
        <v>972</v>
      </c>
      <c r="D121" s="262"/>
    </row>
    <row r="122" spans="1:4" ht="15" thickBot="1" x14ac:dyDescent="0.35">
      <c r="A122" s="1217"/>
      <c r="B122" s="137" t="s">
        <v>252</v>
      </c>
      <c r="C122" s="242">
        <v>2</v>
      </c>
      <c r="D122" s="262"/>
    </row>
    <row r="123" spans="1:4" ht="15" thickBot="1" x14ac:dyDescent="0.35">
      <c r="A123" s="1217"/>
      <c r="B123" s="139" t="s">
        <v>287</v>
      </c>
      <c r="C123" s="96">
        <v>1.8401049634343001</v>
      </c>
      <c r="D123" s="262"/>
    </row>
    <row r="124" spans="1:4" x14ac:dyDescent="0.3">
      <c r="A124" s="1218"/>
      <c r="B124" s="142" t="s">
        <v>254</v>
      </c>
      <c r="C124" s="147">
        <v>0.110682820582429</v>
      </c>
      <c r="D124" s="262"/>
    </row>
    <row r="125" spans="1:4" ht="15" thickBot="1" x14ac:dyDescent="0.35">
      <c r="A125" s="1216" t="s">
        <v>125</v>
      </c>
      <c r="B125" s="137" t="s">
        <v>265</v>
      </c>
      <c r="C125" s="339">
        <v>2.11261146748679</v>
      </c>
      <c r="D125" s="262"/>
    </row>
    <row r="126" spans="1:4" ht="15" thickBot="1" x14ac:dyDescent="0.35">
      <c r="A126" s="1217"/>
      <c r="B126" s="139" t="s">
        <v>17</v>
      </c>
      <c r="C126" s="106">
        <v>273</v>
      </c>
      <c r="D126" s="262"/>
    </row>
    <row r="127" spans="1:4" ht="15" thickBot="1" x14ac:dyDescent="0.35">
      <c r="A127" s="1217"/>
      <c r="B127" s="139" t="s">
        <v>18</v>
      </c>
      <c r="C127" s="126">
        <v>223</v>
      </c>
      <c r="D127" s="262"/>
    </row>
    <row r="128" spans="1:4" ht="15" thickBot="1" x14ac:dyDescent="0.35">
      <c r="A128" s="1217"/>
      <c r="B128" s="137" t="s">
        <v>252</v>
      </c>
      <c r="C128" s="242">
        <v>2</v>
      </c>
      <c r="D128" s="262"/>
    </row>
    <row r="129" spans="1:4" ht="15" thickBot="1" x14ac:dyDescent="0.35">
      <c r="A129" s="1217"/>
      <c r="B129" s="139" t="s">
        <v>287</v>
      </c>
      <c r="C129" s="96">
        <v>1.5214680386904</v>
      </c>
      <c r="D129" s="262"/>
    </row>
    <row r="130" spans="1:4" x14ac:dyDescent="0.3">
      <c r="A130" s="1218"/>
      <c r="B130" s="142" t="s">
        <v>254</v>
      </c>
      <c r="C130" s="127">
        <v>0.19106500750383101</v>
      </c>
      <c r="D130" s="262"/>
    </row>
    <row r="131" spans="1:4" ht="60" customHeight="1" x14ac:dyDescent="0.3">
      <c r="A131" s="1268" t="s">
        <v>487</v>
      </c>
      <c r="B131" s="1268"/>
      <c r="C131" s="1268"/>
    </row>
    <row r="203" ht="72" customHeight="1" x14ac:dyDescent="0.3"/>
    <row r="205" ht="118.5" customHeight="1" x14ac:dyDescent="0.3"/>
  </sheetData>
  <mergeCells count="22">
    <mergeCell ref="A70:A75"/>
    <mergeCell ref="A1:C1"/>
    <mergeCell ref="A5:C5"/>
    <mergeCell ref="A14:A19"/>
    <mergeCell ref="A21:A26"/>
    <mergeCell ref="A27:A32"/>
    <mergeCell ref="A33:A38"/>
    <mergeCell ref="A39:A44"/>
    <mergeCell ref="A45:A50"/>
    <mergeCell ref="A51:A56"/>
    <mergeCell ref="A57:A62"/>
    <mergeCell ref="A63:A68"/>
    <mergeCell ref="A113:A118"/>
    <mergeCell ref="A119:A124"/>
    <mergeCell ref="A125:A130"/>
    <mergeCell ref="A131:C131"/>
    <mergeCell ref="A76:A81"/>
    <mergeCell ref="A82:A87"/>
    <mergeCell ref="A88:A93"/>
    <mergeCell ref="A94:A99"/>
    <mergeCell ref="A100:A105"/>
    <mergeCell ref="A107:A112"/>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J205"/>
  <sheetViews>
    <sheetView showGridLines="0" zoomScaleNormal="100" workbookViewId="0">
      <selection sqref="A1:E1"/>
    </sheetView>
  </sheetViews>
  <sheetFormatPr baseColWidth="10" defaultColWidth="11.44140625" defaultRowHeight="14.4" x14ac:dyDescent="0.3"/>
  <cols>
    <col min="1" max="1" width="35.6640625" style="93" customWidth="1"/>
    <col min="2" max="2" width="21.44140625" style="93" customWidth="1"/>
    <col min="3" max="5" width="17.109375" style="93" customWidth="1"/>
    <col min="6" max="7" width="11.44140625" style="93"/>
    <col min="8" max="8" width="35.6640625" style="93" customWidth="1"/>
    <col min="9" max="9" width="22.88671875" style="93" customWidth="1"/>
    <col min="10" max="10" width="17.109375" style="93" customWidth="1"/>
    <col min="11" max="16384" width="11.44140625" style="93"/>
  </cols>
  <sheetData>
    <row r="1" spans="1:10" ht="24.6" x14ac:dyDescent="0.4">
      <c r="A1" s="1201" t="s">
        <v>485</v>
      </c>
      <c r="B1" s="1201"/>
      <c r="C1" s="1201"/>
      <c r="D1" s="1201"/>
      <c r="E1" s="1201"/>
      <c r="F1" s="68"/>
      <c r="J1" s="68"/>
    </row>
    <row r="2" spans="1:10" x14ac:dyDescent="0.3">
      <c r="A2" s="120"/>
      <c r="B2" s="120"/>
      <c r="C2" s="121"/>
      <c r="D2" s="121"/>
      <c r="E2" s="121"/>
      <c r="F2" s="121"/>
      <c r="J2" s="121"/>
    </row>
    <row r="3" spans="1:10" x14ac:dyDescent="0.3">
      <c r="A3" s="434" t="s">
        <v>7</v>
      </c>
      <c r="B3" s="120"/>
      <c r="C3" s="120"/>
      <c r="D3" s="120"/>
      <c r="E3" s="121"/>
      <c r="F3" s="121"/>
      <c r="J3" s="120"/>
    </row>
    <row r="5" spans="1:10" ht="36.75" customHeight="1" x14ac:dyDescent="0.3">
      <c r="A5" s="1256" t="s">
        <v>488</v>
      </c>
      <c r="B5" s="1256"/>
      <c r="C5" s="1256"/>
      <c r="D5" s="1256"/>
      <c r="E5" s="1256"/>
    </row>
    <row r="6" spans="1:10" s="308" customFormat="1" ht="18" customHeight="1" x14ac:dyDescent="0.25">
      <c r="A6" s="340"/>
      <c r="B6" s="340"/>
      <c r="C6" s="341" t="s">
        <v>407</v>
      </c>
      <c r="D6" s="341" t="s">
        <v>408</v>
      </c>
      <c r="E6" s="341" t="s">
        <v>156</v>
      </c>
    </row>
    <row r="7" spans="1:10" x14ac:dyDescent="0.3">
      <c r="A7" s="122" t="s">
        <v>19</v>
      </c>
      <c r="B7" s="123"/>
      <c r="C7" s="123"/>
      <c r="D7" s="123"/>
      <c r="E7" s="123"/>
    </row>
    <row r="8" spans="1:10" x14ac:dyDescent="0.3">
      <c r="A8" s="1221"/>
      <c r="B8" s="124" t="s">
        <v>18</v>
      </c>
      <c r="C8" s="108">
        <v>9705</v>
      </c>
      <c r="D8" s="108">
        <v>2652</v>
      </c>
      <c r="E8" s="108">
        <v>12357</v>
      </c>
    </row>
    <row r="9" spans="1:10" x14ac:dyDescent="0.3">
      <c r="A9" s="1222"/>
      <c r="B9" s="124" t="s">
        <v>17</v>
      </c>
      <c r="C9" s="108">
        <v>8644</v>
      </c>
      <c r="D9" s="108">
        <v>2344</v>
      </c>
      <c r="E9" s="108">
        <v>10988</v>
      </c>
    </row>
    <row r="10" spans="1:10" x14ac:dyDescent="0.3">
      <c r="A10" s="1222"/>
      <c r="B10" s="124" t="s">
        <v>154</v>
      </c>
      <c r="C10" s="96">
        <v>78.667184822595203</v>
      </c>
      <c r="D10" s="96">
        <v>21.3328151774048</v>
      </c>
      <c r="E10" s="98">
        <v>100</v>
      </c>
    </row>
    <row r="11" spans="1:10" x14ac:dyDescent="0.3">
      <c r="A11" s="1223"/>
      <c r="B11" s="123" t="s">
        <v>254</v>
      </c>
      <c r="C11" s="127">
        <v>0.69109081355003998</v>
      </c>
      <c r="D11" s="127">
        <v>0.69109081355003998</v>
      </c>
      <c r="E11" s="290" t="s">
        <v>136</v>
      </c>
    </row>
    <row r="12" spans="1:10" x14ac:dyDescent="0.3">
      <c r="A12" s="128" t="s">
        <v>27</v>
      </c>
      <c r="B12" s="129"/>
      <c r="C12" s="129"/>
      <c r="D12" s="129"/>
      <c r="E12" s="129"/>
    </row>
    <row r="13" spans="1:10" x14ac:dyDescent="0.3">
      <c r="A13" s="1221"/>
      <c r="B13" s="131" t="s">
        <v>18</v>
      </c>
      <c r="C13" s="108">
        <v>1159</v>
      </c>
      <c r="D13" s="98">
        <v>227</v>
      </c>
      <c r="E13" s="108">
        <v>1386</v>
      </c>
    </row>
    <row r="14" spans="1:10" x14ac:dyDescent="0.3">
      <c r="A14" s="1222"/>
      <c r="B14" s="131" t="s">
        <v>17</v>
      </c>
      <c r="C14" s="108">
        <v>1231</v>
      </c>
      <c r="D14" s="98">
        <v>247</v>
      </c>
      <c r="E14" s="108">
        <v>1478</v>
      </c>
    </row>
    <row r="15" spans="1:10" x14ac:dyDescent="0.3">
      <c r="A15" s="1222"/>
      <c r="B15" s="131" t="s">
        <v>154</v>
      </c>
      <c r="C15" s="96">
        <v>83.273780554759199</v>
      </c>
      <c r="D15" s="96">
        <v>16.726219445240801</v>
      </c>
      <c r="E15" s="98">
        <v>100</v>
      </c>
    </row>
    <row r="16" spans="1:10" x14ac:dyDescent="0.3">
      <c r="A16" s="1223"/>
      <c r="B16" s="134" t="s">
        <v>254</v>
      </c>
      <c r="C16" s="127">
        <v>1.8799321473935999</v>
      </c>
      <c r="D16" s="147">
        <v>1.8799321473936099</v>
      </c>
      <c r="E16" s="296" t="s">
        <v>136</v>
      </c>
    </row>
    <row r="17" spans="1:5" x14ac:dyDescent="0.3">
      <c r="A17" s="135" t="s">
        <v>37</v>
      </c>
      <c r="B17" s="135"/>
      <c r="C17" s="135"/>
      <c r="D17" s="135"/>
      <c r="E17" s="135"/>
    </row>
    <row r="18" spans="1:5" ht="15" thickBot="1" x14ac:dyDescent="0.35">
      <c r="A18" s="1216" t="s">
        <v>38</v>
      </c>
      <c r="B18" s="137" t="s">
        <v>18</v>
      </c>
      <c r="C18" s="242">
        <v>52</v>
      </c>
      <c r="D18" s="242">
        <v>19</v>
      </c>
      <c r="E18" s="242">
        <v>71</v>
      </c>
    </row>
    <row r="19" spans="1:5" ht="15" thickBot="1" x14ac:dyDescent="0.35">
      <c r="A19" s="1217"/>
      <c r="B19" s="139" t="s">
        <v>17</v>
      </c>
      <c r="C19" s="242">
        <v>57</v>
      </c>
      <c r="D19" s="242">
        <v>18</v>
      </c>
      <c r="E19" s="242">
        <v>75</v>
      </c>
    </row>
    <row r="20" spans="1:5" ht="15" thickBot="1" x14ac:dyDescent="0.35">
      <c r="A20" s="1217"/>
      <c r="B20" s="139" t="s">
        <v>154</v>
      </c>
      <c r="C20" s="100">
        <v>75.751958992571602</v>
      </c>
      <c r="D20" s="100">
        <v>24.248041007428501</v>
      </c>
      <c r="E20" s="242">
        <v>100</v>
      </c>
    </row>
    <row r="21" spans="1:5" x14ac:dyDescent="0.3">
      <c r="A21" s="1218"/>
      <c r="B21" s="233" t="s">
        <v>254</v>
      </c>
      <c r="C21" s="143">
        <v>9.5384288033945097</v>
      </c>
      <c r="D21" s="143">
        <v>9.5384288033945097</v>
      </c>
      <c r="E21" s="143" t="s">
        <v>136</v>
      </c>
    </row>
    <row r="22" spans="1:5" ht="15" thickBot="1" x14ac:dyDescent="0.35">
      <c r="A22" s="1216" t="s">
        <v>39</v>
      </c>
      <c r="B22" s="137" t="s">
        <v>18</v>
      </c>
      <c r="C22" s="241">
        <v>244</v>
      </c>
      <c r="D22" s="241">
        <v>45</v>
      </c>
      <c r="E22" s="241">
        <v>289</v>
      </c>
    </row>
    <row r="23" spans="1:5" ht="15" thickBot="1" x14ac:dyDescent="0.35">
      <c r="A23" s="1217"/>
      <c r="B23" s="139" t="s">
        <v>17</v>
      </c>
      <c r="C23" s="242">
        <v>233</v>
      </c>
      <c r="D23" s="242">
        <v>47</v>
      </c>
      <c r="E23" s="242">
        <v>280</v>
      </c>
    </row>
    <row r="24" spans="1:5" ht="15" thickBot="1" x14ac:dyDescent="0.35">
      <c r="A24" s="1217"/>
      <c r="B24" s="139" t="s">
        <v>154</v>
      </c>
      <c r="C24" s="100">
        <v>83.222171274436107</v>
      </c>
      <c r="D24" s="100">
        <v>16.7778287255639</v>
      </c>
      <c r="E24" s="242">
        <v>100</v>
      </c>
    </row>
    <row r="25" spans="1:5" x14ac:dyDescent="0.3">
      <c r="A25" s="1218"/>
      <c r="B25" s="233" t="s">
        <v>254</v>
      </c>
      <c r="C25" s="100">
        <v>4.1220118101379004</v>
      </c>
      <c r="D25" s="100">
        <v>4.1220118101379004</v>
      </c>
      <c r="E25" s="100" t="s">
        <v>136</v>
      </c>
    </row>
    <row r="26" spans="1:5" ht="15" thickBot="1" x14ac:dyDescent="0.35">
      <c r="A26" s="1216" t="s">
        <v>47</v>
      </c>
      <c r="B26" s="137" t="s">
        <v>18</v>
      </c>
      <c r="C26" s="241">
        <v>84</v>
      </c>
      <c r="D26" s="241">
        <v>27</v>
      </c>
      <c r="E26" s="241">
        <v>111</v>
      </c>
    </row>
    <row r="27" spans="1:5" ht="15" thickBot="1" x14ac:dyDescent="0.35">
      <c r="A27" s="1217"/>
      <c r="B27" s="139" t="s">
        <v>17</v>
      </c>
      <c r="C27" s="242">
        <v>114</v>
      </c>
      <c r="D27" s="242">
        <v>24</v>
      </c>
      <c r="E27" s="242">
        <v>138</v>
      </c>
    </row>
    <row r="28" spans="1:5" ht="15" thickBot="1" x14ac:dyDescent="0.35">
      <c r="A28" s="1217"/>
      <c r="B28" s="139" t="s">
        <v>154</v>
      </c>
      <c r="C28" s="100">
        <v>82.417533598356897</v>
      </c>
      <c r="D28" s="100">
        <v>17.582466401643099</v>
      </c>
      <c r="E28" s="242">
        <v>100</v>
      </c>
    </row>
    <row r="29" spans="1:5" x14ac:dyDescent="0.3">
      <c r="A29" s="1218"/>
      <c r="B29" s="233" t="s">
        <v>254</v>
      </c>
      <c r="C29" s="100">
        <v>6.7757748921573997</v>
      </c>
      <c r="D29" s="100">
        <v>6.7757748921573997</v>
      </c>
      <c r="E29" s="100" t="s">
        <v>136</v>
      </c>
    </row>
    <row r="30" spans="1:5" ht="15" thickBot="1" x14ac:dyDescent="0.35">
      <c r="A30" s="1216" t="s">
        <v>51</v>
      </c>
      <c r="B30" s="137" t="s">
        <v>18</v>
      </c>
      <c r="C30" s="241">
        <v>101</v>
      </c>
      <c r="D30" s="241">
        <v>24</v>
      </c>
      <c r="E30" s="241">
        <v>125</v>
      </c>
    </row>
    <row r="31" spans="1:5" ht="15" thickBot="1" x14ac:dyDescent="0.35">
      <c r="A31" s="1217"/>
      <c r="B31" s="139" t="s">
        <v>17</v>
      </c>
      <c r="C31" s="242">
        <v>110</v>
      </c>
      <c r="D31" s="242">
        <v>26</v>
      </c>
      <c r="E31" s="242">
        <v>136</v>
      </c>
    </row>
    <row r="32" spans="1:5" ht="15" thickBot="1" x14ac:dyDescent="0.35">
      <c r="A32" s="1217"/>
      <c r="B32" s="139" t="s">
        <v>154</v>
      </c>
      <c r="C32" s="100">
        <v>80.749925452776196</v>
      </c>
      <c r="D32" s="100">
        <v>19.2500745472238</v>
      </c>
      <c r="E32" s="242">
        <v>100</v>
      </c>
    </row>
    <row r="33" spans="1:5" x14ac:dyDescent="0.3">
      <c r="A33" s="1218"/>
      <c r="B33" s="233" t="s">
        <v>254</v>
      </c>
      <c r="C33" s="100">
        <v>6.6130684805697504</v>
      </c>
      <c r="D33" s="100">
        <v>6.6130684805697504</v>
      </c>
      <c r="E33" s="100" t="s">
        <v>136</v>
      </c>
    </row>
    <row r="34" spans="1:5" ht="15" thickBot="1" x14ac:dyDescent="0.35">
      <c r="A34" s="1216" t="s">
        <v>56</v>
      </c>
      <c r="B34" s="137" t="s">
        <v>18</v>
      </c>
      <c r="C34" s="241">
        <v>410</v>
      </c>
      <c r="D34" s="241">
        <v>71</v>
      </c>
      <c r="E34" s="241">
        <v>481</v>
      </c>
    </row>
    <row r="35" spans="1:5" ht="15" thickBot="1" x14ac:dyDescent="0.35">
      <c r="A35" s="1217"/>
      <c r="B35" s="139" t="s">
        <v>17</v>
      </c>
      <c r="C35" s="242">
        <v>482</v>
      </c>
      <c r="D35" s="242">
        <v>94</v>
      </c>
      <c r="E35" s="242">
        <v>576</v>
      </c>
    </row>
    <row r="36" spans="1:5" ht="15" thickBot="1" x14ac:dyDescent="0.35">
      <c r="A36" s="1217"/>
      <c r="B36" s="139" t="s">
        <v>154</v>
      </c>
      <c r="C36" s="100">
        <v>83.688648528851104</v>
      </c>
      <c r="D36" s="100">
        <v>16.3113514711489</v>
      </c>
      <c r="E36" s="242">
        <v>100</v>
      </c>
    </row>
    <row r="37" spans="1:5" x14ac:dyDescent="0.3">
      <c r="A37" s="1218"/>
      <c r="B37" s="233" t="s">
        <v>254</v>
      </c>
      <c r="C37" s="100">
        <v>3.15919523473376</v>
      </c>
      <c r="D37" s="100">
        <v>3.1591952347337702</v>
      </c>
      <c r="E37" s="100" t="s">
        <v>136</v>
      </c>
    </row>
    <row r="38" spans="1:5" ht="15" thickBot="1" x14ac:dyDescent="0.35">
      <c r="A38" s="1216" t="s">
        <v>66</v>
      </c>
      <c r="B38" s="137" t="s">
        <v>18</v>
      </c>
      <c r="C38" s="241">
        <v>178</v>
      </c>
      <c r="D38" s="241">
        <v>24</v>
      </c>
      <c r="E38" s="241">
        <v>202</v>
      </c>
    </row>
    <row r="39" spans="1:5" ht="15" thickBot="1" x14ac:dyDescent="0.35">
      <c r="A39" s="1217"/>
      <c r="B39" s="139" t="s">
        <v>17</v>
      </c>
      <c r="C39" s="242">
        <v>155</v>
      </c>
      <c r="D39" s="242">
        <v>20</v>
      </c>
      <c r="E39" s="242">
        <v>175</v>
      </c>
    </row>
    <row r="40" spans="1:5" ht="15" thickBot="1" x14ac:dyDescent="0.35">
      <c r="A40" s="1217"/>
      <c r="B40" s="139" t="s">
        <v>154</v>
      </c>
      <c r="C40" s="100">
        <v>88.628323750894197</v>
      </c>
      <c r="D40" s="100">
        <v>11.3716762491058</v>
      </c>
      <c r="E40" s="242">
        <v>100</v>
      </c>
    </row>
    <row r="41" spans="1:5" x14ac:dyDescent="0.3">
      <c r="A41" s="1218"/>
      <c r="B41" s="233" t="s">
        <v>254</v>
      </c>
      <c r="C41" s="100">
        <v>4.1888381482511896</v>
      </c>
      <c r="D41" s="100">
        <v>4.1888381482511896</v>
      </c>
      <c r="E41" s="100" t="s">
        <v>136</v>
      </c>
    </row>
    <row r="42" spans="1:5" ht="15" thickBot="1" x14ac:dyDescent="0.35">
      <c r="A42" s="1216" t="s">
        <v>71</v>
      </c>
      <c r="B42" s="137" t="s">
        <v>18</v>
      </c>
      <c r="C42" s="241">
        <v>27</v>
      </c>
      <c r="D42" s="310">
        <v>4</v>
      </c>
      <c r="E42" s="241">
        <v>31</v>
      </c>
    </row>
    <row r="43" spans="1:5" ht="15" thickBot="1" x14ac:dyDescent="0.35">
      <c r="A43" s="1217"/>
      <c r="B43" s="139" t="s">
        <v>17</v>
      </c>
      <c r="C43" s="242">
        <v>25</v>
      </c>
      <c r="D43" s="223">
        <v>2</v>
      </c>
      <c r="E43" s="242">
        <v>27</v>
      </c>
    </row>
    <row r="44" spans="1:5" ht="15" thickBot="1" x14ac:dyDescent="0.35">
      <c r="A44" s="1217"/>
      <c r="B44" s="139" t="s">
        <v>154</v>
      </c>
      <c r="C44" s="100">
        <v>91.268648771953394</v>
      </c>
      <c r="D44" s="224">
        <v>8.7313512280466394</v>
      </c>
      <c r="E44" s="242">
        <v>100</v>
      </c>
    </row>
    <row r="45" spans="1:5" x14ac:dyDescent="0.3">
      <c r="A45" s="1218"/>
      <c r="B45" s="233" t="s">
        <v>254</v>
      </c>
      <c r="C45" s="100">
        <v>9.5080497705703202</v>
      </c>
      <c r="D45" s="224">
        <v>9.5080497705703095</v>
      </c>
      <c r="E45" s="100" t="s">
        <v>136</v>
      </c>
    </row>
    <row r="46" spans="1:5" ht="15" thickBot="1" x14ac:dyDescent="0.35">
      <c r="A46" s="1216" t="s">
        <v>72</v>
      </c>
      <c r="B46" s="137" t="s">
        <v>18</v>
      </c>
      <c r="C46" s="241">
        <v>63</v>
      </c>
      <c r="D46" s="241">
        <v>13</v>
      </c>
      <c r="E46" s="241">
        <v>76</v>
      </c>
    </row>
    <row r="47" spans="1:5" ht="15" thickBot="1" x14ac:dyDescent="0.35">
      <c r="A47" s="1217"/>
      <c r="B47" s="139" t="s">
        <v>17</v>
      </c>
      <c r="C47" s="242">
        <v>54</v>
      </c>
      <c r="D47" s="242">
        <v>15</v>
      </c>
      <c r="E47" s="242">
        <v>69</v>
      </c>
    </row>
    <row r="48" spans="1:5" ht="15" thickBot="1" x14ac:dyDescent="0.35">
      <c r="A48" s="1217"/>
      <c r="B48" s="139" t="s">
        <v>154</v>
      </c>
      <c r="C48" s="100">
        <v>78.104072482062804</v>
      </c>
      <c r="D48" s="100">
        <v>21.895927517937199</v>
      </c>
      <c r="E48" s="242">
        <v>100</v>
      </c>
    </row>
    <row r="49" spans="1:6" x14ac:dyDescent="0.3">
      <c r="A49" s="1218"/>
      <c r="B49" s="233" t="s">
        <v>254</v>
      </c>
      <c r="C49" s="100">
        <v>8.8957479769211005</v>
      </c>
      <c r="D49" s="100">
        <v>8.8957479769211005</v>
      </c>
      <c r="E49" s="100" t="s">
        <v>136</v>
      </c>
    </row>
    <row r="50" spans="1:6" x14ac:dyDescent="0.3">
      <c r="A50" s="135" t="s">
        <v>288</v>
      </c>
      <c r="B50" s="135"/>
      <c r="C50" s="135"/>
      <c r="D50" s="135"/>
      <c r="E50" s="135"/>
    </row>
    <row r="51" spans="1:6" ht="15" thickBot="1" x14ac:dyDescent="0.35">
      <c r="A51" s="1216" t="s">
        <v>27</v>
      </c>
      <c r="B51" s="137" t="s">
        <v>18</v>
      </c>
      <c r="C51" s="242">
        <v>377</v>
      </c>
      <c r="D51" s="242">
        <v>61</v>
      </c>
      <c r="E51" s="242">
        <v>438</v>
      </c>
    </row>
    <row r="52" spans="1:6" ht="15" thickBot="1" x14ac:dyDescent="0.35">
      <c r="A52" s="1217"/>
      <c r="B52" s="139" t="s">
        <v>17</v>
      </c>
      <c r="C52" s="242">
        <v>449</v>
      </c>
      <c r="D52" s="242">
        <v>80</v>
      </c>
      <c r="E52" s="242">
        <v>529</v>
      </c>
    </row>
    <row r="53" spans="1:6" ht="15" thickBot="1" x14ac:dyDescent="0.35">
      <c r="A53" s="1217"/>
      <c r="B53" s="139" t="s">
        <v>154</v>
      </c>
      <c r="C53" s="96">
        <v>84.804810736216098</v>
      </c>
      <c r="D53" s="96">
        <v>15.195189263783901</v>
      </c>
      <c r="E53" s="107">
        <v>100</v>
      </c>
      <c r="F53" s="259"/>
    </row>
    <row r="54" spans="1:6" x14ac:dyDescent="0.3">
      <c r="A54" s="1218"/>
      <c r="B54" s="233" t="s">
        <v>254</v>
      </c>
      <c r="C54" s="147">
        <v>3.21659957256864</v>
      </c>
      <c r="D54" s="147">
        <v>3.21659957256864</v>
      </c>
      <c r="E54" s="147" t="s">
        <v>136</v>
      </c>
    </row>
    <row r="55" spans="1:6" ht="15" thickBot="1" x14ac:dyDescent="0.35">
      <c r="A55" s="1216" t="s">
        <v>84</v>
      </c>
      <c r="B55" s="137" t="s">
        <v>18</v>
      </c>
      <c r="C55" s="241">
        <v>158</v>
      </c>
      <c r="D55" s="241">
        <v>27</v>
      </c>
      <c r="E55" s="241">
        <v>185</v>
      </c>
    </row>
    <row r="56" spans="1:6" ht="15" thickBot="1" x14ac:dyDescent="0.35">
      <c r="A56" s="1217"/>
      <c r="B56" s="139" t="s">
        <v>17</v>
      </c>
      <c r="C56" s="242">
        <v>157</v>
      </c>
      <c r="D56" s="242">
        <v>23</v>
      </c>
      <c r="E56" s="242">
        <v>180</v>
      </c>
    </row>
    <row r="57" spans="1:6" ht="15" thickBot="1" x14ac:dyDescent="0.35">
      <c r="A57" s="1217"/>
      <c r="B57" s="139" t="s">
        <v>154</v>
      </c>
      <c r="C57" s="96">
        <v>87.021189663190398</v>
      </c>
      <c r="D57" s="96">
        <v>12.9788103368096</v>
      </c>
      <c r="E57" s="107">
        <v>100</v>
      </c>
    </row>
    <row r="58" spans="1:6" x14ac:dyDescent="0.3">
      <c r="A58" s="1218"/>
      <c r="B58" s="233" t="s">
        <v>254</v>
      </c>
      <c r="C58" s="96">
        <v>4.6335605276730698</v>
      </c>
      <c r="D58" s="96">
        <v>4.6335605276730698</v>
      </c>
      <c r="E58" s="96" t="s">
        <v>136</v>
      </c>
    </row>
    <row r="59" spans="1:6" ht="15" thickBot="1" x14ac:dyDescent="0.35">
      <c r="A59" s="1216" t="s">
        <v>89</v>
      </c>
      <c r="B59" s="137" t="s">
        <v>18</v>
      </c>
      <c r="C59" s="241">
        <v>39</v>
      </c>
      <c r="D59" s="311">
        <v>7</v>
      </c>
      <c r="E59" s="241">
        <v>46</v>
      </c>
    </row>
    <row r="60" spans="1:6" ht="15" thickBot="1" x14ac:dyDescent="0.35">
      <c r="A60" s="1217"/>
      <c r="B60" s="139" t="s">
        <v>17</v>
      </c>
      <c r="C60" s="242">
        <v>45</v>
      </c>
      <c r="D60" s="140">
        <v>7</v>
      </c>
      <c r="E60" s="242">
        <v>52</v>
      </c>
    </row>
    <row r="61" spans="1:6" ht="15" thickBot="1" x14ac:dyDescent="0.35">
      <c r="A61" s="1217"/>
      <c r="B61" s="139" t="s">
        <v>154</v>
      </c>
      <c r="C61" s="96">
        <v>86.478028215845896</v>
      </c>
      <c r="D61" s="141">
        <v>13.521971784154101</v>
      </c>
      <c r="E61" s="107">
        <v>100</v>
      </c>
    </row>
    <row r="62" spans="1:6" x14ac:dyDescent="0.3">
      <c r="A62" s="1218"/>
      <c r="B62" s="233" t="s">
        <v>254</v>
      </c>
      <c r="C62" s="96">
        <v>9.4550698119517005</v>
      </c>
      <c r="D62" s="141">
        <v>9.4550698119517005</v>
      </c>
      <c r="E62" s="96" t="s">
        <v>136</v>
      </c>
    </row>
    <row r="63" spans="1:6" ht="15" thickBot="1" x14ac:dyDescent="0.35">
      <c r="A63" s="1216" t="s">
        <v>90</v>
      </c>
      <c r="B63" s="137" t="s">
        <v>18</v>
      </c>
      <c r="C63" s="241">
        <v>49</v>
      </c>
      <c r="D63" s="311">
        <v>5</v>
      </c>
      <c r="E63" s="241">
        <v>54</v>
      </c>
    </row>
    <row r="64" spans="1:6" ht="15" thickBot="1" x14ac:dyDescent="0.35">
      <c r="A64" s="1217"/>
      <c r="B64" s="139" t="s">
        <v>17</v>
      </c>
      <c r="C64" s="242">
        <v>31</v>
      </c>
      <c r="D64" s="140">
        <v>3</v>
      </c>
      <c r="E64" s="242">
        <v>34</v>
      </c>
    </row>
    <row r="65" spans="1:5" ht="15" thickBot="1" x14ac:dyDescent="0.35">
      <c r="A65" s="1217"/>
      <c r="B65" s="139" t="s">
        <v>154</v>
      </c>
      <c r="C65" s="96">
        <v>91.840060113892505</v>
      </c>
      <c r="D65" s="141">
        <v>8.1599398861075105</v>
      </c>
      <c r="E65" s="107">
        <v>100</v>
      </c>
    </row>
    <row r="66" spans="1:5" x14ac:dyDescent="0.3">
      <c r="A66" s="1218"/>
      <c r="B66" s="233" t="s">
        <v>254</v>
      </c>
      <c r="C66" s="96">
        <v>6.98607804483352</v>
      </c>
      <c r="D66" s="141">
        <v>6.98607804483352</v>
      </c>
      <c r="E66" s="96" t="s">
        <v>136</v>
      </c>
    </row>
    <row r="67" spans="1:5" ht="15" thickBot="1" x14ac:dyDescent="0.35">
      <c r="A67" s="1216" t="s">
        <v>91</v>
      </c>
      <c r="B67" s="137" t="s">
        <v>18</v>
      </c>
      <c r="C67" s="241">
        <v>34</v>
      </c>
      <c r="D67" s="310">
        <v>4</v>
      </c>
      <c r="E67" s="241">
        <v>38</v>
      </c>
    </row>
    <row r="68" spans="1:5" ht="15" thickBot="1" x14ac:dyDescent="0.35">
      <c r="A68" s="1217"/>
      <c r="B68" s="139" t="s">
        <v>17</v>
      </c>
      <c r="C68" s="242">
        <v>57</v>
      </c>
      <c r="D68" s="223">
        <v>6</v>
      </c>
      <c r="E68" s="242">
        <v>63</v>
      </c>
    </row>
    <row r="69" spans="1:5" ht="15" thickBot="1" x14ac:dyDescent="0.35">
      <c r="A69" s="1217"/>
      <c r="B69" s="139" t="s">
        <v>154</v>
      </c>
      <c r="C69" s="96">
        <v>90.991111226239695</v>
      </c>
      <c r="D69" s="225">
        <v>9.0088887737603098</v>
      </c>
      <c r="E69" s="107">
        <v>100</v>
      </c>
    </row>
    <row r="70" spans="1:5" x14ac:dyDescent="0.3">
      <c r="A70" s="1218"/>
      <c r="B70" s="233" t="s">
        <v>254</v>
      </c>
      <c r="C70" s="96">
        <v>8.7099177177757205</v>
      </c>
      <c r="D70" s="225">
        <v>8.7099177177757205</v>
      </c>
      <c r="E70" s="96" t="s">
        <v>136</v>
      </c>
    </row>
    <row r="71" spans="1:5" ht="15" thickBot="1" x14ac:dyDescent="0.35">
      <c r="A71" s="1216" t="s">
        <v>66</v>
      </c>
      <c r="B71" s="137" t="s">
        <v>18</v>
      </c>
      <c r="C71" s="241">
        <v>156</v>
      </c>
      <c r="D71" s="241">
        <v>18</v>
      </c>
      <c r="E71" s="241">
        <v>174</v>
      </c>
    </row>
    <row r="72" spans="1:5" ht="15" thickBot="1" x14ac:dyDescent="0.35">
      <c r="A72" s="1217"/>
      <c r="B72" s="139" t="s">
        <v>17</v>
      </c>
      <c r="C72" s="242">
        <v>132</v>
      </c>
      <c r="D72" s="242">
        <v>16</v>
      </c>
      <c r="E72" s="242">
        <v>148</v>
      </c>
    </row>
    <row r="73" spans="1:5" ht="15" thickBot="1" x14ac:dyDescent="0.35">
      <c r="A73" s="1217"/>
      <c r="B73" s="139" t="s">
        <v>154</v>
      </c>
      <c r="C73" s="96">
        <v>89.405665259957004</v>
      </c>
      <c r="D73" s="96">
        <v>10.594334740042999</v>
      </c>
      <c r="E73" s="107">
        <v>100</v>
      </c>
    </row>
    <row r="74" spans="1:5" x14ac:dyDescent="0.3">
      <c r="A74" s="1218"/>
      <c r="B74" s="233" t="s">
        <v>254</v>
      </c>
      <c r="C74" s="96">
        <v>4.37537715031449</v>
      </c>
      <c r="D74" s="96">
        <v>4.37537715031449</v>
      </c>
      <c r="E74" s="96" t="s">
        <v>136</v>
      </c>
    </row>
    <row r="75" spans="1:5" x14ac:dyDescent="0.3">
      <c r="A75" s="1298" t="s">
        <v>96</v>
      </c>
      <c r="B75" s="1298"/>
      <c r="C75" s="1298"/>
      <c r="D75" s="1298"/>
      <c r="E75" s="1298"/>
    </row>
    <row r="76" spans="1:5" ht="15" thickBot="1" x14ac:dyDescent="0.35">
      <c r="A76" s="1216" t="s">
        <v>97</v>
      </c>
      <c r="B76" s="137" t="s">
        <v>18</v>
      </c>
      <c r="C76" s="242">
        <v>505</v>
      </c>
      <c r="D76" s="242">
        <v>65</v>
      </c>
      <c r="E76" s="242">
        <v>570</v>
      </c>
    </row>
    <row r="77" spans="1:5" ht="15" thickBot="1" x14ac:dyDescent="0.35">
      <c r="A77" s="1217"/>
      <c r="B77" s="139" t="s">
        <v>17</v>
      </c>
      <c r="C77" s="242">
        <v>547</v>
      </c>
      <c r="D77" s="242">
        <v>78</v>
      </c>
      <c r="E77" s="242">
        <v>625</v>
      </c>
    </row>
    <row r="78" spans="1:5" ht="15" thickBot="1" x14ac:dyDescent="0.35">
      <c r="A78" s="1217"/>
      <c r="B78" s="139" t="s">
        <v>154</v>
      </c>
      <c r="C78" s="96">
        <v>87.580263710713098</v>
      </c>
      <c r="D78" s="96">
        <v>12.419736289286901</v>
      </c>
      <c r="E78" s="107">
        <v>100</v>
      </c>
    </row>
    <row r="79" spans="1:5" x14ac:dyDescent="0.3">
      <c r="A79" s="1218"/>
      <c r="B79" s="233" t="s">
        <v>254</v>
      </c>
      <c r="C79" s="96">
        <v>2.5905539268174298</v>
      </c>
      <c r="D79" s="96">
        <v>2.5905539268174298</v>
      </c>
      <c r="E79" s="96" t="s">
        <v>136</v>
      </c>
    </row>
    <row r="80" spans="1:5" ht="15" thickBot="1" x14ac:dyDescent="0.35">
      <c r="A80" s="1216" t="s">
        <v>107</v>
      </c>
      <c r="B80" s="137" t="s">
        <v>18</v>
      </c>
      <c r="C80" s="241">
        <v>415</v>
      </c>
      <c r="D80" s="241">
        <v>92</v>
      </c>
      <c r="E80" s="241">
        <v>507</v>
      </c>
    </row>
    <row r="81" spans="1:6" ht="15" thickBot="1" x14ac:dyDescent="0.35">
      <c r="A81" s="1217"/>
      <c r="B81" s="139" t="s">
        <v>17</v>
      </c>
      <c r="C81" s="242">
        <v>456</v>
      </c>
      <c r="D81" s="242">
        <v>92</v>
      </c>
      <c r="E81" s="242">
        <v>548</v>
      </c>
    </row>
    <row r="82" spans="1:6" ht="15" thickBot="1" x14ac:dyDescent="0.35">
      <c r="A82" s="1217"/>
      <c r="B82" s="139" t="s">
        <v>154</v>
      </c>
      <c r="C82" s="96">
        <v>83.235543430553804</v>
      </c>
      <c r="D82" s="96">
        <v>16.7644565694462</v>
      </c>
      <c r="E82" s="107">
        <v>100</v>
      </c>
    </row>
    <row r="83" spans="1:6" x14ac:dyDescent="0.3">
      <c r="A83" s="1218"/>
      <c r="B83" s="233" t="s">
        <v>254</v>
      </c>
      <c r="C83" s="96">
        <v>3.1111139890136799</v>
      </c>
      <c r="D83" s="96">
        <v>3.1111139890136799</v>
      </c>
      <c r="E83" s="96" t="s">
        <v>136</v>
      </c>
    </row>
    <row r="84" spans="1:6" ht="15" thickBot="1" x14ac:dyDescent="0.35">
      <c r="A84" s="1216" t="s">
        <v>117</v>
      </c>
      <c r="B84" s="137" t="s">
        <v>18</v>
      </c>
      <c r="C84" s="241">
        <v>205</v>
      </c>
      <c r="D84" s="241">
        <v>60</v>
      </c>
      <c r="E84" s="241">
        <v>265</v>
      </c>
    </row>
    <row r="85" spans="1:6" ht="15" thickBot="1" x14ac:dyDescent="0.35">
      <c r="A85" s="1217"/>
      <c r="B85" s="139" t="s">
        <v>17</v>
      </c>
      <c r="C85" s="242">
        <v>189</v>
      </c>
      <c r="D85" s="242">
        <v>66</v>
      </c>
      <c r="E85" s="242">
        <v>255</v>
      </c>
    </row>
    <row r="86" spans="1:6" ht="15" thickBot="1" x14ac:dyDescent="0.35">
      <c r="A86" s="1217"/>
      <c r="B86" s="139" t="s">
        <v>154</v>
      </c>
      <c r="C86" s="96">
        <v>74.082884692837496</v>
      </c>
      <c r="D86" s="96">
        <v>25.917115307162501</v>
      </c>
      <c r="E86" s="107">
        <v>100</v>
      </c>
      <c r="F86" s="342"/>
    </row>
    <row r="87" spans="1:6" x14ac:dyDescent="0.3">
      <c r="A87" s="1218"/>
      <c r="B87" s="233" t="s">
        <v>254</v>
      </c>
      <c r="C87" s="147">
        <v>5.0477761759607302</v>
      </c>
      <c r="D87" s="147">
        <v>5.0477761759607302</v>
      </c>
      <c r="E87" s="147" t="s">
        <v>136</v>
      </c>
      <c r="F87" s="342"/>
    </row>
    <row r="88" spans="1:6" ht="15" thickBot="1" x14ac:dyDescent="0.35">
      <c r="A88" s="1216" t="s">
        <v>125</v>
      </c>
      <c r="B88" s="137" t="s">
        <v>18</v>
      </c>
      <c r="C88" s="241">
        <v>34</v>
      </c>
      <c r="D88" s="311">
        <v>10</v>
      </c>
      <c r="E88" s="241">
        <v>44</v>
      </c>
    </row>
    <row r="89" spans="1:6" ht="15" thickBot="1" x14ac:dyDescent="0.35">
      <c r="A89" s="1217"/>
      <c r="B89" s="139" t="s">
        <v>17</v>
      </c>
      <c r="C89" s="242">
        <v>39</v>
      </c>
      <c r="D89" s="140">
        <v>12</v>
      </c>
      <c r="E89" s="242">
        <v>51</v>
      </c>
    </row>
    <row r="90" spans="1:6" ht="15" thickBot="1" x14ac:dyDescent="0.35">
      <c r="A90" s="1217"/>
      <c r="B90" s="139" t="s">
        <v>154</v>
      </c>
      <c r="C90" s="96">
        <v>76.838968698505695</v>
      </c>
      <c r="D90" s="141">
        <v>23.161031301494301</v>
      </c>
      <c r="E90" s="107">
        <v>100</v>
      </c>
    </row>
    <row r="91" spans="1:6" x14ac:dyDescent="0.3">
      <c r="A91" s="1218"/>
      <c r="B91" s="233" t="s">
        <v>254</v>
      </c>
      <c r="C91" s="127">
        <v>11.9265305724818</v>
      </c>
      <c r="D91" s="240">
        <v>11.9265305724818</v>
      </c>
      <c r="E91" s="127" t="s">
        <v>136</v>
      </c>
    </row>
    <row r="92" spans="1:6" ht="49.5" customHeight="1" x14ac:dyDescent="0.3">
      <c r="A92" s="1209" t="s">
        <v>489</v>
      </c>
      <c r="B92" s="1209"/>
      <c r="C92" s="1209"/>
      <c r="D92" s="1209"/>
      <c r="E92" s="1209"/>
    </row>
    <row r="94" spans="1:6" x14ac:dyDescent="0.3">
      <c r="A94" s="1215" t="s">
        <v>290</v>
      </c>
      <c r="B94" s="1215"/>
      <c r="C94" s="1215"/>
      <c r="D94" s="1215"/>
      <c r="E94" s="1215"/>
    </row>
    <row r="95" spans="1:6" x14ac:dyDescent="0.3">
      <c r="A95" s="1215" t="s">
        <v>291</v>
      </c>
      <c r="B95" s="1215"/>
      <c r="C95" s="1215"/>
      <c r="D95" s="1215"/>
      <c r="E95" s="1215"/>
    </row>
    <row r="169" spans="2:2" x14ac:dyDescent="0.3">
      <c r="B169" s="259"/>
    </row>
    <row r="203" ht="72" customHeight="1" x14ac:dyDescent="0.3"/>
    <row r="205" ht="118.5" customHeight="1" x14ac:dyDescent="0.3"/>
  </sheetData>
  <mergeCells count="26">
    <mergeCell ref="A22:A25"/>
    <mergeCell ref="A1:E1"/>
    <mergeCell ref="A5:E5"/>
    <mergeCell ref="A8:A11"/>
    <mergeCell ref="A13:A16"/>
    <mergeCell ref="A18:A21"/>
    <mergeCell ref="A71:A74"/>
    <mergeCell ref="A26:A29"/>
    <mergeCell ref="A30:A33"/>
    <mergeCell ref="A34:A37"/>
    <mergeCell ref="A38:A41"/>
    <mergeCell ref="A42:A45"/>
    <mergeCell ref="A46:A49"/>
    <mergeCell ref="A51:A54"/>
    <mergeCell ref="A55:A58"/>
    <mergeCell ref="A59:A62"/>
    <mergeCell ref="A63:A66"/>
    <mergeCell ref="A67:A70"/>
    <mergeCell ref="A94:E94"/>
    <mergeCell ref="A95:E95"/>
    <mergeCell ref="A75:E75"/>
    <mergeCell ref="A76:A79"/>
    <mergeCell ref="A80:A83"/>
    <mergeCell ref="A84:A87"/>
    <mergeCell ref="A88:A91"/>
    <mergeCell ref="A92:E92"/>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I38"/>
  <sheetViews>
    <sheetView showGridLines="0" zoomScaleNormal="100" workbookViewId="0">
      <selection activeCell="E13" sqref="E13"/>
    </sheetView>
  </sheetViews>
  <sheetFormatPr baseColWidth="10" defaultColWidth="11.44140625" defaultRowHeight="14.4" x14ac:dyDescent="0.3"/>
  <cols>
    <col min="1" max="1" width="37.109375" style="93" customWidth="1"/>
    <col min="2" max="2" width="11.44140625" style="93"/>
    <col min="3" max="3" width="22.88671875" style="93" customWidth="1"/>
    <col min="4" max="11" width="15.6640625" style="93" customWidth="1"/>
    <col min="12" max="16384" width="11.44140625" style="93"/>
  </cols>
  <sheetData>
    <row r="1" spans="1:9" ht="24.6" x14ac:dyDescent="0.4">
      <c r="A1" s="1304" t="s">
        <v>490</v>
      </c>
      <c r="B1" s="1304"/>
      <c r="C1" s="1304"/>
      <c r="D1" s="1304"/>
      <c r="E1" s="1304"/>
      <c r="F1" s="1304"/>
      <c r="G1" s="1304"/>
      <c r="H1" s="1304"/>
      <c r="I1" s="1304"/>
    </row>
    <row r="2" spans="1:9" x14ac:dyDescent="0.3">
      <c r="A2" s="120"/>
    </row>
    <row r="3" spans="1:9" x14ac:dyDescent="0.3">
      <c r="A3" s="434" t="s">
        <v>7</v>
      </c>
    </row>
    <row r="5" spans="1:9" ht="26.25" customHeight="1" x14ac:dyDescent="0.3">
      <c r="A5" s="1305" t="s">
        <v>491</v>
      </c>
      <c r="B5" s="1305"/>
      <c r="C5" s="1305"/>
      <c r="D5" s="1305"/>
      <c r="E5" s="1305"/>
      <c r="F5" s="1305"/>
      <c r="G5" s="1305"/>
      <c r="H5" s="1305"/>
      <c r="I5" s="1305"/>
    </row>
    <row r="6" spans="1:9" ht="26.25" customHeight="1" x14ac:dyDescent="0.3">
      <c r="A6" s="204"/>
      <c r="B6" s="204"/>
      <c r="C6" s="204"/>
      <c r="D6" s="1302">
        <v>2010</v>
      </c>
      <c r="E6" s="1302"/>
      <c r="F6" s="1302">
        <v>2015</v>
      </c>
      <c r="G6" s="1302"/>
      <c r="H6" s="1303">
        <v>2021</v>
      </c>
      <c r="I6" s="1303"/>
    </row>
    <row r="7" spans="1:9" x14ac:dyDescent="0.3">
      <c r="A7" s="312"/>
      <c r="B7" s="312"/>
      <c r="C7" s="312"/>
      <c r="D7" s="313" t="s">
        <v>363</v>
      </c>
      <c r="E7" s="314" t="s">
        <v>6</v>
      </c>
      <c r="F7" s="313" t="s">
        <v>363</v>
      </c>
      <c r="G7" s="314" t="s">
        <v>6</v>
      </c>
      <c r="H7" s="313" t="s">
        <v>363</v>
      </c>
      <c r="I7" s="314" t="s">
        <v>6</v>
      </c>
    </row>
    <row r="8" spans="1:9" ht="15" thickBot="1" x14ac:dyDescent="0.35">
      <c r="A8" s="1284" t="s">
        <v>492</v>
      </c>
      <c r="B8" s="1290" t="s">
        <v>493</v>
      </c>
      <c r="C8" s="137" t="s">
        <v>18</v>
      </c>
      <c r="D8" s="326">
        <v>13423</v>
      </c>
      <c r="E8" s="326">
        <v>1559</v>
      </c>
      <c r="F8" s="326">
        <v>4878</v>
      </c>
      <c r="G8" s="326">
        <v>357</v>
      </c>
      <c r="H8" s="326">
        <v>4250</v>
      </c>
      <c r="I8" s="326">
        <v>458</v>
      </c>
    </row>
    <row r="9" spans="1:9" ht="15" thickBot="1" x14ac:dyDescent="0.35">
      <c r="A9" s="1285"/>
      <c r="B9" s="1291"/>
      <c r="C9" s="139" t="s">
        <v>17</v>
      </c>
      <c r="D9" s="316">
        <v>14598.342611071446</v>
      </c>
      <c r="E9" s="316">
        <v>1621.6304143080488</v>
      </c>
      <c r="F9" s="316">
        <v>5037.0031272734341</v>
      </c>
      <c r="G9" s="316">
        <v>593.9669040253533</v>
      </c>
      <c r="H9" s="316">
        <v>4543</v>
      </c>
      <c r="I9" s="316">
        <v>564</v>
      </c>
    </row>
    <row r="10" spans="1:9" ht="15" thickBot="1" x14ac:dyDescent="0.35">
      <c r="A10" s="1285"/>
      <c r="B10" s="1291"/>
      <c r="C10" s="139" t="s">
        <v>154</v>
      </c>
      <c r="D10" s="315">
        <v>59.021948448886185</v>
      </c>
      <c r="E10" s="315">
        <v>57.41331580515309</v>
      </c>
      <c r="F10" s="315">
        <v>52.020711072022984</v>
      </c>
      <c r="G10" s="315">
        <v>48.612996449675123</v>
      </c>
      <c r="H10" s="315">
        <v>48.1612683241339</v>
      </c>
      <c r="I10" s="315">
        <v>49.434356820543101</v>
      </c>
    </row>
    <row r="11" spans="1:9" x14ac:dyDescent="0.3">
      <c r="A11" s="1285"/>
      <c r="B11" s="1292"/>
      <c r="C11" s="233" t="s">
        <v>254</v>
      </c>
      <c r="D11" s="343">
        <v>0.60668067476279175</v>
      </c>
      <c r="E11" s="343">
        <v>1.7506425623327457</v>
      </c>
      <c r="F11" s="343">
        <v>0.97806186513592075</v>
      </c>
      <c r="G11" s="343">
        <v>3.5218042443504793</v>
      </c>
      <c r="H11" s="343">
        <v>1.01401268567833</v>
      </c>
      <c r="I11" s="343">
        <v>3.1201041441731201</v>
      </c>
    </row>
    <row r="12" spans="1:9" ht="15" thickBot="1" x14ac:dyDescent="0.35">
      <c r="A12" s="1285"/>
      <c r="B12" s="1290" t="s">
        <v>494</v>
      </c>
      <c r="C12" s="137" t="s">
        <v>18</v>
      </c>
      <c r="D12" s="316">
        <v>3786</v>
      </c>
      <c r="E12" s="316">
        <v>529</v>
      </c>
      <c r="F12" s="316">
        <v>1940</v>
      </c>
      <c r="G12" s="316">
        <v>169</v>
      </c>
      <c r="H12" s="316">
        <v>1911</v>
      </c>
      <c r="I12" s="316">
        <v>192</v>
      </c>
    </row>
    <row r="13" spans="1:9" ht="15" thickBot="1" x14ac:dyDescent="0.35">
      <c r="A13" s="1285"/>
      <c r="B13" s="1291"/>
      <c r="C13" s="139" t="s">
        <v>17</v>
      </c>
      <c r="D13" s="316">
        <v>3951.6731047423968</v>
      </c>
      <c r="E13" s="316">
        <v>516.64886975426805</v>
      </c>
      <c r="F13" s="316">
        <v>2085.6756141263099</v>
      </c>
      <c r="G13" s="316">
        <v>298.94789140190773</v>
      </c>
      <c r="H13" s="316">
        <v>2193</v>
      </c>
      <c r="I13" s="316">
        <v>253</v>
      </c>
    </row>
    <row r="14" spans="1:9" ht="15" thickBot="1" x14ac:dyDescent="0.35">
      <c r="A14" s="1285"/>
      <c r="B14" s="1291"/>
      <c r="C14" s="139" t="s">
        <v>154</v>
      </c>
      <c r="D14" s="315">
        <v>15.976844254776495</v>
      </c>
      <c r="E14" s="315">
        <v>18.291791062783084</v>
      </c>
      <c r="F14" s="315">
        <v>21.540254347858586</v>
      </c>
      <c r="G14" s="315">
        <v>24.467277023129352</v>
      </c>
      <c r="H14" s="315">
        <v>23.2478236089874</v>
      </c>
      <c r="I14" s="315">
        <v>22.224988719633</v>
      </c>
    </row>
    <row r="15" spans="1:9" x14ac:dyDescent="0.3">
      <c r="A15" s="1285"/>
      <c r="B15" s="1292"/>
      <c r="C15" s="233" t="s">
        <v>254</v>
      </c>
      <c r="D15" s="324">
        <v>0.45198365820423564</v>
      </c>
      <c r="E15" s="324">
        <v>1.3687218996883932</v>
      </c>
      <c r="F15" s="324">
        <v>0.80482256028347776</v>
      </c>
      <c r="G15" s="324">
        <v>3.0291638136530619</v>
      </c>
      <c r="H15" s="324">
        <v>0.85724260496723603</v>
      </c>
      <c r="I15" s="324">
        <v>2.59458375420928</v>
      </c>
    </row>
    <row r="16" spans="1:9" ht="15" thickBot="1" x14ac:dyDescent="0.35">
      <c r="A16" s="1285"/>
      <c r="B16" s="1290" t="s">
        <v>408</v>
      </c>
      <c r="C16" s="137" t="s">
        <v>18</v>
      </c>
      <c r="D16" s="326">
        <v>5898</v>
      </c>
      <c r="E16" s="326">
        <v>719</v>
      </c>
      <c r="F16" s="326">
        <v>2302</v>
      </c>
      <c r="G16" s="326">
        <v>178</v>
      </c>
      <c r="H16" s="326">
        <v>2378</v>
      </c>
      <c r="I16" s="326">
        <v>253</v>
      </c>
    </row>
    <row r="17" spans="1:9" ht="15" thickBot="1" x14ac:dyDescent="0.35">
      <c r="A17" s="1285"/>
      <c r="B17" s="1291"/>
      <c r="C17" s="139" t="s">
        <v>17</v>
      </c>
      <c r="D17" s="316">
        <v>6183.7367181876079</v>
      </c>
      <c r="E17" s="316">
        <v>686.20557901625477</v>
      </c>
      <c r="F17" s="316">
        <v>2560.0092178241757</v>
      </c>
      <c r="G17" s="316">
        <v>328.91259108292132</v>
      </c>
      <c r="H17" s="316">
        <v>2697</v>
      </c>
      <c r="I17" s="316">
        <v>323</v>
      </c>
    </row>
    <row r="18" spans="1:9" ht="15" thickBot="1" x14ac:dyDescent="0.35">
      <c r="A18" s="1285"/>
      <c r="B18" s="1291"/>
      <c r="C18" s="139" t="s">
        <v>154</v>
      </c>
      <c r="D18" s="315">
        <v>25.00120729633732</v>
      </c>
      <c r="E18" s="315">
        <v>24.29489313206383</v>
      </c>
      <c r="F18" s="315">
        <v>26.439034580118431</v>
      </c>
      <c r="G18" s="315">
        <v>26.919726527195522</v>
      </c>
      <c r="H18" s="315">
        <v>28.590908066878701</v>
      </c>
      <c r="I18" s="315">
        <v>28.340654459823899</v>
      </c>
    </row>
    <row r="19" spans="1:9" x14ac:dyDescent="0.3">
      <c r="A19" s="1285"/>
      <c r="B19" s="1292"/>
      <c r="C19" s="233" t="s">
        <v>254</v>
      </c>
      <c r="D19" s="343">
        <v>0.53417722098382026</v>
      </c>
      <c r="E19" s="343">
        <v>1.5183585509431716</v>
      </c>
      <c r="F19" s="343">
        <v>0.86337165579634234</v>
      </c>
      <c r="G19" s="343">
        <v>3.1253436213243737</v>
      </c>
      <c r="H19" s="343">
        <v>0.91697601597431999</v>
      </c>
      <c r="I19" s="343">
        <v>2.8123426603566202</v>
      </c>
    </row>
    <row r="20" spans="1:9" ht="15" thickBot="1" x14ac:dyDescent="0.35">
      <c r="A20" s="1285"/>
      <c r="B20" s="1290" t="s">
        <v>156</v>
      </c>
      <c r="C20" s="137" t="s">
        <v>18</v>
      </c>
      <c r="D20" s="316">
        <v>23107</v>
      </c>
      <c r="E20" s="316">
        <v>2807</v>
      </c>
      <c r="F20" s="316">
        <v>9120</v>
      </c>
      <c r="G20" s="316">
        <v>704</v>
      </c>
      <c r="H20" s="316">
        <v>8539</v>
      </c>
      <c r="I20" s="316">
        <v>903</v>
      </c>
    </row>
    <row r="21" spans="1:9" ht="15" thickBot="1" x14ac:dyDescent="0.35">
      <c r="A21" s="1285"/>
      <c r="B21" s="1291"/>
      <c r="C21" s="139" t="s">
        <v>17</v>
      </c>
      <c r="D21" s="316">
        <v>24733.752434001413</v>
      </c>
      <c r="E21" s="316">
        <v>2824.4848630785764</v>
      </c>
      <c r="F21" s="316">
        <v>9682.6879592239202</v>
      </c>
      <c r="G21" s="316">
        <v>1221.8273865101824</v>
      </c>
      <c r="H21" s="316">
        <v>9433</v>
      </c>
      <c r="I21" s="316">
        <v>1140</v>
      </c>
    </row>
    <row r="22" spans="1:9" ht="15" thickBot="1" x14ac:dyDescent="0.35">
      <c r="A22" s="1300"/>
      <c r="B22" s="1292"/>
      <c r="C22" s="320" t="s">
        <v>154</v>
      </c>
      <c r="D22" s="344">
        <v>100</v>
      </c>
      <c r="E22" s="344">
        <v>100</v>
      </c>
      <c r="F22" s="344">
        <v>100</v>
      </c>
      <c r="G22" s="344">
        <v>100</v>
      </c>
      <c r="H22" s="344">
        <v>100</v>
      </c>
      <c r="I22" s="344">
        <v>100</v>
      </c>
    </row>
    <row r="23" spans="1:9" ht="15" thickBot="1" x14ac:dyDescent="0.35">
      <c r="A23" s="1301" t="s">
        <v>495</v>
      </c>
      <c r="B23" s="1290" t="s">
        <v>407</v>
      </c>
      <c r="C23" s="137" t="s">
        <v>18</v>
      </c>
      <c r="D23" s="316">
        <v>7827</v>
      </c>
      <c r="E23" s="316">
        <v>1202</v>
      </c>
      <c r="F23" s="316">
        <v>7326</v>
      </c>
      <c r="G23" s="316">
        <v>600</v>
      </c>
      <c r="H23" s="316">
        <v>8273</v>
      </c>
      <c r="I23" s="316">
        <v>956</v>
      </c>
    </row>
    <row r="24" spans="1:9" ht="15" thickBot="1" x14ac:dyDescent="0.35">
      <c r="A24" s="1285"/>
      <c r="B24" s="1291"/>
      <c r="C24" s="139" t="s">
        <v>17</v>
      </c>
      <c r="D24" s="316">
        <v>8552.0298203587117</v>
      </c>
      <c r="E24" s="316">
        <v>1209.9373789912934</v>
      </c>
      <c r="F24" s="316">
        <v>7656.7299861900046</v>
      </c>
      <c r="G24" s="316">
        <v>1029.6889071277724</v>
      </c>
      <c r="H24" s="316">
        <v>8705</v>
      </c>
      <c r="I24" s="316">
        <v>1148</v>
      </c>
    </row>
    <row r="25" spans="1:9" ht="15" thickBot="1" x14ac:dyDescent="0.35">
      <c r="A25" s="1285"/>
      <c r="B25" s="1291"/>
      <c r="C25" s="139" t="s">
        <v>154</v>
      </c>
      <c r="D25" s="315">
        <v>73.766978930176847</v>
      </c>
      <c r="E25" s="315">
        <v>81.450572539568967</v>
      </c>
      <c r="F25" s="315">
        <v>76.789488538305108</v>
      </c>
      <c r="G25" s="315">
        <v>82.519503431146745</v>
      </c>
      <c r="H25" s="315">
        <v>76.090231307730605</v>
      </c>
      <c r="I25" s="315">
        <v>82.161996989892202</v>
      </c>
    </row>
    <row r="26" spans="1:9" x14ac:dyDescent="0.3">
      <c r="A26" s="1285"/>
      <c r="B26" s="1292"/>
      <c r="C26" s="233" t="s">
        <v>254</v>
      </c>
      <c r="D26" s="324">
        <v>0.79772792344266485</v>
      </c>
      <c r="E26" s="324">
        <v>1.8855916850705219</v>
      </c>
      <c r="F26" s="324">
        <v>0.80857121911938712</v>
      </c>
      <c r="G26" s="324">
        <v>2.6426234609439061</v>
      </c>
      <c r="H26" s="324">
        <v>0.76921862573702604</v>
      </c>
      <c r="I26" s="324">
        <v>2.1106328042223601</v>
      </c>
    </row>
    <row r="27" spans="1:9" ht="15" thickBot="1" x14ac:dyDescent="0.35">
      <c r="A27" s="1285"/>
      <c r="B27" s="1290" t="s">
        <v>408</v>
      </c>
      <c r="C27" s="137" t="s">
        <v>18</v>
      </c>
      <c r="D27" s="326">
        <v>2867</v>
      </c>
      <c r="E27" s="326">
        <v>294</v>
      </c>
      <c r="F27" s="326">
        <v>2203</v>
      </c>
      <c r="G27" s="326">
        <v>122</v>
      </c>
      <c r="H27" s="326">
        <v>2540</v>
      </c>
      <c r="I27" s="326">
        <v>201</v>
      </c>
    </row>
    <row r="28" spans="1:9" ht="15" thickBot="1" x14ac:dyDescent="0.35">
      <c r="A28" s="1285"/>
      <c r="B28" s="1291"/>
      <c r="C28" s="139" t="s">
        <v>17</v>
      </c>
      <c r="D28" s="316">
        <v>3041.2737748088953</v>
      </c>
      <c r="E28" s="316">
        <v>275.54926802214698</v>
      </c>
      <c r="F28" s="316">
        <v>2314.3352363248946</v>
      </c>
      <c r="G28" s="316">
        <v>218.12386962618871</v>
      </c>
      <c r="H28" s="316">
        <v>2736</v>
      </c>
      <c r="I28" s="316">
        <v>249</v>
      </c>
    </row>
    <row r="29" spans="1:9" ht="15" thickBot="1" x14ac:dyDescent="0.35">
      <c r="A29" s="1285"/>
      <c r="B29" s="1291"/>
      <c r="C29" s="139" t="s">
        <v>154</v>
      </c>
      <c r="D29" s="315">
        <v>26.233021069823291</v>
      </c>
      <c r="E29" s="315">
        <v>18.549427460431005</v>
      </c>
      <c r="F29" s="315">
        <v>23.2105114616949</v>
      </c>
      <c r="G29" s="315">
        <v>17.480496568853258</v>
      </c>
      <c r="H29" s="315">
        <v>23.909768692269399</v>
      </c>
      <c r="I29" s="315">
        <v>17.838003010107801</v>
      </c>
    </row>
    <row r="30" spans="1:9" x14ac:dyDescent="0.3">
      <c r="A30" s="1285"/>
      <c r="B30" s="1292"/>
      <c r="C30" s="233" t="s">
        <v>254</v>
      </c>
      <c r="D30" s="343">
        <v>0.79772792344266619</v>
      </c>
      <c r="E30" s="343">
        <v>1.8855916850705208</v>
      </c>
      <c r="F30" s="343">
        <v>0.80857121911938734</v>
      </c>
      <c r="G30" s="343">
        <v>2.6426234609439065</v>
      </c>
      <c r="H30" s="343">
        <v>0.76921862573702604</v>
      </c>
      <c r="I30" s="343">
        <v>2.1106328042223601</v>
      </c>
    </row>
    <row r="31" spans="1:9" ht="15" thickBot="1" x14ac:dyDescent="0.35">
      <c r="A31" s="1285"/>
      <c r="B31" s="1290" t="s">
        <v>156</v>
      </c>
      <c r="C31" s="137" t="s">
        <v>18</v>
      </c>
      <c r="D31" s="316">
        <v>10694</v>
      </c>
      <c r="E31" s="316">
        <v>1496</v>
      </c>
      <c r="F31" s="316">
        <v>9529</v>
      </c>
      <c r="G31" s="316">
        <v>722</v>
      </c>
      <c r="H31" s="316">
        <v>10813</v>
      </c>
      <c r="I31" s="316">
        <v>1157</v>
      </c>
    </row>
    <row r="32" spans="1:9" ht="15" thickBot="1" x14ac:dyDescent="0.35">
      <c r="A32" s="1285"/>
      <c r="B32" s="1291"/>
      <c r="C32" s="139" t="s">
        <v>17</v>
      </c>
      <c r="D32" s="316">
        <v>11593.30359516759</v>
      </c>
      <c r="E32" s="316">
        <v>1485.4866470134407</v>
      </c>
      <c r="F32" s="316">
        <v>9971.0652225148988</v>
      </c>
      <c r="G32" s="316">
        <v>1247.8127767539611</v>
      </c>
      <c r="H32" s="316">
        <v>11441</v>
      </c>
      <c r="I32" s="316">
        <v>1397</v>
      </c>
    </row>
    <row r="33" spans="1:9" x14ac:dyDescent="0.3">
      <c r="A33" s="1285"/>
      <c r="B33" s="1291"/>
      <c r="C33" s="345" t="s">
        <v>154</v>
      </c>
      <c r="D33" s="346">
        <v>100</v>
      </c>
      <c r="E33" s="346">
        <v>100</v>
      </c>
      <c r="F33" s="346">
        <v>100</v>
      </c>
      <c r="G33" s="346">
        <v>100</v>
      </c>
      <c r="H33" s="346">
        <v>100</v>
      </c>
      <c r="I33" s="346">
        <v>100</v>
      </c>
    </row>
    <row r="34" spans="1:9" ht="81" customHeight="1" x14ac:dyDescent="0.3">
      <c r="A34" s="1281" t="s">
        <v>496</v>
      </c>
      <c r="B34" s="1281"/>
      <c r="C34" s="1281"/>
      <c r="D34" s="1281"/>
      <c r="E34" s="1281"/>
      <c r="F34" s="1281"/>
      <c r="G34" s="1281"/>
      <c r="H34" s="1281"/>
      <c r="I34" s="1281"/>
    </row>
    <row r="35" spans="1:9" ht="15" customHeight="1" x14ac:dyDescent="0.3">
      <c r="A35" s="337"/>
      <c r="B35" s="337"/>
      <c r="C35" s="337"/>
      <c r="D35" s="337"/>
      <c r="E35" s="337"/>
      <c r="F35" s="337"/>
      <c r="G35" s="338"/>
      <c r="H35" s="338"/>
      <c r="I35" s="338"/>
    </row>
    <row r="36" spans="1:9" ht="68.25" customHeight="1" x14ac:dyDescent="0.3">
      <c r="A36" s="1282" t="s">
        <v>497</v>
      </c>
      <c r="B36" s="1282"/>
      <c r="C36" s="1282"/>
      <c r="D36" s="1282"/>
      <c r="E36" s="1282"/>
      <c r="F36" s="1282"/>
      <c r="G36" s="1282"/>
      <c r="H36" s="1282"/>
      <c r="I36" s="1282"/>
    </row>
    <row r="37" spans="1:9" x14ac:dyDescent="0.3">
      <c r="A37" s="337"/>
      <c r="B37" s="337"/>
      <c r="C37" s="337"/>
      <c r="D37" s="337"/>
      <c r="E37" s="337"/>
      <c r="F37" s="337"/>
      <c r="G37" s="338"/>
      <c r="H37" s="338"/>
      <c r="I37" s="338"/>
    </row>
    <row r="38" spans="1:9" ht="75" customHeight="1" x14ac:dyDescent="0.3">
      <c r="A38" s="1299" t="s">
        <v>498</v>
      </c>
      <c r="B38" s="1299"/>
      <c r="C38" s="1299"/>
      <c r="D38" s="1299"/>
      <c r="E38" s="1299"/>
      <c r="F38" s="1299"/>
      <c r="G38" s="1299"/>
      <c r="H38" s="1299"/>
      <c r="I38" s="1299"/>
    </row>
  </sheetData>
  <mergeCells count="17">
    <mergeCell ref="D6:E6"/>
    <mergeCell ref="F6:G6"/>
    <mergeCell ref="H6:I6"/>
    <mergeCell ref="A1:I1"/>
    <mergeCell ref="A5:I5"/>
    <mergeCell ref="A34:I34"/>
    <mergeCell ref="A36:I36"/>
    <mergeCell ref="A38:I38"/>
    <mergeCell ref="A8:A22"/>
    <mergeCell ref="B8:B11"/>
    <mergeCell ref="B12:B15"/>
    <mergeCell ref="B16:B19"/>
    <mergeCell ref="B20:B22"/>
    <mergeCell ref="A23:A33"/>
    <mergeCell ref="B23:B26"/>
    <mergeCell ref="B27:B30"/>
    <mergeCell ref="B31:B33"/>
  </mergeCells>
  <hyperlinks>
    <hyperlink ref="A3" location="Kapitel2" display="&lt;  Zurück zur Übersicht"/>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election activeCell="A8" sqref="A8"/>
    </sheetView>
  </sheetViews>
  <sheetFormatPr baseColWidth="10" defaultRowHeight="13.2" x14ac:dyDescent="0.25"/>
  <cols>
    <col min="1" max="1" width="20.6640625" customWidth="1"/>
    <col min="2" max="6" width="14.33203125" customWidth="1"/>
  </cols>
  <sheetData>
    <row r="1" spans="1:9" ht="24.6" x14ac:dyDescent="0.4">
      <c r="A1" s="1201" t="s">
        <v>151</v>
      </c>
      <c r="B1" s="1201"/>
      <c r="C1" s="1201"/>
      <c r="D1" s="1201"/>
      <c r="E1" s="1201"/>
      <c r="F1" s="1201"/>
      <c r="G1" s="68"/>
      <c r="H1" s="68"/>
      <c r="I1" s="68"/>
    </row>
    <row r="3" spans="1:9" x14ac:dyDescent="0.25">
      <c r="A3" s="1195" t="s">
        <v>7</v>
      </c>
      <c r="B3" s="1195"/>
    </row>
    <row r="5" spans="1:9" ht="13.8" x14ac:dyDescent="0.25">
      <c r="A5" s="1192" t="s">
        <v>8</v>
      </c>
      <c r="B5" s="1192"/>
      <c r="C5" s="1192"/>
      <c r="D5" s="1192"/>
      <c r="E5" s="1192"/>
      <c r="F5" s="1192"/>
    </row>
    <row r="6" spans="1:9" ht="30" customHeight="1" x14ac:dyDescent="0.25">
      <c r="A6" s="1202" t="s">
        <v>4</v>
      </c>
      <c r="B6" s="1202"/>
      <c r="C6" s="1202"/>
      <c r="D6" s="1202"/>
      <c r="E6" s="1202"/>
      <c r="F6" s="1202"/>
    </row>
    <row r="7" spans="1:9" x14ac:dyDescent="0.25">
      <c r="A7" s="70" t="s">
        <v>37</v>
      </c>
      <c r="B7" s="1203" t="s">
        <v>152</v>
      </c>
      <c r="C7" s="1203" t="s">
        <v>14</v>
      </c>
      <c r="D7" s="1203" t="s">
        <v>153</v>
      </c>
      <c r="E7" s="1203" t="s">
        <v>14</v>
      </c>
      <c r="F7" s="71" t="s">
        <v>14</v>
      </c>
    </row>
    <row r="8" spans="1:9" x14ac:dyDescent="0.25">
      <c r="A8" s="70" t="s">
        <v>10</v>
      </c>
      <c r="B8" s="71" t="s">
        <v>17</v>
      </c>
      <c r="C8" s="71" t="s">
        <v>154</v>
      </c>
      <c r="D8" s="71" t="s">
        <v>17</v>
      </c>
      <c r="E8" s="71" t="s">
        <v>154</v>
      </c>
      <c r="F8" s="71" t="s">
        <v>155</v>
      </c>
    </row>
    <row r="9" spans="1:9" ht="17.100000000000001" customHeight="1" x14ac:dyDescent="0.25">
      <c r="A9" s="17" t="s">
        <v>38</v>
      </c>
      <c r="B9" s="72">
        <v>50668</v>
      </c>
      <c r="C9" s="73">
        <f>B9/B$17 *100</f>
        <v>5.1571585753995759</v>
      </c>
      <c r="D9" s="72">
        <v>369</v>
      </c>
      <c r="E9" s="73">
        <v>5.55</v>
      </c>
      <c r="F9" s="73">
        <f>C9-E9</f>
        <v>-0.39284142460042393</v>
      </c>
    </row>
    <row r="10" spans="1:9" ht="17.100000000000001" customHeight="1" x14ac:dyDescent="0.25">
      <c r="A10" s="17" t="s">
        <v>39</v>
      </c>
      <c r="B10" s="72">
        <v>167627</v>
      </c>
      <c r="C10" s="73">
        <f t="shared" ref="C10:C17" si="0">B10/B$17 *100</f>
        <v>17.061636940840465</v>
      </c>
      <c r="D10" s="72">
        <v>1126</v>
      </c>
      <c r="E10" s="73">
        <v>16.96</v>
      </c>
      <c r="F10" s="73">
        <f t="shared" ref="F10:F16" si="1">C10-E10</f>
        <v>0.10163694084046426</v>
      </c>
    </row>
    <row r="11" spans="1:9" ht="17.100000000000001" customHeight="1" x14ac:dyDescent="0.25">
      <c r="A11" s="17" t="s">
        <v>47</v>
      </c>
      <c r="B11" s="72">
        <v>77589</v>
      </c>
      <c r="C11" s="73">
        <f t="shared" si="0"/>
        <v>7.8972680332098699</v>
      </c>
      <c r="D11" s="72">
        <v>535</v>
      </c>
      <c r="E11" s="73">
        <v>8.06</v>
      </c>
      <c r="F11" s="73">
        <f t="shared" si="1"/>
        <v>-0.16273196679013058</v>
      </c>
    </row>
    <row r="12" spans="1:9" ht="17.100000000000001" customHeight="1" x14ac:dyDescent="0.25">
      <c r="A12" s="17" t="s">
        <v>51</v>
      </c>
      <c r="B12" s="72">
        <v>92068</v>
      </c>
      <c r="C12" s="73">
        <f t="shared" si="0"/>
        <v>9.3709891000214753</v>
      </c>
      <c r="D12" s="72">
        <v>634</v>
      </c>
      <c r="E12" s="73">
        <v>9.5500000000000007</v>
      </c>
      <c r="F12" s="73">
        <f t="shared" si="1"/>
        <v>-0.17901089997852537</v>
      </c>
    </row>
    <row r="13" spans="1:9" ht="17.100000000000001" customHeight="1" x14ac:dyDescent="0.25">
      <c r="A13" s="17" t="s">
        <v>56</v>
      </c>
      <c r="B13" s="72">
        <v>393098</v>
      </c>
      <c r="C13" s="73">
        <f t="shared" si="0"/>
        <v>40.01082974801497</v>
      </c>
      <c r="D13" s="72">
        <v>2681</v>
      </c>
      <c r="E13" s="73">
        <v>40.380000000000003</v>
      </c>
      <c r="F13" s="73">
        <f t="shared" si="1"/>
        <v>-0.36917025198503239</v>
      </c>
    </row>
    <row r="14" spans="1:9" ht="17.100000000000001" customHeight="1" x14ac:dyDescent="0.25">
      <c r="A14" s="17" t="s">
        <v>66</v>
      </c>
      <c r="B14" s="72">
        <v>102072</v>
      </c>
      <c r="C14" s="73">
        <f t="shared" si="0"/>
        <v>10.389229693459097</v>
      </c>
      <c r="D14" s="72">
        <v>816</v>
      </c>
      <c r="E14" s="73">
        <v>12.29</v>
      </c>
      <c r="F14" s="73">
        <f t="shared" si="1"/>
        <v>-1.9007703065409025</v>
      </c>
    </row>
    <row r="15" spans="1:9" ht="17.100000000000001" customHeight="1" x14ac:dyDescent="0.25">
      <c r="A15" s="17" t="s">
        <v>71</v>
      </c>
      <c r="B15" s="72">
        <v>53983</v>
      </c>
      <c r="C15" s="73">
        <f t="shared" si="0"/>
        <v>5.4945703674073441</v>
      </c>
      <c r="D15" s="72">
        <v>188</v>
      </c>
      <c r="E15" s="73">
        <v>2.83</v>
      </c>
      <c r="F15" s="73">
        <f t="shared" si="1"/>
        <v>2.664570367407344</v>
      </c>
    </row>
    <row r="16" spans="1:9" ht="17.100000000000001" customHeight="1" x14ac:dyDescent="0.25">
      <c r="A16" s="17" t="s">
        <v>72</v>
      </c>
      <c r="B16" s="72">
        <v>45374</v>
      </c>
      <c r="C16" s="73">
        <f t="shared" si="0"/>
        <v>4.6183175416472002</v>
      </c>
      <c r="D16" s="72">
        <v>291</v>
      </c>
      <c r="E16" s="73">
        <v>4.38</v>
      </c>
      <c r="F16" s="73">
        <f t="shared" si="1"/>
        <v>0.23831754164720031</v>
      </c>
    </row>
    <row r="17" spans="1:6" x14ac:dyDescent="0.25">
      <c r="A17" s="17" t="s">
        <v>156</v>
      </c>
      <c r="B17" s="72">
        <v>982479</v>
      </c>
      <c r="C17" s="74">
        <f t="shared" si="0"/>
        <v>100</v>
      </c>
      <c r="D17" s="72">
        <v>6640</v>
      </c>
      <c r="E17" s="74">
        <v>100</v>
      </c>
      <c r="F17" s="73" t="s">
        <v>136</v>
      </c>
    </row>
    <row r="18" spans="1:6" ht="60.75" customHeight="1" x14ac:dyDescent="0.25">
      <c r="A18" s="1200" t="s">
        <v>157</v>
      </c>
      <c r="B18" s="1200"/>
      <c r="C18" s="1200"/>
      <c r="D18" s="1200"/>
      <c r="E18" s="1200"/>
      <c r="F18" s="1200"/>
    </row>
  </sheetData>
  <mergeCells count="7">
    <mergeCell ref="A18:F18"/>
    <mergeCell ref="A3:B3"/>
    <mergeCell ref="A1:F1"/>
    <mergeCell ref="A5:F5"/>
    <mergeCell ref="A6:F6"/>
    <mergeCell ref="B7:C7"/>
    <mergeCell ref="D7:E7"/>
  </mergeCells>
  <hyperlinks>
    <hyperlink ref="A3:B3" location="Kapitel1" display="&lt;  Zurück zur Übersicht"/>
  </hyperlink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J96"/>
  <sheetViews>
    <sheetView showGridLines="0" workbookViewId="0">
      <selection sqref="A1:I1"/>
    </sheetView>
  </sheetViews>
  <sheetFormatPr baseColWidth="10" defaultColWidth="11.44140625" defaultRowHeight="14.4" x14ac:dyDescent="0.3"/>
  <cols>
    <col min="1" max="1" width="35.6640625" style="93" customWidth="1"/>
    <col min="2" max="2" width="21.44140625" style="93" customWidth="1"/>
    <col min="3" max="9" width="17.109375" style="93" customWidth="1"/>
    <col min="10" max="16384" width="11.44140625" style="93"/>
  </cols>
  <sheetData>
    <row r="1" spans="1:10" ht="24.6" x14ac:dyDescent="0.4">
      <c r="A1" s="1201" t="s">
        <v>499</v>
      </c>
      <c r="B1" s="1201"/>
      <c r="C1" s="1201"/>
      <c r="D1" s="1201"/>
      <c r="E1" s="1201"/>
      <c r="F1" s="1201"/>
      <c r="G1" s="1201"/>
      <c r="H1" s="1201"/>
      <c r="I1" s="1201"/>
    </row>
    <row r="2" spans="1:10" x14ac:dyDescent="0.3">
      <c r="A2" s="120"/>
      <c r="B2" s="120"/>
      <c r="C2" s="121"/>
      <c r="D2" s="121"/>
      <c r="E2" s="121"/>
    </row>
    <row r="3" spans="1:10" x14ac:dyDescent="0.3">
      <c r="A3" s="434" t="s">
        <v>7</v>
      </c>
      <c r="B3" s="120"/>
      <c r="C3" s="120"/>
      <c r="D3" s="120"/>
      <c r="E3" s="121"/>
    </row>
    <row r="5" spans="1:10" ht="38.25" customHeight="1" x14ac:dyDescent="0.3">
      <c r="A5" s="1256" t="s">
        <v>500</v>
      </c>
      <c r="B5" s="1256"/>
      <c r="C5" s="1256"/>
      <c r="D5" s="1256"/>
      <c r="E5" s="1256"/>
      <c r="F5" s="1256"/>
      <c r="G5" s="1256"/>
      <c r="H5" s="1256"/>
      <c r="I5" s="1256"/>
    </row>
    <row r="6" spans="1:10" ht="18.75" customHeight="1" x14ac:dyDescent="0.3">
      <c r="A6" s="1315"/>
      <c r="B6" s="1315"/>
      <c r="C6" s="1317" t="s">
        <v>501</v>
      </c>
      <c r="D6" s="1317"/>
      <c r="E6" s="1317"/>
      <c r="F6" s="1318"/>
      <c r="G6" s="1319" t="s">
        <v>502</v>
      </c>
      <c r="H6" s="1317"/>
      <c r="I6" s="1317"/>
    </row>
    <row r="7" spans="1:10" ht="18.75" customHeight="1" x14ac:dyDescent="0.3">
      <c r="A7" s="1316"/>
      <c r="B7" s="1316"/>
      <c r="C7" s="292" t="s">
        <v>493</v>
      </c>
      <c r="D7" s="292" t="s">
        <v>494</v>
      </c>
      <c r="E7" s="292" t="s">
        <v>408</v>
      </c>
      <c r="F7" s="347" t="s">
        <v>156</v>
      </c>
      <c r="G7" s="292" t="s">
        <v>407</v>
      </c>
      <c r="H7" s="292" t="s">
        <v>408</v>
      </c>
      <c r="I7" s="292" t="s">
        <v>156</v>
      </c>
    </row>
    <row r="8" spans="1:10" x14ac:dyDescent="0.3">
      <c r="A8" s="1278" t="s">
        <v>19</v>
      </c>
      <c r="B8" s="1278"/>
      <c r="C8" s="1278"/>
      <c r="D8" s="1278"/>
      <c r="E8" s="1278"/>
      <c r="F8" s="1313"/>
      <c r="G8" s="1314"/>
      <c r="H8" s="1278"/>
      <c r="I8" s="1278"/>
    </row>
    <row r="9" spans="1:10" x14ac:dyDescent="0.3">
      <c r="A9" s="1221"/>
      <c r="B9" s="124" t="s">
        <v>18</v>
      </c>
      <c r="C9" s="108">
        <v>4250</v>
      </c>
      <c r="D9" s="108">
        <v>1911</v>
      </c>
      <c r="E9" s="108">
        <v>2378</v>
      </c>
      <c r="F9" s="268">
        <v>8539</v>
      </c>
      <c r="G9" s="108">
        <v>8273</v>
      </c>
      <c r="H9" s="108">
        <v>2540</v>
      </c>
      <c r="I9" s="108">
        <v>10813</v>
      </c>
    </row>
    <row r="10" spans="1:10" x14ac:dyDescent="0.3">
      <c r="A10" s="1222"/>
      <c r="B10" s="124" t="s">
        <v>17</v>
      </c>
      <c r="C10" s="108">
        <v>4543</v>
      </c>
      <c r="D10" s="108">
        <v>2193</v>
      </c>
      <c r="E10" s="108">
        <v>2697</v>
      </c>
      <c r="F10" s="268">
        <v>9433</v>
      </c>
      <c r="G10" s="108">
        <v>8705</v>
      </c>
      <c r="H10" s="108">
        <v>2736</v>
      </c>
      <c r="I10" s="108">
        <v>11441</v>
      </c>
    </row>
    <row r="11" spans="1:10" x14ac:dyDescent="0.3">
      <c r="A11" s="1222"/>
      <c r="B11" s="124" t="s">
        <v>154</v>
      </c>
      <c r="C11" s="96">
        <v>48.1612683241339</v>
      </c>
      <c r="D11" s="96">
        <v>23.2478236089874</v>
      </c>
      <c r="E11" s="96">
        <v>28.590908066878701</v>
      </c>
      <c r="F11" s="270">
        <v>100</v>
      </c>
      <c r="G11" s="96">
        <v>76.090231307730605</v>
      </c>
      <c r="H11" s="96">
        <v>23.909768692269399</v>
      </c>
      <c r="I11" s="98">
        <v>100</v>
      </c>
    </row>
    <row r="12" spans="1:10" x14ac:dyDescent="0.3">
      <c r="A12" s="1223"/>
      <c r="B12" s="123" t="s">
        <v>254</v>
      </c>
      <c r="C12" s="127">
        <v>1.01401268567833</v>
      </c>
      <c r="D12" s="127">
        <v>0.85724260496723603</v>
      </c>
      <c r="E12" s="127">
        <v>0.91697601597431999</v>
      </c>
      <c r="F12" s="348" t="s">
        <v>136</v>
      </c>
      <c r="G12" s="127">
        <v>0.76921862573702604</v>
      </c>
      <c r="H12" s="127">
        <v>0.76921862573702604</v>
      </c>
      <c r="I12" s="290" t="s">
        <v>136</v>
      </c>
    </row>
    <row r="13" spans="1:10" x14ac:dyDescent="0.3">
      <c r="A13" s="1264" t="s">
        <v>27</v>
      </c>
      <c r="B13" s="1264"/>
      <c r="C13" s="1264"/>
      <c r="D13" s="1264"/>
      <c r="E13" s="1264"/>
      <c r="F13" s="1310"/>
      <c r="G13" s="1311"/>
      <c r="H13" s="1312"/>
      <c r="I13" s="1312"/>
    </row>
    <row r="14" spans="1:10" x14ac:dyDescent="0.3">
      <c r="A14" s="1221"/>
      <c r="B14" s="131" t="s">
        <v>18</v>
      </c>
      <c r="C14" s="125">
        <v>458</v>
      </c>
      <c r="D14" s="125">
        <v>192</v>
      </c>
      <c r="E14" s="98">
        <v>253</v>
      </c>
      <c r="F14" s="349">
        <v>903</v>
      </c>
      <c r="G14" s="125">
        <v>956</v>
      </c>
      <c r="H14" s="125">
        <v>201</v>
      </c>
      <c r="I14" s="108">
        <v>1157</v>
      </c>
    </row>
    <row r="15" spans="1:10" x14ac:dyDescent="0.3">
      <c r="A15" s="1222"/>
      <c r="B15" s="131" t="s">
        <v>17</v>
      </c>
      <c r="C15" s="125">
        <v>564</v>
      </c>
      <c r="D15" s="125">
        <v>253</v>
      </c>
      <c r="E15" s="98">
        <v>323</v>
      </c>
      <c r="F15" s="268">
        <v>1140</v>
      </c>
      <c r="G15" s="108">
        <v>1148</v>
      </c>
      <c r="H15" s="125">
        <v>249</v>
      </c>
      <c r="I15" s="108">
        <v>1397</v>
      </c>
    </row>
    <row r="16" spans="1:10" x14ac:dyDescent="0.3">
      <c r="A16" s="1222"/>
      <c r="B16" s="131" t="s">
        <v>154</v>
      </c>
      <c r="C16" s="96">
        <v>49.434356820543101</v>
      </c>
      <c r="D16" s="96">
        <v>22.224988719633</v>
      </c>
      <c r="E16" s="96">
        <v>28.340654459823899</v>
      </c>
      <c r="F16" s="270">
        <v>100</v>
      </c>
      <c r="G16" s="96">
        <v>82.161996989892202</v>
      </c>
      <c r="H16" s="96">
        <v>17.838003010107801</v>
      </c>
      <c r="I16" s="98">
        <v>100</v>
      </c>
      <c r="J16" s="257"/>
    </row>
    <row r="17" spans="1:9" x14ac:dyDescent="0.3">
      <c r="A17" s="1223"/>
      <c r="B17" s="134" t="s">
        <v>254</v>
      </c>
      <c r="C17" s="127">
        <v>3.1201041441731201</v>
      </c>
      <c r="D17" s="127">
        <v>2.59458375420928</v>
      </c>
      <c r="E17" s="147">
        <v>2.8123426603566202</v>
      </c>
      <c r="F17" s="348" t="s">
        <v>136</v>
      </c>
      <c r="G17" s="127">
        <v>2.1106328042223601</v>
      </c>
      <c r="H17" s="127">
        <v>2.1106328042223601</v>
      </c>
      <c r="I17" s="290" t="s">
        <v>136</v>
      </c>
    </row>
    <row r="18" spans="1:9" x14ac:dyDescent="0.3">
      <c r="A18" s="1298" t="s">
        <v>37</v>
      </c>
      <c r="B18" s="1298"/>
      <c r="C18" s="1298"/>
      <c r="D18" s="1298"/>
      <c r="E18" s="1298"/>
      <c r="F18" s="1308"/>
      <c r="G18" s="1309"/>
      <c r="H18" s="1298"/>
      <c r="I18" s="1298"/>
    </row>
    <row r="19" spans="1:9" ht="15" thickBot="1" x14ac:dyDescent="0.35">
      <c r="A19" s="1216" t="s">
        <v>38</v>
      </c>
      <c r="B19" s="137" t="s">
        <v>18</v>
      </c>
      <c r="C19" s="242">
        <v>45</v>
      </c>
      <c r="D19" s="140">
        <v>9</v>
      </c>
      <c r="E19" s="140">
        <v>7</v>
      </c>
      <c r="F19" s="350">
        <v>61</v>
      </c>
      <c r="G19" s="242">
        <v>51</v>
      </c>
      <c r="H19" s="242">
        <v>22</v>
      </c>
      <c r="I19" s="242">
        <v>73</v>
      </c>
    </row>
    <row r="20" spans="1:9" ht="15" thickBot="1" x14ac:dyDescent="0.35">
      <c r="A20" s="1217"/>
      <c r="B20" s="139" t="s">
        <v>17</v>
      </c>
      <c r="C20" s="242">
        <v>54</v>
      </c>
      <c r="D20" s="140">
        <v>12</v>
      </c>
      <c r="E20" s="140">
        <v>8</v>
      </c>
      <c r="F20" s="350">
        <v>74</v>
      </c>
      <c r="G20" s="242">
        <v>56</v>
      </c>
      <c r="H20" s="242">
        <v>29</v>
      </c>
      <c r="I20" s="242">
        <v>85</v>
      </c>
    </row>
    <row r="21" spans="1:9" ht="15" thickBot="1" x14ac:dyDescent="0.35">
      <c r="A21" s="1217"/>
      <c r="B21" s="139" t="s">
        <v>154</v>
      </c>
      <c r="C21" s="100">
        <v>73.731580444491897</v>
      </c>
      <c r="D21" s="138">
        <v>15.911146257420601</v>
      </c>
      <c r="E21" s="138">
        <v>10.357273298087501</v>
      </c>
      <c r="F21" s="350">
        <v>100</v>
      </c>
      <c r="G21" s="100">
        <v>65.927556022641795</v>
      </c>
      <c r="H21" s="100">
        <v>34.072443977358198</v>
      </c>
      <c r="I21" s="242">
        <v>100</v>
      </c>
    </row>
    <row r="22" spans="1:9" x14ac:dyDescent="0.3">
      <c r="A22" s="1218"/>
      <c r="B22" s="233" t="s">
        <v>254</v>
      </c>
      <c r="C22" s="143">
        <v>10.5669482314053</v>
      </c>
      <c r="D22" s="144">
        <v>8.7826542541005299</v>
      </c>
      <c r="E22" s="144">
        <v>7.3162086621451996</v>
      </c>
      <c r="F22" s="351" t="s">
        <v>136</v>
      </c>
      <c r="G22" s="143">
        <v>10.4026612119691</v>
      </c>
      <c r="H22" s="143">
        <v>10.4026612119691</v>
      </c>
      <c r="I22" s="143" t="s">
        <v>136</v>
      </c>
    </row>
    <row r="23" spans="1:9" ht="15" thickBot="1" x14ac:dyDescent="0.35">
      <c r="A23" s="1216" t="s">
        <v>39</v>
      </c>
      <c r="B23" s="137" t="s">
        <v>18</v>
      </c>
      <c r="C23" s="241">
        <v>100</v>
      </c>
      <c r="D23" s="241">
        <v>37</v>
      </c>
      <c r="E23" s="241">
        <v>45</v>
      </c>
      <c r="F23" s="352">
        <v>182</v>
      </c>
      <c r="G23" s="241">
        <v>181</v>
      </c>
      <c r="H23" s="241">
        <v>44</v>
      </c>
      <c r="I23" s="241">
        <v>225</v>
      </c>
    </row>
    <row r="24" spans="1:9" ht="15" thickBot="1" x14ac:dyDescent="0.35">
      <c r="A24" s="1217"/>
      <c r="B24" s="139" t="s">
        <v>17</v>
      </c>
      <c r="C24" s="242">
        <v>112</v>
      </c>
      <c r="D24" s="242">
        <v>46</v>
      </c>
      <c r="E24" s="242">
        <v>43</v>
      </c>
      <c r="F24" s="350">
        <v>201</v>
      </c>
      <c r="G24" s="242">
        <v>201</v>
      </c>
      <c r="H24" s="242">
        <v>43</v>
      </c>
      <c r="I24" s="242">
        <v>244</v>
      </c>
    </row>
    <row r="25" spans="1:9" ht="15" thickBot="1" x14ac:dyDescent="0.35">
      <c r="A25" s="1217"/>
      <c r="B25" s="139" t="s">
        <v>154</v>
      </c>
      <c r="C25" s="100">
        <v>55.603266843706102</v>
      </c>
      <c r="D25" s="100">
        <v>22.986739811889699</v>
      </c>
      <c r="E25" s="100">
        <v>21.409993344404199</v>
      </c>
      <c r="F25" s="350">
        <v>100</v>
      </c>
      <c r="G25" s="100">
        <v>82.506765891761603</v>
      </c>
      <c r="H25" s="100">
        <v>17.493234108238401</v>
      </c>
      <c r="I25" s="242">
        <v>100</v>
      </c>
    </row>
    <row r="26" spans="1:9" x14ac:dyDescent="0.3">
      <c r="A26" s="1218"/>
      <c r="B26" s="233" t="s">
        <v>254</v>
      </c>
      <c r="C26" s="100">
        <v>6.9065430163624599</v>
      </c>
      <c r="D26" s="100">
        <v>5.8486617336428797</v>
      </c>
      <c r="E26" s="100">
        <v>5.7019970534723798</v>
      </c>
      <c r="F26" s="246" t="s">
        <v>136</v>
      </c>
      <c r="G26" s="100">
        <v>4.7496250961617896</v>
      </c>
      <c r="H26" s="100">
        <v>4.7496250961617896</v>
      </c>
      <c r="I26" s="100" t="s">
        <v>136</v>
      </c>
    </row>
    <row r="27" spans="1:9" ht="15" thickBot="1" x14ac:dyDescent="0.35">
      <c r="A27" s="1216" t="s">
        <v>47</v>
      </c>
      <c r="B27" s="137" t="s">
        <v>18</v>
      </c>
      <c r="C27" s="241">
        <v>56</v>
      </c>
      <c r="D27" s="311">
        <v>6</v>
      </c>
      <c r="E27" s="241">
        <v>12</v>
      </c>
      <c r="F27" s="352">
        <v>74</v>
      </c>
      <c r="G27" s="241">
        <v>78</v>
      </c>
      <c r="H27" s="311">
        <v>13</v>
      </c>
      <c r="I27" s="241">
        <v>91</v>
      </c>
    </row>
    <row r="28" spans="1:9" ht="15" thickBot="1" x14ac:dyDescent="0.35">
      <c r="A28" s="1217"/>
      <c r="B28" s="139" t="s">
        <v>17</v>
      </c>
      <c r="C28" s="242">
        <v>77</v>
      </c>
      <c r="D28" s="140">
        <v>7</v>
      </c>
      <c r="E28" s="242">
        <v>18</v>
      </c>
      <c r="F28" s="350">
        <v>102</v>
      </c>
      <c r="G28" s="242">
        <v>107</v>
      </c>
      <c r="H28" s="140">
        <v>16</v>
      </c>
      <c r="I28" s="242">
        <v>123</v>
      </c>
    </row>
    <row r="29" spans="1:9" ht="15" thickBot="1" x14ac:dyDescent="0.35">
      <c r="A29" s="1217"/>
      <c r="B29" s="139" t="s">
        <v>154</v>
      </c>
      <c r="C29" s="100">
        <v>75.227997142722103</v>
      </c>
      <c r="D29" s="138">
        <v>7.1410618883018397</v>
      </c>
      <c r="E29" s="100">
        <v>17.630940968976098</v>
      </c>
      <c r="F29" s="350">
        <v>100</v>
      </c>
      <c r="G29" s="100">
        <v>87.183971432569194</v>
      </c>
      <c r="H29" s="138">
        <v>12.8160285674308</v>
      </c>
      <c r="I29" s="242">
        <v>100</v>
      </c>
    </row>
    <row r="30" spans="1:9" x14ac:dyDescent="0.3">
      <c r="A30" s="1218"/>
      <c r="B30" s="233" t="s">
        <v>254</v>
      </c>
      <c r="C30" s="100">
        <v>9.41077097107779</v>
      </c>
      <c r="D30" s="138">
        <v>5.6136864120294199</v>
      </c>
      <c r="E30" s="100">
        <v>8.3075830542614906</v>
      </c>
      <c r="F30" s="246" t="s">
        <v>136</v>
      </c>
      <c r="G30" s="100">
        <v>6.5712064983630203</v>
      </c>
      <c r="H30" s="138">
        <v>6.5712064983630203</v>
      </c>
      <c r="I30" s="100" t="s">
        <v>136</v>
      </c>
    </row>
    <row r="31" spans="1:9" ht="15" thickBot="1" x14ac:dyDescent="0.35">
      <c r="A31" s="1216" t="s">
        <v>51</v>
      </c>
      <c r="B31" s="137" t="s">
        <v>18</v>
      </c>
      <c r="C31" s="241">
        <v>38</v>
      </c>
      <c r="D31" s="241">
        <v>23</v>
      </c>
      <c r="E31" s="241">
        <v>20</v>
      </c>
      <c r="F31" s="352">
        <v>81</v>
      </c>
      <c r="G31" s="241">
        <v>86</v>
      </c>
      <c r="H31" s="241">
        <v>15</v>
      </c>
      <c r="I31" s="241">
        <v>101</v>
      </c>
    </row>
    <row r="32" spans="1:9" ht="15" thickBot="1" x14ac:dyDescent="0.35">
      <c r="A32" s="1217"/>
      <c r="B32" s="139" t="s">
        <v>17</v>
      </c>
      <c r="C32" s="242">
        <v>51</v>
      </c>
      <c r="D32" s="242">
        <v>29</v>
      </c>
      <c r="E32" s="242">
        <v>28</v>
      </c>
      <c r="F32" s="350">
        <v>108</v>
      </c>
      <c r="G32" s="242">
        <v>108</v>
      </c>
      <c r="H32" s="242">
        <v>19</v>
      </c>
      <c r="I32" s="242">
        <v>127</v>
      </c>
    </row>
    <row r="33" spans="1:9" ht="15" thickBot="1" x14ac:dyDescent="0.35">
      <c r="A33" s="1217"/>
      <c r="B33" s="139" t="s">
        <v>154</v>
      </c>
      <c r="C33" s="100">
        <v>46.905010670556798</v>
      </c>
      <c r="D33" s="100">
        <v>26.950310709754199</v>
      </c>
      <c r="E33" s="100">
        <v>26.144678619689</v>
      </c>
      <c r="F33" s="350">
        <v>100</v>
      </c>
      <c r="G33" s="100">
        <v>84.817188345765899</v>
      </c>
      <c r="H33" s="100">
        <v>15.182811654234101</v>
      </c>
      <c r="I33" s="242">
        <v>100</v>
      </c>
    </row>
    <row r="34" spans="1:9" x14ac:dyDescent="0.3">
      <c r="A34" s="1218"/>
      <c r="B34" s="233" t="s">
        <v>254</v>
      </c>
      <c r="C34" s="100">
        <v>10.398354820166601</v>
      </c>
      <c r="D34" s="100">
        <v>9.2452640414662302</v>
      </c>
      <c r="E34" s="100">
        <v>9.1561056275096693</v>
      </c>
      <c r="F34" s="246" t="s">
        <v>136</v>
      </c>
      <c r="G34" s="100">
        <v>6.6961951940145603</v>
      </c>
      <c r="H34" s="100">
        <v>6.6961951940145603</v>
      </c>
      <c r="I34" s="100" t="s">
        <v>136</v>
      </c>
    </row>
    <row r="35" spans="1:9" ht="15" thickBot="1" x14ac:dyDescent="0.35">
      <c r="A35" s="1216" t="s">
        <v>56</v>
      </c>
      <c r="B35" s="137" t="s">
        <v>18</v>
      </c>
      <c r="C35" s="241">
        <v>125</v>
      </c>
      <c r="D35" s="241">
        <v>85</v>
      </c>
      <c r="E35" s="241">
        <v>119</v>
      </c>
      <c r="F35" s="352">
        <v>329</v>
      </c>
      <c r="G35" s="241">
        <v>351</v>
      </c>
      <c r="H35" s="241">
        <v>79</v>
      </c>
      <c r="I35" s="241">
        <v>430</v>
      </c>
    </row>
    <row r="36" spans="1:9" ht="15" thickBot="1" x14ac:dyDescent="0.35">
      <c r="A36" s="1217"/>
      <c r="B36" s="139" t="s">
        <v>17</v>
      </c>
      <c r="C36" s="242">
        <v>179</v>
      </c>
      <c r="D36" s="242">
        <v>124</v>
      </c>
      <c r="E36" s="242">
        <v>181</v>
      </c>
      <c r="F36" s="350">
        <v>484</v>
      </c>
      <c r="G36" s="242">
        <v>490</v>
      </c>
      <c r="H36" s="242">
        <v>114</v>
      </c>
      <c r="I36" s="242">
        <v>604</v>
      </c>
    </row>
    <row r="37" spans="1:9" ht="15" thickBot="1" x14ac:dyDescent="0.35">
      <c r="A37" s="1217"/>
      <c r="B37" s="139" t="s">
        <v>154</v>
      </c>
      <c r="C37" s="100">
        <v>37.030641828473698</v>
      </c>
      <c r="D37" s="100">
        <v>25.6803802525679</v>
      </c>
      <c r="E37" s="100">
        <v>37.288977918958302</v>
      </c>
      <c r="F37" s="350">
        <v>100</v>
      </c>
      <c r="G37" s="100">
        <v>81.081605117308399</v>
      </c>
      <c r="H37" s="100">
        <v>18.918394882691601</v>
      </c>
      <c r="I37" s="242">
        <v>100</v>
      </c>
    </row>
    <row r="38" spans="1:9" x14ac:dyDescent="0.3">
      <c r="A38" s="1218"/>
      <c r="B38" s="233" t="s">
        <v>254</v>
      </c>
      <c r="C38" s="100">
        <v>4.9924998181364098</v>
      </c>
      <c r="D38" s="100">
        <v>4.5167418456086903</v>
      </c>
      <c r="E38" s="100">
        <v>4.9995968297553697</v>
      </c>
      <c r="F38" s="246" t="s">
        <v>136</v>
      </c>
      <c r="G38" s="100">
        <v>3.5419288895649101</v>
      </c>
      <c r="H38" s="100">
        <v>3.5419288895649101</v>
      </c>
      <c r="I38" s="100" t="s">
        <v>136</v>
      </c>
    </row>
    <row r="39" spans="1:9" ht="15" thickBot="1" x14ac:dyDescent="0.35">
      <c r="A39" s="1216" t="s">
        <v>66</v>
      </c>
      <c r="B39" s="137" t="s">
        <v>18</v>
      </c>
      <c r="C39" s="241">
        <v>57</v>
      </c>
      <c r="D39" s="241">
        <v>23</v>
      </c>
      <c r="E39" s="241">
        <v>34</v>
      </c>
      <c r="F39" s="352">
        <v>114</v>
      </c>
      <c r="G39" s="241">
        <v>126</v>
      </c>
      <c r="H39" s="241">
        <v>18</v>
      </c>
      <c r="I39" s="241">
        <v>144</v>
      </c>
    </row>
    <row r="40" spans="1:9" ht="15" thickBot="1" x14ac:dyDescent="0.35">
      <c r="A40" s="1217"/>
      <c r="B40" s="139" t="s">
        <v>17</v>
      </c>
      <c r="C40" s="242">
        <v>54</v>
      </c>
      <c r="D40" s="242">
        <v>25</v>
      </c>
      <c r="E40" s="242">
        <v>32</v>
      </c>
      <c r="F40" s="350">
        <v>111</v>
      </c>
      <c r="G40" s="242">
        <v>111</v>
      </c>
      <c r="H40" s="242">
        <v>18</v>
      </c>
      <c r="I40" s="242">
        <v>129</v>
      </c>
    </row>
    <row r="41" spans="1:9" ht="15" thickBot="1" x14ac:dyDescent="0.35">
      <c r="A41" s="1217"/>
      <c r="B41" s="139" t="s">
        <v>154</v>
      </c>
      <c r="C41" s="100">
        <v>49.010844435502698</v>
      </c>
      <c r="D41" s="100">
        <v>22.4971300273175</v>
      </c>
      <c r="E41" s="100">
        <v>28.492025537179799</v>
      </c>
      <c r="F41" s="350">
        <v>100</v>
      </c>
      <c r="G41" s="100">
        <v>85.980155155956894</v>
      </c>
      <c r="H41" s="100">
        <v>14.019844844043099</v>
      </c>
      <c r="I41" s="242">
        <v>100</v>
      </c>
    </row>
    <row r="42" spans="1:9" x14ac:dyDescent="0.3">
      <c r="A42" s="1218"/>
      <c r="B42" s="233" t="s">
        <v>254</v>
      </c>
      <c r="C42" s="100">
        <v>8.7801782020804904</v>
      </c>
      <c r="D42" s="100">
        <v>7.3339978726530202</v>
      </c>
      <c r="E42" s="100">
        <v>7.9278829345721604</v>
      </c>
      <c r="F42" s="246" t="s">
        <v>136</v>
      </c>
      <c r="G42" s="100">
        <v>5.4257555522956498</v>
      </c>
      <c r="H42" s="100">
        <v>5.4257555522956498</v>
      </c>
      <c r="I42" s="100" t="s">
        <v>136</v>
      </c>
    </row>
    <row r="43" spans="1:9" ht="15" thickBot="1" x14ac:dyDescent="0.35">
      <c r="A43" s="1216" t="s">
        <v>71</v>
      </c>
      <c r="B43" s="137" t="s">
        <v>18</v>
      </c>
      <c r="C43" s="241">
        <v>10</v>
      </c>
      <c r="D43" s="310">
        <v>4</v>
      </c>
      <c r="E43" s="310">
        <v>2</v>
      </c>
      <c r="F43" s="353">
        <v>16</v>
      </c>
      <c r="G43" s="241">
        <v>23</v>
      </c>
      <c r="H43" s="310">
        <v>2</v>
      </c>
      <c r="I43" s="241">
        <v>25</v>
      </c>
    </row>
    <row r="44" spans="1:9" ht="15" thickBot="1" x14ac:dyDescent="0.35">
      <c r="A44" s="1217"/>
      <c r="B44" s="139" t="s">
        <v>17</v>
      </c>
      <c r="C44" s="242">
        <v>10</v>
      </c>
      <c r="D44" s="223">
        <v>6</v>
      </c>
      <c r="E44" s="223">
        <v>3</v>
      </c>
      <c r="F44" s="354">
        <v>19</v>
      </c>
      <c r="G44" s="242">
        <v>26</v>
      </c>
      <c r="H44" s="223">
        <v>3</v>
      </c>
      <c r="I44" s="242">
        <v>29</v>
      </c>
    </row>
    <row r="45" spans="1:9" ht="15" thickBot="1" x14ac:dyDescent="0.35">
      <c r="A45" s="1217"/>
      <c r="B45" s="139" t="s">
        <v>154</v>
      </c>
      <c r="C45" s="100">
        <v>53.391613843770699</v>
      </c>
      <c r="D45" s="224">
        <v>31.704888868167</v>
      </c>
      <c r="E45" s="224">
        <v>14.9034972880622</v>
      </c>
      <c r="F45" s="354">
        <v>100</v>
      </c>
      <c r="G45" s="100">
        <v>91.021146759166299</v>
      </c>
      <c r="H45" s="224">
        <v>8.9788532408337094</v>
      </c>
      <c r="I45" s="242">
        <v>100</v>
      </c>
    </row>
    <row r="46" spans="1:9" x14ac:dyDescent="0.3">
      <c r="A46" s="1218"/>
      <c r="B46" s="233" t="s">
        <v>254</v>
      </c>
      <c r="C46" s="100">
        <v>23.3872586737169</v>
      </c>
      <c r="D46" s="224">
        <v>21.815676651858201</v>
      </c>
      <c r="E46" s="224">
        <v>16.695933823072799</v>
      </c>
      <c r="F46" s="355" t="s">
        <v>136</v>
      </c>
      <c r="G46" s="100">
        <v>10.7221613230918</v>
      </c>
      <c r="H46" s="224">
        <v>10.7221613230918</v>
      </c>
      <c r="I46" s="100" t="s">
        <v>136</v>
      </c>
    </row>
    <row r="47" spans="1:9" ht="15" thickBot="1" x14ac:dyDescent="0.35">
      <c r="A47" s="1216" t="s">
        <v>72</v>
      </c>
      <c r="B47" s="137" t="s">
        <v>18</v>
      </c>
      <c r="C47" s="241">
        <v>27</v>
      </c>
      <c r="D47" s="311">
        <v>5</v>
      </c>
      <c r="E47" s="241">
        <v>14</v>
      </c>
      <c r="F47" s="352">
        <v>46</v>
      </c>
      <c r="G47" s="241">
        <v>60</v>
      </c>
      <c r="H47" s="311">
        <v>8</v>
      </c>
      <c r="I47" s="241">
        <v>68</v>
      </c>
    </row>
    <row r="48" spans="1:9" ht="15" thickBot="1" x14ac:dyDescent="0.35">
      <c r="A48" s="1217"/>
      <c r="B48" s="139" t="s">
        <v>17</v>
      </c>
      <c r="C48" s="242">
        <v>25</v>
      </c>
      <c r="D48" s="140">
        <v>3</v>
      </c>
      <c r="E48" s="242">
        <v>11</v>
      </c>
      <c r="F48" s="350">
        <v>39</v>
      </c>
      <c r="G48" s="242">
        <v>47</v>
      </c>
      <c r="H48" s="140">
        <v>7</v>
      </c>
      <c r="I48" s="242">
        <v>54</v>
      </c>
    </row>
    <row r="49" spans="1:9" ht="15" thickBot="1" x14ac:dyDescent="0.35">
      <c r="A49" s="1217"/>
      <c r="B49" s="139" t="s">
        <v>154</v>
      </c>
      <c r="C49" s="100">
        <v>64.206391245187703</v>
      </c>
      <c r="D49" s="138">
        <v>8.2805715995114699</v>
      </c>
      <c r="E49" s="100">
        <v>27.5130371553008</v>
      </c>
      <c r="F49" s="350">
        <v>100</v>
      </c>
      <c r="G49" s="100">
        <v>86.634254773743905</v>
      </c>
      <c r="H49" s="138">
        <v>13.365745226256101</v>
      </c>
      <c r="I49" s="242">
        <v>100</v>
      </c>
    </row>
    <row r="50" spans="1:9" x14ac:dyDescent="0.3">
      <c r="A50" s="1218"/>
      <c r="B50" s="233" t="s">
        <v>254</v>
      </c>
      <c r="C50" s="100">
        <v>13.2551214573813</v>
      </c>
      <c r="D50" s="138">
        <v>7.61995954971185</v>
      </c>
      <c r="E50" s="100">
        <v>12.347841804888199</v>
      </c>
      <c r="F50" s="246" t="s">
        <v>136</v>
      </c>
      <c r="G50" s="100">
        <v>7.7385164208242703</v>
      </c>
      <c r="H50" s="138">
        <v>7.7385164208242703</v>
      </c>
      <c r="I50" s="100" t="s">
        <v>136</v>
      </c>
    </row>
    <row r="51" spans="1:9" x14ac:dyDescent="0.3">
      <c r="A51" s="1298" t="s">
        <v>288</v>
      </c>
      <c r="B51" s="1298"/>
      <c r="C51" s="1298"/>
      <c r="D51" s="1298"/>
      <c r="E51" s="1298"/>
      <c r="F51" s="1308"/>
      <c r="G51" s="1309"/>
      <c r="H51" s="1298"/>
      <c r="I51" s="1298"/>
    </row>
    <row r="52" spans="1:9" ht="15" thickBot="1" x14ac:dyDescent="0.35">
      <c r="A52" s="1216" t="s">
        <v>27</v>
      </c>
      <c r="B52" s="137" t="s">
        <v>18</v>
      </c>
      <c r="C52" s="242">
        <v>104</v>
      </c>
      <c r="D52" s="242">
        <v>78</v>
      </c>
      <c r="E52" s="242">
        <v>115</v>
      </c>
      <c r="F52" s="350">
        <v>297</v>
      </c>
      <c r="G52" s="242">
        <v>319</v>
      </c>
      <c r="H52" s="242">
        <v>72</v>
      </c>
      <c r="I52" s="242">
        <v>391</v>
      </c>
    </row>
    <row r="53" spans="1:9" ht="15" thickBot="1" x14ac:dyDescent="0.35">
      <c r="A53" s="1217"/>
      <c r="B53" s="139" t="s">
        <v>17</v>
      </c>
      <c r="C53" s="242">
        <v>152</v>
      </c>
      <c r="D53" s="242">
        <v>116</v>
      </c>
      <c r="E53" s="242">
        <v>176</v>
      </c>
      <c r="F53" s="350">
        <v>444</v>
      </c>
      <c r="G53" s="242">
        <v>450</v>
      </c>
      <c r="H53" s="242">
        <v>106</v>
      </c>
      <c r="I53" s="242">
        <v>556</v>
      </c>
    </row>
    <row r="54" spans="1:9" ht="15" thickBot="1" x14ac:dyDescent="0.35">
      <c r="A54" s="1217"/>
      <c r="B54" s="139" t="s">
        <v>154</v>
      </c>
      <c r="C54" s="96">
        <v>34.180796537761701</v>
      </c>
      <c r="D54" s="96">
        <v>26.174600299003401</v>
      </c>
      <c r="E54" s="96">
        <v>39.644603163234898</v>
      </c>
      <c r="F54" s="274">
        <v>100</v>
      </c>
      <c r="G54" s="96">
        <v>80.918575383564203</v>
      </c>
      <c r="H54" s="96">
        <v>19.0814246164358</v>
      </c>
      <c r="I54" s="107">
        <v>100</v>
      </c>
    </row>
    <row r="55" spans="1:9" x14ac:dyDescent="0.3">
      <c r="A55" s="1218"/>
      <c r="B55" s="233" t="s">
        <v>254</v>
      </c>
      <c r="C55" s="147">
        <v>5.1613098226240597</v>
      </c>
      <c r="D55" s="147">
        <v>4.7833863699346999</v>
      </c>
      <c r="E55" s="147">
        <v>5.3228303112064399</v>
      </c>
      <c r="F55" s="280" t="s">
        <v>136</v>
      </c>
      <c r="G55" s="147">
        <v>3.7265923403610599</v>
      </c>
      <c r="H55" s="147">
        <v>3.7265923403610599</v>
      </c>
      <c r="I55" s="147" t="s">
        <v>136</v>
      </c>
    </row>
    <row r="56" spans="1:9" ht="15" thickBot="1" x14ac:dyDescent="0.35">
      <c r="A56" s="1216" t="s">
        <v>84</v>
      </c>
      <c r="B56" s="137" t="s">
        <v>18</v>
      </c>
      <c r="C56" s="241">
        <v>58</v>
      </c>
      <c r="D56" s="241">
        <v>23</v>
      </c>
      <c r="E56" s="241">
        <v>38</v>
      </c>
      <c r="F56" s="352">
        <v>119</v>
      </c>
      <c r="G56" s="241">
        <v>123</v>
      </c>
      <c r="H56" s="241">
        <v>27</v>
      </c>
      <c r="I56" s="241">
        <v>150</v>
      </c>
    </row>
    <row r="57" spans="1:9" ht="15" thickBot="1" x14ac:dyDescent="0.35">
      <c r="A57" s="1217"/>
      <c r="B57" s="139" t="s">
        <v>17</v>
      </c>
      <c r="C57" s="242">
        <v>62</v>
      </c>
      <c r="D57" s="242">
        <v>27</v>
      </c>
      <c r="E57" s="242">
        <v>36</v>
      </c>
      <c r="F57" s="350">
        <v>125</v>
      </c>
      <c r="G57" s="242">
        <v>129</v>
      </c>
      <c r="H57" s="242">
        <v>25</v>
      </c>
      <c r="I57" s="242">
        <v>154</v>
      </c>
    </row>
    <row r="58" spans="1:9" ht="15" thickBot="1" x14ac:dyDescent="0.35">
      <c r="A58" s="1217"/>
      <c r="B58" s="139" t="s">
        <v>154</v>
      </c>
      <c r="C58" s="96">
        <v>49.236101777084301</v>
      </c>
      <c r="D58" s="96">
        <v>21.7135058883214</v>
      </c>
      <c r="E58" s="96">
        <v>29.050392334594299</v>
      </c>
      <c r="F58" s="274">
        <v>100</v>
      </c>
      <c r="G58" s="96">
        <v>83.469486145125799</v>
      </c>
      <c r="H58" s="96">
        <v>16.530513854874201</v>
      </c>
      <c r="I58" s="107">
        <v>100</v>
      </c>
    </row>
    <row r="59" spans="1:9" x14ac:dyDescent="0.3">
      <c r="A59" s="1218"/>
      <c r="B59" s="233" t="s">
        <v>254</v>
      </c>
      <c r="C59" s="96">
        <v>8.5944202433082406</v>
      </c>
      <c r="D59" s="96">
        <v>7.0877056087353099</v>
      </c>
      <c r="E59" s="96">
        <v>7.80455729250244</v>
      </c>
      <c r="F59" s="277" t="s">
        <v>136</v>
      </c>
      <c r="G59" s="96">
        <v>5.68764093181787</v>
      </c>
      <c r="H59" s="96">
        <v>5.68764093181787</v>
      </c>
      <c r="I59" s="96" t="s">
        <v>136</v>
      </c>
    </row>
    <row r="60" spans="1:9" ht="15" thickBot="1" x14ac:dyDescent="0.35">
      <c r="A60" s="1216" t="s">
        <v>89</v>
      </c>
      <c r="B60" s="137" t="s">
        <v>18</v>
      </c>
      <c r="C60" s="241">
        <v>13</v>
      </c>
      <c r="D60" s="311">
        <v>6</v>
      </c>
      <c r="E60" s="241">
        <v>9</v>
      </c>
      <c r="F60" s="352">
        <v>28</v>
      </c>
      <c r="G60" s="241">
        <v>29</v>
      </c>
      <c r="H60" s="311">
        <v>6</v>
      </c>
      <c r="I60" s="241">
        <v>35</v>
      </c>
    </row>
    <row r="61" spans="1:9" ht="15" thickBot="1" x14ac:dyDescent="0.35">
      <c r="A61" s="1217"/>
      <c r="B61" s="139" t="s">
        <v>17</v>
      </c>
      <c r="C61" s="242">
        <v>16</v>
      </c>
      <c r="D61" s="140">
        <v>7</v>
      </c>
      <c r="E61" s="242">
        <v>13</v>
      </c>
      <c r="F61" s="350">
        <v>36</v>
      </c>
      <c r="G61" s="242">
        <v>36</v>
      </c>
      <c r="H61" s="140">
        <v>7</v>
      </c>
      <c r="I61" s="242">
        <v>43</v>
      </c>
    </row>
    <row r="62" spans="1:9" ht="15" thickBot="1" x14ac:dyDescent="0.35">
      <c r="A62" s="1217"/>
      <c r="B62" s="139" t="s">
        <v>154</v>
      </c>
      <c r="C62" s="96">
        <v>44.926925474006502</v>
      </c>
      <c r="D62" s="141">
        <v>20.2286771733847</v>
      </c>
      <c r="E62" s="96">
        <v>34.844397352608901</v>
      </c>
      <c r="F62" s="274">
        <v>100</v>
      </c>
      <c r="G62" s="96">
        <v>84.053037612270501</v>
      </c>
      <c r="H62" s="141">
        <v>15.946962387729499</v>
      </c>
      <c r="I62" s="107">
        <v>100</v>
      </c>
    </row>
    <row r="63" spans="1:9" x14ac:dyDescent="0.3">
      <c r="A63" s="1218"/>
      <c r="B63" s="233" t="s">
        <v>254</v>
      </c>
      <c r="C63" s="96">
        <v>17.628475184490501</v>
      </c>
      <c r="D63" s="141">
        <v>14.2363572160389</v>
      </c>
      <c r="E63" s="96">
        <v>16.886284415194599</v>
      </c>
      <c r="F63" s="277" t="s">
        <v>136</v>
      </c>
      <c r="G63" s="96">
        <v>11.6051944853498</v>
      </c>
      <c r="H63" s="141">
        <v>11.6051944853498</v>
      </c>
      <c r="I63" s="96" t="s">
        <v>136</v>
      </c>
    </row>
    <row r="64" spans="1:9" ht="15" thickBot="1" x14ac:dyDescent="0.35">
      <c r="A64" s="1216" t="s">
        <v>90</v>
      </c>
      <c r="B64" s="137" t="s">
        <v>18</v>
      </c>
      <c r="C64" s="241">
        <v>15</v>
      </c>
      <c r="D64" s="310">
        <v>3</v>
      </c>
      <c r="E64" s="241">
        <v>12</v>
      </c>
      <c r="F64" s="352">
        <v>30</v>
      </c>
      <c r="G64" s="241">
        <v>41</v>
      </c>
      <c r="H64" s="311">
        <v>5</v>
      </c>
      <c r="I64" s="241">
        <v>46</v>
      </c>
    </row>
    <row r="65" spans="1:9" ht="15" thickBot="1" x14ac:dyDescent="0.35">
      <c r="A65" s="1217"/>
      <c r="B65" s="139" t="s">
        <v>17</v>
      </c>
      <c r="C65" s="242">
        <v>10</v>
      </c>
      <c r="D65" s="223">
        <v>1</v>
      </c>
      <c r="E65" s="242">
        <v>8</v>
      </c>
      <c r="F65" s="350">
        <v>19</v>
      </c>
      <c r="G65" s="242">
        <v>25</v>
      </c>
      <c r="H65" s="140">
        <v>4</v>
      </c>
      <c r="I65" s="242">
        <v>29</v>
      </c>
    </row>
    <row r="66" spans="1:9" ht="15" thickBot="1" x14ac:dyDescent="0.35">
      <c r="A66" s="1217"/>
      <c r="B66" s="139" t="s">
        <v>154</v>
      </c>
      <c r="C66" s="96">
        <v>54.655788450933002</v>
      </c>
      <c r="D66" s="225">
        <v>5.7094061731821704</v>
      </c>
      <c r="E66" s="96">
        <v>39.634805375884802</v>
      </c>
      <c r="F66" s="274">
        <v>100</v>
      </c>
      <c r="G66" s="96">
        <v>86.905512567460804</v>
      </c>
      <c r="H66" s="141">
        <v>13.0944874325392</v>
      </c>
      <c r="I66" s="107">
        <v>100</v>
      </c>
    </row>
    <row r="67" spans="1:9" x14ac:dyDescent="0.3">
      <c r="A67" s="1218"/>
      <c r="B67" s="233" t="s">
        <v>254</v>
      </c>
      <c r="C67" s="96">
        <v>17.0446911212529</v>
      </c>
      <c r="D67" s="225">
        <v>7.9440099935689403</v>
      </c>
      <c r="E67" s="96">
        <v>16.747184074392099</v>
      </c>
      <c r="F67" s="277" t="s">
        <v>136</v>
      </c>
      <c r="G67" s="96">
        <v>9.3273817537803101</v>
      </c>
      <c r="H67" s="141">
        <v>9.3273817537803101</v>
      </c>
      <c r="I67" s="96" t="s">
        <v>136</v>
      </c>
    </row>
    <row r="68" spans="1:9" ht="15" thickBot="1" x14ac:dyDescent="0.35">
      <c r="A68" s="1216" t="s">
        <v>91</v>
      </c>
      <c r="B68" s="137" t="s">
        <v>18</v>
      </c>
      <c r="C68" s="241">
        <v>16</v>
      </c>
      <c r="D68" s="310">
        <v>1</v>
      </c>
      <c r="E68" s="311">
        <v>6</v>
      </c>
      <c r="F68" s="352">
        <v>23</v>
      </c>
      <c r="G68" s="241">
        <v>24</v>
      </c>
      <c r="H68" s="310">
        <v>3</v>
      </c>
      <c r="I68" s="241">
        <v>27</v>
      </c>
    </row>
    <row r="69" spans="1:9" ht="15" thickBot="1" x14ac:dyDescent="0.35">
      <c r="A69" s="1217"/>
      <c r="B69" s="139" t="s">
        <v>17</v>
      </c>
      <c r="C69" s="242">
        <v>24</v>
      </c>
      <c r="D69" s="223">
        <v>2</v>
      </c>
      <c r="E69" s="140">
        <v>12</v>
      </c>
      <c r="F69" s="350">
        <v>38</v>
      </c>
      <c r="G69" s="242">
        <v>39</v>
      </c>
      <c r="H69" s="223">
        <v>3</v>
      </c>
      <c r="I69" s="242">
        <v>42</v>
      </c>
    </row>
    <row r="70" spans="1:9" ht="15" thickBot="1" x14ac:dyDescent="0.35">
      <c r="A70" s="1217"/>
      <c r="B70" s="139" t="s">
        <v>154</v>
      </c>
      <c r="C70" s="96">
        <v>63.620065805099998</v>
      </c>
      <c r="D70" s="225">
        <v>4.6919978158997004</v>
      </c>
      <c r="E70" s="141">
        <v>31.687936379000298</v>
      </c>
      <c r="F70" s="274">
        <v>100</v>
      </c>
      <c r="G70" s="96">
        <v>92.224846829995897</v>
      </c>
      <c r="H70" s="225">
        <v>7.7751531700041401</v>
      </c>
      <c r="I70" s="107">
        <v>100</v>
      </c>
    </row>
    <row r="71" spans="1:9" x14ac:dyDescent="0.3">
      <c r="A71" s="1218"/>
      <c r="B71" s="233" t="s">
        <v>254</v>
      </c>
      <c r="C71" s="96">
        <v>18.811994676970102</v>
      </c>
      <c r="D71" s="225">
        <v>8.26895101716695</v>
      </c>
      <c r="E71" s="141">
        <v>18.192924484739802</v>
      </c>
      <c r="F71" s="277" t="s">
        <v>136</v>
      </c>
      <c r="G71" s="96">
        <v>9.6642313864887406</v>
      </c>
      <c r="H71" s="225">
        <v>9.6642313864887406</v>
      </c>
      <c r="I71" s="96" t="s">
        <v>136</v>
      </c>
    </row>
    <row r="72" spans="1:9" ht="15" thickBot="1" x14ac:dyDescent="0.35">
      <c r="A72" s="1216" t="s">
        <v>66</v>
      </c>
      <c r="B72" s="137" t="s">
        <v>18</v>
      </c>
      <c r="C72" s="241">
        <v>48</v>
      </c>
      <c r="D72" s="241">
        <v>18</v>
      </c>
      <c r="E72" s="241">
        <v>30</v>
      </c>
      <c r="F72" s="352">
        <v>96</v>
      </c>
      <c r="G72" s="241">
        <v>110</v>
      </c>
      <c r="H72" s="241">
        <v>14</v>
      </c>
      <c r="I72" s="241">
        <v>124</v>
      </c>
    </row>
    <row r="73" spans="1:9" ht="15" thickBot="1" x14ac:dyDescent="0.35">
      <c r="A73" s="1217"/>
      <c r="B73" s="139" t="s">
        <v>17</v>
      </c>
      <c r="C73" s="242">
        <v>47</v>
      </c>
      <c r="D73" s="242">
        <v>19</v>
      </c>
      <c r="E73" s="242">
        <v>27</v>
      </c>
      <c r="F73" s="350">
        <v>93</v>
      </c>
      <c r="G73" s="242">
        <v>97</v>
      </c>
      <c r="H73" s="242">
        <v>13</v>
      </c>
      <c r="I73" s="242">
        <v>110</v>
      </c>
    </row>
    <row r="74" spans="1:9" ht="15" thickBot="1" x14ac:dyDescent="0.35">
      <c r="A74" s="1217"/>
      <c r="B74" s="139" t="s">
        <v>154</v>
      </c>
      <c r="C74" s="96">
        <v>50.683713024893699</v>
      </c>
      <c r="D74" s="96">
        <v>20.157699985792</v>
      </c>
      <c r="E74" s="96">
        <v>29.158586989314401</v>
      </c>
      <c r="F74" s="274">
        <v>100</v>
      </c>
      <c r="G74" s="96">
        <v>88.148533258624994</v>
      </c>
      <c r="H74" s="96">
        <v>11.851466741375001</v>
      </c>
      <c r="I74" s="107">
        <v>100</v>
      </c>
    </row>
    <row r="75" spans="1:9" x14ac:dyDescent="0.3">
      <c r="A75" s="1218"/>
      <c r="B75" s="233" t="s">
        <v>254</v>
      </c>
      <c r="C75" s="96">
        <v>9.5689554858694308</v>
      </c>
      <c r="D75" s="96">
        <v>7.6784249763620203</v>
      </c>
      <c r="E75" s="96">
        <v>8.6988528000868399</v>
      </c>
      <c r="F75" s="277" t="s">
        <v>136</v>
      </c>
      <c r="G75" s="96">
        <v>5.4431901650192298</v>
      </c>
      <c r="H75" s="96">
        <v>5.4431901650192298</v>
      </c>
      <c r="I75" s="96" t="s">
        <v>136</v>
      </c>
    </row>
    <row r="76" spans="1:9" x14ac:dyDescent="0.3">
      <c r="A76" s="1298" t="s">
        <v>96</v>
      </c>
      <c r="B76" s="1298"/>
      <c r="C76" s="1298"/>
      <c r="D76" s="1298"/>
      <c r="E76" s="1298"/>
      <c r="F76" s="1308"/>
      <c r="G76" s="1306"/>
      <c r="H76" s="1307"/>
      <c r="I76" s="1307"/>
    </row>
    <row r="77" spans="1:9" ht="15" thickBot="1" x14ac:dyDescent="0.35">
      <c r="A77" s="1216" t="s">
        <v>97</v>
      </c>
      <c r="B77" s="137" t="s">
        <v>18</v>
      </c>
      <c r="C77" s="242">
        <v>141</v>
      </c>
      <c r="D77" s="242">
        <v>83</v>
      </c>
      <c r="E77" s="242">
        <v>143</v>
      </c>
      <c r="F77" s="350">
        <v>367</v>
      </c>
      <c r="G77" s="242">
        <v>402</v>
      </c>
      <c r="H77" s="242">
        <v>80</v>
      </c>
      <c r="I77" s="242">
        <v>482</v>
      </c>
    </row>
    <row r="78" spans="1:9" ht="15" thickBot="1" x14ac:dyDescent="0.35">
      <c r="A78" s="1217"/>
      <c r="B78" s="139" t="s">
        <v>17</v>
      </c>
      <c r="C78" s="242">
        <v>173</v>
      </c>
      <c r="D78" s="242">
        <v>111</v>
      </c>
      <c r="E78" s="242">
        <v>189</v>
      </c>
      <c r="F78" s="350">
        <v>473</v>
      </c>
      <c r="G78" s="242">
        <v>494</v>
      </c>
      <c r="H78" s="242">
        <v>97</v>
      </c>
      <c r="I78" s="242">
        <v>591</v>
      </c>
    </row>
    <row r="79" spans="1:9" ht="15" thickBot="1" x14ac:dyDescent="0.35">
      <c r="A79" s="1217"/>
      <c r="B79" s="139" t="s">
        <v>154</v>
      </c>
      <c r="C79" s="96">
        <v>36.5460461661525</v>
      </c>
      <c r="D79" s="96">
        <v>23.531620004994299</v>
      </c>
      <c r="E79" s="96">
        <v>39.922333828853198</v>
      </c>
      <c r="F79" s="274">
        <v>100</v>
      </c>
      <c r="G79" s="96">
        <v>83.567671505426105</v>
      </c>
      <c r="H79" s="96">
        <v>16.432328494573898</v>
      </c>
      <c r="I79" s="107">
        <v>100</v>
      </c>
    </row>
    <row r="80" spans="1:9" x14ac:dyDescent="0.3">
      <c r="A80" s="1218"/>
      <c r="B80" s="233" t="s">
        <v>254</v>
      </c>
      <c r="C80" s="147">
        <v>4.71397489062978</v>
      </c>
      <c r="D80" s="96">
        <v>4.1524516050345603</v>
      </c>
      <c r="E80" s="96">
        <v>4.7940461350344998</v>
      </c>
      <c r="F80" s="279" t="s">
        <v>136</v>
      </c>
      <c r="G80" s="263">
        <v>3.1653077367713398</v>
      </c>
      <c r="H80" s="263">
        <v>3.1653077367713398</v>
      </c>
      <c r="I80" s="263" t="s">
        <v>136</v>
      </c>
    </row>
    <row r="81" spans="1:9" ht="15" thickBot="1" x14ac:dyDescent="0.35">
      <c r="A81" s="1216" t="s">
        <v>107</v>
      </c>
      <c r="B81" s="137" t="s">
        <v>18</v>
      </c>
      <c r="C81" s="241">
        <v>193</v>
      </c>
      <c r="D81" s="241">
        <v>69</v>
      </c>
      <c r="E81" s="241">
        <v>76</v>
      </c>
      <c r="F81" s="350">
        <v>338</v>
      </c>
      <c r="G81" s="242">
        <v>351</v>
      </c>
      <c r="H81" s="242">
        <v>72</v>
      </c>
      <c r="I81" s="242">
        <v>423</v>
      </c>
    </row>
    <row r="82" spans="1:9" ht="15" thickBot="1" x14ac:dyDescent="0.35">
      <c r="A82" s="1217"/>
      <c r="B82" s="139" t="s">
        <v>17</v>
      </c>
      <c r="C82" s="242">
        <v>246</v>
      </c>
      <c r="D82" s="242">
        <v>91</v>
      </c>
      <c r="E82" s="242">
        <v>95</v>
      </c>
      <c r="F82" s="350">
        <v>432</v>
      </c>
      <c r="G82" s="242">
        <v>427</v>
      </c>
      <c r="H82" s="242">
        <v>91</v>
      </c>
      <c r="I82" s="242">
        <v>518</v>
      </c>
    </row>
    <row r="83" spans="1:9" ht="15" thickBot="1" x14ac:dyDescent="0.35">
      <c r="A83" s="1217"/>
      <c r="B83" s="139" t="s">
        <v>154</v>
      </c>
      <c r="C83" s="96">
        <v>56.841260723826302</v>
      </c>
      <c r="D83" s="96">
        <v>21.145994223098299</v>
      </c>
      <c r="E83" s="96">
        <v>22.012745053075498</v>
      </c>
      <c r="F83" s="274">
        <v>100</v>
      </c>
      <c r="G83" s="96">
        <v>82.477040431515306</v>
      </c>
      <c r="H83" s="96">
        <v>17.522959568484701</v>
      </c>
      <c r="I83" s="107">
        <v>100</v>
      </c>
    </row>
    <row r="84" spans="1:9" x14ac:dyDescent="0.3">
      <c r="A84" s="1218"/>
      <c r="B84" s="233" t="s">
        <v>254</v>
      </c>
      <c r="C84" s="96">
        <v>5.0521778372878998</v>
      </c>
      <c r="D84" s="96">
        <v>4.1652237711810596</v>
      </c>
      <c r="E84" s="96">
        <v>4.2263097366023903</v>
      </c>
      <c r="F84" s="277" t="s">
        <v>136</v>
      </c>
      <c r="G84" s="96">
        <v>3.4663374051921698</v>
      </c>
      <c r="H84" s="96">
        <v>3.4663374051921698</v>
      </c>
      <c r="I84" s="96" t="s">
        <v>136</v>
      </c>
    </row>
    <row r="85" spans="1:9" ht="15" thickBot="1" x14ac:dyDescent="0.35">
      <c r="A85" s="1216" t="s">
        <v>117</v>
      </c>
      <c r="B85" s="137" t="s">
        <v>18</v>
      </c>
      <c r="C85" s="241">
        <v>99</v>
      </c>
      <c r="D85" s="241">
        <v>33</v>
      </c>
      <c r="E85" s="241">
        <v>30</v>
      </c>
      <c r="F85" s="352">
        <v>162</v>
      </c>
      <c r="G85" s="241">
        <v>166</v>
      </c>
      <c r="H85" s="241">
        <v>42</v>
      </c>
      <c r="I85" s="241">
        <v>208</v>
      </c>
    </row>
    <row r="86" spans="1:9" ht="15" thickBot="1" x14ac:dyDescent="0.35">
      <c r="A86" s="1217"/>
      <c r="B86" s="139" t="s">
        <v>17</v>
      </c>
      <c r="C86" s="242">
        <v>112</v>
      </c>
      <c r="D86" s="242">
        <v>42</v>
      </c>
      <c r="E86" s="242">
        <v>34</v>
      </c>
      <c r="F86" s="350">
        <v>188</v>
      </c>
      <c r="G86" s="242">
        <v>185</v>
      </c>
      <c r="H86" s="242">
        <v>51</v>
      </c>
      <c r="I86" s="242">
        <v>236</v>
      </c>
    </row>
    <row r="87" spans="1:9" ht="15" thickBot="1" x14ac:dyDescent="0.35">
      <c r="A87" s="1217"/>
      <c r="B87" s="139" t="s">
        <v>154</v>
      </c>
      <c r="C87" s="96">
        <v>59.230010464105497</v>
      </c>
      <c r="D87" s="96">
        <v>22.515701110409999</v>
      </c>
      <c r="E87" s="96">
        <v>18.2542884254845</v>
      </c>
      <c r="F87" s="274">
        <v>100</v>
      </c>
      <c r="G87" s="96">
        <v>78.427949776712893</v>
      </c>
      <c r="H87" s="96">
        <v>21.5720502232871</v>
      </c>
      <c r="I87" s="107">
        <v>100</v>
      </c>
    </row>
    <row r="88" spans="1:9" x14ac:dyDescent="0.3">
      <c r="A88" s="1218"/>
      <c r="B88" s="233" t="s">
        <v>254</v>
      </c>
      <c r="C88" s="147">
        <v>7.2402648163389003</v>
      </c>
      <c r="D88" s="147">
        <v>6.1540757502002101</v>
      </c>
      <c r="E88" s="147">
        <v>5.6915189973735902</v>
      </c>
      <c r="F88" s="280" t="s">
        <v>136</v>
      </c>
      <c r="G88" s="147">
        <v>5.3483550301743401</v>
      </c>
      <c r="H88" s="147">
        <v>5.3483550301743401</v>
      </c>
      <c r="I88" s="147" t="s">
        <v>136</v>
      </c>
    </row>
    <row r="89" spans="1:9" ht="15" thickBot="1" x14ac:dyDescent="0.35">
      <c r="A89" s="1216" t="s">
        <v>125</v>
      </c>
      <c r="B89" s="137" t="s">
        <v>18</v>
      </c>
      <c r="C89" s="241">
        <v>25</v>
      </c>
      <c r="D89" s="311">
        <v>7</v>
      </c>
      <c r="E89" s="310">
        <v>4</v>
      </c>
      <c r="F89" s="352">
        <v>36</v>
      </c>
      <c r="G89" s="241">
        <v>37</v>
      </c>
      <c r="H89" s="311">
        <v>7</v>
      </c>
      <c r="I89" s="241">
        <v>44</v>
      </c>
    </row>
    <row r="90" spans="1:9" ht="15" thickBot="1" x14ac:dyDescent="0.35">
      <c r="A90" s="1217"/>
      <c r="B90" s="139" t="s">
        <v>17</v>
      </c>
      <c r="C90" s="242">
        <v>33</v>
      </c>
      <c r="D90" s="140">
        <v>8</v>
      </c>
      <c r="E90" s="223">
        <v>4</v>
      </c>
      <c r="F90" s="350">
        <v>45</v>
      </c>
      <c r="G90" s="242">
        <v>42</v>
      </c>
      <c r="H90" s="140">
        <v>11</v>
      </c>
      <c r="I90" s="242">
        <v>53</v>
      </c>
    </row>
    <row r="91" spans="1:9" ht="15" thickBot="1" x14ac:dyDescent="0.35">
      <c r="A91" s="1217"/>
      <c r="B91" s="139" t="s">
        <v>154</v>
      </c>
      <c r="C91" s="96">
        <v>72.841607354019203</v>
      </c>
      <c r="D91" s="141">
        <v>17.620525403776199</v>
      </c>
      <c r="E91" s="225">
        <v>9.5378672422045803</v>
      </c>
      <c r="F91" s="274">
        <v>100</v>
      </c>
      <c r="G91" s="96">
        <v>79.958316175323304</v>
      </c>
      <c r="H91" s="141">
        <v>20.041683824676699</v>
      </c>
      <c r="I91" s="107">
        <v>100</v>
      </c>
    </row>
    <row r="92" spans="1:9" x14ac:dyDescent="0.3">
      <c r="A92" s="1218"/>
      <c r="B92" s="233" t="s">
        <v>254</v>
      </c>
      <c r="C92" s="127">
        <v>13.9014881862681</v>
      </c>
      <c r="D92" s="240">
        <v>11.9079893919442</v>
      </c>
      <c r="E92" s="284">
        <v>9.1807582398866501</v>
      </c>
      <c r="F92" s="271" t="s">
        <v>136</v>
      </c>
      <c r="G92" s="127">
        <v>11.3173132945949</v>
      </c>
      <c r="H92" s="240">
        <v>11.3173132945949</v>
      </c>
      <c r="I92" s="127" t="s">
        <v>136</v>
      </c>
    </row>
    <row r="93" spans="1:9" ht="70.5" customHeight="1" x14ac:dyDescent="0.3">
      <c r="A93" s="1209" t="s">
        <v>503</v>
      </c>
      <c r="B93" s="1209"/>
      <c r="C93" s="1209"/>
      <c r="D93" s="1209"/>
      <c r="E93" s="1209"/>
      <c r="F93" s="1209"/>
      <c r="G93" s="1209"/>
      <c r="H93" s="1209"/>
      <c r="I93" s="1209"/>
    </row>
    <row r="95" spans="1:9" ht="15" customHeight="1" x14ac:dyDescent="0.3">
      <c r="A95" s="1215" t="s">
        <v>290</v>
      </c>
      <c r="B95" s="1215"/>
      <c r="C95" s="1215"/>
      <c r="D95" s="1215"/>
      <c r="E95" s="1215"/>
      <c r="F95" s="1215"/>
      <c r="G95" s="1215"/>
      <c r="H95" s="1215"/>
      <c r="I95" s="1215"/>
    </row>
    <row r="96" spans="1:9" ht="15" customHeight="1" x14ac:dyDescent="0.3">
      <c r="A96" s="1215" t="s">
        <v>291</v>
      </c>
      <c r="B96" s="1215"/>
      <c r="C96" s="1215"/>
      <c r="D96" s="1215"/>
      <c r="E96" s="1215"/>
      <c r="F96" s="1215"/>
      <c r="G96" s="1215"/>
      <c r="H96" s="1215"/>
      <c r="I96" s="1215"/>
    </row>
  </sheetData>
  <mergeCells count="38">
    <mergeCell ref="A8:F8"/>
    <mergeCell ref="G8:I8"/>
    <mergeCell ref="A1:I1"/>
    <mergeCell ref="A5:I5"/>
    <mergeCell ref="A6:B7"/>
    <mergeCell ref="C6:F6"/>
    <mergeCell ref="G6:I6"/>
    <mergeCell ref="A39:A42"/>
    <mergeCell ref="A9:A12"/>
    <mergeCell ref="A13:F13"/>
    <mergeCell ref="G13:I13"/>
    <mergeCell ref="A14:A17"/>
    <mergeCell ref="A18:F18"/>
    <mergeCell ref="G18:I18"/>
    <mergeCell ref="A19:A22"/>
    <mergeCell ref="A23:A26"/>
    <mergeCell ref="A27:A30"/>
    <mergeCell ref="A31:A34"/>
    <mergeCell ref="A35:A38"/>
    <mergeCell ref="G76:I76"/>
    <mergeCell ref="A43:A46"/>
    <mergeCell ref="A47:A50"/>
    <mergeCell ref="A51:F51"/>
    <mergeCell ref="G51:I51"/>
    <mergeCell ref="A52:A55"/>
    <mergeCell ref="A56:A59"/>
    <mergeCell ref="A60:A63"/>
    <mergeCell ref="A64:A67"/>
    <mergeCell ref="A68:A71"/>
    <mergeCell ref="A72:A75"/>
    <mergeCell ref="A76:F76"/>
    <mergeCell ref="A96:I96"/>
    <mergeCell ref="A77:A80"/>
    <mergeCell ref="A81:A84"/>
    <mergeCell ref="A85:A88"/>
    <mergeCell ref="A89:A92"/>
    <mergeCell ref="A93:I93"/>
    <mergeCell ref="A95:I95"/>
  </mergeCells>
  <hyperlinks>
    <hyperlink ref="A3" location="Kapitel2" display="&lt;  Zurück zur Übersicht"/>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Q89"/>
  <sheetViews>
    <sheetView showGridLines="0" topLeftCell="A33" zoomScaleNormal="100" workbookViewId="0">
      <selection sqref="A1:Q1"/>
    </sheetView>
  </sheetViews>
  <sheetFormatPr baseColWidth="10" defaultColWidth="11.44140625" defaultRowHeight="14.4" x14ac:dyDescent="0.3"/>
  <cols>
    <col min="1" max="1" width="21.44140625" style="93" customWidth="1"/>
    <col min="2" max="2" width="17.109375" style="93" customWidth="1"/>
    <col min="3" max="3" width="17.88671875" style="93" bestFit="1" customWidth="1"/>
    <col min="4" max="17" width="12.88671875" style="93" customWidth="1"/>
    <col min="18" max="16384" width="11.44140625" style="93"/>
  </cols>
  <sheetData>
    <row r="1" spans="1:17" ht="24.6" x14ac:dyDescent="0.4">
      <c r="A1" s="1201" t="s">
        <v>224</v>
      </c>
      <c r="B1" s="1201"/>
      <c r="C1" s="1201"/>
      <c r="D1" s="1201"/>
      <c r="E1" s="1201"/>
      <c r="F1" s="1201"/>
      <c r="G1" s="1201"/>
      <c r="H1" s="1201"/>
      <c r="I1" s="1201"/>
      <c r="J1" s="1201"/>
      <c r="K1" s="1201"/>
      <c r="L1" s="1201"/>
      <c r="M1" s="1201"/>
      <c r="N1" s="1201"/>
      <c r="O1" s="1201"/>
      <c r="P1" s="1201"/>
      <c r="Q1" s="1201"/>
    </row>
    <row r="2" spans="1:17" x14ac:dyDescent="0.3">
      <c r="A2" s="120"/>
      <c r="B2" s="120"/>
      <c r="C2" s="121"/>
      <c r="D2" s="121"/>
      <c r="E2" s="121"/>
    </row>
    <row r="3" spans="1:17" x14ac:dyDescent="0.3">
      <c r="A3" s="434" t="s">
        <v>7</v>
      </c>
      <c r="B3" s="120"/>
      <c r="C3" s="120"/>
      <c r="D3" s="120"/>
      <c r="E3" s="121"/>
    </row>
    <row r="5" spans="1:17" ht="15.75" customHeight="1" x14ac:dyDescent="0.3">
      <c r="A5" s="1256" t="s">
        <v>504</v>
      </c>
      <c r="B5" s="1256"/>
      <c r="C5" s="1256"/>
      <c r="D5" s="1256"/>
      <c r="E5" s="1256"/>
      <c r="F5" s="1256"/>
      <c r="G5" s="1256"/>
      <c r="H5" s="1256"/>
      <c r="I5" s="1256"/>
      <c r="J5" s="1256"/>
      <c r="K5" s="1256"/>
      <c r="L5" s="1256"/>
      <c r="M5" s="1256"/>
      <c r="N5" s="1256"/>
      <c r="O5" s="1256"/>
      <c r="P5" s="1256"/>
      <c r="Q5" s="1256"/>
    </row>
    <row r="6" spans="1:17" ht="33.75" customHeight="1" x14ac:dyDescent="0.3">
      <c r="A6" s="1329" t="s">
        <v>10</v>
      </c>
      <c r="B6" s="1329"/>
      <c r="C6" s="1330"/>
      <c r="D6" s="1332" t="s">
        <v>505</v>
      </c>
      <c r="E6" s="1333"/>
      <c r="F6" s="1334" t="s">
        <v>506</v>
      </c>
      <c r="G6" s="1333"/>
      <c r="H6" s="1334" t="s">
        <v>507</v>
      </c>
      <c r="I6" s="1333"/>
      <c r="J6" s="1334" t="s">
        <v>508</v>
      </c>
      <c r="K6" s="1333"/>
      <c r="L6" s="1334" t="s">
        <v>509</v>
      </c>
      <c r="M6" s="1333"/>
      <c r="N6" s="1334" t="s">
        <v>510</v>
      </c>
      <c r="O6" s="1333"/>
      <c r="P6" s="1332" t="s">
        <v>511</v>
      </c>
      <c r="Q6" s="1332"/>
    </row>
    <row r="7" spans="1:17" ht="15.75" customHeight="1" x14ac:dyDescent="0.3">
      <c r="A7" s="1256"/>
      <c r="B7" s="1256"/>
      <c r="C7" s="1331"/>
      <c r="D7" s="356" t="s">
        <v>19</v>
      </c>
      <c r="E7" s="357" t="s">
        <v>130</v>
      </c>
      <c r="F7" s="358" t="s">
        <v>19</v>
      </c>
      <c r="G7" s="357" t="s">
        <v>130</v>
      </c>
      <c r="H7" s="358" t="s">
        <v>19</v>
      </c>
      <c r="I7" s="357" t="s">
        <v>130</v>
      </c>
      <c r="J7" s="358" t="s">
        <v>19</v>
      </c>
      <c r="K7" s="357" t="s">
        <v>130</v>
      </c>
      <c r="L7" s="358" t="s">
        <v>19</v>
      </c>
      <c r="M7" s="357" t="s">
        <v>130</v>
      </c>
      <c r="N7" s="358" t="s">
        <v>19</v>
      </c>
      <c r="O7" s="357" t="s">
        <v>130</v>
      </c>
      <c r="P7" s="356" t="s">
        <v>19</v>
      </c>
      <c r="Q7" s="359" t="s">
        <v>130</v>
      </c>
    </row>
    <row r="8" spans="1:17" ht="15" thickBot="1" x14ac:dyDescent="0.35">
      <c r="A8" s="1322" t="s">
        <v>512</v>
      </c>
      <c r="B8" s="1325" t="s">
        <v>513</v>
      </c>
      <c r="C8" s="137" t="s">
        <v>265</v>
      </c>
      <c r="D8" s="360">
        <v>1.2529999999999999</v>
      </c>
      <c r="E8" s="361">
        <v>1.155</v>
      </c>
      <c r="F8" s="362">
        <v>0.14699999999999999</v>
      </c>
      <c r="G8" s="361">
        <v>0.128</v>
      </c>
      <c r="H8" s="362">
        <v>0.03</v>
      </c>
      <c r="I8" s="361">
        <v>3.5000000000000003E-2</v>
      </c>
      <c r="J8" s="362">
        <v>5.5E-2</v>
      </c>
      <c r="K8" s="361">
        <v>5.8000000000000003E-2</v>
      </c>
      <c r="L8" s="362">
        <v>1.83</v>
      </c>
      <c r="M8" s="361">
        <v>2.0590000000000002</v>
      </c>
      <c r="N8" s="362">
        <v>0.252</v>
      </c>
      <c r="O8" s="361">
        <v>0.255</v>
      </c>
      <c r="P8" s="360">
        <v>3.5999999999999997E-2</v>
      </c>
      <c r="Q8" s="360">
        <v>7.0999999999999994E-2</v>
      </c>
    </row>
    <row r="9" spans="1:17" ht="15" thickBot="1" x14ac:dyDescent="0.35">
      <c r="A9" s="1322"/>
      <c r="B9" s="1327"/>
      <c r="C9" s="139" t="s">
        <v>17</v>
      </c>
      <c r="D9" s="126">
        <v>13026</v>
      </c>
      <c r="E9" s="363">
        <v>1473</v>
      </c>
      <c r="F9" s="364">
        <v>13018</v>
      </c>
      <c r="G9" s="363">
        <v>1472</v>
      </c>
      <c r="H9" s="364">
        <v>13028</v>
      </c>
      <c r="I9" s="363">
        <v>1472</v>
      </c>
      <c r="J9" s="364">
        <v>13039</v>
      </c>
      <c r="K9" s="363">
        <v>1472</v>
      </c>
      <c r="L9" s="364">
        <v>13031</v>
      </c>
      <c r="M9" s="363">
        <v>1467</v>
      </c>
      <c r="N9" s="364">
        <v>13031</v>
      </c>
      <c r="O9" s="363">
        <v>1467</v>
      </c>
      <c r="P9" s="126">
        <v>13031</v>
      </c>
      <c r="Q9" s="126">
        <v>1467</v>
      </c>
    </row>
    <row r="10" spans="1:17" ht="15" thickBot="1" x14ac:dyDescent="0.35">
      <c r="A10" s="1322"/>
      <c r="B10" s="1327"/>
      <c r="C10" s="139" t="s">
        <v>18</v>
      </c>
      <c r="D10" s="126">
        <v>17206</v>
      </c>
      <c r="E10" s="363">
        <v>1707</v>
      </c>
      <c r="F10" s="364">
        <v>17185</v>
      </c>
      <c r="G10" s="363">
        <v>1705</v>
      </c>
      <c r="H10" s="364">
        <v>17205</v>
      </c>
      <c r="I10" s="363">
        <v>1705</v>
      </c>
      <c r="J10" s="364">
        <v>17214</v>
      </c>
      <c r="K10" s="363">
        <v>1706</v>
      </c>
      <c r="L10" s="364">
        <v>17194</v>
      </c>
      <c r="M10" s="363">
        <v>1701</v>
      </c>
      <c r="N10" s="364">
        <v>17195</v>
      </c>
      <c r="O10" s="363">
        <v>1700</v>
      </c>
      <c r="P10" s="126">
        <v>17196</v>
      </c>
      <c r="Q10" s="126">
        <v>1700</v>
      </c>
    </row>
    <row r="11" spans="1:17" ht="15" thickBot="1" x14ac:dyDescent="0.35">
      <c r="A11" s="1322"/>
      <c r="B11" s="1327"/>
      <c r="C11" s="139" t="s">
        <v>252</v>
      </c>
      <c r="D11" s="126">
        <v>1</v>
      </c>
      <c r="E11" s="363">
        <v>1</v>
      </c>
      <c r="F11" s="365">
        <v>0</v>
      </c>
      <c r="G11" s="354">
        <v>0</v>
      </c>
      <c r="H11" s="365">
        <v>0</v>
      </c>
      <c r="I11" s="354">
        <v>0</v>
      </c>
      <c r="J11" s="365">
        <v>0</v>
      </c>
      <c r="K11" s="354">
        <v>0</v>
      </c>
      <c r="L11" s="365">
        <v>1</v>
      </c>
      <c r="M11" s="354">
        <v>2</v>
      </c>
      <c r="N11" s="365">
        <v>0</v>
      </c>
      <c r="O11" s="354">
        <v>0</v>
      </c>
      <c r="P11" s="106">
        <v>0</v>
      </c>
      <c r="Q11" s="106">
        <v>0</v>
      </c>
    </row>
    <row r="12" spans="1:17" ht="15" thickBot="1" x14ac:dyDescent="0.35">
      <c r="A12" s="1322"/>
      <c r="B12" s="1327"/>
      <c r="C12" s="139" t="s">
        <v>287</v>
      </c>
      <c r="D12" s="360">
        <v>0.91800000000000004</v>
      </c>
      <c r="E12" s="361">
        <v>0.96799999999999997</v>
      </c>
      <c r="F12" s="362">
        <v>0.442</v>
      </c>
      <c r="G12" s="361">
        <v>0.42499999999999999</v>
      </c>
      <c r="H12" s="362">
        <v>0.19900000000000001</v>
      </c>
      <c r="I12" s="361">
        <v>0.20699999999999999</v>
      </c>
      <c r="J12" s="362">
        <v>0.79500000000000004</v>
      </c>
      <c r="K12" s="361">
        <v>0.29899999999999999</v>
      </c>
      <c r="L12" s="362">
        <v>2.048</v>
      </c>
      <c r="M12" s="361">
        <v>2.2829999999999999</v>
      </c>
      <c r="N12" s="362">
        <v>0.61499999999999999</v>
      </c>
      <c r="O12" s="361">
        <v>0.58499999999999996</v>
      </c>
      <c r="P12" s="360">
        <v>0.22</v>
      </c>
      <c r="Q12" s="360">
        <v>0.32200000000000001</v>
      </c>
    </row>
    <row r="13" spans="1:17" x14ac:dyDescent="0.3">
      <c r="A13" s="1322"/>
      <c r="B13" s="1328"/>
      <c r="C13" s="157" t="s">
        <v>254</v>
      </c>
      <c r="D13" s="366">
        <v>1.2999999999999999E-2</v>
      </c>
      <c r="E13" s="367">
        <v>4.3999999999999997E-2</v>
      </c>
      <c r="F13" s="368">
        <v>6.0000000000000001E-3</v>
      </c>
      <c r="G13" s="367">
        <v>1.9E-2</v>
      </c>
      <c r="H13" s="368">
        <v>3.0000000000000001E-3</v>
      </c>
      <c r="I13" s="367">
        <v>8.9999999999999993E-3</v>
      </c>
      <c r="J13" s="368">
        <v>1.0999999999999999E-2</v>
      </c>
      <c r="K13" s="367">
        <v>1.4E-2</v>
      </c>
      <c r="L13" s="368">
        <v>2.9000000000000001E-2</v>
      </c>
      <c r="M13" s="367">
        <v>0.104</v>
      </c>
      <c r="N13" s="368">
        <v>8.9999999999999993E-3</v>
      </c>
      <c r="O13" s="367">
        <v>2.7E-2</v>
      </c>
      <c r="P13" s="366">
        <v>3.0000000000000001E-3</v>
      </c>
      <c r="Q13" s="366">
        <v>1.4999999999999999E-2</v>
      </c>
    </row>
    <row r="14" spans="1:17" ht="15" customHeight="1" thickBot="1" x14ac:dyDescent="0.35">
      <c r="A14" s="1322"/>
      <c r="B14" s="1324" t="s">
        <v>514</v>
      </c>
      <c r="C14" s="137" t="s">
        <v>265</v>
      </c>
      <c r="D14" s="241">
        <v>0.624</v>
      </c>
      <c r="E14" s="352">
        <v>0.61599999999999999</v>
      </c>
      <c r="F14" s="369">
        <v>5.0999999999999997E-2</v>
      </c>
      <c r="G14" s="352">
        <v>4.4999999999999998E-2</v>
      </c>
      <c r="H14" s="369">
        <v>1.0999999999999999E-2</v>
      </c>
      <c r="I14" s="370">
        <v>1.7000000000000001E-2</v>
      </c>
      <c r="J14" s="369">
        <v>1.2999999999999999E-2</v>
      </c>
      <c r="K14" s="370">
        <v>1.4999999999999999E-2</v>
      </c>
      <c r="L14" s="371">
        <v>0.55100000000000005</v>
      </c>
      <c r="M14" s="372">
        <v>0.68400000000000005</v>
      </c>
      <c r="N14" s="371">
        <v>0.107</v>
      </c>
      <c r="O14" s="372">
        <v>0.113</v>
      </c>
      <c r="P14" s="373">
        <v>8.9999999999999993E-3</v>
      </c>
      <c r="Q14" s="373">
        <v>0.03</v>
      </c>
    </row>
    <row r="15" spans="1:17" ht="15" thickBot="1" x14ac:dyDescent="0.35">
      <c r="A15" s="1322"/>
      <c r="B15" s="1325"/>
      <c r="C15" s="139" t="s">
        <v>17</v>
      </c>
      <c r="D15" s="126">
        <v>9029</v>
      </c>
      <c r="E15" s="363">
        <v>1308</v>
      </c>
      <c r="F15" s="364">
        <v>9027</v>
      </c>
      <c r="G15" s="363">
        <v>1306</v>
      </c>
      <c r="H15" s="364">
        <v>9027</v>
      </c>
      <c r="I15" s="374">
        <v>1308</v>
      </c>
      <c r="J15" s="364">
        <v>9027</v>
      </c>
      <c r="K15" s="374">
        <v>1307</v>
      </c>
      <c r="L15" s="364">
        <v>9025</v>
      </c>
      <c r="M15" s="363">
        <v>1306</v>
      </c>
      <c r="N15" s="364">
        <v>9025</v>
      </c>
      <c r="O15" s="363">
        <v>1306</v>
      </c>
      <c r="P15" s="126">
        <v>9025</v>
      </c>
      <c r="Q15" s="126">
        <v>1306</v>
      </c>
    </row>
    <row r="16" spans="1:17" ht="15" thickBot="1" x14ac:dyDescent="0.35">
      <c r="A16" s="1322"/>
      <c r="B16" s="1325"/>
      <c r="C16" s="139" t="s">
        <v>18</v>
      </c>
      <c r="D16" s="126">
        <v>6135</v>
      </c>
      <c r="E16" s="363">
        <v>739</v>
      </c>
      <c r="F16" s="364">
        <v>6135</v>
      </c>
      <c r="G16" s="363">
        <v>738</v>
      </c>
      <c r="H16" s="364">
        <v>6133</v>
      </c>
      <c r="I16" s="374">
        <v>739</v>
      </c>
      <c r="J16" s="364">
        <v>6135</v>
      </c>
      <c r="K16" s="374">
        <v>738</v>
      </c>
      <c r="L16" s="364">
        <v>6133</v>
      </c>
      <c r="M16" s="363">
        <v>738</v>
      </c>
      <c r="N16" s="364">
        <v>6133</v>
      </c>
      <c r="O16" s="363">
        <v>738</v>
      </c>
      <c r="P16" s="126">
        <v>6133</v>
      </c>
      <c r="Q16" s="126">
        <v>738</v>
      </c>
    </row>
    <row r="17" spans="1:17" ht="15" thickBot="1" x14ac:dyDescent="0.35">
      <c r="A17" s="1322"/>
      <c r="B17" s="1325"/>
      <c r="C17" s="139" t="s">
        <v>252</v>
      </c>
      <c r="D17" s="242">
        <v>1</v>
      </c>
      <c r="E17" s="350">
        <v>1</v>
      </c>
      <c r="F17" s="375">
        <v>0</v>
      </c>
      <c r="G17" s="350">
        <v>0</v>
      </c>
      <c r="H17" s="375">
        <v>0</v>
      </c>
      <c r="I17" s="350">
        <v>0</v>
      </c>
      <c r="J17" s="375">
        <v>0</v>
      </c>
      <c r="K17" s="350">
        <v>0</v>
      </c>
      <c r="L17" s="375">
        <v>0</v>
      </c>
      <c r="M17" s="350">
        <v>0</v>
      </c>
      <c r="N17" s="375">
        <v>0</v>
      </c>
      <c r="O17" s="350">
        <v>0</v>
      </c>
      <c r="P17" s="242">
        <v>0</v>
      </c>
      <c r="Q17" s="242">
        <v>0</v>
      </c>
    </row>
    <row r="18" spans="1:17" ht="15" thickBot="1" x14ac:dyDescent="0.35">
      <c r="A18" s="1322"/>
      <c r="B18" s="1325"/>
      <c r="C18" s="139" t="s">
        <v>287</v>
      </c>
      <c r="D18" s="242">
        <v>0.63400000000000001</v>
      </c>
      <c r="E18" s="350">
        <v>0.61599999999999999</v>
      </c>
      <c r="F18" s="375">
        <v>0.253</v>
      </c>
      <c r="G18" s="350">
        <v>0.20899999999999999</v>
      </c>
      <c r="H18" s="375">
        <v>0.109</v>
      </c>
      <c r="I18" s="355">
        <v>0.14000000000000001</v>
      </c>
      <c r="J18" s="375">
        <v>0.127</v>
      </c>
      <c r="K18" s="355">
        <v>0.14499999999999999</v>
      </c>
      <c r="L18" s="375">
        <v>0.90400000000000003</v>
      </c>
      <c r="M18" s="350">
        <v>1.016</v>
      </c>
      <c r="N18" s="375">
        <v>0.36399999999999999</v>
      </c>
      <c r="O18" s="350">
        <v>0.377</v>
      </c>
      <c r="P18" s="242">
        <v>0.104</v>
      </c>
      <c r="Q18" s="242">
        <v>0.192</v>
      </c>
    </row>
    <row r="19" spans="1:17" x14ac:dyDescent="0.3">
      <c r="A19" s="1322"/>
      <c r="B19" s="1326"/>
      <c r="C19" s="157" t="s">
        <v>254</v>
      </c>
      <c r="D19" s="376">
        <v>1.4999999999999999E-2</v>
      </c>
      <c r="E19" s="377">
        <v>4.2999999999999997E-2</v>
      </c>
      <c r="F19" s="378">
        <v>6.0000000000000001E-3</v>
      </c>
      <c r="G19" s="377">
        <v>1.4E-2</v>
      </c>
      <c r="H19" s="378">
        <v>3.0000000000000001E-3</v>
      </c>
      <c r="I19" s="379">
        <v>0.01</v>
      </c>
      <c r="J19" s="378">
        <v>3.0000000000000001E-3</v>
      </c>
      <c r="K19" s="379">
        <v>0.01</v>
      </c>
      <c r="L19" s="378">
        <v>2.1999999999999999E-2</v>
      </c>
      <c r="M19" s="377">
        <v>7.0000000000000007E-2</v>
      </c>
      <c r="N19" s="378">
        <v>8.9999999999999993E-3</v>
      </c>
      <c r="O19" s="377">
        <v>2.5999999999999999E-2</v>
      </c>
      <c r="P19" s="376">
        <v>2E-3</v>
      </c>
      <c r="Q19" s="376">
        <v>1.2999999999999999E-2</v>
      </c>
    </row>
    <row r="20" spans="1:17" ht="15" thickBot="1" x14ac:dyDescent="0.35">
      <c r="A20" s="1322"/>
      <c r="B20" s="1324" t="s">
        <v>515</v>
      </c>
      <c r="C20" s="137" t="s">
        <v>265</v>
      </c>
      <c r="D20" s="241">
        <v>1.0209999999999999</v>
      </c>
      <c r="E20" s="352">
        <v>1.002</v>
      </c>
      <c r="F20" s="369">
        <v>0.125</v>
      </c>
      <c r="G20" s="352">
        <v>0.10299999999999999</v>
      </c>
      <c r="H20" s="369">
        <v>1.6E-2</v>
      </c>
      <c r="I20" s="352">
        <v>2.1000000000000001E-2</v>
      </c>
      <c r="J20" s="369">
        <v>2.3E-2</v>
      </c>
      <c r="K20" s="352">
        <v>2.7E-2</v>
      </c>
      <c r="L20" s="369">
        <v>1.099</v>
      </c>
      <c r="M20" s="352">
        <v>1.2709999999999999</v>
      </c>
      <c r="N20" s="369">
        <v>0.21299999999999999</v>
      </c>
      <c r="O20" s="352">
        <v>0.22700000000000001</v>
      </c>
      <c r="P20" s="241">
        <v>2.3E-2</v>
      </c>
      <c r="Q20" s="241">
        <v>4.9000000000000002E-2</v>
      </c>
    </row>
    <row r="21" spans="1:17" ht="15" thickBot="1" x14ac:dyDescent="0.35">
      <c r="A21" s="1322"/>
      <c r="B21" s="1325"/>
      <c r="C21" s="139" t="s">
        <v>17</v>
      </c>
      <c r="D21" s="126">
        <v>16448</v>
      </c>
      <c r="E21" s="363">
        <v>2237</v>
      </c>
      <c r="F21" s="364">
        <v>16437</v>
      </c>
      <c r="G21" s="363">
        <v>2237</v>
      </c>
      <c r="H21" s="364">
        <v>16444</v>
      </c>
      <c r="I21" s="363">
        <v>2237</v>
      </c>
      <c r="J21" s="364">
        <v>16446</v>
      </c>
      <c r="K21" s="363">
        <v>2237</v>
      </c>
      <c r="L21" s="364">
        <v>16438</v>
      </c>
      <c r="M21" s="363">
        <v>2237</v>
      </c>
      <c r="N21" s="364">
        <v>16444</v>
      </c>
      <c r="O21" s="363">
        <v>2237</v>
      </c>
      <c r="P21" s="126">
        <v>16444</v>
      </c>
      <c r="Q21" s="126">
        <v>2237</v>
      </c>
    </row>
    <row r="22" spans="1:17" ht="15" thickBot="1" x14ac:dyDescent="0.35">
      <c r="A22" s="1322"/>
      <c r="B22" s="1325"/>
      <c r="C22" s="139" t="s">
        <v>18</v>
      </c>
      <c r="D22" s="126">
        <v>13924</v>
      </c>
      <c r="E22" s="363">
        <v>1604</v>
      </c>
      <c r="F22" s="364">
        <v>13916</v>
      </c>
      <c r="G22" s="363">
        <v>1604</v>
      </c>
      <c r="H22" s="364">
        <v>13920</v>
      </c>
      <c r="I22" s="363">
        <v>1604</v>
      </c>
      <c r="J22" s="364">
        <v>13922</v>
      </c>
      <c r="K22" s="363">
        <v>1604</v>
      </c>
      <c r="L22" s="364">
        <v>13917</v>
      </c>
      <c r="M22" s="363">
        <v>1604</v>
      </c>
      <c r="N22" s="364">
        <v>13918</v>
      </c>
      <c r="O22" s="363">
        <v>1604</v>
      </c>
      <c r="P22" s="126">
        <v>13918</v>
      </c>
      <c r="Q22" s="126">
        <v>1604</v>
      </c>
    </row>
    <row r="23" spans="1:17" ht="15" thickBot="1" x14ac:dyDescent="0.35">
      <c r="A23" s="1322"/>
      <c r="B23" s="1325"/>
      <c r="C23" s="139" t="s">
        <v>252</v>
      </c>
      <c r="D23" s="242">
        <v>1</v>
      </c>
      <c r="E23" s="350">
        <v>1</v>
      </c>
      <c r="F23" s="375">
        <v>0</v>
      </c>
      <c r="G23" s="350">
        <v>0</v>
      </c>
      <c r="H23" s="375">
        <v>0</v>
      </c>
      <c r="I23" s="350">
        <v>0</v>
      </c>
      <c r="J23" s="375">
        <v>0</v>
      </c>
      <c r="K23" s="350">
        <v>0</v>
      </c>
      <c r="L23" s="375">
        <v>1</v>
      </c>
      <c r="M23" s="350">
        <v>1</v>
      </c>
      <c r="N23" s="375">
        <v>0</v>
      </c>
      <c r="O23" s="350">
        <v>0</v>
      </c>
      <c r="P23" s="242">
        <v>0</v>
      </c>
      <c r="Q23" s="242">
        <v>0</v>
      </c>
    </row>
    <row r="24" spans="1:17" ht="15" thickBot="1" x14ac:dyDescent="0.35">
      <c r="A24" s="1322"/>
      <c r="B24" s="1325"/>
      <c r="C24" s="139" t="s">
        <v>287</v>
      </c>
      <c r="D24" s="242">
        <v>0.96199999999999997</v>
      </c>
      <c r="E24" s="274">
        <v>1.806</v>
      </c>
      <c r="F24" s="380">
        <v>0.39</v>
      </c>
      <c r="G24" s="274">
        <v>0.33300000000000002</v>
      </c>
      <c r="H24" s="380">
        <v>0.13900000000000001</v>
      </c>
      <c r="I24" s="274">
        <v>0.159</v>
      </c>
      <c r="J24" s="380">
        <v>0.17899999999999999</v>
      </c>
      <c r="K24" s="274">
        <v>0.20399999999999999</v>
      </c>
      <c r="L24" s="380">
        <v>1.331</v>
      </c>
      <c r="M24" s="274">
        <v>1.4119999999999999</v>
      </c>
      <c r="N24" s="380">
        <v>0.52500000000000002</v>
      </c>
      <c r="O24" s="274">
        <v>0.53</v>
      </c>
      <c r="P24" s="107">
        <v>0.16800000000000001</v>
      </c>
      <c r="Q24" s="107">
        <v>0.25</v>
      </c>
    </row>
    <row r="25" spans="1:17" x14ac:dyDescent="0.3">
      <c r="A25" s="1322"/>
      <c r="B25" s="1326"/>
      <c r="C25" s="157" t="s">
        <v>254</v>
      </c>
      <c r="D25" s="376">
        <v>1.4999999999999999E-2</v>
      </c>
      <c r="E25" s="377">
        <v>8.5000000000000006E-2</v>
      </c>
      <c r="F25" s="378">
        <v>6.0000000000000001E-3</v>
      </c>
      <c r="G25" s="377">
        <v>1.6E-2</v>
      </c>
      <c r="H25" s="378">
        <v>2E-3</v>
      </c>
      <c r="I25" s="377">
        <v>7.0000000000000001E-3</v>
      </c>
      <c r="J25" s="378">
        <v>3.0000000000000001E-3</v>
      </c>
      <c r="K25" s="377">
        <v>0.01</v>
      </c>
      <c r="L25" s="378">
        <v>2.1000000000000001E-2</v>
      </c>
      <c r="M25" s="377">
        <v>6.6000000000000003E-2</v>
      </c>
      <c r="N25" s="378">
        <v>8.0000000000000002E-3</v>
      </c>
      <c r="O25" s="377">
        <v>2.5000000000000001E-2</v>
      </c>
      <c r="P25" s="376">
        <v>3.0000000000000001E-3</v>
      </c>
      <c r="Q25" s="376">
        <v>1.2E-2</v>
      </c>
    </row>
    <row r="26" spans="1:17" ht="15" thickBot="1" x14ac:dyDescent="0.35">
      <c r="A26" s="1322"/>
      <c r="B26" s="1324" t="s">
        <v>516</v>
      </c>
      <c r="C26" s="137" t="s">
        <v>265</v>
      </c>
      <c r="D26" s="241">
        <v>1.383</v>
      </c>
      <c r="E26" s="352">
        <v>1.343</v>
      </c>
      <c r="F26" s="369">
        <v>0.20200000000000001</v>
      </c>
      <c r="G26" s="352">
        <v>0.193</v>
      </c>
      <c r="H26" s="369">
        <v>2.7E-2</v>
      </c>
      <c r="I26" s="352">
        <v>4.2999999999999997E-2</v>
      </c>
      <c r="J26" s="369">
        <v>3.5000000000000003E-2</v>
      </c>
      <c r="K26" s="352">
        <v>5.6000000000000001E-2</v>
      </c>
      <c r="L26" s="369">
        <v>1.796</v>
      </c>
      <c r="M26" s="352">
        <v>2.0670000000000002</v>
      </c>
      <c r="N26" s="369">
        <v>0.30299999999999999</v>
      </c>
      <c r="O26" s="352">
        <v>0.32400000000000001</v>
      </c>
      <c r="P26" s="241">
        <v>4.5999999999999999E-2</v>
      </c>
      <c r="Q26" s="241">
        <v>7.6999999999999999E-2</v>
      </c>
    </row>
    <row r="27" spans="1:17" ht="15" thickBot="1" x14ac:dyDescent="0.35">
      <c r="A27" s="1322"/>
      <c r="B27" s="1325"/>
      <c r="C27" s="139" t="s">
        <v>17</v>
      </c>
      <c r="D27" s="126">
        <v>9474</v>
      </c>
      <c r="E27" s="363">
        <v>1238</v>
      </c>
      <c r="F27" s="364">
        <v>9466</v>
      </c>
      <c r="G27" s="363">
        <v>1235</v>
      </c>
      <c r="H27" s="364">
        <v>9475</v>
      </c>
      <c r="I27" s="363">
        <v>1238</v>
      </c>
      <c r="J27" s="364">
        <v>9474</v>
      </c>
      <c r="K27" s="363">
        <v>1238</v>
      </c>
      <c r="L27" s="364">
        <v>9472</v>
      </c>
      <c r="M27" s="363">
        <v>1238</v>
      </c>
      <c r="N27" s="364">
        <v>9473</v>
      </c>
      <c r="O27" s="363">
        <v>1238</v>
      </c>
      <c r="P27" s="126">
        <v>9473</v>
      </c>
      <c r="Q27" s="126">
        <v>1238</v>
      </c>
    </row>
    <row r="28" spans="1:17" ht="15" thickBot="1" x14ac:dyDescent="0.35">
      <c r="A28" s="1322"/>
      <c r="B28" s="1325"/>
      <c r="C28" s="139" t="s">
        <v>18</v>
      </c>
      <c r="D28" s="126">
        <v>9809</v>
      </c>
      <c r="E28" s="363">
        <v>1093</v>
      </c>
      <c r="F28" s="364">
        <v>9803</v>
      </c>
      <c r="G28" s="363">
        <v>1092</v>
      </c>
      <c r="H28" s="364">
        <v>9811</v>
      </c>
      <c r="I28" s="363">
        <v>1093</v>
      </c>
      <c r="J28" s="364">
        <v>9808</v>
      </c>
      <c r="K28" s="363">
        <v>1093</v>
      </c>
      <c r="L28" s="364">
        <v>9807</v>
      </c>
      <c r="M28" s="363">
        <v>1093</v>
      </c>
      <c r="N28" s="364">
        <v>9806</v>
      </c>
      <c r="O28" s="363">
        <v>1093</v>
      </c>
      <c r="P28" s="126">
        <v>9806</v>
      </c>
      <c r="Q28" s="126">
        <v>1093</v>
      </c>
    </row>
    <row r="29" spans="1:17" ht="15" thickBot="1" x14ac:dyDescent="0.35">
      <c r="A29" s="1322"/>
      <c r="B29" s="1325"/>
      <c r="C29" s="139" t="s">
        <v>252</v>
      </c>
      <c r="D29" s="242">
        <v>1</v>
      </c>
      <c r="E29" s="350">
        <v>1</v>
      </c>
      <c r="F29" s="375">
        <v>0</v>
      </c>
      <c r="G29" s="350">
        <v>0</v>
      </c>
      <c r="H29" s="375">
        <v>0</v>
      </c>
      <c r="I29" s="350">
        <v>0</v>
      </c>
      <c r="J29" s="375">
        <v>0</v>
      </c>
      <c r="K29" s="350">
        <v>0</v>
      </c>
      <c r="L29" s="375">
        <v>2</v>
      </c>
      <c r="M29" s="350">
        <v>2</v>
      </c>
      <c r="N29" s="375">
        <v>0</v>
      </c>
      <c r="O29" s="350">
        <v>0</v>
      </c>
      <c r="P29" s="242">
        <v>0</v>
      </c>
      <c r="Q29" s="242">
        <v>0</v>
      </c>
    </row>
    <row r="30" spans="1:17" ht="15" thickBot="1" x14ac:dyDescent="0.35">
      <c r="A30" s="1322"/>
      <c r="B30" s="1325"/>
      <c r="C30" s="139" t="s">
        <v>287</v>
      </c>
      <c r="D30" s="242">
        <v>0.86899999999999999</v>
      </c>
      <c r="E30" s="350">
        <v>0.84399999999999997</v>
      </c>
      <c r="F30" s="375">
        <v>0.496</v>
      </c>
      <c r="G30" s="350">
        <v>0.48599999999999999</v>
      </c>
      <c r="H30" s="375">
        <v>0.187</v>
      </c>
      <c r="I30" s="350">
        <v>0.23100000000000001</v>
      </c>
      <c r="J30" s="375">
        <v>0.22900000000000001</v>
      </c>
      <c r="K30" s="350">
        <v>0.27900000000000003</v>
      </c>
      <c r="L30" s="375">
        <v>1.732</v>
      </c>
      <c r="M30" s="350">
        <v>1.7909999999999999</v>
      </c>
      <c r="N30" s="375">
        <v>0.627</v>
      </c>
      <c r="O30" s="350">
        <v>0.63100000000000001</v>
      </c>
      <c r="P30" s="242">
        <v>0.246</v>
      </c>
      <c r="Q30" s="242">
        <v>0.33100000000000002</v>
      </c>
    </row>
    <row r="31" spans="1:17" x14ac:dyDescent="0.3">
      <c r="A31" s="1322"/>
      <c r="B31" s="1326"/>
      <c r="C31" s="157" t="s">
        <v>254</v>
      </c>
      <c r="D31" s="376">
        <v>1.6E-2</v>
      </c>
      <c r="E31" s="377">
        <v>4.8000000000000001E-2</v>
      </c>
      <c r="F31" s="378">
        <v>8.9999999999999993E-3</v>
      </c>
      <c r="G31" s="377">
        <v>2.8000000000000001E-2</v>
      </c>
      <c r="H31" s="378">
        <v>4.0000000000000001E-3</v>
      </c>
      <c r="I31" s="377">
        <v>1.2999999999999999E-2</v>
      </c>
      <c r="J31" s="378">
        <v>4.0000000000000001E-3</v>
      </c>
      <c r="K31" s="377">
        <v>1.6E-2</v>
      </c>
      <c r="L31" s="378">
        <v>3.3000000000000002E-2</v>
      </c>
      <c r="M31" s="377">
        <v>0.10199999999999999</v>
      </c>
      <c r="N31" s="378">
        <v>1.2E-2</v>
      </c>
      <c r="O31" s="377">
        <v>3.5999999999999997E-2</v>
      </c>
      <c r="P31" s="376">
        <v>5.0000000000000001E-3</v>
      </c>
      <c r="Q31" s="376">
        <v>1.9E-2</v>
      </c>
    </row>
    <row r="32" spans="1:17" ht="15" thickBot="1" x14ac:dyDescent="0.35">
      <c r="A32" s="1322"/>
      <c r="B32" s="1324" t="s">
        <v>517</v>
      </c>
      <c r="C32" s="137" t="s">
        <v>265</v>
      </c>
      <c r="D32" s="242">
        <v>1.617</v>
      </c>
      <c r="E32" s="350">
        <v>1.552</v>
      </c>
      <c r="F32" s="375">
        <v>0.26400000000000001</v>
      </c>
      <c r="G32" s="350">
        <v>0.248</v>
      </c>
      <c r="H32" s="375">
        <v>2.9000000000000001E-2</v>
      </c>
      <c r="I32" s="350">
        <v>5.2999999999999999E-2</v>
      </c>
      <c r="J32" s="375">
        <v>3.7999999999999999E-2</v>
      </c>
      <c r="K32" s="350">
        <v>4.9000000000000002E-2</v>
      </c>
      <c r="L32" s="375">
        <v>2.379</v>
      </c>
      <c r="M32" s="350">
        <v>2.653</v>
      </c>
      <c r="N32" s="375">
        <v>0.38400000000000001</v>
      </c>
      <c r="O32" s="350">
        <v>0.39600000000000002</v>
      </c>
      <c r="P32" s="242">
        <v>6.6000000000000003E-2</v>
      </c>
      <c r="Q32" s="242">
        <v>0.15</v>
      </c>
    </row>
    <row r="33" spans="1:17" ht="15" thickBot="1" x14ac:dyDescent="0.35">
      <c r="A33" s="1322"/>
      <c r="B33" s="1325"/>
      <c r="C33" s="139" t="s">
        <v>17</v>
      </c>
      <c r="D33" s="126">
        <v>7005</v>
      </c>
      <c r="E33" s="363">
        <v>707</v>
      </c>
      <c r="F33" s="364">
        <v>7006</v>
      </c>
      <c r="G33" s="363">
        <v>706</v>
      </c>
      <c r="H33" s="364">
        <v>7006</v>
      </c>
      <c r="I33" s="363">
        <v>706</v>
      </c>
      <c r="J33" s="364">
        <v>7007</v>
      </c>
      <c r="K33" s="363">
        <v>706</v>
      </c>
      <c r="L33" s="364">
        <v>6999</v>
      </c>
      <c r="M33" s="363">
        <v>707</v>
      </c>
      <c r="N33" s="364">
        <v>6997</v>
      </c>
      <c r="O33" s="363">
        <v>706</v>
      </c>
      <c r="P33" s="126">
        <v>6997</v>
      </c>
      <c r="Q33" s="126">
        <v>706</v>
      </c>
    </row>
    <row r="34" spans="1:17" ht="15" thickBot="1" x14ac:dyDescent="0.35">
      <c r="A34" s="1322"/>
      <c r="B34" s="1325"/>
      <c r="C34" s="139" t="s">
        <v>18</v>
      </c>
      <c r="D34" s="126">
        <v>7911</v>
      </c>
      <c r="E34" s="363">
        <v>731</v>
      </c>
      <c r="F34" s="364">
        <v>7909</v>
      </c>
      <c r="G34" s="363">
        <v>730</v>
      </c>
      <c r="H34" s="364">
        <v>7910</v>
      </c>
      <c r="I34" s="363">
        <v>730</v>
      </c>
      <c r="J34" s="364">
        <v>7913</v>
      </c>
      <c r="K34" s="363">
        <v>730</v>
      </c>
      <c r="L34" s="364">
        <v>7909</v>
      </c>
      <c r="M34" s="363">
        <v>731</v>
      </c>
      <c r="N34" s="364">
        <v>7906</v>
      </c>
      <c r="O34" s="363">
        <v>730</v>
      </c>
      <c r="P34" s="126">
        <v>7906</v>
      </c>
      <c r="Q34" s="126">
        <v>730</v>
      </c>
    </row>
    <row r="35" spans="1:17" ht="15" thickBot="1" x14ac:dyDescent="0.35">
      <c r="A35" s="1322"/>
      <c r="B35" s="1325"/>
      <c r="C35" s="139" t="s">
        <v>252</v>
      </c>
      <c r="D35" s="242">
        <v>2</v>
      </c>
      <c r="E35" s="350">
        <v>1</v>
      </c>
      <c r="F35" s="375">
        <v>0</v>
      </c>
      <c r="G35" s="350">
        <v>0</v>
      </c>
      <c r="H35" s="375">
        <v>0</v>
      </c>
      <c r="I35" s="350">
        <v>0</v>
      </c>
      <c r="J35" s="375">
        <v>0</v>
      </c>
      <c r="K35" s="350">
        <v>0</v>
      </c>
      <c r="L35" s="375">
        <v>2</v>
      </c>
      <c r="M35" s="350">
        <v>2</v>
      </c>
      <c r="N35" s="375">
        <v>0</v>
      </c>
      <c r="O35" s="350">
        <v>0</v>
      </c>
      <c r="P35" s="242">
        <v>0</v>
      </c>
      <c r="Q35" s="242">
        <v>0</v>
      </c>
    </row>
    <row r="36" spans="1:17" ht="15" thickBot="1" x14ac:dyDescent="0.35">
      <c r="A36" s="1322"/>
      <c r="B36" s="1325"/>
      <c r="C36" s="139" t="s">
        <v>287</v>
      </c>
      <c r="D36" s="242">
        <v>1.03</v>
      </c>
      <c r="E36" s="274">
        <v>1.038</v>
      </c>
      <c r="F36" s="380">
        <v>0.63700000000000001</v>
      </c>
      <c r="G36" s="274">
        <v>0.63600000000000001</v>
      </c>
      <c r="H36" s="380">
        <v>0.20100000000000001</v>
      </c>
      <c r="I36" s="274">
        <v>0.30399999999999999</v>
      </c>
      <c r="J36" s="380">
        <v>0.248</v>
      </c>
      <c r="K36" s="274">
        <v>0.308</v>
      </c>
      <c r="L36" s="380">
        <v>2.1219999999999999</v>
      </c>
      <c r="M36" s="274">
        <v>2.133</v>
      </c>
      <c r="N36" s="380">
        <v>0.72</v>
      </c>
      <c r="O36" s="274">
        <v>0.71599999999999997</v>
      </c>
      <c r="P36" s="107">
        <v>0.3</v>
      </c>
      <c r="Q36" s="107">
        <v>0.46</v>
      </c>
    </row>
    <row r="37" spans="1:17" x14ac:dyDescent="0.3">
      <c r="A37" s="1323"/>
      <c r="B37" s="1326"/>
      <c r="C37" s="157" t="s">
        <v>254</v>
      </c>
      <c r="D37" s="381">
        <v>2.1999999999999999E-2</v>
      </c>
      <c r="E37" s="382">
        <v>7.1999999999999995E-2</v>
      </c>
      <c r="F37" s="383">
        <v>1.2999999999999999E-2</v>
      </c>
      <c r="G37" s="382">
        <v>4.3999999999999997E-2</v>
      </c>
      <c r="H37" s="383">
        <v>4.0000000000000001E-3</v>
      </c>
      <c r="I37" s="382">
        <v>2.1000000000000001E-2</v>
      </c>
      <c r="J37" s="383">
        <v>5.0000000000000001E-3</v>
      </c>
      <c r="K37" s="382">
        <v>2.1000000000000001E-2</v>
      </c>
      <c r="L37" s="383">
        <v>4.4999999999999998E-2</v>
      </c>
      <c r="M37" s="382">
        <v>0.14799999999999999</v>
      </c>
      <c r="N37" s="383">
        <v>1.4999999999999999E-2</v>
      </c>
      <c r="O37" s="382">
        <v>0.05</v>
      </c>
      <c r="P37" s="381">
        <v>6.0000000000000001E-3</v>
      </c>
      <c r="Q37" s="381">
        <v>3.2000000000000001E-2</v>
      </c>
    </row>
    <row r="38" spans="1:17" ht="15" thickBot="1" x14ac:dyDescent="0.35">
      <c r="A38" s="1321" t="s">
        <v>518</v>
      </c>
      <c r="B38" s="1324" t="s">
        <v>519</v>
      </c>
      <c r="C38" s="137" t="s">
        <v>265</v>
      </c>
      <c r="D38" s="145">
        <v>0.99612772893959201</v>
      </c>
      <c r="E38" s="245">
        <v>0.87558168368713496</v>
      </c>
      <c r="F38" s="145">
        <v>0.13613886686048501</v>
      </c>
      <c r="G38" s="245">
        <v>0.108341127516222</v>
      </c>
      <c r="H38" s="145">
        <v>1.8666275587966099E-2</v>
      </c>
      <c r="I38" s="245">
        <v>2.19500067438302E-2</v>
      </c>
      <c r="J38" s="145">
        <v>2.41187779511336E-2</v>
      </c>
      <c r="K38" s="245">
        <v>1.8445383490572301E-2</v>
      </c>
      <c r="L38" s="145">
        <v>1.4357229491315</v>
      </c>
      <c r="M38" s="245">
        <v>1.6314142541062999</v>
      </c>
      <c r="N38" s="145">
        <v>0.20370428777830199</v>
      </c>
      <c r="O38" s="245">
        <v>0.18695208606820399</v>
      </c>
      <c r="P38" s="384">
        <v>2.68310036285557E-2</v>
      </c>
      <c r="Q38" s="145">
        <v>5.7423978246670102E-2</v>
      </c>
    </row>
    <row r="39" spans="1:17" ht="15" thickBot="1" x14ac:dyDescent="0.35">
      <c r="A39" s="1322"/>
      <c r="B39" s="1325"/>
      <c r="C39" s="139" t="s">
        <v>17</v>
      </c>
      <c r="D39" s="97">
        <v>35385</v>
      </c>
      <c r="E39" s="385">
        <v>3799</v>
      </c>
      <c r="F39" s="97">
        <v>35376</v>
      </c>
      <c r="G39" s="385">
        <v>3795</v>
      </c>
      <c r="H39" s="97">
        <v>35386</v>
      </c>
      <c r="I39" s="385">
        <v>3797</v>
      </c>
      <c r="J39" s="97">
        <v>35395</v>
      </c>
      <c r="K39" s="385">
        <v>3796</v>
      </c>
      <c r="L39" s="97">
        <v>35379</v>
      </c>
      <c r="M39" s="385">
        <v>3793</v>
      </c>
      <c r="N39" s="97">
        <v>35381</v>
      </c>
      <c r="O39" s="385">
        <v>3793</v>
      </c>
      <c r="P39" s="386">
        <v>35381</v>
      </c>
      <c r="Q39" s="97">
        <v>3793</v>
      </c>
    </row>
    <row r="40" spans="1:17" ht="15" thickBot="1" x14ac:dyDescent="0.35">
      <c r="A40" s="1322"/>
      <c r="B40" s="1325"/>
      <c r="C40" s="139" t="s">
        <v>18</v>
      </c>
      <c r="D40" s="97">
        <v>37146</v>
      </c>
      <c r="E40" s="385">
        <v>3245</v>
      </c>
      <c r="F40" s="97">
        <v>37124</v>
      </c>
      <c r="G40" s="385">
        <v>3241</v>
      </c>
      <c r="H40" s="97">
        <v>37143</v>
      </c>
      <c r="I40" s="385">
        <v>3242</v>
      </c>
      <c r="J40" s="97">
        <v>37150</v>
      </c>
      <c r="K40" s="385">
        <v>3242</v>
      </c>
      <c r="L40" s="97">
        <v>37133</v>
      </c>
      <c r="M40" s="385">
        <v>3240</v>
      </c>
      <c r="N40" s="97">
        <v>37126</v>
      </c>
      <c r="O40" s="385">
        <v>3239</v>
      </c>
      <c r="P40" s="386">
        <v>37127</v>
      </c>
      <c r="Q40" s="97">
        <v>3239</v>
      </c>
    </row>
    <row r="41" spans="1:17" ht="15" thickBot="1" x14ac:dyDescent="0.35">
      <c r="A41" s="1322"/>
      <c r="B41" s="1325"/>
      <c r="C41" s="139" t="s">
        <v>252</v>
      </c>
      <c r="D41" s="242">
        <v>1</v>
      </c>
      <c r="E41" s="350">
        <v>1</v>
      </c>
      <c r="F41" s="242">
        <v>0</v>
      </c>
      <c r="G41" s="350">
        <v>0</v>
      </c>
      <c r="H41" s="242">
        <v>0</v>
      </c>
      <c r="I41" s="350">
        <v>0</v>
      </c>
      <c r="J41" s="242">
        <v>0</v>
      </c>
      <c r="K41" s="350">
        <v>0</v>
      </c>
      <c r="L41" s="242">
        <v>1</v>
      </c>
      <c r="M41" s="350">
        <v>1</v>
      </c>
      <c r="N41" s="242">
        <v>0</v>
      </c>
      <c r="O41" s="350">
        <v>0</v>
      </c>
      <c r="P41" s="375">
        <v>0</v>
      </c>
      <c r="Q41" s="242">
        <v>0</v>
      </c>
    </row>
    <row r="42" spans="1:17" ht="15" thickBot="1" x14ac:dyDescent="0.35">
      <c r="A42" s="1322"/>
      <c r="B42" s="1325"/>
      <c r="C42" s="139" t="s">
        <v>287</v>
      </c>
      <c r="D42" s="100">
        <v>0.94346593699607395</v>
      </c>
      <c r="E42" s="246">
        <v>1.4937218150296101</v>
      </c>
      <c r="F42" s="100">
        <v>0.42864090754914902</v>
      </c>
      <c r="G42" s="246">
        <v>0.38765231523110699</v>
      </c>
      <c r="H42" s="100">
        <v>0.14930659942765701</v>
      </c>
      <c r="I42" s="246">
        <v>0.165154604607578</v>
      </c>
      <c r="J42" s="100">
        <v>0.48687704805487098</v>
      </c>
      <c r="K42" s="246">
        <v>0.17792034697272899</v>
      </c>
      <c r="L42" s="100">
        <v>1.73417332955515</v>
      </c>
      <c r="M42" s="246">
        <v>1.81223398172959</v>
      </c>
      <c r="N42" s="100">
        <v>0.53536839677785597</v>
      </c>
      <c r="O42" s="246">
        <v>0.48956249050876699</v>
      </c>
      <c r="P42" s="387">
        <v>0.18381078802911699</v>
      </c>
      <c r="Q42" s="100">
        <v>0.28047835193533799</v>
      </c>
    </row>
    <row r="43" spans="1:17" x14ac:dyDescent="0.3">
      <c r="A43" s="1322"/>
      <c r="B43" s="1326"/>
      <c r="C43" s="157" t="s">
        <v>254</v>
      </c>
      <c r="D43" s="388">
        <v>9.1799634357814693E-3</v>
      </c>
      <c r="E43" s="389">
        <v>4.9173727105957202E-2</v>
      </c>
      <c r="F43" s="388">
        <v>4.1719297553655197E-3</v>
      </c>
      <c r="G43" s="389">
        <v>1.2769491995671799E-2</v>
      </c>
      <c r="H43" s="388">
        <v>1.45281818952614E-3</v>
      </c>
      <c r="I43" s="389">
        <v>5.4394493226499101E-3</v>
      </c>
      <c r="J43" s="388">
        <v>4.73707920688584E-3</v>
      </c>
      <c r="K43" s="389">
        <v>5.8598954181507696E-3</v>
      </c>
      <c r="L43" s="388">
        <v>1.6876533180797199E-2</v>
      </c>
      <c r="M43" s="389">
        <v>5.9705249597365999E-2</v>
      </c>
      <c r="N43" s="388">
        <v>5.2105600374056597E-3</v>
      </c>
      <c r="O43" s="389">
        <v>1.6131450323842E-2</v>
      </c>
      <c r="P43" s="390">
        <v>1.7889443116826801E-3</v>
      </c>
      <c r="Q43" s="388">
        <v>9.2419715335134694E-3</v>
      </c>
    </row>
    <row r="44" spans="1:17" ht="15" thickBot="1" x14ac:dyDescent="0.35">
      <c r="A44" s="1322"/>
      <c r="B44" s="1324" t="s">
        <v>520</v>
      </c>
      <c r="C44" s="137" t="s">
        <v>265</v>
      </c>
      <c r="D44" s="145">
        <v>1.37741762369438</v>
      </c>
      <c r="E44" s="245">
        <v>1.22277791368263</v>
      </c>
      <c r="F44" s="145">
        <v>0.17278989917391499</v>
      </c>
      <c r="G44" s="245">
        <v>0.12998896507930199</v>
      </c>
      <c r="H44" s="145">
        <v>2.46557835104496E-2</v>
      </c>
      <c r="I44" s="245">
        <v>3.17667409801538E-2</v>
      </c>
      <c r="J44" s="145">
        <v>3.6332553348306797E-2</v>
      </c>
      <c r="K44" s="245">
        <v>4.7413624704992899E-2</v>
      </c>
      <c r="L44" s="145">
        <v>1.5538451258824399</v>
      </c>
      <c r="M44" s="245">
        <v>1.6764484402053601</v>
      </c>
      <c r="N44" s="145">
        <v>0.30543040287141299</v>
      </c>
      <c r="O44" s="245">
        <v>0.28949717389826402</v>
      </c>
      <c r="P44" s="384">
        <v>4.4608579502847301E-2</v>
      </c>
      <c r="Q44" s="145">
        <v>7.3713676812427895E-2</v>
      </c>
    </row>
    <row r="45" spans="1:17" ht="15" thickBot="1" x14ac:dyDescent="0.35">
      <c r="A45" s="1322"/>
      <c r="B45" s="1325"/>
      <c r="C45" s="139" t="s">
        <v>17</v>
      </c>
      <c r="D45" s="97">
        <v>11193</v>
      </c>
      <c r="E45" s="385">
        <v>1756</v>
      </c>
      <c r="F45" s="97">
        <v>11179</v>
      </c>
      <c r="G45" s="385">
        <v>1756</v>
      </c>
      <c r="H45" s="97">
        <v>11192</v>
      </c>
      <c r="I45" s="385">
        <v>1756</v>
      </c>
      <c r="J45" s="97">
        <v>11194</v>
      </c>
      <c r="K45" s="385">
        <v>1756</v>
      </c>
      <c r="L45" s="97">
        <v>11183</v>
      </c>
      <c r="M45" s="385">
        <v>1754</v>
      </c>
      <c r="N45" s="97">
        <v>11186</v>
      </c>
      <c r="O45" s="385">
        <v>1753</v>
      </c>
      <c r="P45" s="386">
        <v>11186</v>
      </c>
      <c r="Q45" s="97">
        <v>1753</v>
      </c>
    </row>
    <row r="46" spans="1:17" ht="15" thickBot="1" x14ac:dyDescent="0.35">
      <c r="A46" s="1322"/>
      <c r="B46" s="1325"/>
      <c r="C46" s="139" t="s">
        <v>18</v>
      </c>
      <c r="D46" s="97">
        <v>10273</v>
      </c>
      <c r="E46" s="385">
        <v>1446</v>
      </c>
      <c r="F46" s="97">
        <v>10265</v>
      </c>
      <c r="G46" s="385">
        <v>1446</v>
      </c>
      <c r="H46" s="97">
        <v>10272</v>
      </c>
      <c r="I46" s="385">
        <v>1446</v>
      </c>
      <c r="J46" s="97">
        <v>10275</v>
      </c>
      <c r="K46" s="385">
        <v>1446</v>
      </c>
      <c r="L46" s="97">
        <v>10263</v>
      </c>
      <c r="M46" s="385">
        <v>1444</v>
      </c>
      <c r="N46" s="97">
        <v>10266</v>
      </c>
      <c r="O46" s="385">
        <v>1443</v>
      </c>
      <c r="P46" s="386">
        <v>10266</v>
      </c>
      <c r="Q46" s="97">
        <v>1443</v>
      </c>
    </row>
    <row r="47" spans="1:17" ht="15" thickBot="1" x14ac:dyDescent="0.35">
      <c r="A47" s="1322"/>
      <c r="B47" s="1325"/>
      <c r="C47" s="139" t="s">
        <v>252</v>
      </c>
      <c r="D47" s="242">
        <v>1</v>
      </c>
      <c r="E47" s="350">
        <v>1</v>
      </c>
      <c r="F47" s="242">
        <v>0</v>
      </c>
      <c r="G47" s="350">
        <v>0</v>
      </c>
      <c r="H47" s="242">
        <v>0</v>
      </c>
      <c r="I47" s="350">
        <v>0</v>
      </c>
      <c r="J47" s="242">
        <v>0</v>
      </c>
      <c r="K47" s="350">
        <v>0</v>
      </c>
      <c r="L47" s="242">
        <v>1</v>
      </c>
      <c r="M47" s="350">
        <v>1</v>
      </c>
      <c r="N47" s="242">
        <v>0</v>
      </c>
      <c r="O47" s="350">
        <v>0</v>
      </c>
      <c r="P47" s="375">
        <v>0</v>
      </c>
      <c r="Q47" s="242">
        <v>0</v>
      </c>
    </row>
    <row r="48" spans="1:17" ht="15" thickBot="1" x14ac:dyDescent="0.35">
      <c r="A48" s="1322"/>
      <c r="B48" s="1325"/>
      <c r="C48" s="139" t="s">
        <v>287</v>
      </c>
      <c r="D48" s="100">
        <v>0.86617624021466399</v>
      </c>
      <c r="E48" s="246">
        <v>0.87639685149394098</v>
      </c>
      <c r="F48" s="100">
        <v>0.48077658345999802</v>
      </c>
      <c r="G48" s="246">
        <v>0.410849840875883</v>
      </c>
      <c r="H48" s="100">
        <v>0.182912586618037</v>
      </c>
      <c r="I48" s="246">
        <v>0.219558405950079</v>
      </c>
      <c r="J48" s="100">
        <v>0.22269880164662501</v>
      </c>
      <c r="K48" s="246">
        <v>0.27769649929012802</v>
      </c>
      <c r="L48" s="100">
        <v>1.8116807294214901</v>
      </c>
      <c r="M48" s="246">
        <v>1.75167582457911</v>
      </c>
      <c r="N48" s="100">
        <v>0.63816115403404705</v>
      </c>
      <c r="O48" s="246">
        <v>0.60626824793088596</v>
      </c>
      <c r="P48" s="387">
        <v>0.24511374220078</v>
      </c>
      <c r="Q48" s="100">
        <v>0.31621841342582202</v>
      </c>
    </row>
    <row r="49" spans="1:17" x14ac:dyDescent="0.3">
      <c r="A49" s="1322"/>
      <c r="B49" s="1326"/>
      <c r="C49" s="157" t="s">
        <v>254</v>
      </c>
      <c r="D49" s="388">
        <v>1.60261194767942E-2</v>
      </c>
      <c r="E49" s="389">
        <v>4.3220264047170102E-2</v>
      </c>
      <c r="F49" s="388">
        <v>8.8988642892492299E-3</v>
      </c>
      <c r="G49" s="389">
        <v>2.0261413052915601E-2</v>
      </c>
      <c r="H49" s="388">
        <v>3.3844401580331502E-3</v>
      </c>
      <c r="I49" s="389">
        <v>1.08277115130688E-2</v>
      </c>
      <c r="J49" s="388">
        <v>4.1200047660514697E-3</v>
      </c>
      <c r="K49" s="389">
        <v>1.3694841559317401E-2</v>
      </c>
      <c r="L49" s="388">
        <v>3.3536308341111702E-2</v>
      </c>
      <c r="M49" s="389">
        <v>8.6445201942978903E-2</v>
      </c>
      <c r="N49" s="388">
        <v>1.1811375813247999E-2</v>
      </c>
      <c r="O49" s="389">
        <v>2.9929703300912502E-2</v>
      </c>
      <c r="P49" s="390">
        <v>4.5366762107405603E-3</v>
      </c>
      <c r="Q49" s="388">
        <v>1.5610785035206199E-2</v>
      </c>
    </row>
    <row r="50" spans="1:17" ht="15" thickBot="1" x14ac:dyDescent="0.35">
      <c r="A50" s="1322"/>
      <c r="B50" s="1324" t="s">
        <v>521</v>
      </c>
      <c r="C50" s="137" t="s">
        <v>265</v>
      </c>
      <c r="D50" s="100">
        <v>1.4891811884209101</v>
      </c>
      <c r="E50" s="246">
        <v>1.44542335170932</v>
      </c>
      <c r="F50" s="100">
        <v>0.171249187835915</v>
      </c>
      <c r="G50" s="246">
        <v>0.17935624154610799</v>
      </c>
      <c r="H50" s="100">
        <v>3.4676359995650198E-2</v>
      </c>
      <c r="I50" s="246">
        <v>4.9953966531537303E-2</v>
      </c>
      <c r="J50" s="100">
        <v>6.6946947769400494E-2</v>
      </c>
      <c r="K50" s="246">
        <v>8.2594031290185999E-2</v>
      </c>
      <c r="L50" s="100">
        <v>1.4715910271428001</v>
      </c>
      <c r="M50" s="246">
        <v>1.4649906489342901</v>
      </c>
      <c r="N50" s="100">
        <v>0.32104560788460001</v>
      </c>
      <c r="O50" s="246">
        <v>0.350471812456147</v>
      </c>
      <c r="P50" s="387">
        <v>4.6638690027680799E-2</v>
      </c>
      <c r="Q50" s="100">
        <v>7.6942383987654198E-2</v>
      </c>
    </row>
    <row r="51" spans="1:17" ht="15" thickBot="1" x14ac:dyDescent="0.35">
      <c r="A51" s="1322"/>
      <c r="B51" s="1325"/>
      <c r="C51" s="139" t="s">
        <v>17</v>
      </c>
      <c r="D51" s="97">
        <v>8404</v>
      </c>
      <c r="E51" s="385">
        <v>1407</v>
      </c>
      <c r="F51" s="97">
        <v>8399</v>
      </c>
      <c r="G51" s="385">
        <v>1404</v>
      </c>
      <c r="H51" s="97">
        <v>8402</v>
      </c>
      <c r="I51" s="385">
        <v>1407</v>
      </c>
      <c r="J51" s="97">
        <v>8404</v>
      </c>
      <c r="K51" s="385">
        <v>1407</v>
      </c>
      <c r="L51" s="97">
        <v>8402</v>
      </c>
      <c r="M51" s="385">
        <v>1407</v>
      </c>
      <c r="N51" s="97">
        <v>8403</v>
      </c>
      <c r="O51" s="385">
        <v>1407</v>
      </c>
      <c r="P51" s="386">
        <v>8403</v>
      </c>
      <c r="Q51" s="97">
        <v>1407</v>
      </c>
    </row>
    <row r="52" spans="1:17" ht="15" thickBot="1" x14ac:dyDescent="0.35">
      <c r="A52" s="1322"/>
      <c r="B52" s="1325"/>
      <c r="C52" s="139" t="s">
        <v>18</v>
      </c>
      <c r="D52" s="97">
        <v>7566</v>
      </c>
      <c r="E52" s="385">
        <v>1183</v>
      </c>
      <c r="F52" s="97">
        <v>7559</v>
      </c>
      <c r="G52" s="385">
        <v>1182</v>
      </c>
      <c r="H52" s="97">
        <v>7564</v>
      </c>
      <c r="I52" s="385">
        <v>1183</v>
      </c>
      <c r="J52" s="97">
        <v>7567</v>
      </c>
      <c r="K52" s="385">
        <v>1183</v>
      </c>
      <c r="L52" s="97">
        <v>7564</v>
      </c>
      <c r="M52" s="385">
        <v>1183</v>
      </c>
      <c r="N52" s="97">
        <v>7566</v>
      </c>
      <c r="O52" s="385">
        <v>1183</v>
      </c>
      <c r="P52" s="386">
        <v>7566</v>
      </c>
      <c r="Q52" s="97">
        <v>1183</v>
      </c>
    </row>
    <row r="53" spans="1:17" ht="15" thickBot="1" x14ac:dyDescent="0.35">
      <c r="A53" s="1322"/>
      <c r="B53" s="1325"/>
      <c r="C53" s="139" t="s">
        <v>252</v>
      </c>
      <c r="D53" s="242">
        <v>1</v>
      </c>
      <c r="E53" s="350">
        <v>1</v>
      </c>
      <c r="F53" s="242">
        <v>0</v>
      </c>
      <c r="G53" s="350">
        <v>0</v>
      </c>
      <c r="H53" s="242">
        <v>0</v>
      </c>
      <c r="I53" s="350">
        <v>0</v>
      </c>
      <c r="J53" s="242">
        <v>0</v>
      </c>
      <c r="K53" s="350">
        <v>0</v>
      </c>
      <c r="L53" s="242">
        <v>1</v>
      </c>
      <c r="M53" s="350">
        <v>1</v>
      </c>
      <c r="N53" s="242">
        <v>0</v>
      </c>
      <c r="O53" s="350">
        <v>0</v>
      </c>
      <c r="P53" s="375">
        <v>0</v>
      </c>
      <c r="Q53" s="242">
        <v>0</v>
      </c>
    </row>
    <row r="54" spans="1:17" ht="15" thickBot="1" x14ac:dyDescent="0.35">
      <c r="A54" s="1322"/>
      <c r="B54" s="1325"/>
      <c r="C54" s="139" t="s">
        <v>287</v>
      </c>
      <c r="D54" s="100">
        <v>0.91842870765712004</v>
      </c>
      <c r="E54" s="246">
        <v>0.90361431099675105</v>
      </c>
      <c r="F54" s="100">
        <v>0.47624833218110202</v>
      </c>
      <c r="G54" s="246">
        <v>0.462926890157149</v>
      </c>
      <c r="H54" s="100">
        <v>0.21581312981651399</v>
      </c>
      <c r="I54" s="246">
        <v>0.25142067322508199</v>
      </c>
      <c r="J54" s="100">
        <v>0.327493646185746</v>
      </c>
      <c r="K54" s="246">
        <v>0.33386040938009898</v>
      </c>
      <c r="L54" s="100">
        <v>1.7671135402904701</v>
      </c>
      <c r="M54" s="246">
        <v>1.96839804583797</v>
      </c>
      <c r="N54" s="100">
        <v>0.64730130685391596</v>
      </c>
      <c r="O54" s="246">
        <v>0.67048789449887203</v>
      </c>
      <c r="P54" s="387">
        <v>0.25341880616388401</v>
      </c>
      <c r="Q54" s="100">
        <v>0.33648801970605002</v>
      </c>
    </row>
    <row r="55" spans="1:17" x14ac:dyDescent="0.3">
      <c r="A55" s="1323"/>
      <c r="B55" s="1326"/>
      <c r="C55" s="157" t="s">
        <v>254</v>
      </c>
      <c r="D55" s="388">
        <v>1.9800813593586701E-2</v>
      </c>
      <c r="E55" s="389">
        <v>4.92676085071991E-2</v>
      </c>
      <c r="F55" s="388">
        <v>1.0272402993697201E-2</v>
      </c>
      <c r="G55" s="389">
        <v>2.5250758241340501E-2</v>
      </c>
      <c r="H55" s="388">
        <v>4.65342647801414E-3</v>
      </c>
      <c r="I55" s="389">
        <v>1.37081663585055E-2</v>
      </c>
      <c r="J55" s="388">
        <v>7.06011483676803E-3</v>
      </c>
      <c r="K55" s="389">
        <v>1.8203013990834301E-2</v>
      </c>
      <c r="L55" s="388">
        <v>3.81030243388637E-2</v>
      </c>
      <c r="M55" s="389">
        <v>0.10732262994120501</v>
      </c>
      <c r="N55" s="388">
        <v>1.39554571944897E-2</v>
      </c>
      <c r="O55" s="389">
        <v>3.6556896778835397E-2</v>
      </c>
      <c r="P55" s="390">
        <v>5.4635689195308597E-3</v>
      </c>
      <c r="Q55" s="388">
        <v>1.8346278739159901E-2</v>
      </c>
    </row>
    <row r="56" spans="1:17" ht="15" thickBot="1" x14ac:dyDescent="0.35">
      <c r="A56" s="1322" t="s">
        <v>522</v>
      </c>
      <c r="B56" s="1325" t="s">
        <v>523</v>
      </c>
      <c r="C56" s="137" t="s">
        <v>265</v>
      </c>
      <c r="D56" s="242">
        <v>0.67</v>
      </c>
      <c r="E56" s="350">
        <v>0.65200000000000002</v>
      </c>
      <c r="F56" s="375">
        <v>8.5999999999999993E-2</v>
      </c>
      <c r="G56" s="350">
        <v>6.9000000000000006E-2</v>
      </c>
      <c r="H56" s="375">
        <v>8.0000000000000002E-3</v>
      </c>
      <c r="I56" s="355">
        <v>1.2E-2</v>
      </c>
      <c r="J56" s="391">
        <v>1.7999999999999999E-2</v>
      </c>
      <c r="K56" s="350">
        <v>1.2E-2</v>
      </c>
      <c r="L56" s="375">
        <v>0.65</v>
      </c>
      <c r="M56" s="350">
        <v>0.72</v>
      </c>
      <c r="N56" s="375">
        <v>0.108</v>
      </c>
      <c r="O56" s="350">
        <v>0.11899999999999999</v>
      </c>
      <c r="P56" s="242">
        <v>1.7000000000000001E-2</v>
      </c>
      <c r="Q56" s="242">
        <v>2.5000000000000001E-2</v>
      </c>
    </row>
    <row r="57" spans="1:17" ht="15" thickBot="1" x14ac:dyDescent="0.35">
      <c r="A57" s="1322"/>
      <c r="B57" s="1325"/>
      <c r="C57" s="139" t="s">
        <v>17</v>
      </c>
      <c r="D57" s="126">
        <v>19880</v>
      </c>
      <c r="E57" s="363">
        <v>2690</v>
      </c>
      <c r="F57" s="364">
        <v>19884</v>
      </c>
      <c r="G57" s="363">
        <v>2690</v>
      </c>
      <c r="H57" s="364">
        <v>19884</v>
      </c>
      <c r="I57" s="374">
        <v>2690</v>
      </c>
      <c r="J57" s="392">
        <v>19882</v>
      </c>
      <c r="K57" s="363">
        <v>2689</v>
      </c>
      <c r="L57" s="364">
        <v>19884</v>
      </c>
      <c r="M57" s="363">
        <v>2690</v>
      </c>
      <c r="N57" s="364">
        <v>19884</v>
      </c>
      <c r="O57" s="363">
        <v>2690</v>
      </c>
      <c r="P57" s="126">
        <v>19884</v>
      </c>
      <c r="Q57" s="126">
        <v>2690</v>
      </c>
    </row>
    <row r="58" spans="1:17" ht="15" thickBot="1" x14ac:dyDescent="0.35">
      <c r="A58" s="1322"/>
      <c r="B58" s="1325"/>
      <c r="C58" s="139" t="s">
        <v>18</v>
      </c>
      <c r="D58" s="126">
        <v>9326</v>
      </c>
      <c r="E58" s="363">
        <v>1059</v>
      </c>
      <c r="F58" s="364">
        <v>9329</v>
      </c>
      <c r="G58" s="363">
        <v>1059</v>
      </c>
      <c r="H58" s="364">
        <v>9329</v>
      </c>
      <c r="I58" s="374">
        <v>1059</v>
      </c>
      <c r="J58" s="392">
        <v>9328</v>
      </c>
      <c r="K58" s="363">
        <v>1058</v>
      </c>
      <c r="L58" s="364">
        <v>9330</v>
      </c>
      <c r="M58" s="363">
        <v>1059</v>
      </c>
      <c r="N58" s="364">
        <v>9330</v>
      </c>
      <c r="O58" s="363">
        <v>1059</v>
      </c>
      <c r="P58" s="126">
        <v>9330</v>
      </c>
      <c r="Q58" s="126">
        <v>1059</v>
      </c>
    </row>
    <row r="59" spans="1:17" ht="15" thickBot="1" x14ac:dyDescent="0.35">
      <c r="A59" s="1322"/>
      <c r="B59" s="1325"/>
      <c r="C59" s="139" t="s">
        <v>252</v>
      </c>
      <c r="D59" s="242">
        <v>1</v>
      </c>
      <c r="E59" s="350">
        <v>1</v>
      </c>
      <c r="F59" s="375">
        <v>0</v>
      </c>
      <c r="G59" s="350">
        <v>0</v>
      </c>
      <c r="H59" s="375">
        <v>0</v>
      </c>
      <c r="I59" s="350">
        <v>0</v>
      </c>
      <c r="J59" s="375">
        <v>0</v>
      </c>
      <c r="K59" s="350">
        <v>0</v>
      </c>
      <c r="L59" s="375">
        <v>0</v>
      </c>
      <c r="M59" s="350">
        <v>0</v>
      </c>
      <c r="N59" s="375">
        <v>0</v>
      </c>
      <c r="O59" s="350">
        <v>0</v>
      </c>
      <c r="P59" s="242">
        <v>0</v>
      </c>
      <c r="Q59" s="242">
        <v>0</v>
      </c>
    </row>
    <row r="60" spans="1:17" ht="15" thickBot="1" x14ac:dyDescent="0.35">
      <c r="A60" s="1322"/>
      <c r="B60" s="1325"/>
      <c r="C60" s="139" t="s">
        <v>287</v>
      </c>
      <c r="D60" s="242">
        <v>0.61399999999999999</v>
      </c>
      <c r="E60" s="350">
        <v>0.65800000000000003</v>
      </c>
      <c r="F60" s="375">
        <v>0.32800000000000001</v>
      </c>
      <c r="G60" s="350">
        <v>0.29099999999999998</v>
      </c>
      <c r="H60" s="375">
        <v>9.2999999999999999E-2</v>
      </c>
      <c r="I60" s="393">
        <v>0.11700000000000001</v>
      </c>
      <c r="J60" s="394">
        <v>0.61599999999999999</v>
      </c>
      <c r="K60" s="274">
        <v>0.108</v>
      </c>
      <c r="L60" s="380">
        <v>1.0029999999999999</v>
      </c>
      <c r="M60" s="274">
        <v>1.006</v>
      </c>
      <c r="N60" s="380">
        <v>0.33</v>
      </c>
      <c r="O60" s="274">
        <v>0.35</v>
      </c>
      <c r="P60" s="107">
        <v>0.13400000000000001</v>
      </c>
      <c r="Q60" s="107">
        <v>0.157</v>
      </c>
    </row>
    <row r="61" spans="1:17" x14ac:dyDescent="0.3">
      <c r="A61" s="1322"/>
      <c r="B61" s="1326"/>
      <c r="C61" s="157" t="s">
        <v>254</v>
      </c>
      <c r="D61" s="376">
        <v>1.2E-2</v>
      </c>
      <c r="E61" s="377">
        <v>3.7999999999999999E-2</v>
      </c>
      <c r="F61" s="378">
        <v>6.0000000000000001E-3</v>
      </c>
      <c r="G61" s="377">
        <v>1.7000000000000001E-2</v>
      </c>
      <c r="H61" s="378">
        <v>2E-3</v>
      </c>
      <c r="I61" s="379">
        <v>7.0000000000000001E-3</v>
      </c>
      <c r="J61" s="395">
        <v>1.2E-2</v>
      </c>
      <c r="K61" s="377">
        <v>6.0000000000000001E-3</v>
      </c>
      <c r="L61" s="378">
        <v>1.9E-2</v>
      </c>
      <c r="M61" s="377">
        <v>5.8000000000000003E-2</v>
      </c>
      <c r="N61" s="378">
        <v>6.0000000000000001E-3</v>
      </c>
      <c r="O61" s="377">
        <v>0.02</v>
      </c>
      <c r="P61" s="376">
        <v>3.0000000000000001E-3</v>
      </c>
      <c r="Q61" s="376">
        <v>8.9999999999999993E-3</v>
      </c>
    </row>
    <row r="62" spans="1:17" ht="15" customHeight="1" thickBot="1" x14ac:dyDescent="0.35">
      <c r="A62" s="1322"/>
      <c r="B62" s="1324" t="s">
        <v>524</v>
      </c>
      <c r="C62" s="137" t="s">
        <v>265</v>
      </c>
      <c r="D62" s="241">
        <v>1.2649999999999999</v>
      </c>
      <c r="E62" s="352">
        <v>1.2370000000000001</v>
      </c>
      <c r="F62" s="369">
        <v>0.159</v>
      </c>
      <c r="G62" s="352">
        <v>0.14599999999999999</v>
      </c>
      <c r="H62" s="369">
        <v>1.7999999999999999E-2</v>
      </c>
      <c r="I62" s="352">
        <v>2.8000000000000001E-2</v>
      </c>
      <c r="J62" s="369">
        <v>2.1000000000000001E-2</v>
      </c>
      <c r="K62" s="352">
        <v>0.03</v>
      </c>
      <c r="L62" s="369">
        <v>1.26</v>
      </c>
      <c r="M62" s="352">
        <v>1.4730000000000001</v>
      </c>
      <c r="N62" s="369">
        <v>0.32</v>
      </c>
      <c r="O62" s="352">
        <v>0.32500000000000001</v>
      </c>
      <c r="P62" s="241">
        <v>3.4000000000000002E-2</v>
      </c>
      <c r="Q62" s="241">
        <v>7.1999999999999995E-2</v>
      </c>
    </row>
    <row r="63" spans="1:17" ht="15" thickBot="1" x14ac:dyDescent="0.35">
      <c r="A63" s="1322"/>
      <c r="B63" s="1325"/>
      <c r="C63" s="139" t="s">
        <v>17</v>
      </c>
      <c r="D63" s="126">
        <v>18791</v>
      </c>
      <c r="E63" s="363">
        <v>2472</v>
      </c>
      <c r="F63" s="364">
        <v>18775</v>
      </c>
      <c r="G63" s="363">
        <v>2467</v>
      </c>
      <c r="H63" s="364">
        <v>18791</v>
      </c>
      <c r="I63" s="363">
        <v>2471</v>
      </c>
      <c r="J63" s="364">
        <v>18801</v>
      </c>
      <c r="K63" s="363">
        <v>2471</v>
      </c>
      <c r="L63" s="364">
        <v>18790</v>
      </c>
      <c r="M63" s="363">
        <v>2467</v>
      </c>
      <c r="N63" s="364">
        <v>18790</v>
      </c>
      <c r="O63" s="363">
        <v>2467</v>
      </c>
      <c r="P63" s="126">
        <v>18790</v>
      </c>
      <c r="Q63" s="126">
        <v>2467</v>
      </c>
    </row>
    <row r="64" spans="1:17" ht="15" thickBot="1" x14ac:dyDescent="0.35">
      <c r="A64" s="1322"/>
      <c r="B64" s="1325"/>
      <c r="C64" s="139" t="s">
        <v>18</v>
      </c>
      <c r="D64" s="126">
        <v>19247</v>
      </c>
      <c r="E64" s="363">
        <v>2232</v>
      </c>
      <c r="F64" s="364">
        <v>19240</v>
      </c>
      <c r="G64" s="363">
        <v>2230</v>
      </c>
      <c r="H64" s="364">
        <v>19242</v>
      </c>
      <c r="I64" s="363">
        <v>2231</v>
      </c>
      <c r="J64" s="364">
        <v>19250</v>
      </c>
      <c r="K64" s="363">
        <v>2231</v>
      </c>
      <c r="L64" s="364">
        <v>19240</v>
      </c>
      <c r="M64" s="363">
        <v>2229</v>
      </c>
      <c r="N64" s="364">
        <v>19239</v>
      </c>
      <c r="O64" s="363">
        <v>2229</v>
      </c>
      <c r="P64" s="126">
        <v>19239</v>
      </c>
      <c r="Q64" s="126">
        <v>2229</v>
      </c>
    </row>
    <row r="65" spans="1:17" ht="15" thickBot="1" x14ac:dyDescent="0.35">
      <c r="A65" s="1322"/>
      <c r="B65" s="1325"/>
      <c r="C65" s="139" t="s">
        <v>252</v>
      </c>
      <c r="D65" s="242">
        <v>1</v>
      </c>
      <c r="E65" s="350">
        <v>1</v>
      </c>
      <c r="F65" s="375">
        <v>0</v>
      </c>
      <c r="G65" s="350">
        <v>0</v>
      </c>
      <c r="H65" s="375">
        <v>0</v>
      </c>
      <c r="I65" s="350">
        <v>0</v>
      </c>
      <c r="J65" s="375">
        <v>0</v>
      </c>
      <c r="K65" s="350">
        <v>0</v>
      </c>
      <c r="L65" s="375">
        <v>1</v>
      </c>
      <c r="M65" s="350">
        <v>1</v>
      </c>
      <c r="N65" s="375">
        <v>0</v>
      </c>
      <c r="O65" s="350">
        <v>0</v>
      </c>
      <c r="P65" s="242">
        <v>0</v>
      </c>
      <c r="Q65" s="242">
        <v>0</v>
      </c>
    </row>
    <row r="66" spans="1:17" ht="15" thickBot="1" x14ac:dyDescent="0.35">
      <c r="A66" s="1322"/>
      <c r="B66" s="1325"/>
      <c r="C66" s="139" t="s">
        <v>287</v>
      </c>
      <c r="D66" s="242">
        <v>0.98799999999999999</v>
      </c>
      <c r="E66" s="350">
        <v>1.736</v>
      </c>
      <c r="F66" s="375">
        <v>0.46500000000000002</v>
      </c>
      <c r="G66" s="350">
        <v>0.438</v>
      </c>
      <c r="H66" s="375">
        <v>0.14899999999999999</v>
      </c>
      <c r="I66" s="350">
        <v>0.192</v>
      </c>
      <c r="J66" s="375">
        <v>0.16400000000000001</v>
      </c>
      <c r="K66" s="350">
        <v>0.218</v>
      </c>
      <c r="L66" s="375">
        <v>1.405</v>
      </c>
      <c r="M66" s="350">
        <v>1.46</v>
      </c>
      <c r="N66" s="375">
        <v>0.66800000000000004</v>
      </c>
      <c r="O66" s="350">
        <v>0.65600000000000003</v>
      </c>
      <c r="P66" s="242">
        <v>0.22</v>
      </c>
      <c r="Q66" s="242">
        <v>0.32700000000000001</v>
      </c>
    </row>
    <row r="67" spans="1:17" x14ac:dyDescent="0.3">
      <c r="A67" s="1322"/>
      <c r="B67" s="1326"/>
      <c r="C67" s="157" t="s">
        <v>254</v>
      </c>
      <c r="D67" s="376">
        <v>1.2999999999999999E-2</v>
      </c>
      <c r="E67" s="377">
        <v>6.9000000000000006E-2</v>
      </c>
      <c r="F67" s="378">
        <v>6.0000000000000001E-3</v>
      </c>
      <c r="G67" s="377">
        <v>1.7000000000000001E-2</v>
      </c>
      <c r="H67" s="378">
        <v>2E-3</v>
      </c>
      <c r="I67" s="377">
        <v>8.0000000000000002E-3</v>
      </c>
      <c r="J67" s="378">
        <v>2E-3</v>
      </c>
      <c r="K67" s="377">
        <v>8.9999999999999993E-3</v>
      </c>
      <c r="L67" s="378">
        <v>1.9E-2</v>
      </c>
      <c r="M67" s="377">
        <v>5.8000000000000003E-2</v>
      </c>
      <c r="N67" s="378">
        <v>8.9999999999999993E-3</v>
      </c>
      <c r="O67" s="377">
        <v>2.5999999999999999E-2</v>
      </c>
      <c r="P67" s="376">
        <v>3.0000000000000001E-3</v>
      </c>
      <c r="Q67" s="376">
        <v>1.2999999999999999E-2</v>
      </c>
    </row>
    <row r="68" spans="1:17" ht="15" thickBot="1" x14ac:dyDescent="0.35">
      <c r="A68" s="1322"/>
      <c r="B68" s="1324" t="s">
        <v>525</v>
      </c>
      <c r="C68" s="137" t="s">
        <v>265</v>
      </c>
      <c r="D68" s="242">
        <v>1.4810000000000001</v>
      </c>
      <c r="E68" s="350">
        <v>1.3560000000000001</v>
      </c>
      <c r="F68" s="375">
        <v>0.20599999999999999</v>
      </c>
      <c r="G68" s="350">
        <v>0.19</v>
      </c>
      <c r="H68" s="375">
        <v>3.5000000000000003E-2</v>
      </c>
      <c r="I68" s="350">
        <v>0.05</v>
      </c>
      <c r="J68" s="375">
        <v>4.5999999999999999E-2</v>
      </c>
      <c r="K68" s="350">
        <v>7.9000000000000001E-2</v>
      </c>
      <c r="L68" s="375">
        <v>1.982</v>
      </c>
      <c r="M68" s="350">
        <v>2.3959999999999999</v>
      </c>
      <c r="N68" s="375">
        <v>0.29899999999999999</v>
      </c>
      <c r="O68" s="350">
        <v>0.317</v>
      </c>
      <c r="P68" s="242">
        <v>3.7999999999999999E-2</v>
      </c>
      <c r="Q68" s="242">
        <v>0.09</v>
      </c>
    </row>
    <row r="69" spans="1:17" ht="15" thickBot="1" x14ac:dyDescent="0.35">
      <c r="A69" s="1322"/>
      <c r="B69" s="1325"/>
      <c r="C69" s="139" t="s">
        <v>17</v>
      </c>
      <c r="D69" s="126">
        <v>7053</v>
      </c>
      <c r="E69" s="363">
        <v>768</v>
      </c>
      <c r="F69" s="364">
        <v>7051</v>
      </c>
      <c r="G69" s="363">
        <v>767</v>
      </c>
      <c r="H69" s="364">
        <v>7055</v>
      </c>
      <c r="I69" s="363">
        <v>768</v>
      </c>
      <c r="J69" s="364">
        <v>7056</v>
      </c>
      <c r="K69" s="363">
        <v>768</v>
      </c>
      <c r="L69" s="364">
        <v>7043</v>
      </c>
      <c r="M69" s="363">
        <v>766</v>
      </c>
      <c r="N69" s="364">
        <v>7049</v>
      </c>
      <c r="O69" s="363">
        <v>765</v>
      </c>
      <c r="P69" s="126">
        <v>7049</v>
      </c>
      <c r="Q69" s="126">
        <v>765</v>
      </c>
    </row>
    <row r="70" spans="1:17" ht="15" thickBot="1" x14ac:dyDescent="0.35">
      <c r="A70" s="1322"/>
      <c r="B70" s="1325"/>
      <c r="C70" s="139" t="s">
        <v>18</v>
      </c>
      <c r="D70" s="126">
        <v>8516</v>
      </c>
      <c r="E70" s="363">
        <v>785</v>
      </c>
      <c r="F70" s="364">
        <v>8513</v>
      </c>
      <c r="G70" s="363">
        <v>784</v>
      </c>
      <c r="H70" s="364">
        <v>8518</v>
      </c>
      <c r="I70" s="363">
        <v>785</v>
      </c>
      <c r="J70" s="364">
        <v>8519</v>
      </c>
      <c r="K70" s="363">
        <v>785</v>
      </c>
      <c r="L70" s="364">
        <v>8511</v>
      </c>
      <c r="M70" s="363">
        <v>784</v>
      </c>
      <c r="N70" s="364">
        <v>8511</v>
      </c>
      <c r="O70" s="363">
        <v>782</v>
      </c>
      <c r="P70" s="126">
        <v>8511</v>
      </c>
      <c r="Q70" s="126">
        <v>782</v>
      </c>
    </row>
    <row r="71" spans="1:17" ht="15" thickBot="1" x14ac:dyDescent="0.35">
      <c r="A71" s="1322"/>
      <c r="B71" s="1325"/>
      <c r="C71" s="139" t="s">
        <v>252</v>
      </c>
      <c r="D71" s="242">
        <v>1</v>
      </c>
      <c r="E71" s="350">
        <v>1</v>
      </c>
      <c r="F71" s="375">
        <v>0</v>
      </c>
      <c r="G71" s="350">
        <v>0</v>
      </c>
      <c r="H71" s="375">
        <v>0</v>
      </c>
      <c r="I71" s="350">
        <v>0</v>
      </c>
      <c r="J71" s="375">
        <v>0</v>
      </c>
      <c r="K71" s="350">
        <v>0</v>
      </c>
      <c r="L71" s="375">
        <v>2</v>
      </c>
      <c r="M71" s="350">
        <v>2</v>
      </c>
      <c r="N71" s="375">
        <v>0</v>
      </c>
      <c r="O71" s="350">
        <v>0</v>
      </c>
      <c r="P71" s="242">
        <v>0</v>
      </c>
      <c r="Q71" s="242">
        <v>0</v>
      </c>
    </row>
    <row r="72" spans="1:17" ht="15" thickBot="1" x14ac:dyDescent="0.35">
      <c r="A72" s="1322"/>
      <c r="B72" s="1325"/>
      <c r="C72" s="139" t="s">
        <v>287</v>
      </c>
      <c r="D72" s="242">
        <v>0.93</v>
      </c>
      <c r="E72" s="350">
        <v>0.91700000000000004</v>
      </c>
      <c r="F72" s="375">
        <v>0.51800000000000002</v>
      </c>
      <c r="G72" s="350">
        <v>0.46300000000000002</v>
      </c>
      <c r="H72" s="375">
        <v>0.21199999999999999</v>
      </c>
      <c r="I72" s="274">
        <v>0.27500000000000002</v>
      </c>
      <c r="J72" s="380">
        <v>0.27800000000000002</v>
      </c>
      <c r="K72" s="274">
        <v>0.36099999999999999</v>
      </c>
      <c r="L72" s="380">
        <v>1.645</v>
      </c>
      <c r="M72" s="274">
        <v>1.821</v>
      </c>
      <c r="N72" s="380">
        <v>0.67600000000000005</v>
      </c>
      <c r="O72" s="274">
        <v>0.64100000000000001</v>
      </c>
      <c r="P72" s="107">
        <v>0.22</v>
      </c>
      <c r="Q72" s="107">
        <v>0.33500000000000002</v>
      </c>
    </row>
    <row r="73" spans="1:17" x14ac:dyDescent="0.3">
      <c r="A73" s="1322"/>
      <c r="B73" s="1326"/>
      <c r="C73" s="157" t="s">
        <v>254</v>
      </c>
      <c r="D73" s="376">
        <v>1.9E-2</v>
      </c>
      <c r="E73" s="377">
        <v>6.0999999999999999E-2</v>
      </c>
      <c r="F73" s="378">
        <v>1.0999999999999999E-2</v>
      </c>
      <c r="G73" s="377">
        <v>3.1E-2</v>
      </c>
      <c r="H73" s="378">
        <v>4.0000000000000001E-3</v>
      </c>
      <c r="I73" s="377">
        <v>1.7999999999999999E-2</v>
      </c>
      <c r="J73" s="378">
        <v>6.0000000000000001E-3</v>
      </c>
      <c r="K73" s="377">
        <v>2.4E-2</v>
      </c>
      <c r="L73" s="378">
        <v>3.3000000000000002E-2</v>
      </c>
      <c r="M73" s="377">
        <v>0.122</v>
      </c>
      <c r="N73" s="378">
        <v>1.4E-2</v>
      </c>
      <c r="O73" s="377">
        <v>4.2999999999999997E-2</v>
      </c>
      <c r="P73" s="376">
        <v>4.0000000000000001E-3</v>
      </c>
      <c r="Q73" s="376">
        <v>2.1999999999999999E-2</v>
      </c>
    </row>
    <row r="74" spans="1:17" ht="15" thickBot="1" x14ac:dyDescent="0.35">
      <c r="A74" s="1322"/>
      <c r="B74" s="1324" t="s">
        <v>526</v>
      </c>
      <c r="C74" s="137" t="s">
        <v>265</v>
      </c>
      <c r="D74" s="241">
        <v>1.6459999999999999</v>
      </c>
      <c r="E74" s="352">
        <v>1.502</v>
      </c>
      <c r="F74" s="369">
        <v>0.219</v>
      </c>
      <c r="G74" s="352">
        <v>0.185</v>
      </c>
      <c r="H74" s="369">
        <v>4.8000000000000001E-2</v>
      </c>
      <c r="I74" s="372">
        <v>6.3E-2</v>
      </c>
      <c r="J74" s="371">
        <v>6.8000000000000005E-2</v>
      </c>
      <c r="K74" s="372">
        <v>8.1000000000000003E-2</v>
      </c>
      <c r="L74" s="371">
        <v>3.0510000000000002</v>
      </c>
      <c r="M74" s="372">
        <v>3.4430000000000001</v>
      </c>
      <c r="N74" s="371">
        <v>0.33800000000000002</v>
      </c>
      <c r="O74" s="372">
        <v>0.33500000000000002</v>
      </c>
      <c r="P74" s="373">
        <v>6.0999999999999999E-2</v>
      </c>
      <c r="Q74" s="373">
        <v>0.13500000000000001</v>
      </c>
    </row>
    <row r="75" spans="1:17" ht="15" thickBot="1" x14ac:dyDescent="0.35">
      <c r="A75" s="1322"/>
      <c r="B75" s="1325"/>
      <c r="C75" s="139" t="s">
        <v>17</v>
      </c>
      <c r="D75" s="126">
        <v>6614</v>
      </c>
      <c r="E75" s="363">
        <v>715</v>
      </c>
      <c r="F75" s="364">
        <v>6603</v>
      </c>
      <c r="G75" s="363">
        <v>715</v>
      </c>
      <c r="H75" s="364">
        <v>6612</v>
      </c>
      <c r="I75" s="363">
        <v>715</v>
      </c>
      <c r="J75" s="364">
        <v>6613</v>
      </c>
      <c r="K75" s="363">
        <v>715</v>
      </c>
      <c r="L75" s="364">
        <v>6603</v>
      </c>
      <c r="M75" s="363">
        <v>714</v>
      </c>
      <c r="N75" s="364">
        <v>6603</v>
      </c>
      <c r="O75" s="363">
        <v>714</v>
      </c>
      <c r="P75" s="126">
        <v>6603</v>
      </c>
      <c r="Q75" s="126">
        <v>714</v>
      </c>
    </row>
    <row r="76" spans="1:17" ht="15" thickBot="1" x14ac:dyDescent="0.35">
      <c r="A76" s="1322"/>
      <c r="B76" s="1325"/>
      <c r="C76" s="139" t="s">
        <v>18</v>
      </c>
      <c r="D76" s="126">
        <v>11784</v>
      </c>
      <c r="E76" s="363">
        <v>1158</v>
      </c>
      <c r="F76" s="364">
        <v>11763</v>
      </c>
      <c r="G76" s="363">
        <v>1157</v>
      </c>
      <c r="H76" s="364">
        <v>11781</v>
      </c>
      <c r="I76" s="363">
        <v>1158</v>
      </c>
      <c r="J76" s="364">
        <v>11781</v>
      </c>
      <c r="K76" s="363">
        <v>1158</v>
      </c>
      <c r="L76" s="364">
        <v>11771</v>
      </c>
      <c r="M76" s="363">
        <v>1157</v>
      </c>
      <c r="N76" s="364">
        <v>11769</v>
      </c>
      <c r="O76" s="363">
        <v>1156</v>
      </c>
      <c r="P76" s="126">
        <v>11770</v>
      </c>
      <c r="Q76" s="126">
        <v>1156</v>
      </c>
    </row>
    <row r="77" spans="1:17" ht="15" thickBot="1" x14ac:dyDescent="0.35">
      <c r="A77" s="1322"/>
      <c r="B77" s="1325"/>
      <c r="C77" s="139" t="s">
        <v>252</v>
      </c>
      <c r="D77" s="106">
        <v>2</v>
      </c>
      <c r="E77" s="354">
        <v>1</v>
      </c>
      <c r="F77" s="365">
        <v>0</v>
      </c>
      <c r="G77" s="354">
        <v>0</v>
      </c>
      <c r="H77" s="365">
        <v>0</v>
      </c>
      <c r="I77" s="354">
        <v>0</v>
      </c>
      <c r="J77" s="365">
        <v>0</v>
      </c>
      <c r="K77" s="354">
        <v>0</v>
      </c>
      <c r="L77" s="365">
        <v>3</v>
      </c>
      <c r="M77" s="354">
        <v>3</v>
      </c>
      <c r="N77" s="365">
        <v>0</v>
      </c>
      <c r="O77" s="354">
        <v>0</v>
      </c>
      <c r="P77" s="106">
        <v>0</v>
      </c>
      <c r="Q77" s="106">
        <v>0</v>
      </c>
    </row>
    <row r="78" spans="1:17" ht="15" thickBot="1" x14ac:dyDescent="0.35">
      <c r="A78" s="1322"/>
      <c r="B78" s="1325"/>
      <c r="C78" s="139" t="s">
        <v>287</v>
      </c>
      <c r="D78" s="242">
        <v>0.94499999999999995</v>
      </c>
      <c r="E78" s="350">
        <v>0.999</v>
      </c>
      <c r="F78" s="375">
        <v>0.53200000000000003</v>
      </c>
      <c r="G78" s="350">
        <v>0.53500000000000003</v>
      </c>
      <c r="H78" s="375">
        <v>0.254</v>
      </c>
      <c r="I78" s="361">
        <v>0.27800000000000002</v>
      </c>
      <c r="J78" s="362">
        <v>0.32900000000000001</v>
      </c>
      <c r="K78" s="361">
        <v>0.375</v>
      </c>
      <c r="L78" s="362">
        <v>2.1440000000000001</v>
      </c>
      <c r="M78" s="361">
        <v>1.9159999999999999</v>
      </c>
      <c r="N78" s="362">
        <v>0.66</v>
      </c>
      <c r="O78" s="361">
        <v>0.64300000000000002</v>
      </c>
      <c r="P78" s="360">
        <v>0.28299999999999997</v>
      </c>
      <c r="Q78" s="360">
        <v>0.436</v>
      </c>
    </row>
    <row r="79" spans="1:17" x14ac:dyDescent="0.3">
      <c r="A79" s="1322"/>
      <c r="B79" s="1326"/>
      <c r="C79" s="157" t="s">
        <v>254</v>
      </c>
      <c r="D79" s="376">
        <v>1.6E-2</v>
      </c>
      <c r="E79" s="377">
        <v>5.5E-2</v>
      </c>
      <c r="F79" s="378">
        <v>8.9999999999999993E-3</v>
      </c>
      <c r="G79" s="377">
        <v>0.03</v>
      </c>
      <c r="H79" s="378">
        <v>4.0000000000000001E-3</v>
      </c>
      <c r="I79" s="367">
        <v>1.4999999999999999E-2</v>
      </c>
      <c r="J79" s="368">
        <v>6.0000000000000001E-3</v>
      </c>
      <c r="K79" s="367">
        <v>2.1000000000000001E-2</v>
      </c>
      <c r="L79" s="368">
        <v>3.6999999999999998E-2</v>
      </c>
      <c r="M79" s="367">
        <v>0.106</v>
      </c>
      <c r="N79" s="368">
        <v>1.0999999999999999E-2</v>
      </c>
      <c r="O79" s="367">
        <v>3.5000000000000003E-2</v>
      </c>
      <c r="P79" s="366">
        <v>5.0000000000000001E-3</v>
      </c>
      <c r="Q79" s="366">
        <v>2.4E-2</v>
      </c>
    </row>
    <row r="80" spans="1:17" ht="15" thickBot="1" x14ac:dyDescent="0.35">
      <c r="A80" s="1322"/>
      <c r="B80" s="1324" t="s">
        <v>527</v>
      </c>
      <c r="C80" s="137" t="s">
        <v>265</v>
      </c>
      <c r="D80" s="242">
        <v>1.794</v>
      </c>
      <c r="E80" s="350">
        <v>1.829</v>
      </c>
      <c r="F80" s="375">
        <v>0.22600000000000001</v>
      </c>
      <c r="G80" s="350">
        <v>0.21</v>
      </c>
      <c r="H80" s="362">
        <v>6.0999999999999999E-2</v>
      </c>
      <c r="I80" s="361">
        <v>7.9000000000000001E-2</v>
      </c>
      <c r="J80" s="362">
        <v>0.109</v>
      </c>
      <c r="K80" s="361">
        <v>0.14000000000000001</v>
      </c>
      <c r="L80" s="362">
        <v>3.7189999999999999</v>
      </c>
      <c r="M80" s="361">
        <v>4.1950000000000003</v>
      </c>
      <c r="N80" s="362">
        <v>0.314</v>
      </c>
      <c r="O80" s="361">
        <v>0.33300000000000002</v>
      </c>
      <c r="P80" s="360">
        <v>7.1999999999999995E-2</v>
      </c>
      <c r="Q80" s="360">
        <v>0.13800000000000001</v>
      </c>
    </row>
    <row r="81" spans="1:17" ht="15" thickBot="1" x14ac:dyDescent="0.35">
      <c r="A81" s="1322"/>
      <c r="B81" s="1325"/>
      <c r="C81" s="139" t="s">
        <v>17</v>
      </c>
      <c r="D81" s="126">
        <v>2643</v>
      </c>
      <c r="E81" s="363">
        <v>317</v>
      </c>
      <c r="F81" s="364">
        <v>2641</v>
      </c>
      <c r="G81" s="363">
        <v>317</v>
      </c>
      <c r="H81" s="364">
        <v>2639</v>
      </c>
      <c r="I81" s="363">
        <v>316</v>
      </c>
      <c r="J81" s="364">
        <v>2641</v>
      </c>
      <c r="K81" s="363">
        <v>316</v>
      </c>
      <c r="L81" s="364">
        <v>2643</v>
      </c>
      <c r="M81" s="363">
        <v>316</v>
      </c>
      <c r="N81" s="364">
        <v>2644</v>
      </c>
      <c r="O81" s="363">
        <v>317</v>
      </c>
      <c r="P81" s="126">
        <v>2644</v>
      </c>
      <c r="Q81" s="126">
        <v>317</v>
      </c>
    </row>
    <row r="82" spans="1:17" ht="15" thickBot="1" x14ac:dyDescent="0.35">
      <c r="A82" s="1322"/>
      <c r="B82" s="1325"/>
      <c r="C82" s="139" t="s">
        <v>18</v>
      </c>
      <c r="D82" s="126">
        <v>6112</v>
      </c>
      <c r="E82" s="363">
        <v>640</v>
      </c>
      <c r="F82" s="364">
        <v>6103</v>
      </c>
      <c r="G82" s="363">
        <v>639</v>
      </c>
      <c r="H82" s="364">
        <v>6109</v>
      </c>
      <c r="I82" s="363">
        <v>638</v>
      </c>
      <c r="J82" s="364">
        <v>6114</v>
      </c>
      <c r="K82" s="363">
        <v>639</v>
      </c>
      <c r="L82" s="364">
        <v>6108</v>
      </c>
      <c r="M82" s="363">
        <v>638</v>
      </c>
      <c r="N82" s="364">
        <v>6109</v>
      </c>
      <c r="O82" s="363">
        <v>639</v>
      </c>
      <c r="P82" s="126">
        <v>6109</v>
      </c>
      <c r="Q82" s="126">
        <v>639</v>
      </c>
    </row>
    <row r="83" spans="1:17" ht="15" thickBot="1" x14ac:dyDescent="0.35">
      <c r="A83" s="1322"/>
      <c r="B83" s="1325"/>
      <c r="C83" s="139" t="s">
        <v>252</v>
      </c>
      <c r="D83" s="106">
        <v>2</v>
      </c>
      <c r="E83" s="354">
        <v>2</v>
      </c>
      <c r="F83" s="365">
        <v>0</v>
      </c>
      <c r="G83" s="354">
        <v>0</v>
      </c>
      <c r="H83" s="365">
        <v>0</v>
      </c>
      <c r="I83" s="354">
        <v>0</v>
      </c>
      <c r="J83" s="365">
        <v>0</v>
      </c>
      <c r="K83" s="354">
        <v>0</v>
      </c>
      <c r="L83" s="365">
        <v>4</v>
      </c>
      <c r="M83" s="354">
        <v>4</v>
      </c>
      <c r="N83" s="365">
        <v>0</v>
      </c>
      <c r="O83" s="354">
        <v>0</v>
      </c>
      <c r="P83" s="106">
        <v>0</v>
      </c>
      <c r="Q83" s="106">
        <v>0</v>
      </c>
    </row>
    <row r="84" spans="1:17" ht="15" thickBot="1" x14ac:dyDescent="0.35">
      <c r="A84" s="1322"/>
      <c r="B84" s="1325"/>
      <c r="C84" s="139" t="s">
        <v>287</v>
      </c>
      <c r="D84" s="107">
        <v>1.1020000000000001</v>
      </c>
      <c r="E84" s="274">
        <v>1.2090000000000001</v>
      </c>
      <c r="F84" s="380">
        <v>0.57799999999999996</v>
      </c>
      <c r="G84" s="274">
        <v>0.52300000000000002</v>
      </c>
      <c r="H84" s="362">
        <v>0.28399999999999997</v>
      </c>
      <c r="I84" s="361">
        <v>0.32800000000000001</v>
      </c>
      <c r="J84" s="362">
        <v>0.44</v>
      </c>
      <c r="K84" s="361">
        <v>0.434</v>
      </c>
      <c r="L84" s="362">
        <v>2.5350000000000001</v>
      </c>
      <c r="M84" s="361">
        <v>3.0920000000000001</v>
      </c>
      <c r="N84" s="362">
        <v>0.66300000000000003</v>
      </c>
      <c r="O84" s="361">
        <v>0.67700000000000005</v>
      </c>
      <c r="P84" s="360">
        <v>0.311</v>
      </c>
      <c r="Q84" s="360">
        <v>0.47399999999999998</v>
      </c>
    </row>
    <row r="85" spans="1:17" x14ac:dyDescent="0.3">
      <c r="A85" s="1322"/>
      <c r="B85" s="1326"/>
      <c r="C85" s="157" t="s">
        <v>254</v>
      </c>
      <c r="D85" s="396">
        <v>2.5999999999999999E-2</v>
      </c>
      <c r="E85" s="397">
        <v>0.09</v>
      </c>
      <c r="F85" s="398">
        <v>1.4E-2</v>
      </c>
      <c r="G85" s="397">
        <v>3.9E-2</v>
      </c>
      <c r="H85" s="399">
        <v>7.0000000000000001E-3</v>
      </c>
      <c r="I85" s="400">
        <v>2.4E-2</v>
      </c>
      <c r="J85" s="399">
        <v>1.0999999999999999E-2</v>
      </c>
      <c r="K85" s="400">
        <v>3.2000000000000001E-2</v>
      </c>
      <c r="L85" s="399">
        <v>6.0999999999999999E-2</v>
      </c>
      <c r="M85" s="400">
        <v>0.23</v>
      </c>
      <c r="N85" s="399">
        <v>1.6E-2</v>
      </c>
      <c r="O85" s="400">
        <v>0.05</v>
      </c>
      <c r="P85" s="401">
        <v>7.0000000000000001E-3</v>
      </c>
      <c r="Q85" s="401">
        <v>3.5000000000000003E-2</v>
      </c>
    </row>
    <row r="86" spans="1:17" ht="61.5" customHeight="1" x14ac:dyDescent="0.3">
      <c r="A86" s="1320" t="s">
        <v>528</v>
      </c>
      <c r="B86" s="1320"/>
      <c r="C86" s="1320"/>
      <c r="D86" s="1320"/>
      <c r="E86" s="1320"/>
      <c r="F86" s="1320"/>
      <c r="G86" s="1320"/>
      <c r="H86" s="1320"/>
      <c r="I86" s="1320"/>
      <c r="J86" s="1320"/>
      <c r="K86" s="1320"/>
      <c r="L86" s="1320"/>
      <c r="M86" s="1320"/>
      <c r="N86" s="1320"/>
      <c r="O86" s="1320"/>
      <c r="P86" s="1320"/>
      <c r="Q86" s="1320"/>
    </row>
    <row r="88" spans="1:17" x14ac:dyDescent="0.3">
      <c r="A88" s="1274" t="s">
        <v>290</v>
      </c>
      <c r="B88" s="1274"/>
      <c r="C88" s="1274"/>
      <c r="D88" s="1274"/>
      <c r="E88" s="1274"/>
      <c r="F88" s="1274"/>
      <c r="G88" s="1274"/>
      <c r="H88" s="1274"/>
    </row>
    <row r="89" spans="1:17" x14ac:dyDescent="0.3">
      <c r="A89" s="1274" t="s">
        <v>291</v>
      </c>
      <c r="B89" s="1274"/>
      <c r="C89" s="1274"/>
      <c r="D89" s="1274"/>
      <c r="E89" s="1274"/>
      <c r="F89" s="1274"/>
      <c r="G89" s="1274"/>
      <c r="H89" s="1274"/>
    </row>
  </sheetData>
  <mergeCells count="29">
    <mergeCell ref="A1:Q1"/>
    <mergeCell ref="A5:Q5"/>
    <mergeCell ref="A6:C7"/>
    <mergeCell ref="D6:E6"/>
    <mergeCell ref="F6:G6"/>
    <mergeCell ref="H6:I6"/>
    <mergeCell ref="J6:K6"/>
    <mergeCell ref="L6:M6"/>
    <mergeCell ref="N6:O6"/>
    <mergeCell ref="P6:Q6"/>
    <mergeCell ref="A8:A37"/>
    <mergeCell ref="B8:B13"/>
    <mergeCell ref="B14:B19"/>
    <mergeCell ref="B20:B25"/>
    <mergeCell ref="B26:B31"/>
    <mergeCell ref="B32:B37"/>
    <mergeCell ref="A86:Q86"/>
    <mergeCell ref="A88:H88"/>
    <mergeCell ref="A89:H89"/>
    <mergeCell ref="A38:A55"/>
    <mergeCell ref="B38:B43"/>
    <mergeCell ref="B44:B49"/>
    <mergeCell ref="B50:B55"/>
    <mergeCell ref="A56:A85"/>
    <mergeCell ref="B56:B61"/>
    <mergeCell ref="B62:B67"/>
    <mergeCell ref="B68:B73"/>
    <mergeCell ref="B74:B79"/>
    <mergeCell ref="B80:B85"/>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R64"/>
  <sheetViews>
    <sheetView showGridLines="0" topLeftCell="A17" workbookViewId="0">
      <selection activeCell="I55" sqref="I55"/>
    </sheetView>
  </sheetViews>
  <sheetFormatPr baseColWidth="10" defaultColWidth="9.109375" defaultRowHeight="15" x14ac:dyDescent="0.25"/>
  <cols>
    <col min="1" max="1" width="23.44140625" style="402" bestFit="1" customWidth="1"/>
    <col min="2" max="2" width="22.6640625" style="402" customWidth="1"/>
    <col min="3" max="3" width="20.5546875" style="402" customWidth="1"/>
    <col min="4" max="17" width="10.6640625" style="402" customWidth="1"/>
    <col min="18" max="253" width="9.109375" style="402"/>
    <col min="254" max="254" width="23.44140625" style="402" bestFit="1" customWidth="1"/>
    <col min="255" max="255" width="22.6640625" style="402" customWidth="1"/>
    <col min="256" max="256" width="17.33203125" style="402" customWidth="1"/>
    <col min="257" max="270" width="10.6640625" style="402" customWidth="1"/>
    <col min="271" max="509" width="9.109375" style="402"/>
    <col min="510" max="510" width="23.44140625" style="402" bestFit="1" customWidth="1"/>
    <col min="511" max="511" width="22.6640625" style="402" customWidth="1"/>
    <col min="512" max="512" width="17.33203125" style="402" customWidth="1"/>
    <col min="513" max="526" width="10.6640625" style="402" customWidth="1"/>
    <col min="527" max="765" width="9.109375" style="402"/>
    <col min="766" max="766" width="23.44140625" style="402" bestFit="1" customWidth="1"/>
    <col min="767" max="767" width="22.6640625" style="402" customWidth="1"/>
    <col min="768" max="768" width="17.33203125" style="402" customWidth="1"/>
    <col min="769" max="782" width="10.6640625" style="402" customWidth="1"/>
    <col min="783" max="1021" width="9.109375" style="402"/>
    <col min="1022" max="1022" width="23.44140625" style="402" bestFit="1" customWidth="1"/>
    <col min="1023" max="1023" width="22.6640625" style="402" customWidth="1"/>
    <col min="1024" max="1024" width="17.33203125" style="402" customWidth="1"/>
    <col min="1025" max="1038" width="10.6640625" style="402" customWidth="1"/>
    <col min="1039" max="1277" width="9.109375" style="402"/>
    <col min="1278" max="1278" width="23.44140625" style="402" bestFit="1" customWidth="1"/>
    <col min="1279" max="1279" width="22.6640625" style="402" customWidth="1"/>
    <col min="1280" max="1280" width="17.33203125" style="402" customWidth="1"/>
    <col min="1281" max="1294" width="10.6640625" style="402" customWidth="1"/>
    <col min="1295" max="1533" width="9.109375" style="402"/>
    <col min="1534" max="1534" width="23.44140625" style="402" bestFit="1" customWidth="1"/>
    <col min="1535" max="1535" width="22.6640625" style="402" customWidth="1"/>
    <col min="1536" max="1536" width="17.33203125" style="402" customWidth="1"/>
    <col min="1537" max="1550" width="10.6640625" style="402" customWidth="1"/>
    <col min="1551" max="1789" width="9.109375" style="402"/>
    <col min="1790" max="1790" width="23.44140625" style="402" bestFit="1" customWidth="1"/>
    <col min="1791" max="1791" width="22.6640625" style="402" customWidth="1"/>
    <col min="1792" max="1792" width="17.33203125" style="402" customWidth="1"/>
    <col min="1793" max="1806" width="10.6640625" style="402" customWidth="1"/>
    <col min="1807" max="2045" width="9.109375" style="402"/>
    <col min="2046" max="2046" width="23.44140625" style="402" bestFit="1" customWidth="1"/>
    <col min="2047" max="2047" width="22.6640625" style="402" customWidth="1"/>
    <col min="2048" max="2048" width="17.33203125" style="402" customWidth="1"/>
    <col min="2049" max="2062" width="10.6640625" style="402" customWidth="1"/>
    <col min="2063" max="2301" width="9.109375" style="402"/>
    <col min="2302" max="2302" width="23.44140625" style="402" bestFit="1" customWidth="1"/>
    <col min="2303" max="2303" width="22.6640625" style="402" customWidth="1"/>
    <col min="2304" max="2304" width="17.33203125" style="402" customWidth="1"/>
    <col min="2305" max="2318" width="10.6640625" style="402" customWidth="1"/>
    <col min="2319" max="2557" width="9.109375" style="402"/>
    <col min="2558" max="2558" width="23.44140625" style="402" bestFit="1" customWidth="1"/>
    <col min="2559" max="2559" width="22.6640625" style="402" customWidth="1"/>
    <col min="2560" max="2560" width="17.33203125" style="402" customWidth="1"/>
    <col min="2561" max="2574" width="10.6640625" style="402" customWidth="1"/>
    <col min="2575" max="2813" width="9.109375" style="402"/>
    <col min="2814" max="2814" width="23.44140625" style="402" bestFit="1" customWidth="1"/>
    <col min="2815" max="2815" width="22.6640625" style="402" customWidth="1"/>
    <col min="2816" max="2816" width="17.33203125" style="402" customWidth="1"/>
    <col min="2817" max="2830" width="10.6640625" style="402" customWidth="1"/>
    <col min="2831" max="3069" width="9.109375" style="402"/>
    <col min="3070" max="3070" width="23.44140625" style="402" bestFit="1" customWidth="1"/>
    <col min="3071" max="3071" width="22.6640625" style="402" customWidth="1"/>
    <col min="3072" max="3072" width="17.33203125" style="402" customWidth="1"/>
    <col min="3073" max="3086" width="10.6640625" style="402" customWidth="1"/>
    <col min="3087" max="3325" width="9.109375" style="402"/>
    <col min="3326" max="3326" width="23.44140625" style="402" bestFit="1" customWidth="1"/>
    <col min="3327" max="3327" width="22.6640625" style="402" customWidth="1"/>
    <col min="3328" max="3328" width="17.33203125" style="402" customWidth="1"/>
    <col min="3329" max="3342" width="10.6640625" style="402" customWidth="1"/>
    <col min="3343" max="3581" width="9.109375" style="402"/>
    <col min="3582" max="3582" width="23.44140625" style="402" bestFit="1" customWidth="1"/>
    <col min="3583" max="3583" width="22.6640625" style="402" customWidth="1"/>
    <col min="3584" max="3584" width="17.33203125" style="402" customWidth="1"/>
    <col min="3585" max="3598" width="10.6640625" style="402" customWidth="1"/>
    <col min="3599" max="3837" width="9.109375" style="402"/>
    <col min="3838" max="3838" width="23.44140625" style="402" bestFit="1" customWidth="1"/>
    <col min="3839" max="3839" width="22.6640625" style="402" customWidth="1"/>
    <col min="3840" max="3840" width="17.33203125" style="402" customWidth="1"/>
    <col min="3841" max="3854" width="10.6640625" style="402" customWidth="1"/>
    <col min="3855" max="4093" width="9.109375" style="402"/>
    <col min="4094" max="4094" width="23.44140625" style="402" bestFit="1" customWidth="1"/>
    <col min="4095" max="4095" width="22.6640625" style="402" customWidth="1"/>
    <col min="4096" max="4096" width="17.33203125" style="402" customWidth="1"/>
    <col min="4097" max="4110" width="10.6640625" style="402" customWidth="1"/>
    <col min="4111" max="4349" width="9.109375" style="402"/>
    <col min="4350" max="4350" width="23.44140625" style="402" bestFit="1" customWidth="1"/>
    <col min="4351" max="4351" width="22.6640625" style="402" customWidth="1"/>
    <col min="4352" max="4352" width="17.33203125" style="402" customWidth="1"/>
    <col min="4353" max="4366" width="10.6640625" style="402" customWidth="1"/>
    <col min="4367" max="4605" width="9.109375" style="402"/>
    <col min="4606" max="4606" width="23.44140625" style="402" bestFit="1" customWidth="1"/>
    <col min="4607" max="4607" width="22.6640625" style="402" customWidth="1"/>
    <col min="4608" max="4608" width="17.33203125" style="402" customWidth="1"/>
    <col min="4609" max="4622" width="10.6640625" style="402" customWidth="1"/>
    <col min="4623" max="4861" width="9.109375" style="402"/>
    <col min="4862" max="4862" width="23.44140625" style="402" bestFit="1" customWidth="1"/>
    <col min="4863" max="4863" width="22.6640625" style="402" customWidth="1"/>
    <col min="4864" max="4864" width="17.33203125" style="402" customWidth="1"/>
    <col min="4865" max="4878" width="10.6640625" style="402" customWidth="1"/>
    <col min="4879" max="5117" width="9.109375" style="402"/>
    <col min="5118" max="5118" width="23.44140625" style="402" bestFit="1" customWidth="1"/>
    <col min="5119" max="5119" width="22.6640625" style="402" customWidth="1"/>
    <col min="5120" max="5120" width="17.33203125" style="402" customWidth="1"/>
    <col min="5121" max="5134" width="10.6640625" style="402" customWidth="1"/>
    <col min="5135" max="5373" width="9.109375" style="402"/>
    <col min="5374" max="5374" width="23.44140625" style="402" bestFit="1" customWidth="1"/>
    <col min="5375" max="5375" width="22.6640625" style="402" customWidth="1"/>
    <col min="5376" max="5376" width="17.33203125" style="402" customWidth="1"/>
    <col min="5377" max="5390" width="10.6640625" style="402" customWidth="1"/>
    <col min="5391" max="5629" width="9.109375" style="402"/>
    <col min="5630" max="5630" width="23.44140625" style="402" bestFit="1" customWidth="1"/>
    <col min="5631" max="5631" width="22.6640625" style="402" customWidth="1"/>
    <col min="5632" max="5632" width="17.33203125" style="402" customWidth="1"/>
    <col min="5633" max="5646" width="10.6640625" style="402" customWidth="1"/>
    <col min="5647" max="5885" width="9.109375" style="402"/>
    <col min="5886" max="5886" width="23.44140625" style="402" bestFit="1" customWidth="1"/>
    <col min="5887" max="5887" width="22.6640625" style="402" customWidth="1"/>
    <col min="5888" max="5888" width="17.33203125" style="402" customWidth="1"/>
    <col min="5889" max="5902" width="10.6640625" style="402" customWidth="1"/>
    <col min="5903" max="6141" width="9.109375" style="402"/>
    <col min="6142" max="6142" width="23.44140625" style="402" bestFit="1" customWidth="1"/>
    <col min="6143" max="6143" width="22.6640625" style="402" customWidth="1"/>
    <col min="6144" max="6144" width="17.33203125" style="402" customWidth="1"/>
    <col min="6145" max="6158" width="10.6640625" style="402" customWidth="1"/>
    <col min="6159" max="6397" width="9.109375" style="402"/>
    <col min="6398" max="6398" width="23.44140625" style="402" bestFit="1" customWidth="1"/>
    <col min="6399" max="6399" width="22.6640625" style="402" customWidth="1"/>
    <col min="6400" max="6400" width="17.33203125" style="402" customWidth="1"/>
    <col min="6401" max="6414" width="10.6640625" style="402" customWidth="1"/>
    <col min="6415" max="6653" width="9.109375" style="402"/>
    <col min="6654" max="6654" width="23.44140625" style="402" bestFit="1" customWidth="1"/>
    <col min="6655" max="6655" width="22.6640625" style="402" customWidth="1"/>
    <col min="6656" max="6656" width="17.33203125" style="402" customWidth="1"/>
    <col min="6657" max="6670" width="10.6640625" style="402" customWidth="1"/>
    <col min="6671" max="6909" width="9.109375" style="402"/>
    <col min="6910" max="6910" width="23.44140625" style="402" bestFit="1" customWidth="1"/>
    <col min="6911" max="6911" width="22.6640625" style="402" customWidth="1"/>
    <col min="6912" max="6912" width="17.33203125" style="402" customWidth="1"/>
    <col min="6913" max="6926" width="10.6640625" style="402" customWidth="1"/>
    <col min="6927" max="7165" width="9.109375" style="402"/>
    <col min="7166" max="7166" width="23.44140625" style="402" bestFit="1" customWidth="1"/>
    <col min="7167" max="7167" width="22.6640625" style="402" customWidth="1"/>
    <col min="7168" max="7168" width="17.33203125" style="402" customWidth="1"/>
    <col min="7169" max="7182" width="10.6640625" style="402" customWidth="1"/>
    <col min="7183" max="7421" width="9.109375" style="402"/>
    <col min="7422" max="7422" width="23.44140625" style="402" bestFit="1" customWidth="1"/>
    <col min="7423" max="7423" width="22.6640625" style="402" customWidth="1"/>
    <col min="7424" max="7424" width="17.33203125" style="402" customWidth="1"/>
    <col min="7425" max="7438" width="10.6640625" style="402" customWidth="1"/>
    <col min="7439" max="7677" width="9.109375" style="402"/>
    <col min="7678" max="7678" width="23.44140625" style="402" bestFit="1" customWidth="1"/>
    <col min="7679" max="7679" width="22.6640625" style="402" customWidth="1"/>
    <col min="7680" max="7680" width="17.33203125" style="402" customWidth="1"/>
    <col min="7681" max="7694" width="10.6640625" style="402" customWidth="1"/>
    <col min="7695" max="7933" width="9.109375" style="402"/>
    <col min="7934" max="7934" width="23.44140625" style="402" bestFit="1" customWidth="1"/>
    <col min="7935" max="7935" width="22.6640625" style="402" customWidth="1"/>
    <col min="7936" max="7936" width="17.33203125" style="402" customWidth="1"/>
    <col min="7937" max="7950" width="10.6640625" style="402" customWidth="1"/>
    <col min="7951" max="8189" width="9.109375" style="402"/>
    <col min="8190" max="8190" width="23.44140625" style="402" bestFit="1" customWidth="1"/>
    <col min="8191" max="8191" width="22.6640625" style="402" customWidth="1"/>
    <col min="8192" max="8192" width="17.33203125" style="402" customWidth="1"/>
    <col min="8193" max="8206" width="10.6640625" style="402" customWidth="1"/>
    <col min="8207" max="8445" width="9.109375" style="402"/>
    <col min="8446" max="8446" width="23.44140625" style="402" bestFit="1" customWidth="1"/>
    <col min="8447" max="8447" width="22.6640625" style="402" customWidth="1"/>
    <col min="8448" max="8448" width="17.33203125" style="402" customWidth="1"/>
    <col min="8449" max="8462" width="10.6640625" style="402" customWidth="1"/>
    <col min="8463" max="8701" width="9.109375" style="402"/>
    <col min="8702" max="8702" width="23.44140625" style="402" bestFit="1" customWidth="1"/>
    <col min="8703" max="8703" width="22.6640625" style="402" customWidth="1"/>
    <col min="8704" max="8704" width="17.33203125" style="402" customWidth="1"/>
    <col min="8705" max="8718" width="10.6640625" style="402" customWidth="1"/>
    <col min="8719" max="8957" width="9.109375" style="402"/>
    <col min="8958" max="8958" width="23.44140625" style="402" bestFit="1" customWidth="1"/>
    <col min="8959" max="8959" width="22.6640625" style="402" customWidth="1"/>
    <col min="8960" max="8960" width="17.33203125" style="402" customWidth="1"/>
    <col min="8961" max="8974" width="10.6640625" style="402" customWidth="1"/>
    <col min="8975" max="9213" width="9.109375" style="402"/>
    <col min="9214" max="9214" width="23.44140625" style="402" bestFit="1" customWidth="1"/>
    <col min="9215" max="9215" width="22.6640625" style="402" customWidth="1"/>
    <col min="9216" max="9216" width="17.33203125" style="402" customWidth="1"/>
    <col min="9217" max="9230" width="10.6640625" style="402" customWidth="1"/>
    <col min="9231" max="9469" width="9.109375" style="402"/>
    <col min="9470" max="9470" width="23.44140625" style="402" bestFit="1" customWidth="1"/>
    <col min="9471" max="9471" width="22.6640625" style="402" customWidth="1"/>
    <col min="9472" max="9472" width="17.33203125" style="402" customWidth="1"/>
    <col min="9473" max="9486" width="10.6640625" style="402" customWidth="1"/>
    <col min="9487" max="9725" width="9.109375" style="402"/>
    <col min="9726" max="9726" width="23.44140625" style="402" bestFit="1" customWidth="1"/>
    <col min="9727" max="9727" width="22.6640625" style="402" customWidth="1"/>
    <col min="9728" max="9728" width="17.33203125" style="402" customWidth="1"/>
    <col min="9729" max="9742" width="10.6640625" style="402" customWidth="1"/>
    <col min="9743" max="9981" width="9.109375" style="402"/>
    <col min="9982" max="9982" width="23.44140625" style="402" bestFit="1" customWidth="1"/>
    <col min="9983" max="9983" width="22.6640625" style="402" customWidth="1"/>
    <col min="9984" max="9984" width="17.33203125" style="402" customWidth="1"/>
    <col min="9985" max="9998" width="10.6640625" style="402" customWidth="1"/>
    <col min="9999" max="10237" width="9.109375" style="402"/>
    <col min="10238" max="10238" width="23.44140625" style="402" bestFit="1" customWidth="1"/>
    <col min="10239" max="10239" width="22.6640625" style="402" customWidth="1"/>
    <col min="10240" max="10240" width="17.33203125" style="402" customWidth="1"/>
    <col min="10241" max="10254" width="10.6640625" style="402" customWidth="1"/>
    <col min="10255" max="10493" width="9.109375" style="402"/>
    <col min="10494" max="10494" width="23.44140625" style="402" bestFit="1" customWidth="1"/>
    <col min="10495" max="10495" width="22.6640625" style="402" customWidth="1"/>
    <col min="10496" max="10496" width="17.33203125" style="402" customWidth="1"/>
    <col min="10497" max="10510" width="10.6640625" style="402" customWidth="1"/>
    <col min="10511" max="10749" width="9.109375" style="402"/>
    <col min="10750" max="10750" width="23.44140625" style="402" bestFit="1" customWidth="1"/>
    <col min="10751" max="10751" width="22.6640625" style="402" customWidth="1"/>
    <col min="10752" max="10752" width="17.33203125" style="402" customWidth="1"/>
    <col min="10753" max="10766" width="10.6640625" style="402" customWidth="1"/>
    <col min="10767" max="11005" width="9.109375" style="402"/>
    <col min="11006" max="11006" width="23.44140625" style="402" bestFit="1" customWidth="1"/>
    <col min="11007" max="11007" width="22.6640625" style="402" customWidth="1"/>
    <col min="11008" max="11008" width="17.33203125" style="402" customWidth="1"/>
    <col min="11009" max="11022" width="10.6640625" style="402" customWidth="1"/>
    <col min="11023" max="11261" width="9.109375" style="402"/>
    <col min="11262" max="11262" width="23.44140625" style="402" bestFit="1" customWidth="1"/>
    <col min="11263" max="11263" width="22.6640625" style="402" customWidth="1"/>
    <col min="11264" max="11264" width="17.33203125" style="402" customWidth="1"/>
    <col min="11265" max="11278" width="10.6640625" style="402" customWidth="1"/>
    <col min="11279" max="11517" width="9.109375" style="402"/>
    <col min="11518" max="11518" width="23.44140625" style="402" bestFit="1" customWidth="1"/>
    <col min="11519" max="11519" width="22.6640625" style="402" customWidth="1"/>
    <col min="11520" max="11520" width="17.33203125" style="402" customWidth="1"/>
    <col min="11521" max="11534" width="10.6640625" style="402" customWidth="1"/>
    <col min="11535" max="11773" width="9.109375" style="402"/>
    <col min="11774" max="11774" width="23.44140625" style="402" bestFit="1" customWidth="1"/>
    <col min="11775" max="11775" width="22.6640625" style="402" customWidth="1"/>
    <col min="11776" max="11776" width="17.33203125" style="402" customWidth="1"/>
    <col min="11777" max="11790" width="10.6640625" style="402" customWidth="1"/>
    <col min="11791" max="12029" width="9.109375" style="402"/>
    <col min="12030" max="12030" width="23.44140625" style="402" bestFit="1" customWidth="1"/>
    <col min="12031" max="12031" width="22.6640625" style="402" customWidth="1"/>
    <col min="12032" max="12032" width="17.33203125" style="402" customWidth="1"/>
    <col min="12033" max="12046" width="10.6640625" style="402" customWidth="1"/>
    <col min="12047" max="12285" width="9.109375" style="402"/>
    <col min="12286" max="12286" width="23.44140625" style="402" bestFit="1" customWidth="1"/>
    <col min="12287" max="12287" width="22.6640625" style="402" customWidth="1"/>
    <col min="12288" max="12288" width="17.33203125" style="402" customWidth="1"/>
    <col min="12289" max="12302" width="10.6640625" style="402" customWidth="1"/>
    <col min="12303" max="12541" width="9.109375" style="402"/>
    <col min="12542" max="12542" width="23.44140625" style="402" bestFit="1" customWidth="1"/>
    <col min="12543" max="12543" width="22.6640625" style="402" customWidth="1"/>
    <col min="12544" max="12544" width="17.33203125" style="402" customWidth="1"/>
    <col min="12545" max="12558" width="10.6640625" style="402" customWidth="1"/>
    <col min="12559" max="12797" width="9.109375" style="402"/>
    <col min="12798" max="12798" width="23.44140625" style="402" bestFit="1" customWidth="1"/>
    <col min="12799" max="12799" width="22.6640625" style="402" customWidth="1"/>
    <col min="12800" max="12800" width="17.33203125" style="402" customWidth="1"/>
    <col min="12801" max="12814" width="10.6640625" style="402" customWidth="1"/>
    <col min="12815" max="13053" width="9.109375" style="402"/>
    <col min="13054" max="13054" width="23.44140625" style="402" bestFit="1" customWidth="1"/>
    <col min="13055" max="13055" width="22.6640625" style="402" customWidth="1"/>
    <col min="13056" max="13056" width="17.33203125" style="402" customWidth="1"/>
    <col min="13057" max="13070" width="10.6640625" style="402" customWidth="1"/>
    <col min="13071" max="13309" width="9.109375" style="402"/>
    <col min="13310" max="13310" width="23.44140625" style="402" bestFit="1" customWidth="1"/>
    <col min="13311" max="13311" width="22.6640625" style="402" customWidth="1"/>
    <col min="13312" max="13312" width="17.33203125" style="402" customWidth="1"/>
    <col min="13313" max="13326" width="10.6640625" style="402" customWidth="1"/>
    <col min="13327" max="13565" width="9.109375" style="402"/>
    <col min="13566" max="13566" width="23.44140625" style="402" bestFit="1" customWidth="1"/>
    <col min="13567" max="13567" width="22.6640625" style="402" customWidth="1"/>
    <col min="13568" max="13568" width="17.33203125" style="402" customWidth="1"/>
    <col min="13569" max="13582" width="10.6640625" style="402" customWidth="1"/>
    <col min="13583" max="13821" width="9.109375" style="402"/>
    <col min="13822" max="13822" width="23.44140625" style="402" bestFit="1" customWidth="1"/>
    <col min="13823" max="13823" width="22.6640625" style="402" customWidth="1"/>
    <col min="13824" max="13824" width="17.33203125" style="402" customWidth="1"/>
    <col min="13825" max="13838" width="10.6640625" style="402" customWidth="1"/>
    <col min="13839" max="14077" width="9.109375" style="402"/>
    <col min="14078" max="14078" width="23.44140625" style="402" bestFit="1" customWidth="1"/>
    <col min="14079" max="14079" width="22.6640625" style="402" customWidth="1"/>
    <col min="14080" max="14080" width="17.33203125" style="402" customWidth="1"/>
    <col min="14081" max="14094" width="10.6640625" style="402" customWidth="1"/>
    <col min="14095" max="14333" width="9.109375" style="402"/>
    <col min="14334" max="14334" width="23.44140625" style="402" bestFit="1" customWidth="1"/>
    <col min="14335" max="14335" width="22.6640625" style="402" customWidth="1"/>
    <col min="14336" max="14336" width="17.33203125" style="402" customWidth="1"/>
    <col min="14337" max="14350" width="10.6640625" style="402" customWidth="1"/>
    <col min="14351" max="14589" width="9.109375" style="402"/>
    <col min="14590" max="14590" width="23.44140625" style="402" bestFit="1" customWidth="1"/>
    <col min="14591" max="14591" width="22.6640625" style="402" customWidth="1"/>
    <col min="14592" max="14592" width="17.33203125" style="402" customWidth="1"/>
    <col min="14593" max="14606" width="10.6640625" style="402" customWidth="1"/>
    <col min="14607" max="14845" width="9.109375" style="402"/>
    <col min="14846" max="14846" width="23.44140625" style="402" bestFit="1" customWidth="1"/>
    <col min="14847" max="14847" width="22.6640625" style="402" customWidth="1"/>
    <col min="14848" max="14848" width="17.33203125" style="402" customWidth="1"/>
    <col min="14849" max="14862" width="10.6640625" style="402" customWidth="1"/>
    <col min="14863" max="15101" width="9.109375" style="402"/>
    <col min="15102" max="15102" width="23.44140625" style="402" bestFit="1" customWidth="1"/>
    <col min="15103" max="15103" width="22.6640625" style="402" customWidth="1"/>
    <col min="15104" max="15104" width="17.33203125" style="402" customWidth="1"/>
    <col min="15105" max="15118" width="10.6640625" style="402" customWidth="1"/>
    <col min="15119" max="15357" width="9.109375" style="402"/>
    <col min="15358" max="15358" width="23.44140625" style="402" bestFit="1" customWidth="1"/>
    <col min="15359" max="15359" width="22.6640625" style="402" customWidth="1"/>
    <col min="15360" max="15360" width="17.33203125" style="402" customWidth="1"/>
    <col min="15361" max="15374" width="10.6640625" style="402" customWidth="1"/>
    <col min="15375" max="15613" width="9.109375" style="402"/>
    <col min="15614" max="15614" width="23.44140625" style="402" bestFit="1" customWidth="1"/>
    <col min="15615" max="15615" width="22.6640625" style="402" customWidth="1"/>
    <col min="15616" max="15616" width="17.33203125" style="402" customWidth="1"/>
    <col min="15617" max="15630" width="10.6640625" style="402" customWidth="1"/>
    <col min="15631" max="15869" width="9.109375" style="402"/>
    <col min="15870" max="15870" width="23.44140625" style="402" bestFit="1" customWidth="1"/>
    <col min="15871" max="15871" width="22.6640625" style="402" customWidth="1"/>
    <col min="15872" max="15872" width="17.33203125" style="402" customWidth="1"/>
    <col min="15873" max="15886" width="10.6640625" style="402" customWidth="1"/>
    <col min="15887" max="16125" width="9.109375" style="402"/>
    <col min="16126" max="16126" width="23.44140625" style="402" bestFit="1" customWidth="1"/>
    <col min="16127" max="16127" width="22.6640625" style="402" customWidth="1"/>
    <col min="16128" max="16128" width="17.33203125" style="402" customWidth="1"/>
    <col min="16129" max="16142" width="10.6640625" style="402" customWidth="1"/>
    <col min="16143" max="16384" width="9.109375" style="402"/>
  </cols>
  <sheetData>
    <row r="1" spans="1:17" ht="24.6" x14ac:dyDescent="0.4">
      <c r="A1" s="1201" t="s">
        <v>529</v>
      </c>
      <c r="B1" s="1201"/>
      <c r="C1" s="1201"/>
      <c r="D1" s="1201"/>
      <c r="E1" s="1201"/>
      <c r="F1" s="1201"/>
      <c r="G1" s="1201"/>
      <c r="H1" s="1201"/>
      <c r="I1" s="1201"/>
      <c r="J1" s="1201"/>
      <c r="K1" s="1201"/>
      <c r="L1" s="1201"/>
      <c r="M1" s="1201"/>
      <c r="N1" s="1201"/>
      <c r="O1" s="1201"/>
      <c r="P1" s="1201"/>
      <c r="Q1" s="1201"/>
    </row>
    <row r="3" spans="1:17" s="120" customFormat="1" ht="13.2" x14ac:dyDescent="0.25">
      <c r="A3" s="434" t="s">
        <v>7</v>
      </c>
    </row>
    <row r="4" spans="1:17" x14ac:dyDescent="0.25">
      <c r="A4" s="216"/>
      <c r="B4" s="120"/>
      <c r="C4" s="120"/>
      <c r="D4" s="120"/>
      <c r="E4" s="120"/>
      <c r="F4" s="120"/>
      <c r="G4" s="120"/>
      <c r="H4" s="120"/>
      <c r="I4" s="120"/>
      <c r="J4" s="120"/>
      <c r="K4" s="120"/>
      <c r="L4" s="120"/>
      <c r="M4" s="120"/>
      <c r="N4" s="120"/>
      <c r="O4" s="120"/>
      <c r="P4" s="120"/>
      <c r="Q4" s="120"/>
    </row>
    <row r="5" spans="1:17" ht="15.75" customHeight="1" x14ac:dyDescent="0.25">
      <c r="A5" s="1256" t="s">
        <v>530</v>
      </c>
      <c r="B5" s="1256"/>
      <c r="C5" s="1256"/>
      <c r="D5" s="1256"/>
      <c r="E5" s="1256"/>
      <c r="F5" s="1256"/>
      <c r="G5" s="1256"/>
      <c r="H5" s="1256"/>
      <c r="I5" s="1256"/>
      <c r="J5" s="1256"/>
      <c r="K5" s="1256"/>
      <c r="L5" s="1256"/>
      <c r="M5" s="1256"/>
      <c r="N5" s="1256"/>
      <c r="O5" s="1256"/>
      <c r="P5" s="1256"/>
      <c r="Q5" s="1256"/>
    </row>
    <row r="6" spans="1:17" ht="15.75" customHeight="1" thickBot="1" x14ac:dyDescent="0.3">
      <c r="A6" s="1340" t="s">
        <v>10</v>
      </c>
      <c r="B6" s="1341"/>
      <c r="C6" s="1341"/>
      <c r="D6" s="1343" t="s">
        <v>531</v>
      </c>
      <c r="E6" s="1343"/>
      <c r="F6" s="1343"/>
      <c r="G6" s="1343"/>
      <c r="H6" s="1343"/>
      <c r="I6" s="1343"/>
      <c r="J6" s="1343"/>
      <c r="K6" s="1344"/>
      <c r="L6" s="1343" t="s">
        <v>532</v>
      </c>
      <c r="M6" s="1343"/>
      <c r="N6" s="1343"/>
      <c r="O6" s="1343"/>
      <c r="P6" s="1343"/>
      <c r="Q6" s="1343"/>
    </row>
    <row r="7" spans="1:17" x14ac:dyDescent="0.25">
      <c r="A7" s="1341"/>
      <c r="B7" s="1341"/>
      <c r="C7" s="1341"/>
      <c r="D7" s="403" t="s">
        <v>19</v>
      </c>
      <c r="E7" s="403"/>
      <c r="F7" s="403"/>
      <c r="G7" s="403"/>
      <c r="H7" s="1345" t="s">
        <v>27</v>
      </c>
      <c r="I7" s="1345"/>
      <c r="J7" s="1345"/>
      <c r="K7" s="1346"/>
      <c r="L7" s="404" t="s">
        <v>19</v>
      </c>
      <c r="M7" s="403"/>
      <c r="N7" s="403"/>
      <c r="O7" s="405" t="s">
        <v>27</v>
      </c>
      <c r="P7" s="405"/>
      <c r="Q7" s="406"/>
    </row>
    <row r="8" spans="1:17" ht="41.25" customHeight="1" x14ac:dyDescent="0.25">
      <c r="A8" s="1342"/>
      <c r="B8" s="1342"/>
      <c r="C8" s="1342"/>
      <c r="D8" s="407" t="s">
        <v>533</v>
      </c>
      <c r="E8" s="407" t="s">
        <v>373</v>
      </c>
      <c r="F8" s="407" t="s">
        <v>374</v>
      </c>
      <c r="G8" s="408" t="s">
        <v>156</v>
      </c>
      <c r="H8" s="409" t="s">
        <v>533</v>
      </c>
      <c r="I8" s="407" t="s">
        <v>373</v>
      </c>
      <c r="J8" s="407" t="s">
        <v>374</v>
      </c>
      <c r="K8" s="408" t="s">
        <v>156</v>
      </c>
      <c r="L8" s="407" t="s">
        <v>534</v>
      </c>
      <c r="M8" s="407" t="s">
        <v>535</v>
      </c>
      <c r="N8" s="408" t="s">
        <v>156</v>
      </c>
      <c r="O8" s="407" t="s">
        <v>534</v>
      </c>
      <c r="P8" s="407" t="s">
        <v>535</v>
      </c>
      <c r="Q8" s="407" t="s">
        <v>156</v>
      </c>
    </row>
    <row r="9" spans="1:17" x14ac:dyDescent="0.25">
      <c r="A9" s="1322" t="s">
        <v>536</v>
      </c>
      <c r="B9" s="1325" t="s">
        <v>537</v>
      </c>
      <c r="C9" s="410" t="s">
        <v>18</v>
      </c>
      <c r="D9" s="291">
        <v>15005</v>
      </c>
      <c r="E9" s="291">
        <v>3497</v>
      </c>
      <c r="F9" s="291">
        <v>1680</v>
      </c>
      <c r="G9" s="1132">
        <v>20182</v>
      </c>
      <c r="H9" s="1133">
        <v>1528</v>
      </c>
      <c r="I9" s="237">
        <v>466</v>
      </c>
      <c r="J9" s="237">
        <v>151</v>
      </c>
      <c r="K9" s="1132">
        <v>2145</v>
      </c>
      <c r="L9" s="1133">
        <v>11870</v>
      </c>
      <c r="M9" s="291">
        <v>11493</v>
      </c>
      <c r="N9" s="1132">
        <v>23363</v>
      </c>
      <c r="O9" s="291">
        <v>1063</v>
      </c>
      <c r="P9" s="291">
        <v>1396</v>
      </c>
      <c r="Q9" s="97">
        <v>2459</v>
      </c>
    </row>
    <row r="10" spans="1:17" x14ac:dyDescent="0.25">
      <c r="A10" s="1322"/>
      <c r="B10" s="1325"/>
      <c r="C10" s="410" t="s">
        <v>17</v>
      </c>
      <c r="D10" s="97">
        <v>15029</v>
      </c>
      <c r="E10" s="97">
        <v>4035</v>
      </c>
      <c r="F10" s="97">
        <v>1835</v>
      </c>
      <c r="G10" s="385">
        <v>20899</v>
      </c>
      <c r="H10" s="386">
        <v>1742</v>
      </c>
      <c r="I10" s="126">
        <v>562</v>
      </c>
      <c r="J10" s="126">
        <v>189</v>
      </c>
      <c r="K10" s="385">
        <v>2493</v>
      </c>
      <c r="L10" s="386">
        <v>12328</v>
      </c>
      <c r="M10" s="97">
        <v>11888</v>
      </c>
      <c r="N10" s="385">
        <v>24216</v>
      </c>
      <c r="O10" s="97">
        <v>1278</v>
      </c>
      <c r="P10" s="97">
        <v>1585</v>
      </c>
      <c r="Q10" s="97">
        <v>2863</v>
      </c>
    </row>
    <row r="11" spans="1:17" x14ac:dyDescent="0.25">
      <c r="A11" s="1322"/>
      <c r="B11" s="1325"/>
      <c r="C11" s="410" t="s">
        <v>154</v>
      </c>
      <c r="D11" s="96">
        <v>71.900000000000006</v>
      </c>
      <c r="E11" s="96">
        <v>19.3</v>
      </c>
      <c r="F11" s="96">
        <v>8.8000000000000007</v>
      </c>
      <c r="G11" s="274">
        <v>100</v>
      </c>
      <c r="H11" s="1134">
        <v>69.900000000000006</v>
      </c>
      <c r="I11" s="96">
        <v>22.5</v>
      </c>
      <c r="J11" s="96">
        <v>7.6</v>
      </c>
      <c r="K11" s="274">
        <v>100</v>
      </c>
      <c r="L11" s="1134">
        <v>50.9</v>
      </c>
      <c r="M11" s="96">
        <v>49.1</v>
      </c>
      <c r="N11" s="274">
        <v>100</v>
      </c>
      <c r="O11" s="96">
        <v>44.6</v>
      </c>
      <c r="P11" s="96">
        <v>55.4</v>
      </c>
      <c r="Q11" s="107">
        <v>100</v>
      </c>
    </row>
    <row r="12" spans="1:17" x14ac:dyDescent="0.25">
      <c r="A12" s="1322"/>
      <c r="B12" s="1325"/>
      <c r="C12" s="413" t="s">
        <v>254</v>
      </c>
      <c r="D12" s="96">
        <v>0.59</v>
      </c>
      <c r="E12" s="96">
        <v>0.52</v>
      </c>
      <c r="F12" s="96">
        <v>0.37</v>
      </c>
      <c r="G12" s="277">
        <v>1.48</v>
      </c>
      <c r="H12" s="1134">
        <v>1.86</v>
      </c>
      <c r="I12" s="96">
        <v>1.69</v>
      </c>
      <c r="J12" s="96">
        <v>1.07</v>
      </c>
      <c r="K12" s="277">
        <v>4.62</v>
      </c>
      <c r="L12" s="1134">
        <v>0.61</v>
      </c>
      <c r="M12" s="96">
        <v>0.61</v>
      </c>
      <c r="N12" s="277">
        <v>1.22</v>
      </c>
      <c r="O12" s="96">
        <v>1.88</v>
      </c>
      <c r="P12" s="96">
        <v>1.88</v>
      </c>
      <c r="Q12" s="96">
        <v>3.76</v>
      </c>
    </row>
    <row r="13" spans="1:17" x14ac:dyDescent="0.25">
      <c r="A13" s="1322"/>
      <c r="B13" s="1338" t="s">
        <v>538</v>
      </c>
      <c r="C13" s="414" t="s">
        <v>18</v>
      </c>
      <c r="D13" s="291">
        <v>13672</v>
      </c>
      <c r="E13" s="291">
        <v>3776</v>
      </c>
      <c r="F13" s="291">
        <v>1889</v>
      </c>
      <c r="G13" s="1132">
        <v>19337</v>
      </c>
      <c r="H13" s="1133">
        <v>1376</v>
      </c>
      <c r="I13" s="237">
        <v>516</v>
      </c>
      <c r="J13" s="237">
        <v>193</v>
      </c>
      <c r="K13" s="1132">
        <v>2085</v>
      </c>
      <c r="L13" s="1133">
        <v>11064</v>
      </c>
      <c r="M13" s="291">
        <v>14141</v>
      </c>
      <c r="N13" s="1132">
        <v>25205</v>
      </c>
      <c r="O13" s="237">
        <v>918</v>
      </c>
      <c r="P13" s="291">
        <v>1869</v>
      </c>
      <c r="Q13" s="291">
        <v>2787</v>
      </c>
    </row>
    <row r="14" spans="1:17" x14ac:dyDescent="0.25">
      <c r="A14" s="1322"/>
      <c r="B14" s="1325"/>
      <c r="C14" s="410" t="s">
        <v>17</v>
      </c>
      <c r="D14" s="97">
        <v>12983</v>
      </c>
      <c r="E14" s="97">
        <v>4246</v>
      </c>
      <c r="F14" s="97">
        <v>1910</v>
      </c>
      <c r="G14" s="385">
        <v>19139</v>
      </c>
      <c r="H14" s="386">
        <v>1540</v>
      </c>
      <c r="I14" s="126">
        <v>630</v>
      </c>
      <c r="J14" s="126">
        <v>231</v>
      </c>
      <c r="K14" s="385">
        <v>2401</v>
      </c>
      <c r="L14" s="386">
        <v>10801</v>
      </c>
      <c r="M14" s="97">
        <v>14379</v>
      </c>
      <c r="N14" s="385">
        <v>25180</v>
      </c>
      <c r="O14" s="97">
        <v>1062</v>
      </c>
      <c r="P14" s="97">
        <v>2123</v>
      </c>
      <c r="Q14" s="97">
        <v>3185</v>
      </c>
    </row>
    <row r="15" spans="1:17" x14ac:dyDescent="0.25">
      <c r="A15" s="1322"/>
      <c r="B15" s="1325"/>
      <c r="C15" s="410" t="s">
        <v>154</v>
      </c>
      <c r="D15" s="96">
        <v>67.8</v>
      </c>
      <c r="E15" s="96">
        <v>22.2</v>
      </c>
      <c r="F15" s="107">
        <v>10</v>
      </c>
      <c r="G15" s="274">
        <v>100</v>
      </c>
      <c r="H15" s="1134">
        <v>64.099999999999994</v>
      </c>
      <c r="I15" s="96">
        <v>26.2</v>
      </c>
      <c r="J15" s="96">
        <v>9.6</v>
      </c>
      <c r="K15" s="277">
        <v>99.9</v>
      </c>
      <c r="L15" s="1134">
        <v>42.9</v>
      </c>
      <c r="M15" s="96">
        <v>57.1</v>
      </c>
      <c r="N15" s="274">
        <v>100</v>
      </c>
      <c r="O15" s="96">
        <v>33.299999999999997</v>
      </c>
      <c r="P15" s="96">
        <v>66.7</v>
      </c>
      <c r="Q15" s="107">
        <v>100</v>
      </c>
    </row>
    <row r="16" spans="1:17" x14ac:dyDescent="0.25">
      <c r="A16" s="1337"/>
      <c r="B16" s="1339"/>
      <c r="C16" s="413" t="s">
        <v>254</v>
      </c>
      <c r="D16" s="96">
        <v>0.63</v>
      </c>
      <c r="E16" s="96">
        <v>0.56000000000000005</v>
      </c>
      <c r="F16" s="96">
        <v>0.4</v>
      </c>
      <c r="G16" s="277">
        <v>1.59</v>
      </c>
      <c r="H16" s="1134">
        <v>1.97</v>
      </c>
      <c r="I16" s="96">
        <v>1.81</v>
      </c>
      <c r="J16" s="96">
        <v>1.21</v>
      </c>
      <c r="K16" s="277">
        <v>4.99</v>
      </c>
      <c r="L16" s="1134">
        <v>0.57999999999999996</v>
      </c>
      <c r="M16" s="96">
        <v>0.57999999999999996</v>
      </c>
      <c r="N16" s="277">
        <v>1.1599999999999999</v>
      </c>
      <c r="O16" s="96">
        <v>1.67</v>
      </c>
      <c r="P16" s="96">
        <v>1.67</v>
      </c>
      <c r="Q16" s="96">
        <v>3.34</v>
      </c>
    </row>
    <row r="17" spans="1:17" x14ac:dyDescent="0.25">
      <c r="A17" s="1322" t="s">
        <v>539</v>
      </c>
      <c r="B17" s="1338" t="s">
        <v>540</v>
      </c>
      <c r="C17" s="414" t="s">
        <v>18</v>
      </c>
      <c r="D17" s="291" t="s">
        <v>136</v>
      </c>
      <c r="E17" s="291" t="s">
        <v>136</v>
      </c>
      <c r="F17" s="291" t="s">
        <v>136</v>
      </c>
      <c r="G17" s="1132" t="s">
        <v>136</v>
      </c>
      <c r="H17" s="1133" t="s">
        <v>136</v>
      </c>
      <c r="I17" s="291" t="s">
        <v>136</v>
      </c>
      <c r="J17" s="291" t="s">
        <v>136</v>
      </c>
      <c r="K17" s="1132" t="s">
        <v>136</v>
      </c>
      <c r="L17" s="412">
        <v>177</v>
      </c>
      <c r="M17" s="291">
        <v>1052</v>
      </c>
      <c r="N17" s="1132">
        <v>1229</v>
      </c>
      <c r="O17" s="237">
        <v>19</v>
      </c>
      <c r="P17" s="237">
        <v>119</v>
      </c>
      <c r="Q17" s="237">
        <v>138</v>
      </c>
    </row>
    <row r="18" spans="1:17" ht="15.75" customHeight="1" x14ac:dyDescent="0.25">
      <c r="A18" s="1322"/>
      <c r="B18" s="1325"/>
      <c r="C18" s="410" t="s">
        <v>17</v>
      </c>
      <c r="D18" s="97" t="s">
        <v>136</v>
      </c>
      <c r="E18" s="97" t="s">
        <v>136</v>
      </c>
      <c r="F18" s="97" t="s">
        <v>136</v>
      </c>
      <c r="G18" s="385" t="s">
        <v>136</v>
      </c>
      <c r="H18" s="386" t="s">
        <v>136</v>
      </c>
      <c r="I18" s="97" t="s">
        <v>136</v>
      </c>
      <c r="J18" s="97" t="s">
        <v>136</v>
      </c>
      <c r="K18" s="385" t="s">
        <v>136</v>
      </c>
      <c r="L18" s="364">
        <v>154</v>
      </c>
      <c r="M18" s="126">
        <v>883</v>
      </c>
      <c r="N18" s="385">
        <v>1037</v>
      </c>
      <c r="O18" s="126">
        <v>20</v>
      </c>
      <c r="P18" s="126">
        <v>109</v>
      </c>
      <c r="Q18" s="126">
        <v>129</v>
      </c>
    </row>
    <row r="19" spans="1:17" ht="15.75" customHeight="1" x14ac:dyDescent="0.25">
      <c r="A19" s="1322"/>
      <c r="B19" s="1325"/>
      <c r="C19" s="410" t="s">
        <v>154</v>
      </c>
      <c r="D19" s="108" t="s">
        <v>136</v>
      </c>
      <c r="E19" s="108" t="s">
        <v>136</v>
      </c>
      <c r="F19" s="108" t="s">
        <v>136</v>
      </c>
      <c r="G19" s="268" t="s">
        <v>136</v>
      </c>
      <c r="H19" s="1135" t="s">
        <v>136</v>
      </c>
      <c r="I19" s="108" t="s">
        <v>136</v>
      </c>
      <c r="J19" s="108" t="s">
        <v>136</v>
      </c>
      <c r="K19" s="268" t="s">
        <v>136</v>
      </c>
      <c r="L19" s="1134">
        <v>14.9</v>
      </c>
      <c r="M19" s="96">
        <v>85.1</v>
      </c>
      <c r="N19" s="274">
        <v>100</v>
      </c>
      <c r="O19" s="96">
        <v>15.6</v>
      </c>
      <c r="P19" s="96">
        <v>84.4</v>
      </c>
      <c r="Q19" s="107">
        <v>100</v>
      </c>
    </row>
    <row r="20" spans="1:17" ht="15.75" customHeight="1" x14ac:dyDescent="0.25">
      <c r="A20" s="1322"/>
      <c r="B20" s="1339"/>
      <c r="C20" s="413" t="s">
        <v>254</v>
      </c>
      <c r="D20" s="108" t="s">
        <v>136</v>
      </c>
      <c r="E20" s="108" t="s">
        <v>136</v>
      </c>
      <c r="F20" s="108" t="s">
        <v>136</v>
      </c>
      <c r="G20" s="268" t="s">
        <v>136</v>
      </c>
      <c r="H20" s="1135" t="s">
        <v>136</v>
      </c>
      <c r="I20" s="108" t="s">
        <v>136</v>
      </c>
      <c r="J20" s="108" t="s">
        <v>136</v>
      </c>
      <c r="K20" s="268" t="s">
        <v>136</v>
      </c>
      <c r="L20" s="1134">
        <v>1.9</v>
      </c>
      <c r="M20" s="96">
        <v>1.9</v>
      </c>
      <c r="N20" s="277">
        <v>3.8</v>
      </c>
      <c r="O20" s="96">
        <v>5.79</v>
      </c>
      <c r="P20" s="96">
        <v>5.79</v>
      </c>
      <c r="Q20" s="96">
        <v>11.58</v>
      </c>
    </row>
    <row r="21" spans="1:17" ht="15.75" customHeight="1" x14ac:dyDescent="0.25">
      <c r="A21" s="1322"/>
      <c r="B21" s="1338" t="s">
        <v>409</v>
      </c>
      <c r="C21" s="414" t="s">
        <v>18</v>
      </c>
      <c r="D21" s="291">
        <v>1322</v>
      </c>
      <c r="E21" s="237">
        <v>944</v>
      </c>
      <c r="F21" s="237">
        <v>121</v>
      </c>
      <c r="G21" s="1132">
        <v>2387</v>
      </c>
      <c r="H21" s="412">
        <v>144</v>
      </c>
      <c r="I21" s="237">
        <v>105</v>
      </c>
      <c r="J21" s="311">
        <v>6</v>
      </c>
      <c r="K21" s="411">
        <v>255</v>
      </c>
      <c r="L21" s="1133">
        <v>1025</v>
      </c>
      <c r="M21" s="291">
        <v>2589</v>
      </c>
      <c r="N21" s="1132">
        <v>3614</v>
      </c>
      <c r="O21" s="237">
        <v>90</v>
      </c>
      <c r="P21" s="237">
        <v>280</v>
      </c>
      <c r="Q21" s="237">
        <v>370</v>
      </c>
    </row>
    <row r="22" spans="1:17" ht="15.75" customHeight="1" x14ac:dyDescent="0.25">
      <c r="A22" s="1322"/>
      <c r="B22" s="1325"/>
      <c r="C22" s="410" t="s">
        <v>17</v>
      </c>
      <c r="D22" s="97">
        <v>1621</v>
      </c>
      <c r="E22" s="97">
        <v>1155</v>
      </c>
      <c r="F22" s="126">
        <v>165</v>
      </c>
      <c r="G22" s="385">
        <v>2941</v>
      </c>
      <c r="H22" s="364">
        <v>215</v>
      </c>
      <c r="I22" s="126">
        <v>139</v>
      </c>
      <c r="J22" s="140">
        <v>10</v>
      </c>
      <c r="K22" s="363">
        <v>364</v>
      </c>
      <c r="L22" s="386">
        <v>1300</v>
      </c>
      <c r="M22" s="97">
        <v>3041</v>
      </c>
      <c r="N22" s="385">
        <v>4341</v>
      </c>
      <c r="O22" s="126">
        <v>138</v>
      </c>
      <c r="P22" s="126">
        <v>380</v>
      </c>
      <c r="Q22" s="126">
        <v>518</v>
      </c>
    </row>
    <row r="23" spans="1:17" ht="15.75" customHeight="1" x14ac:dyDescent="0.25">
      <c r="A23" s="1322"/>
      <c r="B23" s="1325"/>
      <c r="C23" s="410" t="s">
        <v>154</v>
      </c>
      <c r="D23" s="96">
        <v>55.1</v>
      </c>
      <c r="E23" s="96">
        <v>39.299999999999997</v>
      </c>
      <c r="F23" s="96">
        <v>5.6</v>
      </c>
      <c r="G23" s="274">
        <v>100</v>
      </c>
      <c r="H23" s="1134">
        <v>59.3</v>
      </c>
      <c r="I23" s="96">
        <v>38.1</v>
      </c>
      <c r="J23" s="141">
        <v>2.6</v>
      </c>
      <c r="K23" s="274">
        <v>100</v>
      </c>
      <c r="L23" s="1134">
        <v>29.9</v>
      </c>
      <c r="M23" s="96">
        <v>70.099999999999994</v>
      </c>
      <c r="N23" s="274">
        <v>100</v>
      </c>
      <c r="O23" s="96">
        <v>26.7</v>
      </c>
      <c r="P23" s="96">
        <v>73.3</v>
      </c>
      <c r="Q23" s="107">
        <v>100</v>
      </c>
    </row>
    <row r="24" spans="1:17" ht="15.75" customHeight="1" x14ac:dyDescent="0.25">
      <c r="A24" s="1322"/>
      <c r="B24" s="1339"/>
      <c r="C24" s="413" t="s">
        <v>254</v>
      </c>
      <c r="D24" s="96">
        <v>1.91</v>
      </c>
      <c r="E24" s="96">
        <v>1.87</v>
      </c>
      <c r="F24" s="96">
        <v>0.88</v>
      </c>
      <c r="G24" s="277">
        <v>4.66</v>
      </c>
      <c r="H24" s="1134">
        <v>5.77</v>
      </c>
      <c r="I24" s="96">
        <v>5.7</v>
      </c>
      <c r="J24" s="141">
        <v>1.88</v>
      </c>
      <c r="K24" s="277">
        <v>13.35</v>
      </c>
      <c r="L24" s="1134">
        <v>1.43</v>
      </c>
      <c r="M24" s="96">
        <v>1.43</v>
      </c>
      <c r="N24" s="277">
        <v>2.86</v>
      </c>
      <c r="O24" s="96">
        <v>4.3099999999999996</v>
      </c>
      <c r="P24" s="96">
        <v>4.3099999999999996</v>
      </c>
      <c r="Q24" s="96">
        <v>8.6199999999999992</v>
      </c>
    </row>
    <row r="25" spans="1:17" ht="15.75" customHeight="1" x14ac:dyDescent="0.25">
      <c r="A25" s="1322"/>
      <c r="B25" s="1338" t="s">
        <v>410</v>
      </c>
      <c r="C25" s="414" t="s">
        <v>18</v>
      </c>
      <c r="D25" s="291">
        <v>7144</v>
      </c>
      <c r="E25" s="291">
        <v>2580</v>
      </c>
      <c r="F25" s="237">
        <v>719</v>
      </c>
      <c r="G25" s="1132">
        <v>10443</v>
      </c>
      <c r="H25" s="412">
        <v>676</v>
      </c>
      <c r="I25" s="237">
        <v>339</v>
      </c>
      <c r="J25" s="237">
        <v>66</v>
      </c>
      <c r="K25" s="1132">
        <v>1081</v>
      </c>
      <c r="L25" s="1133">
        <v>5951</v>
      </c>
      <c r="M25" s="291">
        <v>5833</v>
      </c>
      <c r="N25" s="1132">
        <v>11784</v>
      </c>
      <c r="O25" s="237">
        <v>496</v>
      </c>
      <c r="P25" s="237">
        <v>729</v>
      </c>
      <c r="Q25" s="291">
        <v>1225</v>
      </c>
    </row>
    <row r="26" spans="1:17" ht="15.75" customHeight="1" x14ac:dyDescent="0.25">
      <c r="A26" s="1322"/>
      <c r="B26" s="1325"/>
      <c r="C26" s="410" t="s">
        <v>17</v>
      </c>
      <c r="D26" s="97">
        <v>9301</v>
      </c>
      <c r="E26" s="97">
        <v>3676</v>
      </c>
      <c r="F26" s="97">
        <v>1105</v>
      </c>
      <c r="G26" s="385">
        <v>14082</v>
      </c>
      <c r="H26" s="386">
        <v>1025</v>
      </c>
      <c r="I26" s="126">
        <v>524</v>
      </c>
      <c r="J26" s="126">
        <v>107</v>
      </c>
      <c r="K26" s="385">
        <v>1656</v>
      </c>
      <c r="L26" s="386">
        <v>7875</v>
      </c>
      <c r="M26" s="97">
        <v>8183</v>
      </c>
      <c r="N26" s="385">
        <v>16058</v>
      </c>
      <c r="O26" s="126">
        <v>760</v>
      </c>
      <c r="P26" s="97">
        <v>1139</v>
      </c>
      <c r="Q26" s="97">
        <v>1899</v>
      </c>
    </row>
    <row r="27" spans="1:17" ht="15.75" customHeight="1" x14ac:dyDescent="0.25">
      <c r="A27" s="1322"/>
      <c r="B27" s="1325"/>
      <c r="C27" s="410" t="s">
        <v>154</v>
      </c>
      <c r="D27" s="96">
        <v>66.099999999999994</v>
      </c>
      <c r="E27" s="96">
        <v>26.1</v>
      </c>
      <c r="F27" s="96">
        <v>7.8</v>
      </c>
      <c r="G27" s="274">
        <v>100</v>
      </c>
      <c r="H27" s="1134">
        <v>61.9</v>
      </c>
      <c r="I27" s="96">
        <v>31.7</v>
      </c>
      <c r="J27" s="96">
        <v>6.4</v>
      </c>
      <c r="K27" s="274">
        <v>100</v>
      </c>
      <c r="L27" s="380">
        <v>49</v>
      </c>
      <c r="M27" s="107">
        <v>51</v>
      </c>
      <c r="N27" s="274">
        <v>100</v>
      </c>
      <c r="O27" s="107">
        <v>40</v>
      </c>
      <c r="P27" s="107">
        <v>60</v>
      </c>
      <c r="Q27" s="107">
        <v>100</v>
      </c>
    </row>
    <row r="28" spans="1:17" ht="15.75" customHeight="1" x14ac:dyDescent="0.25">
      <c r="A28" s="1322"/>
      <c r="B28" s="1339"/>
      <c r="C28" s="413" t="s">
        <v>254</v>
      </c>
      <c r="D28" s="96">
        <v>0.87</v>
      </c>
      <c r="E28" s="96">
        <v>0.81</v>
      </c>
      <c r="F28" s="96">
        <v>0.49</v>
      </c>
      <c r="G28" s="277">
        <v>2.17</v>
      </c>
      <c r="H28" s="1134">
        <v>2.77</v>
      </c>
      <c r="I28" s="96">
        <v>2.65</v>
      </c>
      <c r="J28" s="96">
        <v>1.4</v>
      </c>
      <c r="K28" s="277">
        <v>6.82</v>
      </c>
      <c r="L28" s="1134">
        <v>0.86</v>
      </c>
      <c r="M28" s="96">
        <v>0.86</v>
      </c>
      <c r="N28" s="277">
        <v>1.72</v>
      </c>
      <c r="O28" s="96">
        <v>2.63</v>
      </c>
      <c r="P28" s="96">
        <v>2.63</v>
      </c>
      <c r="Q28" s="96">
        <v>5.26</v>
      </c>
    </row>
    <row r="29" spans="1:17" ht="15.75" customHeight="1" x14ac:dyDescent="0.25">
      <c r="A29" s="1322"/>
      <c r="B29" s="1338" t="s">
        <v>411</v>
      </c>
      <c r="C29" s="414" t="s">
        <v>18</v>
      </c>
      <c r="D29" s="291">
        <v>11993</v>
      </c>
      <c r="E29" s="291">
        <v>2618</v>
      </c>
      <c r="F29" s="291">
        <v>1530</v>
      </c>
      <c r="G29" s="1132">
        <v>16141</v>
      </c>
      <c r="H29" s="1133">
        <v>1145</v>
      </c>
      <c r="I29" s="237">
        <v>351</v>
      </c>
      <c r="J29" s="237">
        <v>139</v>
      </c>
      <c r="K29" s="1132">
        <v>1635</v>
      </c>
      <c r="L29" s="1133">
        <v>8953</v>
      </c>
      <c r="M29" s="291">
        <v>8806</v>
      </c>
      <c r="N29" s="1132">
        <v>17759</v>
      </c>
      <c r="O29" s="237">
        <v>702</v>
      </c>
      <c r="P29" s="291">
        <v>1093</v>
      </c>
      <c r="Q29" s="291">
        <v>1795</v>
      </c>
    </row>
    <row r="30" spans="1:17" ht="15.75" customHeight="1" x14ac:dyDescent="0.25">
      <c r="A30" s="1322"/>
      <c r="B30" s="1325"/>
      <c r="C30" s="410" t="s">
        <v>17</v>
      </c>
      <c r="D30" s="97">
        <v>10748</v>
      </c>
      <c r="E30" s="97">
        <v>2540</v>
      </c>
      <c r="F30" s="97">
        <v>1521</v>
      </c>
      <c r="G30" s="385">
        <v>14809</v>
      </c>
      <c r="H30" s="386">
        <v>1203</v>
      </c>
      <c r="I30" s="126">
        <v>365</v>
      </c>
      <c r="J30" s="126">
        <v>166</v>
      </c>
      <c r="K30" s="385">
        <v>1734</v>
      </c>
      <c r="L30" s="386">
        <v>8350</v>
      </c>
      <c r="M30" s="97">
        <v>8197</v>
      </c>
      <c r="N30" s="385">
        <v>16547</v>
      </c>
      <c r="O30" s="126">
        <v>777</v>
      </c>
      <c r="P30" s="97">
        <v>1142</v>
      </c>
      <c r="Q30" s="97">
        <v>1919</v>
      </c>
    </row>
    <row r="31" spans="1:17" ht="15.75" customHeight="1" x14ac:dyDescent="0.25">
      <c r="A31" s="1322"/>
      <c r="B31" s="1325"/>
      <c r="C31" s="410" t="s">
        <v>154</v>
      </c>
      <c r="D31" s="96">
        <v>72.599999999999994</v>
      </c>
      <c r="E31" s="96">
        <v>17.2</v>
      </c>
      <c r="F31" s="96">
        <v>10.3</v>
      </c>
      <c r="G31" s="277">
        <v>100.1</v>
      </c>
      <c r="H31" s="1134">
        <v>69.400000000000006</v>
      </c>
      <c r="I31" s="107">
        <v>21</v>
      </c>
      <c r="J31" s="96">
        <v>9.6</v>
      </c>
      <c r="K31" s="274">
        <v>100</v>
      </c>
      <c r="L31" s="1134">
        <v>50.5</v>
      </c>
      <c r="M31" s="96">
        <v>49.5</v>
      </c>
      <c r="N31" s="274">
        <v>100</v>
      </c>
      <c r="O31" s="96">
        <v>40.5</v>
      </c>
      <c r="P31" s="96">
        <v>59.5</v>
      </c>
      <c r="Q31" s="107">
        <v>100</v>
      </c>
    </row>
    <row r="32" spans="1:17" ht="15.75" customHeight="1" x14ac:dyDescent="0.25">
      <c r="A32" s="1322"/>
      <c r="B32" s="1339"/>
      <c r="C32" s="413" t="s">
        <v>254</v>
      </c>
      <c r="D32" s="96">
        <v>0.66</v>
      </c>
      <c r="E32" s="96">
        <v>0.56000000000000005</v>
      </c>
      <c r="F32" s="96">
        <v>0.45</v>
      </c>
      <c r="G32" s="277">
        <v>1.67</v>
      </c>
      <c r="H32" s="1134">
        <v>2.14</v>
      </c>
      <c r="I32" s="96">
        <v>1.89</v>
      </c>
      <c r="J32" s="96">
        <v>1.37</v>
      </c>
      <c r="K32" s="277">
        <v>5.4</v>
      </c>
      <c r="L32" s="1134">
        <v>0.7</v>
      </c>
      <c r="M32" s="96">
        <v>0.7</v>
      </c>
      <c r="N32" s="277">
        <v>1.4</v>
      </c>
      <c r="O32" s="96">
        <v>2.17</v>
      </c>
      <c r="P32" s="96">
        <v>2.17</v>
      </c>
      <c r="Q32" s="96">
        <v>4.34</v>
      </c>
    </row>
    <row r="33" spans="1:18" ht="15.75" customHeight="1" x14ac:dyDescent="0.25">
      <c r="A33" s="1322"/>
      <c r="B33" s="1338" t="s">
        <v>412</v>
      </c>
      <c r="C33" s="414" t="s">
        <v>18</v>
      </c>
      <c r="D33" s="291">
        <v>6833</v>
      </c>
      <c r="E33" s="291">
        <v>1000</v>
      </c>
      <c r="F33" s="237">
        <v>984</v>
      </c>
      <c r="G33" s="1132">
        <v>8817</v>
      </c>
      <c r="H33" s="412">
        <v>783</v>
      </c>
      <c r="I33" s="237">
        <v>173</v>
      </c>
      <c r="J33" s="237">
        <v>109</v>
      </c>
      <c r="K33" s="1132">
        <v>1065</v>
      </c>
      <c r="L33" s="1133">
        <v>5047</v>
      </c>
      <c r="M33" s="291">
        <v>5795</v>
      </c>
      <c r="N33" s="1132">
        <v>10842</v>
      </c>
      <c r="O33" s="237">
        <v>495</v>
      </c>
      <c r="P33" s="237">
        <v>843</v>
      </c>
      <c r="Q33" s="291">
        <v>1338</v>
      </c>
    </row>
    <row r="34" spans="1:18" ht="15.75" customHeight="1" x14ac:dyDescent="0.25">
      <c r="A34" s="1322"/>
      <c r="B34" s="1325"/>
      <c r="C34" s="410" t="s">
        <v>17</v>
      </c>
      <c r="D34" s="97">
        <v>4989</v>
      </c>
      <c r="E34" s="126">
        <v>785</v>
      </c>
      <c r="F34" s="126">
        <v>747</v>
      </c>
      <c r="G34" s="385">
        <v>6521</v>
      </c>
      <c r="H34" s="364">
        <v>660</v>
      </c>
      <c r="I34" s="126">
        <v>151</v>
      </c>
      <c r="J34" s="126">
        <v>110</v>
      </c>
      <c r="K34" s="363">
        <v>921</v>
      </c>
      <c r="L34" s="386">
        <v>3708</v>
      </c>
      <c r="M34" s="97">
        <v>4380</v>
      </c>
      <c r="N34" s="385">
        <v>8088</v>
      </c>
      <c r="O34" s="126">
        <v>432</v>
      </c>
      <c r="P34" s="126">
        <v>712</v>
      </c>
      <c r="Q34" s="97">
        <v>1144</v>
      </c>
    </row>
    <row r="35" spans="1:18" ht="15.75" customHeight="1" x14ac:dyDescent="0.25">
      <c r="A35" s="1322"/>
      <c r="B35" s="1325"/>
      <c r="C35" s="410" t="s">
        <v>154</v>
      </c>
      <c r="D35" s="96">
        <v>76.5</v>
      </c>
      <c r="E35" s="107">
        <v>12</v>
      </c>
      <c r="F35" s="96">
        <v>11.5</v>
      </c>
      <c r="G35" s="274">
        <v>100</v>
      </c>
      <c r="H35" s="1134">
        <v>71.7</v>
      </c>
      <c r="I35" s="96">
        <v>16.399999999999999</v>
      </c>
      <c r="J35" s="96">
        <v>11.9</v>
      </c>
      <c r="K35" s="274">
        <v>100</v>
      </c>
      <c r="L35" s="1134">
        <v>45.8</v>
      </c>
      <c r="M35" s="96">
        <v>54.2</v>
      </c>
      <c r="N35" s="274">
        <v>100</v>
      </c>
      <c r="O35" s="96">
        <v>37.799999999999997</v>
      </c>
      <c r="P35" s="96">
        <v>62.2</v>
      </c>
      <c r="Q35" s="107">
        <v>100</v>
      </c>
    </row>
    <row r="36" spans="1:18" ht="15.75" customHeight="1" x14ac:dyDescent="0.25">
      <c r="A36" s="1322"/>
      <c r="B36" s="1339"/>
      <c r="C36" s="413" t="s">
        <v>254</v>
      </c>
      <c r="D36" s="96">
        <v>0.85</v>
      </c>
      <c r="E36" s="96">
        <v>0.65</v>
      </c>
      <c r="F36" s="96">
        <v>0.64</v>
      </c>
      <c r="G36" s="277">
        <v>2.14</v>
      </c>
      <c r="H36" s="1134">
        <v>2.59</v>
      </c>
      <c r="I36" s="96">
        <v>2.13</v>
      </c>
      <c r="J36" s="96">
        <v>1.86</v>
      </c>
      <c r="K36" s="277">
        <v>6.58</v>
      </c>
      <c r="L36" s="1134">
        <v>0.9</v>
      </c>
      <c r="M36" s="96">
        <v>0.9</v>
      </c>
      <c r="N36" s="277">
        <v>1.8</v>
      </c>
      <c r="O36" s="96">
        <v>2.4900000000000002</v>
      </c>
      <c r="P36" s="96">
        <v>2.4900000000000002</v>
      </c>
      <c r="Q36" s="96">
        <v>4.9800000000000004</v>
      </c>
    </row>
    <row r="37" spans="1:18" ht="15.75" customHeight="1" x14ac:dyDescent="0.25">
      <c r="A37" s="1322"/>
      <c r="B37" s="1338" t="s">
        <v>413</v>
      </c>
      <c r="C37" s="414" t="s">
        <v>18</v>
      </c>
      <c r="D37" s="291">
        <v>1385</v>
      </c>
      <c r="E37" s="237">
        <v>131</v>
      </c>
      <c r="F37" s="237">
        <v>215</v>
      </c>
      <c r="G37" s="1132">
        <v>1731</v>
      </c>
      <c r="H37" s="412">
        <v>156</v>
      </c>
      <c r="I37" s="311">
        <v>14</v>
      </c>
      <c r="J37" s="237">
        <v>24</v>
      </c>
      <c r="K37" s="411">
        <v>194</v>
      </c>
      <c r="L37" s="1133">
        <v>1781</v>
      </c>
      <c r="M37" s="291">
        <v>1559</v>
      </c>
      <c r="N37" s="1132">
        <v>3340</v>
      </c>
      <c r="O37" s="237">
        <v>179</v>
      </c>
      <c r="P37" s="237">
        <v>201</v>
      </c>
      <c r="Q37" s="237">
        <v>380</v>
      </c>
    </row>
    <row r="38" spans="1:18" ht="15.75" customHeight="1" x14ac:dyDescent="0.25">
      <c r="A38" s="1322"/>
      <c r="B38" s="1325"/>
      <c r="C38" s="410" t="s">
        <v>17</v>
      </c>
      <c r="D38" s="97">
        <v>1353</v>
      </c>
      <c r="E38" s="126">
        <v>126</v>
      </c>
      <c r="F38" s="126">
        <v>207</v>
      </c>
      <c r="G38" s="385">
        <v>1686</v>
      </c>
      <c r="H38" s="364">
        <v>178</v>
      </c>
      <c r="I38" s="140">
        <v>13</v>
      </c>
      <c r="J38" s="126">
        <v>28</v>
      </c>
      <c r="K38" s="363">
        <v>219</v>
      </c>
      <c r="L38" s="386">
        <v>1741</v>
      </c>
      <c r="M38" s="97">
        <v>1584</v>
      </c>
      <c r="N38" s="385">
        <v>3325</v>
      </c>
      <c r="O38" s="126">
        <v>212</v>
      </c>
      <c r="P38" s="126">
        <v>226</v>
      </c>
      <c r="Q38" s="126">
        <v>438</v>
      </c>
    </row>
    <row r="39" spans="1:18" ht="15.75" customHeight="1" x14ac:dyDescent="0.25">
      <c r="A39" s="1322"/>
      <c r="B39" s="1325"/>
      <c r="C39" s="410" t="s">
        <v>154</v>
      </c>
      <c r="D39" s="96">
        <v>80.2</v>
      </c>
      <c r="E39" s="96">
        <v>7.5</v>
      </c>
      <c r="F39" s="96">
        <v>12.3</v>
      </c>
      <c r="G39" s="274">
        <v>100</v>
      </c>
      <c r="H39" s="1134">
        <v>81.400000000000006</v>
      </c>
      <c r="I39" s="141">
        <v>5.9</v>
      </c>
      <c r="J39" s="96">
        <v>12.6</v>
      </c>
      <c r="K39" s="277">
        <v>99.9</v>
      </c>
      <c r="L39" s="1134">
        <v>52.4</v>
      </c>
      <c r="M39" s="96">
        <v>47.6</v>
      </c>
      <c r="N39" s="274">
        <v>100</v>
      </c>
      <c r="O39" s="96">
        <v>48.5</v>
      </c>
      <c r="P39" s="96">
        <v>51.5</v>
      </c>
      <c r="Q39" s="107">
        <v>100</v>
      </c>
    </row>
    <row r="40" spans="1:18" ht="15.75" customHeight="1" x14ac:dyDescent="0.25">
      <c r="A40" s="1337"/>
      <c r="B40" s="1339"/>
      <c r="C40" s="413" t="s">
        <v>254</v>
      </c>
      <c r="D40" s="96">
        <v>1.8</v>
      </c>
      <c r="E40" s="96">
        <v>1.19</v>
      </c>
      <c r="F40" s="96">
        <v>1.48</v>
      </c>
      <c r="G40" s="277">
        <v>4.47</v>
      </c>
      <c r="H40" s="1134">
        <v>5.23</v>
      </c>
      <c r="I40" s="141">
        <v>3.18</v>
      </c>
      <c r="J40" s="96">
        <v>4.47</v>
      </c>
      <c r="K40" s="277">
        <v>12.88</v>
      </c>
      <c r="L40" s="1134">
        <v>1.62</v>
      </c>
      <c r="M40" s="96">
        <v>1.62</v>
      </c>
      <c r="N40" s="277">
        <v>3.24</v>
      </c>
      <c r="O40" s="96">
        <v>4.8099999999999996</v>
      </c>
      <c r="P40" s="96">
        <v>4.8099999999999996</v>
      </c>
      <c r="Q40" s="96">
        <v>9.6199999999999992</v>
      </c>
    </row>
    <row r="41" spans="1:18" x14ac:dyDescent="0.25">
      <c r="A41" s="1336" t="s">
        <v>541</v>
      </c>
      <c r="B41" s="1338" t="s">
        <v>542</v>
      </c>
      <c r="C41" s="414" t="s">
        <v>18</v>
      </c>
      <c r="D41" s="291">
        <v>11432</v>
      </c>
      <c r="E41" s="291">
        <v>2822</v>
      </c>
      <c r="F41" s="291">
        <v>1145</v>
      </c>
      <c r="G41" s="1132">
        <v>15399</v>
      </c>
      <c r="H41" s="1133">
        <v>1085</v>
      </c>
      <c r="I41" s="237">
        <v>336</v>
      </c>
      <c r="J41" s="237">
        <v>91</v>
      </c>
      <c r="K41" s="1132">
        <v>1512</v>
      </c>
      <c r="L41" s="1133">
        <v>8541</v>
      </c>
      <c r="M41" s="291">
        <v>7932</v>
      </c>
      <c r="N41" s="1132">
        <v>16473</v>
      </c>
      <c r="O41" s="237">
        <v>725</v>
      </c>
      <c r="P41" s="237">
        <v>883</v>
      </c>
      <c r="Q41" s="291">
        <v>1608</v>
      </c>
    </row>
    <row r="42" spans="1:18" x14ac:dyDescent="0.25">
      <c r="A42" s="1322"/>
      <c r="B42" s="1325"/>
      <c r="C42" s="410" t="s">
        <v>17</v>
      </c>
      <c r="D42" s="97">
        <v>12675</v>
      </c>
      <c r="E42" s="97">
        <v>3614</v>
      </c>
      <c r="F42" s="97">
        <v>1470</v>
      </c>
      <c r="G42" s="385">
        <v>17759</v>
      </c>
      <c r="H42" s="386">
        <v>1417</v>
      </c>
      <c r="I42" s="126">
        <v>452</v>
      </c>
      <c r="J42" s="126">
        <v>121</v>
      </c>
      <c r="K42" s="385">
        <v>1990</v>
      </c>
      <c r="L42" s="386">
        <v>9798</v>
      </c>
      <c r="M42" s="97">
        <v>9386</v>
      </c>
      <c r="N42" s="385">
        <v>19184</v>
      </c>
      <c r="O42" s="126">
        <v>959</v>
      </c>
      <c r="P42" s="97">
        <v>1181</v>
      </c>
      <c r="Q42" s="97">
        <v>2140</v>
      </c>
    </row>
    <row r="43" spans="1:18" x14ac:dyDescent="0.25">
      <c r="A43" s="1322"/>
      <c r="B43" s="1325"/>
      <c r="C43" s="410" t="s">
        <v>154</v>
      </c>
      <c r="D43" s="96">
        <v>71.400000000000006</v>
      </c>
      <c r="E43" s="96">
        <v>20.3</v>
      </c>
      <c r="F43" s="96">
        <v>8.3000000000000007</v>
      </c>
      <c r="G43" s="274">
        <v>100</v>
      </c>
      <c r="H43" s="1134">
        <v>71.2</v>
      </c>
      <c r="I43" s="96">
        <v>22.7</v>
      </c>
      <c r="J43" s="96">
        <v>6.1</v>
      </c>
      <c r="K43" s="274">
        <v>100</v>
      </c>
      <c r="L43" s="1134">
        <v>51.1</v>
      </c>
      <c r="M43" s="96">
        <v>48.9</v>
      </c>
      <c r="N43" s="274">
        <v>100</v>
      </c>
      <c r="O43" s="96">
        <v>44.8</v>
      </c>
      <c r="P43" s="96">
        <v>55.2</v>
      </c>
      <c r="Q43" s="107">
        <v>100</v>
      </c>
    </row>
    <row r="44" spans="1:18" x14ac:dyDescent="0.25">
      <c r="A44" s="1322"/>
      <c r="B44" s="1339"/>
      <c r="C44" s="413" t="s">
        <v>254</v>
      </c>
      <c r="D44" s="96">
        <v>0.68</v>
      </c>
      <c r="E44" s="96">
        <v>0.61</v>
      </c>
      <c r="F44" s="96">
        <v>0.42</v>
      </c>
      <c r="G44" s="277">
        <v>1.71</v>
      </c>
      <c r="H44" s="1134">
        <v>2.1800000000000002</v>
      </c>
      <c r="I44" s="96">
        <v>2.02</v>
      </c>
      <c r="J44" s="96">
        <v>1.1499999999999999</v>
      </c>
      <c r="K44" s="277">
        <v>5.35</v>
      </c>
      <c r="L44" s="1134">
        <v>0.73</v>
      </c>
      <c r="M44" s="96">
        <v>0.73</v>
      </c>
      <c r="N44" s="277">
        <v>1.46</v>
      </c>
      <c r="O44" s="96">
        <v>2.33</v>
      </c>
      <c r="P44" s="96">
        <v>2.33</v>
      </c>
      <c r="Q44" s="96">
        <v>4.66</v>
      </c>
      <c r="R44" s="415"/>
    </row>
    <row r="45" spans="1:18" x14ac:dyDescent="0.25">
      <c r="A45" s="1322"/>
      <c r="B45" s="1338" t="s">
        <v>543</v>
      </c>
      <c r="C45" s="414" t="s">
        <v>18</v>
      </c>
      <c r="D45" s="291">
        <v>6924</v>
      </c>
      <c r="E45" s="291">
        <v>2175</v>
      </c>
      <c r="F45" s="237">
        <v>752</v>
      </c>
      <c r="G45" s="1132">
        <v>9851</v>
      </c>
      <c r="H45" s="412">
        <v>746</v>
      </c>
      <c r="I45" s="237">
        <v>349</v>
      </c>
      <c r="J45" s="237">
        <v>90</v>
      </c>
      <c r="K45" s="1132">
        <v>1185</v>
      </c>
      <c r="L45" s="1133">
        <v>4731</v>
      </c>
      <c r="M45" s="291">
        <v>6257</v>
      </c>
      <c r="N45" s="1132">
        <v>10988</v>
      </c>
      <c r="O45" s="237">
        <v>398</v>
      </c>
      <c r="P45" s="237">
        <v>933</v>
      </c>
      <c r="Q45" s="291">
        <v>1331</v>
      </c>
    </row>
    <row r="46" spans="1:18" x14ac:dyDescent="0.25">
      <c r="A46" s="1322"/>
      <c r="B46" s="1325"/>
      <c r="C46" s="410" t="s">
        <v>17</v>
      </c>
      <c r="D46" s="97">
        <v>6624</v>
      </c>
      <c r="E46" s="97">
        <v>2398</v>
      </c>
      <c r="F46" s="126">
        <v>781</v>
      </c>
      <c r="G46" s="385">
        <v>9803</v>
      </c>
      <c r="H46" s="364">
        <v>843</v>
      </c>
      <c r="I46" s="126">
        <v>424</v>
      </c>
      <c r="J46" s="126">
        <v>112</v>
      </c>
      <c r="K46" s="385">
        <v>1379</v>
      </c>
      <c r="L46" s="386">
        <v>4640</v>
      </c>
      <c r="M46" s="97">
        <v>6529</v>
      </c>
      <c r="N46" s="385">
        <v>11169</v>
      </c>
      <c r="O46" s="126">
        <v>465</v>
      </c>
      <c r="P46" s="97">
        <v>1102</v>
      </c>
      <c r="Q46" s="97">
        <v>1567</v>
      </c>
    </row>
    <row r="47" spans="1:18" x14ac:dyDescent="0.25">
      <c r="A47" s="1322"/>
      <c r="B47" s="1325"/>
      <c r="C47" s="410" t="s">
        <v>154</v>
      </c>
      <c r="D47" s="96">
        <v>67.599999999999994</v>
      </c>
      <c r="E47" s="96">
        <v>24.5</v>
      </c>
      <c r="F47" s="107">
        <v>8</v>
      </c>
      <c r="G47" s="277">
        <v>100.1</v>
      </c>
      <c r="H47" s="1134">
        <v>61.1</v>
      </c>
      <c r="I47" s="96">
        <v>30.7</v>
      </c>
      <c r="J47" s="96">
        <v>8.1</v>
      </c>
      <c r="K47" s="277">
        <v>99.9</v>
      </c>
      <c r="L47" s="1134">
        <v>41.5</v>
      </c>
      <c r="M47" s="96">
        <v>58.5</v>
      </c>
      <c r="N47" s="274">
        <v>100</v>
      </c>
      <c r="O47" s="96">
        <v>29.7</v>
      </c>
      <c r="P47" s="96">
        <v>70.3</v>
      </c>
      <c r="Q47" s="107">
        <v>100</v>
      </c>
    </row>
    <row r="48" spans="1:18" x14ac:dyDescent="0.25">
      <c r="A48" s="1322"/>
      <c r="B48" s="1339"/>
      <c r="C48" s="413" t="s">
        <v>254</v>
      </c>
      <c r="D48" s="96">
        <v>0.88</v>
      </c>
      <c r="E48" s="96">
        <v>0.81</v>
      </c>
      <c r="F48" s="96">
        <v>0.51</v>
      </c>
      <c r="G48" s="277">
        <v>2.2000000000000002</v>
      </c>
      <c r="H48" s="1134">
        <v>2.66</v>
      </c>
      <c r="I48" s="96">
        <v>2.5099999999999998</v>
      </c>
      <c r="J48" s="96">
        <v>1.49</v>
      </c>
      <c r="K48" s="277">
        <v>6.66</v>
      </c>
      <c r="L48" s="1134">
        <v>0.88</v>
      </c>
      <c r="M48" s="96">
        <v>0.88</v>
      </c>
      <c r="N48" s="277">
        <v>1.76</v>
      </c>
      <c r="O48" s="96">
        <v>2.35</v>
      </c>
      <c r="P48" s="96">
        <v>2.35</v>
      </c>
      <c r="Q48" s="96">
        <v>4.7</v>
      </c>
    </row>
    <row r="49" spans="1:17" x14ac:dyDescent="0.25">
      <c r="A49" s="1322"/>
      <c r="B49" s="1338" t="s">
        <v>544</v>
      </c>
      <c r="C49" s="414" t="s">
        <v>18</v>
      </c>
      <c r="D49" s="237">
        <v>668</v>
      </c>
      <c r="E49" s="237">
        <v>665</v>
      </c>
      <c r="F49" s="237">
        <v>88</v>
      </c>
      <c r="G49" s="1132">
        <v>1421</v>
      </c>
      <c r="H49" s="412">
        <v>56</v>
      </c>
      <c r="I49" s="237">
        <v>72</v>
      </c>
      <c r="J49" s="310">
        <v>2</v>
      </c>
      <c r="K49" s="411">
        <v>130</v>
      </c>
      <c r="L49" s="412">
        <v>605</v>
      </c>
      <c r="M49" s="291">
        <v>2785</v>
      </c>
      <c r="N49" s="1132">
        <v>3390</v>
      </c>
      <c r="O49" s="237">
        <v>51</v>
      </c>
      <c r="P49" s="237">
        <v>293</v>
      </c>
      <c r="Q49" s="237">
        <v>344</v>
      </c>
    </row>
    <row r="50" spans="1:17" x14ac:dyDescent="0.25">
      <c r="A50" s="1322"/>
      <c r="B50" s="1325"/>
      <c r="C50" s="410" t="s">
        <v>17</v>
      </c>
      <c r="D50" s="126">
        <v>788</v>
      </c>
      <c r="E50" s="126">
        <v>784</v>
      </c>
      <c r="F50" s="126">
        <v>112</v>
      </c>
      <c r="G50" s="385">
        <v>1684</v>
      </c>
      <c r="H50" s="364">
        <v>78</v>
      </c>
      <c r="I50" s="126">
        <v>92</v>
      </c>
      <c r="J50" s="223">
        <v>2</v>
      </c>
      <c r="K50" s="363">
        <v>172</v>
      </c>
      <c r="L50" s="364">
        <v>700</v>
      </c>
      <c r="M50" s="97">
        <v>2891</v>
      </c>
      <c r="N50" s="385">
        <v>3591</v>
      </c>
      <c r="O50" s="126">
        <v>67</v>
      </c>
      <c r="P50" s="126">
        <v>334</v>
      </c>
      <c r="Q50" s="126">
        <v>401</v>
      </c>
    </row>
    <row r="51" spans="1:17" x14ac:dyDescent="0.25">
      <c r="A51" s="1322"/>
      <c r="B51" s="1325"/>
      <c r="C51" s="410" t="s">
        <v>154</v>
      </c>
      <c r="D51" s="96">
        <v>46.8</v>
      </c>
      <c r="E51" s="96">
        <v>46.5</v>
      </c>
      <c r="F51" s="96">
        <v>6.7</v>
      </c>
      <c r="G51" s="274">
        <v>100</v>
      </c>
      <c r="H51" s="1134">
        <v>45.3</v>
      </c>
      <c r="I51" s="96">
        <v>53.5</v>
      </c>
      <c r="J51" s="225">
        <v>1.2</v>
      </c>
      <c r="K51" s="274">
        <v>100</v>
      </c>
      <c r="L51" s="1134">
        <v>19.5</v>
      </c>
      <c r="M51" s="96">
        <v>80.5</v>
      </c>
      <c r="N51" s="274">
        <v>100</v>
      </c>
      <c r="O51" s="96">
        <v>16.8</v>
      </c>
      <c r="P51" s="96">
        <v>83.2</v>
      </c>
      <c r="Q51" s="107">
        <v>100</v>
      </c>
    </row>
    <row r="52" spans="1:17" x14ac:dyDescent="0.25">
      <c r="A52" s="1322"/>
      <c r="B52" s="1339"/>
      <c r="C52" s="413" t="s">
        <v>254</v>
      </c>
      <c r="D52" s="96">
        <v>2.48</v>
      </c>
      <c r="E52" s="96">
        <v>2.48</v>
      </c>
      <c r="F52" s="96">
        <v>1.24</v>
      </c>
      <c r="G52" s="277">
        <v>6.2</v>
      </c>
      <c r="H52" s="1134">
        <v>8.19</v>
      </c>
      <c r="I52" s="96">
        <v>8.1999999999999993</v>
      </c>
      <c r="J52" s="225">
        <v>1.79</v>
      </c>
      <c r="K52" s="277">
        <v>18.18</v>
      </c>
      <c r="L52" s="1134">
        <v>1.28</v>
      </c>
      <c r="M52" s="96">
        <v>1.28</v>
      </c>
      <c r="N52" s="277">
        <v>2.56</v>
      </c>
      <c r="O52" s="96">
        <v>3.78</v>
      </c>
      <c r="P52" s="96">
        <v>3.78</v>
      </c>
      <c r="Q52" s="96">
        <v>7.56</v>
      </c>
    </row>
    <row r="53" spans="1:17" ht="15" customHeight="1" x14ac:dyDescent="0.25">
      <c r="A53" s="1322"/>
      <c r="B53" s="1338" t="s">
        <v>545</v>
      </c>
      <c r="C53" s="414" t="s">
        <v>18</v>
      </c>
      <c r="D53" s="291">
        <v>9514</v>
      </c>
      <c r="E53" s="291">
        <v>1584</v>
      </c>
      <c r="F53" s="291">
        <v>1564</v>
      </c>
      <c r="G53" s="1132">
        <v>12662</v>
      </c>
      <c r="H53" s="1133">
        <v>1003</v>
      </c>
      <c r="I53" s="237">
        <v>222</v>
      </c>
      <c r="J53" s="237">
        <v>160</v>
      </c>
      <c r="K53" s="1132">
        <v>1385</v>
      </c>
      <c r="L53" s="1133">
        <v>8929</v>
      </c>
      <c r="M53" s="291">
        <v>8557</v>
      </c>
      <c r="N53" s="1132">
        <v>17486</v>
      </c>
      <c r="O53" s="237">
        <v>795</v>
      </c>
      <c r="P53" s="291">
        <v>1144</v>
      </c>
      <c r="Q53" s="291">
        <v>1939</v>
      </c>
    </row>
    <row r="54" spans="1:17" x14ac:dyDescent="0.25">
      <c r="A54" s="1322"/>
      <c r="B54" s="1325"/>
      <c r="C54" s="410" t="s">
        <v>17</v>
      </c>
      <c r="D54" s="97">
        <v>7786</v>
      </c>
      <c r="E54" s="97">
        <v>1459</v>
      </c>
      <c r="F54" s="97">
        <v>1360</v>
      </c>
      <c r="G54" s="385">
        <v>10605</v>
      </c>
      <c r="H54" s="364">
        <v>928</v>
      </c>
      <c r="I54" s="126">
        <v>221</v>
      </c>
      <c r="J54" s="126">
        <v>184</v>
      </c>
      <c r="K54" s="385">
        <v>1333</v>
      </c>
      <c r="L54" s="386">
        <v>7857</v>
      </c>
      <c r="M54" s="97">
        <v>7364</v>
      </c>
      <c r="N54" s="385">
        <v>15221</v>
      </c>
      <c r="O54" s="126">
        <v>831</v>
      </c>
      <c r="P54" s="97">
        <v>1080</v>
      </c>
      <c r="Q54" s="97">
        <v>1911</v>
      </c>
    </row>
    <row r="55" spans="1:17" x14ac:dyDescent="0.25">
      <c r="A55" s="1322"/>
      <c r="B55" s="1325"/>
      <c r="C55" s="410" t="s">
        <v>154</v>
      </c>
      <c r="D55" s="96">
        <v>73.400000000000006</v>
      </c>
      <c r="E55" s="96">
        <v>13.8</v>
      </c>
      <c r="F55" s="96">
        <v>12.8</v>
      </c>
      <c r="G55" s="274">
        <v>100</v>
      </c>
      <c r="H55" s="1134">
        <v>69.7</v>
      </c>
      <c r="I55" s="96">
        <v>16.600000000000001</v>
      </c>
      <c r="J55" s="96">
        <v>13.8</v>
      </c>
      <c r="K55" s="277">
        <v>100.1</v>
      </c>
      <c r="L55" s="1134">
        <v>51.6</v>
      </c>
      <c r="M55" s="96">
        <v>48.4</v>
      </c>
      <c r="N55" s="274">
        <v>100</v>
      </c>
      <c r="O55" s="96">
        <v>43.5</v>
      </c>
      <c r="P55" s="96">
        <v>56.5</v>
      </c>
      <c r="Q55" s="107">
        <v>100</v>
      </c>
    </row>
    <row r="56" spans="1:17" x14ac:dyDescent="0.25">
      <c r="A56" s="1322"/>
      <c r="B56" s="1339"/>
      <c r="C56" s="413" t="s">
        <v>254</v>
      </c>
      <c r="D56" s="96">
        <v>0.74</v>
      </c>
      <c r="E56" s="96">
        <v>0.56999999999999995</v>
      </c>
      <c r="F56" s="96">
        <v>0.56000000000000005</v>
      </c>
      <c r="G56" s="277">
        <v>1.87</v>
      </c>
      <c r="H56" s="1134">
        <v>2.3199999999999998</v>
      </c>
      <c r="I56" s="96">
        <v>1.87</v>
      </c>
      <c r="J56" s="96">
        <v>1.74</v>
      </c>
      <c r="K56" s="277">
        <v>5.93</v>
      </c>
      <c r="L56" s="1134">
        <v>0.71</v>
      </c>
      <c r="M56" s="96">
        <v>0.71</v>
      </c>
      <c r="N56" s="277">
        <v>1.42</v>
      </c>
      <c r="O56" s="96">
        <v>2.11</v>
      </c>
      <c r="P56" s="96">
        <v>2.11</v>
      </c>
      <c r="Q56" s="96">
        <v>4.22</v>
      </c>
    </row>
    <row r="57" spans="1:17" x14ac:dyDescent="0.25">
      <c r="A57" s="1322"/>
      <c r="B57" s="1338" t="s">
        <v>546</v>
      </c>
      <c r="C57" s="414" t="s">
        <v>18</v>
      </c>
      <c r="D57" s="237">
        <v>122</v>
      </c>
      <c r="E57" s="237">
        <v>26</v>
      </c>
      <c r="F57" s="237">
        <v>17</v>
      </c>
      <c r="G57" s="411">
        <v>165</v>
      </c>
      <c r="H57" s="412">
        <v>11</v>
      </c>
      <c r="I57" s="310">
        <v>3</v>
      </c>
      <c r="J57" s="310">
        <v>1</v>
      </c>
      <c r="K57" s="1136">
        <v>15</v>
      </c>
      <c r="L57" s="412">
        <v>108</v>
      </c>
      <c r="M57" s="237">
        <v>92</v>
      </c>
      <c r="N57" s="411">
        <v>200</v>
      </c>
      <c r="O57" s="237">
        <v>10</v>
      </c>
      <c r="P57" s="237">
        <v>11</v>
      </c>
      <c r="Q57" s="237">
        <v>21</v>
      </c>
    </row>
    <row r="58" spans="1:17" x14ac:dyDescent="0.25">
      <c r="A58" s="1322"/>
      <c r="B58" s="1325"/>
      <c r="C58" s="410" t="s">
        <v>17</v>
      </c>
      <c r="D58" s="126">
        <v>119</v>
      </c>
      <c r="E58" s="126">
        <v>25</v>
      </c>
      <c r="F58" s="126">
        <v>18</v>
      </c>
      <c r="G58" s="363">
        <v>162</v>
      </c>
      <c r="H58" s="364">
        <v>13</v>
      </c>
      <c r="I58" s="223">
        <v>3</v>
      </c>
      <c r="J58" s="223">
        <v>2</v>
      </c>
      <c r="K58" s="374">
        <v>18</v>
      </c>
      <c r="L58" s="364">
        <v>112</v>
      </c>
      <c r="M58" s="126">
        <v>87</v>
      </c>
      <c r="N58" s="363">
        <v>199</v>
      </c>
      <c r="O58" s="126">
        <v>14</v>
      </c>
      <c r="P58" s="126">
        <v>10</v>
      </c>
      <c r="Q58" s="126">
        <v>24</v>
      </c>
    </row>
    <row r="59" spans="1:17" s="93" customFormat="1" ht="14.4" x14ac:dyDescent="0.3">
      <c r="A59" s="1322"/>
      <c r="B59" s="1325"/>
      <c r="C59" s="410" t="s">
        <v>154</v>
      </c>
      <c r="D59" s="96">
        <v>73.8</v>
      </c>
      <c r="E59" s="96">
        <v>15.4</v>
      </c>
      <c r="F59" s="96">
        <v>10.9</v>
      </c>
      <c r="G59" s="277">
        <v>100.1</v>
      </c>
      <c r="H59" s="1134">
        <v>71.5</v>
      </c>
      <c r="I59" s="225">
        <v>19.8</v>
      </c>
      <c r="J59" s="225">
        <v>8.6999999999999993</v>
      </c>
      <c r="K59" s="1137">
        <v>100</v>
      </c>
      <c r="L59" s="1134">
        <v>56.4</v>
      </c>
      <c r="M59" s="96">
        <v>43.6</v>
      </c>
      <c r="N59" s="274">
        <v>100</v>
      </c>
      <c r="O59" s="96">
        <v>58.5</v>
      </c>
      <c r="P59" s="96">
        <v>41.5</v>
      </c>
      <c r="Q59" s="107">
        <v>100</v>
      </c>
    </row>
    <row r="60" spans="1:17" s="93" customFormat="1" ht="14.4" x14ac:dyDescent="0.3">
      <c r="A60" s="1337"/>
      <c r="B60" s="1339"/>
      <c r="C60" s="413" t="s">
        <v>254</v>
      </c>
      <c r="D60" s="1138">
        <v>6.42</v>
      </c>
      <c r="E60" s="1138">
        <v>5.26</v>
      </c>
      <c r="F60" s="1138">
        <v>4.55</v>
      </c>
      <c r="G60" s="1139">
        <v>16.23</v>
      </c>
      <c r="H60" s="1140">
        <v>21.85</v>
      </c>
      <c r="I60" s="1141">
        <v>19.29</v>
      </c>
      <c r="J60" s="1141">
        <v>13.63</v>
      </c>
      <c r="K60" s="1142">
        <v>54.77</v>
      </c>
      <c r="L60" s="1140">
        <v>6.58</v>
      </c>
      <c r="M60" s="1138">
        <v>6.58</v>
      </c>
      <c r="N60" s="1139">
        <v>13.16</v>
      </c>
      <c r="O60" s="147">
        <v>20.16</v>
      </c>
      <c r="P60" s="147">
        <v>20.16</v>
      </c>
      <c r="Q60" s="147">
        <v>40.32</v>
      </c>
    </row>
    <row r="61" spans="1:17" ht="83.25" customHeight="1" x14ac:dyDescent="0.25">
      <c r="A61" s="1335" t="s">
        <v>547</v>
      </c>
      <c r="B61" s="1335"/>
      <c r="C61" s="1335"/>
      <c r="D61" s="1335"/>
      <c r="E61" s="1335"/>
      <c r="F61" s="1335"/>
      <c r="G61" s="1335"/>
      <c r="H61" s="1335"/>
      <c r="I61" s="1335"/>
      <c r="J61" s="1335"/>
      <c r="K61" s="1335"/>
      <c r="L61" s="1335"/>
      <c r="M61" s="1335"/>
      <c r="N61" s="1335"/>
      <c r="O61" s="1335"/>
      <c r="P61" s="1335"/>
      <c r="Q61" s="1335"/>
    </row>
    <row r="63" spans="1:17" ht="15.6" x14ac:dyDescent="0.3">
      <c r="A63" s="1274" t="s">
        <v>290</v>
      </c>
      <c r="B63" s="1274"/>
      <c r="C63" s="1274"/>
      <c r="D63" s="1274"/>
      <c r="E63" s="1274"/>
      <c r="F63" s="1274"/>
      <c r="G63" s="1274"/>
      <c r="H63" s="1274"/>
      <c r="I63" s="93"/>
      <c r="J63" s="93"/>
      <c r="K63" s="93"/>
      <c r="L63" s="93"/>
      <c r="M63" s="93"/>
      <c r="N63" s="93"/>
      <c r="O63" s="93"/>
      <c r="P63" s="93"/>
    </row>
    <row r="64" spans="1:17" ht="15.6" x14ac:dyDescent="0.3">
      <c r="A64" s="1274" t="s">
        <v>291</v>
      </c>
      <c r="B64" s="1274"/>
      <c r="C64" s="1274"/>
      <c r="D64" s="1274"/>
      <c r="E64" s="1274"/>
      <c r="F64" s="1274"/>
      <c r="G64" s="1274"/>
      <c r="H64" s="1274"/>
      <c r="I64" s="93"/>
      <c r="J64" s="93"/>
      <c r="K64" s="93"/>
      <c r="L64" s="93"/>
      <c r="M64" s="93"/>
      <c r="N64" s="93"/>
      <c r="O64" s="93"/>
      <c r="P64" s="93"/>
    </row>
  </sheetData>
  <mergeCells count="25">
    <mergeCell ref="A1:Q1"/>
    <mergeCell ref="A5:Q5"/>
    <mergeCell ref="A6:C8"/>
    <mergeCell ref="D6:K6"/>
    <mergeCell ref="L6:Q6"/>
    <mergeCell ref="H7:K7"/>
    <mergeCell ref="A9:A16"/>
    <mergeCell ref="B9:B12"/>
    <mergeCell ref="B13:B16"/>
    <mergeCell ref="A17:A40"/>
    <mergeCell ref="B17:B20"/>
    <mergeCell ref="B21:B24"/>
    <mergeCell ref="B25:B28"/>
    <mergeCell ref="B29:B32"/>
    <mergeCell ref="B33:B36"/>
    <mergeCell ref="B37:B40"/>
    <mergeCell ref="A61:Q61"/>
    <mergeCell ref="A63:H63"/>
    <mergeCell ref="A64:H64"/>
    <mergeCell ref="A41:A60"/>
    <mergeCell ref="B41:B44"/>
    <mergeCell ref="B45:B48"/>
    <mergeCell ref="B49:B52"/>
    <mergeCell ref="B53:B56"/>
    <mergeCell ref="B57:B60"/>
  </mergeCells>
  <hyperlinks>
    <hyperlink ref="A3" location="Kapitel2" display="&lt;  Zurück zur Übersicht"/>
  </hyperlink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I155"/>
  <sheetViews>
    <sheetView showGridLines="0" zoomScaleNormal="100" workbookViewId="0">
      <selection sqref="A1:F1"/>
    </sheetView>
  </sheetViews>
  <sheetFormatPr baseColWidth="10" defaultColWidth="11.44140625" defaultRowHeight="14.4" x14ac:dyDescent="0.3"/>
  <cols>
    <col min="1" max="1" width="37.33203125" style="93" customWidth="1"/>
    <col min="2" max="2" width="31.44140625" style="93" customWidth="1"/>
    <col min="3" max="6" width="17.109375" style="93" customWidth="1"/>
    <col min="7" max="16384" width="11.44140625" style="93"/>
  </cols>
  <sheetData>
    <row r="1" spans="1:7" ht="24.6" x14ac:dyDescent="0.4">
      <c r="A1" s="1304" t="s">
        <v>227</v>
      </c>
      <c r="B1" s="1304"/>
      <c r="C1" s="1304"/>
      <c r="D1" s="1304"/>
      <c r="E1" s="1304"/>
      <c r="F1" s="1304"/>
      <c r="G1" s="68"/>
    </row>
    <row r="3" spans="1:7" x14ac:dyDescent="0.3">
      <c r="A3" s="434" t="s">
        <v>7</v>
      </c>
      <c r="B3" s="120"/>
      <c r="C3" s="120"/>
      <c r="D3" s="120"/>
      <c r="E3" s="120"/>
    </row>
    <row r="5" spans="1:7" ht="15.75" customHeight="1" x14ac:dyDescent="0.3">
      <c r="A5" s="1305" t="s">
        <v>548</v>
      </c>
      <c r="B5" s="1305"/>
      <c r="C5" s="1305"/>
      <c r="D5" s="1305"/>
      <c r="E5" s="1305"/>
      <c r="F5" s="1305"/>
    </row>
    <row r="6" spans="1:7" ht="23.25" customHeight="1" x14ac:dyDescent="0.3">
      <c r="A6" s="416" t="s">
        <v>10</v>
      </c>
      <c r="B6" s="416"/>
      <c r="C6" s="416" t="s">
        <v>18</v>
      </c>
      <c r="D6" s="416" t="s">
        <v>17</v>
      </c>
      <c r="E6" s="416" t="s">
        <v>154</v>
      </c>
      <c r="F6" s="416" t="s">
        <v>254</v>
      </c>
    </row>
    <row r="7" spans="1:7" x14ac:dyDescent="0.3">
      <c r="A7" s="1336" t="s">
        <v>549</v>
      </c>
      <c r="B7" s="287" t="s">
        <v>387</v>
      </c>
      <c r="C7" s="316">
        <v>997</v>
      </c>
      <c r="D7" s="1143">
        <v>1767</v>
      </c>
      <c r="E7" s="288">
        <v>25.4</v>
      </c>
      <c r="F7" s="303">
        <v>1.06</v>
      </c>
    </row>
    <row r="8" spans="1:7" x14ac:dyDescent="0.3">
      <c r="A8" s="1322"/>
      <c r="B8" s="287" t="s">
        <v>388</v>
      </c>
      <c r="C8" s="1143">
        <v>2925</v>
      </c>
      <c r="D8" s="1143">
        <v>3481</v>
      </c>
      <c r="E8" s="417">
        <v>50</v>
      </c>
      <c r="F8" s="303">
        <v>1.22</v>
      </c>
    </row>
    <row r="9" spans="1:7" x14ac:dyDescent="0.3">
      <c r="A9" s="1322"/>
      <c r="B9" s="287" t="s">
        <v>389</v>
      </c>
      <c r="C9" s="1143">
        <v>1551</v>
      </c>
      <c r="D9" s="1143">
        <v>1381</v>
      </c>
      <c r="E9" s="288">
        <v>19.8</v>
      </c>
      <c r="F9" s="303">
        <v>0.98</v>
      </c>
    </row>
    <row r="10" spans="1:7" x14ac:dyDescent="0.3">
      <c r="A10" s="1322"/>
      <c r="B10" s="287" t="s">
        <v>390</v>
      </c>
      <c r="C10" s="316">
        <v>301</v>
      </c>
      <c r="D10" s="316">
        <v>237</v>
      </c>
      <c r="E10" s="288">
        <v>3.4</v>
      </c>
      <c r="F10" s="303">
        <v>0.44</v>
      </c>
    </row>
    <row r="11" spans="1:7" x14ac:dyDescent="0.3">
      <c r="A11" s="1322"/>
      <c r="B11" s="287" t="s">
        <v>391</v>
      </c>
      <c r="C11" s="316">
        <v>100</v>
      </c>
      <c r="D11" s="316">
        <v>96</v>
      </c>
      <c r="E11" s="288">
        <v>1.4</v>
      </c>
      <c r="F11" s="303">
        <v>0.28999999999999998</v>
      </c>
    </row>
    <row r="12" spans="1:7" x14ac:dyDescent="0.3">
      <c r="A12" s="1322"/>
      <c r="B12" s="287" t="s">
        <v>550</v>
      </c>
      <c r="C12" s="1145">
        <v>0</v>
      </c>
      <c r="D12" s="1145">
        <v>0</v>
      </c>
      <c r="E12" s="1145">
        <v>0</v>
      </c>
      <c r="F12" s="1145">
        <v>0</v>
      </c>
    </row>
    <row r="13" spans="1:7" x14ac:dyDescent="0.3">
      <c r="A13" s="1322"/>
      <c r="B13" s="419" t="s">
        <v>156</v>
      </c>
      <c r="C13" s="1146">
        <v>5874</v>
      </c>
      <c r="D13" s="1146">
        <v>6962</v>
      </c>
      <c r="E13" s="420">
        <v>100</v>
      </c>
      <c r="F13" s="1147" t="s">
        <v>136</v>
      </c>
    </row>
    <row r="14" spans="1:7" ht="15" customHeight="1" x14ac:dyDescent="0.3">
      <c r="A14" s="1336" t="s">
        <v>552</v>
      </c>
      <c r="B14" s="287" t="s">
        <v>553</v>
      </c>
      <c r="C14" s="1143">
        <v>5118</v>
      </c>
      <c r="D14" s="1143">
        <v>6221</v>
      </c>
      <c r="E14" s="288">
        <v>89.4</v>
      </c>
      <c r="F14" s="303">
        <v>0.75</v>
      </c>
    </row>
    <row r="15" spans="1:7" x14ac:dyDescent="0.3">
      <c r="A15" s="1322"/>
      <c r="B15" s="287" t="s">
        <v>554</v>
      </c>
      <c r="C15" s="316">
        <v>617</v>
      </c>
      <c r="D15" s="316">
        <v>602</v>
      </c>
      <c r="E15" s="288">
        <v>8.6</v>
      </c>
      <c r="F15" s="303">
        <v>0.69</v>
      </c>
    </row>
    <row r="16" spans="1:7" x14ac:dyDescent="0.3">
      <c r="A16" s="1322"/>
      <c r="B16" s="287" t="s">
        <v>555</v>
      </c>
      <c r="C16" s="316">
        <v>116</v>
      </c>
      <c r="D16" s="316">
        <v>119</v>
      </c>
      <c r="E16" s="288">
        <v>1.7</v>
      </c>
      <c r="F16" s="303">
        <v>0.32</v>
      </c>
    </row>
    <row r="17" spans="1:6" x14ac:dyDescent="0.3">
      <c r="A17" s="1322"/>
      <c r="B17" s="287" t="s">
        <v>556</v>
      </c>
      <c r="C17" s="773">
        <v>10</v>
      </c>
      <c r="D17" s="773">
        <v>8</v>
      </c>
      <c r="E17" s="1149">
        <v>0.1</v>
      </c>
      <c r="F17" s="1148">
        <v>0.08</v>
      </c>
    </row>
    <row r="18" spans="1:6" x14ac:dyDescent="0.3">
      <c r="A18" s="1322"/>
      <c r="B18" s="287" t="s">
        <v>557</v>
      </c>
      <c r="C18" s="773">
        <v>8</v>
      </c>
      <c r="D18" s="773">
        <v>6</v>
      </c>
      <c r="E18" s="1149">
        <v>0.1</v>
      </c>
      <c r="F18" s="1148">
        <v>7.0000000000000007E-2</v>
      </c>
    </row>
    <row r="19" spans="1:6" x14ac:dyDescent="0.3">
      <c r="A19" s="1322"/>
      <c r="B19" s="287" t="s">
        <v>550</v>
      </c>
      <c r="C19" s="773">
        <v>5</v>
      </c>
      <c r="D19" s="773">
        <v>6</v>
      </c>
      <c r="E19" s="1149">
        <v>0.1</v>
      </c>
      <c r="F19" s="1148">
        <v>7.0000000000000007E-2</v>
      </c>
    </row>
    <row r="20" spans="1:6" x14ac:dyDescent="0.3">
      <c r="A20" s="1322"/>
      <c r="B20" s="419" t="s">
        <v>156</v>
      </c>
      <c r="C20" s="1146">
        <v>5874</v>
      </c>
      <c r="D20" s="1146">
        <v>6962</v>
      </c>
      <c r="E20" s="420">
        <v>100</v>
      </c>
      <c r="F20" s="1147" t="s">
        <v>136</v>
      </c>
    </row>
    <row r="21" spans="1:6" ht="15" customHeight="1" x14ac:dyDescent="0.3">
      <c r="A21" s="1336" t="s">
        <v>558</v>
      </c>
      <c r="B21" s="287" t="s">
        <v>559</v>
      </c>
      <c r="C21" s="1143">
        <v>5639</v>
      </c>
      <c r="D21" s="1143">
        <v>6780</v>
      </c>
      <c r="E21" s="288">
        <v>97.4</v>
      </c>
      <c r="F21" s="303">
        <v>0.39</v>
      </c>
    </row>
    <row r="22" spans="1:6" x14ac:dyDescent="0.3">
      <c r="A22" s="1322"/>
      <c r="B22" s="287" t="s">
        <v>560</v>
      </c>
      <c r="C22" s="316">
        <v>203</v>
      </c>
      <c r="D22" s="316">
        <v>156</v>
      </c>
      <c r="E22" s="288">
        <v>2.2000000000000002</v>
      </c>
      <c r="F22" s="303">
        <v>0.36</v>
      </c>
    </row>
    <row r="23" spans="1:6" x14ac:dyDescent="0.3">
      <c r="A23" s="1322"/>
      <c r="B23" s="287" t="s">
        <v>561</v>
      </c>
      <c r="C23" s="316">
        <v>24</v>
      </c>
      <c r="D23" s="316">
        <v>22</v>
      </c>
      <c r="E23" s="288">
        <v>0.3</v>
      </c>
      <c r="F23" s="303">
        <v>0.14000000000000001</v>
      </c>
    </row>
    <row r="24" spans="1:6" x14ac:dyDescent="0.3">
      <c r="A24" s="1322"/>
      <c r="B24" s="287" t="s">
        <v>562</v>
      </c>
      <c r="C24" s="1145">
        <v>3</v>
      </c>
      <c r="D24" s="1145">
        <v>1</v>
      </c>
      <c r="E24" s="1150">
        <v>0</v>
      </c>
      <c r="F24" s="1144">
        <v>0.03</v>
      </c>
    </row>
    <row r="25" spans="1:6" x14ac:dyDescent="0.3">
      <c r="A25" s="1322"/>
      <c r="B25" s="287" t="s">
        <v>563</v>
      </c>
      <c r="C25" s="1145">
        <v>2</v>
      </c>
      <c r="D25" s="1145">
        <v>1</v>
      </c>
      <c r="E25" s="1150">
        <v>0</v>
      </c>
      <c r="F25" s="1144">
        <v>0.03</v>
      </c>
    </row>
    <row r="26" spans="1:6" x14ac:dyDescent="0.3">
      <c r="A26" s="1322"/>
      <c r="B26" s="287" t="s">
        <v>550</v>
      </c>
      <c r="C26" s="1145">
        <v>3</v>
      </c>
      <c r="D26" s="1145">
        <v>2</v>
      </c>
      <c r="E26" s="1150">
        <v>0</v>
      </c>
      <c r="F26" s="1144">
        <v>0.04</v>
      </c>
    </row>
    <row r="27" spans="1:6" x14ac:dyDescent="0.3">
      <c r="A27" s="1322"/>
      <c r="B27" s="419" t="s">
        <v>156</v>
      </c>
      <c r="C27" s="1146">
        <v>5874</v>
      </c>
      <c r="D27" s="1146">
        <v>6962</v>
      </c>
      <c r="E27" s="1151">
        <v>99.9</v>
      </c>
      <c r="F27" s="1146" t="s">
        <v>136</v>
      </c>
    </row>
    <row r="28" spans="1:6" ht="15" customHeight="1" x14ac:dyDescent="0.3">
      <c r="A28" s="1336" t="s">
        <v>258</v>
      </c>
      <c r="B28" s="287" t="s">
        <v>564</v>
      </c>
      <c r="C28" s="1143">
        <v>5569</v>
      </c>
      <c r="D28" s="1143">
        <v>6748</v>
      </c>
      <c r="E28" s="288">
        <v>96.9</v>
      </c>
      <c r="F28" s="303">
        <v>0.42</v>
      </c>
    </row>
    <row r="29" spans="1:6" x14ac:dyDescent="0.3">
      <c r="A29" s="1322"/>
      <c r="B29" s="287" t="s">
        <v>565</v>
      </c>
      <c r="C29" s="316">
        <v>232</v>
      </c>
      <c r="D29" s="316">
        <v>168</v>
      </c>
      <c r="E29" s="288">
        <v>2.4</v>
      </c>
      <c r="F29" s="303">
        <v>0.38</v>
      </c>
    </row>
    <row r="30" spans="1:6" x14ac:dyDescent="0.3">
      <c r="A30" s="1322"/>
      <c r="B30" s="287" t="s">
        <v>566</v>
      </c>
      <c r="C30" s="316">
        <v>51</v>
      </c>
      <c r="D30" s="316">
        <v>29</v>
      </c>
      <c r="E30" s="288">
        <v>0.4</v>
      </c>
      <c r="F30" s="303">
        <v>0.16</v>
      </c>
    </row>
    <row r="31" spans="1:6" x14ac:dyDescent="0.3">
      <c r="A31" s="1322"/>
      <c r="B31" s="287" t="s">
        <v>567</v>
      </c>
      <c r="C31" s="316">
        <v>15</v>
      </c>
      <c r="D31" s="316">
        <v>11</v>
      </c>
      <c r="E31" s="288">
        <v>0.2</v>
      </c>
      <c r="F31" s="303">
        <v>0.1</v>
      </c>
    </row>
    <row r="32" spans="1:6" x14ac:dyDescent="0.3">
      <c r="A32" s="1322"/>
      <c r="B32" s="287" t="s">
        <v>568</v>
      </c>
      <c r="C32" s="1145">
        <v>4</v>
      </c>
      <c r="D32" s="1145">
        <v>2</v>
      </c>
      <c r="E32" s="1150">
        <v>0</v>
      </c>
      <c r="F32" s="1144">
        <v>0.04</v>
      </c>
    </row>
    <row r="33" spans="1:6" x14ac:dyDescent="0.3">
      <c r="A33" s="1322"/>
      <c r="B33" s="287" t="s">
        <v>550</v>
      </c>
      <c r="C33" s="1145">
        <v>3</v>
      </c>
      <c r="D33" s="1145">
        <v>3</v>
      </c>
      <c r="E33" s="1150">
        <v>0</v>
      </c>
      <c r="F33" s="1144">
        <v>0.05</v>
      </c>
    </row>
    <row r="34" spans="1:6" x14ac:dyDescent="0.3">
      <c r="A34" s="1322"/>
      <c r="B34" s="419" t="s">
        <v>156</v>
      </c>
      <c r="C34" s="1146">
        <v>5874</v>
      </c>
      <c r="D34" s="1146">
        <v>6961</v>
      </c>
      <c r="E34" s="1151">
        <v>99.9</v>
      </c>
      <c r="F34" s="1147" t="s">
        <v>136</v>
      </c>
    </row>
    <row r="35" spans="1:6" x14ac:dyDescent="0.3">
      <c r="A35" s="1336" t="s">
        <v>259</v>
      </c>
      <c r="B35" s="287" t="s">
        <v>569</v>
      </c>
      <c r="C35" s="1143">
        <v>1565</v>
      </c>
      <c r="D35" s="1143">
        <v>2427</v>
      </c>
      <c r="E35" s="288">
        <v>34.9</v>
      </c>
      <c r="F35" s="303">
        <v>1.17</v>
      </c>
    </row>
    <row r="36" spans="1:6" x14ac:dyDescent="0.3">
      <c r="A36" s="1322"/>
      <c r="B36" s="287" t="s">
        <v>570</v>
      </c>
      <c r="C36" s="1143">
        <v>1007</v>
      </c>
      <c r="D36" s="1143">
        <v>1545</v>
      </c>
      <c r="E36" s="288">
        <v>22.2</v>
      </c>
      <c r="F36" s="303">
        <v>1.02</v>
      </c>
    </row>
    <row r="37" spans="1:6" x14ac:dyDescent="0.3">
      <c r="A37" s="1322"/>
      <c r="B37" s="287" t="s">
        <v>571</v>
      </c>
      <c r="C37" s="1143">
        <v>1131</v>
      </c>
      <c r="D37" s="1143">
        <v>1332</v>
      </c>
      <c r="E37" s="288">
        <v>19.100000000000001</v>
      </c>
      <c r="F37" s="303">
        <v>0.96</v>
      </c>
    </row>
    <row r="38" spans="1:6" x14ac:dyDescent="0.3">
      <c r="A38" s="1322"/>
      <c r="B38" s="287" t="s">
        <v>572</v>
      </c>
      <c r="C38" s="316">
        <v>694</v>
      </c>
      <c r="D38" s="316">
        <v>697</v>
      </c>
      <c r="E38" s="417">
        <v>10</v>
      </c>
      <c r="F38" s="303">
        <v>0.73</v>
      </c>
    </row>
    <row r="39" spans="1:6" x14ac:dyDescent="0.3">
      <c r="A39" s="1322"/>
      <c r="B39" s="287" t="s">
        <v>573</v>
      </c>
      <c r="C39" s="1143">
        <v>1470</v>
      </c>
      <c r="D39" s="316">
        <v>953</v>
      </c>
      <c r="E39" s="288">
        <v>13.7</v>
      </c>
      <c r="F39" s="303">
        <v>0.84</v>
      </c>
    </row>
    <row r="40" spans="1:6" x14ac:dyDescent="0.3">
      <c r="A40" s="1322"/>
      <c r="B40" s="287" t="s">
        <v>550</v>
      </c>
      <c r="C40" s="773">
        <v>7</v>
      </c>
      <c r="D40" s="773">
        <v>8</v>
      </c>
      <c r="E40" s="1149">
        <v>0.1</v>
      </c>
      <c r="F40" s="1148">
        <v>0.08</v>
      </c>
    </row>
    <row r="41" spans="1:6" x14ac:dyDescent="0.3">
      <c r="A41" s="1322"/>
      <c r="B41" s="419" t="s">
        <v>156</v>
      </c>
      <c r="C41" s="1146">
        <v>5874</v>
      </c>
      <c r="D41" s="1146">
        <v>6962</v>
      </c>
      <c r="E41" s="420">
        <v>100</v>
      </c>
      <c r="F41" s="1146" t="s">
        <v>136</v>
      </c>
    </row>
    <row r="42" spans="1:6" x14ac:dyDescent="0.3">
      <c r="A42" s="1336" t="s">
        <v>260</v>
      </c>
      <c r="B42" s="287" t="s">
        <v>574</v>
      </c>
      <c r="C42" s="1143">
        <v>4512</v>
      </c>
      <c r="D42" s="1143">
        <v>5667</v>
      </c>
      <c r="E42" s="1152">
        <v>81.400000000000006</v>
      </c>
      <c r="F42" s="1152">
        <v>0.95</v>
      </c>
    </row>
    <row r="43" spans="1:6" x14ac:dyDescent="0.3">
      <c r="A43" s="1322"/>
      <c r="B43" s="287" t="s">
        <v>575</v>
      </c>
      <c r="C43" s="316">
        <v>874</v>
      </c>
      <c r="D43" s="316">
        <v>897</v>
      </c>
      <c r="E43" s="1152">
        <v>12.9</v>
      </c>
      <c r="F43" s="1152">
        <v>0.82</v>
      </c>
    </row>
    <row r="44" spans="1:6" x14ac:dyDescent="0.3">
      <c r="A44" s="1322"/>
      <c r="B44" s="287" t="s">
        <v>576</v>
      </c>
      <c r="C44" s="316">
        <v>438</v>
      </c>
      <c r="D44" s="316">
        <v>358</v>
      </c>
      <c r="E44" s="1152">
        <v>5.0999999999999996</v>
      </c>
      <c r="F44" s="1152">
        <v>0.54</v>
      </c>
    </row>
    <row r="45" spans="1:6" x14ac:dyDescent="0.3">
      <c r="A45" s="1322"/>
      <c r="B45" s="287" t="s">
        <v>577</v>
      </c>
      <c r="C45" s="316">
        <v>35</v>
      </c>
      <c r="D45" s="316">
        <v>25</v>
      </c>
      <c r="E45" s="1152">
        <v>0.4</v>
      </c>
      <c r="F45" s="1152">
        <v>0.15</v>
      </c>
    </row>
    <row r="46" spans="1:6" x14ac:dyDescent="0.3">
      <c r="A46" s="1322"/>
      <c r="B46" s="287" t="s">
        <v>578</v>
      </c>
      <c r="C46" s="773">
        <v>6</v>
      </c>
      <c r="D46" s="773">
        <v>5</v>
      </c>
      <c r="E46" s="1149">
        <v>0.1</v>
      </c>
      <c r="F46" s="1148">
        <v>0.06</v>
      </c>
    </row>
    <row r="47" spans="1:6" x14ac:dyDescent="0.3">
      <c r="A47" s="1322"/>
      <c r="B47" s="287" t="s">
        <v>550</v>
      </c>
      <c r="C47" s="773">
        <v>9</v>
      </c>
      <c r="D47" s="773">
        <v>9</v>
      </c>
      <c r="E47" s="1149">
        <v>0.1</v>
      </c>
      <c r="F47" s="1148">
        <v>0.09</v>
      </c>
    </row>
    <row r="48" spans="1:6" x14ac:dyDescent="0.3">
      <c r="A48" s="1322"/>
      <c r="B48" s="419" t="s">
        <v>156</v>
      </c>
      <c r="C48" s="1146">
        <v>5874</v>
      </c>
      <c r="D48" s="1146">
        <v>6961</v>
      </c>
      <c r="E48" s="420">
        <v>100</v>
      </c>
      <c r="F48" s="1151">
        <v>2.61</v>
      </c>
    </row>
    <row r="49" spans="1:6" x14ac:dyDescent="0.3">
      <c r="A49" s="1336" t="s">
        <v>261</v>
      </c>
      <c r="B49" s="287" t="s">
        <v>579</v>
      </c>
      <c r="C49" s="1143">
        <v>5432</v>
      </c>
      <c r="D49" s="1143">
        <v>6593</v>
      </c>
      <c r="E49" s="288">
        <v>94.7</v>
      </c>
      <c r="F49" s="303">
        <v>0.55000000000000004</v>
      </c>
    </row>
    <row r="50" spans="1:6" x14ac:dyDescent="0.3">
      <c r="A50" s="1322"/>
      <c r="B50" s="287" t="s">
        <v>580</v>
      </c>
      <c r="C50" s="316">
        <v>311</v>
      </c>
      <c r="D50" s="316">
        <v>271</v>
      </c>
      <c r="E50" s="288">
        <v>3.9</v>
      </c>
      <c r="F50" s="303">
        <v>0.47</v>
      </c>
    </row>
    <row r="51" spans="1:6" x14ac:dyDescent="0.3">
      <c r="A51" s="1322"/>
      <c r="B51" s="287" t="s">
        <v>581</v>
      </c>
      <c r="C51" s="316">
        <v>113</v>
      </c>
      <c r="D51" s="316">
        <v>83</v>
      </c>
      <c r="E51" s="288">
        <v>1.2</v>
      </c>
      <c r="F51" s="303">
        <v>0.26</v>
      </c>
    </row>
    <row r="52" spans="1:6" x14ac:dyDescent="0.3">
      <c r="A52" s="1322"/>
      <c r="B52" s="287" t="s">
        <v>582</v>
      </c>
      <c r="C52" s="773">
        <v>6</v>
      </c>
      <c r="D52" s="773">
        <v>5</v>
      </c>
      <c r="E52" s="1149">
        <v>0.1</v>
      </c>
      <c r="F52" s="1148">
        <v>0.06</v>
      </c>
    </row>
    <row r="53" spans="1:6" x14ac:dyDescent="0.3">
      <c r="A53" s="1322"/>
      <c r="B53" s="287" t="s">
        <v>583</v>
      </c>
      <c r="C53" s="1145">
        <v>3</v>
      </c>
      <c r="D53" s="1145">
        <v>1</v>
      </c>
      <c r="E53" s="1150">
        <v>0</v>
      </c>
      <c r="F53" s="1144">
        <v>0.03</v>
      </c>
    </row>
    <row r="54" spans="1:6" x14ac:dyDescent="0.3">
      <c r="A54" s="1322"/>
      <c r="B54" s="287" t="s">
        <v>550</v>
      </c>
      <c r="C54" s="773">
        <v>9</v>
      </c>
      <c r="D54" s="773">
        <v>9</v>
      </c>
      <c r="E54" s="1149">
        <v>0.1</v>
      </c>
      <c r="F54" s="1148">
        <v>0.09</v>
      </c>
    </row>
    <row r="55" spans="1:6" x14ac:dyDescent="0.3">
      <c r="A55" s="1322"/>
      <c r="B55" s="419" t="s">
        <v>156</v>
      </c>
      <c r="C55" s="1147">
        <v>5874</v>
      </c>
      <c r="D55" s="1147">
        <v>6962</v>
      </c>
      <c r="E55" s="422">
        <v>100</v>
      </c>
      <c r="F55" s="1147" t="s">
        <v>136</v>
      </c>
    </row>
    <row r="56" spans="1:6" x14ac:dyDescent="0.3">
      <c r="A56" s="1336" t="s">
        <v>262</v>
      </c>
      <c r="B56" s="287" t="s">
        <v>569</v>
      </c>
      <c r="C56" s="1143">
        <v>1192</v>
      </c>
      <c r="D56" s="1143">
        <v>1943</v>
      </c>
      <c r="E56" s="288">
        <v>27.9</v>
      </c>
      <c r="F56" s="303">
        <v>1.1000000000000001</v>
      </c>
    </row>
    <row r="57" spans="1:6" x14ac:dyDescent="0.3">
      <c r="A57" s="1322"/>
      <c r="B57" s="287" t="s">
        <v>570</v>
      </c>
      <c r="C57" s="316">
        <v>897</v>
      </c>
      <c r="D57" s="1143">
        <v>1501</v>
      </c>
      <c r="E57" s="288">
        <v>21.6</v>
      </c>
      <c r="F57" s="303">
        <v>1.01</v>
      </c>
    </row>
    <row r="58" spans="1:6" x14ac:dyDescent="0.3">
      <c r="A58" s="1322"/>
      <c r="B58" s="287" t="s">
        <v>571</v>
      </c>
      <c r="C58" s="1143">
        <v>1184</v>
      </c>
      <c r="D58" s="1143">
        <v>1463</v>
      </c>
      <c r="E58" s="417">
        <v>21</v>
      </c>
      <c r="F58" s="418">
        <v>1</v>
      </c>
    </row>
    <row r="59" spans="1:6" x14ac:dyDescent="0.3">
      <c r="A59" s="1322"/>
      <c r="B59" s="287" t="s">
        <v>572</v>
      </c>
      <c r="C59" s="316">
        <v>725</v>
      </c>
      <c r="D59" s="316">
        <v>785</v>
      </c>
      <c r="E59" s="288">
        <v>11.3</v>
      </c>
      <c r="F59" s="303">
        <v>0.77</v>
      </c>
    </row>
    <row r="60" spans="1:6" x14ac:dyDescent="0.3">
      <c r="A60" s="1322"/>
      <c r="B60" s="287" t="s">
        <v>573</v>
      </c>
      <c r="C60" s="1143">
        <v>1870</v>
      </c>
      <c r="D60" s="1143">
        <v>1262</v>
      </c>
      <c r="E60" s="288">
        <v>18.100000000000001</v>
      </c>
      <c r="F60" s="303">
        <v>0.94</v>
      </c>
    </row>
    <row r="61" spans="1:6" x14ac:dyDescent="0.3">
      <c r="A61" s="1322"/>
      <c r="B61" s="287" t="s">
        <v>550</v>
      </c>
      <c r="C61" s="773">
        <v>6</v>
      </c>
      <c r="D61" s="773">
        <v>7</v>
      </c>
      <c r="E61" s="1149">
        <v>0.1</v>
      </c>
      <c r="F61" s="1148">
        <v>0.08</v>
      </c>
    </row>
    <row r="62" spans="1:6" x14ac:dyDescent="0.3">
      <c r="A62" s="1322"/>
      <c r="B62" s="419" t="s">
        <v>156</v>
      </c>
      <c r="C62" s="1146">
        <v>5874</v>
      </c>
      <c r="D62" s="1146">
        <v>6961</v>
      </c>
      <c r="E62" s="420">
        <v>100</v>
      </c>
      <c r="F62" s="1146" t="s">
        <v>136</v>
      </c>
    </row>
    <row r="63" spans="1:6" ht="57.75" customHeight="1" x14ac:dyDescent="0.3">
      <c r="A63" s="1347" t="s">
        <v>584</v>
      </c>
      <c r="B63" s="1347"/>
      <c r="C63" s="1347"/>
      <c r="D63" s="1347"/>
      <c r="E63" s="1347"/>
      <c r="F63" s="1347"/>
    </row>
    <row r="64" spans="1:6" x14ac:dyDescent="0.3">
      <c r="A64" s="307"/>
      <c r="B64" s="307"/>
      <c r="C64" s="307"/>
      <c r="D64" s="307"/>
      <c r="E64" s="307"/>
      <c r="F64" s="307"/>
    </row>
    <row r="65" spans="1:9" x14ac:dyDescent="0.3">
      <c r="A65" s="1274" t="s">
        <v>290</v>
      </c>
      <c r="B65" s="1274"/>
      <c r="C65" s="1274"/>
      <c r="D65" s="1274"/>
      <c r="E65" s="1274"/>
      <c r="F65" s="1274"/>
      <c r="G65" s="1274"/>
      <c r="H65" s="1274"/>
    </row>
    <row r="66" spans="1:9" x14ac:dyDescent="0.3">
      <c r="A66" s="1274" t="s">
        <v>291</v>
      </c>
      <c r="B66" s="1274"/>
      <c r="C66" s="1274"/>
      <c r="D66" s="1274"/>
      <c r="E66" s="1274"/>
      <c r="F66" s="1274"/>
      <c r="G66" s="1274"/>
      <c r="H66" s="1274"/>
    </row>
    <row r="68" spans="1:9" ht="15.75" customHeight="1" x14ac:dyDescent="0.3">
      <c r="A68" s="1305" t="s">
        <v>585</v>
      </c>
      <c r="B68" s="1305"/>
      <c r="C68" s="1305"/>
      <c r="D68" s="1305"/>
      <c r="E68" s="1305"/>
      <c r="F68" s="1305"/>
    </row>
    <row r="69" spans="1:9" ht="23.25" customHeight="1" x14ac:dyDescent="0.3">
      <c r="A69" s="416" t="s">
        <v>10</v>
      </c>
      <c r="B69" s="416"/>
      <c r="C69" s="416" t="s">
        <v>18</v>
      </c>
      <c r="D69" s="416" t="s">
        <v>17</v>
      </c>
      <c r="E69" s="416" t="s">
        <v>154</v>
      </c>
      <c r="F69" s="416" t="s">
        <v>254</v>
      </c>
    </row>
    <row r="70" spans="1:9" x14ac:dyDescent="0.3">
      <c r="A70" s="1336" t="s">
        <v>549</v>
      </c>
      <c r="B70" s="287" t="s">
        <v>387</v>
      </c>
      <c r="C70" s="195">
        <v>720</v>
      </c>
      <c r="D70" s="195">
        <v>1799.20175100951</v>
      </c>
      <c r="E70" s="421">
        <v>24.835970054422301</v>
      </c>
      <c r="F70" s="192">
        <v>2.8004809866684557</v>
      </c>
      <c r="H70" s="328"/>
      <c r="I70" s="328"/>
    </row>
    <row r="71" spans="1:9" x14ac:dyDescent="0.3">
      <c r="A71" s="1322"/>
      <c r="B71" s="287" t="s">
        <v>388</v>
      </c>
      <c r="C71" s="195">
        <v>2265</v>
      </c>
      <c r="D71" s="195">
        <v>3581.5336837323553</v>
      </c>
      <c r="E71" s="421">
        <v>49.439071114827698</v>
      </c>
      <c r="F71" s="192">
        <v>3.2406319499203904</v>
      </c>
      <c r="H71" s="328"/>
      <c r="I71" s="328"/>
    </row>
    <row r="72" spans="1:9" x14ac:dyDescent="0.3">
      <c r="A72" s="1322"/>
      <c r="B72" s="287" t="s">
        <v>389</v>
      </c>
      <c r="C72" s="195">
        <v>1191</v>
      </c>
      <c r="D72" s="195">
        <v>1471.5988412347067</v>
      </c>
      <c r="E72" s="421">
        <v>20.313777892068401</v>
      </c>
      <c r="F72" s="192">
        <v>2.6077983418328641</v>
      </c>
      <c r="H72" s="328"/>
      <c r="I72" s="328"/>
    </row>
    <row r="73" spans="1:9" x14ac:dyDescent="0.3">
      <c r="A73" s="1322"/>
      <c r="B73" s="287" t="s">
        <v>586</v>
      </c>
      <c r="C73" s="195">
        <v>305</v>
      </c>
      <c r="D73" s="195">
        <v>387.56427807549619</v>
      </c>
      <c r="E73" s="421">
        <v>5.3498918612357196</v>
      </c>
      <c r="F73" s="192">
        <v>1.4585458815070986</v>
      </c>
      <c r="H73" s="328"/>
      <c r="I73" s="328"/>
    </row>
    <row r="74" spans="1:9" x14ac:dyDescent="0.3">
      <c r="A74" s="1322"/>
      <c r="B74" s="419" t="s">
        <v>156</v>
      </c>
      <c r="C74" s="423">
        <v>4481</v>
      </c>
      <c r="D74" s="424">
        <v>7239.898554052068</v>
      </c>
      <c r="E74" s="424">
        <v>100</v>
      </c>
      <c r="F74" s="424" t="s">
        <v>136</v>
      </c>
      <c r="H74" s="328"/>
      <c r="I74" s="328"/>
    </row>
    <row r="75" spans="1:9" x14ac:dyDescent="0.3">
      <c r="A75" s="1336" t="s">
        <v>552</v>
      </c>
      <c r="B75" s="287" t="s">
        <v>553</v>
      </c>
      <c r="C75" s="195">
        <v>3891</v>
      </c>
      <c r="D75" s="195">
        <v>6442.7651782353296</v>
      </c>
      <c r="E75" s="421">
        <v>88.935175248994099</v>
      </c>
      <c r="F75" s="192">
        <v>7.0098501135615736</v>
      </c>
      <c r="H75" s="328"/>
      <c r="I75" s="328"/>
    </row>
    <row r="76" spans="1:9" x14ac:dyDescent="0.3">
      <c r="A76" s="1322"/>
      <c r="B76" s="287" t="s">
        <v>554</v>
      </c>
      <c r="C76" s="195">
        <v>496</v>
      </c>
      <c r="D76" s="195">
        <v>691.55282258253476</v>
      </c>
      <c r="E76" s="421">
        <v>9.5461140936941593</v>
      </c>
      <c r="F76" s="192">
        <v>6.5663889538629716</v>
      </c>
      <c r="H76" s="328"/>
      <c r="I76" s="328"/>
    </row>
    <row r="77" spans="1:9" x14ac:dyDescent="0.3">
      <c r="A77" s="1322"/>
      <c r="B77" s="287" t="s">
        <v>555</v>
      </c>
      <c r="C77" s="195">
        <v>75</v>
      </c>
      <c r="D77" s="195">
        <v>81.381460012222647</v>
      </c>
      <c r="E77" s="421">
        <v>1.12338013383695</v>
      </c>
      <c r="F77" s="192">
        <v>2.3551027243027036</v>
      </c>
      <c r="H77" s="328"/>
      <c r="I77" s="328"/>
    </row>
    <row r="78" spans="1:9" x14ac:dyDescent="0.3">
      <c r="A78" s="1322"/>
      <c r="B78" s="287" t="s">
        <v>587</v>
      </c>
      <c r="C78" s="195">
        <v>19</v>
      </c>
      <c r="D78" s="195">
        <v>24.135249413665971</v>
      </c>
      <c r="E78" s="421">
        <v>0.33316015358338502</v>
      </c>
      <c r="F78" s="192">
        <v>1.2876610239877782</v>
      </c>
      <c r="H78" s="328"/>
      <c r="I78" s="328"/>
    </row>
    <row r="79" spans="1:9" x14ac:dyDescent="0.3">
      <c r="A79" s="1322"/>
      <c r="B79" s="419" t="s">
        <v>156</v>
      </c>
      <c r="C79" s="423">
        <v>4481</v>
      </c>
      <c r="D79" s="424">
        <v>7239.8347102437529</v>
      </c>
      <c r="E79" s="424">
        <v>99.937829630108595</v>
      </c>
      <c r="F79" s="425" t="s">
        <v>136</v>
      </c>
      <c r="H79" s="328"/>
      <c r="I79" s="328"/>
    </row>
    <row r="80" spans="1:9" x14ac:dyDescent="0.3">
      <c r="A80" s="1336" t="s">
        <v>558</v>
      </c>
      <c r="B80" s="287" t="s">
        <v>559</v>
      </c>
      <c r="C80" s="195">
        <v>4257</v>
      </c>
      <c r="D80" s="195">
        <v>7006.2257270538776</v>
      </c>
      <c r="E80" s="421">
        <v>96.713118611629199</v>
      </c>
      <c r="F80" s="192">
        <v>9.2451025579334232</v>
      </c>
      <c r="H80" s="328"/>
      <c r="I80" s="328"/>
    </row>
    <row r="81" spans="1:9" x14ac:dyDescent="0.3">
      <c r="A81" s="1322"/>
      <c r="B81" s="287" t="s">
        <v>560</v>
      </c>
      <c r="C81" s="195">
        <v>202</v>
      </c>
      <c r="D81" s="195">
        <v>215.22012822125791</v>
      </c>
      <c r="E81" s="421">
        <v>2.9708734201781302</v>
      </c>
      <c r="F81" s="192">
        <v>8.8037998063301099</v>
      </c>
      <c r="H81" s="328"/>
      <c r="I81" s="328"/>
    </row>
    <row r="82" spans="1:9" x14ac:dyDescent="0.3">
      <c r="A82" s="1322"/>
      <c r="B82" s="287" t="s">
        <v>561</v>
      </c>
      <c r="C82" s="195">
        <v>18</v>
      </c>
      <c r="D82" s="195">
        <v>13.832345544495666</v>
      </c>
      <c r="E82" s="421">
        <v>0.190940076360398</v>
      </c>
      <c r="F82" s="192">
        <v>2.2636566381899139</v>
      </c>
      <c r="H82" s="328"/>
      <c r="I82" s="328"/>
    </row>
    <row r="83" spans="1:9" x14ac:dyDescent="0.3">
      <c r="A83" s="1322"/>
      <c r="B83" s="287" t="s">
        <v>588</v>
      </c>
      <c r="C83" s="195">
        <v>3</v>
      </c>
      <c r="D83" s="195">
        <v>4.2721104092784286</v>
      </c>
      <c r="E83" s="421">
        <v>5.8971711279456301E-2</v>
      </c>
      <c r="F83" s="192">
        <v>1.258840756596054</v>
      </c>
      <c r="H83" s="328"/>
      <c r="I83" s="328"/>
    </row>
    <row r="84" spans="1:9" x14ac:dyDescent="0.3">
      <c r="A84" s="1322"/>
      <c r="B84" s="419" t="s">
        <v>156</v>
      </c>
      <c r="C84" s="423">
        <v>4480</v>
      </c>
      <c r="D84" s="424">
        <v>7239.5503112289107</v>
      </c>
      <c r="E84" s="424">
        <v>99.933903819447195</v>
      </c>
      <c r="F84" s="425" t="s">
        <v>136</v>
      </c>
      <c r="H84" s="328"/>
      <c r="I84" s="328"/>
    </row>
    <row r="85" spans="1:9" x14ac:dyDescent="0.3">
      <c r="A85" s="1336" t="s">
        <v>258</v>
      </c>
      <c r="B85" s="287" t="s">
        <v>564</v>
      </c>
      <c r="C85" s="195">
        <v>4189</v>
      </c>
      <c r="D85" s="195">
        <v>6939.2323660319325</v>
      </c>
      <c r="E85" s="421">
        <v>95.788350109568498</v>
      </c>
      <c r="F85" s="192">
        <v>6.4400867594066842</v>
      </c>
      <c r="H85" s="328"/>
      <c r="I85" s="328"/>
    </row>
    <row r="86" spans="1:9" x14ac:dyDescent="0.3">
      <c r="A86" s="1322"/>
      <c r="B86" s="287" t="s">
        <v>565</v>
      </c>
      <c r="C86" s="195">
        <v>246</v>
      </c>
      <c r="D86" s="195">
        <v>263.5422813295931</v>
      </c>
      <c r="E86" s="421">
        <v>3.6379067569845498</v>
      </c>
      <c r="F86" s="192">
        <v>6.0032735793468746</v>
      </c>
      <c r="H86" s="328"/>
      <c r="I86" s="328"/>
    </row>
    <row r="87" spans="1:9" x14ac:dyDescent="0.3">
      <c r="A87" s="1322"/>
      <c r="B87" s="287" t="s">
        <v>566</v>
      </c>
      <c r="C87" s="195">
        <v>38</v>
      </c>
      <c r="D87" s="195">
        <v>32.270804857115088</v>
      </c>
      <c r="E87" s="421">
        <v>0.44546240721126407</v>
      </c>
      <c r="F87" s="192">
        <v>2.1352331355404299</v>
      </c>
      <c r="H87" s="328"/>
      <c r="I87" s="328"/>
    </row>
    <row r="88" spans="1:9" x14ac:dyDescent="0.3">
      <c r="A88" s="1322"/>
      <c r="B88" s="287" t="s">
        <v>589</v>
      </c>
      <c r="C88" s="195">
        <v>8</v>
      </c>
      <c r="D88" s="195">
        <v>5.7485698285830793</v>
      </c>
      <c r="E88" s="421">
        <v>7.9352584021407296E-2</v>
      </c>
      <c r="F88" s="192">
        <v>0.90285373147143966</v>
      </c>
      <c r="H88" s="328"/>
      <c r="I88" s="328"/>
    </row>
    <row r="89" spans="1:9" x14ac:dyDescent="0.3">
      <c r="A89" s="1322"/>
      <c r="B89" s="419" t="s">
        <v>156</v>
      </c>
      <c r="C89" s="423">
        <v>4481</v>
      </c>
      <c r="D89" s="424">
        <v>7240.7940220472228</v>
      </c>
      <c r="E89" s="424">
        <v>99.95107185778572</v>
      </c>
      <c r="F89" s="425" t="s">
        <v>136</v>
      </c>
      <c r="H89" s="328"/>
      <c r="I89" s="328"/>
    </row>
    <row r="90" spans="1:9" x14ac:dyDescent="0.3">
      <c r="A90" s="1336" t="s">
        <v>590</v>
      </c>
      <c r="B90" s="287" t="s">
        <v>569</v>
      </c>
      <c r="C90" s="195">
        <v>931</v>
      </c>
      <c r="D90" s="195">
        <v>2224.2529524431798</v>
      </c>
      <c r="E90" s="421">
        <v>30.703327011183703</v>
      </c>
      <c r="F90" s="192">
        <v>2.6277845742320594</v>
      </c>
      <c r="H90" s="328"/>
      <c r="I90" s="328"/>
    </row>
    <row r="91" spans="1:9" x14ac:dyDescent="0.3">
      <c r="A91" s="1322"/>
      <c r="B91" s="287" t="s">
        <v>570</v>
      </c>
      <c r="C91" s="195">
        <v>748</v>
      </c>
      <c r="D91" s="195">
        <v>1619.2807766991759</v>
      </c>
      <c r="E91" s="421">
        <v>22.352362016787499</v>
      </c>
      <c r="F91" s="192">
        <v>2.3733767499969463</v>
      </c>
      <c r="H91" s="328"/>
      <c r="I91" s="328"/>
    </row>
    <row r="92" spans="1:9" x14ac:dyDescent="0.3">
      <c r="A92" s="1322"/>
      <c r="B92" s="287" t="s">
        <v>571</v>
      </c>
      <c r="C92" s="195">
        <v>961</v>
      </c>
      <c r="D92" s="195">
        <v>1524.1180142251919</v>
      </c>
      <c r="E92" s="421">
        <v>21.038746399320502</v>
      </c>
      <c r="F92" s="192">
        <v>2.321976362730648</v>
      </c>
      <c r="H92" s="328"/>
      <c r="I92" s="328"/>
    </row>
    <row r="93" spans="1:9" x14ac:dyDescent="0.3">
      <c r="A93" s="1322"/>
      <c r="B93" s="287" t="s">
        <v>591</v>
      </c>
      <c r="C93" s="195">
        <v>1841</v>
      </c>
      <c r="D93" s="195">
        <v>1873.7367394784858</v>
      </c>
      <c r="E93" s="421">
        <v>25.864842297673295</v>
      </c>
      <c r="F93" s="192">
        <v>2.4946399499840446</v>
      </c>
      <c r="H93" s="328"/>
      <c r="I93" s="328"/>
    </row>
    <row r="94" spans="1:9" x14ac:dyDescent="0.3">
      <c r="A94" s="1322"/>
      <c r="B94" s="419" t="s">
        <v>156</v>
      </c>
      <c r="C94" s="424">
        <v>4481</v>
      </c>
      <c r="D94" s="424">
        <v>7241.3884828460332</v>
      </c>
      <c r="E94" s="424">
        <v>99.959277724965006</v>
      </c>
      <c r="F94" s="426" t="s">
        <v>136</v>
      </c>
      <c r="H94" s="328"/>
      <c r="I94" s="328"/>
    </row>
    <row r="95" spans="1:9" ht="58.5" customHeight="1" x14ac:dyDescent="0.3">
      <c r="A95" s="1347" t="s">
        <v>592</v>
      </c>
      <c r="B95" s="1347"/>
      <c r="C95" s="1347"/>
      <c r="D95" s="1347"/>
      <c r="E95" s="1347"/>
      <c r="F95" s="1347"/>
    </row>
    <row r="96" spans="1:9" x14ac:dyDescent="0.3">
      <c r="A96" s="427"/>
      <c r="B96" s="428"/>
    </row>
    <row r="97" spans="1:8" ht="15.75" customHeight="1" x14ac:dyDescent="0.3">
      <c r="A97" s="429"/>
      <c r="B97" s="430"/>
    </row>
    <row r="99" spans="1:8" ht="15.75" customHeight="1" x14ac:dyDescent="0.3">
      <c r="A99" s="1305" t="s">
        <v>593</v>
      </c>
      <c r="B99" s="1305"/>
      <c r="C99" s="1305"/>
      <c r="D99" s="1305"/>
      <c r="E99" s="1305"/>
      <c r="F99" s="1305"/>
    </row>
    <row r="100" spans="1:8" ht="24" customHeight="1" x14ac:dyDescent="0.3">
      <c r="A100" s="416" t="s">
        <v>10</v>
      </c>
      <c r="B100" s="416"/>
      <c r="C100" s="416" t="s">
        <v>18</v>
      </c>
      <c r="D100" s="416" t="s">
        <v>17</v>
      </c>
      <c r="E100" s="416" t="s">
        <v>154</v>
      </c>
      <c r="F100" s="416" t="s">
        <v>254</v>
      </c>
    </row>
    <row r="101" spans="1:8" x14ac:dyDescent="0.3">
      <c r="A101" s="1336" t="s">
        <v>549</v>
      </c>
      <c r="B101" s="287" t="s">
        <v>387</v>
      </c>
      <c r="C101" s="195">
        <v>1846</v>
      </c>
      <c r="D101" s="195">
        <v>1812.6727231739933</v>
      </c>
      <c r="E101" s="421">
        <v>23.838113573150491</v>
      </c>
      <c r="F101" s="192">
        <v>0.89591618561603048</v>
      </c>
      <c r="H101" s="328"/>
    </row>
    <row r="102" spans="1:8" x14ac:dyDescent="0.3">
      <c r="A102" s="1322"/>
      <c r="B102" s="287" t="s">
        <v>388</v>
      </c>
      <c r="C102" s="195">
        <v>4196</v>
      </c>
      <c r="D102" s="195">
        <v>3866.4452467016031</v>
      </c>
      <c r="E102" s="421">
        <v>50.846884678582796</v>
      </c>
      <c r="F102" s="192">
        <v>1.0511635504997157</v>
      </c>
      <c r="H102" s="328"/>
    </row>
    <row r="103" spans="1:8" x14ac:dyDescent="0.3">
      <c r="A103" s="1322"/>
      <c r="B103" s="287" t="s">
        <v>389</v>
      </c>
      <c r="C103" s="195">
        <v>1598</v>
      </c>
      <c r="D103" s="195">
        <v>1580.0908976115275</v>
      </c>
      <c r="E103" s="421">
        <v>20.77947430422574</v>
      </c>
      <c r="F103" s="192">
        <v>0.85309762373209452</v>
      </c>
      <c r="H103" s="328"/>
    </row>
    <row r="104" spans="1:8" x14ac:dyDescent="0.3">
      <c r="A104" s="1322"/>
      <c r="B104" s="287" t="s">
        <v>390</v>
      </c>
      <c r="C104" s="195">
        <v>234</v>
      </c>
      <c r="D104" s="195">
        <v>253.70533248270445</v>
      </c>
      <c r="E104" s="421">
        <v>3.3364304832958518</v>
      </c>
      <c r="F104" s="192">
        <v>0.37760266310165075</v>
      </c>
      <c r="H104" s="328"/>
    </row>
    <row r="105" spans="1:8" x14ac:dyDescent="0.3">
      <c r="A105" s="1322"/>
      <c r="B105" s="431" t="s">
        <v>391</v>
      </c>
      <c r="C105" s="424">
        <v>81</v>
      </c>
      <c r="D105" s="424">
        <v>91.180468056345333</v>
      </c>
      <c r="E105" s="424">
        <v>1.19909696074328</v>
      </c>
      <c r="F105" s="424">
        <v>0.22886016265684428</v>
      </c>
      <c r="H105" s="328"/>
    </row>
    <row r="106" spans="1:8" x14ac:dyDescent="0.3">
      <c r="A106" s="1336" t="s">
        <v>552</v>
      </c>
      <c r="B106" s="287" t="s">
        <v>553</v>
      </c>
      <c r="C106" s="195">
        <v>7027</v>
      </c>
      <c r="D106" s="195">
        <v>6671.6856548269707</v>
      </c>
      <c r="E106" s="421">
        <v>87.754291491339501</v>
      </c>
      <c r="F106" s="192">
        <v>0.68935566428858808</v>
      </c>
      <c r="H106" s="328"/>
    </row>
    <row r="107" spans="1:8" x14ac:dyDescent="0.3">
      <c r="A107" s="1322"/>
      <c r="B107" s="287" t="s">
        <v>554</v>
      </c>
      <c r="C107" s="195">
        <v>786</v>
      </c>
      <c r="D107" s="195">
        <v>784.820901600046</v>
      </c>
      <c r="E107" s="421">
        <v>10.322938719044382</v>
      </c>
      <c r="F107" s="192">
        <v>0.63982258515260559</v>
      </c>
      <c r="H107" s="328"/>
    </row>
    <row r="108" spans="1:8" x14ac:dyDescent="0.3">
      <c r="A108" s="1322"/>
      <c r="B108" s="287" t="s">
        <v>555</v>
      </c>
      <c r="C108" s="195">
        <v>117</v>
      </c>
      <c r="D108" s="195">
        <v>121.96081467496766</v>
      </c>
      <c r="E108" s="421">
        <v>1.6041800281410168</v>
      </c>
      <c r="F108" s="192">
        <v>0.26419955683315649</v>
      </c>
      <c r="H108" s="328"/>
    </row>
    <row r="109" spans="1:8" x14ac:dyDescent="0.3">
      <c r="A109" s="1322"/>
      <c r="B109" s="287" t="s">
        <v>556</v>
      </c>
      <c r="C109" s="195">
        <v>17</v>
      </c>
      <c r="D109" s="195">
        <v>17.7003350750416</v>
      </c>
      <c r="E109" s="421">
        <v>0.23281677885195048</v>
      </c>
      <c r="F109" s="192">
        <v>0.10134870437242599</v>
      </c>
      <c r="H109" s="328"/>
    </row>
    <row r="110" spans="1:8" x14ac:dyDescent="0.3">
      <c r="A110" s="1322"/>
      <c r="B110" s="431" t="s">
        <v>557</v>
      </c>
      <c r="C110" s="424">
        <v>6</v>
      </c>
      <c r="D110" s="424">
        <v>6.5210529081890112</v>
      </c>
      <c r="E110" s="424">
        <v>8.5772982622711241E-2</v>
      </c>
      <c r="F110" s="424">
        <v>6.1561065806443958E-2</v>
      </c>
      <c r="H110" s="328"/>
    </row>
    <row r="111" spans="1:8" x14ac:dyDescent="0.3">
      <c r="A111" s="1336" t="s">
        <v>558</v>
      </c>
      <c r="B111" s="287" t="s">
        <v>559</v>
      </c>
      <c r="C111" s="195">
        <v>7660</v>
      </c>
      <c r="D111" s="195">
        <v>7305.8637953369534</v>
      </c>
      <c r="E111" s="421">
        <v>96.117946228511428</v>
      </c>
      <c r="F111" s="192">
        <v>0.40626073458020773</v>
      </c>
      <c r="H111" s="328"/>
    </row>
    <row r="112" spans="1:8" x14ac:dyDescent="0.3">
      <c r="A112" s="1322"/>
      <c r="B112" s="287" t="s">
        <v>560</v>
      </c>
      <c r="C112" s="195">
        <v>271</v>
      </c>
      <c r="D112" s="195">
        <v>274.26461133289757</v>
      </c>
      <c r="E112" s="421">
        <v>3.6083003876016289</v>
      </c>
      <c r="F112" s="192">
        <v>0.3922319764315863</v>
      </c>
      <c r="H112" s="328"/>
    </row>
    <row r="113" spans="1:8" x14ac:dyDescent="0.3">
      <c r="A113" s="1322"/>
      <c r="B113" s="287" t="s">
        <v>561</v>
      </c>
      <c r="C113" s="195">
        <v>16</v>
      </c>
      <c r="D113" s="195">
        <v>16.370409388726973</v>
      </c>
      <c r="E113" s="421">
        <v>0.21537359215055102</v>
      </c>
      <c r="F113" s="192">
        <v>9.7498936488453827E-2</v>
      </c>
      <c r="H113" s="328"/>
    </row>
    <row r="114" spans="1:8" x14ac:dyDescent="0.3">
      <c r="A114" s="1322"/>
      <c r="B114" s="287" t="s">
        <v>562</v>
      </c>
      <c r="C114" s="195">
        <v>3</v>
      </c>
      <c r="D114" s="195">
        <v>3.1223319764406496</v>
      </c>
      <c r="E114" s="421">
        <v>4.1078255142209738E-2</v>
      </c>
      <c r="F114" s="192">
        <v>4.2617562844222565E-2</v>
      </c>
      <c r="H114" s="328"/>
    </row>
    <row r="115" spans="1:8" x14ac:dyDescent="0.3">
      <c r="A115" s="1322"/>
      <c r="B115" s="431" t="s">
        <v>563</v>
      </c>
      <c r="C115" s="424">
        <v>1</v>
      </c>
      <c r="D115" s="424">
        <v>1.3150787627715204</v>
      </c>
      <c r="E115" s="424">
        <v>1.7301536594072311E-2</v>
      </c>
      <c r="F115" s="424">
        <v>2.7661555585995475E-2</v>
      </c>
      <c r="H115" s="328"/>
    </row>
    <row r="116" spans="1:8" x14ac:dyDescent="0.3">
      <c r="A116" s="1336" t="s">
        <v>258</v>
      </c>
      <c r="B116" s="287" t="s">
        <v>564</v>
      </c>
      <c r="C116" s="195">
        <v>7519</v>
      </c>
      <c r="D116" s="195">
        <v>7193.4063767177786</v>
      </c>
      <c r="E116" s="421">
        <v>94.625839492807216</v>
      </c>
      <c r="F116" s="192">
        <v>0.47424712722879481</v>
      </c>
      <c r="H116" s="328"/>
    </row>
    <row r="117" spans="1:8" x14ac:dyDescent="0.3">
      <c r="A117" s="1322"/>
      <c r="B117" s="287" t="s">
        <v>565</v>
      </c>
      <c r="C117" s="195">
        <v>371</v>
      </c>
      <c r="D117" s="195">
        <v>350.71650890512331</v>
      </c>
      <c r="E117" s="421">
        <v>4.6135088636930934</v>
      </c>
      <c r="F117" s="192">
        <v>0.44116762650177271</v>
      </c>
      <c r="H117" s="328"/>
    </row>
    <row r="118" spans="1:8" x14ac:dyDescent="0.3">
      <c r="A118" s="1322"/>
      <c r="B118" s="287" t="s">
        <v>566</v>
      </c>
      <c r="C118" s="195">
        <v>48</v>
      </c>
      <c r="D118" s="195">
        <v>43.214875836434807</v>
      </c>
      <c r="E118" s="421">
        <v>0.56847113737871724</v>
      </c>
      <c r="F118" s="192">
        <v>0.15811052758323993</v>
      </c>
      <c r="H118" s="328"/>
    </row>
    <row r="119" spans="1:8" x14ac:dyDescent="0.3">
      <c r="A119" s="1322"/>
      <c r="B119" s="287" t="s">
        <v>567</v>
      </c>
      <c r="C119" s="195">
        <v>10</v>
      </c>
      <c r="D119" s="195">
        <v>9.452734845129811</v>
      </c>
      <c r="E119" s="421">
        <v>0.12434623089255403</v>
      </c>
      <c r="F119" s="192">
        <v>7.4112361194050569E-2</v>
      </c>
      <c r="H119" s="328"/>
    </row>
    <row r="120" spans="1:8" x14ac:dyDescent="0.3">
      <c r="A120" s="1322"/>
      <c r="B120" s="431" t="s">
        <v>568</v>
      </c>
      <c r="C120" s="424">
        <v>4</v>
      </c>
      <c r="D120" s="424">
        <v>5.1567258013417856</v>
      </c>
      <c r="E120" s="424">
        <v>6.7834275228147556E-2</v>
      </c>
      <c r="F120" s="424">
        <v>5.4754745393639996E-2</v>
      </c>
      <c r="H120" s="328"/>
    </row>
    <row r="121" spans="1:8" x14ac:dyDescent="0.3">
      <c r="A121" s="1336" t="s">
        <v>590</v>
      </c>
      <c r="B121" s="287" t="s">
        <v>569</v>
      </c>
      <c r="C121" s="195">
        <v>2092</v>
      </c>
      <c r="D121" s="195">
        <v>1990.3054925680631</v>
      </c>
      <c r="E121" s="421">
        <v>26.187342252449934</v>
      </c>
      <c r="F121" s="192">
        <v>0.92466191125158392</v>
      </c>
      <c r="H121" s="328"/>
    </row>
    <row r="122" spans="1:8" x14ac:dyDescent="0.3">
      <c r="A122" s="1322"/>
      <c r="B122" s="287" t="s">
        <v>570</v>
      </c>
      <c r="C122" s="195">
        <v>1606</v>
      </c>
      <c r="D122" s="195">
        <v>1553.3620203757644</v>
      </c>
      <c r="E122" s="421">
        <v>20.438280968139448</v>
      </c>
      <c r="F122" s="192">
        <v>0.84809811209098274</v>
      </c>
      <c r="H122" s="328"/>
    </row>
    <row r="123" spans="1:8" x14ac:dyDescent="0.3">
      <c r="A123" s="1322"/>
      <c r="B123" s="287" t="s">
        <v>571</v>
      </c>
      <c r="C123" s="195">
        <v>1906</v>
      </c>
      <c r="D123" s="195">
        <v>1816.001135660706</v>
      </c>
      <c r="E123" s="421">
        <v>23.893941632559898</v>
      </c>
      <c r="F123" s="192">
        <v>0.89686143341351166</v>
      </c>
      <c r="H123" s="328"/>
    </row>
    <row r="124" spans="1:8" x14ac:dyDescent="0.3">
      <c r="A124" s="1322"/>
      <c r="B124" s="287" t="s">
        <v>572</v>
      </c>
      <c r="C124" s="195">
        <v>885</v>
      </c>
      <c r="D124" s="195">
        <v>854.1573009522067</v>
      </c>
      <c r="E124" s="421">
        <v>11.238530798909199</v>
      </c>
      <c r="F124" s="192">
        <v>0.66426113921999863</v>
      </c>
      <c r="H124" s="328"/>
    </row>
    <row r="125" spans="1:8" x14ac:dyDescent="0.3">
      <c r="A125" s="1322"/>
      <c r="B125" s="431" t="s">
        <v>573</v>
      </c>
      <c r="C125" s="424">
        <v>1462</v>
      </c>
      <c r="D125" s="424">
        <v>1386.4317374631557</v>
      </c>
      <c r="E125" s="424">
        <v>18.241904347940132</v>
      </c>
      <c r="F125" s="424">
        <v>0.81221743069191576</v>
      </c>
      <c r="H125" s="328"/>
    </row>
    <row r="126" spans="1:8" ht="60" customHeight="1" x14ac:dyDescent="0.3">
      <c r="A126" s="1347" t="s">
        <v>594</v>
      </c>
      <c r="B126" s="1347"/>
      <c r="C126" s="1347"/>
      <c r="D126" s="1347"/>
      <c r="E126" s="1347"/>
      <c r="F126" s="1347"/>
    </row>
    <row r="128" spans="1:8" ht="15.75" customHeight="1" x14ac:dyDescent="0.3">
      <c r="A128" s="1305" t="s">
        <v>595</v>
      </c>
      <c r="B128" s="1305"/>
      <c r="C128" s="1305"/>
      <c r="D128" s="1305"/>
      <c r="E128" s="1305"/>
      <c r="F128" s="1305"/>
    </row>
    <row r="129" spans="1:8" ht="22.5" customHeight="1" x14ac:dyDescent="0.3">
      <c r="A129" s="416" t="s">
        <v>10</v>
      </c>
      <c r="B129" s="416"/>
      <c r="C129" s="416" t="s">
        <v>18</v>
      </c>
      <c r="D129" s="416" t="s">
        <v>17</v>
      </c>
      <c r="E129" s="416" t="s">
        <v>154</v>
      </c>
      <c r="F129" s="416" t="s">
        <v>254</v>
      </c>
    </row>
    <row r="130" spans="1:8" x14ac:dyDescent="0.3">
      <c r="A130" s="1336" t="s">
        <v>549</v>
      </c>
      <c r="B130" s="287" t="s">
        <v>387</v>
      </c>
      <c r="C130" s="195">
        <v>1075</v>
      </c>
      <c r="D130" s="195">
        <v>842.50623656395476</v>
      </c>
      <c r="E130" s="421">
        <v>20.517821868748729</v>
      </c>
      <c r="F130" s="192">
        <v>1.1317015700897282</v>
      </c>
      <c r="H130" s="328"/>
    </row>
    <row r="131" spans="1:8" x14ac:dyDescent="0.3">
      <c r="A131" s="1322"/>
      <c r="B131" s="287" t="s">
        <v>388</v>
      </c>
      <c r="C131" s="195">
        <v>2409</v>
      </c>
      <c r="D131" s="195">
        <v>2197.9943258534204</v>
      </c>
      <c r="E131" s="421">
        <v>53.528453664992568</v>
      </c>
      <c r="F131" s="192">
        <v>1.3977108021387499</v>
      </c>
      <c r="H131" s="328"/>
    </row>
    <row r="132" spans="1:8" x14ac:dyDescent="0.3">
      <c r="A132" s="1322"/>
      <c r="B132" s="287" t="s">
        <v>389</v>
      </c>
      <c r="C132" s="195">
        <v>832</v>
      </c>
      <c r="D132" s="195">
        <v>890.41699799074547</v>
      </c>
      <c r="E132" s="421">
        <v>21.684607853099585</v>
      </c>
      <c r="F132" s="192">
        <v>1.154863779787169</v>
      </c>
      <c r="H132" s="328"/>
    </row>
    <row r="133" spans="1:8" x14ac:dyDescent="0.3">
      <c r="A133" s="1322"/>
      <c r="B133" s="287" t="s">
        <v>390</v>
      </c>
      <c r="C133" s="195">
        <v>129</v>
      </c>
      <c r="D133" s="195">
        <v>139.22797334225231</v>
      </c>
      <c r="E133" s="421">
        <v>3.3906630386900174</v>
      </c>
      <c r="F133" s="192">
        <v>0.50720470983132604</v>
      </c>
      <c r="H133" s="328"/>
    </row>
    <row r="134" spans="1:8" x14ac:dyDescent="0.3">
      <c r="A134" s="1322"/>
      <c r="B134" s="431" t="s">
        <v>391</v>
      </c>
      <c r="C134" s="424">
        <v>34</v>
      </c>
      <c r="D134" s="424">
        <v>36.071207741015421</v>
      </c>
      <c r="E134" s="424">
        <v>0.87845357446752059</v>
      </c>
      <c r="F134" s="424">
        <v>0.26150190232880294</v>
      </c>
      <c r="H134" s="328"/>
    </row>
    <row r="135" spans="1:8" x14ac:dyDescent="0.3">
      <c r="A135" s="1336" t="s">
        <v>552</v>
      </c>
      <c r="B135" s="287" t="s">
        <v>553</v>
      </c>
      <c r="C135" s="195">
        <v>3963</v>
      </c>
      <c r="D135" s="195">
        <v>3576.3490515286585</v>
      </c>
      <c r="E135" s="421">
        <v>87.095963917132707</v>
      </c>
      <c r="F135" s="192">
        <v>0.93949226810786757</v>
      </c>
      <c r="H135" s="328"/>
    </row>
    <row r="136" spans="1:8" x14ac:dyDescent="0.3">
      <c r="A136" s="1322"/>
      <c r="B136" s="287" t="s">
        <v>554</v>
      </c>
      <c r="C136" s="195">
        <v>434</v>
      </c>
      <c r="D136" s="195">
        <v>445.78670336213474</v>
      </c>
      <c r="E136" s="421">
        <v>10.8563851210693</v>
      </c>
      <c r="F136" s="192">
        <v>0.87180459174561764</v>
      </c>
      <c r="H136" s="328"/>
    </row>
    <row r="137" spans="1:8" x14ac:dyDescent="0.3">
      <c r="A137" s="1322"/>
      <c r="B137" s="287" t="s">
        <v>555</v>
      </c>
      <c r="C137" s="195">
        <v>70</v>
      </c>
      <c r="D137" s="195">
        <v>70.474131509973958</v>
      </c>
      <c r="E137" s="421">
        <v>1.716278899695306</v>
      </c>
      <c r="F137" s="192">
        <v>0.36397046030578284</v>
      </c>
      <c r="H137" s="328"/>
    </row>
    <row r="138" spans="1:8" x14ac:dyDescent="0.3">
      <c r="A138" s="1322"/>
      <c r="B138" s="287" t="s">
        <v>556</v>
      </c>
      <c r="C138" s="195">
        <v>8</v>
      </c>
      <c r="D138" s="195">
        <v>11.491722289183517</v>
      </c>
      <c r="E138" s="421">
        <v>0.27986156144815466</v>
      </c>
      <c r="F138" s="192">
        <v>0.14804524863638943</v>
      </c>
      <c r="H138" s="328"/>
    </row>
    <row r="139" spans="1:8" x14ac:dyDescent="0.3">
      <c r="A139" s="1322"/>
      <c r="B139" s="431" t="s">
        <v>557</v>
      </c>
      <c r="C139" s="424">
        <v>4</v>
      </c>
      <c r="D139" s="424">
        <v>2.1151328014918747</v>
      </c>
      <c r="E139" s="424">
        <v>5.1510500654274274E-2</v>
      </c>
      <c r="F139" s="424">
        <v>6.3586865042583277E-2</v>
      </c>
      <c r="H139" s="328"/>
    </row>
    <row r="140" spans="1:8" x14ac:dyDescent="0.3">
      <c r="A140" s="1336" t="s">
        <v>558</v>
      </c>
      <c r="B140" s="287" t="s">
        <v>559</v>
      </c>
      <c r="C140" s="195">
        <v>4303</v>
      </c>
      <c r="D140" s="195">
        <v>3901.7736487264137</v>
      </c>
      <c r="E140" s="421">
        <v>95.021132452672688</v>
      </c>
      <c r="F140" s="192">
        <v>0.60954643884835269</v>
      </c>
      <c r="H140" s="328"/>
    </row>
    <row r="141" spans="1:8" x14ac:dyDescent="0.3">
      <c r="A141" s="1322"/>
      <c r="B141" s="287" t="s">
        <v>560</v>
      </c>
      <c r="C141" s="195">
        <v>160</v>
      </c>
      <c r="D141" s="195">
        <v>184.92279914645081</v>
      </c>
      <c r="E141" s="421">
        <v>4.5034836392801676</v>
      </c>
      <c r="F141" s="192">
        <v>0.58116502489034583</v>
      </c>
      <c r="H141" s="328"/>
    </row>
    <row r="142" spans="1:8" x14ac:dyDescent="0.3">
      <c r="A142" s="1322"/>
      <c r="B142" s="287" t="s">
        <v>561</v>
      </c>
      <c r="C142" s="195">
        <v>13</v>
      </c>
      <c r="D142" s="195">
        <v>16.426562395437884</v>
      </c>
      <c r="E142" s="421">
        <v>0.40004128933222011</v>
      </c>
      <c r="F142" s="192">
        <v>0.17689412087243797</v>
      </c>
      <c r="H142" s="328"/>
    </row>
    <row r="143" spans="1:8" x14ac:dyDescent="0.3">
      <c r="A143" s="1322"/>
      <c r="B143" s="287" t="s">
        <v>562</v>
      </c>
      <c r="C143" s="195" t="s">
        <v>136</v>
      </c>
      <c r="D143" s="195" t="s">
        <v>136</v>
      </c>
      <c r="E143" s="421" t="s">
        <v>136</v>
      </c>
      <c r="F143" s="192" t="s">
        <v>136</v>
      </c>
      <c r="H143" s="328"/>
    </row>
    <row r="144" spans="1:8" x14ac:dyDescent="0.3">
      <c r="A144" s="1322"/>
      <c r="B144" s="431" t="s">
        <v>563</v>
      </c>
      <c r="C144" s="424">
        <v>3</v>
      </c>
      <c r="D144" s="424">
        <v>3.0937312231464933</v>
      </c>
      <c r="E144" s="424">
        <v>7.5342618714831736E-2</v>
      </c>
      <c r="F144" s="424">
        <v>7.689322928379444E-2</v>
      </c>
      <c r="H144" s="328"/>
    </row>
    <row r="145" spans="1:8" x14ac:dyDescent="0.3">
      <c r="A145" s="1336" t="s">
        <v>258</v>
      </c>
      <c r="B145" s="287" t="s">
        <v>564</v>
      </c>
      <c r="C145" s="195">
        <v>4204</v>
      </c>
      <c r="D145" s="195">
        <v>3792.4366769679846</v>
      </c>
      <c r="E145" s="421">
        <v>92.358414465732807</v>
      </c>
      <c r="F145" s="192">
        <v>0.74449431285835144</v>
      </c>
      <c r="H145" s="328"/>
    </row>
    <row r="146" spans="1:8" x14ac:dyDescent="0.3">
      <c r="A146" s="1322"/>
      <c r="B146" s="287" t="s">
        <v>565</v>
      </c>
      <c r="C146" s="195">
        <v>235</v>
      </c>
      <c r="D146" s="195">
        <v>270.23235870447144</v>
      </c>
      <c r="E146" s="421">
        <v>6.5810544283718961</v>
      </c>
      <c r="F146" s="192">
        <v>0.69485891318891357</v>
      </c>
      <c r="H146" s="328"/>
    </row>
    <row r="147" spans="1:8" x14ac:dyDescent="0.3">
      <c r="A147" s="1322"/>
      <c r="B147" s="287" t="s">
        <v>566</v>
      </c>
      <c r="C147" s="195">
        <v>34</v>
      </c>
      <c r="D147" s="195">
        <v>40.164332724642684</v>
      </c>
      <c r="E147" s="421">
        <v>0.97813474673171463</v>
      </c>
      <c r="F147" s="192">
        <v>0.27580129795462688</v>
      </c>
      <c r="H147" s="328"/>
    </row>
    <row r="148" spans="1:8" x14ac:dyDescent="0.3">
      <c r="A148" s="1322"/>
      <c r="B148" s="287" t="s">
        <v>567</v>
      </c>
      <c r="C148" s="195">
        <v>4</v>
      </c>
      <c r="D148" s="195">
        <v>2.2304781858611489</v>
      </c>
      <c r="E148" s="421">
        <v>5.4319543421154109E-2</v>
      </c>
      <c r="F148" s="192">
        <v>6.5296737235430072E-2</v>
      </c>
      <c r="H148" s="328"/>
    </row>
    <row r="149" spans="1:8" x14ac:dyDescent="0.3">
      <c r="A149" s="1322"/>
      <c r="B149" s="431" t="s">
        <v>568</v>
      </c>
      <c r="C149" s="424">
        <v>2</v>
      </c>
      <c r="D149" s="424">
        <v>1.1528949084882365</v>
      </c>
      <c r="E149" s="424">
        <v>2.8076815742305021E-2</v>
      </c>
      <c r="F149" s="424">
        <v>4.6950947414552101E-2</v>
      </c>
      <c r="H149" s="328"/>
    </row>
    <row r="150" spans="1:8" x14ac:dyDescent="0.3">
      <c r="A150" s="1336" t="s">
        <v>590</v>
      </c>
      <c r="B150" s="287" t="s">
        <v>569</v>
      </c>
      <c r="C150" s="195">
        <v>1132</v>
      </c>
      <c r="D150" s="195">
        <v>989.92595352127466</v>
      </c>
      <c r="E150" s="421">
        <v>24.10798104051652</v>
      </c>
      <c r="F150" s="192">
        <v>1.1986982872175969</v>
      </c>
      <c r="H150" s="328"/>
    </row>
    <row r="151" spans="1:8" x14ac:dyDescent="0.3">
      <c r="A151" s="1322"/>
      <c r="B151" s="287" t="s">
        <v>570</v>
      </c>
      <c r="C151" s="195">
        <v>904</v>
      </c>
      <c r="D151" s="195">
        <v>778.64367787509946</v>
      </c>
      <c r="E151" s="421">
        <v>18.962556701093227</v>
      </c>
      <c r="F151" s="192">
        <v>1.0985573205048318</v>
      </c>
      <c r="H151" s="328"/>
    </row>
    <row r="152" spans="1:8" x14ac:dyDescent="0.3">
      <c r="A152" s="1322"/>
      <c r="B152" s="287" t="s">
        <v>571</v>
      </c>
      <c r="C152" s="195">
        <v>1077</v>
      </c>
      <c r="D152" s="195">
        <v>1012.8094627018494</v>
      </c>
      <c r="E152" s="421">
        <v>24.665270404941616</v>
      </c>
      <c r="F152" s="192">
        <v>1.2080140021936949</v>
      </c>
      <c r="H152" s="328"/>
    </row>
    <row r="153" spans="1:8" x14ac:dyDescent="0.3">
      <c r="A153" s="1322"/>
      <c r="B153" s="287" t="s">
        <v>572</v>
      </c>
      <c r="C153" s="195">
        <v>516</v>
      </c>
      <c r="D153" s="195">
        <v>483.74925877764622</v>
      </c>
      <c r="E153" s="421">
        <v>11.780899285943187</v>
      </c>
      <c r="F153" s="192">
        <v>0.9034454722333447</v>
      </c>
      <c r="H153" s="328"/>
    </row>
    <row r="154" spans="1:8" x14ac:dyDescent="0.3">
      <c r="A154" s="1322"/>
      <c r="B154" s="431" t="s">
        <v>573</v>
      </c>
      <c r="C154" s="424">
        <v>850</v>
      </c>
      <c r="D154" s="424">
        <v>841.08838861543302</v>
      </c>
      <c r="E154" s="424">
        <v>20.483292567501792</v>
      </c>
      <c r="F154" s="424">
        <v>1.1309944906663019</v>
      </c>
      <c r="H154" s="328"/>
    </row>
    <row r="155" spans="1:8" ht="57.75" customHeight="1" x14ac:dyDescent="0.3">
      <c r="A155" s="1347" t="s">
        <v>596</v>
      </c>
      <c r="B155" s="1347"/>
      <c r="C155" s="1347"/>
      <c r="D155" s="1347"/>
      <c r="E155" s="1347"/>
      <c r="F155" s="1347"/>
    </row>
  </sheetData>
  <mergeCells count="34">
    <mergeCell ref="A65:H65"/>
    <mergeCell ref="A1:F1"/>
    <mergeCell ref="A5:F5"/>
    <mergeCell ref="A7:A13"/>
    <mergeCell ref="A14:A20"/>
    <mergeCell ref="A21:A27"/>
    <mergeCell ref="A28:A34"/>
    <mergeCell ref="A35:A41"/>
    <mergeCell ref="A42:A48"/>
    <mergeCell ref="A49:A55"/>
    <mergeCell ref="A56:A62"/>
    <mergeCell ref="A63:F63"/>
    <mergeCell ref="A111:A115"/>
    <mergeCell ref="A66:H66"/>
    <mergeCell ref="A68:F68"/>
    <mergeCell ref="A70:A74"/>
    <mergeCell ref="A75:A79"/>
    <mergeCell ref="A80:A84"/>
    <mergeCell ref="A85:A89"/>
    <mergeCell ref="A90:A94"/>
    <mergeCell ref="A95:F95"/>
    <mergeCell ref="A99:F99"/>
    <mergeCell ref="A101:A105"/>
    <mergeCell ref="A106:A110"/>
    <mergeCell ref="A140:A144"/>
    <mergeCell ref="A145:A149"/>
    <mergeCell ref="A150:A154"/>
    <mergeCell ref="A155:F155"/>
    <mergeCell ref="A116:A120"/>
    <mergeCell ref="A121:A125"/>
    <mergeCell ref="A126:F126"/>
    <mergeCell ref="A128:F128"/>
    <mergeCell ref="A130:A134"/>
    <mergeCell ref="A135:A139"/>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zoomScaleNormal="100" workbookViewId="0">
      <selection sqref="A1:J1"/>
    </sheetView>
  </sheetViews>
  <sheetFormatPr baseColWidth="10" defaultColWidth="9.109375" defaultRowHeight="14.4" x14ac:dyDescent="0.3"/>
  <cols>
    <col min="1" max="1" width="36.6640625" style="443" customWidth="1"/>
    <col min="2" max="2" width="18.5546875" style="443" customWidth="1"/>
    <col min="3" max="16384" width="9.109375" style="443"/>
  </cols>
  <sheetData>
    <row r="1" spans="1:10" ht="24.6" x14ac:dyDescent="0.4">
      <c r="A1" s="1304" t="s">
        <v>672</v>
      </c>
      <c r="B1" s="1304"/>
      <c r="C1" s="1304"/>
      <c r="D1" s="1304"/>
      <c r="E1" s="1304"/>
      <c r="F1" s="1304"/>
      <c r="G1" s="1304"/>
      <c r="H1" s="1304"/>
      <c r="I1" s="1304"/>
      <c r="J1" s="1304"/>
    </row>
    <row r="3" spans="1:10" x14ac:dyDescent="0.3">
      <c r="A3" s="434" t="s">
        <v>7</v>
      </c>
    </row>
    <row r="5" spans="1:10" ht="22.5" customHeight="1" x14ac:dyDescent="0.3">
      <c r="A5" s="1354" t="s">
        <v>673</v>
      </c>
      <c r="B5" s="1354"/>
      <c r="C5" s="1354"/>
      <c r="D5" s="1354"/>
      <c r="E5" s="1354"/>
      <c r="F5" s="1354"/>
      <c r="G5" s="1354"/>
      <c r="H5" s="1354"/>
      <c r="I5" s="1354"/>
      <c r="J5" s="1354"/>
    </row>
    <row r="6" spans="1:10" x14ac:dyDescent="0.3">
      <c r="A6" s="444"/>
      <c r="B6" s="445"/>
      <c r="C6" s="1355">
        <v>2005</v>
      </c>
      <c r="D6" s="1356"/>
      <c r="E6" s="1355">
        <v>2010</v>
      </c>
      <c r="F6" s="1356"/>
      <c r="G6" s="1355">
        <v>2015</v>
      </c>
      <c r="H6" s="1356"/>
      <c r="I6" s="1355">
        <v>2021</v>
      </c>
      <c r="J6" s="1357"/>
    </row>
    <row r="7" spans="1:10" x14ac:dyDescent="0.3">
      <c r="A7" s="446"/>
      <c r="B7" s="447"/>
      <c r="C7" s="448" t="s">
        <v>363</v>
      </c>
      <c r="D7" s="449" t="s">
        <v>6</v>
      </c>
      <c r="E7" s="448" t="s">
        <v>363</v>
      </c>
      <c r="F7" s="449" t="s">
        <v>6</v>
      </c>
      <c r="G7" s="448" t="s">
        <v>363</v>
      </c>
      <c r="H7" s="449" t="s">
        <v>6</v>
      </c>
      <c r="I7" s="450" t="s">
        <v>363</v>
      </c>
      <c r="J7" s="451" t="s">
        <v>6</v>
      </c>
    </row>
    <row r="8" spans="1:10" x14ac:dyDescent="0.3">
      <c r="A8" s="1349" t="s">
        <v>674</v>
      </c>
      <c r="B8" s="452" t="s">
        <v>265</v>
      </c>
      <c r="C8" s="453">
        <v>35.216557124176553</v>
      </c>
      <c r="D8" s="454">
        <v>38.484150374271806</v>
      </c>
      <c r="E8" s="455">
        <v>36.66310125598649</v>
      </c>
      <c r="F8" s="454">
        <v>40.109744195554086</v>
      </c>
      <c r="G8" s="455">
        <v>36.831753064576517</v>
      </c>
      <c r="H8" s="454">
        <v>39.577388663719518</v>
      </c>
      <c r="I8" s="453">
        <v>30.014042185091899</v>
      </c>
      <c r="J8" s="453">
        <v>31.3184322474544</v>
      </c>
    </row>
    <row r="9" spans="1:10" x14ac:dyDescent="0.3">
      <c r="A9" s="1350"/>
      <c r="B9" s="456" t="s">
        <v>17</v>
      </c>
      <c r="C9" s="195">
        <v>33390.000000000109</v>
      </c>
      <c r="D9" s="196">
        <v>4297.5243213777921</v>
      </c>
      <c r="E9" s="197">
        <v>62867.999999999716</v>
      </c>
      <c r="F9" s="196">
        <v>7837.3388026065459</v>
      </c>
      <c r="G9" s="197">
        <v>57090.000000000458</v>
      </c>
      <c r="H9" s="196">
        <v>7030.1970587444539</v>
      </c>
      <c r="I9" s="195">
        <v>55018.000000000196</v>
      </c>
      <c r="J9" s="195">
        <v>6639.8380280405199</v>
      </c>
    </row>
    <row r="10" spans="1:10" x14ac:dyDescent="0.3">
      <c r="A10" s="1350"/>
      <c r="B10" s="456" t="s">
        <v>18</v>
      </c>
      <c r="C10" s="195">
        <v>33390</v>
      </c>
      <c r="D10" s="196">
        <v>4606</v>
      </c>
      <c r="E10" s="197">
        <v>62868</v>
      </c>
      <c r="F10" s="196">
        <v>8336</v>
      </c>
      <c r="G10" s="197">
        <v>57090</v>
      </c>
      <c r="H10" s="196">
        <v>4484</v>
      </c>
      <c r="I10" s="195">
        <v>55018</v>
      </c>
      <c r="J10" s="195">
        <v>5874</v>
      </c>
    </row>
    <row r="11" spans="1:10" x14ac:dyDescent="0.3">
      <c r="A11" s="1350"/>
      <c r="B11" s="456" t="s">
        <v>252</v>
      </c>
      <c r="C11" s="457">
        <v>13.585719104358178</v>
      </c>
      <c r="D11" s="458">
        <v>13.5608</v>
      </c>
      <c r="E11" s="459">
        <v>14.798999999999999</v>
      </c>
      <c r="F11" s="458">
        <v>15.873000000000001</v>
      </c>
      <c r="G11" s="459">
        <v>15.28</v>
      </c>
      <c r="H11" s="458">
        <v>15.24</v>
      </c>
      <c r="I11" s="457">
        <v>10.186</v>
      </c>
      <c r="J11" s="457">
        <v>9.9760000000000009</v>
      </c>
    </row>
    <row r="12" spans="1:10" x14ac:dyDescent="0.3">
      <c r="A12" s="1350"/>
      <c r="B12" s="456" t="s">
        <v>287</v>
      </c>
      <c r="C12" s="460">
        <v>59.127683166149787</v>
      </c>
      <c r="D12" s="461">
        <v>64.807695564452374</v>
      </c>
      <c r="E12" s="462">
        <v>58.799773594204098</v>
      </c>
      <c r="F12" s="461">
        <v>62.757501498414392</v>
      </c>
      <c r="G12" s="462">
        <v>58.636669573397555</v>
      </c>
      <c r="H12" s="461">
        <v>62.738335199349549</v>
      </c>
      <c r="I12" s="460">
        <v>52.1693531119924</v>
      </c>
      <c r="J12" s="460">
        <v>53.952552953053498</v>
      </c>
    </row>
    <row r="13" spans="1:10" x14ac:dyDescent="0.3">
      <c r="A13" s="1351"/>
      <c r="B13" s="463" t="s">
        <v>254</v>
      </c>
      <c r="C13" s="464">
        <v>0.60496653580610693</v>
      </c>
      <c r="D13" s="465">
        <v>1.8482729470390042</v>
      </c>
      <c r="E13" s="466">
        <v>0.43843935581701404</v>
      </c>
      <c r="F13" s="467">
        <v>1.3253483257677854</v>
      </c>
      <c r="G13" s="466">
        <v>0.45881538611822503</v>
      </c>
      <c r="H13" s="467">
        <v>1.7516562687688588</v>
      </c>
      <c r="I13" s="468">
        <v>0.41709386869329101</v>
      </c>
      <c r="J13" s="464">
        <v>1.3201272085292499</v>
      </c>
    </row>
    <row r="14" spans="1:10" x14ac:dyDescent="0.3">
      <c r="A14" s="1352" t="s">
        <v>675</v>
      </c>
      <c r="B14" s="452" t="s">
        <v>265</v>
      </c>
      <c r="C14" s="453">
        <v>88.42102084839965</v>
      </c>
      <c r="D14" s="454">
        <v>95.486983145614033</v>
      </c>
      <c r="E14" s="455">
        <v>83.372001863839913</v>
      </c>
      <c r="F14" s="454">
        <v>86.335111662028339</v>
      </c>
      <c r="G14" s="455">
        <v>82.249760921384976</v>
      </c>
      <c r="H14" s="454">
        <v>84.661754904532671</v>
      </c>
      <c r="I14" s="453">
        <v>74.642457458156997</v>
      </c>
      <c r="J14" s="453">
        <v>75.480775321302204</v>
      </c>
    </row>
    <row r="15" spans="1:10" x14ac:dyDescent="0.3">
      <c r="A15" s="1350"/>
      <c r="B15" s="456" t="s">
        <v>17</v>
      </c>
      <c r="C15" s="195">
        <v>33390.000000000109</v>
      </c>
      <c r="D15" s="196">
        <v>4297.5243213777921</v>
      </c>
      <c r="E15" s="197">
        <v>62867.999999999716</v>
      </c>
      <c r="F15" s="196">
        <v>7837.3388026065459</v>
      </c>
      <c r="G15" s="197">
        <v>57090.000000000458</v>
      </c>
      <c r="H15" s="196">
        <v>7030.1970587444539</v>
      </c>
      <c r="I15" s="195">
        <v>55018.000000000196</v>
      </c>
      <c r="J15" s="195">
        <v>6639.8380280405199</v>
      </c>
    </row>
    <row r="16" spans="1:10" x14ac:dyDescent="0.3">
      <c r="A16" s="1350"/>
      <c r="B16" s="456" t="s">
        <v>18</v>
      </c>
      <c r="C16" s="195">
        <v>33390</v>
      </c>
      <c r="D16" s="196">
        <v>4606</v>
      </c>
      <c r="E16" s="197">
        <v>62868</v>
      </c>
      <c r="F16" s="196">
        <v>8336</v>
      </c>
      <c r="G16" s="197">
        <v>57090</v>
      </c>
      <c r="H16" s="196">
        <v>4484</v>
      </c>
      <c r="I16" s="195">
        <v>55018</v>
      </c>
      <c r="J16" s="195">
        <v>5874</v>
      </c>
    </row>
    <row r="17" spans="1:10" x14ac:dyDescent="0.3">
      <c r="A17" s="1350"/>
      <c r="B17" s="456" t="s">
        <v>252</v>
      </c>
      <c r="C17" s="457">
        <v>62</v>
      </c>
      <c r="D17" s="458">
        <v>65</v>
      </c>
      <c r="E17" s="459">
        <v>62</v>
      </c>
      <c r="F17" s="458">
        <v>63</v>
      </c>
      <c r="G17" s="459">
        <v>62</v>
      </c>
      <c r="H17" s="458">
        <v>64</v>
      </c>
      <c r="I17" s="457">
        <v>55</v>
      </c>
      <c r="J17" s="457">
        <v>55</v>
      </c>
    </row>
    <row r="18" spans="1:10" x14ac:dyDescent="0.3">
      <c r="A18" s="1350"/>
      <c r="B18" s="456" t="s">
        <v>287</v>
      </c>
      <c r="C18" s="460">
        <v>95.949103041209256</v>
      </c>
      <c r="D18" s="461">
        <v>105.92699502819491</v>
      </c>
      <c r="E18" s="462">
        <v>86.364045248561851</v>
      </c>
      <c r="F18" s="461">
        <v>90.249744630875853</v>
      </c>
      <c r="G18" s="462">
        <v>82.618864374075415</v>
      </c>
      <c r="H18" s="461">
        <v>83.23408034029255</v>
      </c>
      <c r="I18" s="460">
        <v>82.831132575667795</v>
      </c>
      <c r="J18" s="460">
        <v>85.424292656884504</v>
      </c>
    </row>
    <row r="19" spans="1:10" x14ac:dyDescent="0.3">
      <c r="A19" s="1351"/>
      <c r="B19" s="463" t="s">
        <v>254</v>
      </c>
      <c r="C19" s="464">
        <v>0.98170591797810391</v>
      </c>
      <c r="D19" s="465">
        <v>3.0209683829451883</v>
      </c>
      <c r="E19" s="466">
        <v>0.64397180550136179</v>
      </c>
      <c r="F19" s="467">
        <v>1.9059450279505403</v>
      </c>
      <c r="G19" s="466">
        <v>0.64646929019376531</v>
      </c>
      <c r="H19" s="467">
        <v>2.3238981101429652</v>
      </c>
      <c r="I19" s="468">
        <v>0.66223473118531695</v>
      </c>
      <c r="J19" s="464">
        <v>2.09018715210465</v>
      </c>
    </row>
    <row r="20" spans="1:10" x14ac:dyDescent="0.3">
      <c r="A20" s="1352" t="s">
        <v>676</v>
      </c>
      <c r="B20" s="452" t="s">
        <v>265</v>
      </c>
      <c r="C20" s="453">
        <v>3.2753063350061646</v>
      </c>
      <c r="D20" s="454">
        <v>3.2329630165789083</v>
      </c>
      <c r="E20" s="455">
        <v>3.4340813537093</v>
      </c>
      <c r="F20" s="454">
        <v>3.3625062590046402</v>
      </c>
      <c r="G20" s="455">
        <v>3.3694090500382359</v>
      </c>
      <c r="H20" s="454">
        <v>3.3170671077069533</v>
      </c>
      <c r="I20" s="453">
        <v>2.7504916319600299</v>
      </c>
      <c r="J20" s="453">
        <v>2.6841705406477701</v>
      </c>
    </row>
    <row r="21" spans="1:10" x14ac:dyDescent="0.3">
      <c r="A21" s="1350"/>
      <c r="B21" s="456" t="s">
        <v>17</v>
      </c>
      <c r="C21" s="195">
        <v>33390.000000000211</v>
      </c>
      <c r="D21" s="196">
        <v>4297.5243213778049</v>
      </c>
      <c r="E21" s="197">
        <v>68867.999999998006</v>
      </c>
      <c r="F21" s="196">
        <v>7837.3388026065304</v>
      </c>
      <c r="G21" s="197">
        <v>57090.000000000458</v>
      </c>
      <c r="H21" s="196">
        <v>7030.1970587444539</v>
      </c>
      <c r="I21" s="195">
        <v>55018.000000000196</v>
      </c>
      <c r="J21" s="195">
        <v>6639.8380280405199</v>
      </c>
    </row>
    <row r="22" spans="1:10" x14ac:dyDescent="0.3">
      <c r="A22" s="1350"/>
      <c r="B22" s="456" t="s">
        <v>18</v>
      </c>
      <c r="C22" s="195">
        <v>33390.000000000211</v>
      </c>
      <c r="D22" s="196">
        <v>4606</v>
      </c>
      <c r="E22" s="197">
        <v>62868</v>
      </c>
      <c r="F22" s="196">
        <v>8336</v>
      </c>
      <c r="G22" s="197">
        <v>57090</v>
      </c>
      <c r="H22" s="196">
        <v>4484</v>
      </c>
      <c r="I22" s="195">
        <v>55018</v>
      </c>
      <c r="J22" s="195">
        <v>5874</v>
      </c>
    </row>
    <row r="23" spans="1:10" x14ac:dyDescent="0.3">
      <c r="A23" s="1350"/>
      <c r="B23" s="456" t="s">
        <v>252</v>
      </c>
      <c r="C23" s="457">
        <v>3</v>
      </c>
      <c r="D23" s="458">
        <v>3</v>
      </c>
      <c r="E23" s="459">
        <v>3</v>
      </c>
      <c r="F23" s="458">
        <v>3</v>
      </c>
      <c r="G23" s="459">
        <v>3</v>
      </c>
      <c r="H23" s="458">
        <v>3</v>
      </c>
      <c r="I23" s="457">
        <v>2</v>
      </c>
      <c r="J23" s="457">
        <v>2</v>
      </c>
    </row>
    <row r="24" spans="1:10" x14ac:dyDescent="0.3">
      <c r="A24" s="1350"/>
      <c r="B24" s="456" t="s">
        <v>287</v>
      </c>
      <c r="C24" s="460">
        <v>2.121293940654382</v>
      </c>
      <c r="D24" s="461">
        <v>2.0822681547049879</v>
      </c>
      <c r="E24" s="462">
        <v>2.2619885602619298</v>
      </c>
      <c r="F24" s="461">
        <v>2.2128022598849402</v>
      </c>
      <c r="G24" s="462">
        <v>2.2351797370663649</v>
      </c>
      <c r="H24" s="461">
        <v>2.2064492875261963</v>
      </c>
      <c r="I24" s="460">
        <v>2.0485404887259202</v>
      </c>
      <c r="J24" s="460">
        <v>2.0212214546813998</v>
      </c>
    </row>
    <row r="25" spans="1:10" x14ac:dyDescent="0.3">
      <c r="A25" s="1351"/>
      <c r="B25" s="463" t="s">
        <v>254</v>
      </c>
      <c r="C25" s="464">
        <v>2.1704077988275595E-2</v>
      </c>
      <c r="D25" s="465">
        <v>5.7361881744619397E-2</v>
      </c>
      <c r="E25" s="466">
        <v>1.6866473229489608E-2</v>
      </c>
      <c r="F25" s="467">
        <v>4.5311918726797601E-2</v>
      </c>
      <c r="G25" s="466">
        <v>1.7489650445137225E-2</v>
      </c>
      <c r="H25" s="467">
        <v>6.1604132687536055E-2</v>
      </c>
      <c r="I25" s="468">
        <v>1.6378076910084E-2</v>
      </c>
      <c r="J25" s="464">
        <v>4.9455851312722003E-2</v>
      </c>
    </row>
    <row r="26" spans="1:10" ht="45.75" customHeight="1" x14ac:dyDescent="0.3">
      <c r="A26" s="1353" t="s">
        <v>677</v>
      </c>
      <c r="B26" s="1353"/>
      <c r="C26" s="1353"/>
      <c r="D26" s="1353"/>
      <c r="E26" s="1353"/>
      <c r="F26" s="1353"/>
      <c r="G26" s="1353"/>
      <c r="H26" s="1353"/>
      <c r="I26" s="1353"/>
      <c r="J26" s="1353"/>
    </row>
    <row r="27" spans="1:10" ht="52.5" customHeight="1" x14ac:dyDescent="0.3">
      <c r="A27" s="1353" t="s">
        <v>678</v>
      </c>
      <c r="B27" s="1353"/>
      <c r="C27" s="1353"/>
      <c r="D27" s="1353"/>
      <c r="E27" s="1353"/>
      <c r="F27" s="1353"/>
      <c r="G27" s="1353"/>
      <c r="H27" s="1353"/>
      <c r="I27" s="1353"/>
      <c r="J27" s="1353"/>
    </row>
    <row r="28" spans="1:10" ht="51" customHeight="1" x14ac:dyDescent="0.3">
      <c r="A28" s="1353" t="s">
        <v>679</v>
      </c>
      <c r="B28" s="1353"/>
      <c r="C28" s="1353"/>
      <c r="D28" s="1353"/>
      <c r="E28" s="1353"/>
      <c r="F28" s="1353"/>
      <c r="G28" s="1353"/>
      <c r="H28" s="1353"/>
      <c r="I28" s="1353"/>
      <c r="J28" s="1353"/>
    </row>
    <row r="29" spans="1:10" ht="48" customHeight="1" x14ac:dyDescent="0.3">
      <c r="A29" s="1348" t="s">
        <v>680</v>
      </c>
      <c r="B29" s="1348"/>
      <c r="C29" s="1348"/>
      <c r="D29" s="1348"/>
      <c r="E29" s="1348"/>
      <c r="F29" s="1348"/>
      <c r="G29" s="1348"/>
      <c r="H29" s="1348"/>
      <c r="I29" s="1348"/>
      <c r="J29" s="1348"/>
    </row>
    <row r="31" spans="1:10" ht="15" customHeight="1" x14ac:dyDescent="0.3"/>
    <row r="37" ht="93" customHeight="1" x14ac:dyDescent="0.3"/>
  </sheetData>
  <mergeCells count="13">
    <mergeCell ref="A1:J1"/>
    <mergeCell ref="A5:J5"/>
    <mergeCell ref="C6:D6"/>
    <mergeCell ref="E6:F6"/>
    <mergeCell ref="G6:H6"/>
    <mergeCell ref="I6:J6"/>
    <mergeCell ref="A29:J29"/>
    <mergeCell ref="A8:A13"/>
    <mergeCell ref="A14:A19"/>
    <mergeCell ref="A20:A25"/>
    <mergeCell ref="A26:J26"/>
    <mergeCell ref="A27:J27"/>
    <mergeCell ref="A28:J28"/>
  </mergeCells>
  <hyperlinks>
    <hyperlink ref="A3" location="Kapitel3" display="&lt;  Zurück zur Übersicht"/>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workbookViewId="0">
      <selection sqref="A1:F1"/>
    </sheetView>
  </sheetViews>
  <sheetFormatPr baseColWidth="10" defaultColWidth="11.44140625" defaultRowHeight="14.4" x14ac:dyDescent="0.3"/>
  <cols>
    <col min="1" max="1" width="35.6640625" style="443" customWidth="1"/>
    <col min="2" max="2" width="11.44140625" style="443"/>
    <col min="3" max="3" width="11.44140625" style="443" customWidth="1"/>
    <col min="4" max="4" width="28.5546875" style="443" customWidth="1"/>
    <col min="5" max="5" width="12.33203125" style="443" bestFit="1" customWidth="1"/>
    <col min="6" max="6" width="35.6640625" style="443" customWidth="1"/>
    <col min="7" max="16384" width="11.44140625" style="443"/>
  </cols>
  <sheetData>
    <row r="1" spans="1:6" ht="24.6" x14ac:dyDescent="0.4">
      <c r="A1" s="1304" t="s">
        <v>681</v>
      </c>
      <c r="B1" s="1304"/>
      <c r="C1" s="1304"/>
      <c r="D1" s="1304"/>
      <c r="E1" s="1304"/>
      <c r="F1" s="1304"/>
    </row>
    <row r="3" spans="1:6" x14ac:dyDescent="0.3">
      <c r="A3" s="434" t="s">
        <v>7</v>
      </c>
    </row>
    <row r="5" spans="1:6" ht="22.5" customHeight="1" x14ac:dyDescent="0.3">
      <c r="A5" s="1359" t="s">
        <v>682</v>
      </c>
      <c r="B5" s="1359"/>
      <c r="C5" s="1359"/>
      <c r="D5" s="1359"/>
      <c r="E5" s="1359"/>
      <c r="F5" s="1359"/>
    </row>
    <row r="6" spans="1:6" x14ac:dyDescent="0.3">
      <c r="A6" s="1355"/>
      <c r="B6" s="1357"/>
      <c r="C6" s="1357"/>
      <c r="D6" s="1356"/>
      <c r="E6" s="469" t="s">
        <v>683</v>
      </c>
      <c r="F6" s="470" t="s">
        <v>684</v>
      </c>
    </row>
    <row r="7" spans="1:6" ht="15" thickBot="1" x14ac:dyDescent="0.35">
      <c r="A7" s="471" t="s">
        <v>685</v>
      </c>
      <c r="B7" s="305">
        <v>6371</v>
      </c>
      <c r="C7" s="472"/>
      <c r="D7" s="471" t="s">
        <v>686</v>
      </c>
      <c r="E7" s="453">
        <v>31.3184322474544</v>
      </c>
      <c r="F7" s="305">
        <f>E7*365</f>
        <v>11431.227770320857</v>
      </c>
    </row>
    <row r="8" spans="1:6" ht="15" thickBot="1" x14ac:dyDescent="0.35">
      <c r="A8" s="473" t="s">
        <v>687</v>
      </c>
      <c r="B8" s="192">
        <v>3.1415926000000001</v>
      </c>
      <c r="C8" s="474"/>
      <c r="D8" s="473" t="s">
        <v>688</v>
      </c>
      <c r="E8" s="195">
        <f>B11*E7</f>
        <v>30900957.545595832</v>
      </c>
      <c r="F8" s="195">
        <f>B11*E7*365</f>
        <v>11278849504.142479</v>
      </c>
    </row>
    <row r="9" spans="1:6" ht="15" thickBot="1" x14ac:dyDescent="0.35">
      <c r="A9" s="473" t="s">
        <v>689</v>
      </c>
      <c r="B9" s="195">
        <f>2*6371*3.1415926</f>
        <v>40030.172909200002</v>
      </c>
      <c r="C9" s="474"/>
      <c r="D9" s="473"/>
      <c r="E9" s="473"/>
      <c r="F9" s="473"/>
    </row>
    <row r="10" spans="1:6" ht="22.2" thickBot="1" x14ac:dyDescent="0.35">
      <c r="A10" s="471" t="s">
        <v>690</v>
      </c>
      <c r="B10" s="195">
        <v>381000</v>
      </c>
      <c r="C10" s="474"/>
      <c r="D10" s="471" t="s">
        <v>691</v>
      </c>
      <c r="E10" s="195">
        <f>E8/B9</f>
        <v>771.94164551045367</v>
      </c>
      <c r="F10" s="195"/>
    </row>
    <row r="11" spans="1:6" ht="21.6" x14ac:dyDescent="0.3">
      <c r="A11" s="475" t="s">
        <v>692</v>
      </c>
      <c r="B11" s="476">
        <v>986670</v>
      </c>
      <c r="C11" s="474"/>
      <c r="D11" s="475" t="s">
        <v>693</v>
      </c>
      <c r="E11" s="476">
        <f>E8/(2*B10)</f>
        <v>40.552437723879045</v>
      </c>
      <c r="F11" s="476">
        <f>F8/(2*B10)</f>
        <v>14801.639769215852</v>
      </c>
    </row>
    <row r="12" spans="1:6" ht="18" customHeight="1" x14ac:dyDescent="0.3">
      <c r="A12" s="1209" t="s">
        <v>694</v>
      </c>
      <c r="B12" s="1209"/>
      <c r="C12" s="1209"/>
      <c r="D12" s="1209"/>
      <c r="E12" s="1209"/>
      <c r="F12" s="1209"/>
    </row>
    <row r="14" spans="1:6" ht="22.5" customHeight="1" x14ac:dyDescent="0.3">
      <c r="A14" s="1358" t="s">
        <v>695</v>
      </c>
      <c r="B14" s="1358"/>
      <c r="C14" s="1358"/>
      <c r="D14" s="1358"/>
      <c r="E14" s="1358"/>
      <c r="F14" s="1358"/>
    </row>
    <row r="15" spans="1:6" x14ac:dyDescent="0.3">
      <c r="A15" s="1355"/>
      <c r="B15" s="1357"/>
      <c r="C15" s="1357"/>
      <c r="D15" s="1356"/>
      <c r="E15" s="469" t="s">
        <v>683</v>
      </c>
      <c r="F15" s="470" t="s">
        <v>684</v>
      </c>
    </row>
    <row r="16" spans="1:6" ht="15" thickBot="1" x14ac:dyDescent="0.35">
      <c r="A16" s="471" t="s">
        <v>685</v>
      </c>
      <c r="B16" s="305">
        <v>6371</v>
      </c>
      <c r="C16" s="472"/>
      <c r="D16" s="471" t="s">
        <v>686</v>
      </c>
      <c r="E16" s="306">
        <v>39.577388663719518</v>
      </c>
      <c r="F16" s="305">
        <f>E16*365</f>
        <v>14445.746862257623</v>
      </c>
    </row>
    <row r="17" spans="1:6" ht="15" thickBot="1" x14ac:dyDescent="0.35">
      <c r="A17" s="473" t="s">
        <v>687</v>
      </c>
      <c r="B17" s="192">
        <v>3.1415926000000001</v>
      </c>
      <c r="C17" s="474"/>
      <c r="D17" s="473" t="s">
        <v>688</v>
      </c>
      <c r="E17" s="195">
        <f>B20*E16</f>
        <v>37938093.225268252</v>
      </c>
      <c r="F17" s="195">
        <f>B20*E16*365</f>
        <v>13847404027.222912</v>
      </c>
    </row>
    <row r="18" spans="1:6" ht="15" thickBot="1" x14ac:dyDescent="0.35">
      <c r="A18" s="473" t="s">
        <v>689</v>
      </c>
      <c r="B18" s="195">
        <f>2*6371*3.1415926</f>
        <v>40030.172909200002</v>
      </c>
      <c r="C18" s="474"/>
      <c r="D18" s="473"/>
      <c r="E18" s="473"/>
      <c r="F18" s="473"/>
    </row>
    <row r="19" spans="1:6" ht="22.2" thickBot="1" x14ac:dyDescent="0.35">
      <c r="A19" s="471" t="s">
        <v>690</v>
      </c>
      <c r="B19" s="195">
        <v>381000</v>
      </c>
      <c r="C19" s="474"/>
      <c r="D19" s="471" t="s">
        <v>691</v>
      </c>
      <c r="E19" s="195">
        <f>E17/B18</f>
        <v>947.73743074562299</v>
      </c>
      <c r="F19" s="195"/>
    </row>
    <row r="20" spans="1:6" ht="21.6" x14ac:dyDescent="0.3">
      <c r="A20" s="475" t="s">
        <v>692</v>
      </c>
      <c r="B20" s="476">
        <v>958580</v>
      </c>
      <c r="C20" s="474"/>
      <c r="D20" s="475" t="s">
        <v>693</v>
      </c>
      <c r="E20" s="476">
        <f>E17/(2*B19)</f>
        <v>49.787523917674875</v>
      </c>
      <c r="F20" s="476">
        <f>F17/(2*B19)</f>
        <v>18172.446229951329</v>
      </c>
    </row>
    <row r="21" spans="1:6" ht="16.5" customHeight="1" x14ac:dyDescent="0.3">
      <c r="A21" s="1209" t="s">
        <v>696</v>
      </c>
      <c r="B21" s="1209"/>
      <c r="C21" s="1209"/>
      <c r="D21" s="1209"/>
      <c r="E21" s="1209"/>
      <c r="F21" s="1209"/>
    </row>
    <row r="23" spans="1:6" x14ac:dyDescent="0.3">
      <c r="A23" s="1358" t="s">
        <v>697</v>
      </c>
      <c r="B23" s="1358"/>
      <c r="C23" s="1358"/>
      <c r="D23" s="1358"/>
      <c r="E23" s="1358"/>
      <c r="F23" s="1358"/>
    </row>
    <row r="24" spans="1:6" x14ac:dyDescent="0.3">
      <c r="A24" s="1355"/>
      <c r="B24" s="1357"/>
      <c r="C24" s="1357"/>
      <c r="D24" s="1356"/>
      <c r="E24" s="469" t="s">
        <v>683</v>
      </c>
      <c r="F24" s="470" t="s">
        <v>684</v>
      </c>
    </row>
    <row r="25" spans="1:6" ht="15" thickBot="1" x14ac:dyDescent="0.35">
      <c r="A25" s="471" t="s">
        <v>685</v>
      </c>
      <c r="B25" s="305">
        <v>6371</v>
      </c>
      <c r="C25" s="472"/>
      <c r="D25" s="471" t="s">
        <v>686</v>
      </c>
      <c r="E25" s="306">
        <v>40.11</v>
      </c>
      <c r="F25" s="305">
        <f>E25*365</f>
        <v>14640.15</v>
      </c>
    </row>
    <row r="26" spans="1:6" ht="15" thickBot="1" x14ac:dyDescent="0.35">
      <c r="A26" s="473" t="s">
        <v>687</v>
      </c>
      <c r="B26" s="192">
        <v>3.1415926000000001</v>
      </c>
      <c r="C26" s="474"/>
      <c r="D26" s="473" t="s">
        <v>688</v>
      </c>
      <c r="E26" s="195">
        <f>B29*E25</f>
        <v>37122125.880000003</v>
      </c>
      <c r="F26" s="195">
        <f>B29*E25*365</f>
        <v>13549575946.200001</v>
      </c>
    </row>
    <row r="27" spans="1:6" ht="15" thickBot="1" x14ac:dyDescent="0.35">
      <c r="A27" s="473" t="s">
        <v>689</v>
      </c>
      <c r="B27" s="195">
        <f>2*6371*3.1415926</f>
        <v>40030.172909200002</v>
      </c>
      <c r="C27" s="474"/>
      <c r="D27" s="473"/>
      <c r="E27" s="473"/>
      <c r="F27" s="473"/>
    </row>
    <row r="28" spans="1:6" ht="22.2" thickBot="1" x14ac:dyDescent="0.35">
      <c r="A28" s="471" t="s">
        <v>690</v>
      </c>
      <c r="B28" s="195">
        <v>381000</v>
      </c>
      <c r="C28" s="474"/>
      <c r="D28" s="471" t="s">
        <v>691</v>
      </c>
      <c r="E28" s="195">
        <f>E26/B27</f>
        <v>927.35362308336039</v>
      </c>
      <c r="F28" s="195"/>
    </row>
    <row r="29" spans="1:6" ht="21.6" x14ac:dyDescent="0.3">
      <c r="A29" s="475" t="s">
        <v>692</v>
      </c>
      <c r="B29" s="476">
        <v>925508</v>
      </c>
      <c r="C29" s="474"/>
      <c r="D29" s="475" t="s">
        <v>693</v>
      </c>
      <c r="E29" s="476">
        <f>E26/(2*B28)</f>
        <v>48.716700629921263</v>
      </c>
      <c r="F29" s="476">
        <f>F26/(2*B28)</f>
        <v>17781.59572992126</v>
      </c>
    </row>
    <row r="30" spans="1:6" ht="15" customHeight="1" x14ac:dyDescent="0.3">
      <c r="A30" s="1209" t="s">
        <v>694</v>
      </c>
      <c r="B30" s="1209"/>
      <c r="C30" s="1209"/>
      <c r="D30" s="1209"/>
      <c r="E30" s="1209"/>
      <c r="F30" s="1209"/>
    </row>
  </sheetData>
  <mergeCells count="10">
    <mergeCell ref="A21:F21"/>
    <mergeCell ref="A23:F23"/>
    <mergeCell ref="A24:D24"/>
    <mergeCell ref="A30:F30"/>
    <mergeCell ref="A1:F1"/>
    <mergeCell ref="A5:F5"/>
    <mergeCell ref="A6:D6"/>
    <mergeCell ref="A12:F12"/>
    <mergeCell ref="A14:F14"/>
    <mergeCell ref="A15:D15"/>
  </mergeCells>
  <hyperlinks>
    <hyperlink ref="A3" location="Kapitel3" display="&lt;  Zurück zur Übersicht"/>
  </hyperlink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2"/>
  <sheetViews>
    <sheetView showGridLines="0" workbookViewId="0">
      <selection sqref="A1:E1"/>
    </sheetView>
  </sheetViews>
  <sheetFormatPr baseColWidth="10" defaultColWidth="11.44140625" defaultRowHeight="14.4" x14ac:dyDescent="0.3"/>
  <cols>
    <col min="1" max="1" width="35.6640625" style="443" customWidth="1"/>
    <col min="2" max="2" width="18.5546875" style="443" customWidth="1"/>
    <col min="3" max="5" width="12.88671875" style="443" customWidth="1"/>
    <col min="6" max="16384" width="11.44140625" style="443"/>
  </cols>
  <sheetData>
    <row r="1" spans="1:5" ht="24.6" x14ac:dyDescent="0.4">
      <c r="A1" s="1201" t="s">
        <v>698</v>
      </c>
      <c r="B1" s="1201"/>
      <c r="C1" s="1201"/>
      <c r="D1" s="1201"/>
      <c r="E1" s="1201"/>
    </row>
    <row r="2" spans="1:5" x14ac:dyDescent="0.3">
      <c r="A2" s="120"/>
      <c r="B2" s="120"/>
      <c r="C2" s="120"/>
    </row>
    <row r="3" spans="1:5" x14ac:dyDescent="0.3">
      <c r="A3" s="434" t="s">
        <v>7</v>
      </c>
      <c r="B3" s="120"/>
      <c r="C3" s="120"/>
    </row>
    <row r="5" spans="1:5" ht="27" customHeight="1" x14ac:dyDescent="0.3">
      <c r="A5" s="1363" t="s">
        <v>699</v>
      </c>
      <c r="B5" s="1363"/>
      <c r="C5" s="1363"/>
      <c r="D5" s="1363"/>
      <c r="E5" s="1363"/>
    </row>
    <row r="6" spans="1:5" ht="27" customHeight="1" x14ac:dyDescent="0.3">
      <c r="A6" s="477"/>
      <c r="B6" s="477"/>
      <c r="C6" s="478" t="s">
        <v>700</v>
      </c>
      <c r="D6" s="478" t="s">
        <v>701</v>
      </c>
      <c r="E6" s="478" t="s">
        <v>702</v>
      </c>
    </row>
    <row r="7" spans="1:5" x14ac:dyDescent="0.3">
      <c r="A7" s="479" t="s">
        <v>19</v>
      </c>
      <c r="B7" s="480"/>
      <c r="C7" s="481"/>
      <c r="D7" s="481"/>
      <c r="E7" s="481"/>
    </row>
    <row r="8" spans="1:5" x14ac:dyDescent="0.3">
      <c r="A8" s="1364"/>
      <c r="B8" s="482" t="s">
        <v>265</v>
      </c>
      <c r="C8" s="483">
        <v>30.014042185091899</v>
      </c>
      <c r="D8" s="483">
        <v>74.642457458156997</v>
      </c>
      <c r="E8" s="483">
        <v>2.7504916319600299</v>
      </c>
    </row>
    <row r="9" spans="1:5" x14ac:dyDescent="0.3">
      <c r="A9" s="1365"/>
      <c r="B9" s="482" t="s">
        <v>17</v>
      </c>
      <c r="C9" s="484">
        <v>55018.000000000196</v>
      </c>
      <c r="D9" s="484">
        <v>55018.000000000196</v>
      </c>
      <c r="E9" s="484">
        <v>55018.000000000196</v>
      </c>
    </row>
    <row r="10" spans="1:5" x14ac:dyDescent="0.3">
      <c r="A10" s="1365"/>
      <c r="B10" s="482" t="s">
        <v>18</v>
      </c>
      <c r="C10" s="485">
        <v>55018</v>
      </c>
      <c r="D10" s="485">
        <v>55018</v>
      </c>
      <c r="E10" s="485">
        <v>55018</v>
      </c>
    </row>
    <row r="11" spans="1:5" x14ac:dyDescent="0.3">
      <c r="A11" s="1365"/>
      <c r="B11" s="482" t="s">
        <v>252</v>
      </c>
      <c r="C11" s="484">
        <v>10.186</v>
      </c>
      <c r="D11" s="484">
        <v>55</v>
      </c>
      <c r="E11" s="484">
        <v>2</v>
      </c>
    </row>
    <row r="12" spans="1:5" x14ac:dyDescent="0.3">
      <c r="A12" s="1365"/>
      <c r="B12" s="482" t="s">
        <v>287</v>
      </c>
      <c r="C12" s="483">
        <v>52.1693531119924</v>
      </c>
      <c r="D12" s="483">
        <v>82.831132575667795</v>
      </c>
      <c r="E12" s="483">
        <v>2.0485404887259202</v>
      </c>
    </row>
    <row r="13" spans="1:5" x14ac:dyDescent="0.3">
      <c r="A13" s="1366"/>
      <c r="B13" s="480" t="s">
        <v>254</v>
      </c>
      <c r="C13" s="486">
        <v>0.41709386869329101</v>
      </c>
      <c r="D13" s="486">
        <v>0.66223473118531695</v>
      </c>
      <c r="E13" s="486">
        <v>1.6378076910084E-2</v>
      </c>
    </row>
    <row r="14" spans="1:5" x14ac:dyDescent="0.3">
      <c r="A14" s="487" t="s">
        <v>27</v>
      </c>
      <c r="B14" s="488"/>
      <c r="C14" s="488"/>
      <c r="D14" s="488"/>
      <c r="E14" s="488"/>
    </row>
    <row r="15" spans="1:5" x14ac:dyDescent="0.3">
      <c r="A15" s="1360"/>
      <c r="B15" s="489" t="s">
        <v>265</v>
      </c>
      <c r="C15" s="483">
        <v>31.3184322474544</v>
      </c>
      <c r="D15" s="483">
        <v>75.480775321302204</v>
      </c>
      <c r="E15" s="483">
        <v>2.6841705406477701</v>
      </c>
    </row>
    <row r="16" spans="1:5" x14ac:dyDescent="0.3">
      <c r="A16" s="1361"/>
      <c r="B16" s="489" t="s">
        <v>17</v>
      </c>
      <c r="C16" s="484">
        <v>6639.8380280405199</v>
      </c>
      <c r="D16" s="484">
        <v>6639.8380280405199</v>
      </c>
      <c r="E16" s="484">
        <v>6639.8380280405199</v>
      </c>
    </row>
    <row r="17" spans="1:5" x14ac:dyDescent="0.3">
      <c r="A17" s="1361"/>
      <c r="B17" s="489" t="s">
        <v>18</v>
      </c>
      <c r="C17" s="484">
        <v>5874</v>
      </c>
      <c r="D17" s="484">
        <v>5874</v>
      </c>
      <c r="E17" s="484">
        <v>5874</v>
      </c>
    </row>
    <row r="18" spans="1:5" x14ac:dyDescent="0.3">
      <c r="A18" s="1361"/>
      <c r="B18" s="489" t="s">
        <v>252</v>
      </c>
      <c r="C18" s="485">
        <v>9.9760000000000009</v>
      </c>
      <c r="D18" s="485">
        <v>55</v>
      </c>
      <c r="E18" s="485">
        <v>2</v>
      </c>
    </row>
    <row r="19" spans="1:5" x14ac:dyDescent="0.3">
      <c r="A19" s="1361"/>
      <c r="B19" s="489" t="s">
        <v>287</v>
      </c>
      <c r="C19" s="483">
        <v>53.952552953053498</v>
      </c>
      <c r="D19" s="483">
        <v>85.424292656884504</v>
      </c>
      <c r="E19" s="483">
        <v>2.0212214546813998</v>
      </c>
    </row>
    <row r="20" spans="1:5" x14ac:dyDescent="0.3">
      <c r="A20" s="1362"/>
      <c r="B20" s="490" t="s">
        <v>254</v>
      </c>
      <c r="C20" s="486">
        <v>1.3201272085292499</v>
      </c>
      <c r="D20" s="486">
        <v>2.09018715210465</v>
      </c>
      <c r="E20" s="486">
        <v>4.9455851312722003E-2</v>
      </c>
    </row>
    <row r="21" spans="1:5" x14ac:dyDescent="0.3">
      <c r="A21" s="491" t="s">
        <v>37</v>
      </c>
      <c r="B21" s="491"/>
      <c r="C21" s="492"/>
      <c r="D21" s="492"/>
      <c r="E21" s="492"/>
    </row>
    <row r="22" spans="1:5" ht="15" thickBot="1" x14ac:dyDescent="0.35">
      <c r="A22" s="1360" t="s">
        <v>38</v>
      </c>
      <c r="B22" s="471" t="s">
        <v>265</v>
      </c>
      <c r="C22" s="493">
        <v>31.632662540156399</v>
      </c>
      <c r="D22" s="493">
        <v>64.431129980434505</v>
      </c>
      <c r="E22" s="493">
        <v>2.6482550483953098</v>
      </c>
    </row>
    <row r="23" spans="1:5" ht="15" thickBot="1" x14ac:dyDescent="0.35">
      <c r="A23" s="1361"/>
      <c r="B23" s="473" t="s">
        <v>17</v>
      </c>
      <c r="C23" s="484">
        <v>368.67418052375501</v>
      </c>
      <c r="D23" s="494">
        <v>368.67418052375501</v>
      </c>
      <c r="E23" s="484">
        <v>368.67418052375501</v>
      </c>
    </row>
    <row r="24" spans="1:5" ht="15" thickBot="1" x14ac:dyDescent="0.35">
      <c r="A24" s="1361"/>
      <c r="B24" s="473" t="s">
        <v>18</v>
      </c>
      <c r="C24" s="484">
        <v>327</v>
      </c>
      <c r="D24" s="495">
        <v>327</v>
      </c>
      <c r="E24" s="484">
        <v>327</v>
      </c>
    </row>
    <row r="25" spans="1:5" ht="15" thickBot="1" x14ac:dyDescent="0.35">
      <c r="A25" s="1361"/>
      <c r="B25" s="471" t="s">
        <v>252</v>
      </c>
      <c r="C25" s="485">
        <v>7.181</v>
      </c>
      <c r="D25" s="496">
        <v>45</v>
      </c>
      <c r="E25" s="485">
        <v>2</v>
      </c>
    </row>
    <row r="26" spans="1:5" ht="15" thickBot="1" x14ac:dyDescent="0.35">
      <c r="A26" s="1361"/>
      <c r="B26" s="473" t="s">
        <v>287</v>
      </c>
      <c r="C26" s="483">
        <v>54.191734852108603</v>
      </c>
      <c r="D26" s="497">
        <v>73.048011378286304</v>
      </c>
      <c r="E26" s="483">
        <v>2.0781948918453601</v>
      </c>
    </row>
    <row r="27" spans="1:5" x14ac:dyDescent="0.3">
      <c r="A27" s="1362"/>
      <c r="B27" s="498" t="s">
        <v>254</v>
      </c>
      <c r="C27" s="499">
        <v>5.61991738988511</v>
      </c>
      <c r="D27" s="499">
        <v>7.57539485609185</v>
      </c>
      <c r="E27" s="499">
        <v>0.215517802560213</v>
      </c>
    </row>
    <row r="28" spans="1:5" ht="15" thickBot="1" x14ac:dyDescent="0.35">
      <c r="A28" s="1360" t="s">
        <v>39</v>
      </c>
      <c r="B28" s="471" t="s">
        <v>265</v>
      </c>
      <c r="C28" s="500">
        <v>32.542786887672698</v>
      </c>
      <c r="D28" s="500">
        <v>73.908502132789295</v>
      </c>
      <c r="E28" s="500">
        <v>2.7211523902329402</v>
      </c>
    </row>
    <row r="29" spans="1:5" ht="15" thickBot="1" x14ac:dyDescent="0.35">
      <c r="A29" s="1361"/>
      <c r="B29" s="473" t="s">
        <v>17</v>
      </c>
      <c r="C29" s="485">
        <v>1126.2616089539299</v>
      </c>
      <c r="D29" s="485">
        <v>1126.2616089539299</v>
      </c>
      <c r="E29" s="485">
        <v>1126.2616089539299</v>
      </c>
    </row>
    <row r="30" spans="1:5" ht="15" thickBot="1" x14ac:dyDescent="0.35">
      <c r="A30" s="1361"/>
      <c r="B30" s="473" t="s">
        <v>18</v>
      </c>
      <c r="C30" s="485">
        <v>1113</v>
      </c>
      <c r="D30" s="485">
        <v>1113</v>
      </c>
      <c r="E30" s="485">
        <v>1113</v>
      </c>
    </row>
    <row r="31" spans="1:5" ht="15" thickBot="1" x14ac:dyDescent="0.35">
      <c r="A31" s="1361"/>
      <c r="B31" s="471" t="s">
        <v>252</v>
      </c>
      <c r="C31" s="501">
        <v>10.49</v>
      </c>
      <c r="D31" s="496">
        <v>52</v>
      </c>
      <c r="E31" s="496">
        <v>2</v>
      </c>
    </row>
    <row r="32" spans="1:5" ht="15" thickBot="1" x14ac:dyDescent="0.35">
      <c r="A32" s="1361"/>
      <c r="B32" s="473" t="s">
        <v>287</v>
      </c>
      <c r="C32" s="493">
        <v>57.372960362307701</v>
      </c>
      <c r="D32" s="493">
        <v>79.827139763676897</v>
      </c>
      <c r="E32" s="493">
        <v>2.0481037975360699</v>
      </c>
    </row>
    <row r="33" spans="1:5" x14ac:dyDescent="0.3">
      <c r="A33" s="1362"/>
      <c r="B33" s="498" t="s">
        <v>254</v>
      </c>
      <c r="C33" s="493">
        <v>3.2250052865734098</v>
      </c>
      <c r="D33" s="493">
        <v>4.48718257039818</v>
      </c>
      <c r="E33" s="493">
        <v>0.11512645561243</v>
      </c>
    </row>
    <row r="34" spans="1:5" ht="15" thickBot="1" x14ac:dyDescent="0.35">
      <c r="A34" s="1360" t="s">
        <v>47</v>
      </c>
      <c r="B34" s="471" t="s">
        <v>265</v>
      </c>
      <c r="C34" s="500">
        <v>32.340298650332997</v>
      </c>
      <c r="D34" s="500">
        <v>71.185637109740298</v>
      </c>
      <c r="E34" s="500">
        <v>2.6599395417423102</v>
      </c>
    </row>
    <row r="35" spans="1:5" ht="15" thickBot="1" x14ac:dyDescent="0.35">
      <c r="A35" s="1361"/>
      <c r="B35" s="473" t="s">
        <v>17</v>
      </c>
      <c r="C35" s="485">
        <v>534.950792348552</v>
      </c>
      <c r="D35" s="501">
        <v>534.950792348552</v>
      </c>
      <c r="E35" s="485">
        <v>534.950792348552</v>
      </c>
    </row>
    <row r="36" spans="1:5" ht="15" thickBot="1" x14ac:dyDescent="0.35">
      <c r="A36" s="1361"/>
      <c r="B36" s="473" t="s">
        <v>18</v>
      </c>
      <c r="C36" s="485">
        <v>410</v>
      </c>
      <c r="D36" s="496">
        <v>410</v>
      </c>
      <c r="E36" s="485">
        <v>410</v>
      </c>
    </row>
    <row r="37" spans="1:5" ht="15" thickBot="1" x14ac:dyDescent="0.35">
      <c r="A37" s="1361"/>
      <c r="B37" s="471" t="s">
        <v>252</v>
      </c>
      <c r="C37" s="501">
        <v>10.039</v>
      </c>
      <c r="D37" s="496">
        <v>52</v>
      </c>
      <c r="E37" s="496">
        <v>2</v>
      </c>
    </row>
    <row r="38" spans="1:5" ht="15" thickBot="1" x14ac:dyDescent="0.35">
      <c r="A38" s="1361"/>
      <c r="B38" s="473" t="s">
        <v>287</v>
      </c>
      <c r="C38" s="493">
        <v>55.816292493856302</v>
      </c>
      <c r="D38" s="493">
        <v>78.272470293289203</v>
      </c>
      <c r="E38" s="493">
        <v>2.1111139819492202</v>
      </c>
    </row>
    <row r="39" spans="1:5" x14ac:dyDescent="0.3">
      <c r="A39" s="1362"/>
      <c r="B39" s="498" t="s">
        <v>254</v>
      </c>
      <c r="C39" s="493">
        <v>5.1693961027578403</v>
      </c>
      <c r="D39" s="493">
        <v>7.2491630097412001</v>
      </c>
      <c r="E39" s="493">
        <v>0.19551969332192901</v>
      </c>
    </row>
    <row r="40" spans="1:5" ht="15" thickBot="1" x14ac:dyDescent="0.35">
      <c r="A40" s="1360" t="s">
        <v>51</v>
      </c>
      <c r="B40" s="471" t="s">
        <v>265</v>
      </c>
      <c r="C40" s="500">
        <v>29.727071754454801</v>
      </c>
      <c r="D40" s="500">
        <v>70.853107208969107</v>
      </c>
      <c r="E40" s="500">
        <v>2.5893793049764602</v>
      </c>
    </row>
    <row r="41" spans="1:5" ht="15" thickBot="1" x14ac:dyDescent="0.35">
      <c r="A41" s="1361"/>
      <c r="B41" s="473" t="s">
        <v>17</v>
      </c>
      <c r="C41" s="485">
        <v>633.88052513641105</v>
      </c>
      <c r="D41" s="501">
        <v>633.88052513641105</v>
      </c>
      <c r="E41" s="485">
        <v>633.88052513641105</v>
      </c>
    </row>
    <row r="42" spans="1:5" ht="15" thickBot="1" x14ac:dyDescent="0.35">
      <c r="A42" s="1361"/>
      <c r="B42" s="473" t="s">
        <v>18</v>
      </c>
      <c r="C42" s="485">
        <v>506</v>
      </c>
      <c r="D42" s="496">
        <v>506</v>
      </c>
      <c r="E42" s="485">
        <v>506</v>
      </c>
    </row>
    <row r="43" spans="1:5" ht="15" thickBot="1" x14ac:dyDescent="0.35">
      <c r="A43" s="1361"/>
      <c r="B43" s="471" t="s">
        <v>252</v>
      </c>
      <c r="C43" s="501">
        <v>8.89</v>
      </c>
      <c r="D43" s="496">
        <v>51</v>
      </c>
      <c r="E43" s="496">
        <v>2</v>
      </c>
    </row>
    <row r="44" spans="1:5" ht="15" thickBot="1" x14ac:dyDescent="0.35">
      <c r="A44" s="1361"/>
      <c r="B44" s="473" t="s">
        <v>287</v>
      </c>
      <c r="C44" s="493">
        <v>48.048685743913097</v>
      </c>
      <c r="D44" s="493">
        <v>79.521455568614996</v>
      </c>
      <c r="E44" s="493">
        <v>2.1236051739837198</v>
      </c>
    </row>
    <row r="45" spans="1:5" x14ac:dyDescent="0.3">
      <c r="A45" s="1362"/>
      <c r="B45" s="498" t="s">
        <v>254</v>
      </c>
      <c r="C45" s="493">
        <v>4.0056869751178699</v>
      </c>
      <c r="D45" s="493">
        <v>6.6294853622290404</v>
      </c>
      <c r="E45" s="493">
        <v>0.17703913133143501</v>
      </c>
    </row>
    <row r="46" spans="1:5" ht="15" thickBot="1" x14ac:dyDescent="0.35">
      <c r="A46" s="1360" t="s">
        <v>56</v>
      </c>
      <c r="B46" s="471" t="s">
        <v>265</v>
      </c>
      <c r="C46" s="500">
        <v>30.813581885887501</v>
      </c>
      <c r="D46" s="500">
        <v>79.135125195542997</v>
      </c>
      <c r="E46" s="500">
        <v>2.6548420010948899</v>
      </c>
    </row>
    <row r="47" spans="1:5" ht="15" thickBot="1" x14ac:dyDescent="0.35">
      <c r="A47" s="1361"/>
      <c r="B47" s="473" t="s">
        <v>17</v>
      </c>
      <c r="C47" s="485">
        <v>2681.0923171805898</v>
      </c>
      <c r="D47" s="485">
        <v>2681.0923171805898</v>
      </c>
      <c r="E47" s="485">
        <v>2681.0923171805898</v>
      </c>
    </row>
    <row r="48" spans="1:5" ht="15" thickBot="1" x14ac:dyDescent="0.35">
      <c r="A48" s="1361"/>
      <c r="B48" s="473" t="s">
        <v>18</v>
      </c>
      <c r="C48" s="485">
        <v>2070</v>
      </c>
      <c r="D48" s="485">
        <v>2070</v>
      </c>
      <c r="E48" s="485">
        <v>2070</v>
      </c>
    </row>
    <row r="49" spans="1:5" ht="15" thickBot="1" x14ac:dyDescent="0.35">
      <c r="A49" s="1361"/>
      <c r="B49" s="471" t="s">
        <v>252</v>
      </c>
      <c r="C49" s="501">
        <v>10.379</v>
      </c>
      <c r="D49" s="496">
        <v>57</v>
      </c>
      <c r="E49" s="496">
        <v>2</v>
      </c>
    </row>
    <row r="50" spans="1:5" ht="15" thickBot="1" x14ac:dyDescent="0.35">
      <c r="A50" s="1361"/>
      <c r="B50" s="473" t="s">
        <v>287</v>
      </c>
      <c r="C50" s="493">
        <v>52.822812778761701</v>
      </c>
      <c r="D50" s="493">
        <v>89.867763736208104</v>
      </c>
      <c r="E50" s="493">
        <v>1.9533378488547699</v>
      </c>
    </row>
    <row r="51" spans="1:5" x14ac:dyDescent="0.3">
      <c r="A51" s="1362"/>
      <c r="B51" s="498" t="s">
        <v>254</v>
      </c>
      <c r="C51" s="493">
        <v>2.1772440093227701</v>
      </c>
      <c r="D51" s="493">
        <v>3.7041581076985599</v>
      </c>
      <c r="E51" s="493">
        <v>8.0512432145840002E-2</v>
      </c>
    </row>
    <row r="52" spans="1:5" ht="15" thickBot="1" x14ac:dyDescent="0.35">
      <c r="A52" s="1360" t="s">
        <v>66</v>
      </c>
      <c r="B52" s="471" t="s">
        <v>265</v>
      </c>
      <c r="C52" s="500">
        <v>29.113601021489099</v>
      </c>
      <c r="D52" s="500">
        <v>70.375052690829307</v>
      </c>
      <c r="E52" s="500">
        <v>2.71565129699556</v>
      </c>
    </row>
    <row r="53" spans="1:5" ht="15" thickBot="1" x14ac:dyDescent="0.35">
      <c r="A53" s="1361"/>
      <c r="B53" s="473" t="s">
        <v>17</v>
      </c>
      <c r="C53" s="485">
        <v>816.16981757069698</v>
      </c>
      <c r="D53" s="501">
        <v>816.16981757069698</v>
      </c>
      <c r="E53" s="485">
        <v>816.16981757069698</v>
      </c>
    </row>
    <row r="54" spans="1:5" ht="15" thickBot="1" x14ac:dyDescent="0.35">
      <c r="A54" s="1361"/>
      <c r="B54" s="473" t="s">
        <v>18</v>
      </c>
      <c r="C54" s="485">
        <v>924</v>
      </c>
      <c r="D54" s="496">
        <v>924</v>
      </c>
      <c r="E54" s="485">
        <v>924</v>
      </c>
    </row>
    <row r="55" spans="1:5" ht="15" thickBot="1" x14ac:dyDescent="0.35">
      <c r="A55" s="1361"/>
      <c r="B55" s="471" t="s">
        <v>252</v>
      </c>
      <c r="C55" s="501">
        <v>9.8330000000000002</v>
      </c>
      <c r="D55" s="496">
        <v>52</v>
      </c>
      <c r="E55" s="496">
        <v>2</v>
      </c>
    </row>
    <row r="56" spans="1:5" ht="15" thickBot="1" x14ac:dyDescent="0.35">
      <c r="A56" s="1361"/>
      <c r="B56" s="473" t="s">
        <v>287</v>
      </c>
      <c r="C56" s="493">
        <v>47.958403514206402</v>
      </c>
      <c r="D56" s="493">
        <v>77.4675586321233</v>
      </c>
      <c r="E56" s="493">
        <v>2.01753808463639</v>
      </c>
    </row>
    <row r="57" spans="1:5" x14ac:dyDescent="0.3">
      <c r="A57" s="1362"/>
      <c r="B57" s="498" t="s">
        <v>254</v>
      </c>
      <c r="C57" s="493">
        <v>2.9586901471685101</v>
      </c>
      <c r="D57" s="493">
        <v>4.7791937523976697</v>
      </c>
      <c r="E57" s="493">
        <v>0.124467655617074</v>
      </c>
    </row>
    <row r="58" spans="1:5" ht="15" thickBot="1" x14ac:dyDescent="0.35">
      <c r="A58" s="1360" t="s">
        <v>71</v>
      </c>
      <c r="B58" s="471" t="s">
        <v>265</v>
      </c>
      <c r="C58" s="500">
        <v>32.413435352460503</v>
      </c>
      <c r="D58" s="500">
        <v>73.202693354935107</v>
      </c>
      <c r="E58" s="500">
        <v>2.67900025269266</v>
      </c>
    </row>
    <row r="59" spans="1:5" ht="15" thickBot="1" x14ac:dyDescent="0.35">
      <c r="A59" s="1361"/>
      <c r="B59" s="473" t="s">
        <v>17</v>
      </c>
      <c r="C59" s="485">
        <v>187.964715850652</v>
      </c>
      <c r="D59" s="501">
        <v>187.964715850652</v>
      </c>
      <c r="E59" s="485">
        <v>187.964715850652</v>
      </c>
    </row>
    <row r="60" spans="1:5" ht="15" thickBot="1" x14ac:dyDescent="0.35">
      <c r="A60" s="1361"/>
      <c r="B60" s="473" t="s">
        <v>18</v>
      </c>
      <c r="C60" s="485">
        <v>152</v>
      </c>
      <c r="D60" s="501">
        <v>152</v>
      </c>
      <c r="E60" s="485">
        <v>152</v>
      </c>
    </row>
    <row r="61" spans="1:5" ht="15" thickBot="1" x14ac:dyDescent="0.35">
      <c r="A61" s="1361"/>
      <c r="B61" s="471" t="s">
        <v>252</v>
      </c>
      <c r="C61" s="501">
        <v>8.3699999999999992</v>
      </c>
      <c r="D61" s="501">
        <v>50</v>
      </c>
      <c r="E61" s="496">
        <v>2</v>
      </c>
    </row>
    <row r="62" spans="1:5" ht="15" thickBot="1" x14ac:dyDescent="0.35">
      <c r="A62" s="1361"/>
      <c r="B62" s="473" t="s">
        <v>287</v>
      </c>
      <c r="C62" s="493">
        <v>65.359908954457794</v>
      </c>
      <c r="D62" s="493">
        <v>88.516502760044503</v>
      </c>
      <c r="E62" s="493">
        <v>1.9241085290097499</v>
      </c>
    </row>
    <row r="63" spans="1:5" x14ac:dyDescent="0.3">
      <c r="A63" s="1362"/>
      <c r="B63" s="498" t="s">
        <v>254</v>
      </c>
      <c r="C63" s="493">
        <v>9.9416941499436504</v>
      </c>
      <c r="D63" s="493">
        <v>13.4639722077365</v>
      </c>
      <c r="E63" s="493">
        <v>0.29267021347966898</v>
      </c>
    </row>
    <row r="64" spans="1:5" ht="15" thickBot="1" x14ac:dyDescent="0.35">
      <c r="A64" s="1360" t="s">
        <v>72</v>
      </c>
      <c r="B64" s="471" t="s">
        <v>265</v>
      </c>
      <c r="C64" s="500">
        <v>37.901124942483499</v>
      </c>
      <c r="D64" s="500">
        <v>95.674663099386393</v>
      </c>
      <c r="E64" s="500">
        <v>3.0230094862620698</v>
      </c>
    </row>
    <row r="65" spans="1:7" ht="15" thickBot="1" x14ac:dyDescent="0.35">
      <c r="A65" s="1361"/>
      <c r="B65" s="473" t="s">
        <v>17</v>
      </c>
      <c r="C65" s="485">
        <v>290.84407047593601</v>
      </c>
      <c r="D65" s="501">
        <v>290.84407047593601</v>
      </c>
      <c r="E65" s="485">
        <v>290.84407047593601</v>
      </c>
    </row>
    <row r="66" spans="1:7" ht="15" thickBot="1" x14ac:dyDescent="0.35">
      <c r="A66" s="1361"/>
      <c r="B66" s="473" t="s">
        <v>18</v>
      </c>
      <c r="C66" s="485">
        <v>372</v>
      </c>
      <c r="D66" s="501">
        <v>372</v>
      </c>
      <c r="E66" s="485">
        <v>372</v>
      </c>
    </row>
    <row r="67" spans="1:7" ht="15" thickBot="1" x14ac:dyDescent="0.35">
      <c r="A67" s="1361"/>
      <c r="B67" s="471" t="s">
        <v>252</v>
      </c>
      <c r="C67" s="501">
        <v>9.3390000000000004</v>
      </c>
      <c r="D67" s="501">
        <v>60</v>
      </c>
      <c r="E67" s="496">
        <v>3</v>
      </c>
    </row>
    <row r="68" spans="1:7" ht="15" thickBot="1" x14ac:dyDescent="0.35">
      <c r="A68" s="1361"/>
      <c r="B68" s="473" t="s">
        <v>287</v>
      </c>
      <c r="C68" s="493">
        <v>65.555081534160706</v>
      </c>
      <c r="D68" s="493">
        <v>114.408792194721</v>
      </c>
      <c r="E68" s="493">
        <v>2.1196684675068802</v>
      </c>
    </row>
    <row r="69" spans="1:7" x14ac:dyDescent="0.3">
      <c r="A69" s="1362"/>
      <c r="B69" s="498" t="s">
        <v>254</v>
      </c>
      <c r="C69" s="493">
        <v>6.3739058707033402</v>
      </c>
      <c r="D69" s="493">
        <v>11.123941198212201</v>
      </c>
      <c r="E69" s="493">
        <v>0.20609488956163599</v>
      </c>
    </row>
    <row r="70" spans="1:7" x14ac:dyDescent="0.3">
      <c r="A70" s="491" t="s">
        <v>288</v>
      </c>
      <c r="B70" s="491"/>
      <c r="C70" s="492"/>
      <c r="D70" s="492"/>
      <c r="E70" s="492"/>
    </row>
    <row r="71" spans="1:7" ht="15" thickBot="1" x14ac:dyDescent="0.35">
      <c r="A71" s="1360" t="s">
        <v>27</v>
      </c>
      <c r="B71" s="471" t="s">
        <v>265</v>
      </c>
      <c r="C71" s="493">
        <v>30.6704048350535</v>
      </c>
      <c r="D71" s="493">
        <v>79.016196711314095</v>
      </c>
      <c r="E71" s="493">
        <v>2.67664034533512</v>
      </c>
    </row>
    <row r="72" spans="1:7" ht="15" thickBot="1" x14ac:dyDescent="0.35">
      <c r="A72" s="1361"/>
      <c r="B72" s="473" t="s">
        <v>17</v>
      </c>
      <c r="C72" s="501">
        <v>2474.48165341188</v>
      </c>
      <c r="D72" s="501">
        <v>2474.48165341188</v>
      </c>
      <c r="E72" s="501">
        <v>2474.48165341188</v>
      </c>
    </row>
    <row r="73" spans="1:7" ht="15" thickBot="1" x14ac:dyDescent="0.35">
      <c r="A73" s="1361"/>
      <c r="B73" s="473" t="s">
        <v>18</v>
      </c>
      <c r="C73" s="502">
        <v>1894</v>
      </c>
      <c r="D73" s="502">
        <v>1894</v>
      </c>
      <c r="E73" s="502">
        <v>1894</v>
      </c>
      <c r="G73" s="503"/>
    </row>
    <row r="74" spans="1:7" ht="15" thickBot="1" x14ac:dyDescent="0.35">
      <c r="A74" s="1361"/>
      <c r="B74" s="471" t="s">
        <v>252</v>
      </c>
      <c r="C74" s="493">
        <v>10.347</v>
      </c>
      <c r="D74" s="496">
        <v>59</v>
      </c>
      <c r="E74" s="496">
        <v>2</v>
      </c>
    </row>
    <row r="75" spans="1:7" ht="15" thickBot="1" x14ac:dyDescent="0.35">
      <c r="A75" s="1361"/>
      <c r="B75" s="473" t="s">
        <v>287</v>
      </c>
      <c r="C75" s="497">
        <v>52.336550631833497</v>
      </c>
      <c r="D75" s="497">
        <v>88.838013196110794</v>
      </c>
      <c r="E75" s="497">
        <v>1.9557111299139001</v>
      </c>
    </row>
    <row r="76" spans="1:7" x14ac:dyDescent="0.3">
      <c r="A76" s="1362"/>
      <c r="B76" s="498" t="s">
        <v>254</v>
      </c>
      <c r="C76" s="504">
        <v>2.2552041512968901</v>
      </c>
      <c r="D76" s="504">
        <v>3.8280676455390199</v>
      </c>
      <c r="E76" s="504">
        <v>8.4272421580582305E-2</v>
      </c>
    </row>
    <row r="77" spans="1:7" ht="15" thickBot="1" x14ac:dyDescent="0.35">
      <c r="A77" s="1360" t="s">
        <v>84</v>
      </c>
      <c r="B77" s="471" t="s">
        <v>265</v>
      </c>
      <c r="C77" s="500">
        <v>31.3956412392793</v>
      </c>
      <c r="D77" s="500">
        <v>74.7833054838717</v>
      </c>
      <c r="E77" s="500">
        <v>2.66442195387198</v>
      </c>
    </row>
    <row r="78" spans="1:7" ht="15" thickBot="1" x14ac:dyDescent="0.35">
      <c r="A78" s="1361"/>
      <c r="B78" s="473" t="s">
        <v>17</v>
      </c>
      <c r="C78" s="501">
        <v>767.41776696528996</v>
      </c>
      <c r="D78" s="501">
        <v>767.41776696528996</v>
      </c>
      <c r="E78" s="501">
        <v>767.41776696528996</v>
      </c>
    </row>
    <row r="79" spans="1:7" ht="15" thickBot="1" x14ac:dyDescent="0.35">
      <c r="A79" s="1361"/>
      <c r="B79" s="473" t="s">
        <v>18</v>
      </c>
      <c r="C79" s="496">
        <v>766</v>
      </c>
      <c r="D79" s="496">
        <v>766</v>
      </c>
      <c r="E79" s="496">
        <v>766</v>
      </c>
    </row>
    <row r="80" spans="1:7" ht="15" thickBot="1" x14ac:dyDescent="0.35">
      <c r="A80" s="1361"/>
      <c r="B80" s="471" t="s">
        <v>252</v>
      </c>
      <c r="C80" s="497">
        <v>9.0559999999999992</v>
      </c>
      <c r="D80" s="495">
        <v>50</v>
      </c>
      <c r="E80" s="495">
        <v>2</v>
      </c>
    </row>
    <row r="81" spans="1:5" ht="15" thickBot="1" x14ac:dyDescent="0.35">
      <c r="A81" s="1361"/>
      <c r="B81" s="473" t="s">
        <v>287</v>
      </c>
      <c r="C81" s="497">
        <v>58.690633884102397</v>
      </c>
      <c r="D81" s="497">
        <v>85.715606008635802</v>
      </c>
      <c r="E81" s="497">
        <v>2.0331781805003799</v>
      </c>
    </row>
    <row r="82" spans="1:5" x14ac:dyDescent="0.3">
      <c r="A82" s="1362"/>
      <c r="B82" s="498" t="s">
        <v>254</v>
      </c>
      <c r="C82" s="497">
        <v>3.9767214232408499</v>
      </c>
      <c r="D82" s="497">
        <v>5.8078617346974202</v>
      </c>
      <c r="E82" s="497">
        <v>0.137762751781282</v>
      </c>
    </row>
    <row r="83" spans="1:5" ht="15" thickBot="1" x14ac:dyDescent="0.35">
      <c r="A83" s="1360" t="s">
        <v>89</v>
      </c>
      <c r="B83" s="471" t="s">
        <v>265</v>
      </c>
      <c r="C83" s="500">
        <v>27.513895119565898</v>
      </c>
      <c r="D83" s="500">
        <v>73.467935478450201</v>
      </c>
      <c r="E83" s="500">
        <v>2.6696625536124801</v>
      </c>
    </row>
    <row r="84" spans="1:5" ht="15" thickBot="1" x14ac:dyDescent="0.35">
      <c r="A84" s="1361"/>
      <c r="B84" s="473" t="s">
        <v>17</v>
      </c>
      <c r="C84" s="501">
        <v>238.14677763416299</v>
      </c>
      <c r="D84" s="501">
        <v>238.14677763416299</v>
      </c>
      <c r="E84" s="501">
        <v>238.14677763416299</v>
      </c>
    </row>
    <row r="85" spans="1:5" ht="15" thickBot="1" x14ac:dyDescent="0.35">
      <c r="A85" s="1361"/>
      <c r="B85" s="473" t="s">
        <v>18</v>
      </c>
      <c r="C85" s="496">
        <v>187</v>
      </c>
      <c r="D85" s="496">
        <v>187</v>
      </c>
      <c r="E85" s="496">
        <v>187</v>
      </c>
    </row>
    <row r="86" spans="1:5" ht="15" thickBot="1" x14ac:dyDescent="0.35">
      <c r="A86" s="1361"/>
      <c r="B86" s="471" t="s">
        <v>252</v>
      </c>
      <c r="C86" s="497">
        <v>11.334</v>
      </c>
      <c r="D86" s="495">
        <v>60</v>
      </c>
      <c r="E86" s="495">
        <v>2</v>
      </c>
    </row>
    <row r="87" spans="1:5" ht="15" thickBot="1" x14ac:dyDescent="0.35">
      <c r="A87" s="1361"/>
      <c r="B87" s="473" t="s">
        <v>287</v>
      </c>
      <c r="C87" s="497">
        <v>40.281376073704998</v>
      </c>
      <c r="D87" s="497">
        <v>70.140862832818001</v>
      </c>
      <c r="E87" s="497">
        <v>2.0651856559469199</v>
      </c>
    </row>
    <row r="88" spans="1:5" x14ac:dyDescent="0.3">
      <c r="A88" s="1362"/>
      <c r="B88" s="498" t="s">
        <v>254</v>
      </c>
      <c r="C88" s="497">
        <v>5.5240073613974001</v>
      </c>
      <c r="D88" s="497">
        <v>9.6188035362619608</v>
      </c>
      <c r="E88" s="497">
        <v>0.28321030406779202</v>
      </c>
    </row>
    <row r="89" spans="1:5" ht="15" thickBot="1" x14ac:dyDescent="0.35">
      <c r="A89" s="1360" t="s">
        <v>90</v>
      </c>
      <c r="B89" s="471" t="s">
        <v>265</v>
      </c>
      <c r="C89" s="500">
        <v>33.223978925553197</v>
      </c>
      <c r="D89" s="500">
        <v>81.843421734822599</v>
      </c>
      <c r="E89" s="500">
        <v>3.0555027991161698</v>
      </c>
    </row>
    <row r="90" spans="1:5" ht="15" thickBot="1" x14ac:dyDescent="0.35">
      <c r="A90" s="1361"/>
      <c r="B90" s="473" t="s">
        <v>17</v>
      </c>
      <c r="C90" s="501">
        <v>157.032982844038</v>
      </c>
      <c r="D90" s="501">
        <v>157.032982844038</v>
      </c>
      <c r="E90" s="501">
        <v>157.032982844038</v>
      </c>
    </row>
    <row r="91" spans="1:5" ht="15" thickBot="1" x14ac:dyDescent="0.35">
      <c r="A91" s="1361"/>
      <c r="B91" s="473" t="s">
        <v>18</v>
      </c>
      <c r="C91" s="496">
        <v>267</v>
      </c>
      <c r="D91" s="496">
        <v>267</v>
      </c>
      <c r="E91" s="496">
        <v>267</v>
      </c>
    </row>
    <row r="92" spans="1:5" ht="15" thickBot="1" x14ac:dyDescent="0.35">
      <c r="A92" s="1361"/>
      <c r="B92" s="471" t="s">
        <v>252</v>
      </c>
      <c r="C92" s="497">
        <v>8.7110000000000003</v>
      </c>
      <c r="D92" s="495">
        <v>57</v>
      </c>
      <c r="E92" s="495">
        <v>3</v>
      </c>
    </row>
    <row r="93" spans="1:5" ht="15" thickBot="1" x14ac:dyDescent="0.35">
      <c r="A93" s="1361"/>
      <c r="B93" s="473" t="s">
        <v>287</v>
      </c>
      <c r="C93" s="497">
        <v>64.536940679421406</v>
      </c>
      <c r="D93" s="497">
        <v>100.49217841278799</v>
      </c>
      <c r="E93" s="497">
        <v>2.1544318545251002</v>
      </c>
    </row>
    <row r="94" spans="1:5" x14ac:dyDescent="0.3">
      <c r="A94" s="1362"/>
      <c r="B94" s="498" t="s">
        <v>254</v>
      </c>
      <c r="C94" s="497">
        <v>7.4066785577114</v>
      </c>
      <c r="D94" s="497">
        <v>11.533135212668</v>
      </c>
      <c r="E94" s="497">
        <v>0.247256595261102</v>
      </c>
    </row>
    <row r="95" spans="1:5" ht="15" thickBot="1" x14ac:dyDescent="0.35">
      <c r="A95" s="1360" t="s">
        <v>91</v>
      </c>
      <c r="B95" s="471" t="s">
        <v>265</v>
      </c>
      <c r="C95" s="500">
        <v>29.019561183613298</v>
      </c>
      <c r="D95" s="500">
        <v>64.771157299864896</v>
      </c>
      <c r="E95" s="500">
        <v>2.6796734016463502</v>
      </c>
    </row>
    <row r="96" spans="1:5" ht="15" thickBot="1" x14ac:dyDescent="0.35">
      <c r="A96" s="1361"/>
      <c r="B96" s="473" t="s">
        <v>17</v>
      </c>
      <c r="C96" s="501">
        <v>212.256218221697</v>
      </c>
      <c r="D96" s="501">
        <v>212.256218221697</v>
      </c>
      <c r="E96" s="501">
        <v>212.256218221697</v>
      </c>
    </row>
    <row r="97" spans="1:5" ht="15" thickBot="1" x14ac:dyDescent="0.35">
      <c r="A97" s="1361"/>
      <c r="B97" s="473" t="s">
        <v>18</v>
      </c>
      <c r="C97" s="496">
        <v>153</v>
      </c>
      <c r="D97" s="496">
        <v>153</v>
      </c>
      <c r="E97" s="496">
        <v>153</v>
      </c>
    </row>
    <row r="98" spans="1:5" ht="15" thickBot="1" x14ac:dyDescent="0.35">
      <c r="A98" s="1361"/>
      <c r="B98" s="471" t="s">
        <v>252</v>
      </c>
      <c r="C98" s="497">
        <v>6.1360000000000001</v>
      </c>
      <c r="D98" s="495">
        <v>46</v>
      </c>
      <c r="E98" s="495">
        <v>2</v>
      </c>
    </row>
    <row r="99" spans="1:5" ht="15" thickBot="1" x14ac:dyDescent="0.35">
      <c r="A99" s="1361"/>
      <c r="B99" s="473" t="s">
        <v>287</v>
      </c>
      <c r="C99" s="497">
        <v>47.639176081179698</v>
      </c>
      <c r="D99" s="497">
        <v>70.378573043290004</v>
      </c>
      <c r="E99" s="497">
        <v>2.0973592475314802</v>
      </c>
    </row>
    <row r="100" spans="1:5" x14ac:dyDescent="0.3">
      <c r="A100" s="1362"/>
      <c r="B100" s="498" t="s">
        <v>254</v>
      </c>
      <c r="C100" s="497">
        <v>7.2225287616502296</v>
      </c>
      <c r="D100" s="497">
        <v>10.670026432507401</v>
      </c>
      <c r="E100" s="497">
        <v>0.317978578449716</v>
      </c>
    </row>
    <row r="101" spans="1:5" ht="15" thickBot="1" x14ac:dyDescent="0.35">
      <c r="A101" s="1360" t="s">
        <v>66</v>
      </c>
      <c r="B101" s="471" t="s">
        <v>265</v>
      </c>
      <c r="C101" s="500">
        <v>29.460166598187101</v>
      </c>
      <c r="D101" s="500">
        <v>71.307311745733699</v>
      </c>
      <c r="E101" s="500">
        <v>2.7842791741714001</v>
      </c>
    </row>
    <row r="102" spans="1:5" ht="15" thickBot="1" x14ac:dyDescent="0.35">
      <c r="A102" s="1361"/>
      <c r="B102" s="473" t="s">
        <v>17</v>
      </c>
      <c r="C102" s="501">
        <v>647.50611045651794</v>
      </c>
      <c r="D102" s="501">
        <v>647.50611045651794</v>
      </c>
      <c r="E102" s="501">
        <v>647.50611045651794</v>
      </c>
    </row>
    <row r="103" spans="1:5" ht="15" thickBot="1" x14ac:dyDescent="0.35">
      <c r="A103" s="1361"/>
      <c r="B103" s="473" t="s">
        <v>18</v>
      </c>
      <c r="C103" s="496">
        <v>762</v>
      </c>
      <c r="D103" s="496">
        <v>762</v>
      </c>
      <c r="E103" s="496">
        <v>762</v>
      </c>
    </row>
    <row r="104" spans="1:5" ht="15" thickBot="1" x14ac:dyDescent="0.35">
      <c r="A104" s="1361"/>
      <c r="B104" s="471" t="s">
        <v>252</v>
      </c>
      <c r="C104" s="497">
        <v>9.56</v>
      </c>
      <c r="D104" s="495">
        <v>54</v>
      </c>
      <c r="E104" s="495">
        <v>2</v>
      </c>
    </row>
    <row r="105" spans="1:5" ht="15" thickBot="1" x14ac:dyDescent="0.35">
      <c r="A105" s="1361"/>
      <c r="B105" s="473" t="s">
        <v>287</v>
      </c>
      <c r="C105" s="497">
        <v>49.568334405283302</v>
      </c>
      <c r="D105" s="497">
        <v>79.474139108682095</v>
      </c>
      <c r="E105" s="497">
        <v>2.0273901136249401</v>
      </c>
    </row>
    <row r="106" spans="1:5" x14ac:dyDescent="0.3">
      <c r="A106" s="1362"/>
      <c r="B106" s="498" t="s">
        <v>254</v>
      </c>
      <c r="C106" s="497">
        <v>3.3674223803032799</v>
      </c>
      <c r="D106" s="497">
        <v>5.3990717642791601</v>
      </c>
      <c r="E106" s="497">
        <v>0.13773064849035099</v>
      </c>
    </row>
    <row r="107" spans="1:5" x14ac:dyDescent="0.3">
      <c r="A107" s="491" t="s">
        <v>96</v>
      </c>
      <c r="B107" s="491"/>
      <c r="C107" s="492"/>
      <c r="D107" s="492"/>
      <c r="E107" s="492"/>
    </row>
    <row r="108" spans="1:5" ht="15" thickBot="1" x14ac:dyDescent="0.35">
      <c r="A108" s="1360" t="s">
        <v>97</v>
      </c>
      <c r="B108" s="471" t="s">
        <v>265</v>
      </c>
      <c r="C108" s="493">
        <v>27.789423532683799</v>
      </c>
      <c r="D108" s="493">
        <v>73.5635188791952</v>
      </c>
      <c r="E108" s="493">
        <v>2.7163042064465999</v>
      </c>
    </row>
    <row r="109" spans="1:5" ht="15" thickBot="1" x14ac:dyDescent="0.35">
      <c r="A109" s="1361"/>
      <c r="B109" s="473" t="s">
        <v>17</v>
      </c>
      <c r="C109" s="485">
        <v>2859.5931600249301</v>
      </c>
      <c r="D109" s="485">
        <v>2859.5931600249301</v>
      </c>
      <c r="E109" s="485">
        <v>2859.5931600249301</v>
      </c>
    </row>
    <row r="110" spans="1:5" ht="15" thickBot="1" x14ac:dyDescent="0.35">
      <c r="A110" s="1361"/>
      <c r="B110" s="473" t="s">
        <v>18</v>
      </c>
      <c r="C110" s="485">
        <v>2557</v>
      </c>
      <c r="D110" s="485">
        <v>2557</v>
      </c>
      <c r="E110" s="485">
        <v>2557</v>
      </c>
    </row>
    <row r="111" spans="1:5" ht="15" thickBot="1" x14ac:dyDescent="0.35">
      <c r="A111" s="1361"/>
      <c r="B111" s="471" t="s">
        <v>252</v>
      </c>
      <c r="C111" s="485">
        <v>8.1120000000000001</v>
      </c>
      <c r="D111" s="485">
        <v>54</v>
      </c>
      <c r="E111" s="485">
        <v>2</v>
      </c>
    </row>
    <row r="112" spans="1:5" ht="15" thickBot="1" x14ac:dyDescent="0.35">
      <c r="A112" s="1361"/>
      <c r="B112" s="473" t="s">
        <v>287</v>
      </c>
      <c r="C112" s="505">
        <v>50.124146545049001</v>
      </c>
      <c r="D112" s="493">
        <v>81.577583170971494</v>
      </c>
      <c r="E112" s="505">
        <v>1.9666513710222</v>
      </c>
    </row>
    <row r="113" spans="1:5" x14ac:dyDescent="0.3">
      <c r="A113" s="1362"/>
      <c r="B113" s="498" t="s">
        <v>254</v>
      </c>
      <c r="C113" s="504">
        <v>1.8588843908753101</v>
      </c>
      <c r="D113" s="504">
        <v>3.0253541746703299</v>
      </c>
      <c r="E113" s="504">
        <v>7.2934459494508996E-2</v>
      </c>
    </row>
    <row r="114" spans="1:5" ht="15" thickBot="1" x14ac:dyDescent="0.35">
      <c r="A114" s="1360" t="s">
        <v>107</v>
      </c>
      <c r="B114" s="471" t="s">
        <v>265</v>
      </c>
      <c r="C114" s="500">
        <v>34.397142409217999</v>
      </c>
      <c r="D114" s="500">
        <v>78.288316988044201</v>
      </c>
      <c r="E114" s="500">
        <v>2.69596572977935</v>
      </c>
    </row>
    <row r="115" spans="1:5" ht="15" thickBot="1" x14ac:dyDescent="0.35">
      <c r="A115" s="1361"/>
      <c r="B115" s="473" t="s">
        <v>17</v>
      </c>
      <c r="C115" s="485">
        <v>2356.9441921963999</v>
      </c>
      <c r="D115" s="485">
        <v>2356.9441921963999</v>
      </c>
      <c r="E115" s="485">
        <v>2356.9441921963999</v>
      </c>
    </row>
    <row r="116" spans="1:5" ht="15" thickBot="1" x14ac:dyDescent="0.35">
      <c r="A116" s="1361"/>
      <c r="B116" s="473" t="s">
        <v>18</v>
      </c>
      <c r="C116" s="485">
        <v>2044</v>
      </c>
      <c r="D116" s="485">
        <v>2044</v>
      </c>
      <c r="E116" s="485">
        <v>2044</v>
      </c>
    </row>
    <row r="117" spans="1:5" ht="15" thickBot="1" x14ac:dyDescent="0.35">
      <c r="A117" s="1361"/>
      <c r="B117" s="471" t="s">
        <v>252</v>
      </c>
      <c r="C117" s="501">
        <v>11.566000000000001</v>
      </c>
      <c r="D117" s="501">
        <v>55</v>
      </c>
      <c r="E117" s="496">
        <v>2</v>
      </c>
    </row>
    <row r="118" spans="1:5" ht="15" thickBot="1" x14ac:dyDescent="0.35">
      <c r="A118" s="1361"/>
      <c r="B118" s="473" t="s">
        <v>287</v>
      </c>
      <c r="C118" s="497">
        <v>57.856939201362103</v>
      </c>
      <c r="D118" s="497">
        <v>90.198977329580998</v>
      </c>
      <c r="E118" s="497">
        <v>2.0174768051620902</v>
      </c>
    </row>
    <row r="119" spans="1:5" x14ac:dyDescent="0.3">
      <c r="A119" s="1362"/>
      <c r="B119" s="498" t="s">
        <v>254</v>
      </c>
      <c r="C119" s="504">
        <v>2.3998592001541601</v>
      </c>
      <c r="D119" s="504">
        <v>3.7413808711089902</v>
      </c>
      <c r="E119" s="504">
        <v>8.3683311609610303E-2</v>
      </c>
    </row>
    <row r="120" spans="1:5" ht="15" thickBot="1" x14ac:dyDescent="0.35">
      <c r="A120" s="1360" t="s">
        <v>117</v>
      </c>
      <c r="B120" s="471" t="s">
        <v>265</v>
      </c>
      <c r="C120" s="500">
        <v>32.474894533114501</v>
      </c>
      <c r="D120" s="500">
        <v>73.300510144192302</v>
      </c>
      <c r="E120" s="500">
        <v>2.6429087506616402</v>
      </c>
    </row>
    <row r="121" spans="1:5" ht="15" thickBot="1" x14ac:dyDescent="0.35">
      <c r="A121" s="1361"/>
      <c r="B121" s="473" t="s">
        <v>17</v>
      </c>
      <c r="C121" s="485">
        <v>1148.22070519097</v>
      </c>
      <c r="D121" s="485">
        <v>1148.22070519097</v>
      </c>
      <c r="E121" s="485">
        <v>1148.22070519097</v>
      </c>
    </row>
    <row r="122" spans="1:5" ht="15" thickBot="1" x14ac:dyDescent="0.35">
      <c r="A122" s="1361"/>
      <c r="B122" s="473" t="s">
        <v>18</v>
      </c>
      <c r="C122" s="485">
        <v>1038</v>
      </c>
      <c r="D122" s="485">
        <v>1038</v>
      </c>
      <c r="E122" s="485">
        <v>1038</v>
      </c>
    </row>
    <row r="123" spans="1:5" ht="15" thickBot="1" x14ac:dyDescent="0.35">
      <c r="A123" s="1361"/>
      <c r="B123" s="471" t="s">
        <v>252</v>
      </c>
      <c r="C123" s="501">
        <v>13.449</v>
      </c>
      <c r="D123" s="501">
        <v>55</v>
      </c>
      <c r="E123" s="496">
        <v>2</v>
      </c>
    </row>
    <row r="124" spans="1:5" ht="15" thickBot="1" x14ac:dyDescent="0.35">
      <c r="A124" s="1361"/>
      <c r="B124" s="473" t="s">
        <v>287</v>
      </c>
      <c r="C124" s="497">
        <v>53.935406854017899</v>
      </c>
      <c r="D124" s="497">
        <v>81.667807191202201</v>
      </c>
      <c r="E124" s="497">
        <v>2.1660821269980399</v>
      </c>
    </row>
    <row r="125" spans="1:5" x14ac:dyDescent="0.3">
      <c r="A125" s="1362"/>
      <c r="B125" s="498" t="s">
        <v>254</v>
      </c>
      <c r="C125" s="504">
        <v>3.1393955329964198</v>
      </c>
      <c r="D125" s="504">
        <v>4.7536036907928398</v>
      </c>
      <c r="E125" s="504">
        <v>0.126080230969732</v>
      </c>
    </row>
    <row r="126" spans="1:5" ht="15" thickBot="1" x14ac:dyDescent="0.35">
      <c r="A126" s="1360" t="s">
        <v>125</v>
      </c>
      <c r="B126" s="471" t="s">
        <v>265</v>
      </c>
      <c r="C126" s="506">
        <v>36.797955902308097</v>
      </c>
      <c r="D126" s="500">
        <v>80.456710130822501</v>
      </c>
      <c r="E126" s="506">
        <v>2.4212936336743098</v>
      </c>
    </row>
    <row r="127" spans="1:5" ht="15" thickBot="1" x14ac:dyDescent="0.35">
      <c r="A127" s="1361"/>
      <c r="B127" s="473" t="s">
        <v>17</v>
      </c>
      <c r="C127" s="501">
        <v>275.07997062821897</v>
      </c>
      <c r="D127" s="501">
        <v>275.07997062821897</v>
      </c>
      <c r="E127" s="501">
        <v>275.07997062821897</v>
      </c>
    </row>
    <row r="128" spans="1:5" ht="15" thickBot="1" x14ac:dyDescent="0.35">
      <c r="A128" s="1361"/>
      <c r="B128" s="473" t="s">
        <v>18</v>
      </c>
      <c r="C128" s="485">
        <v>235</v>
      </c>
      <c r="D128" s="501">
        <v>235</v>
      </c>
      <c r="E128" s="485">
        <v>235</v>
      </c>
    </row>
    <row r="129" spans="1:5" ht="15" thickBot="1" x14ac:dyDescent="0.35">
      <c r="A129" s="1361"/>
      <c r="B129" s="471" t="s">
        <v>252</v>
      </c>
      <c r="C129" s="507">
        <v>13.726000000000001</v>
      </c>
      <c r="D129" s="501">
        <v>56</v>
      </c>
      <c r="E129" s="496">
        <v>2</v>
      </c>
    </row>
    <row r="130" spans="1:5" ht="15" thickBot="1" x14ac:dyDescent="0.35">
      <c r="A130" s="1361"/>
      <c r="B130" s="473" t="s">
        <v>287</v>
      </c>
      <c r="C130" s="497">
        <v>55.7778436531705</v>
      </c>
      <c r="D130" s="497">
        <v>96.737266004259894</v>
      </c>
      <c r="E130" s="497">
        <v>1.9770190054900501</v>
      </c>
    </row>
    <row r="131" spans="1:5" x14ac:dyDescent="0.3">
      <c r="A131" s="1362"/>
      <c r="B131" s="498" t="s">
        <v>254</v>
      </c>
      <c r="C131" s="486">
        <v>6.8233640516009997</v>
      </c>
      <c r="D131" s="486">
        <v>11.8339745689705</v>
      </c>
      <c r="E131" s="486">
        <v>0.24185087712020201</v>
      </c>
    </row>
    <row r="132" spans="1:5" ht="62.25" customHeight="1" x14ac:dyDescent="0.3">
      <c r="A132" s="1268" t="s">
        <v>703</v>
      </c>
      <c r="B132" s="1268"/>
      <c r="C132" s="1268"/>
      <c r="D132" s="1268"/>
      <c r="E132" s="1268"/>
    </row>
  </sheetData>
  <mergeCells count="23">
    <mergeCell ref="A28:A33"/>
    <mergeCell ref="A1:E1"/>
    <mergeCell ref="A5:E5"/>
    <mergeCell ref="A8:A13"/>
    <mergeCell ref="A15:A20"/>
    <mergeCell ref="A22:A27"/>
    <mergeCell ref="A101:A106"/>
    <mergeCell ref="A34:A39"/>
    <mergeCell ref="A40:A45"/>
    <mergeCell ref="A46:A51"/>
    <mergeCell ref="A52:A57"/>
    <mergeCell ref="A58:A63"/>
    <mergeCell ref="A64:A69"/>
    <mergeCell ref="A71:A76"/>
    <mergeCell ref="A77:A82"/>
    <mergeCell ref="A83:A88"/>
    <mergeCell ref="A89:A94"/>
    <mergeCell ref="A95:A100"/>
    <mergeCell ref="A108:A113"/>
    <mergeCell ref="A114:A119"/>
    <mergeCell ref="A120:A125"/>
    <mergeCell ref="A126:A131"/>
    <mergeCell ref="A132:E132"/>
  </mergeCells>
  <hyperlinks>
    <hyperlink ref="A3" location="Kapitel3" display="&lt;  Zurück zur Übersicht"/>
  </hyperlink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9"/>
  <sheetViews>
    <sheetView showGridLines="0" workbookViewId="0">
      <selection sqref="A1:I1"/>
    </sheetView>
  </sheetViews>
  <sheetFormatPr baseColWidth="10" defaultColWidth="9.109375" defaultRowHeight="15" x14ac:dyDescent="0.25"/>
  <cols>
    <col min="1" max="1" width="23.44140625" style="508" bestFit="1" customWidth="1"/>
    <col min="2" max="2" width="22.6640625" style="508" customWidth="1"/>
    <col min="3" max="3" width="20.5546875" style="508" customWidth="1"/>
    <col min="4" max="17" width="10.6640625" style="508" customWidth="1"/>
    <col min="18" max="253" width="9.109375" style="508"/>
    <col min="254" max="254" width="23.44140625" style="508" bestFit="1" customWidth="1"/>
    <col min="255" max="255" width="22.6640625" style="508" customWidth="1"/>
    <col min="256" max="256" width="17.33203125" style="508" customWidth="1"/>
    <col min="257" max="270" width="10.6640625" style="508" customWidth="1"/>
    <col min="271" max="509" width="9.109375" style="508"/>
    <col min="510" max="510" width="23.44140625" style="508" bestFit="1" customWidth="1"/>
    <col min="511" max="511" width="22.6640625" style="508" customWidth="1"/>
    <col min="512" max="512" width="17.33203125" style="508" customWidth="1"/>
    <col min="513" max="526" width="10.6640625" style="508" customWidth="1"/>
    <col min="527" max="765" width="9.109375" style="508"/>
    <col min="766" max="766" width="23.44140625" style="508" bestFit="1" customWidth="1"/>
    <col min="767" max="767" width="22.6640625" style="508" customWidth="1"/>
    <col min="768" max="768" width="17.33203125" style="508" customWidth="1"/>
    <col min="769" max="782" width="10.6640625" style="508" customWidth="1"/>
    <col min="783" max="1021" width="9.109375" style="508"/>
    <col min="1022" max="1022" width="23.44140625" style="508" bestFit="1" customWidth="1"/>
    <col min="1023" max="1023" width="22.6640625" style="508" customWidth="1"/>
    <col min="1024" max="1024" width="17.33203125" style="508" customWidth="1"/>
    <col min="1025" max="1038" width="10.6640625" style="508" customWidth="1"/>
    <col min="1039" max="1277" width="9.109375" style="508"/>
    <col min="1278" max="1278" width="23.44140625" style="508" bestFit="1" customWidth="1"/>
    <col min="1279" max="1279" width="22.6640625" style="508" customWidth="1"/>
    <col min="1280" max="1280" width="17.33203125" style="508" customWidth="1"/>
    <col min="1281" max="1294" width="10.6640625" style="508" customWidth="1"/>
    <col min="1295" max="1533" width="9.109375" style="508"/>
    <col min="1534" max="1534" width="23.44140625" style="508" bestFit="1" customWidth="1"/>
    <col min="1535" max="1535" width="22.6640625" style="508" customWidth="1"/>
    <col min="1536" max="1536" width="17.33203125" style="508" customWidth="1"/>
    <col min="1537" max="1550" width="10.6640625" style="508" customWidth="1"/>
    <col min="1551" max="1789" width="9.109375" style="508"/>
    <col min="1790" max="1790" width="23.44140625" style="508" bestFit="1" customWidth="1"/>
    <col min="1791" max="1791" width="22.6640625" style="508" customWidth="1"/>
    <col min="1792" max="1792" width="17.33203125" style="508" customWidth="1"/>
    <col min="1793" max="1806" width="10.6640625" style="508" customWidth="1"/>
    <col min="1807" max="2045" width="9.109375" style="508"/>
    <col min="2046" max="2046" width="23.44140625" style="508" bestFit="1" customWidth="1"/>
    <col min="2047" max="2047" width="22.6640625" style="508" customWidth="1"/>
    <col min="2048" max="2048" width="17.33203125" style="508" customWidth="1"/>
    <col min="2049" max="2062" width="10.6640625" style="508" customWidth="1"/>
    <col min="2063" max="2301" width="9.109375" style="508"/>
    <col min="2302" max="2302" width="23.44140625" style="508" bestFit="1" customWidth="1"/>
    <col min="2303" max="2303" width="22.6640625" style="508" customWidth="1"/>
    <col min="2304" max="2304" width="17.33203125" style="508" customWidth="1"/>
    <col min="2305" max="2318" width="10.6640625" style="508" customWidth="1"/>
    <col min="2319" max="2557" width="9.109375" style="508"/>
    <col min="2558" max="2558" width="23.44140625" style="508" bestFit="1" customWidth="1"/>
    <col min="2559" max="2559" width="22.6640625" style="508" customWidth="1"/>
    <col min="2560" max="2560" width="17.33203125" style="508" customWidth="1"/>
    <col min="2561" max="2574" width="10.6640625" style="508" customWidth="1"/>
    <col min="2575" max="2813" width="9.109375" style="508"/>
    <col min="2814" max="2814" width="23.44140625" style="508" bestFit="1" customWidth="1"/>
    <col min="2815" max="2815" width="22.6640625" style="508" customWidth="1"/>
    <col min="2816" max="2816" width="17.33203125" style="508" customWidth="1"/>
    <col min="2817" max="2830" width="10.6640625" style="508" customWidth="1"/>
    <col min="2831" max="3069" width="9.109375" style="508"/>
    <col min="3070" max="3070" width="23.44140625" style="508" bestFit="1" customWidth="1"/>
    <col min="3071" max="3071" width="22.6640625" style="508" customWidth="1"/>
    <col min="3072" max="3072" width="17.33203125" style="508" customWidth="1"/>
    <col min="3073" max="3086" width="10.6640625" style="508" customWidth="1"/>
    <col min="3087" max="3325" width="9.109375" style="508"/>
    <col min="3326" max="3326" width="23.44140625" style="508" bestFit="1" customWidth="1"/>
    <col min="3327" max="3327" width="22.6640625" style="508" customWidth="1"/>
    <col min="3328" max="3328" width="17.33203125" style="508" customWidth="1"/>
    <col min="3329" max="3342" width="10.6640625" style="508" customWidth="1"/>
    <col min="3343" max="3581" width="9.109375" style="508"/>
    <col min="3582" max="3582" width="23.44140625" style="508" bestFit="1" customWidth="1"/>
    <col min="3583" max="3583" width="22.6640625" style="508" customWidth="1"/>
    <col min="3584" max="3584" width="17.33203125" style="508" customWidth="1"/>
    <col min="3585" max="3598" width="10.6640625" style="508" customWidth="1"/>
    <col min="3599" max="3837" width="9.109375" style="508"/>
    <col min="3838" max="3838" width="23.44140625" style="508" bestFit="1" customWidth="1"/>
    <col min="3839" max="3839" width="22.6640625" style="508" customWidth="1"/>
    <col min="3840" max="3840" width="17.33203125" style="508" customWidth="1"/>
    <col min="3841" max="3854" width="10.6640625" style="508" customWidth="1"/>
    <col min="3855" max="4093" width="9.109375" style="508"/>
    <col min="4094" max="4094" width="23.44140625" style="508" bestFit="1" customWidth="1"/>
    <col min="4095" max="4095" width="22.6640625" style="508" customWidth="1"/>
    <col min="4096" max="4096" width="17.33203125" style="508" customWidth="1"/>
    <col min="4097" max="4110" width="10.6640625" style="508" customWidth="1"/>
    <col min="4111" max="4349" width="9.109375" style="508"/>
    <col min="4350" max="4350" width="23.44140625" style="508" bestFit="1" customWidth="1"/>
    <col min="4351" max="4351" width="22.6640625" style="508" customWidth="1"/>
    <col min="4352" max="4352" width="17.33203125" style="508" customWidth="1"/>
    <col min="4353" max="4366" width="10.6640625" style="508" customWidth="1"/>
    <col min="4367" max="4605" width="9.109375" style="508"/>
    <col min="4606" max="4606" width="23.44140625" style="508" bestFit="1" customWidth="1"/>
    <col min="4607" max="4607" width="22.6640625" style="508" customWidth="1"/>
    <col min="4608" max="4608" width="17.33203125" style="508" customWidth="1"/>
    <col min="4609" max="4622" width="10.6640625" style="508" customWidth="1"/>
    <col min="4623" max="4861" width="9.109375" style="508"/>
    <col min="4862" max="4862" width="23.44140625" style="508" bestFit="1" customWidth="1"/>
    <col min="4863" max="4863" width="22.6640625" style="508" customWidth="1"/>
    <col min="4864" max="4864" width="17.33203125" style="508" customWidth="1"/>
    <col min="4865" max="4878" width="10.6640625" style="508" customWidth="1"/>
    <col min="4879" max="5117" width="9.109375" style="508"/>
    <col min="5118" max="5118" width="23.44140625" style="508" bestFit="1" customWidth="1"/>
    <col min="5119" max="5119" width="22.6640625" style="508" customWidth="1"/>
    <col min="5120" max="5120" width="17.33203125" style="508" customWidth="1"/>
    <col min="5121" max="5134" width="10.6640625" style="508" customWidth="1"/>
    <col min="5135" max="5373" width="9.109375" style="508"/>
    <col min="5374" max="5374" width="23.44140625" style="508" bestFit="1" customWidth="1"/>
    <col min="5375" max="5375" width="22.6640625" style="508" customWidth="1"/>
    <col min="5376" max="5376" width="17.33203125" style="508" customWidth="1"/>
    <col min="5377" max="5390" width="10.6640625" style="508" customWidth="1"/>
    <col min="5391" max="5629" width="9.109375" style="508"/>
    <col min="5630" max="5630" width="23.44140625" style="508" bestFit="1" customWidth="1"/>
    <col min="5631" max="5631" width="22.6640625" style="508" customWidth="1"/>
    <col min="5632" max="5632" width="17.33203125" style="508" customWidth="1"/>
    <col min="5633" max="5646" width="10.6640625" style="508" customWidth="1"/>
    <col min="5647" max="5885" width="9.109375" style="508"/>
    <col min="5886" max="5886" width="23.44140625" style="508" bestFit="1" customWidth="1"/>
    <col min="5887" max="5887" width="22.6640625" style="508" customWidth="1"/>
    <col min="5888" max="5888" width="17.33203125" style="508" customWidth="1"/>
    <col min="5889" max="5902" width="10.6640625" style="508" customWidth="1"/>
    <col min="5903" max="6141" width="9.109375" style="508"/>
    <col min="6142" max="6142" width="23.44140625" style="508" bestFit="1" customWidth="1"/>
    <col min="6143" max="6143" width="22.6640625" style="508" customWidth="1"/>
    <col min="6144" max="6144" width="17.33203125" style="508" customWidth="1"/>
    <col min="6145" max="6158" width="10.6640625" style="508" customWidth="1"/>
    <col min="6159" max="6397" width="9.109375" style="508"/>
    <col min="6398" max="6398" width="23.44140625" style="508" bestFit="1" customWidth="1"/>
    <col min="6399" max="6399" width="22.6640625" style="508" customWidth="1"/>
    <col min="6400" max="6400" width="17.33203125" style="508" customWidth="1"/>
    <col min="6401" max="6414" width="10.6640625" style="508" customWidth="1"/>
    <col min="6415" max="6653" width="9.109375" style="508"/>
    <col min="6654" max="6654" width="23.44140625" style="508" bestFit="1" customWidth="1"/>
    <col min="6655" max="6655" width="22.6640625" style="508" customWidth="1"/>
    <col min="6656" max="6656" width="17.33203125" style="508" customWidth="1"/>
    <col min="6657" max="6670" width="10.6640625" style="508" customWidth="1"/>
    <col min="6671" max="6909" width="9.109375" style="508"/>
    <col min="6910" max="6910" width="23.44140625" style="508" bestFit="1" customWidth="1"/>
    <col min="6911" max="6911" width="22.6640625" style="508" customWidth="1"/>
    <col min="6912" max="6912" width="17.33203125" style="508" customWidth="1"/>
    <col min="6913" max="6926" width="10.6640625" style="508" customWidth="1"/>
    <col min="6927" max="7165" width="9.109375" style="508"/>
    <col min="7166" max="7166" width="23.44140625" style="508" bestFit="1" customWidth="1"/>
    <col min="7167" max="7167" width="22.6640625" style="508" customWidth="1"/>
    <col min="7168" max="7168" width="17.33203125" style="508" customWidth="1"/>
    <col min="7169" max="7182" width="10.6640625" style="508" customWidth="1"/>
    <col min="7183" max="7421" width="9.109375" style="508"/>
    <col min="7422" max="7422" width="23.44140625" style="508" bestFit="1" customWidth="1"/>
    <col min="7423" max="7423" width="22.6640625" style="508" customWidth="1"/>
    <col min="7424" max="7424" width="17.33203125" style="508" customWidth="1"/>
    <col min="7425" max="7438" width="10.6640625" style="508" customWidth="1"/>
    <col min="7439" max="7677" width="9.109375" style="508"/>
    <col min="7678" max="7678" width="23.44140625" style="508" bestFit="1" customWidth="1"/>
    <col min="7679" max="7679" width="22.6640625" style="508" customWidth="1"/>
    <col min="7680" max="7680" width="17.33203125" style="508" customWidth="1"/>
    <col min="7681" max="7694" width="10.6640625" style="508" customWidth="1"/>
    <col min="7695" max="7933" width="9.109375" style="508"/>
    <col min="7934" max="7934" width="23.44140625" style="508" bestFit="1" customWidth="1"/>
    <col min="7935" max="7935" width="22.6640625" style="508" customWidth="1"/>
    <col min="7936" max="7936" width="17.33203125" style="508" customWidth="1"/>
    <col min="7937" max="7950" width="10.6640625" style="508" customWidth="1"/>
    <col min="7951" max="8189" width="9.109375" style="508"/>
    <col min="8190" max="8190" width="23.44140625" style="508" bestFit="1" customWidth="1"/>
    <col min="8191" max="8191" width="22.6640625" style="508" customWidth="1"/>
    <col min="8192" max="8192" width="17.33203125" style="508" customWidth="1"/>
    <col min="8193" max="8206" width="10.6640625" style="508" customWidth="1"/>
    <col min="8207" max="8445" width="9.109375" style="508"/>
    <col min="8446" max="8446" width="23.44140625" style="508" bestFit="1" customWidth="1"/>
    <col min="8447" max="8447" width="22.6640625" style="508" customWidth="1"/>
    <col min="8448" max="8448" width="17.33203125" style="508" customWidth="1"/>
    <col min="8449" max="8462" width="10.6640625" style="508" customWidth="1"/>
    <col min="8463" max="8701" width="9.109375" style="508"/>
    <col min="8702" max="8702" width="23.44140625" style="508" bestFit="1" customWidth="1"/>
    <col min="8703" max="8703" width="22.6640625" style="508" customWidth="1"/>
    <col min="8704" max="8704" width="17.33203125" style="508" customWidth="1"/>
    <col min="8705" max="8718" width="10.6640625" style="508" customWidth="1"/>
    <col min="8719" max="8957" width="9.109375" style="508"/>
    <col min="8958" max="8958" width="23.44140625" style="508" bestFit="1" customWidth="1"/>
    <col min="8959" max="8959" width="22.6640625" style="508" customWidth="1"/>
    <col min="8960" max="8960" width="17.33203125" style="508" customWidth="1"/>
    <col min="8961" max="8974" width="10.6640625" style="508" customWidth="1"/>
    <col min="8975" max="9213" width="9.109375" style="508"/>
    <col min="9214" max="9214" width="23.44140625" style="508" bestFit="1" customWidth="1"/>
    <col min="9215" max="9215" width="22.6640625" style="508" customWidth="1"/>
    <col min="9216" max="9216" width="17.33203125" style="508" customWidth="1"/>
    <col min="9217" max="9230" width="10.6640625" style="508" customWidth="1"/>
    <col min="9231" max="9469" width="9.109375" style="508"/>
    <col min="9470" max="9470" width="23.44140625" style="508" bestFit="1" customWidth="1"/>
    <col min="9471" max="9471" width="22.6640625" style="508" customWidth="1"/>
    <col min="9472" max="9472" width="17.33203125" style="508" customWidth="1"/>
    <col min="9473" max="9486" width="10.6640625" style="508" customWidth="1"/>
    <col min="9487" max="9725" width="9.109375" style="508"/>
    <col min="9726" max="9726" width="23.44140625" style="508" bestFit="1" customWidth="1"/>
    <col min="9727" max="9727" width="22.6640625" style="508" customWidth="1"/>
    <col min="9728" max="9728" width="17.33203125" style="508" customWidth="1"/>
    <col min="9729" max="9742" width="10.6640625" style="508" customWidth="1"/>
    <col min="9743" max="9981" width="9.109375" style="508"/>
    <col min="9982" max="9982" width="23.44140625" style="508" bestFit="1" customWidth="1"/>
    <col min="9983" max="9983" width="22.6640625" style="508" customWidth="1"/>
    <col min="9984" max="9984" width="17.33203125" style="508" customWidth="1"/>
    <col min="9985" max="9998" width="10.6640625" style="508" customWidth="1"/>
    <col min="9999" max="10237" width="9.109375" style="508"/>
    <col min="10238" max="10238" width="23.44140625" style="508" bestFit="1" customWidth="1"/>
    <col min="10239" max="10239" width="22.6640625" style="508" customWidth="1"/>
    <col min="10240" max="10240" width="17.33203125" style="508" customWidth="1"/>
    <col min="10241" max="10254" width="10.6640625" style="508" customWidth="1"/>
    <col min="10255" max="10493" width="9.109375" style="508"/>
    <col min="10494" max="10494" width="23.44140625" style="508" bestFit="1" customWidth="1"/>
    <col min="10495" max="10495" width="22.6640625" style="508" customWidth="1"/>
    <col min="10496" max="10496" width="17.33203125" style="508" customWidth="1"/>
    <col min="10497" max="10510" width="10.6640625" style="508" customWidth="1"/>
    <col min="10511" max="10749" width="9.109375" style="508"/>
    <col min="10750" max="10750" width="23.44140625" style="508" bestFit="1" customWidth="1"/>
    <col min="10751" max="10751" width="22.6640625" style="508" customWidth="1"/>
    <col min="10752" max="10752" width="17.33203125" style="508" customWidth="1"/>
    <col min="10753" max="10766" width="10.6640625" style="508" customWidth="1"/>
    <col min="10767" max="11005" width="9.109375" style="508"/>
    <col min="11006" max="11006" width="23.44140625" style="508" bestFit="1" customWidth="1"/>
    <col min="11007" max="11007" width="22.6640625" style="508" customWidth="1"/>
    <col min="11008" max="11008" width="17.33203125" style="508" customWidth="1"/>
    <col min="11009" max="11022" width="10.6640625" style="508" customWidth="1"/>
    <col min="11023" max="11261" width="9.109375" style="508"/>
    <col min="11262" max="11262" width="23.44140625" style="508" bestFit="1" customWidth="1"/>
    <col min="11263" max="11263" width="22.6640625" style="508" customWidth="1"/>
    <col min="11264" max="11264" width="17.33203125" style="508" customWidth="1"/>
    <col min="11265" max="11278" width="10.6640625" style="508" customWidth="1"/>
    <col min="11279" max="11517" width="9.109375" style="508"/>
    <col min="11518" max="11518" width="23.44140625" style="508" bestFit="1" customWidth="1"/>
    <col min="11519" max="11519" width="22.6640625" style="508" customWidth="1"/>
    <col min="11520" max="11520" width="17.33203125" style="508" customWidth="1"/>
    <col min="11521" max="11534" width="10.6640625" style="508" customWidth="1"/>
    <col min="11535" max="11773" width="9.109375" style="508"/>
    <col min="11774" max="11774" width="23.44140625" style="508" bestFit="1" customWidth="1"/>
    <col min="11775" max="11775" width="22.6640625" style="508" customWidth="1"/>
    <col min="11776" max="11776" width="17.33203125" style="508" customWidth="1"/>
    <col min="11777" max="11790" width="10.6640625" style="508" customWidth="1"/>
    <col min="11791" max="12029" width="9.109375" style="508"/>
    <col min="12030" max="12030" width="23.44140625" style="508" bestFit="1" customWidth="1"/>
    <col min="12031" max="12031" width="22.6640625" style="508" customWidth="1"/>
    <col min="12032" max="12032" width="17.33203125" style="508" customWidth="1"/>
    <col min="12033" max="12046" width="10.6640625" style="508" customWidth="1"/>
    <col min="12047" max="12285" width="9.109375" style="508"/>
    <col min="12286" max="12286" width="23.44140625" style="508" bestFit="1" customWidth="1"/>
    <col min="12287" max="12287" width="22.6640625" style="508" customWidth="1"/>
    <col min="12288" max="12288" width="17.33203125" style="508" customWidth="1"/>
    <col min="12289" max="12302" width="10.6640625" style="508" customWidth="1"/>
    <col min="12303" max="12541" width="9.109375" style="508"/>
    <col min="12542" max="12542" width="23.44140625" style="508" bestFit="1" customWidth="1"/>
    <col min="12543" max="12543" width="22.6640625" style="508" customWidth="1"/>
    <col min="12544" max="12544" width="17.33203125" style="508" customWidth="1"/>
    <col min="12545" max="12558" width="10.6640625" style="508" customWidth="1"/>
    <col min="12559" max="12797" width="9.109375" style="508"/>
    <col min="12798" max="12798" width="23.44140625" style="508" bestFit="1" customWidth="1"/>
    <col min="12799" max="12799" width="22.6640625" style="508" customWidth="1"/>
    <col min="12800" max="12800" width="17.33203125" style="508" customWidth="1"/>
    <col min="12801" max="12814" width="10.6640625" style="508" customWidth="1"/>
    <col min="12815" max="13053" width="9.109375" style="508"/>
    <col min="13054" max="13054" width="23.44140625" style="508" bestFit="1" customWidth="1"/>
    <col min="13055" max="13055" width="22.6640625" style="508" customWidth="1"/>
    <col min="13056" max="13056" width="17.33203125" style="508" customWidth="1"/>
    <col min="13057" max="13070" width="10.6640625" style="508" customWidth="1"/>
    <col min="13071" max="13309" width="9.109375" style="508"/>
    <col min="13310" max="13310" width="23.44140625" style="508" bestFit="1" customWidth="1"/>
    <col min="13311" max="13311" width="22.6640625" style="508" customWidth="1"/>
    <col min="13312" max="13312" width="17.33203125" style="508" customWidth="1"/>
    <col min="13313" max="13326" width="10.6640625" style="508" customWidth="1"/>
    <col min="13327" max="13565" width="9.109375" style="508"/>
    <col min="13566" max="13566" width="23.44140625" style="508" bestFit="1" customWidth="1"/>
    <col min="13567" max="13567" width="22.6640625" style="508" customWidth="1"/>
    <col min="13568" max="13568" width="17.33203125" style="508" customWidth="1"/>
    <col min="13569" max="13582" width="10.6640625" style="508" customWidth="1"/>
    <col min="13583" max="13821" width="9.109375" style="508"/>
    <col min="13822" max="13822" width="23.44140625" style="508" bestFit="1" customWidth="1"/>
    <col min="13823" max="13823" width="22.6640625" style="508" customWidth="1"/>
    <col min="13824" max="13824" width="17.33203125" style="508" customWidth="1"/>
    <col min="13825" max="13838" width="10.6640625" style="508" customWidth="1"/>
    <col min="13839" max="14077" width="9.109375" style="508"/>
    <col min="14078" max="14078" width="23.44140625" style="508" bestFit="1" customWidth="1"/>
    <col min="14079" max="14079" width="22.6640625" style="508" customWidth="1"/>
    <col min="14080" max="14080" width="17.33203125" style="508" customWidth="1"/>
    <col min="14081" max="14094" width="10.6640625" style="508" customWidth="1"/>
    <col min="14095" max="14333" width="9.109375" style="508"/>
    <col min="14334" max="14334" width="23.44140625" style="508" bestFit="1" customWidth="1"/>
    <col min="14335" max="14335" width="22.6640625" style="508" customWidth="1"/>
    <col min="14336" max="14336" width="17.33203125" style="508" customWidth="1"/>
    <col min="14337" max="14350" width="10.6640625" style="508" customWidth="1"/>
    <col min="14351" max="14589" width="9.109375" style="508"/>
    <col min="14590" max="14590" width="23.44140625" style="508" bestFit="1" customWidth="1"/>
    <col min="14591" max="14591" width="22.6640625" style="508" customWidth="1"/>
    <col min="14592" max="14592" width="17.33203125" style="508" customWidth="1"/>
    <col min="14593" max="14606" width="10.6640625" style="508" customWidth="1"/>
    <col min="14607" max="14845" width="9.109375" style="508"/>
    <col min="14846" max="14846" width="23.44140625" style="508" bestFit="1" customWidth="1"/>
    <col min="14847" max="14847" width="22.6640625" style="508" customWidth="1"/>
    <col min="14848" max="14848" width="17.33203125" style="508" customWidth="1"/>
    <col min="14849" max="14862" width="10.6640625" style="508" customWidth="1"/>
    <col min="14863" max="15101" width="9.109375" style="508"/>
    <col min="15102" max="15102" width="23.44140625" style="508" bestFit="1" customWidth="1"/>
    <col min="15103" max="15103" width="22.6640625" style="508" customWidth="1"/>
    <col min="15104" max="15104" width="17.33203125" style="508" customWidth="1"/>
    <col min="15105" max="15118" width="10.6640625" style="508" customWidth="1"/>
    <col min="15119" max="15357" width="9.109375" style="508"/>
    <col min="15358" max="15358" width="23.44140625" style="508" bestFit="1" customWidth="1"/>
    <col min="15359" max="15359" width="22.6640625" style="508" customWidth="1"/>
    <col min="15360" max="15360" width="17.33203125" style="508" customWidth="1"/>
    <col min="15361" max="15374" width="10.6640625" style="508" customWidth="1"/>
    <col min="15375" max="15613" width="9.109375" style="508"/>
    <col min="15614" max="15614" width="23.44140625" style="508" bestFit="1" customWidth="1"/>
    <col min="15615" max="15615" width="22.6640625" style="508" customWidth="1"/>
    <col min="15616" max="15616" width="17.33203125" style="508" customWidth="1"/>
    <col min="15617" max="15630" width="10.6640625" style="508" customWidth="1"/>
    <col min="15631" max="15869" width="9.109375" style="508"/>
    <col min="15870" max="15870" width="23.44140625" style="508" bestFit="1" customWidth="1"/>
    <col min="15871" max="15871" width="22.6640625" style="508" customWidth="1"/>
    <col min="15872" max="15872" width="17.33203125" style="508" customWidth="1"/>
    <col min="15873" max="15886" width="10.6640625" style="508" customWidth="1"/>
    <col min="15887" max="16125" width="9.109375" style="508"/>
    <col min="16126" max="16126" width="23.44140625" style="508" bestFit="1" customWidth="1"/>
    <col min="16127" max="16127" width="22.6640625" style="508" customWidth="1"/>
    <col min="16128" max="16128" width="17.33203125" style="508" customWidth="1"/>
    <col min="16129" max="16142" width="10.6640625" style="508" customWidth="1"/>
    <col min="16143" max="16384" width="9.109375" style="508"/>
  </cols>
  <sheetData>
    <row r="1" spans="1:17" ht="24.6" x14ac:dyDescent="0.4">
      <c r="A1" s="1201" t="s">
        <v>704</v>
      </c>
      <c r="B1" s="1201"/>
      <c r="C1" s="1201"/>
      <c r="D1" s="1201"/>
      <c r="E1" s="1201"/>
      <c r="F1" s="1201"/>
      <c r="G1" s="1201"/>
      <c r="H1" s="1201"/>
      <c r="I1" s="1201"/>
    </row>
    <row r="3" spans="1:17" s="120" customFormat="1" ht="13.2" x14ac:dyDescent="0.25">
      <c r="A3" s="434" t="s">
        <v>7</v>
      </c>
    </row>
    <row r="4" spans="1:17" x14ac:dyDescent="0.25">
      <c r="A4" s="509"/>
      <c r="B4" s="120"/>
      <c r="C4" s="120"/>
      <c r="D4" s="120"/>
      <c r="E4" s="120"/>
      <c r="F4" s="120"/>
      <c r="G4" s="120"/>
      <c r="H4" s="120"/>
      <c r="I4" s="120"/>
      <c r="J4" s="120"/>
      <c r="K4" s="120"/>
      <c r="L4" s="120"/>
      <c r="M4" s="120"/>
      <c r="N4" s="120"/>
      <c r="O4" s="120"/>
      <c r="P4" s="120"/>
      <c r="Q4" s="120"/>
    </row>
    <row r="5" spans="1:17" ht="15.75" customHeight="1" x14ac:dyDescent="0.25">
      <c r="A5" s="1363" t="s">
        <v>705</v>
      </c>
      <c r="B5" s="1363"/>
      <c r="C5" s="1363"/>
      <c r="D5" s="1363"/>
      <c r="E5" s="1363"/>
      <c r="F5" s="1363"/>
      <c r="G5" s="1363"/>
      <c r="H5" s="1363"/>
      <c r="I5" s="1363"/>
    </row>
    <row r="6" spans="1:17" ht="15.75" customHeight="1" x14ac:dyDescent="0.25">
      <c r="A6" s="1377" t="s">
        <v>10</v>
      </c>
      <c r="B6" s="1377"/>
      <c r="C6" s="1378"/>
      <c r="D6" s="1383" t="s">
        <v>706</v>
      </c>
      <c r="E6" s="1384"/>
      <c r="F6" s="1384"/>
      <c r="G6" s="1384"/>
      <c r="H6" s="1384"/>
      <c r="I6" s="1384"/>
    </row>
    <row r="7" spans="1:17" x14ac:dyDescent="0.25">
      <c r="A7" s="1379"/>
      <c r="B7" s="1379"/>
      <c r="C7" s="1380"/>
      <c r="D7" s="1385" t="s">
        <v>19</v>
      </c>
      <c r="E7" s="1386"/>
      <c r="F7" s="1387"/>
      <c r="G7" s="1388" t="s">
        <v>27</v>
      </c>
      <c r="H7" s="1388"/>
      <c r="I7" s="1389"/>
    </row>
    <row r="8" spans="1:17" ht="22.5" customHeight="1" x14ac:dyDescent="0.25">
      <c r="A8" s="1381"/>
      <c r="B8" s="1381"/>
      <c r="C8" s="1382"/>
      <c r="D8" s="510" t="s">
        <v>407</v>
      </c>
      <c r="E8" s="510" t="s">
        <v>408</v>
      </c>
      <c r="F8" s="470" t="s">
        <v>156</v>
      </c>
      <c r="G8" s="510" t="s">
        <v>407</v>
      </c>
      <c r="H8" s="510" t="s">
        <v>408</v>
      </c>
      <c r="I8" s="510" t="s">
        <v>156</v>
      </c>
    </row>
    <row r="9" spans="1:17" ht="15.6" thickBot="1" x14ac:dyDescent="0.3">
      <c r="A9" s="1375" t="s">
        <v>536</v>
      </c>
      <c r="B9" s="1376" t="s">
        <v>537</v>
      </c>
      <c r="C9" s="471" t="s">
        <v>18</v>
      </c>
      <c r="D9" s="511">
        <v>22562</v>
      </c>
      <c r="E9" s="512">
        <v>4218</v>
      </c>
      <c r="F9" s="513">
        <v>26780</v>
      </c>
      <c r="G9" s="512">
        <v>2312</v>
      </c>
      <c r="H9" s="512">
        <v>464</v>
      </c>
      <c r="I9" s="485">
        <v>2776</v>
      </c>
    </row>
    <row r="10" spans="1:17" ht="15.6" thickBot="1" x14ac:dyDescent="0.3">
      <c r="A10" s="1368"/>
      <c r="B10" s="1373"/>
      <c r="C10" s="473" t="s">
        <v>17</v>
      </c>
      <c r="D10" s="515">
        <v>23090</v>
      </c>
      <c r="E10" s="485">
        <v>4151</v>
      </c>
      <c r="F10" s="516">
        <v>27241</v>
      </c>
      <c r="G10" s="485">
        <v>2662</v>
      </c>
      <c r="H10" s="485">
        <v>511</v>
      </c>
      <c r="I10" s="485">
        <v>3173</v>
      </c>
    </row>
    <row r="11" spans="1:17" ht="15.6" thickBot="1" x14ac:dyDescent="0.3">
      <c r="A11" s="1368"/>
      <c r="B11" s="1373"/>
      <c r="C11" s="473" t="s">
        <v>154</v>
      </c>
      <c r="D11" s="517">
        <v>84.761803762387402</v>
      </c>
      <c r="E11" s="497">
        <v>15.2381962376126</v>
      </c>
      <c r="F11" s="518">
        <v>100</v>
      </c>
      <c r="G11" s="497">
        <v>83.895071473976699</v>
      </c>
      <c r="H11" s="497">
        <v>16.104928526023301</v>
      </c>
      <c r="I11" s="497">
        <v>100</v>
      </c>
    </row>
    <row r="12" spans="1:17" x14ac:dyDescent="0.25">
      <c r="A12" s="1368"/>
      <c r="B12" s="1374"/>
      <c r="C12" s="519" t="s">
        <v>254</v>
      </c>
      <c r="D12" s="517">
        <v>0.41184362076646502</v>
      </c>
      <c r="E12" s="497">
        <v>0.41184362076646502</v>
      </c>
      <c r="F12" s="520" t="s">
        <v>136</v>
      </c>
      <c r="G12" s="497">
        <v>1.30830393551129</v>
      </c>
      <c r="H12" s="497">
        <v>1.30830393551129</v>
      </c>
      <c r="I12" s="497" t="s">
        <v>136</v>
      </c>
    </row>
    <row r="13" spans="1:17" ht="15.6" thickBot="1" x14ac:dyDescent="0.3">
      <c r="A13" s="1368"/>
      <c r="B13" s="1372" t="s">
        <v>538</v>
      </c>
      <c r="C13" s="471" t="s">
        <v>18</v>
      </c>
      <c r="D13" s="511">
        <v>23077</v>
      </c>
      <c r="E13" s="512">
        <v>5161</v>
      </c>
      <c r="F13" s="513">
        <v>28238</v>
      </c>
      <c r="G13" s="512">
        <v>2517</v>
      </c>
      <c r="H13" s="512">
        <v>581</v>
      </c>
      <c r="I13" s="512">
        <v>3098</v>
      </c>
    </row>
    <row r="14" spans="1:17" ht="15.6" thickBot="1" x14ac:dyDescent="0.3">
      <c r="A14" s="1368"/>
      <c r="B14" s="1373"/>
      <c r="C14" s="473" t="s">
        <v>17</v>
      </c>
      <c r="D14" s="515">
        <v>22810</v>
      </c>
      <c r="E14" s="485">
        <v>4967</v>
      </c>
      <c r="F14" s="516">
        <v>27777</v>
      </c>
      <c r="G14" s="485">
        <v>2816</v>
      </c>
      <c r="H14" s="485">
        <v>651</v>
      </c>
      <c r="I14" s="485">
        <v>3467</v>
      </c>
    </row>
    <row r="15" spans="1:17" ht="15.6" thickBot="1" x14ac:dyDescent="0.3">
      <c r="A15" s="1368"/>
      <c r="B15" s="1373"/>
      <c r="C15" s="473" t="s">
        <v>154</v>
      </c>
      <c r="D15" s="517">
        <v>82.119403131127598</v>
      </c>
      <c r="E15" s="497">
        <v>17.880596868872399</v>
      </c>
      <c r="F15" s="518">
        <v>100</v>
      </c>
      <c r="G15" s="497">
        <v>81.223900104638503</v>
      </c>
      <c r="H15" s="497">
        <v>18.776099895361501</v>
      </c>
      <c r="I15" s="497">
        <v>100</v>
      </c>
    </row>
    <row r="16" spans="1:17" x14ac:dyDescent="0.25">
      <c r="A16" s="1369"/>
      <c r="B16" s="1374"/>
      <c r="C16" s="519" t="s">
        <v>254</v>
      </c>
      <c r="D16" s="517">
        <v>0.42762952686970102</v>
      </c>
      <c r="E16" s="497">
        <v>0.42762952686970102</v>
      </c>
      <c r="F16" s="520" t="s">
        <v>136</v>
      </c>
      <c r="G16" s="497">
        <v>1.31575388199452</v>
      </c>
      <c r="H16" s="497">
        <v>1.31575388199452</v>
      </c>
      <c r="I16" s="497" t="s">
        <v>136</v>
      </c>
    </row>
    <row r="17" spans="1:9" ht="15.6" thickBot="1" x14ac:dyDescent="0.3">
      <c r="A17" s="1367" t="s">
        <v>539</v>
      </c>
      <c r="B17" s="1372" t="s">
        <v>540</v>
      </c>
      <c r="C17" s="471" t="s">
        <v>18</v>
      </c>
      <c r="D17" s="511">
        <v>6567</v>
      </c>
      <c r="E17" s="512">
        <v>1112</v>
      </c>
      <c r="F17" s="513">
        <v>7679</v>
      </c>
      <c r="G17" s="512">
        <v>660</v>
      </c>
      <c r="H17" s="512">
        <v>106</v>
      </c>
      <c r="I17" s="512">
        <v>766</v>
      </c>
    </row>
    <row r="18" spans="1:9" ht="15.75" customHeight="1" thickBot="1" x14ac:dyDescent="0.3">
      <c r="A18" s="1368"/>
      <c r="B18" s="1373"/>
      <c r="C18" s="473" t="s">
        <v>17</v>
      </c>
      <c r="D18" s="515">
        <v>5690</v>
      </c>
      <c r="E18" s="485">
        <v>968</v>
      </c>
      <c r="F18" s="516">
        <v>6658</v>
      </c>
      <c r="G18" s="485">
        <v>616</v>
      </c>
      <c r="H18" s="485">
        <v>106</v>
      </c>
      <c r="I18" s="485">
        <v>722</v>
      </c>
    </row>
    <row r="19" spans="1:9" ht="15.75" customHeight="1" thickBot="1" x14ac:dyDescent="0.3">
      <c r="A19" s="1368"/>
      <c r="B19" s="1373"/>
      <c r="C19" s="473" t="s">
        <v>154</v>
      </c>
      <c r="D19" s="517">
        <v>85.456961718345198</v>
      </c>
      <c r="E19" s="497">
        <v>14.5430382816548</v>
      </c>
      <c r="F19" s="518">
        <v>100</v>
      </c>
      <c r="G19" s="497">
        <v>85.350095945888299</v>
      </c>
      <c r="H19" s="497">
        <v>14.649904054111699</v>
      </c>
      <c r="I19" s="497">
        <v>100</v>
      </c>
    </row>
    <row r="20" spans="1:9" ht="15.75" customHeight="1" x14ac:dyDescent="0.25">
      <c r="A20" s="1368"/>
      <c r="B20" s="1374"/>
      <c r="C20" s="519" t="s">
        <v>254</v>
      </c>
      <c r="D20" s="517">
        <v>0.75443133361217896</v>
      </c>
      <c r="E20" s="497">
        <v>0.75443133361217796</v>
      </c>
      <c r="F20" s="520" t="s">
        <v>136</v>
      </c>
      <c r="G20" s="497">
        <v>2.3959390496750399</v>
      </c>
      <c r="H20" s="497">
        <v>2.3959390496750399</v>
      </c>
      <c r="I20" s="497" t="s">
        <v>136</v>
      </c>
    </row>
    <row r="21" spans="1:9" ht="15.75" customHeight="1" thickBot="1" x14ac:dyDescent="0.3">
      <c r="A21" s="1368"/>
      <c r="B21" s="1372" t="s">
        <v>409</v>
      </c>
      <c r="C21" s="471" t="s">
        <v>18</v>
      </c>
      <c r="D21" s="511">
        <v>3086</v>
      </c>
      <c r="E21" s="512">
        <v>528</v>
      </c>
      <c r="F21" s="513">
        <v>3614</v>
      </c>
      <c r="G21" s="512">
        <v>317</v>
      </c>
      <c r="H21" s="512">
        <v>53</v>
      </c>
      <c r="I21" s="512">
        <v>370</v>
      </c>
    </row>
    <row r="22" spans="1:9" ht="15.75" customHeight="1" thickBot="1" x14ac:dyDescent="0.3">
      <c r="A22" s="1368"/>
      <c r="B22" s="1373"/>
      <c r="C22" s="473" t="s">
        <v>17</v>
      </c>
      <c r="D22" s="515">
        <v>3729</v>
      </c>
      <c r="E22" s="485">
        <v>612</v>
      </c>
      <c r="F22" s="516">
        <v>4341</v>
      </c>
      <c r="G22" s="485">
        <v>441</v>
      </c>
      <c r="H22" s="485">
        <v>77</v>
      </c>
      <c r="I22" s="485">
        <v>518</v>
      </c>
    </row>
    <row r="23" spans="1:9" ht="15.75" customHeight="1" thickBot="1" x14ac:dyDescent="0.3">
      <c r="A23" s="1368"/>
      <c r="B23" s="1373"/>
      <c r="C23" s="473" t="s">
        <v>154</v>
      </c>
      <c r="D23" s="517">
        <v>85.911315092043594</v>
      </c>
      <c r="E23" s="497">
        <v>14.0886849079564</v>
      </c>
      <c r="F23" s="518">
        <v>100</v>
      </c>
      <c r="G23" s="497">
        <v>85.1894814727072</v>
      </c>
      <c r="H23" s="497">
        <v>14.8105185272928</v>
      </c>
      <c r="I23" s="497">
        <v>100</v>
      </c>
    </row>
    <row r="24" spans="1:9" ht="15.75" customHeight="1" x14ac:dyDescent="0.25">
      <c r="A24" s="1368"/>
      <c r="B24" s="1374"/>
      <c r="C24" s="519" t="s">
        <v>254</v>
      </c>
      <c r="D24" s="517">
        <v>1.08526823367767</v>
      </c>
      <c r="E24" s="497">
        <v>1.08526823367767</v>
      </c>
      <c r="F24" s="520" t="s">
        <v>136</v>
      </c>
      <c r="G24" s="497">
        <v>3.46296427194117</v>
      </c>
      <c r="H24" s="497">
        <v>3.46296427194117</v>
      </c>
      <c r="I24" s="497" t="s">
        <v>136</v>
      </c>
    </row>
    <row r="25" spans="1:9" ht="15.75" customHeight="1" thickBot="1" x14ac:dyDescent="0.3">
      <c r="A25" s="1368"/>
      <c r="B25" s="1372" t="s">
        <v>410</v>
      </c>
      <c r="C25" s="471" t="s">
        <v>18</v>
      </c>
      <c r="D25" s="511">
        <v>10200</v>
      </c>
      <c r="E25" s="512">
        <v>1584</v>
      </c>
      <c r="F25" s="513">
        <v>11784</v>
      </c>
      <c r="G25" s="512">
        <v>1033</v>
      </c>
      <c r="H25" s="512">
        <v>192</v>
      </c>
      <c r="I25" s="512">
        <v>1225</v>
      </c>
    </row>
    <row r="26" spans="1:9" ht="15.75" customHeight="1" thickBot="1" x14ac:dyDescent="0.3">
      <c r="A26" s="1368"/>
      <c r="B26" s="1373"/>
      <c r="C26" s="473" t="s">
        <v>17</v>
      </c>
      <c r="D26" s="515">
        <v>13853</v>
      </c>
      <c r="E26" s="485">
        <v>2205</v>
      </c>
      <c r="F26" s="516">
        <v>16058</v>
      </c>
      <c r="G26" s="485">
        <v>1597</v>
      </c>
      <c r="H26" s="485">
        <v>301</v>
      </c>
      <c r="I26" s="485">
        <v>1898</v>
      </c>
    </row>
    <row r="27" spans="1:9" ht="15.75" customHeight="1" thickBot="1" x14ac:dyDescent="0.3">
      <c r="A27" s="1368"/>
      <c r="B27" s="1373"/>
      <c r="C27" s="473" t="s">
        <v>154</v>
      </c>
      <c r="D27" s="517">
        <v>86.266900574057303</v>
      </c>
      <c r="E27" s="497">
        <v>13.733099425942701</v>
      </c>
      <c r="F27" s="518">
        <v>100</v>
      </c>
      <c r="G27" s="497">
        <v>84.131483056189694</v>
      </c>
      <c r="H27" s="497">
        <v>15.868516943810301</v>
      </c>
      <c r="I27" s="497">
        <v>100</v>
      </c>
    </row>
    <row r="28" spans="1:9" ht="15.75" customHeight="1" x14ac:dyDescent="0.25">
      <c r="A28" s="1368"/>
      <c r="B28" s="1374"/>
      <c r="C28" s="519" t="s">
        <v>254</v>
      </c>
      <c r="D28" s="517">
        <v>0.59460802501146004</v>
      </c>
      <c r="E28" s="497">
        <v>0.59460802501146004</v>
      </c>
      <c r="F28" s="520" t="s">
        <v>136</v>
      </c>
      <c r="G28" s="497">
        <v>1.95771807954137</v>
      </c>
      <c r="H28" s="497">
        <v>1.95771807954137</v>
      </c>
      <c r="I28" s="497" t="s">
        <v>136</v>
      </c>
    </row>
    <row r="29" spans="1:9" ht="15.75" customHeight="1" thickBot="1" x14ac:dyDescent="0.3">
      <c r="A29" s="1368"/>
      <c r="B29" s="1372" t="s">
        <v>411</v>
      </c>
      <c r="C29" s="471" t="s">
        <v>18</v>
      </c>
      <c r="D29" s="511">
        <v>15210</v>
      </c>
      <c r="E29" s="512">
        <v>2549</v>
      </c>
      <c r="F29" s="513">
        <v>17759</v>
      </c>
      <c r="G29" s="512">
        <v>1546</v>
      </c>
      <c r="H29" s="512">
        <v>249</v>
      </c>
      <c r="I29" s="512">
        <v>1795</v>
      </c>
    </row>
    <row r="30" spans="1:9" ht="15.75" customHeight="1" thickBot="1" x14ac:dyDescent="0.3">
      <c r="A30" s="1368"/>
      <c r="B30" s="1373"/>
      <c r="C30" s="473" t="s">
        <v>17</v>
      </c>
      <c r="D30" s="515">
        <v>14170</v>
      </c>
      <c r="E30" s="485">
        <v>2377</v>
      </c>
      <c r="F30" s="516">
        <v>16547</v>
      </c>
      <c r="G30" s="485">
        <v>1655</v>
      </c>
      <c r="H30" s="485">
        <v>264</v>
      </c>
      <c r="I30" s="485">
        <v>1919</v>
      </c>
    </row>
    <row r="31" spans="1:9" ht="15.75" customHeight="1" thickBot="1" x14ac:dyDescent="0.3">
      <c r="A31" s="1368"/>
      <c r="B31" s="1373"/>
      <c r="C31" s="473" t="s">
        <v>154</v>
      </c>
      <c r="D31" s="517">
        <v>85.634717468662899</v>
      </c>
      <c r="E31" s="497">
        <v>14.365282531337099</v>
      </c>
      <c r="F31" s="518">
        <v>100</v>
      </c>
      <c r="G31" s="497">
        <v>86.236942830842693</v>
      </c>
      <c r="H31" s="497">
        <v>13.7630571691573</v>
      </c>
      <c r="I31" s="497">
        <v>100</v>
      </c>
    </row>
    <row r="32" spans="1:9" ht="15.75" customHeight="1" x14ac:dyDescent="0.25">
      <c r="A32" s="1368"/>
      <c r="B32" s="1374"/>
      <c r="C32" s="519" t="s">
        <v>254</v>
      </c>
      <c r="D32" s="517">
        <v>0.49356405155158201</v>
      </c>
      <c r="E32" s="497">
        <v>0.49356405155158101</v>
      </c>
      <c r="F32" s="520" t="s">
        <v>136</v>
      </c>
      <c r="G32" s="497">
        <v>1.52490454943049</v>
      </c>
      <c r="H32" s="497">
        <v>1.52490454943049</v>
      </c>
      <c r="I32" s="497" t="s">
        <v>136</v>
      </c>
    </row>
    <row r="33" spans="1:10" ht="15.75" customHeight="1" thickBot="1" x14ac:dyDescent="0.3">
      <c r="A33" s="1368"/>
      <c r="B33" s="1372" t="s">
        <v>412</v>
      </c>
      <c r="C33" s="471" t="s">
        <v>18</v>
      </c>
      <c r="D33" s="511">
        <v>8463</v>
      </c>
      <c r="E33" s="512">
        <v>2379</v>
      </c>
      <c r="F33" s="513">
        <v>10842</v>
      </c>
      <c r="G33" s="512">
        <v>1044</v>
      </c>
      <c r="H33" s="512">
        <v>294</v>
      </c>
      <c r="I33" s="512">
        <v>1338</v>
      </c>
    </row>
    <row r="34" spans="1:10" ht="15.75" customHeight="1" thickBot="1" x14ac:dyDescent="0.3">
      <c r="A34" s="1368"/>
      <c r="B34" s="1373"/>
      <c r="C34" s="473" t="s">
        <v>17</v>
      </c>
      <c r="D34" s="515">
        <v>6358</v>
      </c>
      <c r="E34" s="485">
        <v>1730</v>
      </c>
      <c r="F34" s="516">
        <v>8088</v>
      </c>
      <c r="G34" s="485">
        <v>904</v>
      </c>
      <c r="H34" s="485">
        <v>240</v>
      </c>
      <c r="I34" s="485">
        <v>1144</v>
      </c>
    </row>
    <row r="35" spans="1:10" ht="15.75" customHeight="1" thickBot="1" x14ac:dyDescent="0.3">
      <c r="A35" s="1368"/>
      <c r="B35" s="1373"/>
      <c r="C35" s="473" t="s">
        <v>154</v>
      </c>
      <c r="D35" s="517">
        <v>78.610457847373297</v>
      </c>
      <c r="E35" s="497">
        <v>21.389542152626799</v>
      </c>
      <c r="F35" s="518">
        <v>100</v>
      </c>
      <c r="G35" s="497">
        <v>79.039372150614398</v>
      </c>
      <c r="H35" s="497">
        <v>20.960627849385599</v>
      </c>
      <c r="I35" s="497">
        <v>100</v>
      </c>
    </row>
    <row r="36" spans="1:10" ht="15.75" customHeight="1" x14ac:dyDescent="0.25">
      <c r="A36" s="1368"/>
      <c r="B36" s="1374"/>
      <c r="C36" s="519" t="s">
        <v>254</v>
      </c>
      <c r="D36" s="517">
        <v>0.73851098440235396</v>
      </c>
      <c r="E36" s="497">
        <v>0.73851098440235396</v>
      </c>
      <c r="F36" s="520" t="s">
        <v>136</v>
      </c>
      <c r="G36" s="497">
        <v>2.08673154557601</v>
      </c>
      <c r="H36" s="497">
        <v>2.08673154557601</v>
      </c>
      <c r="I36" s="497" t="s">
        <v>136</v>
      </c>
    </row>
    <row r="37" spans="1:10" ht="15.75" customHeight="1" thickBot="1" x14ac:dyDescent="0.3">
      <c r="A37" s="1368"/>
      <c r="B37" s="1372" t="s">
        <v>413</v>
      </c>
      <c r="C37" s="471" t="s">
        <v>18</v>
      </c>
      <c r="D37" s="511">
        <v>2113</v>
      </c>
      <c r="E37" s="512">
        <v>1227</v>
      </c>
      <c r="F37" s="513">
        <v>3340</v>
      </c>
      <c r="G37" s="512">
        <v>229</v>
      </c>
      <c r="H37" s="512">
        <v>151</v>
      </c>
      <c r="I37" s="512">
        <v>380</v>
      </c>
    </row>
    <row r="38" spans="1:10" ht="15.75" customHeight="1" thickBot="1" x14ac:dyDescent="0.3">
      <c r="A38" s="1368"/>
      <c r="B38" s="1373"/>
      <c r="C38" s="473" t="s">
        <v>17</v>
      </c>
      <c r="D38" s="515">
        <v>2100</v>
      </c>
      <c r="E38" s="485">
        <v>1225</v>
      </c>
      <c r="F38" s="516">
        <v>3325</v>
      </c>
      <c r="G38" s="485">
        <v>264</v>
      </c>
      <c r="H38" s="485">
        <v>174</v>
      </c>
      <c r="I38" s="485">
        <v>438</v>
      </c>
    </row>
    <row r="39" spans="1:10" ht="15.75" customHeight="1" thickBot="1" x14ac:dyDescent="0.3">
      <c r="A39" s="1368"/>
      <c r="B39" s="1373"/>
      <c r="C39" s="473" t="s">
        <v>154</v>
      </c>
      <c r="D39" s="517">
        <v>63.147825815974699</v>
      </c>
      <c r="E39" s="497">
        <v>36.852174184025301</v>
      </c>
      <c r="F39" s="518">
        <v>100</v>
      </c>
      <c r="G39" s="497">
        <v>60.223533107038399</v>
      </c>
      <c r="H39" s="497">
        <v>39.776466892961601</v>
      </c>
      <c r="I39" s="497">
        <v>100</v>
      </c>
    </row>
    <row r="40" spans="1:10" ht="15.75" customHeight="1" x14ac:dyDescent="0.25">
      <c r="A40" s="1369"/>
      <c r="B40" s="1374"/>
      <c r="C40" s="519" t="s">
        <v>254</v>
      </c>
      <c r="D40" s="517">
        <v>1.5653385433187099</v>
      </c>
      <c r="E40" s="497">
        <v>1.5653385433187099</v>
      </c>
      <c r="F40" s="520" t="s">
        <v>136</v>
      </c>
      <c r="G40" s="497">
        <v>4.7084197519155202</v>
      </c>
      <c r="H40" s="497">
        <v>4.7084197519155202</v>
      </c>
      <c r="I40" s="497" t="s">
        <v>136</v>
      </c>
    </row>
    <row r="41" spans="1:10" ht="15.6" thickBot="1" x14ac:dyDescent="0.3">
      <c r="A41" s="1367" t="s">
        <v>541</v>
      </c>
      <c r="B41" s="1372" t="s">
        <v>542</v>
      </c>
      <c r="C41" s="471" t="s">
        <v>18</v>
      </c>
      <c r="D41" s="511">
        <v>14418</v>
      </c>
      <c r="E41" s="512">
        <v>2060</v>
      </c>
      <c r="F41" s="513">
        <v>16478</v>
      </c>
      <c r="G41" s="512">
        <v>1394</v>
      </c>
      <c r="H41" s="512">
        <v>214</v>
      </c>
      <c r="I41" s="512">
        <v>1608</v>
      </c>
    </row>
    <row r="42" spans="1:10" ht="15.6" thickBot="1" x14ac:dyDescent="0.3">
      <c r="A42" s="1368"/>
      <c r="B42" s="1373"/>
      <c r="C42" s="473" t="s">
        <v>17</v>
      </c>
      <c r="D42" s="515">
        <v>16762</v>
      </c>
      <c r="E42" s="485">
        <v>2425</v>
      </c>
      <c r="F42" s="516">
        <v>19187</v>
      </c>
      <c r="G42" s="485">
        <v>1854</v>
      </c>
      <c r="H42" s="485">
        <v>286</v>
      </c>
      <c r="I42" s="485">
        <v>2140</v>
      </c>
    </row>
    <row r="43" spans="1:10" ht="15.6" thickBot="1" x14ac:dyDescent="0.3">
      <c r="A43" s="1368"/>
      <c r="B43" s="1373"/>
      <c r="C43" s="473" t="s">
        <v>154</v>
      </c>
      <c r="D43" s="517">
        <v>87.361396511996304</v>
      </c>
      <c r="E43" s="497">
        <v>12.638603488003699</v>
      </c>
      <c r="F43" s="518">
        <v>100</v>
      </c>
      <c r="G43" s="497">
        <v>86.635289297691102</v>
      </c>
      <c r="H43" s="497">
        <v>13.3647107023089</v>
      </c>
      <c r="I43" s="497">
        <v>100</v>
      </c>
    </row>
    <row r="44" spans="1:10" x14ac:dyDescent="0.25">
      <c r="A44" s="1368"/>
      <c r="B44" s="1374"/>
      <c r="C44" s="519" t="s">
        <v>254</v>
      </c>
      <c r="D44" s="517">
        <v>0.48543136377637902</v>
      </c>
      <c r="E44" s="497">
        <v>0.48543136377637902</v>
      </c>
      <c r="F44" s="520" t="s">
        <v>136</v>
      </c>
      <c r="G44" s="497">
        <v>1.59131049681197</v>
      </c>
      <c r="H44" s="497">
        <v>1.59131049681197</v>
      </c>
      <c r="I44" s="497" t="s">
        <v>136</v>
      </c>
      <c r="J44" s="522"/>
    </row>
    <row r="45" spans="1:10" ht="15.6" thickBot="1" x14ac:dyDescent="0.3">
      <c r="A45" s="1368"/>
      <c r="B45" s="1372" t="s">
        <v>543</v>
      </c>
      <c r="C45" s="471" t="s">
        <v>18</v>
      </c>
      <c r="D45" s="511">
        <v>9591</v>
      </c>
      <c r="E45" s="512">
        <v>1402</v>
      </c>
      <c r="F45" s="513">
        <v>10993</v>
      </c>
      <c r="G45" s="512">
        <v>1173</v>
      </c>
      <c r="H45" s="512">
        <v>161</v>
      </c>
      <c r="I45" s="512">
        <v>1334</v>
      </c>
    </row>
    <row r="46" spans="1:10" ht="15.6" thickBot="1" x14ac:dyDescent="0.3">
      <c r="A46" s="1368"/>
      <c r="B46" s="1373"/>
      <c r="C46" s="473" t="s">
        <v>17</v>
      </c>
      <c r="D46" s="515">
        <v>9749</v>
      </c>
      <c r="E46" s="485">
        <v>1425</v>
      </c>
      <c r="F46" s="516">
        <v>11174</v>
      </c>
      <c r="G46" s="485">
        <v>1378</v>
      </c>
      <c r="H46" s="485">
        <v>192</v>
      </c>
      <c r="I46" s="485">
        <v>1570</v>
      </c>
    </row>
    <row r="47" spans="1:10" ht="15.6" thickBot="1" x14ac:dyDescent="0.3">
      <c r="A47" s="1368"/>
      <c r="B47" s="1373"/>
      <c r="C47" s="473" t="s">
        <v>154</v>
      </c>
      <c r="D47" s="517">
        <v>87.246621976621597</v>
      </c>
      <c r="E47" s="497">
        <v>12.753378023378399</v>
      </c>
      <c r="F47" s="518">
        <v>100</v>
      </c>
      <c r="G47" s="497">
        <v>87.789012382320294</v>
      </c>
      <c r="H47" s="497">
        <v>12.210987617679701</v>
      </c>
      <c r="I47" s="497">
        <v>100</v>
      </c>
    </row>
    <row r="48" spans="1:10" x14ac:dyDescent="0.25">
      <c r="A48" s="1368"/>
      <c r="B48" s="1374"/>
      <c r="C48" s="519" t="s">
        <v>254</v>
      </c>
      <c r="D48" s="517">
        <v>0.59662241609335298</v>
      </c>
      <c r="E48" s="497">
        <v>0.59662241609335298</v>
      </c>
      <c r="F48" s="520" t="s">
        <v>136</v>
      </c>
      <c r="G48" s="497">
        <v>1.6810797467159999</v>
      </c>
      <c r="H48" s="497">
        <v>1.6810797467159999</v>
      </c>
      <c r="I48" s="497" t="s">
        <v>136</v>
      </c>
    </row>
    <row r="49" spans="1:16" ht="15.6" thickBot="1" x14ac:dyDescent="0.3">
      <c r="A49" s="1368"/>
      <c r="B49" s="1372" t="s">
        <v>544</v>
      </c>
      <c r="C49" s="471" t="s">
        <v>18</v>
      </c>
      <c r="D49" s="511">
        <v>8353</v>
      </c>
      <c r="E49" s="512">
        <v>1436</v>
      </c>
      <c r="F49" s="513">
        <v>9789</v>
      </c>
      <c r="G49" s="512">
        <v>824</v>
      </c>
      <c r="H49" s="512">
        <v>142</v>
      </c>
      <c r="I49" s="512">
        <v>966</v>
      </c>
    </row>
    <row r="50" spans="1:16" ht="15.6" thickBot="1" x14ac:dyDescent="0.3">
      <c r="A50" s="1368"/>
      <c r="B50" s="1373"/>
      <c r="C50" s="473" t="s">
        <v>17</v>
      </c>
      <c r="D50" s="515">
        <v>7828</v>
      </c>
      <c r="E50" s="485">
        <v>1346</v>
      </c>
      <c r="F50" s="516">
        <v>9174</v>
      </c>
      <c r="G50" s="485">
        <v>829</v>
      </c>
      <c r="H50" s="485">
        <v>158</v>
      </c>
      <c r="I50" s="485">
        <v>987</v>
      </c>
    </row>
    <row r="51" spans="1:16" ht="15.6" thickBot="1" x14ac:dyDescent="0.3">
      <c r="A51" s="1368"/>
      <c r="B51" s="1373"/>
      <c r="C51" s="473" t="s">
        <v>154</v>
      </c>
      <c r="D51" s="517">
        <v>85.331122152513899</v>
      </c>
      <c r="E51" s="497">
        <v>14.6688778474862</v>
      </c>
      <c r="F51" s="518">
        <v>100</v>
      </c>
      <c r="G51" s="497">
        <v>83.984429082041103</v>
      </c>
      <c r="H51" s="497">
        <v>16.0155709179589</v>
      </c>
      <c r="I51" s="497">
        <v>100</v>
      </c>
    </row>
    <row r="52" spans="1:16" x14ac:dyDescent="0.25">
      <c r="A52" s="1368"/>
      <c r="B52" s="1374"/>
      <c r="C52" s="519" t="s">
        <v>254</v>
      </c>
      <c r="D52" s="517">
        <v>0.67058489064751703</v>
      </c>
      <c r="E52" s="497">
        <v>0.67058489064751703</v>
      </c>
      <c r="F52" s="520" t="s">
        <v>136</v>
      </c>
      <c r="G52" s="497">
        <v>2.21285414803903</v>
      </c>
      <c r="H52" s="497">
        <v>2.21285414803903</v>
      </c>
      <c r="I52" s="497" t="s">
        <v>136</v>
      </c>
    </row>
    <row r="53" spans="1:16" ht="15" customHeight="1" thickBot="1" x14ac:dyDescent="0.3">
      <c r="A53" s="1368"/>
      <c r="B53" s="1372" t="s">
        <v>545</v>
      </c>
      <c r="C53" s="471" t="s">
        <v>18</v>
      </c>
      <c r="D53" s="511">
        <v>13091</v>
      </c>
      <c r="E53" s="512">
        <v>4434</v>
      </c>
      <c r="F53" s="513">
        <v>17525</v>
      </c>
      <c r="G53" s="512">
        <v>1420</v>
      </c>
      <c r="H53" s="512">
        <v>522</v>
      </c>
      <c r="I53" s="512">
        <v>1942</v>
      </c>
    </row>
    <row r="54" spans="1:16" ht="15.6" thickBot="1" x14ac:dyDescent="0.3">
      <c r="A54" s="1368"/>
      <c r="B54" s="1373"/>
      <c r="C54" s="473" t="s">
        <v>17</v>
      </c>
      <c r="D54" s="515">
        <v>11381</v>
      </c>
      <c r="E54" s="485">
        <v>3869</v>
      </c>
      <c r="F54" s="516">
        <v>15250</v>
      </c>
      <c r="G54" s="485">
        <v>1399</v>
      </c>
      <c r="H54" s="485">
        <v>517</v>
      </c>
      <c r="I54" s="485">
        <v>1916</v>
      </c>
    </row>
    <row r="55" spans="1:16" ht="15.6" thickBot="1" x14ac:dyDescent="0.3">
      <c r="A55" s="1368"/>
      <c r="B55" s="1373"/>
      <c r="C55" s="473" t="s">
        <v>154</v>
      </c>
      <c r="D55" s="517">
        <v>74.627393910826797</v>
      </c>
      <c r="E55" s="497">
        <v>25.3726060891732</v>
      </c>
      <c r="F55" s="518">
        <v>100</v>
      </c>
      <c r="G55" s="497">
        <v>73.004159410045006</v>
      </c>
      <c r="H55" s="497">
        <v>26.995840589955002</v>
      </c>
      <c r="I55" s="497">
        <v>100</v>
      </c>
    </row>
    <row r="56" spans="1:16" x14ac:dyDescent="0.25">
      <c r="A56" s="1368"/>
      <c r="B56" s="1374"/>
      <c r="C56" s="519" t="s">
        <v>254</v>
      </c>
      <c r="D56" s="517">
        <v>0.61641530984652404</v>
      </c>
      <c r="E56" s="497">
        <v>0.61641530984652404</v>
      </c>
      <c r="F56" s="520" t="s">
        <v>136</v>
      </c>
      <c r="G56" s="497">
        <v>1.88915838702603</v>
      </c>
      <c r="H56" s="497">
        <v>1.88915838702603</v>
      </c>
      <c r="I56" s="497" t="s">
        <v>136</v>
      </c>
    </row>
    <row r="57" spans="1:16" ht="15.6" thickBot="1" x14ac:dyDescent="0.3">
      <c r="A57" s="1368"/>
      <c r="B57" s="1372" t="s">
        <v>707</v>
      </c>
      <c r="C57" s="471" t="s">
        <v>18</v>
      </c>
      <c r="D57" s="523">
        <v>186</v>
      </c>
      <c r="E57" s="524">
        <v>47</v>
      </c>
      <c r="F57" s="525">
        <v>233</v>
      </c>
      <c r="G57" s="524">
        <v>18</v>
      </c>
      <c r="H57" s="526">
        <v>6</v>
      </c>
      <c r="I57" s="524">
        <v>24</v>
      </c>
    </row>
    <row r="58" spans="1:16" ht="15.6" thickBot="1" x14ac:dyDescent="0.3">
      <c r="A58" s="1368"/>
      <c r="B58" s="1373"/>
      <c r="C58" s="473" t="s">
        <v>17</v>
      </c>
      <c r="D58" s="527">
        <v>181</v>
      </c>
      <c r="E58" s="496">
        <v>53</v>
      </c>
      <c r="F58" s="528">
        <v>234</v>
      </c>
      <c r="G58" s="496">
        <v>19</v>
      </c>
      <c r="H58" s="529">
        <v>9</v>
      </c>
      <c r="I58" s="496">
        <v>28</v>
      </c>
    </row>
    <row r="59" spans="1:16" s="443" customFormat="1" thickBot="1" x14ac:dyDescent="0.35">
      <c r="A59" s="1368"/>
      <c r="B59" s="1373"/>
      <c r="C59" s="473" t="s">
        <v>154</v>
      </c>
      <c r="D59" s="517">
        <v>77.436246353907805</v>
      </c>
      <c r="E59" s="497">
        <v>22.563753646092199</v>
      </c>
      <c r="F59" s="530">
        <v>100</v>
      </c>
      <c r="G59" s="497">
        <v>67.261730709205594</v>
      </c>
      <c r="H59" s="531">
        <v>32.738269290794399</v>
      </c>
      <c r="I59" s="495">
        <v>100</v>
      </c>
    </row>
    <row r="60" spans="1:16" s="443" customFormat="1" ht="14.4" x14ac:dyDescent="0.3">
      <c r="A60" s="1369"/>
      <c r="B60" s="1374"/>
      <c r="C60" s="519" t="s">
        <v>254</v>
      </c>
      <c r="D60" s="517">
        <v>5.1353566916853897</v>
      </c>
      <c r="E60" s="497">
        <v>5.1353566916853897</v>
      </c>
      <c r="F60" s="520" t="s">
        <v>136</v>
      </c>
      <c r="G60" s="497">
        <v>17.962923075914599</v>
      </c>
      <c r="H60" s="532">
        <v>17.962923075914599</v>
      </c>
      <c r="I60" s="497" t="s">
        <v>136</v>
      </c>
    </row>
    <row r="61" spans="1:16" ht="15.6" thickBot="1" x14ac:dyDescent="0.3">
      <c r="A61" s="1367" t="s">
        <v>708</v>
      </c>
      <c r="B61" s="1372" t="s">
        <v>514</v>
      </c>
      <c r="C61" s="471" t="s">
        <v>18</v>
      </c>
      <c r="D61" s="511">
        <v>4578</v>
      </c>
      <c r="E61" s="512">
        <v>1559</v>
      </c>
      <c r="F61" s="513">
        <v>6137</v>
      </c>
      <c r="G61" s="512">
        <v>537</v>
      </c>
      <c r="H61" s="512">
        <v>202</v>
      </c>
      <c r="I61" s="512">
        <v>739</v>
      </c>
    </row>
    <row r="62" spans="1:16" ht="15.6" thickBot="1" x14ac:dyDescent="0.3">
      <c r="A62" s="1368"/>
      <c r="B62" s="1373"/>
      <c r="C62" s="473" t="s">
        <v>17</v>
      </c>
      <c r="D62" s="515">
        <v>4653</v>
      </c>
      <c r="E62" s="485">
        <v>1463</v>
      </c>
      <c r="F62" s="516">
        <v>6116</v>
      </c>
      <c r="G62" s="485">
        <v>650</v>
      </c>
      <c r="H62" s="485">
        <v>226</v>
      </c>
      <c r="I62" s="485">
        <v>876</v>
      </c>
    </row>
    <row r="63" spans="1:16" ht="16.2" thickBot="1" x14ac:dyDescent="0.35">
      <c r="A63" s="1368"/>
      <c r="B63" s="1373"/>
      <c r="C63" s="473" t="s">
        <v>154</v>
      </c>
      <c r="D63" s="517">
        <v>76.083953629929098</v>
      </c>
      <c r="E63" s="497">
        <v>23.916046370070902</v>
      </c>
      <c r="F63" s="518">
        <v>100</v>
      </c>
      <c r="G63" s="497">
        <v>74.169881309151293</v>
      </c>
      <c r="H63" s="497">
        <v>25.8301186908487</v>
      </c>
      <c r="I63" s="497">
        <v>100</v>
      </c>
      <c r="J63" s="443"/>
      <c r="K63" s="443"/>
      <c r="L63" s="443"/>
      <c r="M63" s="443"/>
      <c r="N63" s="443"/>
      <c r="O63" s="443"/>
      <c r="P63" s="443"/>
    </row>
    <row r="64" spans="1:16" ht="15.6" x14ac:dyDescent="0.3">
      <c r="A64" s="1368"/>
      <c r="B64" s="1374"/>
      <c r="C64" s="519" t="s">
        <v>254</v>
      </c>
      <c r="D64" s="517">
        <v>1.0211367853920099</v>
      </c>
      <c r="E64" s="497">
        <v>1.0211367853920099</v>
      </c>
      <c r="F64" s="520" t="s">
        <v>136</v>
      </c>
      <c r="G64" s="497">
        <v>3.01943390452556</v>
      </c>
      <c r="H64" s="497">
        <v>3.01943390452556</v>
      </c>
      <c r="I64" s="497" t="s">
        <v>136</v>
      </c>
      <c r="J64" s="443"/>
      <c r="K64" s="443"/>
      <c r="L64" s="443"/>
      <c r="M64" s="443"/>
      <c r="N64" s="443"/>
      <c r="O64" s="443"/>
      <c r="P64" s="443"/>
    </row>
    <row r="65" spans="1:9" ht="15.6" thickBot="1" x14ac:dyDescent="0.3">
      <c r="A65" s="1368"/>
      <c r="B65" s="1372" t="s">
        <v>515</v>
      </c>
      <c r="C65" s="471" t="s">
        <v>18</v>
      </c>
      <c r="D65" s="511">
        <v>11538</v>
      </c>
      <c r="E65" s="512">
        <v>2386</v>
      </c>
      <c r="F65" s="513">
        <v>13924</v>
      </c>
      <c r="G65" s="512">
        <v>1310</v>
      </c>
      <c r="H65" s="512">
        <v>294</v>
      </c>
      <c r="I65" s="512">
        <v>1604</v>
      </c>
    </row>
    <row r="66" spans="1:9" ht="15.6" thickBot="1" x14ac:dyDescent="0.3">
      <c r="A66" s="1368"/>
      <c r="B66" s="1373"/>
      <c r="C66" s="473" t="s">
        <v>17</v>
      </c>
      <c r="D66" s="515">
        <v>11877</v>
      </c>
      <c r="E66" s="485">
        <v>2287</v>
      </c>
      <c r="F66" s="516">
        <v>14164</v>
      </c>
      <c r="G66" s="485">
        <v>1516</v>
      </c>
      <c r="H66" s="485">
        <v>324</v>
      </c>
      <c r="I66" s="485">
        <v>1840</v>
      </c>
    </row>
    <row r="67" spans="1:9" ht="15.6" thickBot="1" x14ac:dyDescent="0.3">
      <c r="A67" s="1368"/>
      <c r="B67" s="1373"/>
      <c r="C67" s="473" t="s">
        <v>154</v>
      </c>
      <c r="D67" s="517">
        <v>83.852015605851093</v>
      </c>
      <c r="E67" s="497">
        <v>16.147984394148899</v>
      </c>
      <c r="F67" s="518">
        <v>100</v>
      </c>
      <c r="G67" s="497">
        <v>82.390480491888297</v>
      </c>
      <c r="H67" s="497">
        <v>17.609519508111699</v>
      </c>
      <c r="I67" s="497">
        <v>100</v>
      </c>
    </row>
    <row r="68" spans="1:9" x14ac:dyDescent="0.25">
      <c r="A68" s="1368"/>
      <c r="B68" s="1374"/>
      <c r="C68" s="519" t="s">
        <v>254</v>
      </c>
      <c r="D68" s="517">
        <v>0.58479635910113403</v>
      </c>
      <c r="E68" s="497">
        <v>0.58479635910113403</v>
      </c>
      <c r="F68" s="520" t="s">
        <v>136</v>
      </c>
      <c r="G68" s="497">
        <v>1.7835317397883801</v>
      </c>
      <c r="H68" s="497">
        <v>1.7835317397883801</v>
      </c>
      <c r="I68" s="497" t="s">
        <v>136</v>
      </c>
    </row>
    <row r="69" spans="1:9" ht="15.6" thickBot="1" x14ac:dyDescent="0.3">
      <c r="A69" s="1368"/>
      <c r="B69" s="1372" t="s">
        <v>516</v>
      </c>
      <c r="C69" s="471" t="s">
        <v>18</v>
      </c>
      <c r="D69" s="511">
        <v>8495</v>
      </c>
      <c r="E69" s="512">
        <v>1316</v>
      </c>
      <c r="F69" s="513">
        <v>9811</v>
      </c>
      <c r="G69" s="512">
        <v>950</v>
      </c>
      <c r="H69" s="512">
        <v>143</v>
      </c>
      <c r="I69" s="512">
        <v>1093</v>
      </c>
    </row>
    <row r="70" spans="1:9" ht="15.6" thickBot="1" x14ac:dyDescent="0.3">
      <c r="A70" s="1368"/>
      <c r="B70" s="1373"/>
      <c r="C70" s="473" t="s">
        <v>17</v>
      </c>
      <c r="D70" s="515">
        <v>8832</v>
      </c>
      <c r="E70" s="485">
        <v>1336</v>
      </c>
      <c r="F70" s="516">
        <v>10168</v>
      </c>
      <c r="G70" s="485">
        <v>1138</v>
      </c>
      <c r="H70" s="485">
        <v>164</v>
      </c>
      <c r="I70" s="485">
        <v>1302</v>
      </c>
    </row>
    <row r="71" spans="1:9" ht="15.6" thickBot="1" x14ac:dyDescent="0.3">
      <c r="A71" s="1368"/>
      <c r="B71" s="1373"/>
      <c r="C71" s="473" t="s">
        <v>154</v>
      </c>
      <c r="D71" s="517">
        <v>86.863373806764898</v>
      </c>
      <c r="E71" s="497">
        <v>13.136626193235101</v>
      </c>
      <c r="F71" s="518">
        <v>100</v>
      </c>
      <c r="G71" s="497">
        <v>87.377052231936204</v>
      </c>
      <c r="H71" s="497">
        <v>12.622947768063799</v>
      </c>
      <c r="I71" s="497">
        <v>100</v>
      </c>
    </row>
    <row r="72" spans="1:9" x14ac:dyDescent="0.25">
      <c r="A72" s="1368"/>
      <c r="B72" s="1374"/>
      <c r="C72" s="519" t="s">
        <v>254</v>
      </c>
      <c r="D72" s="517">
        <v>0.63954982373520297</v>
      </c>
      <c r="E72" s="497">
        <v>0.63954982373520297</v>
      </c>
      <c r="F72" s="520" t="s">
        <v>136</v>
      </c>
      <c r="G72" s="497">
        <v>1.8838215461729</v>
      </c>
      <c r="H72" s="497">
        <v>1.8838215461729</v>
      </c>
      <c r="I72" s="497" t="s">
        <v>136</v>
      </c>
    </row>
    <row r="73" spans="1:9" ht="15.6" thickBot="1" x14ac:dyDescent="0.3">
      <c r="A73" s="1368"/>
      <c r="B73" s="1372" t="s">
        <v>709</v>
      </c>
      <c r="C73" s="471" t="s">
        <v>18</v>
      </c>
      <c r="D73" s="511">
        <v>6954</v>
      </c>
      <c r="E73" s="512">
        <v>960</v>
      </c>
      <c r="F73" s="513">
        <v>7914</v>
      </c>
      <c r="G73" s="512">
        <v>644</v>
      </c>
      <c r="H73" s="512">
        <v>87</v>
      </c>
      <c r="I73" s="512">
        <v>731</v>
      </c>
    </row>
    <row r="74" spans="1:9" ht="15.6" thickBot="1" x14ac:dyDescent="0.3">
      <c r="A74" s="1368"/>
      <c r="B74" s="1373"/>
      <c r="C74" s="473" t="s">
        <v>17</v>
      </c>
      <c r="D74" s="515">
        <v>7299</v>
      </c>
      <c r="E74" s="485">
        <v>1073</v>
      </c>
      <c r="F74" s="516">
        <v>8372</v>
      </c>
      <c r="G74" s="485">
        <v>756</v>
      </c>
      <c r="H74" s="485">
        <v>101</v>
      </c>
      <c r="I74" s="485">
        <v>857</v>
      </c>
    </row>
    <row r="75" spans="1:9" ht="15.6" thickBot="1" x14ac:dyDescent="0.3">
      <c r="A75" s="1368"/>
      <c r="B75" s="1373"/>
      <c r="C75" s="473" t="s">
        <v>154</v>
      </c>
      <c r="D75" s="517">
        <v>87.180451652287502</v>
      </c>
      <c r="E75" s="497">
        <v>12.8195483477125</v>
      </c>
      <c r="F75" s="518">
        <v>100</v>
      </c>
      <c r="G75" s="497">
        <v>88.219247717216007</v>
      </c>
      <c r="H75" s="497">
        <v>11.780752282784</v>
      </c>
      <c r="I75" s="497">
        <v>100</v>
      </c>
    </row>
    <row r="76" spans="1:9" x14ac:dyDescent="0.25">
      <c r="A76" s="1368"/>
      <c r="B76" s="1374"/>
      <c r="C76" s="519" t="s">
        <v>254</v>
      </c>
      <c r="D76" s="517">
        <v>0.70472333182937696</v>
      </c>
      <c r="E76" s="497">
        <v>0.70472333182937696</v>
      </c>
      <c r="F76" s="520" t="s">
        <v>136</v>
      </c>
      <c r="G76" s="497">
        <v>2.2360435212618102</v>
      </c>
      <c r="H76" s="497">
        <v>2.2360435212618102</v>
      </c>
      <c r="I76" s="497" t="s">
        <v>136</v>
      </c>
    </row>
    <row r="77" spans="1:9" ht="15.6" thickBot="1" x14ac:dyDescent="0.3">
      <c r="A77" s="1368"/>
      <c r="B77" s="1372" t="s">
        <v>513</v>
      </c>
      <c r="C77" s="471" t="s">
        <v>18</v>
      </c>
      <c r="D77" s="511">
        <v>14074</v>
      </c>
      <c r="E77" s="512">
        <v>3158</v>
      </c>
      <c r="F77" s="513">
        <v>17232</v>
      </c>
      <c r="G77" s="512">
        <v>1388</v>
      </c>
      <c r="H77" s="512">
        <v>319</v>
      </c>
      <c r="I77" s="512">
        <v>1707</v>
      </c>
    </row>
    <row r="78" spans="1:9" ht="15.6" thickBot="1" x14ac:dyDescent="0.3">
      <c r="A78" s="1368"/>
      <c r="B78" s="1373"/>
      <c r="C78" s="473" t="s">
        <v>17</v>
      </c>
      <c r="D78" s="515">
        <v>13240</v>
      </c>
      <c r="E78" s="485">
        <v>2959</v>
      </c>
      <c r="F78" s="516">
        <v>16199</v>
      </c>
      <c r="G78" s="485">
        <v>1419</v>
      </c>
      <c r="H78" s="485">
        <v>346</v>
      </c>
      <c r="I78" s="485">
        <v>1765</v>
      </c>
    </row>
    <row r="79" spans="1:9" ht="15.6" thickBot="1" x14ac:dyDescent="0.3">
      <c r="A79" s="1368"/>
      <c r="B79" s="1373"/>
      <c r="C79" s="473" t="s">
        <v>154</v>
      </c>
      <c r="D79" s="517">
        <v>81.733016790223502</v>
      </c>
      <c r="E79" s="497">
        <v>18.266983209776502</v>
      </c>
      <c r="F79" s="518">
        <v>100</v>
      </c>
      <c r="G79" s="497">
        <v>80.374870081577598</v>
      </c>
      <c r="H79" s="497">
        <v>19.625129918422399</v>
      </c>
      <c r="I79" s="497">
        <v>100</v>
      </c>
    </row>
    <row r="80" spans="1:9" x14ac:dyDescent="0.25">
      <c r="A80" s="1369"/>
      <c r="B80" s="1374"/>
      <c r="C80" s="519" t="s">
        <v>254</v>
      </c>
      <c r="D80" s="517">
        <v>0.55199493153425605</v>
      </c>
      <c r="E80" s="497">
        <v>0.55199493153425605</v>
      </c>
      <c r="F80" s="520" t="s">
        <v>136</v>
      </c>
      <c r="G80" s="497">
        <v>1.8026873254843701</v>
      </c>
      <c r="H80" s="497">
        <v>1.8026873254843701</v>
      </c>
      <c r="I80" s="497" t="s">
        <v>136</v>
      </c>
    </row>
    <row r="81" spans="1:10" ht="16.5" customHeight="1" thickBot="1" x14ac:dyDescent="0.3">
      <c r="A81" s="1367" t="s">
        <v>156</v>
      </c>
      <c r="B81" s="1367"/>
      <c r="C81" s="471" t="s">
        <v>18</v>
      </c>
      <c r="D81" s="511">
        <v>45639</v>
      </c>
      <c r="E81" s="512">
        <v>9379</v>
      </c>
      <c r="F81" s="513">
        <v>55018</v>
      </c>
      <c r="G81" s="512">
        <v>4829</v>
      </c>
      <c r="H81" s="512">
        <v>1045</v>
      </c>
      <c r="I81" s="512">
        <v>5874</v>
      </c>
    </row>
    <row r="82" spans="1:10" ht="15.6" thickBot="1" x14ac:dyDescent="0.3">
      <c r="A82" s="1368"/>
      <c r="B82" s="1368"/>
      <c r="C82" s="473" t="s">
        <v>17</v>
      </c>
      <c r="D82" s="515">
        <v>45900</v>
      </c>
      <c r="E82" s="485">
        <v>9118</v>
      </c>
      <c r="F82" s="516">
        <v>55018</v>
      </c>
      <c r="G82" s="485">
        <v>5478</v>
      </c>
      <c r="H82" s="485">
        <v>1162</v>
      </c>
      <c r="I82" s="485">
        <v>6640</v>
      </c>
    </row>
    <row r="83" spans="1:10" ht="15.75" customHeight="1" x14ac:dyDescent="0.25">
      <c r="A83" s="1369"/>
      <c r="B83" s="1369"/>
      <c r="C83" s="533" t="s">
        <v>154</v>
      </c>
      <c r="D83" s="534">
        <v>83.4277337334279</v>
      </c>
      <c r="E83" s="535">
        <v>16.5722662665721</v>
      </c>
      <c r="F83" s="536">
        <v>100</v>
      </c>
      <c r="G83" s="535">
        <v>82.500304657410595</v>
      </c>
      <c r="H83" s="535">
        <v>17.499695342589401</v>
      </c>
      <c r="I83" s="535">
        <v>100</v>
      </c>
    </row>
    <row r="84" spans="1:10" ht="47.25" customHeight="1" x14ac:dyDescent="0.25">
      <c r="A84" s="1370" t="s">
        <v>710</v>
      </c>
      <c r="B84" s="1370"/>
      <c r="C84" s="1370"/>
      <c r="D84" s="1370"/>
      <c r="E84" s="1370"/>
      <c r="F84" s="1370"/>
      <c r="G84" s="1370"/>
      <c r="H84" s="1370"/>
      <c r="I84" s="1370"/>
    </row>
    <row r="86" spans="1:10" ht="15.75" customHeight="1" x14ac:dyDescent="0.3">
      <c r="A86" s="1371" t="s">
        <v>290</v>
      </c>
      <c r="B86" s="1371"/>
      <c r="C86" s="1371"/>
      <c r="D86" s="1371"/>
      <c r="E86" s="1371"/>
      <c r="F86" s="1371"/>
      <c r="G86" s="1371"/>
      <c r="H86" s="1371"/>
      <c r="I86" s="1371"/>
      <c r="J86" s="443"/>
    </row>
    <row r="87" spans="1:10" ht="15.75" customHeight="1" x14ac:dyDescent="0.3">
      <c r="A87" s="1215" t="s">
        <v>291</v>
      </c>
      <c r="B87" s="1215"/>
      <c r="C87" s="1215"/>
      <c r="D87" s="1215"/>
      <c r="E87" s="1215"/>
      <c r="F87" s="1215"/>
      <c r="G87" s="1215"/>
      <c r="H87" s="1215"/>
      <c r="I87" s="1215"/>
      <c r="J87" s="443"/>
    </row>
    <row r="88" spans="1:10" ht="15.6" x14ac:dyDescent="0.3">
      <c r="J88" s="443"/>
    </row>
    <row r="89" spans="1:10" ht="15.6" x14ac:dyDescent="0.3">
      <c r="J89" s="443"/>
    </row>
  </sheetData>
  <mergeCells count="32">
    <mergeCell ref="A1:I1"/>
    <mergeCell ref="A5:I5"/>
    <mergeCell ref="A6:C8"/>
    <mergeCell ref="D6:I6"/>
    <mergeCell ref="D7:F7"/>
    <mergeCell ref="G7:I7"/>
    <mergeCell ref="A9:A16"/>
    <mergeCell ref="B9:B12"/>
    <mergeCell ref="B13:B16"/>
    <mergeCell ref="A17:A40"/>
    <mergeCell ref="B17:B20"/>
    <mergeCell ref="B21:B24"/>
    <mergeCell ref="B25:B28"/>
    <mergeCell ref="B29:B32"/>
    <mergeCell ref="B33:B36"/>
    <mergeCell ref="B37:B40"/>
    <mergeCell ref="A41:A60"/>
    <mergeCell ref="B41:B44"/>
    <mergeCell ref="B45:B48"/>
    <mergeCell ref="B49:B52"/>
    <mergeCell ref="B53:B56"/>
    <mergeCell ref="B57:B60"/>
    <mergeCell ref="A81:B83"/>
    <mergeCell ref="A84:I84"/>
    <mergeCell ref="A86:I86"/>
    <mergeCell ref="A87:I87"/>
    <mergeCell ref="A61:A80"/>
    <mergeCell ref="B61:B64"/>
    <mergeCell ref="B65:B68"/>
    <mergeCell ref="B69:B72"/>
    <mergeCell ref="B73:B76"/>
    <mergeCell ref="B77:B80"/>
  </mergeCells>
  <hyperlinks>
    <hyperlink ref="A3" location="Kapitel3" display="&lt;  Zurück zur Übersicht"/>
  </hyperlink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5"/>
  <sheetViews>
    <sheetView showGridLines="0" topLeftCell="B1" workbookViewId="0">
      <selection sqref="A1:I1"/>
    </sheetView>
  </sheetViews>
  <sheetFormatPr baseColWidth="10" defaultColWidth="11.44140625" defaultRowHeight="14.4" x14ac:dyDescent="0.3"/>
  <cols>
    <col min="1" max="1" width="22.88671875" style="443" customWidth="1"/>
    <col min="2" max="16384" width="11.44140625" style="443"/>
  </cols>
  <sheetData>
    <row r="1" spans="1:41" ht="24.6" x14ac:dyDescent="0.4">
      <c r="A1" s="1304" t="s">
        <v>711</v>
      </c>
      <c r="B1" s="1304"/>
      <c r="C1" s="1304"/>
      <c r="D1" s="1304"/>
      <c r="E1" s="1304"/>
      <c r="F1" s="1304"/>
      <c r="G1" s="1304"/>
      <c r="H1" s="1304"/>
      <c r="I1" s="1304"/>
    </row>
    <row r="3" spans="1:41" x14ac:dyDescent="0.3">
      <c r="A3" s="434" t="s">
        <v>7</v>
      </c>
    </row>
    <row r="5" spans="1:41" ht="22.5" customHeight="1" x14ac:dyDescent="0.3">
      <c r="A5" s="1394" t="s">
        <v>712</v>
      </c>
      <c r="B5" s="1394"/>
      <c r="C5" s="1394"/>
      <c r="D5" s="1394"/>
      <c r="E5" s="1394"/>
      <c r="F5" s="1394"/>
      <c r="G5" s="1394"/>
      <c r="H5" s="1394"/>
      <c r="I5" s="1394"/>
      <c r="J5" s="1394"/>
      <c r="K5" s="1394"/>
      <c r="L5" s="1394"/>
      <c r="M5" s="1394"/>
      <c r="N5" s="1394"/>
      <c r="O5" s="1394"/>
      <c r="P5" s="1394"/>
      <c r="Q5" s="1394"/>
      <c r="R5" s="1394"/>
      <c r="S5" s="1394"/>
      <c r="T5" s="1394"/>
      <c r="U5" s="1394"/>
      <c r="V5" s="1394"/>
      <c r="W5" s="1394"/>
      <c r="X5" s="1394"/>
      <c r="Y5" s="1394"/>
      <c r="Z5" s="1394"/>
      <c r="AA5" s="1394"/>
      <c r="AB5" s="1394"/>
      <c r="AC5" s="1394"/>
      <c r="AD5" s="1394"/>
      <c r="AE5" s="1394"/>
      <c r="AF5" s="1394"/>
      <c r="AG5" s="1394"/>
      <c r="AH5" s="1394"/>
      <c r="AI5" s="1394"/>
      <c r="AJ5" s="1394"/>
      <c r="AK5" s="1394"/>
      <c r="AL5" s="1394"/>
      <c r="AM5" s="1394"/>
      <c r="AN5" s="1394"/>
      <c r="AO5" s="1394"/>
    </row>
    <row r="6" spans="1:41" ht="18.75" customHeight="1" x14ac:dyDescent="0.3">
      <c r="A6" s="1392" t="s">
        <v>713</v>
      </c>
      <c r="B6" s="1379" t="s">
        <v>714</v>
      </c>
      <c r="C6" s="1379"/>
      <c r="D6" s="1379"/>
      <c r="E6" s="1380"/>
      <c r="F6" s="1391" t="s">
        <v>715</v>
      </c>
      <c r="G6" s="1379"/>
      <c r="H6" s="1379"/>
      <c r="I6" s="1380"/>
      <c r="J6" s="1391" t="s">
        <v>716</v>
      </c>
      <c r="K6" s="1379"/>
      <c r="L6" s="1379"/>
      <c r="M6" s="1380"/>
      <c r="N6" s="1391" t="s">
        <v>717</v>
      </c>
      <c r="O6" s="1379"/>
      <c r="P6" s="1379"/>
      <c r="Q6" s="1380"/>
      <c r="R6" s="1391" t="s">
        <v>718</v>
      </c>
      <c r="S6" s="1379"/>
      <c r="T6" s="1379"/>
      <c r="U6" s="1380"/>
      <c r="V6" s="1391" t="s">
        <v>719</v>
      </c>
      <c r="W6" s="1379"/>
      <c r="X6" s="1379"/>
      <c r="Y6" s="1380"/>
      <c r="Z6" s="1391" t="s">
        <v>720</v>
      </c>
      <c r="AA6" s="1379"/>
      <c r="AB6" s="1379"/>
      <c r="AC6" s="1380"/>
      <c r="AD6" s="1391" t="s">
        <v>721</v>
      </c>
      <c r="AE6" s="1379"/>
      <c r="AF6" s="1379"/>
      <c r="AG6" s="1380"/>
      <c r="AH6" s="1391" t="s">
        <v>722</v>
      </c>
      <c r="AI6" s="1379"/>
      <c r="AJ6" s="1379"/>
      <c r="AK6" s="1380"/>
      <c r="AL6" s="1379" t="s">
        <v>723</v>
      </c>
      <c r="AM6" s="1379"/>
      <c r="AN6" s="1379"/>
      <c r="AO6" s="1379"/>
    </row>
    <row r="7" spans="1:41" ht="33.75" customHeight="1" x14ac:dyDescent="0.3">
      <c r="A7" s="1393"/>
      <c r="B7" s="510" t="s">
        <v>17</v>
      </c>
      <c r="C7" s="510" t="s">
        <v>724</v>
      </c>
      <c r="D7" s="510" t="s">
        <v>154</v>
      </c>
      <c r="E7" s="470" t="s">
        <v>254</v>
      </c>
      <c r="F7" s="469" t="s">
        <v>17</v>
      </c>
      <c r="G7" s="510" t="s">
        <v>724</v>
      </c>
      <c r="H7" s="510" t="s">
        <v>154</v>
      </c>
      <c r="I7" s="470" t="s">
        <v>254</v>
      </c>
      <c r="J7" s="469" t="s">
        <v>17</v>
      </c>
      <c r="K7" s="510" t="s">
        <v>724</v>
      </c>
      <c r="L7" s="510" t="s">
        <v>154</v>
      </c>
      <c r="M7" s="470" t="s">
        <v>254</v>
      </c>
      <c r="N7" s="469" t="s">
        <v>17</v>
      </c>
      <c r="O7" s="510" t="s">
        <v>724</v>
      </c>
      <c r="P7" s="510" t="s">
        <v>154</v>
      </c>
      <c r="Q7" s="470" t="s">
        <v>254</v>
      </c>
      <c r="R7" s="469" t="s">
        <v>17</v>
      </c>
      <c r="S7" s="510" t="s">
        <v>724</v>
      </c>
      <c r="T7" s="510" t="s">
        <v>154</v>
      </c>
      <c r="U7" s="470" t="s">
        <v>254</v>
      </c>
      <c r="V7" s="469" t="s">
        <v>17</v>
      </c>
      <c r="W7" s="510" t="s">
        <v>724</v>
      </c>
      <c r="X7" s="510" t="s">
        <v>154</v>
      </c>
      <c r="Y7" s="470" t="s">
        <v>254</v>
      </c>
      <c r="Z7" s="469" t="s">
        <v>17</v>
      </c>
      <c r="AA7" s="510" t="s">
        <v>724</v>
      </c>
      <c r="AB7" s="510" t="s">
        <v>154</v>
      </c>
      <c r="AC7" s="470" t="s">
        <v>254</v>
      </c>
      <c r="AD7" s="469" t="s">
        <v>17</v>
      </c>
      <c r="AE7" s="510" t="s">
        <v>724</v>
      </c>
      <c r="AF7" s="510" t="s">
        <v>154</v>
      </c>
      <c r="AG7" s="470" t="s">
        <v>254</v>
      </c>
      <c r="AH7" s="469" t="s">
        <v>17</v>
      </c>
      <c r="AI7" s="510" t="s">
        <v>724</v>
      </c>
      <c r="AJ7" s="510" t="s">
        <v>154</v>
      </c>
      <c r="AK7" s="470" t="s">
        <v>254</v>
      </c>
      <c r="AL7" s="510" t="s">
        <v>17</v>
      </c>
      <c r="AM7" s="510" t="s">
        <v>724</v>
      </c>
      <c r="AN7" s="510" t="s">
        <v>154</v>
      </c>
      <c r="AO7" s="510" t="s">
        <v>254</v>
      </c>
    </row>
    <row r="8" spans="1:41" ht="15" thickBot="1" x14ac:dyDescent="0.35">
      <c r="A8" s="473" t="s">
        <v>725</v>
      </c>
      <c r="B8" s="537">
        <v>11</v>
      </c>
      <c r="C8" s="537">
        <v>13</v>
      </c>
      <c r="D8" s="538">
        <v>0.28353146976316301</v>
      </c>
      <c r="E8" s="539">
        <v>0.15380665881641301</v>
      </c>
      <c r="F8" s="540">
        <v>3</v>
      </c>
      <c r="G8" s="541">
        <v>4</v>
      </c>
      <c r="H8" s="542">
        <v>8.5147244639697098E-2</v>
      </c>
      <c r="I8" s="543">
        <v>8.4370647938273605E-2</v>
      </c>
      <c r="J8" s="540">
        <v>1</v>
      </c>
      <c r="K8" s="541">
        <v>1</v>
      </c>
      <c r="L8" s="542">
        <v>2.6067626886245799E-2</v>
      </c>
      <c r="M8" s="543">
        <v>4.6696592866259497E-2</v>
      </c>
      <c r="N8" s="544">
        <v>7</v>
      </c>
      <c r="O8" s="537">
        <v>8</v>
      </c>
      <c r="P8" s="538">
        <v>0.17052263021410199</v>
      </c>
      <c r="Q8" s="539">
        <v>0.119346989567403</v>
      </c>
      <c r="R8" s="544">
        <v>7</v>
      </c>
      <c r="S8" s="537">
        <v>8</v>
      </c>
      <c r="T8" s="538">
        <v>0.16108630608178301</v>
      </c>
      <c r="U8" s="539">
        <v>0.116003286505087</v>
      </c>
      <c r="V8" s="540">
        <v>2</v>
      </c>
      <c r="W8" s="541">
        <v>2</v>
      </c>
      <c r="X8" s="542">
        <v>4.5024825277309999E-2</v>
      </c>
      <c r="Y8" s="543">
        <v>6.1364794548869901E-2</v>
      </c>
      <c r="Z8" s="540">
        <v>0</v>
      </c>
      <c r="AA8" s="541">
        <v>0</v>
      </c>
      <c r="AB8" s="541">
        <v>0</v>
      </c>
      <c r="AC8" s="545">
        <v>0</v>
      </c>
      <c r="AD8" s="544">
        <v>8</v>
      </c>
      <c r="AE8" s="537">
        <v>9</v>
      </c>
      <c r="AF8" s="538">
        <v>0.196590257100347</v>
      </c>
      <c r="AG8" s="539">
        <v>0.12812820543622899</v>
      </c>
      <c r="AH8" s="544">
        <v>9</v>
      </c>
      <c r="AI8" s="537">
        <v>10</v>
      </c>
      <c r="AJ8" s="538">
        <v>0.20611113135909301</v>
      </c>
      <c r="AK8" s="539">
        <v>0.131187892622978</v>
      </c>
      <c r="AL8" s="546">
        <v>31</v>
      </c>
      <c r="AM8" s="546">
        <v>37</v>
      </c>
      <c r="AN8" s="547">
        <v>0.77138010286229997</v>
      </c>
      <c r="AO8" s="547">
        <v>0.253071797844997</v>
      </c>
    </row>
    <row r="9" spans="1:41" ht="15" thickBot="1" x14ac:dyDescent="0.35">
      <c r="A9" s="473" t="s">
        <v>726</v>
      </c>
      <c r="B9" s="548">
        <v>1</v>
      </c>
      <c r="C9" s="548">
        <v>1</v>
      </c>
      <c r="D9" s="549">
        <v>1.7374318754906099E-2</v>
      </c>
      <c r="E9" s="550">
        <v>3.8124768913756997E-2</v>
      </c>
      <c r="F9" s="551">
        <v>0</v>
      </c>
      <c r="G9" s="548">
        <v>0</v>
      </c>
      <c r="H9" s="548">
        <v>0</v>
      </c>
      <c r="I9" s="552">
        <v>0</v>
      </c>
      <c r="J9" s="551">
        <v>0</v>
      </c>
      <c r="K9" s="548">
        <v>0</v>
      </c>
      <c r="L9" s="548">
        <v>0</v>
      </c>
      <c r="M9" s="552">
        <v>0</v>
      </c>
      <c r="N9" s="551">
        <v>3</v>
      </c>
      <c r="O9" s="548">
        <v>4</v>
      </c>
      <c r="P9" s="549">
        <v>7.4087023751410006E-2</v>
      </c>
      <c r="Q9" s="550">
        <v>7.8704795590943705E-2</v>
      </c>
      <c r="R9" s="551">
        <v>0</v>
      </c>
      <c r="S9" s="548">
        <v>0</v>
      </c>
      <c r="T9" s="548">
        <v>0</v>
      </c>
      <c r="U9" s="552">
        <v>0</v>
      </c>
      <c r="V9" s="551">
        <v>0</v>
      </c>
      <c r="W9" s="548">
        <v>0</v>
      </c>
      <c r="X9" s="548">
        <v>0</v>
      </c>
      <c r="Y9" s="552">
        <v>0</v>
      </c>
      <c r="Z9" s="551">
        <v>0</v>
      </c>
      <c r="AA9" s="548">
        <v>0</v>
      </c>
      <c r="AB9" s="548">
        <v>0</v>
      </c>
      <c r="AC9" s="552">
        <v>0</v>
      </c>
      <c r="AD9" s="551">
        <v>3</v>
      </c>
      <c r="AE9" s="548">
        <v>4</v>
      </c>
      <c r="AF9" s="549">
        <v>7.4087023751410006E-2</v>
      </c>
      <c r="AG9" s="550">
        <v>7.8704795590943705E-2</v>
      </c>
      <c r="AH9" s="551">
        <v>0</v>
      </c>
      <c r="AI9" s="548">
        <v>0</v>
      </c>
      <c r="AJ9" s="548">
        <v>0</v>
      </c>
      <c r="AK9" s="552">
        <v>0</v>
      </c>
      <c r="AL9" s="548">
        <v>4</v>
      </c>
      <c r="AM9" s="548">
        <v>4</v>
      </c>
      <c r="AN9" s="549">
        <v>9.1461342506316004E-2</v>
      </c>
      <c r="AO9" s="549">
        <v>8.7440201124303896E-2</v>
      </c>
    </row>
    <row r="10" spans="1:41" ht="15" thickBot="1" x14ac:dyDescent="0.35">
      <c r="A10" s="473" t="s">
        <v>727</v>
      </c>
      <c r="B10" s="553">
        <v>2</v>
      </c>
      <c r="C10" s="553">
        <v>2</v>
      </c>
      <c r="D10" s="554">
        <v>4.4625233501412197E-2</v>
      </c>
      <c r="E10" s="555">
        <v>6.1092005940333698E-2</v>
      </c>
      <c r="F10" s="556">
        <v>0</v>
      </c>
      <c r="G10" s="553">
        <v>0</v>
      </c>
      <c r="H10" s="553">
        <v>0</v>
      </c>
      <c r="I10" s="557">
        <v>0</v>
      </c>
      <c r="J10" s="556">
        <v>0</v>
      </c>
      <c r="K10" s="553">
        <v>0</v>
      </c>
      <c r="L10" s="553">
        <v>0</v>
      </c>
      <c r="M10" s="557">
        <v>0</v>
      </c>
      <c r="N10" s="556">
        <v>2</v>
      </c>
      <c r="O10" s="553">
        <v>3</v>
      </c>
      <c r="P10" s="554">
        <v>7.3264550405956599E-2</v>
      </c>
      <c r="Q10" s="555">
        <v>7.8267029791427994E-2</v>
      </c>
      <c r="R10" s="556">
        <v>0</v>
      </c>
      <c r="S10" s="553">
        <v>0</v>
      </c>
      <c r="T10" s="553">
        <v>0</v>
      </c>
      <c r="U10" s="557">
        <v>0</v>
      </c>
      <c r="V10" s="556">
        <v>0</v>
      </c>
      <c r="W10" s="553">
        <v>0</v>
      </c>
      <c r="X10" s="553">
        <v>0</v>
      </c>
      <c r="Y10" s="557">
        <v>0</v>
      </c>
      <c r="Z10" s="556">
        <v>0</v>
      </c>
      <c r="AA10" s="553">
        <v>0</v>
      </c>
      <c r="AB10" s="553">
        <v>0</v>
      </c>
      <c r="AC10" s="557">
        <v>0</v>
      </c>
      <c r="AD10" s="556">
        <v>2</v>
      </c>
      <c r="AE10" s="553">
        <v>3</v>
      </c>
      <c r="AF10" s="554">
        <v>7.3264550405956599E-2</v>
      </c>
      <c r="AG10" s="555">
        <v>7.8267029791427994E-2</v>
      </c>
      <c r="AH10" s="556">
        <v>0</v>
      </c>
      <c r="AI10" s="553">
        <v>0</v>
      </c>
      <c r="AJ10" s="553">
        <v>0</v>
      </c>
      <c r="AK10" s="557">
        <v>0</v>
      </c>
      <c r="AL10" s="558">
        <v>4</v>
      </c>
      <c r="AM10" s="558">
        <v>6</v>
      </c>
      <c r="AN10" s="559">
        <v>0.117889783907369</v>
      </c>
      <c r="AO10" s="559">
        <v>9.9259709312968694E-2</v>
      </c>
    </row>
    <row r="11" spans="1:41" ht="15" thickBot="1" x14ac:dyDescent="0.35">
      <c r="A11" s="471" t="s">
        <v>728</v>
      </c>
      <c r="B11" s="560">
        <v>0</v>
      </c>
      <c r="C11" s="548">
        <v>0</v>
      </c>
      <c r="D11" s="548">
        <v>0</v>
      </c>
      <c r="E11" s="552">
        <v>0</v>
      </c>
      <c r="F11" s="551">
        <v>1</v>
      </c>
      <c r="G11" s="548">
        <v>1</v>
      </c>
      <c r="H11" s="549">
        <v>2.8330747825822601E-2</v>
      </c>
      <c r="I11" s="550">
        <v>4.8680894498560702E-2</v>
      </c>
      <c r="J11" s="551">
        <v>0</v>
      </c>
      <c r="K11" s="548">
        <v>0</v>
      </c>
      <c r="L11" s="548">
        <v>0</v>
      </c>
      <c r="M11" s="552">
        <v>0</v>
      </c>
      <c r="N11" s="561">
        <v>6</v>
      </c>
      <c r="O11" s="562">
        <v>8</v>
      </c>
      <c r="P11" s="563">
        <v>0.17751353402884601</v>
      </c>
      <c r="Q11" s="564">
        <v>0.121764582906437</v>
      </c>
      <c r="R11" s="551">
        <v>0</v>
      </c>
      <c r="S11" s="548">
        <v>0</v>
      </c>
      <c r="T11" s="548">
        <v>0</v>
      </c>
      <c r="U11" s="552">
        <v>0</v>
      </c>
      <c r="V11" s="551">
        <v>0</v>
      </c>
      <c r="W11" s="548">
        <v>0</v>
      </c>
      <c r="X11" s="548">
        <v>0</v>
      </c>
      <c r="Y11" s="552">
        <v>0</v>
      </c>
      <c r="Z11" s="551">
        <v>0</v>
      </c>
      <c r="AA11" s="548">
        <v>0</v>
      </c>
      <c r="AB11" s="548">
        <v>0</v>
      </c>
      <c r="AC11" s="552">
        <v>0</v>
      </c>
      <c r="AD11" s="561">
        <v>6</v>
      </c>
      <c r="AE11" s="562">
        <v>8</v>
      </c>
      <c r="AF11" s="563">
        <v>0.17751353402884601</v>
      </c>
      <c r="AG11" s="564">
        <v>0.121764582906437</v>
      </c>
      <c r="AH11" s="551">
        <v>0</v>
      </c>
      <c r="AI11" s="548">
        <v>0</v>
      </c>
      <c r="AJ11" s="548">
        <v>0</v>
      </c>
      <c r="AK11" s="552">
        <v>0</v>
      </c>
      <c r="AL11" s="562">
        <v>7</v>
      </c>
      <c r="AM11" s="562">
        <v>10</v>
      </c>
      <c r="AN11" s="563">
        <v>0.20584428185466799</v>
      </c>
      <c r="AO11" s="563">
        <v>0.13110311674064801</v>
      </c>
    </row>
    <row r="12" spans="1:41" ht="15" thickBot="1" x14ac:dyDescent="0.35">
      <c r="A12" s="473" t="s">
        <v>729</v>
      </c>
      <c r="B12" s="562">
        <v>11</v>
      </c>
      <c r="C12" s="562">
        <v>11</v>
      </c>
      <c r="D12" s="563">
        <v>0.241631597977746</v>
      </c>
      <c r="E12" s="564">
        <v>0.1420177377504</v>
      </c>
      <c r="F12" s="551">
        <v>3</v>
      </c>
      <c r="G12" s="548">
        <v>5</v>
      </c>
      <c r="H12" s="549">
        <v>0.103575209953967</v>
      </c>
      <c r="I12" s="550">
        <v>9.3045193310402605E-2</v>
      </c>
      <c r="J12" s="551">
        <v>2</v>
      </c>
      <c r="K12" s="548">
        <v>2</v>
      </c>
      <c r="L12" s="549">
        <v>4.0342309703484902E-2</v>
      </c>
      <c r="M12" s="550">
        <v>5.8087651512590398E-2</v>
      </c>
      <c r="N12" s="565">
        <v>18</v>
      </c>
      <c r="O12" s="566">
        <v>23</v>
      </c>
      <c r="P12" s="567">
        <v>0.49113601789808897</v>
      </c>
      <c r="Q12" s="568">
        <v>0.20221940820086101</v>
      </c>
      <c r="R12" s="551">
        <v>1</v>
      </c>
      <c r="S12" s="548">
        <v>1</v>
      </c>
      <c r="T12" s="549">
        <v>3.1542631744012103E-2</v>
      </c>
      <c r="U12" s="550">
        <v>5.1365499612493502E-2</v>
      </c>
      <c r="V12" s="551">
        <v>0</v>
      </c>
      <c r="W12" s="548">
        <v>0</v>
      </c>
      <c r="X12" s="548">
        <v>0</v>
      </c>
      <c r="Y12" s="552">
        <v>0</v>
      </c>
      <c r="Z12" s="551">
        <v>0</v>
      </c>
      <c r="AA12" s="548">
        <v>0</v>
      </c>
      <c r="AB12" s="548">
        <v>0</v>
      </c>
      <c r="AC12" s="552">
        <v>0</v>
      </c>
      <c r="AD12" s="565">
        <v>20</v>
      </c>
      <c r="AE12" s="566">
        <v>25</v>
      </c>
      <c r="AF12" s="567">
        <v>0.53147832760157399</v>
      </c>
      <c r="AG12" s="568">
        <v>0.21031810990752101</v>
      </c>
      <c r="AH12" s="551">
        <v>1</v>
      </c>
      <c r="AI12" s="548">
        <v>1</v>
      </c>
      <c r="AJ12" s="549">
        <v>3.1542631744012103E-2</v>
      </c>
      <c r="AK12" s="550">
        <v>5.1365499612493502E-2</v>
      </c>
      <c r="AL12" s="566">
        <v>35</v>
      </c>
      <c r="AM12" s="566">
        <v>43</v>
      </c>
      <c r="AN12" s="567">
        <v>0.90822776727729904</v>
      </c>
      <c r="AO12" s="567">
        <v>0.27441461914235199</v>
      </c>
    </row>
    <row r="13" spans="1:41" ht="15" thickBot="1" x14ac:dyDescent="0.35">
      <c r="A13" s="473" t="s">
        <v>730</v>
      </c>
      <c r="B13" s="569">
        <v>61</v>
      </c>
      <c r="C13" s="566">
        <v>77</v>
      </c>
      <c r="D13" s="567">
        <v>1.61581119064676</v>
      </c>
      <c r="E13" s="568">
        <v>0.36471113166996699</v>
      </c>
      <c r="F13" s="561">
        <v>12</v>
      </c>
      <c r="G13" s="562">
        <v>15</v>
      </c>
      <c r="H13" s="563">
        <v>0.3091090388471</v>
      </c>
      <c r="I13" s="564">
        <v>0.16057378689481799</v>
      </c>
      <c r="J13" s="561">
        <v>5</v>
      </c>
      <c r="K13" s="562">
        <v>6</v>
      </c>
      <c r="L13" s="563">
        <v>0.117576874498569</v>
      </c>
      <c r="M13" s="564">
        <v>9.9128046827474101E-2</v>
      </c>
      <c r="N13" s="565">
        <v>87</v>
      </c>
      <c r="O13" s="566">
        <v>117</v>
      </c>
      <c r="P13" s="567">
        <v>2.4738864790710999</v>
      </c>
      <c r="Q13" s="568">
        <v>0.44930515451546599</v>
      </c>
      <c r="R13" s="565">
        <v>24</v>
      </c>
      <c r="S13" s="566">
        <v>31</v>
      </c>
      <c r="T13" s="567">
        <v>0.65300097046045702</v>
      </c>
      <c r="U13" s="568">
        <v>0.232983598311999</v>
      </c>
      <c r="V13" s="561">
        <v>12</v>
      </c>
      <c r="W13" s="562">
        <v>15</v>
      </c>
      <c r="X13" s="563">
        <v>0.32573694670652698</v>
      </c>
      <c r="Y13" s="564">
        <v>0.16482234392131301</v>
      </c>
      <c r="Z13" s="551">
        <v>2</v>
      </c>
      <c r="AA13" s="548">
        <v>4</v>
      </c>
      <c r="AB13" s="549">
        <v>8.5553098593800003E-2</v>
      </c>
      <c r="AC13" s="550">
        <v>8.4571313290421599E-2</v>
      </c>
      <c r="AD13" s="565">
        <v>92</v>
      </c>
      <c r="AE13" s="566">
        <v>123</v>
      </c>
      <c r="AF13" s="567">
        <v>2.5914633535696701</v>
      </c>
      <c r="AG13" s="568">
        <v>0.45958104047604997</v>
      </c>
      <c r="AH13" s="565">
        <v>36</v>
      </c>
      <c r="AI13" s="566">
        <v>46</v>
      </c>
      <c r="AJ13" s="567">
        <v>0.978737917166984</v>
      </c>
      <c r="AK13" s="568">
        <v>0.28476623551533098</v>
      </c>
      <c r="AL13" s="566">
        <v>203</v>
      </c>
      <c r="AM13" s="566">
        <v>264</v>
      </c>
      <c r="AN13" s="567">
        <v>5.5806745988243103</v>
      </c>
      <c r="AO13" s="567">
        <v>0.66399507068769004</v>
      </c>
    </row>
    <row r="14" spans="1:41" ht="15" thickBot="1" x14ac:dyDescent="0.35">
      <c r="A14" s="473" t="s">
        <v>731</v>
      </c>
      <c r="B14" s="570">
        <v>253</v>
      </c>
      <c r="C14" s="570">
        <v>287</v>
      </c>
      <c r="D14" s="571">
        <v>6.0544520469693399</v>
      </c>
      <c r="E14" s="572">
        <v>0.68986892463129101</v>
      </c>
      <c r="F14" s="573">
        <v>79</v>
      </c>
      <c r="G14" s="570">
        <v>91</v>
      </c>
      <c r="H14" s="571">
        <v>1.9217652365368101</v>
      </c>
      <c r="I14" s="572">
        <v>0.397125290459939</v>
      </c>
      <c r="J14" s="574">
        <v>12</v>
      </c>
      <c r="K14" s="558">
        <v>12</v>
      </c>
      <c r="L14" s="559">
        <v>0.25345892417085297</v>
      </c>
      <c r="M14" s="575">
        <v>0.14544331830065399</v>
      </c>
      <c r="N14" s="573">
        <v>349</v>
      </c>
      <c r="O14" s="570">
        <v>448</v>
      </c>
      <c r="P14" s="571">
        <v>9.4593714687888806</v>
      </c>
      <c r="Q14" s="572">
        <v>0.84653311445667501</v>
      </c>
      <c r="R14" s="573">
        <v>115</v>
      </c>
      <c r="S14" s="570">
        <v>135</v>
      </c>
      <c r="T14" s="571">
        <v>2.8399257371469999</v>
      </c>
      <c r="U14" s="572">
        <v>0.48049455375427103</v>
      </c>
      <c r="V14" s="573">
        <v>74</v>
      </c>
      <c r="W14" s="570">
        <v>86</v>
      </c>
      <c r="X14" s="571">
        <v>1.82178580940677</v>
      </c>
      <c r="Y14" s="572">
        <v>0.38685416785084198</v>
      </c>
      <c r="Z14" s="556">
        <v>4</v>
      </c>
      <c r="AA14" s="553">
        <v>7</v>
      </c>
      <c r="AB14" s="554">
        <v>0.13871900734204101</v>
      </c>
      <c r="AC14" s="555">
        <v>0.107660802123953</v>
      </c>
      <c r="AD14" s="573">
        <v>361</v>
      </c>
      <c r="AE14" s="570">
        <v>460</v>
      </c>
      <c r="AF14" s="571">
        <v>9.7128303929597308</v>
      </c>
      <c r="AG14" s="572">
        <v>0.85659785091295904</v>
      </c>
      <c r="AH14" s="573">
        <v>189</v>
      </c>
      <c r="AI14" s="570">
        <v>221</v>
      </c>
      <c r="AJ14" s="571">
        <v>4.6617115465537697</v>
      </c>
      <c r="AK14" s="572">
        <v>0.609814059118435</v>
      </c>
      <c r="AL14" s="570">
        <v>886</v>
      </c>
      <c r="AM14" s="576">
        <v>1066</v>
      </c>
      <c r="AN14" s="571">
        <v>22.489478230361701</v>
      </c>
      <c r="AO14" s="571">
        <v>1.2077055960037499</v>
      </c>
    </row>
    <row r="15" spans="1:41" ht="15" thickBot="1" x14ac:dyDescent="0.35">
      <c r="A15" s="473" t="s">
        <v>732</v>
      </c>
      <c r="B15" s="569">
        <v>598</v>
      </c>
      <c r="C15" s="566">
        <v>682</v>
      </c>
      <c r="D15" s="567">
        <v>14.3915652429007</v>
      </c>
      <c r="E15" s="568">
        <v>1.0153209614462699</v>
      </c>
      <c r="F15" s="565">
        <v>177</v>
      </c>
      <c r="G15" s="566">
        <v>183</v>
      </c>
      <c r="H15" s="567">
        <v>3.85300966551566</v>
      </c>
      <c r="I15" s="568">
        <v>0.55674837092761398</v>
      </c>
      <c r="J15" s="561">
        <v>11</v>
      </c>
      <c r="K15" s="562">
        <v>10</v>
      </c>
      <c r="L15" s="563">
        <v>0.21495630680203601</v>
      </c>
      <c r="M15" s="564">
        <v>0.13396732338908099</v>
      </c>
      <c r="N15" s="565">
        <v>441</v>
      </c>
      <c r="O15" s="566">
        <v>557</v>
      </c>
      <c r="P15" s="567">
        <v>11.7613604945138</v>
      </c>
      <c r="Q15" s="568">
        <v>0.93185693389940005</v>
      </c>
      <c r="R15" s="565">
        <v>169</v>
      </c>
      <c r="S15" s="566">
        <v>187</v>
      </c>
      <c r="T15" s="567">
        <v>3.9502054016393102</v>
      </c>
      <c r="U15" s="568">
        <v>0.56344187176038496</v>
      </c>
      <c r="V15" s="565">
        <v>142</v>
      </c>
      <c r="W15" s="566">
        <v>173</v>
      </c>
      <c r="X15" s="567">
        <v>3.6441457915239601</v>
      </c>
      <c r="Y15" s="568">
        <v>0.54203581475690898</v>
      </c>
      <c r="Z15" s="565">
        <v>38</v>
      </c>
      <c r="AA15" s="566">
        <v>35</v>
      </c>
      <c r="AB15" s="567">
        <v>0.73497916945043396</v>
      </c>
      <c r="AC15" s="568">
        <v>0.247073798986708</v>
      </c>
      <c r="AD15" s="565">
        <v>452</v>
      </c>
      <c r="AE15" s="566">
        <v>568</v>
      </c>
      <c r="AF15" s="567">
        <v>11.9763168013158</v>
      </c>
      <c r="AG15" s="568">
        <v>0.939187848413089</v>
      </c>
      <c r="AH15" s="565">
        <v>311</v>
      </c>
      <c r="AI15" s="566">
        <v>360</v>
      </c>
      <c r="AJ15" s="567">
        <v>7.5943511931632601</v>
      </c>
      <c r="AK15" s="568">
        <v>0.766276765440142</v>
      </c>
      <c r="AL15" s="577">
        <v>1576</v>
      </c>
      <c r="AM15" s="577">
        <v>1827</v>
      </c>
      <c r="AN15" s="567">
        <v>38.550222072345797</v>
      </c>
      <c r="AO15" s="567">
        <v>1.4078768233613199</v>
      </c>
    </row>
    <row r="16" spans="1:41" ht="15" thickBot="1" x14ac:dyDescent="0.35">
      <c r="A16" s="473" t="s">
        <v>733</v>
      </c>
      <c r="B16" s="570">
        <v>594</v>
      </c>
      <c r="C16" s="570">
        <v>644</v>
      </c>
      <c r="D16" s="571">
        <v>13.591240378236799</v>
      </c>
      <c r="E16" s="572">
        <v>0.99128718292207396</v>
      </c>
      <c r="F16" s="573">
        <v>131</v>
      </c>
      <c r="G16" s="570">
        <v>131</v>
      </c>
      <c r="H16" s="571">
        <v>2.7616211986369401</v>
      </c>
      <c r="I16" s="572">
        <v>0.47401487152852201</v>
      </c>
      <c r="J16" s="574">
        <v>7</v>
      </c>
      <c r="K16" s="558">
        <v>7</v>
      </c>
      <c r="L16" s="559">
        <v>0.14801520636162599</v>
      </c>
      <c r="M16" s="575">
        <v>0.111204555133392</v>
      </c>
      <c r="N16" s="573">
        <v>416</v>
      </c>
      <c r="O16" s="570">
        <v>476</v>
      </c>
      <c r="P16" s="571">
        <v>10.0382236085215</v>
      </c>
      <c r="Q16" s="572">
        <v>0.86925761247862998</v>
      </c>
      <c r="R16" s="573">
        <v>74</v>
      </c>
      <c r="S16" s="570">
        <v>88</v>
      </c>
      <c r="T16" s="571">
        <v>1.86601187283826</v>
      </c>
      <c r="U16" s="572">
        <v>0.39143349393512999</v>
      </c>
      <c r="V16" s="573">
        <v>88</v>
      </c>
      <c r="W16" s="570">
        <v>105</v>
      </c>
      <c r="X16" s="571">
        <v>2.2140833701395102</v>
      </c>
      <c r="Y16" s="572">
        <v>0.42562408848204902</v>
      </c>
      <c r="Z16" s="573">
        <v>29</v>
      </c>
      <c r="AA16" s="570">
        <v>30</v>
      </c>
      <c r="AB16" s="571">
        <v>0.634370655796195</v>
      </c>
      <c r="AC16" s="572">
        <v>0.22965753293090199</v>
      </c>
      <c r="AD16" s="573">
        <v>423</v>
      </c>
      <c r="AE16" s="570">
        <v>483</v>
      </c>
      <c r="AF16" s="571">
        <v>10.186238814883099</v>
      </c>
      <c r="AG16" s="572">
        <v>0.87492218238085795</v>
      </c>
      <c r="AH16" s="573">
        <v>162</v>
      </c>
      <c r="AI16" s="570">
        <v>193</v>
      </c>
      <c r="AJ16" s="571">
        <v>4.0800952429777704</v>
      </c>
      <c r="AK16" s="572">
        <v>0.57224311825700103</v>
      </c>
      <c r="AL16" s="576">
        <v>1339</v>
      </c>
      <c r="AM16" s="576">
        <v>1481</v>
      </c>
      <c r="AN16" s="571">
        <v>31.253566290530902</v>
      </c>
      <c r="AO16" s="571">
        <v>1.3408059730114601</v>
      </c>
    </row>
    <row r="17" spans="1:41" ht="15" thickBot="1" x14ac:dyDescent="0.35">
      <c r="A17" s="473" t="s">
        <v>734</v>
      </c>
      <c r="B17" s="569">
        <v>496</v>
      </c>
      <c r="C17" s="566">
        <v>554</v>
      </c>
      <c r="D17" s="567">
        <v>11.699750315412601</v>
      </c>
      <c r="E17" s="568">
        <v>0.92973744237002998</v>
      </c>
      <c r="F17" s="565">
        <v>81</v>
      </c>
      <c r="G17" s="566">
        <v>87</v>
      </c>
      <c r="H17" s="567">
        <v>1.82603233802066</v>
      </c>
      <c r="I17" s="568">
        <v>0.387296402012344</v>
      </c>
      <c r="J17" s="561">
        <v>9</v>
      </c>
      <c r="K17" s="562">
        <v>6</v>
      </c>
      <c r="L17" s="563">
        <v>0.12211206348934101</v>
      </c>
      <c r="M17" s="564">
        <v>0.10101945442454401</v>
      </c>
      <c r="N17" s="565">
        <v>413</v>
      </c>
      <c r="O17" s="566">
        <v>463</v>
      </c>
      <c r="P17" s="567">
        <v>9.7663170407151103</v>
      </c>
      <c r="Q17" s="568">
        <v>0.85869870865221498</v>
      </c>
      <c r="R17" s="565">
        <v>55</v>
      </c>
      <c r="S17" s="566">
        <v>65</v>
      </c>
      <c r="T17" s="567">
        <v>1.36514393595127</v>
      </c>
      <c r="U17" s="568">
        <v>0.33565682971025601</v>
      </c>
      <c r="V17" s="565">
        <v>57</v>
      </c>
      <c r="W17" s="566">
        <v>75</v>
      </c>
      <c r="X17" s="567">
        <v>1.57605239371191</v>
      </c>
      <c r="Y17" s="568">
        <v>0.36026890038207598</v>
      </c>
      <c r="Z17" s="565">
        <v>18</v>
      </c>
      <c r="AA17" s="566">
        <v>16</v>
      </c>
      <c r="AB17" s="567">
        <v>0.342327186682648</v>
      </c>
      <c r="AC17" s="568">
        <v>0.16895347349227099</v>
      </c>
      <c r="AD17" s="565">
        <v>422</v>
      </c>
      <c r="AE17" s="566">
        <v>469</v>
      </c>
      <c r="AF17" s="567">
        <v>9.8884291042044499</v>
      </c>
      <c r="AG17" s="568">
        <v>0.86346550233284702</v>
      </c>
      <c r="AH17" s="565">
        <v>112</v>
      </c>
      <c r="AI17" s="566">
        <v>139</v>
      </c>
      <c r="AJ17" s="567">
        <v>2.94119632966318</v>
      </c>
      <c r="AK17" s="568">
        <v>0.488731727267392</v>
      </c>
      <c r="AL17" s="577">
        <v>1129</v>
      </c>
      <c r="AM17" s="577">
        <v>1265</v>
      </c>
      <c r="AN17" s="567">
        <v>26.697735273983501</v>
      </c>
      <c r="AO17" s="567">
        <v>1.2796375221023999</v>
      </c>
    </row>
    <row r="18" spans="1:41" ht="15" thickBot="1" x14ac:dyDescent="0.35">
      <c r="A18" s="473" t="s">
        <v>735</v>
      </c>
      <c r="B18" s="570">
        <v>516</v>
      </c>
      <c r="C18" s="570">
        <v>551</v>
      </c>
      <c r="D18" s="571">
        <v>11.617651601560301</v>
      </c>
      <c r="E18" s="572">
        <v>0.92690025429634304</v>
      </c>
      <c r="F18" s="573">
        <v>97</v>
      </c>
      <c r="G18" s="570">
        <v>102</v>
      </c>
      <c r="H18" s="571">
        <v>2.16220612779746</v>
      </c>
      <c r="I18" s="572">
        <v>0.42071978046345598</v>
      </c>
      <c r="J18" s="574">
        <v>7</v>
      </c>
      <c r="K18" s="558">
        <v>5</v>
      </c>
      <c r="L18" s="559">
        <v>0.113230142851499</v>
      </c>
      <c r="M18" s="575">
        <v>9.7280561975567101E-2</v>
      </c>
      <c r="N18" s="573">
        <v>441</v>
      </c>
      <c r="O18" s="570">
        <v>465</v>
      </c>
      <c r="P18" s="571">
        <v>9.8224457356017503</v>
      </c>
      <c r="Q18" s="572">
        <v>0.86089483842094705</v>
      </c>
      <c r="R18" s="573">
        <v>64</v>
      </c>
      <c r="S18" s="570">
        <v>72</v>
      </c>
      <c r="T18" s="571">
        <v>1.5161100315939899</v>
      </c>
      <c r="U18" s="572">
        <v>0.35345897720457398</v>
      </c>
      <c r="V18" s="573">
        <v>60</v>
      </c>
      <c r="W18" s="570">
        <v>66</v>
      </c>
      <c r="X18" s="571">
        <v>1.39461031827945</v>
      </c>
      <c r="Y18" s="572">
        <v>0.33920935612782599</v>
      </c>
      <c r="Z18" s="573">
        <v>20</v>
      </c>
      <c r="AA18" s="570">
        <v>19</v>
      </c>
      <c r="AB18" s="571">
        <v>0.39202905189978599</v>
      </c>
      <c r="AC18" s="572">
        <v>0.18075787681993899</v>
      </c>
      <c r="AD18" s="573">
        <v>448</v>
      </c>
      <c r="AE18" s="570">
        <v>471</v>
      </c>
      <c r="AF18" s="571">
        <v>9.9356758784532495</v>
      </c>
      <c r="AG18" s="572">
        <v>0.86529892366189698</v>
      </c>
      <c r="AH18" s="573">
        <v>124</v>
      </c>
      <c r="AI18" s="570">
        <v>138</v>
      </c>
      <c r="AJ18" s="571">
        <v>2.91072034987344</v>
      </c>
      <c r="AK18" s="572">
        <v>0.48626939781210299</v>
      </c>
      <c r="AL18" s="576">
        <v>1205</v>
      </c>
      <c r="AM18" s="576">
        <v>1280</v>
      </c>
      <c r="AN18" s="571">
        <v>27.018283009584302</v>
      </c>
      <c r="AO18" s="571">
        <v>1.2844788868768999</v>
      </c>
    </row>
    <row r="19" spans="1:41" ht="15" thickBot="1" x14ac:dyDescent="0.35">
      <c r="A19" s="473" t="s">
        <v>736</v>
      </c>
      <c r="B19" s="569">
        <v>587</v>
      </c>
      <c r="C19" s="566">
        <v>625</v>
      </c>
      <c r="D19" s="567">
        <v>13.191332777241801</v>
      </c>
      <c r="E19" s="568">
        <v>0.97885179393316102</v>
      </c>
      <c r="F19" s="565">
        <v>150</v>
      </c>
      <c r="G19" s="566">
        <v>149</v>
      </c>
      <c r="H19" s="567">
        <v>3.1465194574014701</v>
      </c>
      <c r="I19" s="568">
        <v>0.50496803251924705</v>
      </c>
      <c r="J19" s="561">
        <v>11</v>
      </c>
      <c r="K19" s="562">
        <v>11</v>
      </c>
      <c r="L19" s="563">
        <v>0.23074473092383199</v>
      </c>
      <c r="M19" s="564">
        <v>0.13878908742162399</v>
      </c>
      <c r="N19" s="565">
        <v>469</v>
      </c>
      <c r="O19" s="566">
        <v>526</v>
      </c>
      <c r="P19" s="567">
        <v>11.0972559857306</v>
      </c>
      <c r="Q19" s="568">
        <v>0.90856592230870703</v>
      </c>
      <c r="R19" s="565">
        <v>44</v>
      </c>
      <c r="S19" s="566">
        <v>52</v>
      </c>
      <c r="T19" s="567">
        <v>1.0974799725783999</v>
      </c>
      <c r="U19" s="568">
        <v>0.30136515720033402</v>
      </c>
      <c r="V19" s="565">
        <v>66</v>
      </c>
      <c r="W19" s="566">
        <v>72</v>
      </c>
      <c r="X19" s="567">
        <v>1.5268778735271999</v>
      </c>
      <c r="Y19" s="568">
        <v>0.35469254725865501</v>
      </c>
      <c r="Z19" s="565">
        <v>44</v>
      </c>
      <c r="AA19" s="566">
        <v>39</v>
      </c>
      <c r="AB19" s="567">
        <v>0.81907026552012296</v>
      </c>
      <c r="AC19" s="568">
        <v>0.26071482447976102</v>
      </c>
      <c r="AD19" s="565">
        <v>480</v>
      </c>
      <c r="AE19" s="566">
        <v>537</v>
      </c>
      <c r="AF19" s="567">
        <v>11.328000716654399</v>
      </c>
      <c r="AG19" s="568">
        <v>0.91677116026323402</v>
      </c>
      <c r="AH19" s="565">
        <v>110</v>
      </c>
      <c r="AI19" s="566">
        <v>124</v>
      </c>
      <c r="AJ19" s="567">
        <v>2.6243578461056001</v>
      </c>
      <c r="AK19" s="568">
        <v>0.46241056974547601</v>
      </c>
      <c r="AL19" s="577">
        <v>1371</v>
      </c>
      <c r="AM19" s="577">
        <v>1474</v>
      </c>
      <c r="AN19" s="567">
        <v>31.1092810629235</v>
      </c>
      <c r="AO19" s="567">
        <v>1.3391104663760101</v>
      </c>
    </row>
    <row r="20" spans="1:41" ht="15" thickBot="1" x14ac:dyDescent="0.35">
      <c r="A20" s="473" t="s">
        <v>737</v>
      </c>
      <c r="B20" s="570">
        <v>701</v>
      </c>
      <c r="C20" s="570">
        <v>811</v>
      </c>
      <c r="D20" s="571">
        <v>17.114075854181198</v>
      </c>
      <c r="E20" s="572">
        <v>1.0894521917525</v>
      </c>
      <c r="F20" s="573">
        <v>171</v>
      </c>
      <c r="G20" s="570">
        <v>172</v>
      </c>
      <c r="H20" s="571">
        <v>3.6244411542847801</v>
      </c>
      <c r="I20" s="572">
        <v>0.54062364937079699</v>
      </c>
      <c r="J20" s="573">
        <v>15</v>
      </c>
      <c r="K20" s="570">
        <v>19</v>
      </c>
      <c r="L20" s="571">
        <v>0.39605474818509301</v>
      </c>
      <c r="M20" s="572">
        <v>0.18167992470174299</v>
      </c>
      <c r="N20" s="573">
        <v>414</v>
      </c>
      <c r="O20" s="570">
        <v>463</v>
      </c>
      <c r="P20" s="571">
        <v>9.7783395042910097</v>
      </c>
      <c r="Q20" s="572">
        <v>0.85916983842728101</v>
      </c>
      <c r="R20" s="573">
        <v>47</v>
      </c>
      <c r="S20" s="570">
        <v>48</v>
      </c>
      <c r="T20" s="571">
        <v>1.0201072833854401</v>
      </c>
      <c r="U20" s="572">
        <v>0.29066147437644901</v>
      </c>
      <c r="V20" s="573">
        <v>90</v>
      </c>
      <c r="W20" s="570">
        <v>96</v>
      </c>
      <c r="X20" s="571">
        <v>2.0323952208647902</v>
      </c>
      <c r="Y20" s="572">
        <v>0.40816558718227502</v>
      </c>
      <c r="Z20" s="573">
        <v>54</v>
      </c>
      <c r="AA20" s="570">
        <v>52</v>
      </c>
      <c r="AB20" s="571">
        <v>1.1035967697526401</v>
      </c>
      <c r="AC20" s="572">
        <v>0.30219447328117599</v>
      </c>
      <c r="AD20" s="573">
        <v>429</v>
      </c>
      <c r="AE20" s="570">
        <v>482</v>
      </c>
      <c r="AF20" s="571">
        <v>10.1743942524761</v>
      </c>
      <c r="AG20" s="572">
        <v>0.87447101104036695</v>
      </c>
      <c r="AH20" s="573">
        <v>137</v>
      </c>
      <c r="AI20" s="570">
        <v>145</v>
      </c>
      <c r="AJ20" s="571">
        <v>3.0525025042502301</v>
      </c>
      <c r="AK20" s="572">
        <v>0.49760802381234098</v>
      </c>
      <c r="AL20" s="576">
        <v>1492</v>
      </c>
      <c r="AM20" s="576">
        <v>1662</v>
      </c>
      <c r="AN20" s="571">
        <v>35.069010534945001</v>
      </c>
      <c r="AO20" s="571">
        <v>1.38031696375263</v>
      </c>
    </row>
    <row r="21" spans="1:41" ht="15" thickBot="1" x14ac:dyDescent="0.35">
      <c r="A21" s="473" t="s">
        <v>738</v>
      </c>
      <c r="B21" s="569">
        <v>555</v>
      </c>
      <c r="C21" s="566">
        <v>615</v>
      </c>
      <c r="D21" s="567">
        <v>12.979032667925001</v>
      </c>
      <c r="E21" s="568">
        <v>0.972129617262947</v>
      </c>
      <c r="F21" s="565">
        <v>170</v>
      </c>
      <c r="G21" s="566">
        <v>170</v>
      </c>
      <c r="H21" s="567">
        <v>3.58618862473344</v>
      </c>
      <c r="I21" s="568">
        <v>0.53786990927564304</v>
      </c>
      <c r="J21" s="565">
        <v>18</v>
      </c>
      <c r="K21" s="566">
        <v>17</v>
      </c>
      <c r="L21" s="567">
        <v>0.36214786845556202</v>
      </c>
      <c r="M21" s="568">
        <v>0.17375855800878801</v>
      </c>
      <c r="N21" s="565">
        <v>446</v>
      </c>
      <c r="O21" s="566">
        <v>501</v>
      </c>
      <c r="P21" s="567">
        <v>10.5748137828064</v>
      </c>
      <c r="Q21" s="568">
        <v>0.88952334305817704</v>
      </c>
      <c r="R21" s="565">
        <v>53</v>
      </c>
      <c r="S21" s="566">
        <v>65</v>
      </c>
      <c r="T21" s="567">
        <v>1.3727227836034199</v>
      </c>
      <c r="U21" s="568">
        <v>0.33657433893648703</v>
      </c>
      <c r="V21" s="565">
        <v>75</v>
      </c>
      <c r="W21" s="566">
        <v>77</v>
      </c>
      <c r="X21" s="567">
        <v>1.6346320987243801</v>
      </c>
      <c r="Y21" s="568">
        <v>0.36679396404136799</v>
      </c>
      <c r="Z21" s="565">
        <v>47</v>
      </c>
      <c r="AA21" s="566">
        <v>47</v>
      </c>
      <c r="AB21" s="567">
        <v>0.98621815997331197</v>
      </c>
      <c r="AC21" s="568">
        <v>0.28584156475724698</v>
      </c>
      <c r="AD21" s="565">
        <v>464</v>
      </c>
      <c r="AE21" s="566">
        <v>518</v>
      </c>
      <c r="AF21" s="567">
        <v>10.936961651261999</v>
      </c>
      <c r="AG21" s="568">
        <v>0.90279294527675902</v>
      </c>
      <c r="AH21" s="565">
        <v>128</v>
      </c>
      <c r="AI21" s="566">
        <v>143</v>
      </c>
      <c r="AJ21" s="567">
        <v>3.0073548823278098</v>
      </c>
      <c r="AK21" s="568">
        <v>0.494029406152381</v>
      </c>
      <c r="AL21" s="577">
        <v>1364</v>
      </c>
      <c r="AM21" s="577">
        <v>1493</v>
      </c>
      <c r="AN21" s="567">
        <v>31.495755986221599</v>
      </c>
      <c r="AO21" s="567">
        <v>1.34361800882366</v>
      </c>
    </row>
    <row r="22" spans="1:41" ht="15" thickBot="1" x14ac:dyDescent="0.35">
      <c r="A22" s="473" t="s">
        <v>739</v>
      </c>
      <c r="B22" s="570">
        <v>592</v>
      </c>
      <c r="C22" s="570">
        <v>650</v>
      </c>
      <c r="D22" s="571">
        <v>13.7062925003353</v>
      </c>
      <c r="E22" s="572">
        <v>0.99481109581315597</v>
      </c>
      <c r="F22" s="573">
        <v>115</v>
      </c>
      <c r="G22" s="570">
        <v>120</v>
      </c>
      <c r="H22" s="571">
        <v>2.5307505754105502</v>
      </c>
      <c r="I22" s="572">
        <v>0.45430711831913201</v>
      </c>
      <c r="J22" s="573">
        <v>14</v>
      </c>
      <c r="K22" s="570">
        <v>17</v>
      </c>
      <c r="L22" s="571">
        <v>0.36344542792266399</v>
      </c>
      <c r="M22" s="572">
        <v>0.174068430776501</v>
      </c>
      <c r="N22" s="573">
        <v>463</v>
      </c>
      <c r="O22" s="570">
        <v>491</v>
      </c>
      <c r="P22" s="571">
        <v>10.3535273486641</v>
      </c>
      <c r="Q22" s="572">
        <v>0.88125547687150696</v>
      </c>
      <c r="R22" s="573">
        <v>49</v>
      </c>
      <c r="S22" s="570">
        <v>58</v>
      </c>
      <c r="T22" s="571">
        <v>1.21559919125041</v>
      </c>
      <c r="U22" s="572">
        <v>0.316978966311947</v>
      </c>
      <c r="V22" s="573">
        <v>78</v>
      </c>
      <c r="W22" s="570">
        <v>95</v>
      </c>
      <c r="X22" s="571">
        <v>2.0062281568870199</v>
      </c>
      <c r="Y22" s="572">
        <v>0.40558366600294199</v>
      </c>
      <c r="Z22" s="573">
        <v>28</v>
      </c>
      <c r="AA22" s="570">
        <v>29</v>
      </c>
      <c r="AB22" s="571">
        <v>0.60245555442769905</v>
      </c>
      <c r="AC22" s="572">
        <v>0.22384190477902799</v>
      </c>
      <c r="AD22" s="573">
        <v>477</v>
      </c>
      <c r="AE22" s="570">
        <v>508</v>
      </c>
      <c r="AF22" s="571">
        <v>10.7169727765868</v>
      </c>
      <c r="AG22" s="572">
        <v>0.89477033233498804</v>
      </c>
      <c r="AH22" s="573">
        <v>127</v>
      </c>
      <c r="AI22" s="570">
        <v>153</v>
      </c>
      <c r="AJ22" s="571">
        <v>3.2218273481374302</v>
      </c>
      <c r="AK22" s="572">
        <v>0.51077648985322999</v>
      </c>
      <c r="AL22" s="576">
        <v>1339</v>
      </c>
      <c r="AM22" s="576">
        <v>1459</v>
      </c>
      <c r="AN22" s="571">
        <v>30.778298754897701</v>
      </c>
      <c r="AO22" s="571">
        <v>1.33516364469625</v>
      </c>
    </row>
    <row r="23" spans="1:41" ht="15" thickBot="1" x14ac:dyDescent="0.35">
      <c r="A23" s="473" t="s">
        <v>740</v>
      </c>
      <c r="B23" s="569">
        <v>702</v>
      </c>
      <c r="C23" s="566">
        <v>745</v>
      </c>
      <c r="D23" s="567">
        <v>15.724463046322599</v>
      </c>
      <c r="E23" s="568">
        <v>1.05300330642046</v>
      </c>
      <c r="F23" s="565">
        <v>135</v>
      </c>
      <c r="G23" s="566">
        <v>149</v>
      </c>
      <c r="H23" s="567">
        <v>3.1423240487113699</v>
      </c>
      <c r="I23" s="568">
        <v>0.50464220036142604</v>
      </c>
      <c r="J23" s="565">
        <v>16</v>
      </c>
      <c r="K23" s="566">
        <v>18</v>
      </c>
      <c r="L23" s="567">
        <v>0.376786628968036</v>
      </c>
      <c r="M23" s="568">
        <v>0.17722258740556801</v>
      </c>
      <c r="N23" s="565">
        <v>516</v>
      </c>
      <c r="O23" s="566">
        <v>576</v>
      </c>
      <c r="P23" s="567">
        <v>12.1480795449502</v>
      </c>
      <c r="Q23" s="568">
        <v>0.944975397896342</v>
      </c>
      <c r="R23" s="565">
        <v>65</v>
      </c>
      <c r="S23" s="566">
        <v>71</v>
      </c>
      <c r="T23" s="567">
        <v>1.5009772331120701</v>
      </c>
      <c r="U23" s="568">
        <v>0.35171757646206298</v>
      </c>
      <c r="V23" s="565">
        <v>89</v>
      </c>
      <c r="W23" s="566">
        <v>101</v>
      </c>
      <c r="X23" s="567">
        <v>2.1386264809809798</v>
      </c>
      <c r="Y23" s="568">
        <v>0.41846985847978002</v>
      </c>
      <c r="Z23" s="565">
        <v>42</v>
      </c>
      <c r="AA23" s="566">
        <v>40</v>
      </c>
      <c r="AB23" s="567">
        <v>0.85231590406338897</v>
      </c>
      <c r="AC23" s="568">
        <v>0.26590875827391303</v>
      </c>
      <c r="AD23" s="565">
        <v>532</v>
      </c>
      <c r="AE23" s="566">
        <v>594</v>
      </c>
      <c r="AF23" s="567">
        <v>12.5248661739182</v>
      </c>
      <c r="AG23" s="568">
        <v>0.95745839964690804</v>
      </c>
      <c r="AH23" s="565">
        <v>154</v>
      </c>
      <c r="AI23" s="566">
        <v>172</v>
      </c>
      <c r="AJ23" s="567">
        <v>3.6396037140930502</v>
      </c>
      <c r="AK23" s="568">
        <v>0.54171067894626601</v>
      </c>
      <c r="AL23" s="577">
        <v>1565</v>
      </c>
      <c r="AM23" s="577">
        <v>1701</v>
      </c>
      <c r="AN23" s="567">
        <v>35.883572887108599</v>
      </c>
      <c r="AO23" s="567">
        <v>1.38746985015941</v>
      </c>
    </row>
    <row r="24" spans="1:41" ht="15" thickBot="1" x14ac:dyDescent="0.35">
      <c r="A24" s="473" t="s">
        <v>741</v>
      </c>
      <c r="B24" s="570">
        <v>717</v>
      </c>
      <c r="C24" s="570">
        <v>791</v>
      </c>
      <c r="D24" s="571">
        <v>16.7016495239939</v>
      </c>
      <c r="E24" s="572">
        <v>1.07891925114451</v>
      </c>
      <c r="F24" s="573">
        <v>167</v>
      </c>
      <c r="G24" s="570">
        <v>176</v>
      </c>
      <c r="H24" s="571">
        <v>3.7174484086202599</v>
      </c>
      <c r="I24" s="572">
        <v>0.54725196436375401</v>
      </c>
      <c r="J24" s="574">
        <v>15</v>
      </c>
      <c r="K24" s="558">
        <v>15</v>
      </c>
      <c r="L24" s="559">
        <v>0.31992070752437601</v>
      </c>
      <c r="M24" s="575">
        <v>0.163348978064534</v>
      </c>
      <c r="N24" s="573">
        <v>599</v>
      </c>
      <c r="O24" s="570">
        <v>698</v>
      </c>
      <c r="P24" s="571">
        <v>14.723819135098701</v>
      </c>
      <c r="Q24" s="572">
        <v>1.0249794698444701</v>
      </c>
      <c r="R24" s="573">
        <v>126</v>
      </c>
      <c r="S24" s="570">
        <v>142</v>
      </c>
      <c r="T24" s="571">
        <v>2.9921489157444099</v>
      </c>
      <c r="U24" s="572">
        <v>0.492817478986593</v>
      </c>
      <c r="V24" s="573">
        <v>132</v>
      </c>
      <c r="W24" s="570">
        <v>150</v>
      </c>
      <c r="X24" s="571">
        <v>3.16464426556217</v>
      </c>
      <c r="Y24" s="572">
        <v>0.50637293371076597</v>
      </c>
      <c r="Z24" s="573">
        <v>40</v>
      </c>
      <c r="AA24" s="570">
        <v>45</v>
      </c>
      <c r="AB24" s="571">
        <v>0.94539551348519402</v>
      </c>
      <c r="AC24" s="572">
        <v>0.27992079390720598</v>
      </c>
      <c r="AD24" s="573">
        <v>614</v>
      </c>
      <c r="AE24" s="570">
        <v>713</v>
      </c>
      <c r="AF24" s="571">
        <v>15.043739842622999</v>
      </c>
      <c r="AG24" s="572">
        <v>1.03410981202484</v>
      </c>
      <c r="AH24" s="573">
        <v>258</v>
      </c>
      <c r="AI24" s="570">
        <v>292</v>
      </c>
      <c r="AJ24" s="571">
        <v>6.1567931813065799</v>
      </c>
      <c r="AK24" s="572">
        <v>0.69529604846845205</v>
      </c>
      <c r="AL24" s="576">
        <v>1796</v>
      </c>
      <c r="AM24" s="576">
        <v>2017</v>
      </c>
      <c r="AN24" s="571">
        <v>42.565026470028997</v>
      </c>
      <c r="AO24" s="571">
        <v>1.4302294788102701</v>
      </c>
    </row>
    <row r="25" spans="1:41" ht="15" thickBot="1" x14ac:dyDescent="0.35">
      <c r="A25" s="473" t="s">
        <v>742</v>
      </c>
      <c r="B25" s="569">
        <v>769</v>
      </c>
      <c r="C25" s="566">
        <v>901</v>
      </c>
      <c r="D25" s="567">
        <v>19.004387017476802</v>
      </c>
      <c r="E25" s="568">
        <v>1.13487685750234</v>
      </c>
      <c r="F25" s="565">
        <v>212</v>
      </c>
      <c r="G25" s="566">
        <v>241</v>
      </c>
      <c r="H25" s="567">
        <v>5.0820386607660302</v>
      </c>
      <c r="I25" s="568">
        <v>0.63530787954329404</v>
      </c>
      <c r="J25" s="565">
        <v>22</v>
      </c>
      <c r="K25" s="566">
        <v>27</v>
      </c>
      <c r="L25" s="567">
        <v>0.56712501289157602</v>
      </c>
      <c r="M25" s="568">
        <v>0.21721782362888001</v>
      </c>
      <c r="N25" s="565">
        <v>744</v>
      </c>
      <c r="O25" s="566">
        <v>924</v>
      </c>
      <c r="P25" s="567">
        <v>19.5042613607962</v>
      </c>
      <c r="Q25" s="568">
        <v>1.146152108096</v>
      </c>
      <c r="R25" s="565">
        <v>178</v>
      </c>
      <c r="S25" s="566">
        <v>203</v>
      </c>
      <c r="T25" s="567">
        <v>4.2814562929345703</v>
      </c>
      <c r="U25" s="568">
        <v>0.58557814195768698</v>
      </c>
      <c r="V25" s="565">
        <v>150</v>
      </c>
      <c r="W25" s="566">
        <v>174</v>
      </c>
      <c r="X25" s="567">
        <v>3.67802883637746</v>
      </c>
      <c r="Y25" s="568">
        <v>0.544454139767648</v>
      </c>
      <c r="Z25" s="565">
        <v>36</v>
      </c>
      <c r="AA25" s="566">
        <v>38</v>
      </c>
      <c r="AB25" s="567">
        <v>0.79472943244229799</v>
      </c>
      <c r="AC25" s="568">
        <v>0.25684320476032202</v>
      </c>
      <c r="AD25" s="565">
        <v>766</v>
      </c>
      <c r="AE25" s="566">
        <v>951</v>
      </c>
      <c r="AF25" s="567">
        <v>20.071386373687801</v>
      </c>
      <c r="AG25" s="568">
        <v>1.1585929573896101</v>
      </c>
      <c r="AH25" s="565">
        <v>328</v>
      </c>
      <c r="AI25" s="566">
        <v>377</v>
      </c>
      <c r="AJ25" s="567">
        <v>7.9594851293120197</v>
      </c>
      <c r="AK25" s="568">
        <v>0.782930237370283</v>
      </c>
      <c r="AL25" s="577">
        <v>2111</v>
      </c>
      <c r="AM25" s="577">
        <v>2508</v>
      </c>
      <c r="AN25" s="567">
        <v>52.912026613684901</v>
      </c>
      <c r="AO25" s="567">
        <v>1.4438539199463201</v>
      </c>
    </row>
    <row r="26" spans="1:41" ht="15" thickBot="1" x14ac:dyDescent="0.35">
      <c r="A26" s="473" t="s">
        <v>743</v>
      </c>
      <c r="B26" s="570">
        <v>534</v>
      </c>
      <c r="C26" s="570">
        <v>644</v>
      </c>
      <c r="D26" s="571">
        <v>13.5815195709203</v>
      </c>
      <c r="E26" s="572">
        <v>0.99098835974349797</v>
      </c>
      <c r="F26" s="573">
        <v>158</v>
      </c>
      <c r="G26" s="570">
        <v>189</v>
      </c>
      <c r="H26" s="571">
        <v>3.9796117225196901</v>
      </c>
      <c r="I26" s="572">
        <v>0.56544860666582897</v>
      </c>
      <c r="J26" s="573">
        <v>17</v>
      </c>
      <c r="K26" s="570">
        <v>17</v>
      </c>
      <c r="L26" s="571">
        <v>0.35129961482391397</v>
      </c>
      <c r="M26" s="572">
        <v>0.17114559079566899</v>
      </c>
      <c r="N26" s="573">
        <v>535</v>
      </c>
      <c r="O26" s="570">
        <v>631</v>
      </c>
      <c r="P26" s="571">
        <v>13.3158923199985</v>
      </c>
      <c r="Q26" s="572">
        <v>0.98275652810200098</v>
      </c>
      <c r="R26" s="573">
        <v>133</v>
      </c>
      <c r="S26" s="570">
        <v>168</v>
      </c>
      <c r="T26" s="571">
        <v>3.5383590646712202</v>
      </c>
      <c r="U26" s="572">
        <v>0.53440354747774199</v>
      </c>
      <c r="V26" s="573">
        <v>96</v>
      </c>
      <c r="W26" s="570">
        <v>109</v>
      </c>
      <c r="X26" s="571">
        <v>2.2974468914152899</v>
      </c>
      <c r="Y26" s="572">
        <v>0.43337789456331</v>
      </c>
      <c r="Z26" s="573">
        <v>20</v>
      </c>
      <c r="AA26" s="570">
        <v>25</v>
      </c>
      <c r="AB26" s="571">
        <v>0.51701568961990496</v>
      </c>
      <c r="AC26" s="572">
        <v>0.20745185489408199</v>
      </c>
      <c r="AD26" s="573">
        <v>552</v>
      </c>
      <c r="AE26" s="570">
        <v>648</v>
      </c>
      <c r="AF26" s="571">
        <v>13.6671919348224</v>
      </c>
      <c r="AG26" s="572">
        <v>0.99361614326307102</v>
      </c>
      <c r="AH26" s="573">
        <v>229</v>
      </c>
      <c r="AI26" s="570">
        <v>277</v>
      </c>
      <c r="AJ26" s="571">
        <v>5.8358059560865003</v>
      </c>
      <c r="AK26" s="572">
        <v>0.67808537391253398</v>
      </c>
      <c r="AL26" s="576">
        <v>1493</v>
      </c>
      <c r="AM26" s="576">
        <v>1781</v>
      </c>
      <c r="AN26" s="571">
        <v>37.581144873968803</v>
      </c>
      <c r="AO26" s="571">
        <v>1.4009865345271399</v>
      </c>
    </row>
    <row r="27" spans="1:41" ht="15" thickBot="1" x14ac:dyDescent="0.35">
      <c r="A27" s="473" t="s">
        <v>744</v>
      </c>
      <c r="B27" s="569">
        <v>296</v>
      </c>
      <c r="C27" s="566">
        <v>365</v>
      </c>
      <c r="D27" s="567">
        <v>7.6978936723826497</v>
      </c>
      <c r="E27" s="568">
        <v>0.77105049181273499</v>
      </c>
      <c r="F27" s="565">
        <v>94</v>
      </c>
      <c r="G27" s="566">
        <v>115</v>
      </c>
      <c r="H27" s="567">
        <v>2.4215997869196801</v>
      </c>
      <c r="I27" s="568">
        <v>0.44465081257271399</v>
      </c>
      <c r="J27" s="561">
        <v>8</v>
      </c>
      <c r="K27" s="562">
        <v>7</v>
      </c>
      <c r="L27" s="563">
        <v>0.137767570401988</v>
      </c>
      <c r="M27" s="564">
        <v>0.1072914695113</v>
      </c>
      <c r="N27" s="565">
        <v>286</v>
      </c>
      <c r="O27" s="566">
        <v>343</v>
      </c>
      <c r="P27" s="567">
        <v>7.2401878827601598</v>
      </c>
      <c r="Q27" s="568">
        <v>0.74962818473655501</v>
      </c>
      <c r="R27" s="565">
        <v>63</v>
      </c>
      <c r="S27" s="566">
        <v>83</v>
      </c>
      <c r="T27" s="567">
        <v>1.75698010855955</v>
      </c>
      <c r="U27" s="568">
        <v>0.380036520233199</v>
      </c>
      <c r="V27" s="565">
        <v>51</v>
      </c>
      <c r="W27" s="566">
        <v>65</v>
      </c>
      <c r="X27" s="567">
        <v>1.3662326723618201</v>
      </c>
      <c r="Y27" s="568">
        <v>0.33578879714793702</v>
      </c>
      <c r="Z27" s="561">
        <v>7</v>
      </c>
      <c r="AA27" s="562">
        <v>9</v>
      </c>
      <c r="AB27" s="563">
        <v>0.19093383404465</v>
      </c>
      <c r="AC27" s="564">
        <v>0.12627503614429</v>
      </c>
      <c r="AD27" s="565">
        <v>294</v>
      </c>
      <c r="AE27" s="566">
        <v>350</v>
      </c>
      <c r="AF27" s="567">
        <v>7.3779554531621496</v>
      </c>
      <c r="AG27" s="568">
        <v>0.75616444810666406</v>
      </c>
      <c r="AH27" s="565">
        <v>114</v>
      </c>
      <c r="AI27" s="566">
        <v>148</v>
      </c>
      <c r="AJ27" s="567">
        <v>3.1232127809213699</v>
      </c>
      <c r="AK27" s="568">
        <v>0.50315490300544097</v>
      </c>
      <c r="AL27" s="566">
        <v>805</v>
      </c>
      <c r="AM27" s="566">
        <v>986</v>
      </c>
      <c r="AN27" s="567">
        <v>20.811595527430502</v>
      </c>
      <c r="AO27" s="567">
        <v>1.1742877850222</v>
      </c>
    </row>
    <row r="28" spans="1:41" ht="15" thickBot="1" x14ac:dyDescent="0.35">
      <c r="A28" s="473" t="s">
        <v>745</v>
      </c>
      <c r="B28" s="570">
        <v>173</v>
      </c>
      <c r="C28" s="570">
        <v>234</v>
      </c>
      <c r="D28" s="571">
        <v>4.9294815120624698</v>
      </c>
      <c r="E28" s="572">
        <v>0.626202231494011</v>
      </c>
      <c r="F28" s="573">
        <v>38</v>
      </c>
      <c r="G28" s="570">
        <v>42</v>
      </c>
      <c r="H28" s="571">
        <v>0.88973415441814396</v>
      </c>
      <c r="I28" s="572">
        <v>0.27163173665781098</v>
      </c>
      <c r="J28" s="556">
        <v>4</v>
      </c>
      <c r="K28" s="553">
        <v>3</v>
      </c>
      <c r="L28" s="554">
        <v>5.62815318289797E-2</v>
      </c>
      <c r="M28" s="555">
        <v>6.8604367553409804E-2</v>
      </c>
      <c r="N28" s="573">
        <v>184</v>
      </c>
      <c r="O28" s="570">
        <v>225</v>
      </c>
      <c r="P28" s="571">
        <v>4.7521601414744898</v>
      </c>
      <c r="Q28" s="572">
        <v>0.615409448563357</v>
      </c>
      <c r="R28" s="573">
        <v>25</v>
      </c>
      <c r="S28" s="570">
        <v>33</v>
      </c>
      <c r="T28" s="571">
        <v>0.68716217038377603</v>
      </c>
      <c r="U28" s="572">
        <v>0.238958991067583</v>
      </c>
      <c r="V28" s="573">
        <v>19</v>
      </c>
      <c r="W28" s="570">
        <v>32</v>
      </c>
      <c r="X28" s="571">
        <v>0.67764661051876096</v>
      </c>
      <c r="Y28" s="572">
        <v>0.23731008479437099</v>
      </c>
      <c r="Z28" s="574">
        <v>7</v>
      </c>
      <c r="AA28" s="558">
        <v>9</v>
      </c>
      <c r="AB28" s="559">
        <v>0.19494191895951801</v>
      </c>
      <c r="AC28" s="575">
        <v>0.12759097404316899</v>
      </c>
      <c r="AD28" s="573">
        <v>188</v>
      </c>
      <c r="AE28" s="570">
        <v>228</v>
      </c>
      <c r="AF28" s="571">
        <v>4.8084416733034701</v>
      </c>
      <c r="AG28" s="572">
        <v>0.61886005708828495</v>
      </c>
      <c r="AH28" s="573">
        <v>44</v>
      </c>
      <c r="AI28" s="570">
        <v>65</v>
      </c>
      <c r="AJ28" s="571">
        <v>1.36480878090254</v>
      </c>
      <c r="AK28" s="572">
        <v>0.33561619400369602</v>
      </c>
      <c r="AL28" s="570">
        <v>450</v>
      </c>
      <c r="AM28" s="570">
        <v>578</v>
      </c>
      <c r="AN28" s="571">
        <v>12.187408039646099</v>
      </c>
      <c r="AO28" s="571">
        <v>0.94629192183650601</v>
      </c>
    </row>
    <row r="29" spans="1:41" ht="15" thickBot="1" x14ac:dyDescent="0.35">
      <c r="A29" s="473" t="s">
        <v>746</v>
      </c>
      <c r="B29" s="569">
        <v>127</v>
      </c>
      <c r="C29" s="566">
        <v>164</v>
      </c>
      <c r="D29" s="567">
        <v>3.4600517791368302</v>
      </c>
      <c r="E29" s="568">
        <v>0.52867148735217495</v>
      </c>
      <c r="F29" s="565">
        <v>36</v>
      </c>
      <c r="G29" s="566">
        <v>46</v>
      </c>
      <c r="H29" s="567">
        <v>0.96168559568227197</v>
      </c>
      <c r="I29" s="568">
        <v>0.28229893146641299</v>
      </c>
      <c r="J29" s="551">
        <v>3</v>
      </c>
      <c r="K29" s="548">
        <v>3</v>
      </c>
      <c r="L29" s="549">
        <v>6.2690006242437396E-2</v>
      </c>
      <c r="M29" s="550">
        <v>7.2402580115720802E-2</v>
      </c>
      <c r="N29" s="565">
        <v>142</v>
      </c>
      <c r="O29" s="566">
        <v>176</v>
      </c>
      <c r="P29" s="567">
        <v>3.7160898936820201</v>
      </c>
      <c r="Q29" s="568">
        <v>0.54715582062087997</v>
      </c>
      <c r="R29" s="565">
        <v>18</v>
      </c>
      <c r="S29" s="566">
        <v>21</v>
      </c>
      <c r="T29" s="567">
        <v>0.43566394617726001</v>
      </c>
      <c r="U29" s="568">
        <v>0.19051043562033901</v>
      </c>
      <c r="V29" s="565">
        <v>22</v>
      </c>
      <c r="W29" s="566">
        <v>34</v>
      </c>
      <c r="X29" s="567">
        <v>0.71395514494007695</v>
      </c>
      <c r="Y29" s="568">
        <v>0.24354018280113701</v>
      </c>
      <c r="Z29" s="551">
        <v>4</v>
      </c>
      <c r="AA29" s="548">
        <v>4</v>
      </c>
      <c r="AB29" s="549">
        <v>7.76731875077495E-2</v>
      </c>
      <c r="AC29" s="550">
        <v>8.0585683133065397E-2</v>
      </c>
      <c r="AD29" s="565">
        <v>145</v>
      </c>
      <c r="AE29" s="566">
        <v>179</v>
      </c>
      <c r="AF29" s="567">
        <v>3.77877989992446</v>
      </c>
      <c r="AG29" s="568">
        <v>0.55157209542891406</v>
      </c>
      <c r="AH29" s="565">
        <v>40</v>
      </c>
      <c r="AI29" s="566">
        <v>54</v>
      </c>
      <c r="AJ29" s="567">
        <v>1.1496190911173401</v>
      </c>
      <c r="AK29" s="568">
        <v>0.30835941695798402</v>
      </c>
      <c r="AL29" s="566">
        <v>352</v>
      </c>
      <c r="AM29" s="566">
        <v>447</v>
      </c>
      <c r="AN29" s="567">
        <v>9.4278095533686503</v>
      </c>
      <c r="AO29" s="567">
        <v>0.84526696222835995</v>
      </c>
    </row>
    <row r="30" spans="1:41" ht="15" thickBot="1" x14ac:dyDescent="0.35">
      <c r="A30" s="473" t="s">
        <v>747</v>
      </c>
      <c r="B30" s="570">
        <v>89</v>
      </c>
      <c r="C30" s="570">
        <v>119</v>
      </c>
      <c r="D30" s="571">
        <v>2.5173101413949501</v>
      </c>
      <c r="E30" s="572">
        <v>0.45313037286007302</v>
      </c>
      <c r="F30" s="573">
        <v>17</v>
      </c>
      <c r="G30" s="570">
        <v>24</v>
      </c>
      <c r="H30" s="571">
        <v>0.49813571065823498</v>
      </c>
      <c r="I30" s="572">
        <v>0.203648167246129</v>
      </c>
      <c r="J30" s="556">
        <v>4</v>
      </c>
      <c r="K30" s="553">
        <v>4</v>
      </c>
      <c r="L30" s="554">
        <v>7.8920579992257503E-2</v>
      </c>
      <c r="M30" s="555">
        <v>8.1229681657971106E-2</v>
      </c>
      <c r="N30" s="573">
        <v>105</v>
      </c>
      <c r="O30" s="570">
        <v>135</v>
      </c>
      <c r="P30" s="571">
        <v>2.85065287320419</v>
      </c>
      <c r="Q30" s="572">
        <v>0.48137459897659701</v>
      </c>
      <c r="R30" s="573">
        <v>25</v>
      </c>
      <c r="S30" s="570">
        <v>38</v>
      </c>
      <c r="T30" s="571">
        <v>0.81221590258764997</v>
      </c>
      <c r="U30" s="572">
        <v>0.25963061186360398</v>
      </c>
      <c r="V30" s="573">
        <v>16</v>
      </c>
      <c r="W30" s="570">
        <v>21</v>
      </c>
      <c r="X30" s="571">
        <v>0.452597827177804</v>
      </c>
      <c r="Y30" s="572">
        <v>0.19416111460653299</v>
      </c>
      <c r="Z30" s="556">
        <v>2</v>
      </c>
      <c r="AA30" s="553">
        <v>2</v>
      </c>
      <c r="AB30" s="554">
        <v>3.2856270209890202E-2</v>
      </c>
      <c r="AC30" s="555">
        <v>5.2423840204901102E-2</v>
      </c>
      <c r="AD30" s="573">
        <v>109</v>
      </c>
      <c r="AE30" s="570">
        <v>139</v>
      </c>
      <c r="AF30" s="571">
        <v>2.9295734531964399</v>
      </c>
      <c r="AG30" s="572">
        <v>0.48779430250331901</v>
      </c>
      <c r="AH30" s="573">
        <v>41</v>
      </c>
      <c r="AI30" s="570">
        <v>60</v>
      </c>
      <c r="AJ30" s="571">
        <v>1.26481372976545</v>
      </c>
      <c r="AK30" s="572">
        <v>0.32325132906411502</v>
      </c>
      <c r="AL30" s="570">
        <v>258</v>
      </c>
      <c r="AM30" s="570">
        <v>343</v>
      </c>
      <c r="AN30" s="571">
        <v>7.2426893052249701</v>
      </c>
      <c r="AO30" s="571">
        <v>0.74974755929084302</v>
      </c>
    </row>
    <row r="31" spans="1:41" x14ac:dyDescent="0.3">
      <c r="A31" s="475" t="s">
        <v>748</v>
      </c>
      <c r="B31" s="578">
        <v>52</v>
      </c>
      <c r="C31" s="579">
        <v>78</v>
      </c>
      <c r="D31" s="580">
        <v>1.64860924299456</v>
      </c>
      <c r="E31" s="581">
        <v>0.36833261521705801</v>
      </c>
      <c r="F31" s="582">
        <v>10</v>
      </c>
      <c r="G31" s="579">
        <v>18</v>
      </c>
      <c r="H31" s="580">
        <v>0.38719900599248602</v>
      </c>
      <c r="I31" s="581">
        <v>0.179645255389801</v>
      </c>
      <c r="J31" s="583">
        <v>0</v>
      </c>
      <c r="K31" s="584">
        <v>0</v>
      </c>
      <c r="L31" s="584">
        <v>0</v>
      </c>
      <c r="M31" s="585">
        <v>0</v>
      </c>
      <c r="N31" s="582">
        <v>53</v>
      </c>
      <c r="O31" s="579">
        <v>70</v>
      </c>
      <c r="P31" s="580">
        <v>1.4741627172113201</v>
      </c>
      <c r="Q31" s="581">
        <v>0.34860919453782602</v>
      </c>
      <c r="R31" s="582">
        <v>15</v>
      </c>
      <c r="S31" s="579">
        <v>26</v>
      </c>
      <c r="T31" s="580">
        <v>0.54095196130258005</v>
      </c>
      <c r="U31" s="581">
        <v>0.21217419227742201</v>
      </c>
      <c r="V31" s="582">
        <v>10</v>
      </c>
      <c r="W31" s="579">
        <v>17</v>
      </c>
      <c r="X31" s="580">
        <v>0.35727029467947902</v>
      </c>
      <c r="Y31" s="581">
        <v>0.17258868548110901</v>
      </c>
      <c r="Z31" s="583">
        <v>0</v>
      </c>
      <c r="AA31" s="584">
        <v>0</v>
      </c>
      <c r="AB31" s="584">
        <v>0</v>
      </c>
      <c r="AC31" s="585">
        <v>0</v>
      </c>
      <c r="AD31" s="582">
        <v>53</v>
      </c>
      <c r="AE31" s="579">
        <v>70</v>
      </c>
      <c r="AF31" s="580">
        <v>1.4741627172113201</v>
      </c>
      <c r="AG31" s="581">
        <v>0.34860919453782602</v>
      </c>
      <c r="AH31" s="582">
        <v>25</v>
      </c>
      <c r="AI31" s="579">
        <v>43</v>
      </c>
      <c r="AJ31" s="580">
        <v>0.89822225598205996</v>
      </c>
      <c r="AK31" s="581">
        <v>0.27291266294023597</v>
      </c>
      <c r="AL31" s="579">
        <v>140</v>
      </c>
      <c r="AM31" s="579">
        <v>209</v>
      </c>
      <c r="AN31" s="580">
        <v>4.4081932221804303</v>
      </c>
      <c r="AO31" s="580">
        <v>0.59378839432030295</v>
      </c>
    </row>
    <row r="32" spans="1:41" x14ac:dyDescent="0.3">
      <c r="A32" s="586" t="s">
        <v>156</v>
      </c>
      <c r="B32" s="587">
        <v>8437</v>
      </c>
      <c r="C32" s="587">
        <v>9564</v>
      </c>
      <c r="D32" s="588" t="s">
        <v>136</v>
      </c>
      <c r="E32" s="589" t="s">
        <v>136</v>
      </c>
      <c r="F32" s="590">
        <v>2057</v>
      </c>
      <c r="G32" s="587">
        <v>2230</v>
      </c>
      <c r="H32" s="588" t="s">
        <v>136</v>
      </c>
      <c r="I32" s="589" t="s">
        <v>136</v>
      </c>
      <c r="J32" s="591">
        <v>201</v>
      </c>
      <c r="K32" s="592">
        <v>207</v>
      </c>
      <c r="L32" s="593" t="s">
        <v>136</v>
      </c>
      <c r="M32" s="594" t="s">
        <v>136</v>
      </c>
      <c r="N32" s="590">
        <v>7139</v>
      </c>
      <c r="O32" s="587">
        <v>8331</v>
      </c>
      <c r="P32" s="588" t="s">
        <v>136</v>
      </c>
      <c r="Q32" s="589" t="s">
        <v>136</v>
      </c>
      <c r="R32" s="590">
        <v>1350</v>
      </c>
      <c r="S32" s="587">
        <v>1595</v>
      </c>
      <c r="T32" s="588" t="s">
        <v>136</v>
      </c>
      <c r="U32" s="589" t="s">
        <v>136</v>
      </c>
      <c r="V32" s="590">
        <v>1329</v>
      </c>
      <c r="W32" s="587">
        <v>1565</v>
      </c>
      <c r="X32" s="588" t="s">
        <v>136</v>
      </c>
      <c r="Y32" s="589" t="s">
        <v>136</v>
      </c>
      <c r="Z32" s="595">
        <v>442</v>
      </c>
      <c r="AA32" s="596">
        <v>450</v>
      </c>
      <c r="AB32" s="588" t="s">
        <v>136</v>
      </c>
      <c r="AC32" s="589" t="s">
        <v>136</v>
      </c>
      <c r="AD32" s="590">
        <v>7340</v>
      </c>
      <c r="AE32" s="587">
        <v>8540</v>
      </c>
      <c r="AF32" s="588" t="s">
        <v>136</v>
      </c>
      <c r="AG32" s="589" t="s">
        <v>136</v>
      </c>
      <c r="AH32" s="590">
        <v>2679</v>
      </c>
      <c r="AI32" s="587">
        <v>3161</v>
      </c>
      <c r="AJ32" s="588" t="s">
        <v>136</v>
      </c>
      <c r="AK32" s="589" t="s">
        <v>136</v>
      </c>
      <c r="AL32" s="587">
        <v>20955</v>
      </c>
      <c r="AM32" s="587">
        <v>23941</v>
      </c>
      <c r="AN32" s="588" t="s">
        <v>136</v>
      </c>
      <c r="AO32" s="588" t="s">
        <v>136</v>
      </c>
    </row>
    <row r="33" spans="1:41" ht="57" customHeight="1" x14ac:dyDescent="0.3">
      <c r="A33" s="1268" t="s">
        <v>749</v>
      </c>
      <c r="B33" s="1268"/>
      <c r="C33" s="1268"/>
      <c r="D33" s="1268"/>
      <c r="E33" s="1268"/>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1268"/>
      <c r="AM33" s="1268"/>
      <c r="AN33" s="1268"/>
      <c r="AO33" s="1268"/>
    </row>
    <row r="35" spans="1:41" ht="22.5" customHeight="1" x14ac:dyDescent="0.3">
      <c r="A35" s="1390" t="s">
        <v>750</v>
      </c>
      <c r="B35" s="1390"/>
      <c r="C35" s="1390"/>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1390"/>
      <c r="AH35" s="1390"/>
      <c r="AI35" s="1390"/>
      <c r="AJ35" s="1390"/>
      <c r="AK35" s="1390"/>
      <c r="AL35" s="1390"/>
      <c r="AM35" s="1390"/>
      <c r="AN35" s="1390"/>
      <c r="AO35" s="1390"/>
    </row>
    <row r="36" spans="1:41" ht="18.75" customHeight="1" x14ac:dyDescent="0.3">
      <c r="A36" s="1392" t="s">
        <v>713</v>
      </c>
      <c r="B36" s="1379" t="s">
        <v>714</v>
      </c>
      <c r="C36" s="1379"/>
      <c r="D36" s="1379"/>
      <c r="E36" s="1380"/>
      <c r="F36" s="1391" t="s">
        <v>715</v>
      </c>
      <c r="G36" s="1379"/>
      <c r="H36" s="1379"/>
      <c r="I36" s="1380"/>
      <c r="J36" s="1391" t="s">
        <v>716</v>
      </c>
      <c r="K36" s="1379"/>
      <c r="L36" s="1379"/>
      <c r="M36" s="1380"/>
      <c r="N36" s="1391" t="s">
        <v>717</v>
      </c>
      <c r="O36" s="1379"/>
      <c r="P36" s="1379"/>
      <c r="Q36" s="1380"/>
      <c r="R36" s="1391" t="s">
        <v>718</v>
      </c>
      <c r="S36" s="1379"/>
      <c r="T36" s="1379"/>
      <c r="U36" s="1380"/>
      <c r="V36" s="1391" t="s">
        <v>719</v>
      </c>
      <c r="W36" s="1379"/>
      <c r="X36" s="1379"/>
      <c r="Y36" s="1380"/>
      <c r="Z36" s="1391" t="s">
        <v>720</v>
      </c>
      <c r="AA36" s="1379"/>
      <c r="AB36" s="1379"/>
      <c r="AC36" s="1380"/>
      <c r="AD36" s="1391" t="s">
        <v>721</v>
      </c>
      <c r="AE36" s="1379"/>
      <c r="AF36" s="1379"/>
      <c r="AG36" s="1380"/>
      <c r="AH36" s="1391" t="s">
        <v>722</v>
      </c>
      <c r="AI36" s="1379"/>
      <c r="AJ36" s="1379"/>
      <c r="AK36" s="1380"/>
      <c r="AL36" s="1379" t="s">
        <v>723</v>
      </c>
      <c r="AM36" s="1379"/>
      <c r="AN36" s="1379"/>
      <c r="AO36" s="1379"/>
    </row>
    <row r="37" spans="1:41" ht="33.75" customHeight="1" x14ac:dyDescent="0.3">
      <c r="A37" s="1393"/>
      <c r="B37" s="510" t="s">
        <v>17</v>
      </c>
      <c r="C37" s="510" t="s">
        <v>724</v>
      </c>
      <c r="D37" s="510" t="s">
        <v>154</v>
      </c>
      <c r="E37" s="470" t="s">
        <v>254</v>
      </c>
      <c r="F37" s="469" t="s">
        <v>17</v>
      </c>
      <c r="G37" s="510" t="s">
        <v>724</v>
      </c>
      <c r="H37" s="510" t="s">
        <v>154</v>
      </c>
      <c r="I37" s="470" t="s">
        <v>254</v>
      </c>
      <c r="J37" s="469" t="s">
        <v>17</v>
      </c>
      <c r="K37" s="510" t="s">
        <v>724</v>
      </c>
      <c r="L37" s="510" t="s">
        <v>154</v>
      </c>
      <c r="M37" s="470" t="s">
        <v>254</v>
      </c>
      <c r="N37" s="469" t="s">
        <v>17</v>
      </c>
      <c r="O37" s="510" t="s">
        <v>724</v>
      </c>
      <c r="P37" s="510" t="s">
        <v>154</v>
      </c>
      <c r="Q37" s="470" t="s">
        <v>254</v>
      </c>
      <c r="R37" s="469" t="s">
        <v>17</v>
      </c>
      <c r="S37" s="510" t="s">
        <v>724</v>
      </c>
      <c r="T37" s="510" t="s">
        <v>154</v>
      </c>
      <c r="U37" s="470" t="s">
        <v>254</v>
      </c>
      <c r="V37" s="469" t="s">
        <v>17</v>
      </c>
      <c r="W37" s="510" t="s">
        <v>724</v>
      </c>
      <c r="X37" s="510" t="s">
        <v>154</v>
      </c>
      <c r="Y37" s="470" t="s">
        <v>254</v>
      </c>
      <c r="Z37" s="469" t="s">
        <v>17</v>
      </c>
      <c r="AA37" s="510" t="s">
        <v>724</v>
      </c>
      <c r="AB37" s="510" t="s">
        <v>154</v>
      </c>
      <c r="AC37" s="470" t="s">
        <v>254</v>
      </c>
      <c r="AD37" s="469" t="s">
        <v>17</v>
      </c>
      <c r="AE37" s="510" t="s">
        <v>724</v>
      </c>
      <c r="AF37" s="510" t="s">
        <v>154</v>
      </c>
      <c r="AG37" s="470" t="s">
        <v>254</v>
      </c>
      <c r="AH37" s="469" t="s">
        <v>17</v>
      </c>
      <c r="AI37" s="510" t="s">
        <v>724</v>
      </c>
      <c r="AJ37" s="510" t="s">
        <v>154</v>
      </c>
      <c r="AK37" s="470" t="s">
        <v>254</v>
      </c>
      <c r="AL37" s="510" t="s">
        <v>17</v>
      </c>
      <c r="AM37" s="510" t="s">
        <v>724</v>
      </c>
      <c r="AN37" s="510" t="s">
        <v>154</v>
      </c>
      <c r="AO37" s="510" t="s">
        <v>254</v>
      </c>
    </row>
    <row r="38" spans="1:41" ht="15" thickBot="1" x14ac:dyDescent="0.35">
      <c r="A38" s="473" t="s">
        <v>725</v>
      </c>
      <c r="B38" s="537">
        <v>11</v>
      </c>
      <c r="C38" s="537">
        <v>13</v>
      </c>
      <c r="D38" s="538">
        <v>0.33474231071440602</v>
      </c>
      <c r="E38" s="539">
        <v>0.18169343843278399</v>
      </c>
      <c r="F38" s="540">
        <v>3</v>
      </c>
      <c r="G38" s="541">
        <v>4</v>
      </c>
      <c r="H38" s="542">
        <v>0.100526355841436</v>
      </c>
      <c r="I38" s="543">
        <v>9.96858718505991E-2</v>
      </c>
      <c r="J38" s="540">
        <v>1</v>
      </c>
      <c r="K38" s="541">
        <v>1</v>
      </c>
      <c r="L38" s="542">
        <v>3.07759052849822E-2</v>
      </c>
      <c r="M38" s="543">
        <v>5.5176051829847902E-2</v>
      </c>
      <c r="N38" s="544">
        <v>7</v>
      </c>
      <c r="O38" s="537">
        <v>8</v>
      </c>
      <c r="P38" s="538">
        <v>0.20132205893986699</v>
      </c>
      <c r="Q38" s="539">
        <v>0.14100032627159101</v>
      </c>
      <c r="R38" s="544">
        <v>7</v>
      </c>
      <c r="S38" s="537">
        <v>8</v>
      </c>
      <c r="T38" s="538">
        <v>0.19018136634817401</v>
      </c>
      <c r="U38" s="539">
        <v>0.13705114136973201</v>
      </c>
      <c r="V38" s="540">
        <v>2</v>
      </c>
      <c r="W38" s="541">
        <v>2</v>
      </c>
      <c r="X38" s="542">
        <v>5.3157111855797697E-2</v>
      </c>
      <c r="Y38" s="543">
        <v>7.2506554891691694E-2</v>
      </c>
      <c r="Z38" s="540">
        <v>0</v>
      </c>
      <c r="AA38" s="541">
        <v>0</v>
      </c>
      <c r="AB38" s="541">
        <v>0</v>
      </c>
      <c r="AC38" s="545">
        <v>0</v>
      </c>
      <c r="AD38" s="544">
        <v>8</v>
      </c>
      <c r="AE38" s="537">
        <v>9</v>
      </c>
      <c r="AF38" s="538">
        <v>0.23209796422484899</v>
      </c>
      <c r="AG38" s="539">
        <v>0.15137115592578301</v>
      </c>
      <c r="AH38" s="544">
        <v>9</v>
      </c>
      <c r="AI38" s="537">
        <v>10</v>
      </c>
      <c r="AJ38" s="538">
        <v>0.243338478203972</v>
      </c>
      <c r="AK38" s="539">
        <v>0.15498454370141401</v>
      </c>
      <c r="AL38" s="546">
        <v>31</v>
      </c>
      <c r="AM38" s="546">
        <v>37</v>
      </c>
      <c r="AN38" s="547">
        <v>0.91070510898466395</v>
      </c>
      <c r="AO38" s="547">
        <v>0.29882318982821299</v>
      </c>
    </row>
    <row r="39" spans="1:41" ht="15" thickBot="1" x14ac:dyDescent="0.35">
      <c r="A39" s="473" t="s">
        <v>726</v>
      </c>
      <c r="B39" s="548">
        <v>1</v>
      </c>
      <c r="C39" s="548">
        <v>1</v>
      </c>
      <c r="D39" s="549">
        <v>2.05124306376432E-2</v>
      </c>
      <c r="E39" s="550">
        <v>4.50480563819768E-2</v>
      </c>
      <c r="F39" s="551">
        <v>0</v>
      </c>
      <c r="G39" s="548">
        <v>0</v>
      </c>
      <c r="H39" s="548">
        <v>0</v>
      </c>
      <c r="I39" s="552">
        <v>0</v>
      </c>
      <c r="J39" s="551">
        <v>0</v>
      </c>
      <c r="K39" s="548">
        <v>0</v>
      </c>
      <c r="L39" s="548">
        <v>0</v>
      </c>
      <c r="M39" s="552">
        <v>0</v>
      </c>
      <c r="N39" s="551">
        <v>3</v>
      </c>
      <c r="O39" s="548">
        <v>4</v>
      </c>
      <c r="P39" s="549">
        <v>8.7468461773276496E-2</v>
      </c>
      <c r="Q39" s="550">
        <v>9.2992466716101493E-2</v>
      </c>
      <c r="R39" s="551">
        <v>0</v>
      </c>
      <c r="S39" s="548">
        <v>0</v>
      </c>
      <c r="T39" s="548">
        <v>0</v>
      </c>
      <c r="U39" s="552">
        <v>0</v>
      </c>
      <c r="V39" s="551">
        <v>0</v>
      </c>
      <c r="W39" s="548">
        <v>0</v>
      </c>
      <c r="X39" s="548">
        <v>0</v>
      </c>
      <c r="Y39" s="552">
        <v>0</v>
      </c>
      <c r="Z39" s="551">
        <v>0</v>
      </c>
      <c r="AA39" s="548">
        <v>0</v>
      </c>
      <c r="AB39" s="548">
        <v>0</v>
      </c>
      <c r="AC39" s="552">
        <v>0</v>
      </c>
      <c r="AD39" s="551">
        <v>3</v>
      </c>
      <c r="AE39" s="548">
        <v>4</v>
      </c>
      <c r="AF39" s="549">
        <v>8.7468461773276496E-2</v>
      </c>
      <c r="AG39" s="550">
        <v>9.2992466716101493E-2</v>
      </c>
      <c r="AH39" s="551">
        <v>0</v>
      </c>
      <c r="AI39" s="548">
        <v>0</v>
      </c>
      <c r="AJ39" s="548">
        <v>0</v>
      </c>
      <c r="AK39" s="552">
        <v>0</v>
      </c>
      <c r="AL39" s="548">
        <v>4</v>
      </c>
      <c r="AM39" s="548">
        <v>4</v>
      </c>
      <c r="AN39" s="549">
        <v>0.10798089241092</v>
      </c>
      <c r="AO39" s="549">
        <v>0.103312029689168</v>
      </c>
    </row>
    <row r="40" spans="1:41" ht="15" thickBot="1" x14ac:dyDescent="0.35">
      <c r="A40" s="473" t="s">
        <v>727</v>
      </c>
      <c r="B40" s="553">
        <v>2</v>
      </c>
      <c r="C40" s="553">
        <v>2</v>
      </c>
      <c r="D40" s="554">
        <v>5.2685346677427101E-2</v>
      </c>
      <c r="E40" s="555">
        <v>7.21842632208054E-2</v>
      </c>
      <c r="F40" s="556">
        <v>0</v>
      </c>
      <c r="G40" s="553">
        <v>0</v>
      </c>
      <c r="H40" s="553">
        <v>0</v>
      </c>
      <c r="I40" s="557">
        <v>0</v>
      </c>
      <c r="J40" s="556">
        <v>0</v>
      </c>
      <c r="K40" s="553">
        <v>0</v>
      </c>
      <c r="L40" s="553">
        <v>0</v>
      </c>
      <c r="M40" s="557">
        <v>0</v>
      </c>
      <c r="N40" s="556">
        <v>2</v>
      </c>
      <c r="O40" s="553">
        <v>3</v>
      </c>
      <c r="P40" s="554">
        <v>8.6497435070709602E-2</v>
      </c>
      <c r="Q40" s="555">
        <v>9.2475299922140902E-2</v>
      </c>
      <c r="R40" s="556">
        <v>0</v>
      </c>
      <c r="S40" s="553">
        <v>0</v>
      </c>
      <c r="T40" s="553">
        <v>0</v>
      </c>
      <c r="U40" s="557">
        <v>0</v>
      </c>
      <c r="V40" s="556">
        <v>0</v>
      </c>
      <c r="W40" s="553">
        <v>0</v>
      </c>
      <c r="X40" s="553">
        <v>0</v>
      </c>
      <c r="Y40" s="557">
        <v>0</v>
      </c>
      <c r="Z40" s="556">
        <v>0</v>
      </c>
      <c r="AA40" s="553">
        <v>0</v>
      </c>
      <c r="AB40" s="553">
        <v>0</v>
      </c>
      <c r="AC40" s="557">
        <v>0</v>
      </c>
      <c r="AD40" s="556">
        <v>2</v>
      </c>
      <c r="AE40" s="553">
        <v>3</v>
      </c>
      <c r="AF40" s="554">
        <v>8.6497435070709602E-2</v>
      </c>
      <c r="AG40" s="555">
        <v>9.2475299922140902E-2</v>
      </c>
      <c r="AH40" s="556">
        <v>0</v>
      </c>
      <c r="AI40" s="553">
        <v>0</v>
      </c>
      <c r="AJ40" s="553">
        <v>0</v>
      </c>
      <c r="AK40" s="557">
        <v>0</v>
      </c>
      <c r="AL40" s="558">
        <v>4</v>
      </c>
      <c r="AM40" s="558">
        <v>6</v>
      </c>
      <c r="AN40" s="559">
        <v>0.139182781748137</v>
      </c>
      <c r="AO40" s="559">
        <v>0.11727416674508701</v>
      </c>
    </row>
    <row r="41" spans="1:41" ht="15" thickBot="1" x14ac:dyDescent="0.35">
      <c r="A41" s="471" t="s">
        <v>728</v>
      </c>
      <c r="B41" s="560">
        <v>0</v>
      </c>
      <c r="C41" s="548">
        <v>0</v>
      </c>
      <c r="D41" s="548">
        <v>0</v>
      </c>
      <c r="E41" s="552">
        <v>0</v>
      </c>
      <c r="F41" s="551">
        <v>1</v>
      </c>
      <c r="G41" s="548">
        <v>1</v>
      </c>
      <c r="H41" s="549">
        <v>3.3447786234821399E-2</v>
      </c>
      <c r="I41" s="550">
        <v>5.7520557714564699E-2</v>
      </c>
      <c r="J41" s="551">
        <v>0</v>
      </c>
      <c r="K41" s="548">
        <v>0</v>
      </c>
      <c r="L41" s="548">
        <v>0</v>
      </c>
      <c r="M41" s="552">
        <v>0</v>
      </c>
      <c r="N41" s="561">
        <v>6</v>
      </c>
      <c r="O41" s="562">
        <v>8</v>
      </c>
      <c r="P41" s="563">
        <v>0.20957564468428</v>
      </c>
      <c r="Q41" s="564">
        <v>0.143855636193715</v>
      </c>
      <c r="R41" s="551">
        <v>0</v>
      </c>
      <c r="S41" s="548">
        <v>0</v>
      </c>
      <c r="T41" s="548">
        <v>0</v>
      </c>
      <c r="U41" s="552">
        <v>0</v>
      </c>
      <c r="V41" s="551">
        <v>0</v>
      </c>
      <c r="W41" s="548">
        <v>0</v>
      </c>
      <c r="X41" s="548">
        <v>0</v>
      </c>
      <c r="Y41" s="552">
        <v>0</v>
      </c>
      <c r="Z41" s="551">
        <v>0</v>
      </c>
      <c r="AA41" s="548">
        <v>0</v>
      </c>
      <c r="AB41" s="548">
        <v>0</v>
      </c>
      <c r="AC41" s="552">
        <v>0</v>
      </c>
      <c r="AD41" s="561">
        <v>6</v>
      </c>
      <c r="AE41" s="562">
        <v>8</v>
      </c>
      <c r="AF41" s="563">
        <v>0.20957564468428</v>
      </c>
      <c r="AG41" s="564">
        <v>0.143855636193715</v>
      </c>
      <c r="AH41" s="551">
        <v>0</v>
      </c>
      <c r="AI41" s="548">
        <v>0</v>
      </c>
      <c r="AJ41" s="548">
        <v>0</v>
      </c>
      <c r="AK41" s="552">
        <v>0</v>
      </c>
      <c r="AL41" s="562">
        <v>7</v>
      </c>
      <c r="AM41" s="562">
        <v>10</v>
      </c>
      <c r="AN41" s="563">
        <v>0.243023430919101</v>
      </c>
      <c r="AO41" s="563">
        <v>0.15488442750574</v>
      </c>
    </row>
    <row r="42" spans="1:41" ht="15" thickBot="1" x14ac:dyDescent="0.35">
      <c r="A42" s="473" t="s">
        <v>729</v>
      </c>
      <c r="B42" s="562">
        <v>11</v>
      </c>
      <c r="C42" s="562">
        <v>11</v>
      </c>
      <c r="D42" s="563">
        <v>0.28527457469271</v>
      </c>
      <c r="E42" s="564">
        <v>0.16777344567962399</v>
      </c>
      <c r="F42" s="551">
        <v>3</v>
      </c>
      <c r="G42" s="548">
        <v>5</v>
      </c>
      <c r="H42" s="549">
        <v>0.122282740401557</v>
      </c>
      <c r="I42" s="550">
        <v>0.10993321452654201</v>
      </c>
      <c r="J42" s="551">
        <v>2</v>
      </c>
      <c r="K42" s="548">
        <v>2</v>
      </c>
      <c r="L42" s="549">
        <v>4.76288504446475E-2</v>
      </c>
      <c r="M42" s="550">
        <v>6.8634684607120702E-2</v>
      </c>
      <c r="N42" s="565">
        <v>18</v>
      </c>
      <c r="O42" s="566">
        <v>23</v>
      </c>
      <c r="P42" s="567">
        <v>0.57984394340285095</v>
      </c>
      <c r="Q42" s="568">
        <v>0.23883876934791701</v>
      </c>
      <c r="R42" s="551">
        <v>1</v>
      </c>
      <c r="S42" s="548">
        <v>1</v>
      </c>
      <c r="T42" s="549">
        <v>3.7239793680835402E-2</v>
      </c>
      <c r="U42" s="550">
        <v>6.0692467543219601E-2</v>
      </c>
      <c r="V42" s="551">
        <v>0</v>
      </c>
      <c r="W42" s="548">
        <v>0</v>
      </c>
      <c r="X42" s="548">
        <v>0</v>
      </c>
      <c r="Y42" s="552">
        <v>0</v>
      </c>
      <c r="Z42" s="551">
        <v>0</v>
      </c>
      <c r="AA42" s="548">
        <v>0</v>
      </c>
      <c r="AB42" s="548">
        <v>0</v>
      </c>
      <c r="AC42" s="552">
        <v>0</v>
      </c>
      <c r="AD42" s="565">
        <v>20</v>
      </c>
      <c r="AE42" s="566">
        <v>25</v>
      </c>
      <c r="AF42" s="567">
        <v>0.62747279384749899</v>
      </c>
      <c r="AG42" s="568">
        <v>0.24839489124064401</v>
      </c>
      <c r="AH42" s="551">
        <v>1</v>
      </c>
      <c r="AI42" s="548">
        <v>1</v>
      </c>
      <c r="AJ42" s="549">
        <v>3.7239793680835402E-2</v>
      </c>
      <c r="AK42" s="550">
        <v>6.0692467543219601E-2</v>
      </c>
      <c r="AL42" s="566">
        <v>35</v>
      </c>
      <c r="AM42" s="566">
        <v>43</v>
      </c>
      <c r="AN42" s="567">
        <v>1.0722699026225999</v>
      </c>
      <c r="AO42" s="567">
        <v>0.32398367101315201</v>
      </c>
    </row>
    <row r="43" spans="1:41" ht="15" thickBot="1" x14ac:dyDescent="0.35">
      <c r="A43" s="473" t="s">
        <v>730</v>
      </c>
      <c r="B43" s="569">
        <v>61</v>
      </c>
      <c r="C43" s="566">
        <v>77</v>
      </c>
      <c r="D43" s="567">
        <v>1.9076555138203799</v>
      </c>
      <c r="E43" s="568">
        <v>0.43030815359310498</v>
      </c>
      <c r="F43" s="561">
        <v>12</v>
      </c>
      <c r="G43" s="562">
        <v>15</v>
      </c>
      <c r="H43" s="563">
        <v>0.36493964501654302</v>
      </c>
      <c r="I43" s="564">
        <v>0.18968310869446001</v>
      </c>
      <c r="J43" s="561">
        <v>5</v>
      </c>
      <c r="K43" s="562">
        <v>6</v>
      </c>
      <c r="L43" s="563">
        <v>0.13881335531856401</v>
      </c>
      <c r="M43" s="564">
        <v>0.117118642264537</v>
      </c>
      <c r="N43" s="565">
        <v>87</v>
      </c>
      <c r="O43" s="566">
        <v>117</v>
      </c>
      <c r="P43" s="567">
        <v>2.9207145053109</v>
      </c>
      <c r="Q43" s="568">
        <v>0.52968769155990103</v>
      </c>
      <c r="R43" s="565">
        <v>24</v>
      </c>
      <c r="S43" s="566">
        <v>31</v>
      </c>
      <c r="T43" s="567">
        <v>0.77094459367516299</v>
      </c>
      <c r="U43" s="568">
        <v>0.27513323468481599</v>
      </c>
      <c r="V43" s="561">
        <v>12</v>
      </c>
      <c r="W43" s="562">
        <v>15</v>
      </c>
      <c r="X43" s="563">
        <v>0.38457084963682903</v>
      </c>
      <c r="Y43" s="564">
        <v>0.194698913460812</v>
      </c>
      <c r="Z43" s="551">
        <v>2</v>
      </c>
      <c r="AA43" s="548">
        <v>4</v>
      </c>
      <c r="AB43" s="549">
        <v>0.101005514259098</v>
      </c>
      <c r="AC43" s="550">
        <v>9.9922925912871996E-2</v>
      </c>
      <c r="AD43" s="565">
        <v>92</v>
      </c>
      <c r="AE43" s="566">
        <v>123</v>
      </c>
      <c r="AF43" s="567">
        <v>3.0595278606294598</v>
      </c>
      <c r="AG43" s="568">
        <v>0.54174113505058097</v>
      </c>
      <c r="AH43" s="565">
        <v>36</v>
      </c>
      <c r="AI43" s="566">
        <v>46</v>
      </c>
      <c r="AJ43" s="567">
        <v>1.1555154433119901</v>
      </c>
      <c r="AK43" s="568">
        <v>0.33618330274076402</v>
      </c>
      <c r="AL43" s="566">
        <v>203</v>
      </c>
      <c r="AM43" s="566">
        <v>264</v>
      </c>
      <c r="AN43" s="567">
        <v>6.5886439770374698</v>
      </c>
      <c r="AO43" s="567">
        <v>0.78038677436710302</v>
      </c>
    </row>
    <row r="44" spans="1:41" ht="15" thickBot="1" x14ac:dyDescent="0.35">
      <c r="A44" s="473" t="s">
        <v>731</v>
      </c>
      <c r="B44" s="570">
        <v>253</v>
      </c>
      <c r="C44" s="570">
        <v>287</v>
      </c>
      <c r="D44" s="571">
        <v>7.1479940833551803</v>
      </c>
      <c r="E44" s="572">
        <v>0.81040064734663697</v>
      </c>
      <c r="F44" s="573">
        <v>79</v>
      </c>
      <c r="G44" s="570">
        <v>91</v>
      </c>
      <c r="H44" s="571">
        <v>2.2688703178744301</v>
      </c>
      <c r="I44" s="572">
        <v>0.46841774399465702</v>
      </c>
      <c r="J44" s="574">
        <v>12</v>
      </c>
      <c r="K44" s="558">
        <v>12</v>
      </c>
      <c r="L44" s="559">
        <v>0.299238126967033</v>
      </c>
      <c r="M44" s="575">
        <v>0.17181842917492501</v>
      </c>
      <c r="N44" s="573">
        <v>349</v>
      </c>
      <c r="O44" s="570">
        <v>448</v>
      </c>
      <c r="P44" s="571">
        <v>11.167902688238801</v>
      </c>
      <c r="Q44" s="572">
        <v>0.99079272790405604</v>
      </c>
      <c r="R44" s="573">
        <v>115</v>
      </c>
      <c r="S44" s="570">
        <v>135</v>
      </c>
      <c r="T44" s="571">
        <v>3.3528669826456499</v>
      </c>
      <c r="U44" s="572">
        <v>0.56625844458095498</v>
      </c>
      <c r="V44" s="573">
        <v>74</v>
      </c>
      <c r="W44" s="570">
        <v>86</v>
      </c>
      <c r="X44" s="571">
        <v>2.1508328228148201</v>
      </c>
      <c r="Y44" s="572">
        <v>0.45634567239457902</v>
      </c>
      <c r="Z44" s="556">
        <v>4</v>
      </c>
      <c r="AA44" s="553">
        <v>7</v>
      </c>
      <c r="AB44" s="554">
        <v>0.163774134477811</v>
      </c>
      <c r="AC44" s="555">
        <v>0.12719755864590901</v>
      </c>
      <c r="AD44" s="573">
        <v>361</v>
      </c>
      <c r="AE44" s="570">
        <v>460</v>
      </c>
      <c r="AF44" s="571">
        <v>11.4671408152058</v>
      </c>
      <c r="AG44" s="572">
        <v>1.0022864513918499</v>
      </c>
      <c r="AH44" s="573">
        <v>189</v>
      </c>
      <c r="AI44" s="570">
        <v>221</v>
      </c>
      <c r="AJ44" s="571">
        <v>5.50369980546047</v>
      </c>
      <c r="AK44" s="572">
        <v>0.71737595051439096</v>
      </c>
      <c r="AL44" s="570">
        <v>886</v>
      </c>
      <c r="AM44" s="576">
        <v>1066</v>
      </c>
      <c r="AN44" s="571">
        <v>26.551479156373698</v>
      </c>
      <c r="AO44" s="571">
        <v>1.3891461161573699</v>
      </c>
    </row>
    <row r="45" spans="1:41" ht="15" thickBot="1" x14ac:dyDescent="0.35">
      <c r="A45" s="473" t="s">
        <v>732</v>
      </c>
      <c r="B45" s="569">
        <v>598</v>
      </c>
      <c r="C45" s="566">
        <v>682</v>
      </c>
      <c r="D45" s="567">
        <v>16.9909386362995</v>
      </c>
      <c r="E45" s="568">
        <v>1.18136331112994</v>
      </c>
      <c r="F45" s="565">
        <v>177</v>
      </c>
      <c r="G45" s="566">
        <v>183</v>
      </c>
      <c r="H45" s="567">
        <v>4.5489319394316601</v>
      </c>
      <c r="I45" s="568">
        <v>0.65547654753368001</v>
      </c>
      <c r="J45" s="561">
        <v>11</v>
      </c>
      <c r="K45" s="562">
        <v>10</v>
      </c>
      <c r="L45" s="563">
        <v>0.25378125010833302</v>
      </c>
      <c r="M45" s="564">
        <v>0.158266875505368</v>
      </c>
      <c r="N45" s="565">
        <v>441</v>
      </c>
      <c r="O45" s="566">
        <v>557</v>
      </c>
      <c r="P45" s="567">
        <v>13.885671993896599</v>
      </c>
      <c r="Q45" s="568">
        <v>1.08776029277678</v>
      </c>
      <c r="R45" s="565">
        <v>169</v>
      </c>
      <c r="S45" s="566">
        <v>187</v>
      </c>
      <c r="T45" s="567">
        <v>4.6636829592348397</v>
      </c>
      <c r="U45" s="568">
        <v>0.66329349283137296</v>
      </c>
      <c r="V45" s="565">
        <v>142</v>
      </c>
      <c r="W45" s="566">
        <v>173</v>
      </c>
      <c r="X45" s="567">
        <v>4.3023435241734003</v>
      </c>
      <c r="Y45" s="568">
        <v>0.63828587705255102</v>
      </c>
      <c r="Z45" s="565">
        <v>38</v>
      </c>
      <c r="AA45" s="566">
        <v>35</v>
      </c>
      <c r="AB45" s="567">
        <v>0.86772951769447204</v>
      </c>
      <c r="AC45" s="568">
        <v>0.29175059744503601</v>
      </c>
      <c r="AD45" s="565">
        <v>452</v>
      </c>
      <c r="AE45" s="566">
        <v>568</v>
      </c>
      <c r="AF45" s="567">
        <v>14.139453244004899</v>
      </c>
      <c r="AG45" s="568">
        <v>1.09603689781518</v>
      </c>
      <c r="AH45" s="565">
        <v>311</v>
      </c>
      <c r="AI45" s="566">
        <v>360</v>
      </c>
      <c r="AJ45" s="567">
        <v>8.9660264834082497</v>
      </c>
      <c r="AK45" s="568">
        <v>0.89869805200185704</v>
      </c>
      <c r="AL45" s="577">
        <v>1576</v>
      </c>
      <c r="AM45" s="577">
        <v>1827</v>
      </c>
      <c r="AN45" s="567">
        <v>45.513079820838797</v>
      </c>
      <c r="AO45" s="567">
        <v>1.56648515834516</v>
      </c>
    </row>
    <row r="46" spans="1:41" ht="15" thickBot="1" x14ac:dyDescent="0.35">
      <c r="A46" s="473" t="s">
        <v>733</v>
      </c>
      <c r="B46" s="570">
        <v>594</v>
      </c>
      <c r="C46" s="570">
        <v>644</v>
      </c>
      <c r="D46" s="571">
        <v>16.046060825227801</v>
      </c>
      <c r="E46" s="572">
        <v>1.1545607734414001</v>
      </c>
      <c r="F46" s="573">
        <v>131</v>
      </c>
      <c r="G46" s="570">
        <v>131</v>
      </c>
      <c r="H46" s="571">
        <v>3.2604192477181102</v>
      </c>
      <c r="I46" s="572">
        <v>0.55866423146673405</v>
      </c>
      <c r="J46" s="574">
        <v>7</v>
      </c>
      <c r="K46" s="558">
        <v>7</v>
      </c>
      <c r="L46" s="559">
        <v>0.17474939286192001</v>
      </c>
      <c r="M46" s="575">
        <v>0.13138327526416799</v>
      </c>
      <c r="N46" s="573">
        <v>416</v>
      </c>
      <c r="O46" s="570">
        <v>476</v>
      </c>
      <c r="P46" s="571">
        <v>11.8513058497218</v>
      </c>
      <c r="Q46" s="572">
        <v>1.0167240261845301</v>
      </c>
      <c r="R46" s="573">
        <v>74</v>
      </c>
      <c r="S46" s="570">
        <v>88</v>
      </c>
      <c r="T46" s="571">
        <v>2.2030469021874701</v>
      </c>
      <c r="U46" s="572">
        <v>0.46172838696089702</v>
      </c>
      <c r="V46" s="573">
        <v>88</v>
      </c>
      <c r="W46" s="570">
        <v>105</v>
      </c>
      <c r="X46" s="571">
        <v>2.6139863206505098</v>
      </c>
      <c r="Y46" s="572">
        <v>0.50189398598665103</v>
      </c>
      <c r="Z46" s="573">
        <v>29</v>
      </c>
      <c r="AA46" s="570">
        <v>30</v>
      </c>
      <c r="AB46" s="571">
        <v>0.74894931186302205</v>
      </c>
      <c r="AC46" s="572">
        <v>0.27121007038323303</v>
      </c>
      <c r="AD46" s="573">
        <v>423</v>
      </c>
      <c r="AE46" s="570">
        <v>483</v>
      </c>
      <c r="AF46" s="571">
        <v>12.0260552425838</v>
      </c>
      <c r="AG46" s="572">
        <v>1.0231767718359599</v>
      </c>
      <c r="AH46" s="573">
        <v>162</v>
      </c>
      <c r="AI46" s="570">
        <v>193</v>
      </c>
      <c r="AJ46" s="571">
        <v>4.8170332228379804</v>
      </c>
      <c r="AK46" s="572">
        <v>0.67356805414729104</v>
      </c>
      <c r="AL46" s="576">
        <v>1339</v>
      </c>
      <c r="AM46" s="576">
        <v>1481</v>
      </c>
      <c r="AN46" s="571">
        <v>36.898517850230697</v>
      </c>
      <c r="AO46" s="571">
        <v>1.5178759604377601</v>
      </c>
    </row>
    <row r="47" spans="1:41" ht="15" thickBot="1" x14ac:dyDescent="0.35">
      <c r="A47" s="473" t="s">
        <v>734</v>
      </c>
      <c r="B47" s="569">
        <v>496</v>
      </c>
      <c r="C47" s="566">
        <v>554</v>
      </c>
      <c r="D47" s="567">
        <v>13.812933917473901</v>
      </c>
      <c r="E47" s="568">
        <v>1.0853656117233299</v>
      </c>
      <c r="F47" s="565">
        <v>81</v>
      </c>
      <c r="G47" s="566">
        <v>87</v>
      </c>
      <c r="H47" s="567">
        <v>2.1558463502441301</v>
      </c>
      <c r="I47" s="568">
        <v>0.45686552219137699</v>
      </c>
      <c r="J47" s="561">
        <v>9</v>
      </c>
      <c r="K47" s="562">
        <v>6</v>
      </c>
      <c r="L47" s="563">
        <v>0.14416768033781399</v>
      </c>
      <c r="M47" s="564">
        <v>0.119352828380159</v>
      </c>
      <c r="N47" s="565">
        <v>413</v>
      </c>
      <c r="O47" s="566">
        <v>463</v>
      </c>
      <c r="P47" s="567">
        <v>11.530288105617601</v>
      </c>
      <c r="Q47" s="568">
        <v>1.0046838656333901</v>
      </c>
      <c r="R47" s="565">
        <v>55</v>
      </c>
      <c r="S47" s="566">
        <v>65</v>
      </c>
      <c r="T47" s="567">
        <v>1.6117132816325599</v>
      </c>
      <c r="U47" s="568">
        <v>0.396120787095392</v>
      </c>
      <c r="V47" s="565">
        <v>57</v>
      </c>
      <c r="W47" s="566">
        <v>75</v>
      </c>
      <c r="X47" s="567">
        <v>1.86071556895882</v>
      </c>
      <c r="Y47" s="568">
        <v>0.42508274964968801</v>
      </c>
      <c r="Z47" s="565">
        <v>18</v>
      </c>
      <c r="AA47" s="566">
        <v>16</v>
      </c>
      <c r="AB47" s="567">
        <v>0.40415758288218001</v>
      </c>
      <c r="AC47" s="568">
        <v>0.19957586135942301</v>
      </c>
      <c r="AD47" s="565">
        <v>422</v>
      </c>
      <c r="AE47" s="566">
        <v>469</v>
      </c>
      <c r="AF47" s="567">
        <v>11.6744557859554</v>
      </c>
      <c r="AG47" s="568">
        <v>1.0101212913111499</v>
      </c>
      <c r="AH47" s="565">
        <v>112</v>
      </c>
      <c r="AI47" s="566">
        <v>139</v>
      </c>
      <c r="AJ47" s="567">
        <v>3.4724288505913798</v>
      </c>
      <c r="AK47" s="568">
        <v>0.57590972082710401</v>
      </c>
      <c r="AL47" s="577">
        <v>1129</v>
      </c>
      <c r="AM47" s="577">
        <v>1265</v>
      </c>
      <c r="AN47" s="567">
        <v>31.519822487147</v>
      </c>
      <c r="AO47" s="567">
        <v>1.4614580779348001</v>
      </c>
    </row>
    <row r="48" spans="1:41" ht="15" thickBot="1" x14ac:dyDescent="0.35">
      <c r="A48" s="473" t="s">
        <v>735</v>
      </c>
      <c r="B48" s="570">
        <v>516</v>
      </c>
      <c r="C48" s="570">
        <v>551</v>
      </c>
      <c r="D48" s="571">
        <v>13.716006711458499</v>
      </c>
      <c r="E48" s="572">
        <v>1.0821588227193</v>
      </c>
      <c r="F48" s="573">
        <v>97</v>
      </c>
      <c r="G48" s="570">
        <v>102</v>
      </c>
      <c r="H48" s="571">
        <v>2.55273912297762</v>
      </c>
      <c r="I48" s="572">
        <v>0.49613524171490597</v>
      </c>
      <c r="J48" s="574">
        <v>7</v>
      </c>
      <c r="K48" s="558">
        <v>5</v>
      </c>
      <c r="L48" s="559">
        <v>0.13368152640091099</v>
      </c>
      <c r="M48" s="575">
        <v>0.11493631257053</v>
      </c>
      <c r="N48" s="573">
        <v>441</v>
      </c>
      <c r="O48" s="570">
        <v>465</v>
      </c>
      <c r="P48" s="571">
        <v>11.5965546440002</v>
      </c>
      <c r="Q48" s="572">
        <v>1.0071893544977599</v>
      </c>
      <c r="R48" s="573">
        <v>64</v>
      </c>
      <c r="S48" s="570">
        <v>72</v>
      </c>
      <c r="T48" s="571">
        <v>1.78994654701642</v>
      </c>
      <c r="U48" s="572">
        <v>0.41707105112346299</v>
      </c>
      <c r="V48" s="573">
        <v>60</v>
      </c>
      <c r="W48" s="570">
        <v>66</v>
      </c>
      <c r="X48" s="571">
        <v>1.6465018182178199</v>
      </c>
      <c r="Y48" s="572">
        <v>0.40030227181508998</v>
      </c>
      <c r="Z48" s="573">
        <v>20</v>
      </c>
      <c r="AA48" s="570">
        <v>19</v>
      </c>
      <c r="AB48" s="571">
        <v>0.46283649151795903</v>
      </c>
      <c r="AC48" s="572">
        <v>0.21351012193868399</v>
      </c>
      <c r="AD48" s="573">
        <v>448</v>
      </c>
      <c r="AE48" s="570">
        <v>471</v>
      </c>
      <c r="AF48" s="571">
        <v>11.730236170401099</v>
      </c>
      <c r="AG48" s="572">
        <v>1.0122118148529999</v>
      </c>
      <c r="AH48" s="573">
        <v>124</v>
      </c>
      <c r="AI48" s="570">
        <v>138</v>
      </c>
      <c r="AJ48" s="571">
        <v>3.4364483652342401</v>
      </c>
      <c r="AK48" s="572">
        <v>0.57302499849808097</v>
      </c>
      <c r="AL48" s="576">
        <v>1205</v>
      </c>
      <c r="AM48" s="576">
        <v>1280</v>
      </c>
      <c r="AN48" s="571">
        <v>31.898266861589399</v>
      </c>
      <c r="AO48" s="571">
        <v>1.4661373840479199</v>
      </c>
    </row>
    <row r="49" spans="1:41" ht="15" thickBot="1" x14ac:dyDescent="0.35">
      <c r="A49" s="473" t="s">
        <v>736</v>
      </c>
      <c r="B49" s="569">
        <v>587</v>
      </c>
      <c r="C49" s="566">
        <v>625</v>
      </c>
      <c r="D49" s="567">
        <v>15.5739227781139</v>
      </c>
      <c r="E49" s="568">
        <v>1.1406419916843</v>
      </c>
      <c r="F49" s="565">
        <v>150</v>
      </c>
      <c r="G49" s="566">
        <v>149</v>
      </c>
      <c r="H49" s="567">
        <v>3.7148369976645701</v>
      </c>
      <c r="I49" s="568">
        <v>0.59492416260874403</v>
      </c>
      <c r="J49" s="561">
        <v>11</v>
      </c>
      <c r="K49" s="562">
        <v>11</v>
      </c>
      <c r="L49" s="563">
        <v>0.27242134525362199</v>
      </c>
      <c r="M49" s="564">
        <v>0.16396088198610501</v>
      </c>
      <c r="N49" s="565">
        <v>469</v>
      </c>
      <c r="O49" s="566">
        <v>526</v>
      </c>
      <c r="P49" s="567">
        <v>13.101618364817501</v>
      </c>
      <c r="Q49" s="568">
        <v>1.0614031164780999</v>
      </c>
      <c r="R49" s="565">
        <v>44</v>
      </c>
      <c r="S49" s="566">
        <v>52</v>
      </c>
      <c r="T49" s="567">
        <v>1.29570443200025</v>
      </c>
      <c r="U49" s="568">
        <v>0.35574027849929901</v>
      </c>
      <c r="V49" s="565">
        <v>66</v>
      </c>
      <c r="W49" s="566">
        <v>72</v>
      </c>
      <c r="X49" s="567">
        <v>1.80265925327489</v>
      </c>
      <c r="Y49" s="568">
        <v>0.41852241865470302</v>
      </c>
      <c r="Z49" s="565">
        <v>44</v>
      </c>
      <c r="AA49" s="566">
        <v>39</v>
      </c>
      <c r="AB49" s="567">
        <v>0.96700896569503303</v>
      </c>
      <c r="AC49" s="568">
        <v>0.30783446401264197</v>
      </c>
      <c r="AD49" s="565">
        <v>480</v>
      </c>
      <c r="AE49" s="566">
        <v>537</v>
      </c>
      <c r="AF49" s="567">
        <v>13.3740397100711</v>
      </c>
      <c r="AG49" s="568">
        <v>1.0706989507369999</v>
      </c>
      <c r="AH49" s="565">
        <v>110</v>
      </c>
      <c r="AI49" s="566">
        <v>124</v>
      </c>
      <c r="AJ49" s="567">
        <v>3.0983636852751402</v>
      </c>
      <c r="AK49" s="568">
        <v>0.54505935025175101</v>
      </c>
      <c r="AL49" s="577">
        <v>1371</v>
      </c>
      <c r="AM49" s="577">
        <v>1474</v>
      </c>
      <c r="AN49" s="567">
        <v>36.728172136819701</v>
      </c>
      <c r="AO49" s="567">
        <v>1.5164108738238</v>
      </c>
    </row>
    <row r="50" spans="1:41" ht="15" thickBot="1" x14ac:dyDescent="0.35">
      <c r="A50" s="473" t="s">
        <v>737</v>
      </c>
      <c r="B50" s="570">
        <v>701</v>
      </c>
      <c r="C50" s="570">
        <v>811</v>
      </c>
      <c r="D50" s="571">
        <v>20.2051832269469</v>
      </c>
      <c r="E50" s="572">
        <v>1.26307977000537</v>
      </c>
      <c r="F50" s="573">
        <v>171</v>
      </c>
      <c r="G50" s="570">
        <v>172</v>
      </c>
      <c r="H50" s="571">
        <v>4.2790798779660202</v>
      </c>
      <c r="I50" s="572">
        <v>0.63663523459982396</v>
      </c>
      <c r="J50" s="573">
        <v>15</v>
      </c>
      <c r="K50" s="570">
        <v>19</v>
      </c>
      <c r="L50" s="571">
        <v>0.46758930036102597</v>
      </c>
      <c r="M50" s="572">
        <v>0.21459845244162601</v>
      </c>
      <c r="N50" s="573">
        <v>414</v>
      </c>
      <c r="O50" s="570">
        <v>463</v>
      </c>
      <c r="P50" s="571">
        <v>11.5444820405668</v>
      </c>
      <c r="Q50" s="572">
        <v>1.005221417167</v>
      </c>
      <c r="R50" s="573">
        <v>47</v>
      </c>
      <c r="S50" s="570">
        <v>48</v>
      </c>
      <c r="T50" s="571">
        <v>1.2043568549984001</v>
      </c>
      <c r="U50" s="572">
        <v>0.343129875531136</v>
      </c>
      <c r="V50" s="573">
        <v>90</v>
      </c>
      <c r="W50" s="570">
        <v>96</v>
      </c>
      <c r="X50" s="571">
        <v>2.3994820507419599</v>
      </c>
      <c r="Y50" s="572">
        <v>0.48138976889853402</v>
      </c>
      <c r="Z50" s="573">
        <v>54</v>
      </c>
      <c r="AA50" s="570">
        <v>52</v>
      </c>
      <c r="AB50" s="571">
        <v>1.3029260318529601</v>
      </c>
      <c r="AC50" s="572">
        <v>0.35671720887395802</v>
      </c>
      <c r="AD50" s="573">
        <v>429</v>
      </c>
      <c r="AE50" s="570">
        <v>482</v>
      </c>
      <c r="AF50" s="571">
        <v>12.0120713409278</v>
      </c>
      <c r="AG50" s="572">
        <v>1.0226629926619299</v>
      </c>
      <c r="AH50" s="573">
        <v>137</v>
      </c>
      <c r="AI50" s="570">
        <v>145</v>
      </c>
      <c r="AJ50" s="571">
        <v>3.6038389057403601</v>
      </c>
      <c r="AK50" s="572">
        <v>0.586306347527353</v>
      </c>
      <c r="AL50" s="576">
        <v>1492</v>
      </c>
      <c r="AM50" s="576">
        <v>1662</v>
      </c>
      <c r="AN50" s="571">
        <v>41.403099383433997</v>
      </c>
      <c r="AO50" s="571">
        <v>1.5494079896153601</v>
      </c>
    </row>
    <row r="51" spans="1:41" ht="15" thickBot="1" x14ac:dyDescent="0.35">
      <c r="A51" s="473" t="s">
        <v>738</v>
      </c>
      <c r="B51" s="569">
        <v>555</v>
      </c>
      <c r="C51" s="566">
        <v>615</v>
      </c>
      <c r="D51" s="567">
        <v>15.323277482136699</v>
      </c>
      <c r="E51" s="568">
        <v>1.13310431894066</v>
      </c>
      <c r="F51" s="565">
        <v>170</v>
      </c>
      <c r="G51" s="566">
        <v>170</v>
      </c>
      <c r="H51" s="567">
        <v>4.2339182592455797</v>
      </c>
      <c r="I51" s="568">
        <v>0.63341615522816297</v>
      </c>
      <c r="J51" s="565">
        <v>18</v>
      </c>
      <c r="K51" s="566">
        <v>17</v>
      </c>
      <c r="L51" s="567">
        <v>0.42755823333605097</v>
      </c>
      <c r="M51" s="568">
        <v>0.205248152911753</v>
      </c>
      <c r="N51" s="565">
        <v>446</v>
      </c>
      <c r="O51" s="566">
        <v>501</v>
      </c>
      <c r="P51" s="567">
        <v>12.484813780946601</v>
      </c>
      <c r="Q51" s="568">
        <v>1.0397879664066101</v>
      </c>
      <c r="R51" s="565">
        <v>53</v>
      </c>
      <c r="S51" s="566">
        <v>65</v>
      </c>
      <c r="T51" s="567">
        <v>1.6206610043589</v>
      </c>
      <c r="U51" s="568">
        <v>0.39720077136631399</v>
      </c>
      <c r="V51" s="565">
        <v>75</v>
      </c>
      <c r="W51" s="566">
        <v>77</v>
      </c>
      <c r="X51" s="567">
        <v>1.9298758136160601</v>
      </c>
      <c r="Y51" s="568">
        <v>0.43275798120857001</v>
      </c>
      <c r="Z51" s="565">
        <v>47</v>
      </c>
      <c r="AA51" s="566">
        <v>47</v>
      </c>
      <c r="AB51" s="567">
        <v>1.16434675139849</v>
      </c>
      <c r="AC51" s="568">
        <v>0.33745046297400499</v>
      </c>
      <c r="AD51" s="565">
        <v>464</v>
      </c>
      <c r="AE51" s="566">
        <v>518</v>
      </c>
      <c r="AF51" s="567">
        <v>12.9123720142826</v>
      </c>
      <c r="AG51" s="568">
        <v>1.05485626777298</v>
      </c>
      <c r="AH51" s="565">
        <v>128</v>
      </c>
      <c r="AI51" s="566">
        <v>143</v>
      </c>
      <c r="AJ51" s="567">
        <v>3.5505368179749599</v>
      </c>
      <c r="AK51" s="568">
        <v>0.58211522674181604</v>
      </c>
      <c r="AL51" s="577">
        <v>1364</v>
      </c>
      <c r="AM51" s="577">
        <v>1493</v>
      </c>
      <c r="AN51" s="567">
        <v>37.184451325038403</v>
      </c>
      <c r="AO51" s="567">
        <v>1.5202895471279101</v>
      </c>
    </row>
    <row r="52" spans="1:41" ht="15" thickBot="1" x14ac:dyDescent="0.35">
      <c r="A52" s="473" t="s">
        <v>739</v>
      </c>
      <c r="B52" s="570">
        <v>592</v>
      </c>
      <c r="C52" s="570">
        <v>650</v>
      </c>
      <c r="D52" s="571">
        <v>16.1818934128273</v>
      </c>
      <c r="E52" s="572">
        <v>1.15849891943878</v>
      </c>
      <c r="F52" s="573">
        <v>115</v>
      </c>
      <c r="G52" s="570">
        <v>120</v>
      </c>
      <c r="H52" s="571">
        <v>2.98784927176647</v>
      </c>
      <c r="I52" s="572">
        <v>0.53555545927707504</v>
      </c>
      <c r="J52" s="573">
        <v>14</v>
      </c>
      <c r="K52" s="570">
        <v>17</v>
      </c>
      <c r="L52" s="571">
        <v>0.42909015518821803</v>
      </c>
      <c r="M52" s="572">
        <v>0.205613939870332</v>
      </c>
      <c r="N52" s="573">
        <v>463</v>
      </c>
      <c r="O52" s="570">
        <v>491</v>
      </c>
      <c r="P52" s="571">
        <v>12.223559069586299</v>
      </c>
      <c r="Q52" s="572">
        <v>1.0303857964433101</v>
      </c>
      <c r="R52" s="573">
        <v>49</v>
      </c>
      <c r="S52" s="570">
        <v>58</v>
      </c>
      <c r="T52" s="571">
        <v>1.43515808852409</v>
      </c>
      <c r="U52" s="572">
        <v>0.37413033966785503</v>
      </c>
      <c r="V52" s="573">
        <v>78</v>
      </c>
      <c r="W52" s="570">
        <v>95</v>
      </c>
      <c r="X52" s="571">
        <v>2.3685887482530101</v>
      </c>
      <c r="Y52" s="572">
        <v>0.47835647436770401</v>
      </c>
      <c r="Z52" s="573">
        <v>28</v>
      </c>
      <c r="AA52" s="570">
        <v>29</v>
      </c>
      <c r="AB52" s="571">
        <v>0.71126977389956703</v>
      </c>
      <c r="AC52" s="572">
        <v>0.26434992826183901</v>
      </c>
      <c r="AD52" s="573">
        <v>477</v>
      </c>
      <c r="AE52" s="570">
        <v>508</v>
      </c>
      <c r="AF52" s="571">
        <v>12.6526492247745</v>
      </c>
      <c r="AG52" s="572">
        <v>1.04574944954682</v>
      </c>
      <c r="AH52" s="573">
        <v>127</v>
      </c>
      <c r="AI52" s="570">
        <v>153</v>
      </c>
      <c r="AJ52" s="571">
        <v>3.8037468367770999</v>
      </c>
      <c r="AK52" s="572">
        <v>0.60172342980357496</v>
      </c>
      <c r="AL52" s="576">
        <v>1339</v>
      </c>
      <c r="AM52" s="576">
        <v>1459</v>
      </c>
      <c r="AN52" s="571">
        <v>36.337408520044903</v>
      </c>
      <c r="AO52" s="571">
        <v>1.51297298748388</v>
      </c>
    </row>
    <row r="53" spans="1:41" ht="15" thickBot="1" x14ac:dyDescent="0.35">
      <c r="A53" s="473" t="s">
        <v>740</v>
      </c>
      <c r="B53" s="569">
        <v>702</v>
      </c>
      <c r="C53" s="566">
        <v>745</v>
      </c>
      <c r="D53" s="567">
        <v>18.5645815586753</v>
      </c>
      <c r="E53" s="568">
        <v>1.2230980968501299</v>
      </c>
      <c r="F53" s="565">
        <v>135</v>
      </c>
      <c r="G53" s="566">
        <v>149</v>
      </c>
      <c r="H53" s="567">
        <v>3.70988382332914</v>
      </c>
      <c r="I53" s="568">
        <v>0.59454270140039001</v>
      </c>
      <c r="J53" s="565">
        <v>16</v>
      </c>
      <c r="K53" s="566">
        <v>18</v>
      </c>
      <c r="L53" s="567">
        <v>0.44484101511697099</v>
      </c>
      <c r="M53" s="568">
        <v>0.20933716511721701</v>
      </c>
      <c r="N53" s="565">
        <v>516</v>
      </c>
      <c r="O53" s="566">
        <v>576</v>
      </c>
      <c r="P53" s="567">
        <v>14.3422394029693</v>
      </c>
      <c r="Q53" s="568">
        <v>1.1025641919192599</v>
      </c>
      <c r="R53" s="565">
        <v>65</v>
      </c>
      <c r="S53" s="566">
        <v>71</v>
      </c>
      <c r="T53" s="567">
        <v>1.77208049519633</v>
      </c>
      <c r="U53" s="568">
        <v>0.41502211324108701</v>
      </c>
      <c r="V53" s="565">
        <v>89</v>
      </c>
      <c r="W53" s="566">
        <v>101</v>
      </c>
      <c r="X53" s="567">
        <v>2.5249005713425201</v>
      </c>
      <c r="Y53" s="568">
        <v>0.49349303279810702</v>
      </c>
      <c r="Z53" s="565">
        <v>42</v>
      </c>
      <c r="AA53" s="566">
        <v>40</v>
      </c>
      <c r="AB53" s="567">
        <v>1.00625935958057</v>
      </c>
      <c r="AC53" s="568">
        <v>0.31395750990131899</v>
      </c>
      <c r="AD53" s="565">
        <v>532</v>
      </c>
      <c r="AE53" s="566">
        <v>594</v>
      </c>
      <c r="AF53" s="567">
        <v>14.787080418086299</v>
      </c>
      <c r="AG53" s="568">
        <v>1.11662149038944</v>
      </c>
      <c r="AH53" s="565">
        <v>154</v>
      </c>
      <c r="AI53" s="566">
        <v>172</v>
      </c>
      <c r="AJ53" s="567">
        <v>4.2969810665388497</v>
      </c>
      <c r="AK53" s="568">
        <v>0.63790584393884497</v>
      </c>
      <c r="AL53" s="577">
        <v>1565</v>
      </c>
      <c r="AM53" s="577">
        <v>1701</v>
      </c>
      <c r="AN53" s="567">
        <v>42.3647862262102</v>
      </c>
      <c r="AO53" s="567">
        <v>1.5543846745862799</v>
      </c>
    </row>
    <row r="54" spans="1:41" ht="15" thickBot="1" x14ac:dyDescent="0.35">
      <c r="A54" s="473" t="s">
        <v>741</v>
      </c>
      <c r="B54" s="570">
        <v>717</v>
      </c>
      <c r="C54" s="570">
        <v>791</v>
      </c>
      <c r="D54" s="571">
        <v>19.718265344844799</v>
      </c>
      <c r="E54" s="572">
        <v>1.2515689176593101</v>
      </c>
      <c r="F54" s="573">
        <v>167</v>
      </c>
      <c r="G54" s="570">
        <v>176</v>
      </c>
      <c r="H54" s="571">
        <v>4.3888859014577601</v>
      </c>
      <c r="I54" s="572">
        <v>0.64438196457339503</v>
      </c>
      <c r="J54" s="574">
        <v>15</v>
      </c>
      <c r="K54" s="558">
        <v>15</v>
      </c>
      <c r="L54" s="559">
        <v>0.377704093910817</v>
      </c>
      <c r="M54" s="575">
        <v>0.192959498224482</v>
      </c>
      <c r="N54" s="573">
        <v>599</v>
      </c>
      <c r="O54" s="570">
        <v>698</v>
      </c>
      <c r="P54" s="571">
        <v>17.38320350803</v>
      </c>
      <c r="Q54" s="572">
        <v>1.1920957088274999</v>
      </c>
      <c r="R54" s="573">
        <v>126</v>
      </c>
      <c r="S54" s="570">
        <v>142</v>
      </c>
      <c r="T54" s="571">
        <v>3.5325843825891301</v>
      </c>
      <c r="U54" s="572">
        <v>0.58069573473340896</v>
      </c>
      <c r="V54" s="573">
        <v>132</v>
      </c>
      <c r="W54" s="570">
        <v>150</v>
      </c>
      <c r="X54" s="571">
        <v>3.7362354694815898</v>
      </c>
      <c r="Y54" s="572">
        <v>0.596568862746784</v>
      </c>
      <c r="Z54" s="573">
        <v>40</v>
      </c>
      <c r="AA54" s="570">
        <v>45</v>
      </c>
      <c r="AB54" s="571">
        <v>1.11615080677786</v>
      </c>
      <c r="AC54" s="572">
        <v>0.33047313658792299</v>
      </c>
      <c r="AD54" s="573">
        <v>614</v>
      </c>
      <c r="AE54" s="570">
        <v>713</v>
      </c>
      <c r="AF54" s="571">
        <v>17.760907601940801</v>
      </c>
      <c r="AG54" s="572">
        <v>1.20221951600498</v>
      </c>
      <c r="AH54" s="573">
        <v>258</v>
      </c>
      <c r="AI54" s="570">
        <v>292</v>
      </c>
      <c r="AJ54" s="571">
        <v>7.2688198520707203</v>
      </c>
      <c r="AK54" s="572">
        <v>0.81668934228352796</v>
      </c>
      <c r="AL54" s="576">
        <v>1796</v>
      </c>
      <c r="AM54" s="576">
        <v>2017</v>
      </c>
      <c r="AN54" s="571">
        <v>50.253029507092002</v>
      </c>
      <c r="AO54" s="571">
        <v>1.5728108088433701</v>
      </c>
    </row>
    <row r="55" spans="1:41" ht="15" thickBot="1" x14ac:dyDescent="0.35">
      <c r="A55" s="473" t="s">
        <v>742</v>
      </c>
      <c r="B55" s="569">
        <v>769</v>
      </c>
      <c r="C55" s="566">
        <v>901</v>
      </c>
      <c r="D55" s="567">
        <v>22.436918304888501</v>
      </c>
      <c r="E55" s="568">
        <v>1.3122638742605801</v>
      </c>
      <c r="F55" s="565">
        <v>212</v>
      </c>
      <c r="G55" s="566">
        <v>241</v>
      </c>
      <c r="H55" s="567">
        <v>5.9999454941131498</v>
      </c>
      <c r="I55" s="568">
        <v>0.74705013256216002</v>
      </c>
      <c r="J55" s="565">
        <v>22</v>
      </c>
      <c r="K55" s="566">
        <v>27</v>
      </c>
      <c r="L55" s="567">
        <v>0.66955790635106605</v>
      </c>
      <c r="M55" s="568">
        <v>0.25653539669683001</v>
      </c>
      <c r="N55" s="565">
        <v>744</v>
      </c>
      <c r="O55" s="566">
        <v>924</v>
      </c>
      <c r="P55" s="567">
        <v>23.027078871154298</v>
      </c>
      <c r="Q55" s="568">
        <v>1.3243429084199301</v>
      </c>
      <c r="R55" s="565">
        <v>178</v>
      </c>
      <c r="S55" s="566">
        <v>203</v>
      </c>
      <c r="T55" s="567">
        <v>5.0547636702084997</v>
      </c>
      <c r="U55" s="568">
        <v>0.68912667253068305</v>
      </c>
      <c r="V55" s="565">
        <v>150</v>
      </c>
      <c r="W55" s="566">
        <v>174</v>
      </c>
      <c r="X55" s="567">
        <v>4.3423464513185799</v>
      </c>
      <c r="Y55" s="568">
        <v>0.64111234398095196</v>
      </c>
      <c r="Z55" s="565">
        <v>36</v>
      </c>
      <c r="AA55" s="566">
        <v>38</v>
      </c>
      <c r="AB55" s="567">
        <v>0.93827174398207502</v>
      </c>
      <c r="AC55" s="568">
        <v>0.30326990207413801</v>
      </c>
      <c r="AD55" s="565">
        <v>766</v>
      </c>
      <c r="AE55" s="566">
        <v>951</v>
      </c>
      <c r="AF55" s="567">
        <v>23.696636777505301</v>
      </c>
      <c r="AG55" s="568">
        <v>1.3376030123027101</v>
      </c>
      <c r="AH55" s="565">
        <v>328</v>
      </c>
      <c r="AI55" s="566">
        <v>377</v>
      </c>
      <c r="AJ55" s="567">
        <v>9.3971101215270796</v>
      </c>
      <c r="AK55" s="568">
        <v>0.91786799147085296</v>
      </c>
      <c r="AL55" s="577">
        <v>2111</v>
      </c>
      <c r="AM55" s="577">
        <v>2508</v>
      </c>
      <c r="AN55" s="567">
        <v>62.468882442016103</v>
      </c>
      <c r="AO55" s="567">
        <v>1.5231394210131799</v>
      </c>
    </row>
    <row r="56" spans="1:41" ht="15" thickBot="1" x14ac:dyDescent="0.35">
      <c r="A56" s="473" t="s">
        <v>743</v>
      </c>
      <c r="B56" s="570">
        <v>534</v>
      </c>
      <c r="C56" s="570">
        <v>644</v>
      </c>
      <c r="D56" s="571">
        <v>16.034584266714401</v>
      </c>
      <c r="E56" s="572">
        <v>1.15422669738186</v>
      </c>
      <c r="F56" s="573">
        <v>158</v>
      </c>
      <c r="G56" s="570">
        <v>189</v>
      </c>
      <c r="H56" s="571">
        <v>4.6984005862034897</v>
      </c>
      <c r="I56" s="572">
        <v>0.66563654474991896</v>
      </c>
      <c r="J56" s="573">
        <v>17</v>
      </c>
      <c r="K56" s="570">
        <v>17</v>
      </c>
      <c r="L56" s="571">
        <v>0.41475059159206001</v>
      </c>
      <c r="M56" s="572">
        <v>0.20216364377688201</v>
      </c>
      <c r="N56" s="573">
        <v>535</v>
      </c>
      <c r="O56" s="570">
        <v>631</v>
      </c>
      <c r="P56" s="571">
        <v>15.7209799961317</v>
      </c>
      <c r="Q56" s="572">
        <v>1.1450160858210101</v>
      </c>
      <c r="R56" s="573">
        <v>133</v>
      </c>
      <c r="S56" s="570">
        <v>168</v>
      </c>
      <c r="T56" s="571">
        <v>4.1774498274730698</v>
      </c>
      <c r="U56" s="572">
        <v>0.62936346117171504</v>
      </c>
      <c r="V56" s="573">
        <v>96</v>
      </c>
      <c r="W56" s="570">
        <v>109</v>
      </c>
      <c r="X56" s="571">
        <v>2.71240678087121</v>
      </c>
      <c r="Y56" s="572">
        <v>0.51099680225726896</v>
      </c>
      <c r="Z56" s="573">
        <v>20</v>
      </c>
      <c r="AA56" s="570">
        <v>25</v>
      </c>
      <c r="AB56" s="571">
        <v>0.61039794546804405</v>
      </c>
      <c r="AC56" s="572">
        <v>0.24501295564923101</v>
      </c>
      <c r="AD56" s="573">
        <v>552</v>
      </c>
      <c r="AE56" s="570">
        <v>648</v>
      </c>
      <c r="AF56" s="571">
        <v>16.135730587723799</v>
      </c>
      <c r="AG56" s="572">
        <v>1.1571638103467401</v>
      </c>
      <c r="AH56" s="573">
        <v>229</v>
      </c>
      <c r="AI56" s="570">
        <v>277</v>
      </c>
      <c r="AJ56" s="571">
        <v>6.8898566083442798</v>
      </c>
      <c r="AK56" s="572">
        <v>0.79673818391609796</v>
      </c>
      <c r="AL56" s="576">
        <v>1493</v>
      </c>
      <c r="AM56" s="576">
        <v>1781</v>
      </c>
      <c r="AN56" s="571">
        <v>44.368969994453998</v>
      </c>
      <c r="AO56" s="571">
        <v>1.56282469747798</v>
      </c>
    </row>
    <row r="57" spans="1:41" ht="15" thickBot="1" x14ac:dyDescent="0.35">
      <c r="A57" s="473" t="s">
        <v>744</v>
      </c>
      <c r="B57" s="569">
        <v>296</v>
      </c>
      <c r="C57" s="566">
        <v>365</v>
      </c>
      <c r="D57" s="567">
        <v>9.0882705813207192</v>
      </c>
      <c r="E57" s="568">
        <v>0.90419609257712097</v>
      </c>
      <c r="F57" s="565">
        <v>94</v>
      </c>
      <c r="G57" s="566">
        <v>115</v>
      </c>
      <c r="H57" s="567">
        <v>2.85898390388948</v>
      </c>
      <c r="I57" s="568">
        <v>0.52422679806340999</v>
      </c>
      <c r="J57" s="561">
        <v>8</v>
      </c>
      <c r="K57" s="562">
        <v>7</v>
      </c>
      <c r="L57" s="563">
        <v>0.16265085105506299</v>
      </c>
      <c r="M57" s="564">
        <v>0.12676131403162999</v>
      </c>
      <c r="N57" s="565">
        <v>286</v>
      </c>
      <c r="O57" s="566">
        <v>343</v>
      </c>
      <c r="P57" s="567">
        <v>8.5478949617340305</v>
      </c>
      <c r="Q57" s="568">
        <v>0.87950534583917295</v>
      </c>
      <c r="R57" s="565">
        <v>63</v>
      </c>
      <c r="S57" s="566">
        <v>83</v>
      </c>
      <c r="T57" s="567">
        <v>2.0743220564184699</v>
      </c>
      <c r="U57" s="568">
        <v>0.44833064757345398</v>
      </c>
      <c r="V57" s="565">
        <v>51</v>
      </c>
      <c r="W57" s="566">
        <v>65</v>
      </c>
      <c r="X57" s="567">
        <v>1.6129986632592599</v>
      </c>
      <c r="Y57" s="568">
        <v>0.39627612515278599</v>
      </c>
      <c r="Z57" s="561">
        <v>7</v>
      </c>
      <c r="AA57" s="562">
        <v>9</v>
      </c>
      <c r="AB57" s="563">
        <v>0.22541989026845899</v>
      </c>
      <c r="AC57" s="564">
        <v>0.14918257986978201</v>
      </c>
      <c r="AD57" s="565">
        <v>294</v>
      </c>
      <c r="AE57" s="566">
        <v>350</v>
      </c>
      <c r="AF57" s="567">
        <v>8.7105458127890891</v>
      </c>
      <c r="AG57" s="568">
        <v>0.88704373262724101</v>
      </c>
      <c r="AH57" s="565">
        <v>114</v>
      </c>
      <c r="AI57" s="566">
        <v>148</v>
      </c>
      <c r="AJ57" s="567">
        <v>3.6873207196777198</v>
      </c>
      <c r="AK57" s="568">
        <v>0.59280141416981103</v>
      </c>
      <c r="AL57" s="566">
        <v>805</v>
      </c>
      <c r="AM57" s="566">
        <v>986</v>
      </c>
      <c r="AN57" s="567">
        <v>24.570540907945499</v>
      </c>
      <c r="AO57" s="567">
        <v>1.3542221010681801</v>
      </c>
    </row>
    <row r="58" spans="1:41" ht="15" thickBot="1" x14ac:dyDescent="0.35">
      <c r="A58" s="473" t="s">
        <v>745</v>
      </c>
      <c r="B58" s="570">
        <v>173</v>
      </c>
      <c r="C58" s="570">
        <v>234</v>
      </c>
      <c r="D58" s="571">
        <v>5.8198338031051504</v>
      </c>
      <c r="E58" s="572">
        <v>0.73645643191760601</v>
      </c>
      <c r="F58" s="573">
        <v>38</v>
      </c>
      <c r="G58" s="570">
        <v>42</v>
      </c>
      <c r="H58" s="571">
        <v>1.0504360133999999</v>
      </c>
      <c r="I58" s="572">
        <v>0.32070356356931001</v>
      </c>
      <c r="J58" s="556">
        <v>4</v>
      </c>
      <c r="K58" s="553">
        <v>3</v>
      </c>
      <c r="L58" s="554">
        <v>6.6446980402973199E-2</v>
      </c>
      <c r="M58" s="555">
        <v>8.1059763261651804E-2</v>
      </c>
      <c r="N58" s="573">
        <v>184</v>
      </c>
      <c r="O58" s="570">
        <v>225</v>
      </c>
      <c r="P58" s="571">
        <v>5.6104850300068803</v>
      </c>
      <c r="Q58" s="572">
        <v>0.72389257664538598</v>
      </c>
      <c r="R58" s="573">
        <v>25</v>
      </c>
      <c r="S58" s="570">
        <v>33</v>
      </c>
      <c r="T58" s="571">
        <v>0.811275915657378</v>
      </c>
      <c r="U58" s="572">
        <v>0.28218081625182301</v>
      </c>
      <c r="V58" s="573">
        <v>19</v>
      </c>
      <c r="W58" s="570">
        <v>32</v>
      </c>
      <c r="X58" s="571">
        <v>0.80004167594629005</v>
      </c>
      <c r="Y58" s="572">
        <v>0.28023610765467599</v>
      </c>
      <c r="Z58" s="574">
        <v>7</v>
      </c>
      <c r="AA58" s="558">
        <v>9</v>
      </c>
      <c r="AB58" s="559">
        <v>0.230151906813442</v>
      </c>
      <c r="AC58" s="575">
        <v>0.150736694033512</v>
      </c>
      <c r="AD58" s="573">
        <v>188</v>
      </c>
      <c r="AE58" s="570">
        <v>228</v>
      </c>
      <c r="AF58" s="571">
        <v>5.6769320104098497</v>
      </c>
      <c r="AG58" s="572">
        <v>0.72791027117721996</v>
      </c>
      <c r="AH58" s="573">
        <v>44</v>
      </c>
      <c r="AI58" s="570">
        <v>65</v>
      </c>
      <c r="AJ58" s="571">
        <v>1.6113175916036699</v>
      </c>
      <c r="AK58" s="572">
        <v>0.39607295495670802</v>
      </c>
      <c r="AL58" s="570">
        <v>450</v>
      </c>
      <c r="AM58" s="570">
        <v>578</v>
      </c>
      <c r="AN58" s="571">
        <v>14.388671325332099</v>
      </c>
      <c r="AO58" s="571">
        <v>1.1040481304734799</v>
      </c>
    </row>
    <row r="59" spans="1:41" ht="15" thickBot="1" x14ac:dyDescent="0.35">
      <c r="A59" s="473" t="s">
        <v>746</v>
      </c>
      <c r="B59" s="569">
        <v>127</v>
      </c>
      <c r="C59" s="566">
        <v>164</v>
      </c>
      <c r="D59" s="567">
        <v>4.0849988493596001</v>
      </c>
      <c r="E59" s="568">
        <v>0.62266044734053505</v>
      </c>
      <c r="F59" s="565">
        <v>36</v>
      </c>
      <c r="G59" s="566">
        <v>46</v>
      </c>
      <c r="H59" s="567">
        <v>1.13538316839519</v>
      </c>
      <c r="I59" s="568">
        <v>0.33327574774519603</v>
      </c>
      <c r="J59" s="551">
        <v>3</v>
      </c>
      <c r="K59" s="548">
        <v>3</v>
      </c>
      <c r="L59" s="549">
        <v>7.4012939607102798E-2</v>
      </c>
      <c r="M59" s="550">
        <v>8.5547060675393305E-2</v>
      </c>
      <c r="N59" s="565">
        <v>142</v>
      </c>
      <c r="O59" s="566">
        <v>176</v>
      </c>
      <c r="P59" s="567">
        <v>4.3872820144890596</v>
      </c>
      <c r="Q59" s="568">
        <v>0.64426961520273096</v>
      </c>
      <c r="R59" s="565">
        <v>18</v>
      </c>
      <c r="S59" s="566">
        <v>21</v>
      </c>
      <c r="T59" s="567">
        <v>0.51435262604235998</v>
      </c>
      <c r="U59" s="568">
        <v>0.22502083804471901</v>
      </c>
      <c r="V59" s="565">
        <v>22</v>
      </c>
      <c r="W59" s="566">
        <v>34</v>
      </c>
      <c r="X59" s="567">
        <v>0.84290817934006601</v>
      </c>
      <c r="Y59" s="568">
        <v>0.287583567174163</v>
      </c>
      <c r="Z59" s="551">
        <v>4</v>
      </c>
      <c r="AA59" s="548">
        <v>4</v>
      </c>
      <c r="AB59" s="549">
        <v>9.1702350672452596E-2</v>
      </c>
      <c r="AC59" s="550">
        <v>9.5214492208490195E-2</v>
      </c>
      <c r="AD59" s="565">
        <v>145</v>
      </c>
      <c r="AE59" s="566">
        <v>179</v>
      </c>
      <c r="AF59" s="567">
        <v>4.4612949540961599</v>
      </c>
      <c r="AG59" s="568">
        <v>0.64942975921573698</v>
      </c>
      <c r="AH59" s="565">
        <v>40</v>
      </c>
      <c r="AI59" s="566">
        <v>54</v>
      </c>
      <c r="AJ59" s="567">
        <v>1.35726080538243</v>
      </c>
      <c r="AK59" s="568">
        <v>0.36397894144578802</v>
      </c>
      <c r="AL59" s="566">
        <v>352</v>
      </c>
      <c r="AM59" s="566">
        <v>447</v>
      </c>
      <c r="AN59" s="567">
        <v>11.130640127905799</v>
      </c>
      <c r="AO59" s="567">
        <v>0.98934585510059103</v>
      </c>
    </row>
    <row r="60" spans="1:41" ht="15" thickBot="1" x14ac:dyDescent="0.35">
      <c r="A60" s="473" t="s">
        <v>747</v>
      </c>
      <c r="B60" s="570">
        <v>89</v>
      </c>
      <c r="C60" s="570">
        <v>119</v>
      </c>
      <c r="D60" s="571">
        <v>2.9719812556229899</v>
      </c>
      <c r="E60" s="572">
        <v>0.53417512043295801</v>
      </c>
      <c r="F60" s="573">
        <v>17</v>
      </c>
      <c r="G60" s="570">
        <v>24</v>
      </c>
      <c r="H60" s="571">
        <v>0.58810790553297898</v>
      </c>
      <c r="I60" s="572">
        <v>0.240524721493555</v>
      </c>
      <c r="J60" s="556">
        <v>4</v>
      </c>
      <c r="K60" s="553">
        <v>4</v>
      </c>
      <c r="L60" s="554">
        <v>9.31750444901117E-2</v>
      </c>
      <c r="M60" s="555">
        <v>9.5975288203290904E-2</v>
      </c>
      <c r="N60" s="573">
        <v>105</v>
      </c>
      <c r="O60" s="570">
        <v>135</v>
      </c>
      <c r="P60" s="571">
        <v>3.3655316308207901</v>
      </c>
      <c r="Q60" s="572">
        <v>0.56728971658872995</v>
      </c>
      <c r="R60" s="573">
        <v>25</v>
      </c>
      <c r="S60" s="570">
        <v>38</v>
      </c>
      <c r="T60" s="571">
        <v>0.95891658255178702</v>
      </c>
      <c r="U60" s="572">
        <v>0.30655623076588701</v>
      </c>
      <c r="V60" s="573">
        <v>16</v>
      </c>
      <c r="W60" s="570">
        <v>21</v>
      </c>
      <c r="X60" s="571">
        <v>0.53434506801086501</v>
      </c>
      <c r="Y60" s="572">
        <v>0.22932928541122899</v>
      </c>
      <c r="Z60" s="556">
        <v>2</v>
      </c>
      <c r="AA60" s="553">
        <v>2</v>
      </c>
      <c r="AB60" s="554">
        <v>3.8790698685767198E-2</v>
      </c>
      <c r="AC60" s="555">
        <v>6.19429085064436E-2</v>
      </c>
      <c r="AD60" s="573">
        <v>109</v>
      </c>
      <c r="AE60" s="570">
        <v>139</v>
      </c>
      <c r="AF60" s="571">
        <v>3.4587066753108999</v>
      </c>
      <c r="AG60" s="572">
        <v>0.57481152110032596</v>
      </c>
      <c r="AH60" s="573">
        <v>41</v>
      </c>
      <c r="AI60" s="570">
        <v>60</v>
      </c>
      <c r="AJ60" s="571">
        <v>1.4932616505626499</v>
      </c>
      <c r="AK60" s="572">
        <v>0.38151618572435197</v>
      </c>
      <c r="AL60" s="570">
        <v>258</v>
      </c>
      <c r="AM60" s="570">
        <v>343</v>
      </c>
      <c r="AN60" s="571">
        <v>8.5508481857152798</v>
      </c>
      <c r="AO60" s="571">
        <v>0.87964306016040805</v>
      </c>
    </row>
    <row r="61" spans="1:41" x14ac:dyDescent="0.3">
      <c r="A61" s="475" t="s">
        <v>748</v>
      </c>
      <c r="B61" s="578">
        <v>52</v>
      </c>
      <c r="C61" s="579">
        <v>78</v>
      </c>
      <c r="D61" s="580">
        <v>1.9463774794597</v>
      </c>
      <c r="E61" s="581">
        <v>0.43456765534299202</v>
      </c>
      <c r="F61" s="582">
        <v>10</v>
      </c>
      <c r="G61" s="579">
        <v>18</v>
      </c>
      <c r="H61" s="580">
        <v>0.45713405316352501</v>
      </c>
      <c r="I61" s="581">
        <v>0.21219683367332401</v>
      </c>
      <c r="J61" s="583">
        <v>0</v>
      </c>
      <c r="K61" s="584">
        <v>0</v>
      </c>
      <c r="L61" s="584">
        <v>0</v>
      </c>
      <c r="M61" s="585">
        <v>0</v>
      </c>
      <c r="N61" s="582">
        <v>53</v>
      </c>
      <c r="O61" s="579">
        <v>70</v>
      </c>
      <c r="P61" s="580">
        <v>1.74042279941815</v>
      </c>
      <c r="Q61" s="581">
        <v>0.41136455608613898</v>
      </c>
      <c r="R61" s="582">
        <v>15</v>
      </c>
      <c r="S61" s="579">
        <v>26</v>
      </c>
      <c r="T61" s="580">
        <v>0.638657534781497</v>
      </c>
      <c r="U61" s="581">
        <v>0.25058483655379099</v>
      </c>
      <c r="V61" s="582">
        <v>10</v>
      </c>
      <c r="W61" s="579">
        <v>17</v>
      </c>
      <c r="X61" s="580">
        <v>0.42179968273195101</v>
      </c>
      <c r="Y61" s="581">
        <v>0.20386717398208101</v>
      </c>
      <c r="Z61" s="583">
        <v>0</v>
      </c>
      <c r="AA61" s="584">
        <v>0</v>
      </c>
      <c r="AB61" s="584">
        <v>0</v>
      </c>
      <c r="AC61" s="585">
        <v>0</v>
      </c>
      <c r="AD61" s="582">
        <v>53</v>
      </c>
      <c r="AE61" s="579">
        <v>70</v>
      </c>
      <c r="AF61" s="580">
        <v>1.74042279941815</v>
      </c>
      <c r="AG61" s="581">
        <v>0.41136455608613898</v>
      </c>
      <c r="AH61" s="582">
        <v>25</v>
      </c>
      <c r="AI61" s="579">
        <v>43</v>
      </c>
      <c r="AJ61" s="580">
        <v>1.0604572175134499</v>
      </c>
      <c r="AK61" s="581">
        <v>0.32221337770635999</v>
      </c>
      <c r="AL61" s="579">
        <v>140</v>
      </c>
      <c r="AM61" s="579">
        <v>209</v>
      </c>
      <c r="AN61" s="580">
        <v>5.2043915495548196</v>
      </c>
      <c r="AO61" s="580">
        <v>0.69870062643377095</v>
      </c>
    </row>
    <row r="62" spans="1:41" x14ac:dyDescent="0.3">
      <c r="A62" s="586" t="s">
        <v>156</v>
      </c>
      <c r="B62" s="587">
        <v>8437</v>
      </c>
      <c r="C62" s="587">
        <v>9564</v>
      </c>
      <c r="D62" s="588" t="s">
        <v>136</v>
      </c>
      <c r="E62" s="589" t="s">
        <v>136</v>
      </c>
      <c r="F62" s="590">
        <v>2057</v>
      </c>
      <c r="G62" s="587">
        <v>2230</v>
      </c>
      <c r="H62" s="588" t="s">
        <v>136</v>
      </c>
      <c r="I62" s="589" t="s">
        <v>136</v>
      </c>
      <c r="J62" s="591">
        <v>201</v>
      </c>
      <c r="K62" s="592">
        <v>207</v>
      </c>
      <c r="L62" s="593" t="s">
        <v>136</v>
      </c>
      <c r="M62" s="594" t="s">
        <v>136</v>
      </c>
      <c r="N62" s="590">
        <v>7139</v>
      </c>
      <c r="O62" s="587">
        <v>8331</v>
      </c>
      <c r="P62" s="588" t="s">
        <v>136</v>
      </c>
      <c r="Q62" s="589" t="s">
        <v>136</v>
      </c>
      <c r="R62" s="590">
        <v>1350</v>
      </c>
      <c r="S62" s="587">
        <v>1595</v>
      </c>
      <c r="T62" s="588" t="s">
        <v>136</v>
      </c>
      <c r="U62" s="589" t="s">
        <v>136</v>
      </c>
      <c r="V62" s="590">
        <v>1329</v>
      </c>
      <c r="W62" s="587">
        <v>1565</v>
      </c>
      <c r="X62" s="588" t="s">
        <v>136</v>
      </c>
      <c r="Y62" s="589" t="s">
        <v>136</v>
      </c>
      <c r="Z62" s="595">
        <v>442</v>
      </c>
      <c r="AA62" s="596">
        <v>450</v>
      </c>
      <c r="AB62" s="588" t="s">
        <v>136</v>
      </c>
      <c r="AC62" s="589" t="s">
        <v>136</v>
      </c>
      <c r="AD62" s="590">
        <v>7340</v>
      </c>
      <c r="AE62" s="587">
        <v>8540</v>
      </c>
      <c r="AF62" s="588" t="s">
        <v>136</v>
      </c>
      <c r="AG62" s="589" t="s">
        <v>136</v>
      </c>
      <c r="AH62" s="590">
        <v>2679</v>
      </c>
      <c r="AI62" s="587">
        <v>3161</v>
      </c>
      <c r="AJ62" s="588" t="s">
        <v>136</v>
      </c>
      <c r="AK62" s="589" t="s">
        <v>136</v>
      </c>
      <c r="AL62" s="587">
        <v>20955</v>
      </c>
      <c r="AM62" s="587">
        <v>23941</v>
      </c>
      <c r="AN62" s="588" t="s">
        <v>136</v>
      </c>
      <c r="AO62" s="588" t="s">
        <v>136</v>
      </c>
    </row>
    <row r="63" spans="1:41" ht="60" customHeight="1" x14ac:dyDescent="0.3">
      <c r="A63" s="1268" t="s">
        <v>751</v>
      </c>
      <c r="B63" s="1268"/>
      <c r="C63" s="1268"/>
      <c r="D63" s="1268"/>
      <c r="E63" s="1268"/>
      <c r="F63" s="1268"/>
      <c r="G63" s="1268"/>
      <c r="H63" s="1268"/>
      <c r="I63" s="1268"/>
      <c r="J63" s="1268"/>
      <c r="K63" s="1268"/>
      <c r="L63" s="1268"/>
      <c r="M63" s="1268"/>
      <c r="N63" s="1268"/>
      <c r="O63" s="1268"/>
      <c r="P63" s="1268"/>
      <c r="Q63" s="1268"/>
      <c r="R63" s="1268"/>
      <c r="S63" s="1268"/>
      <c r="T63" s="1268"/>
      <c r="U63" s="1268"/>
      <c r="V63" s="1268"/>
      <c r="W63" s="1268"/>
      <c r="X63" s="1268"/>
      <c r="Y63" s="1268"/>
      <c r="Z63" s="1268"/>
      <c r="AA63" s="1268"/>
      <c r="AB63" s="1268"/>
      <c r="AC63" s="1268"/>
      <c r="AD63" s="1268"/>
      <c r="AE63" s="1268"/>
      <c r="AF63" s="1268"/>
      <c r="AG63" s="1268"/>
      <c r="AH63" s="1268"/>
      <c r="AI63" s="1268"/>
      <c r="AJ63" s="1268"/>
      <c r="AK63" s="1268"/>
      <c r="AL63" s="1268"/>
      <c r="AM63" s="1268"/>
      <c r="AN63" s="1268"/>
      <c r="AO63" s="1268"/>
    </row>
    <row r="64" spans="1:41" x14ac:dyDescent="0.3">
      <c r="A64" s="1371" t="s">
        <v>290</v>
      </c>
      <c r="B64" s="1371"/>
      <c r="C64" s="1371"/>
      <c r="D64" s="1371"/>
      <c r="E64" s="1371"/>
      <c r="F64" s="1371"/>
      <c r="G64" s="1371"/>
      <c r="H64" s="1371"/>
      <c r="I64" s="1371"/>
    </row>
    <row r="65" spans="1:9" x14ac:dyDescent="0.3">
      <c r="A65" s="1215" t="s">
        <v>291</v>
      </c>
      <c r="B65" s="1215"/>
      <c r="C65" s="1215"/>
      <c r="D65" s="1215"/>
      <c r="E65" s="1215"/>
      <c r="F65" s="1215"/>
      <c r="G65" s="1215"/>
      <c r="H65" s="1215"/>
      <c r="I65" s="1215"/>
    </row>
  </sheetData>
  <mergeCells count="29">
    <mergeCell ref="A1:I1"/>
    <mergeCell ref="A5:AO5"/>
    <mergeCell ref="A6:A7"/>
    <mergeCell ref="B6:E6"/>
    <mergeCell ref="F6:I6"/>
    <mergeCell ref="J6:M6"/>
    <mergeCell ref="N6:Q6"/>
    <mergeCell ref="R6:U6"/>
    <mergeCell ref="V6:Y6"/>
    <mergeCell ref="Z6:AC6"/>
    <mergeCell ref="AD6:AG6"/>
    <mergeCell ref="AH6:AK6"/>
    <mergeCell ref="AL6:AO6"/>
    <mergeCell ref="A33:AO33"/>
    <mergeCell ref="A35:AO35"/>
    <mergeCell ref="A63:AO63"/>
    <mergeCell ref="A64:I64"/>
    <mergeCell ref="A65:I65"/>
    <mergeCell ref="R36:U36"/>
    <mergeCell ref="V36:Y36"/>
    <mergeCell ref="Z36:AC36"/>
    <mergeCell ref="AD36:AG36"/>
    <mergeCell ref="AH36:AK36"/>
    <mergeCell ref="AL36:AO36"/>
    <mergeCell ref="A36:A37"/>
    <mergeCell ref="B36:E36"/>
    <mergeCell ref="F36:I36"/>
    <mergeCell ref="J36:M36"/>
    <mergeCell ref="N36:Q36"/>
  </mergeCells>
  <hyperlinks>
    <hyperlink ref="A3" location="Kapitel3" display="&lt;  Zurück zur Übersicht"/>
  </hyperlinks>
  <pageMargins left="0.7" right="0.7" top="0.78740157499999996" bottom="0.78740157499999996"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election sqref="A1:E1"/>
    </sheetView>
  </sheetViews>
  <sheetFormatPr baseColWidth="10" defaultColWidth="11.44140625" defaultRowHeight="14.4" x14ac:dyDescent="0.3"/>
  <cols>
    <col min="1" max="1" width="15.6640625" style="443" customWidth="1"/>
    <col min="2" max="2" width="22.88671875" style="443" customWidth="1"/>
    <col min="3" max="5" width="15.6640625" style="443" customWidth="1"/>
    <col min="6" max="16384" width="11.44140625" style="443"/>
  </cols>
  <sheetData>
    <row r="1" spans="1:5" ht="24.6" x14ac:dyDescent="0.4">
      <c r="A1" s="1201" t="s">
        <v>752</v>
      </c>
      <c r="B1" s="1201"/>
      <c r="C1" s="1201"/>
      <c r="D1" s="1201"/>
      <c r="E1" s="1201"/>
    </row>
    <row r="3" spans="1:5" x14ac:dyDescent="0.3">
      <c r="A3" s="434" t="s">
        <v>7</v>
      </c>
    </row>
    <row r="5" spans="1:5" ht="33.75" customHeight="1" x14ac:dyDescent="0.3">
      <c r="A5" s="1363" t="s">
        <v>753</v>
      </c>
      <c r="B5" s="1363"/>
      <c r="C5" s="1363"/>
      <c r="D5" s="1363"/>
      <c r="E5" s="1363"/>
    </row>
    <row r="6" spans="1:5" x14ac:dyDescent="0.3">
      <c r="A6" s="510"/>
      <c r="B6" s="510"/>
      <c r="C6" s="510" t="s">
        <v>407</v>
      </c>
      <c r="D6" s="510" t="s">
        <v>408</v>
      </c>
      <c r="E6" s="510" t="s">
        <v>156</v>
      </c>
    </row>
    <row r="7" spans="1:5" ht="18.75" customHeight="1" thickBot="1" x14ac:dyDescent="0.35">
      <c r="A7" s="1395" t="s">
        <v>754</v>
      </c>
      <c r="B7" s="471" t="s">
        <v>18</v>
      </c>
      <c r="C7" s="512">
        <v>569</v>
      </c>
      <c r="D7" s="511">
        <v>159</v>
      </c>
      <c r="E7" s="511">
        <v>728</v>
      </c>
    </row>
    <row r="8" spans="1:5" ht="18.75" customHeight="1" thickBot="1" x14ac:dyDescent="0.35">
      <c r="A8" s="1395"/>
      <c r="B8" s="473" t="s">
        <v>17</v>
      </c>
      <c r="C8" s="485">
        <v>767</v>
      </c>
      <c r="D8" s="515">
        <v>213</v>
      </c>
      <c r="E8" s="515">
        <v>980</v>
      </c>
    </row>
    <row r="9" spans="1:5" ht="18.75" customHeight="1" thickBot="1" x14ac:dyDescent="0.35">
      <c r="A9" s="1395"/>
      <c r="B9" s="473" t="s">
        <v>154</v>
      </c>
      <c r="C9" s="497">
        <v>78.296554294490306</v>
      </c>
      <c r="D9" s="517">
        <v>21.703445705509701</v>
      </c>
      <c r="E9" s="597">
        <v>100</v>
      </c>
    </row>
    <row r="10" spans="1:5" ht="18.75" customHeight="1" x14ac:dyDescent="0.3">
      <c r="A10" s="1395"/>
      <c r="B10" s="598" t="s">
        <v>254</v>
      </c>
      <c r="C10" s="497">
        <v>2.86510625981103</v>
      </c>
      <c r="D10" s="517">
        <v>2.86510625981103</v>
      </c>
      <c r="E10" s="517" t="s">
        <v>136</v>
      </c>
    </row>
    <row r="11" spans="1:5" ht="18.75" customHeight="1" thickBot="1" x14ac:dyDescent="0.35">
      <c r="A11" s="1395" t="s">
        <v>755</v>
      </c>
      <c r="B11" s="471" t="s">
        <v>18</v>
      </c>
      <c r="C11" s="512">
        <v>706</v>
      </c>
      <c r="D11" s="511">
        <v>237</v>
      </c>
      <c r="E11" s="511">
        <v>943</v>
      </c>
    </row>
    <row r="12" spans="1:5" ht="18.75" customHeight="1" thickBot="1" x14ac:dyDescent="0.35">
      <c r="A12" s="1395"/>
      <c r="B12" s="473" t="s">
        <v>17</v>
      </c>
      <c r="C12" s="485">
        <v>697</v>
      </c>
      <c r="D12" s="515">
        <v>224</v>
      </c>
      <c r="E12" s="515">
        <v>921</v>
      </c>
    </row>
    <row r="13" spans="1:5" ht="18.75" customHeight="1" thickBot="1" x14ac:dyDescent="0.35">
      <c r="A13" s="1395"/>
      <c r="B13" s="473" t="s">
        <v>154</v>
      </c>
      <c r="C13" s="497">
        <v>75.692900260937293</v>
      </c>
      <c r="D13" s="517">
        <v>24.3070997390627</v>
      </c>
      <c r="E13" s="597">
        <v>100</v>
      </c>
    </row>
    <row r="14" spans="1:5" ht="18.75" customHeight="1" x14ac:dyDescent="0.3">
      <c r="A14" s="1395"/>
      <c r="B14" s="598" t="s">
        <v>254</v>
      </c>
      <c r="C14" s="497">
        <v>2.6194435989703599</v>
      </c>
      <c r="D14" s="517">
        <v>2.6194435989703599</v>
      </c>
      <c r="E14" s="517" t="s">
        <v>136</v>
      </c>
    </row>
    <row r="15" spans="1:5" ht="18.75" customHeight="1" thickBot="1" x14ac:dyDescent="0.35">
      <c r="A15" s="1395" t="s">
        <v>756</v>
      </c>
      <c r="B15" s="471" t="s">
        <v>18</v>
      </c>
      <c r="C15" s="512">
        <v>3554</v>
      </c>
      <c r="D15" s="511">
        <v>649</v>
      </c>
      <c r="E15" s="511">
        <v>4203</v>
      </c>
    </row>
    <row r="16" spans="1:5" ht="18.75" customHeight="1" thickBot="1" x14ac:dyDescent="0.35">
      <c r="A16" s="1395"/>
      <c r="B16" s="473" t="s">
        <v>17</v>
      </c>
      <c r="C16" s="485">
        <v>4014</v>
      </c>
      <c r="D16" s="515">
        <v>725</v>
      </c>
      <c r="E16" s="515">
        <v>4739</v>
      </c>
    </row>
    <row r="17" spans="1:5" ht="18.75" customHeight="1" thickBot="1" x14ac:dyDescent="0.35">
      <c r="A17" s="1395"/>
      <c r="B17" s="473" t="s">
        <v>154</v>
      </c>
      <c r="C17" s="497">
        <v>84.692186631435803</v>
      </c>
      <c r="D17" s="517">
        <v>15.307813368564201</v>
      </c>
      <c r="E17" s="597">
        <v>100</v>
      </c>
    </row>
    <row r="18" spans="1:5" ht="18.75" customHeight="1" x14ac:dyDescent="0.3">
      <c r="A18" s="1395"/>
      <c r="B18" s="598" t="s">
        <v>254</v>
      </c>
      <c r="C18" s="497">
        <v>1.04152406953874</v>
      </c>
      <c r="D18" s="517">
        <v>1.04152406953874</v>
      </c>
      <c r="E18" s="517" t="s">
        <v>136</v>
      </c>
    </row>
    <row r="19" spans="1:5" ht="18.75" customHeight="1" thickBot="1" x14ac:dyDescent="0.35">
      <c r="A19" s="1395" t="s">
        <v>156</v>
      </c>
      <c r="B19" s="471" t="s">
        <v>18</v>
      </c>
      <c r="C19" s="512">
        <v>4829</v>
      </c>
      <c r="D19" s="511">
        <v>1045</v>
      </c>
      <c r="E19" s="511">
        <v>5874</v>
      </c>
    </row>
    <row r="20" spans="1:5" ht="18.75" customHeight="1" thickBot="1" x14ac:dyDescent="0.35">
      <c r="A20" s="1395"/>
      <c r="B20" s="473" t="s">
        <v>17</v>
      </c>
      <c r="C20" s="485">
        <v>5478</v>
      </c>
      <c r="D20" s="515">
        <v>1162</v>
      </c>
      <c r="E20" s="515">
        <v>6640</v>
      </c>
    </row>
    <row r="21" spans="1:5" ht="18.75" customHeight="1" thickBot="1" x14ac:dyDescent="0.35">
      <c r="A21" s="1395"/>
      <c r="B21" s="473" t="s">
        <v>154</v>
      </c>
      <c r="C21" s="497">
        <v>82.500304657410595</v>
      </c>
      <c r="D21" s="517">
        <v>17.499695342589401</v>
      </c>
      <c r="E21" s="597">
        <v>100</v>
      </c>
    </row>
    <row r="22" spans="1:5" ht="18.75" customHeight="1" x14ac:dyDescent="0.3">
      <c r="A22" s="1395"/>
      <c r="B22" s="598" t="s">
        <v>254</v>
      </c>
      <c r="C22" s="599">
        <v>0.92970850236084301</v>
      </c>
      <c r="D22" s="600">
        <v>0.92970850236084301</v>
      </c>
      <c r="E22" s="600" t="s">
        <v>136</v>
      </c>
    </row>
    <row r="23" spans="1:5" ht="48" customHeight="1" x14ac:dyDescent="0.3">
      <c r="A23" s="1370" t="s">
        <v>757</v>
      </c>
      <c r="B23" s="1370"/>
      <c r="C23" s="1370"/>
      <c r="D23" s="1370"/>
      <c r="E23" s="1370"/>
    </row>
  </sheetData>
  <mergeCells count="7">
    <mergeCell ref="A23:E23"/>
    <mergeCell ref="A1:E1"/>
    <mergeCell ref="A5:E5"/>
    <mergeCell ref="A7:A10"/>
    <mergeCell ref="A11:A14"/>
    <mergeCell ref="A15:A18"/>
    <mergeCell ref="A19:A22"/>
  </mergeCells>
  <hyperlinks>
    <hyperlink ref="A3" location="Kapitel3" display="&lt;  Zurück zur Übersicht"/>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showGridLines="0" workbookViewId="0">
      <selection activeCell="A5" sqref="A5:B5"/>
    </sheetView>
  </sheetViews>
  <sheetFormatPr baseColWidth="10" defaultRowHeight="13.2" x14ac:dyDescent="0.25"/>
  <cols>
    <col min="1" max="2" width="27.109375" customWidth="1"/>
  </cols>
  <sheetData>
    <row r="1" spans="1:2" ht="24.6" x14ac:dyDescent="0.4">
      <c r="A1" s="1201" t="s">
        <v>5</v>
      </c>
      <c r="B1" s="1201"/>
    </row>
    <row r="2" spans="1:2" x14ac:dyDescent="0.25">
      <c r="A2" s="75"/>
      <c r="B2" s="75"/>
    </row>
    <row r="3" spans="1:2" x14ac:dyDescent="0.25">
      <c r="A3" s="1195" t="s">
        <v>7</v>
      </c>
      <c r="B3" s="1195"/>
    </row>
    <row r="4" spans="1:2" x14ac:dyDescent="0.25">
      <c r="A4" s="76"/>
      <c r="B4" s="76"/>
    </row>
    <row r="5" spans="1:2" ht="30" customHeight="1" x14ac:dyDescent="0.25">
      <c r="A5" s="1192" t="s">
        <v>158</v>
      </c>
      <c r="B5" s="1192"/>
    </row>
    <row r="6" spans="1:2" x14ac:dyDescent="0.25">
      <c r="A6" s="77" t="s">
        <v>159</v>
      </c>
      <c r="B6" s="77" t="s">
        <v>160</v>
      </c>
    </row>
    <row r="7" spans="1:2" x14ac:dyDescent="0.25">
      <c r="A7" s="78" t="s">
        <v>161</v>
      </c>
      <c r="B7" s="79">
        <v>1.008</v>
      </c>
    </row>
    <row r="8" spans="1:2" x14ac:dyDescent="0.25">
      <c r="A8" s="78" t="s">
        <v>162</v>
      </c>
      <c r="B8" s="79">
        <v>0.91500000000000004</v>
      </c>
    </row>
    <row r="9" spans="1:2" x14ac:dyDescent="0.25">
      <c r="A9" s="78" t="s">
        <v>163</v>
      </c>
      <c r="B9" s="79">
        <v>0.86993427924393996</v>
      </c>
    </row>
    <row r="10" spans="1:2" x14ac:dyDescent="0.25">
      <c r="A10" s="78" t="s">
        <v>164</v>
      </c>
      <c r="B10" s="79">
        <v>0.89337976199556002</v>
      </c>
    </row>
    <row r="11" spans="1:2" x14ac:dyDescent="0.25">
      <c r="A11" s="80" t="s">
        <v>165</v>
      </c>
      <c r="B11" s="81">
        <v>0.98076666666667001</v>
      </c>
    </row>
    <row r="12" spans="1:2" x14ac:dyDescent="0.25">
      <c r="A12" s="82" t="s">
        <v>166</v>
      </c>
      <c r="B12" s="83">
        <v>0.97264459343908005</v>
      </c>
    </row>
    <row r="13" spans="1:2" x14ac:dyDescent="0.25">
      <c r="A13" s="78" t="s">
        <v>167</v>
      </c>
      <c r="B13" s="79">
        <v>0.94013096351730996</v>
      </c>
    </row>
    <row r="14" spans="1:2" x14ac:dyDescent="0.25">
      <c r="A14" s="78" t="s">
        <v>168</v>
      </c>
      <c r="B14" s="79">
        <v>0.88000288949654004</v>
      </c>
    </row>
    <row r="15" spans="1:2" x14ac:dyDescent="0.25">
      <c r="A15" s="78" t="s">
        <v>169</v>
      </c>
      <c r="B15" s="79">
        <v>0.79720000000000002</v>
      </c>
    </row>
    <row r="16" spans="1:2" x14ac:dyDescent="0.25">
      <c r="A16" s="80" t="s">
        <v>170</v>
      </c>
      <c r="B16" s="81">
        <v>0.93596909111369997</v>
      </c>
    </row>
    <row r="17" spans="1:2" x14ac:dyDescent="0.25">
      <c r="A17" s="82" t="s">
        <v>171</v>
      </c>
      <c r="B17" s="83">
        <v>0.93644301842466005</v>
      </c>
    </row>
    <row r="18" spans="1:2" x14ac:dyDescent="0.25">
      <c r="A18" s="78" t="s">
        <v>172</v>
      </c>
      <c r="B18" s="79">
        <v>0.87397988769622004</v>
      </c>
    </row>
    <row r="19" spans="1:2" x14ac:dyDescent="0.25">
      <c r="A19" s="78" t="s">
        <v>173</v>
      </c>
      <c r="B19" s="79">
        <v>0.74559845862596996</v>
      </c>
    </row>
    <row r="20" spans="1:2" x14ac:dyDescent="0.25">
      <c r="A20" s="84" t="s">
        <v>174</v>
      </c>
      <c r="B20" s="85">
        <v>0.89111333333332998</v>
      </c>
    </row>
    <row r="21" spans="1:2" ht="51" customHeight="1" x14ac:dyDescent="0.25">
      <c r="A21" s="1204" t="s">
        <v>175</v>
      </c>
      <c r="B21" s="1204"/>
    </row>
  </sheetData>
  <mergeCells count="4">
    <mergeCell ref="A1:B1"/>
    <mergeCell ref="A5:B5"/>
    <mergeCell ref="A21:B21"/>
    <mergeCell ref="A3:B3"/>
  </mergeCells>
  <hyperlinks>
    <hyperlink ref="A3:B3" location="Kapitel1" display="&lt;  Zurück zur Übersicht"/>
  </hyperlink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
  <sheetViews>
    <sheetView showGridLines="0" workbookViewId="0">
      <selection sqref="A1:Q1"/>
    </sheetView>
  </sheetViews>
  <sheetFormatPr baseColWidth="10" defaultColWidth="11.44140625" defaultRowHeight="14.4" x14ac:dyDescent="0.3"/>
  <cols>
    <col min="1" max="1" width="22.88671875" style="443" customWidth="1"/>
    <col min="2" max="16" width="11.44140625" style="443"/>
    <col min="17" max="17" width="11.44140625" style="443" customWidth="1"/>
    <col min="18" max="16384" width="11.44140625" style="443"/>
  </cols>
  <sheetData>
    <row r="1" spans="1:17" ht="24.6" x14ac:dyDescent="0.4">
      <c r="A1" s="1201" t="s">
        <v>758</v>
      </c>
      <c r="B1" s="1201"/>
      <c r="C1" s="1201"/>
      <c r="D1" s="1201"/>
      <c r="E1" s="1201"/>
      <c r="F1" s="1201"/>
      <c r="G1" s="1201"/>
      <c r="H1" s="1201"/>
      <c r="I1" s="1201"/>
      <c r="J1" s="1201"/>
      <c r="K1" s="1201"/>
      <c r="L1" s="1201"/>
      <c r="M1" s="1201"/>
      <c r="N1" s="1201"/>
      <c r="O1" s="1201"/>
      <c r="P1" s="1201"/>
      <c r="Q1" s="1201"/>
    </row>
    <row r="3" spans="1:17" x14ac:dyDescent="0.3">
      <c r="A3" s="434" t="s">
        <v>7</v>
      </c>
    </row>
    <row r="5" spans="1:17" ht="22.5" customHeight="1" x14ac:dyDescent="0.3">
      <c r="A5" s="1363" t="s">
        <v>759</v>
      </c>
      <c r="B5" s="1363"/>
      <c r="C5" s="1363"/>
      <c r="D5" s="1363"/>
      <c r="E5" s="1363"/>
      <c r="F5" s="1363"/>
      <c r="G5" s="1363"/>
      <c r="H5" s="1363"/>
      <c r="I5" s="1363"/>
      <c r="J5" s="1363"/>
      <c r="K5" s="1363"/>
      <c r="L5" s="1363"/>
      <c r="M5" s="1363"/>
      <c r="N5" s="1363"/>
      <c r="O5" s="1363"/>
      <c r="P5" s="1363"/>
      <c r="Q5" s="1363"/>
    </row>
    <row r="6" spans="1:17" ht="18.75" customHeight="1" x14ac:dyDescent="0.3">
      <c r="A6" s="1396" t="s">
        <v>713</v>
      </c>
      <c r="B6" s="1379" t="s">
        <v>760</v>
      </c>
      <c r="C6" s="1379"/>
      <c r="D6" s="1379"/>
      <c r="E6" s="1380"/>
      <c r="F6" s="1391" t="s">
        <v>754</v>
      </c>
      <c r="G6" s="1379"/>
      <c r="H6" s="1379"/>
      <c r="I6" s="1380"/>
      <c r="J6" s="1391" t="s">
        <v>755</v>
      </c>
      <c r="K6" s="1379"/>
      <c r="L6" s="1379"/>
      <c r="M6" s="1380"/>
      <c r="N6" s="1397" t="s">
        <v>723</v>
      </c>
      <c r="O6" s="1398"/>
      <c r="P6" s="1398"/>
      <c r="Q6" s="1398"/>
    </row>
    <row r="7" spans="1:17" ht="33.75" customHeight="1" x14ac:dyDescent="0.3">
      <c r="A7" s="1393"/>
      <c r="B7" s="601" t="s">
        <v>17</v>
      </c>
      <c r="C7" s="601" t="s">
        <v>724</v>
      </c>
      <c r="D7" s="601" t="s">
        <v>154</v>
      </c>
      <c r="E7" s="602" t="s">
        <v>254</v>
      </c>
      <c r="F7" s="603" t="s">
        <v>17</v>
      </c>
      <c r="G7" s="601" t="s">
        <v>724</v>
      </c>
      <c r="H7" s="601" t="s">
        <v>154</v>
      </c>
      <c r="I7" s="602" t="s">
        <v>254</v>
      </c>
      <c r="J7" s="603" t="s">
        <v>17</v>
      </c>
      <c r="K7" s="601" t="s">
        <v>724</v>
      </c>
      <c r="L7" s="601" t="s">
        <v>154</v>
      </c>
      <c r="M7" s="602" t="s">
        <v>254</v>
      </c>
      <c r="N7" s="603" t="s">
        <v>17</v>
      </c>
      <c r="O7" s="601" t="s">
        <v>724</v>
      </c>
      <c r="P7" s="601" t="s">
        <v>154</v>
      </c>
      <c r="Q7" s="601" t="s">
        <v>254</v>
      </c>
    </row>
    <row r="8" spans="1:17" ht="15" thickBot="1" x14ac:dyDescent="0.35">
      <c r="A8" s="473" t="s">
        <v>725</v>
      </c>
      <c r="B8" s="604">
        <v>31</v>
      </c>
      <c r="C8" s="604">
        <v>37</v>
      </c>
      <c r="D8" s="605">
        <v>0.77138010286229997</v>
      </c>
      <c r="E8" s="606">
        <v>0.253071797844997</v>
      </c>
      <c r="F8" s="607">
        <v>14</v>
      </c>
      <c r="G8" s="604">
        <v>30</v>
      </c>
      <c r="H8" s="605">
        <v>3.0358710361309398</v>
      </c>
      <c r="I8" s="606">
        <v>1.19248321181467</v>
      </c>
      <c r="J8" s="607">
        <v>17</v>
      </c>
      <c r="K8" s="604">
        <v>24</v>
      </c>
      <c r="L8" s="605">
        <v>2.6460231371962601</v>
      </c>
      <c r="M8" s="606">
        <v>0.98014104061941398</v>
      </c>
      <c r="N8" s="604">
        <v>62</v>
      </c>
      <c r="O8" s="604">
        <v>91</v>
      </c>
      <c r="P8" s="605">
        <v>1.3656191614805</v>
      </c>
      <c r="Q8" s="605">
        <v>0.283976724023278</v>
      </c>
    </row>
    <row r="9" spans="1:17" ht="15" thickBot="1" x14ac:dyDescent="0.35">
      <c r="A9" s="473" t="s">
        <v>726</v>
      </c>
      <c r="B9" s="548">
        <v>4</v>
      </c>
      <c r="C9" s="548">
        <v>4</v>
      </c>
      <c r="D9" s="549">
        <v>9.1461342506316004E-2</v>
      </c>
      <c r="E9" s="550">
        <v>8.7440201124303896E-2</v>
      </c>
      <c r="F9" s="561">
        <v>5</v>
      </c>
      <c r="G9" s="562">
        <v>9</v>
      </c>
      <c r="H9" s="563">
        <v>0.88650590253081696</v>
      </c>
      <c r="I9" s="564">
        <v>0.65149677937487904</v>
      </c>
      <c r="J9" s="561">
        <v>5</v>
      </c>
      <c r="K9" s="562">
        <v>8</v>
      </c>
      <c r="L9" s="563">
        <v>0.88026958757488405</v>
      </c>
      <c r="M9" s="564">
        <v>0.57043059678478303</v>
      </c>
      <c r="N9" s="604">
        <v>14</v>
      </c>
      <c r="O9" s="604">
        <v>21</v>
      </c>
      <c r="P9" s="605">
        <v>0.31821376156236503</v>
      </c>
      <c r="Q9" s="605">
        <v>0.13780696465963899</v>
      </c>
    </row>
    <row r="10" spans="1:17" ht="15" thickBot="1" x14ac:dyDescent="0.35">
      <c r="A10" s="473" t="s">
        <v>727</v>
      </c>
      <c r="B10" s="553">
        <v>4</v>
      </c>
      <c r="C10" s="553">
        <v>6</v>
      </c>
      <c r="D10" s="554">
        <v>0.117889783907369</v>
      </c>
      <c r="E10" s="555">
        <v>9.9259709312968694E-2</v>
      </c>
      <c r="F10" s="556">
        <v>4</v>
      </c>
      <c r="G10" s="553">
        <v>6</v>
      </c>
      <c r="H10" s="554">
        <v>0.64735120595701401</v>
      </c>
      <c r="I10" s="555">
        <v>0.55739718325157095</v>
      </c>
      <c r="J10" s="544">
        <v>5</v>
      </c>
      <c r="K10" s="537">
        <v>6</v>
      </c>
      <c r="L10" s="538">
        <v>0.64609578356587405</v>
      </c>
      <c r="M10" s="539">
        <v>0.48927815896622501</v>
      </c>
      <c r="N10" s="604">
        <v>13</v>
      </c>
      <c r="O10" s="604">
        <v>18</v>
      </c>
      <c r="P10" s="605">
        <v>0.269297904282992</v>
      </c>
      <c r="Q10" s="605">
        <v>0.126804512164164</v>
      </c>
    </row>
    <row r="11" spans="1:17" ht="15" thickBot="1" x14ac:dyDescent="0.35">
      <c r="A11" s="471" t="s">
        <v>728</v>
      </c>
      <c r="B11" s="562">
        <v>7</v>
      </c>
      <c r="C11" s="562">
        <v>10</v>
      </c>
      <c r="D11" s="563">
        <v>0.20584428185466799</v>
      </c>
      <c r="E11" s="564">
        <v>0.13110311674064801</v>
      </c>
      <c r="F11" s="561">
        <v>4</v>
      </c>
      <c r="G11" s="562">
        <v>6</v>
      </c>
      <c r="H11" s="563">
        <v>0.662974177443304</v>
      </c>
      <c r="I11" s="564">
        <v>0.56403875723219199</v>
      </c>
      <c r="J11" s="540">
        <v>2</v>
      </c>
      <c r="K11" s="541">
        <v>2</v>
      </c>
      <c r="L11" s="542">
        <v>0.20445209753794399</v>
      </c>
      <c r="M11" s="543">
        <v>0.27584573655900801</v>
      </c>
      <c r="N11" s="608">
        <v>13</v>
      </c>
      <c r="O11" s="608">
        <v>18</v>
      </c>
      <c r="P11" s="609">
        <v>0.27311914569821599</v>
      </c>
      <c r="Q11" s="609">
        <v>0.12769855211511399</v>
      </c>
    </row>
    <row r="12" spans="1:17" ht="15" thickBot="1" x14ac:dyDescent="0.35">
      <c r="A12" s="473" t="s">
        <v>729</v>
      </c>
      <c r="B12" s="608">
        <v>35</v>
      </c>
      <c r="C12" s="608">
        <v>43</v>
      </c>
      <c r="D12" s="609">
        <v>0.90822776727729904</v>
      </c>
      <c r="E12" s="610">
        <v>0.27441461914235199</v>
      </c>
      <c r="F12" s="540">
        <v>2</v>
      </c>
      <c r="G12" s="541">
        <v>3</v>
      </c>
      <c r="H12" s="542">
        <v>0.26668239019124002</v>
      </c>
      <c r="I12" s="543">
        <v>0.35844486769415701</v>
      </c>
      <c r="J12" s="540">
        <v>2</v>
      </c>
      <c r="K12" s="541">
        <v>3</v>
      </c>
      <c r="L12" s="542">
        <v>0.33772988827587103</v>
      </c>
      <c r="M12" s="543">
        <v>0.35429501607807601</v>
      </c>
      <c r="N12" s="608">
        <v>39</v>
      </c>
      <c r="O12" s="608">
        <v>49</v>
      </c>
      <c r="P12" s="609">
        <v>0.73441104798443002</v>
      </c>
      <c r="Q12" s="609">
        <v>0.20891650175161999</v>
      </c>
    </row>
    <row r="13" spans="1:17" ht="15" thickBot="1" x14ac:dyDescent="0.35">
      <c r="A13" s="473" t="s">
        <v>730</v>
      </c>
      <c r="B13" s="604">
        <v>203</v>
      </c>
      <c r="C13" s="604">
        <v>264</v>
      </c>
      <c r="D13" s="605">
        <v>5.5806745988243103</v>
      </c>
      <c r="E13" s="606">
        <v>0.66399507068769004</v>
      </c>
      <c r="F13" s="607">
        <v>14</v>
      </c>
      <c r="G13" s="604">
        <v>22</v>
      </c>
      <c r="H13" s="605">
        <v>2.23904437350948</v>
      </c>
      <c r="I13" s="606">
        <v>1.02829833673666</v>
      </c>
      <c r="J13" s="544">
        <v>6</v>
      </c>
      <c r="K13" s="537">
        <v>8</v>
      </c>
      <c r="L13" s="538">
        <v>0.89487974779762203</v>
      </c>
      <c r="M13" s="539">
        <v>0.57510255026729296</v>
      </c>
      <c r="N13" s="604">
        <v>223</v>
      </c>
      <c r="O13" s="604">
        <v>295</v>
      </c>
      <c r="P13" s="605">
        <v>4.4375398580706804</v>
      </c>
      <c r="Q13" s="605">
        <v>0.50387008725285698</v>
      </c>
    </row>
    <row r="14" spans="1:17" ht="15" thickBot="1" x14ac:dyDescent="0.35">
      <c r="A14" s="473" t="s">
        <v>731</v>
      </c>
      <c r="B14" s="611">
        <v>886</v>
      </c>
      <c r="C14" s="611">
        <v>1066</v>
      </c>
      <c r="D14" s="612">
        <v>22.489478230361701</v>
      </c>
      <c r="E14" s="613">
        <v>1.2077055960037499</v>
      </c>
      <c r="F14" s="614">
        <v>17</v>
      </c>
      <c r="G14" s="611">
        <v>26</v>
      </c>
      <c r="H14" s="612">
        <v>2.6321321276385001</v>
      </c>
      <c r="I14" s="613">
        <v>1.1126709182632799</v>
      </c>
      <c r="J14" s="614">
        <v>26</v>
      </c>
      <c r="K14" s="611">
        <v>28</v>
      </c>
      <c r="L14" s="612">
        <v>3.0087284925731299</v>
      </c>
      <c r="M14" s="613">
        <v>1.04321238182734</v>
      </c>
      <c r="N14" s="611">
        <v>929</v>
      </c>
      <c r="O14" s="611">
        <v>1119</v>
      </c>
      <c r="P14" s="612">
        <v>16.8566514699442</v>
      </c>
      <c r="Q14" s="612">
        <v>0.91601627921253104</v>
      </c>
    </row>
    <row r="15" spans="1:17" ht="15" thickBot="1" x14ac:dyDescent="0.35">
      <c r="A15" s="473" t="s">
        <v>732</v>
      </c>
      <c r="B15" s="604">
        <v>1576</v>
      </c>
      <c r="C15" s="604">
        <v>1827</v>
      </c>
      <c r="D15" s="605">
        <v>38.550222072345797</v>
      </c>
      <c r="E15" s="606">
        <v>1.4078768233613199</v>
      </c>
      <c r="F15" s="607">
        <v>65</v>
      </c>
      <c r="G15" s="604">
        <v>103</v>
      </c>
      <c r="H15" s="605">
        <v>10.4909185753886</v>
      </c>
      <c r="I15" s="606">
        <v>2.1298321194992198</v>
      </c>
      <c r="J15" s="607">
        <v>41</v>
      </c>
      <c r="K15" s="604">
        <v>44</v>
      </c>
      <c r="L15" s="605">
        <v>4.8286106200199796</v>
      </c>
      <c r="M15" s="606">
        <v>1.3091192367668001</v>
      </c>
      <c r="N15" s="604">
        <v>1682</v>
      </c>
      <c r="O15" s="604">
        <v>1974</v>
      </c>
      <c r="P15" s="605">
        <v>29.731589305085201</v>
      </c>
      <c r="Q15" s="605">
        <v>1.1183890609050999</v>
      </c>
    </row>
    <row r="16" spans="1:17" ht="15" thickBot="1" x14ac:dyDescent="0.35">
      <c r="A16" s="473" t="s">
        <v>733</v>
      </c>
      <c r="B16" s="611">
        <v>1339</v>
      </c>
      <c r="C16" s="611">
        <v>1481</v>
      </c>
      <c r="D16" s="612">
        <v>31.253566290530902</v>
      </c>
      <c r="E16" s="613">
        <v>1.3408059730114601</v>
      </c>
      <c r="F16" s="614">
        <v>148</v>
      </c>
      <c r="G16" s="611">
        <v>196</v>
      </c>
      <c r="H16" s="612">
        <v>19.9913848988766</v>
      </c>
      <c r="I16" s="613">
        <v>2.7796805032055198</v>
      </c>
      <c r="J16" s="614">
        <v>105</v>
      </c>
      <c r="K16" s="611">
        <v>106</v>
      </c>
      <c r="L16" s="612">
        <v>11.5278572838176</v>
      </c>
      <c r="M16" s="613">
        <v>1.9502598304511101</v>
      </c>
      <c r="N16" s="611">
        <v>1592</v>
      </c>
      <c r="O16" s="611">
        <v>1783</v>
      </c>
      <c r="P16" s="612">
        <v>26.855325965379699</v>
      </c>
      <c r="Q16" s="612">
        <v>1.0844520423952699</v>
      </c>
    </row>
    <row r="17" spans="1:17" ht="15" thickBot="1" x14ac:dyDescent="0.35">
      <c r="A17" s="473" t="s">
        <v>734</v>
      </c>
      <c r="B17" s="604">
        <v>1129</v>
      </c>
      <c r="C17" s="604">
        <v>1265</v>
      </c>
      <c r="D17" s="605">
        <v>26.697735273983501</v>
      </c>
      <c r="E17" s="606">
        <v>1.2796375221023999</v>
      </c>
      <c r="F17" s="607">
        <v>254</v>
      </c>
      <c r="G17" s="604">
        <v>349</v>
      </c>
      <c r="H17" s="605">
        <v>35.644045663483901</v>
      </c>
      <c r="I17" s="606">
        <v>3.3288400436567298</v>
      </c>
      <c r="J17" s="607">
        <v>200</v>
      </c>
      <c r="K17" s="604">
        <v>185</v>
      </c>
      <c r="L17" s="605">
        <v>20.1038455349114</v>
      </c>
      <c r="M17" s="606">
        <v>2.4474702128156598</v>
      </c>
      <c r="N17" s="604">
        <v>1583</v>
      </c>
      <c r="O17" s="604">
        <v>1800</v>
      </c>
      <c r="P17" s="605">
        <v>27.103520173384901</v>
      </c>
      <c r="Q17" s="605">
        <v>1.08760178324746</v>
      </c>
    </row>
    <row r="18" spans="1:17" ht="15" thickBot="1" x14ac:dyDescent="0.35">
      <c r="A18" s="473" t="s">
        <v>735</v>
      </c>
      <c r="B18" s="604">
        <v>1205</v>
      </c>
      <c r="C18" s="604">
        <v>1280</v>
      </c>
      <c r="D18" s="605">
        <v>27.018283009584302</v>
      </c>
      <c r="E18" s="606">
        <v>1.2844788868768999</v>
      </c>
      <c r="F18" s="607">
        <v>299</v>
      </c>
      <c r="G18" s="604">
        <v>417</v>
      </c>
      <c r="H18" s="605">
        <v>42.559835966754797</v>
      </c>
      <c r="I18" s="606">
        <v>3.4364724964620201</v>
      </c>
      <c r="J18" s="607">
        <v>257</v>
      </c>
      <c r="K18" s="604">
        <v>247</v>
      </c>
      <c r="L18" s="605">
        <v>26.838130787354601</v>
      </c>
      <c r="M18" s="606">
        <v>2.7060351658469499</v>
      </c>
      <c r="N18" s="604">
        <v>1761</v>
      </c>
      <c r="O18" s="604">
        <v>1945</v>
      </c>
      <c r="P18" s="605">
        <v>29.287078446535102</v>
      </c>
      <c r="Q18" s="605">
        <v>1.11350250444356</v>
      </c>
    </row>
    <row r="19" spans="1:17" ht="15" thickBot="1" x14ac:dyDescent="0.35">
      <c r="A19" s="473" t="s">
        <v>736</v>
      </c>
      <c r="B19" s="604">
        <v>1371</v>
      </c>
      <c r="C19" s="604">
        <v>1474</v>
      </c>
      <c r="D19" s="605">
        <v>31.1092810629235</v>
      </c>
      <c r="E19" s="606">
        <v>1.3391104663760101</v>
      </c>
      <c r="F19" s="607">
        <v>329</v>
      </c>
      <c r="G19" s="604">
        <v>456</v>
      </c>
      <c r="H19" s="605">
        <v>46.557858353011198</v>
      </c>
      <c r="I19" s="606">
        <v>3.46691734873222</v>
      </c>
      <c r="J19" s="607">
        <v>302</v>
      </c>
      <c r="K19" s="604">
        <v>310</v>
      </c>
      <c r="L19" s="605">
        <v>33.678576882341801</v>
      </c>
      <c r="M19" s="606">
        <v>2.88614862308639</v>
      </c>
      <c r="N19" s="604">
        <v>2002</v>
      </c>
      <c r="O19" s="604">
        <v>2241</v>
      </c>
      <c r="P19" s="605">
        <v>33.745715881292497</v>
      </c>
      <c r="Q19" s="605">
        <v>1.15696464620393</v>
      </c>
    </row>
    <row r="20" spans="1:17" x14ac:dyDescent="0.3">
      <c r="A20" s="475" t="s">
        <v>737</v>
      </c>
      <c r="B20" s="611">
        <v>1492</v>
      </c>
      <c r="C20" s="611">
        <v>1662</v>
      </c>
      <c r="D20" s="612">
        <v>35.069010534945001</v>
      </c>
      <c r="E20" s="613">
        <v>1.38031696375263</v>
      </c>
      <c r="F20" s="614">
        <v>239</v>
      </c>
      <c r="G20" s="611">
        <v>331</v>
      </c>
      <c r="H20" s="612">
        <v>33.734774473461101</v>
      </c>
      <c r="I20" s="613">
        <v>3.2861456590706402</v>
      </c>
      <c r="J20" s="614">
        <v>248</v>
      </c>
      <c r="K20" s="611">
        <v>252</v>
      </c>
      <c r="L20" s="612">
        <v>27.400146690865501</v>
      </c>
      <c r="M20" s="613">
        <v>2.7236996988145501</v>
      </c>
      <c r="N20" s="611">
        <v>1979</v>
      </c>
      <c r="O20" s="611">
        <v>2245</v>
      </c>
      <c r="P20" s="612">
        <v>33.808381778822799</v>
      </c>
      <c r="Q20" s="612">
        <v>1.15749060279031</v>
      </c>
    </row>
    <row r="21" spans="1:17" x14ac:dyDescent="0.3">
      <c r="A21" s="615" t="s">
        <v>738</v>
      </c>
      <c r="B21" s="604">
        <v>1364</v>
      </c>
      <c r="C21" s="604">
        <v>1493</v>
      </c>
      <c r="D21" s="605">
        <v>31.495755986221599</v>
      </c>
      <c r="E21" s="606">
        <v>1.34361800882366</v>
      </c>
      <c r="F21" s="607">
        <v>259</v>
      </c>
      <c r="G21" s="604">
        <v>355</v>
      </c>
      <c r="H21" s="605">
        <v>36.241314868963201</v>
      </c>
      <c r="I21" s="606">
        <v>3.3410018261626599</v>
      </c>
      <c r="J21" s="607">
        <v>288</v>
      </c>
      <c r="K21" s="604">
        <v>274</v>
      </c>
      <c r="L21" s="605">
        <v>29.748185476021298</v>
      </c>
      <c r="M21" s="606">
        <v>2.79173325940295</v>
      </c>
      <c r="N21" s="604">
        <v>1911</v>
      </c>
      <c r="O21" s="604">
        <v>2122</v>
      </c>
      <c r="P21" s="605">
        <v>31.953758285196301</v>
      </c>
      <c r="Q21" s="605">
        <v>1.1409505633242301</v>
      </c>
    </row>
    <row r="22" spans="1:17" x14ac:dyDescent="0.3">
      <c r="A22" s="475" t="s">
        <v>739</v>
      </c>
      <c r="B22" s="611">
        <v>1339</v>
      </c>
      <c r="C22" s="611">
        <v>1459</v>
      </c>
      <c r="D22" s="612">
        <v>30.778298754897701</v>
      </c>
      <c r="E22" s="613">
        <v>1.33516364469625</v>
      </c>
      <c r="F22" s="614">
        <v>287</v>
      </c>
      <c r="G22" s="611">
        <v>394</v>
      </c>
      <c r="H22" s="612">
        <v>40.178182768838099</v>
      </c>
      <c r="I22" s="613">
        <v>3.4074540638748601</v>
      </c>
      <c r="J22" s="614">
        <v>339</v>
      </c>
      <c r="K22" s="611">
        <v>329</v>
      </c>
      <c r="L22" s="612">
        <v>35.776089817342303</v>
      </c>
      <c r="M22" s="613">
        <v>2.9272493286487502</v>
      </c>
      <c r="N22" s="611">
        <v>1965</v>
      </c>
      <c r="O22" s="611">
        <v>2182</v>
      </c>
      <c r="P22" s="612">
        <v>32.858848740164802</v>
      </c>
      <c r="Q22" s="612">
        <v>1.1492760223815199</v>
      </c>
    </row>
    <row r="23" spans="1:17" x14ac:dyDescent="0.3">
      <c r="A23" s="615" t="s">
        <v>740</v>
      </c>
      <c r="B23" s="604">
        <v>1565</v>
      </c>
      <c r="C23" s="604">
        <v>1701</v>
      </c>
      <c r="D23" s="605">
        <v>35.883572887108599</v>
      </c>
      <c r="E23" s="606">
        <v>1.38746985015941</v>
      </c>
      <c r="F23" s="607">
        <v>270</v>
      </c>
      <c r="G23" s="604">
        <v>356</v>
      </c>
      <c r="H23" s="605">
        <v>36.359598900480201</v>
      </c>
      <c r="I23" s="606">
        <v>3.3433439692121598</v>
      </c>
      <c r="J23" s="607">
        <v>356</v>
      </c>
      <c r="K23" s="604">
        <v>376</v>
      </c>
      <c r="L23" s="605">
        <v>40.82707685127</v>
      </c>
      <c r="M23" s="606">
        <v>3.0015844196032302</v>
      </c>
      <c r="N23" s="604">
        <v>2191</v>
      </c>
      <c r="O23" s="604">
        <v>2433</v>
      </c>
      <c r="P23" s="605">
        <v>36.639517562424402</v>
      </c>
      <c r="Q23" s="605">
        <v>1.17892965873754</v>
      </c>
    </row>
    <row r="24" spans="1:17" ht="15" thickBot="1" x14ac:dyDescent="0.35">
      <c r="A24" s="473" t="s">
        <v>741</v>
      </c>
      <c r="B24" s="611">
        <v>1796</v>
      </c>
      <c r="C24" s="611">
        <v>2017</v>
      </c>
      <c r="D24" s="612">
        <v>42.565026470028997</v>
      </c>
      <c r="E24" s="613">
        <v>1.4302294788102701</v>
      </c>
      <c r="F24" s="614">
        <v>242</v>
      </c>
      <c r="G24" s="611">
        <v>347</v>
      </c>
      <c r="H24" s="612">
        <v>35.440931340907902</v>
      </c>
      <c r="I24" s="613">
        <v>3.32457592243327</v>
      </c>
      <c r="J24" s="614">
        <v>310</v>
      </c>
      <c r="K24" s="611">
        <v>319</v>
      </c>
      <c r="L24" s="612">
        <v>34.621898899304298</v>
      </c>
      <c r="M24" s="613">
        <v>2.9054038010749199</v>
      </c>
      <c r="N24" s="611">
        <v>2348</v>
      </c>
      <c r="O24" s="611">
        <v>2683</v>
      </c>
      <c r="P24" s="612">
        <v>40.4118286207555</v>
      </c>
      <c r="Q24" s="612">
        <v>1.2007098209967799</v>
      </c>
    </row>
    <row r="25" spans="1:17" ht="15" thickBot="1" x14ac:dyDescent="0.35">
      <c r="A25" s="473" t="s">
        <v>742</v>
      </c>
      <c r="B25" s="604">
        <v>2111</v>
      </c>
      <c r="C25" s="604">
        <v>2508</v>
      </c>
      <c r="D25" s="605">
        <v>52.912026613684901</v>
      </c>
      <c r="E25" s="606">
        <v>1.4438539199463201</v>
      </c>
      <c r="F25" s="607">
        <v>190</v>
      </c>
      <c r="G25" s="604">
        <v>270</v>
      </c>
      <c r="H25" s="605">
        <v>27.551524372865298</v>
      </c>
      <c r="I25" s="606">
        <v>3.1052209405470599</v>
      </c>
      <c r="J25" s="607">
        <v>273</v>
      </c>
      <c r="K25" s="604">
        <v>283</v>
      </c>
      <c r="L25" s="605">
        <v>30.761047788375901</v>
      </c>
      <c r="M25" s="606">
        <v>2.81832266333784</v>
      </c>
      <c r="N25" s="604">
        <v>2574</v>
      </c>
      <c r="O25" s="604">
        <v>3061</v>
      </c>
      <c r="P25" s="605">
        <v>46.096613406740197</v>
      </c>
      <c r="Q25" s="605">
        <v>1.2196811680695001</v>
      </c>
    </row>
    <row r="26" spans="1:17" ht="15" thickBot="1" x14ac:dyDescent="0.35">
      <c r="A26" s="473" t="s">
        <v>743</v>
      </c>
      <c r="B26" s="611">
        <v>1493</v>
      </c>
      <c r="C26" s="611">
        <v>1781</v>
      </c>
      <c r="D26" s="612">
        <v>37.581144873968803</v>
      </c>
      <c r="E26" s="613">
        <v>1.4009865345271399</v>
      </c>
      <c r="F26" s="614">
        <v>133</v>
      </c>
      <c r="G26" s="611">
        <v>196</v>
      </c>
      <c r="H26" s="612">
        <v>19.9875464812127</v>
      </c>
      <c r="I26" s="613">
        <v>2.7794803065382201</v>
      </c>
      <c r="J26" s="614">
        <v>179</v>
      </c>
      <c r="K26" s="611">
        <v>193</v>
      </c>
      <c r="L26" s="612">
        <v>20.946391194363802</v>
      </c>
      <c r="M26" s="613">
        <v>2.4850227127862801</v>
      </c>
      <c r="N26" s="611">
        <v>1805</v>
      </c>
      <c r="O26" s="611">
        <v>2170</v>
      </c>
      <c r="P26" s="612">
        <v>32.677178825201203</v>
      </c>
      <c r="Q26" s="612">
        <v>1.1476440604371301</v>
      </c>
    </row>
    <row r="27" spans="1:17" ht="15" thickBot="1" x14ac:dyDescent="0.35">
      <c r="A27" s="473" t="s">
        <v>744</v>
      </c>
      <c r="B27" s="604">
        <v>805</v>
      </c>
      <c r="C27" s="604">
        <v>986</v>
      </c>
      <c r="D27" s="605">
        <v>20.811595527430502</v>
      </c>
      <c r="E27" s="606">
        <v>1.1742877850222</v>
      </c>
      <c r="F27" s="607">
        <v>73</v>
      </c>
      <c r="G27" s="604">
        <v>107</v>
      </c>
      <c r="H27" s="605">
        <v>10.9342713004588</v>
      </c>
      <c r="I27" s="606">
        <v>2.1689787612024101</v>
      </c>
      <c r="J27" s="607">
        <v>116</v>
      </c>
      <c r="K27" s="604">
        <v>130</v>
      </c>
      <c r="L27" s="605">
        <v>14.152037620415101</v>
      </c>
      <c r="M27" s="606">
        <v>2.1285771229228301</v>
      </c>
      <c r="N27" s="604">
        <v>994</v>
      </c>
      <c r="O27" s="604">
        <v>1224</v>
      </c>
      <c r="P27" s="605">
        <v>18.430084898696499</v>
      </c>
      <c r="Q27" s="605">
        <v>0.94870776579572502</v>
      </c>
    </row>
    <row r="28" spans="1:17" ht="15" thickBot="1" x14ac:dyDescent="0.35">
      <c r="A28" s="473" t="s">
        <v>745</v>
      </c>
      <c r="B28" s="611">
        <v>450</v>
      </c>
      <c r="C28" s="611">
        <v>578</v>
      </c>
      <c r="D28" s="612">
        <v>12.187408039646099</v>
      </c>
      <c r="E28" s="613">
        <v>0.94629192183650601</v>
      </c>
      <c r="F28" s="614">
        <v>55</v>
      </c>
      <c r="G28" s="611">
        <v>78</v>
      </c>
      <c r="H28" s="612">
        <v>7.9494023845490398</v>
      </c>
      <c r="I28" s="613">
        <v>1.8801201785195201</v>
      </c>
      <c r="J28" s="614">
        <v>65</v>
      </c>
      <c r="K28" s="611">
        <v>68</v>
      </c>
      <c r="L28" s="612">
        <v>7.3571702305469202</v>
      </c>
      <c r="M28" s="613">
        <v>1.5943226489817801</v>
      </c>
      <c r="N28" s="611">
        <v>570</v>
      </c>
      <c r="O28" s="611">
        <v>723</v>
      </c>
      <c r="P28" s="612">
        <v>10.891941990824501</v>
      </c>
      <c r="Q28" s="612">
        <v>0.76228071352471805</v>
      </c>
    </row>
    <row r="29" spans="1:17" ht="15" thickBot="1" x14ac:dyDescent="0.35">
      <c r="A29" s="473" t="s">
        <v>746</v>
      </c>
      <c r="B29" s="604">
        <v>352</v>
      </c>
      <c r="C29" s="604">
        <v>447</v>
      </c>
      <c r="D29" s="605">
        <v>9.4278095533686503</v>
      </c>
      <c r="E29" s="606">
        <v>0.84526696222835995</v>
      </c>
      <c r="F29" s="607">
        <v>37</v>
      </c>
      <c r="G29" s="604">
        <v>45</v>
      </c>
      <c r="H29" s="605">
        <v>4.5505964041885703</v>
      </c>
      <c r="I29" s="606">
        <v>1.44852446002918</v>
      </c>
      <c r="J29" s="607">
        <v>60</v>
      </c>
      <c r="K29" s="604">
        <v>76</v>
      </c>
      <c r="L29" s="605">
        <v>8.2482259284322108</v>
      </c>
      <c r="M29" s="606">
        <v>1.67997344336277</v>
      </c>
      <c r="N29" s="604">
        <v>449</v>
      </c>
      <c r="O29" s="604">
        <v>567</v>
      </c>
      <c r="P29" s="605">
        <v>8.5443659683139899</v>
      </c>
      <c r="Q29" s="605">
        <v>0.68398871395635297</v>
      </c>
    </row>
    <row r="30" spans="1:17" ht="15" thickBot="1" x14ac:dyDescent="0.35">
      <c r="A30" s="473" t="s">
        <v>747</v>
      </c>
      <c r="B30" s="604">
        <v>258</v>
      </c>
      <c r="C30" s="604">
        <v>343</v>
      </c>
      <c r="D30" s="605">
        <v>7.2426893052249701</v>
      </c>
      <c r="E30" s="606">
        <v>0.74974755929084302</v>
      </c>
      <c r="F30" s="607">
        <v>41</v>
      </c>
      <c r="G30" s="604">
        <v>56</v>
      </c>
      <c r="H30" s="605">
        <v>5.7144702568466403</v>
      </c>
      <c r="I30" s="606">
        <v>1.6133016389925099</v>
      </c>
      <c r="J30" s="607">
        <v>35</v>
      </c>
      <c r="K30" s="604">
        <v>35</v>
      </c>
      <c r="L30" s="605">
        <v>3.7791383034845798</v>
      </c>
      <c r="M30" s="606">
        <v>1.1645172366176599</v>
      </c>
      <c r="N30" s="604">
        <v>334</v>
      </c>
      <c r="O30" s="604">
        <v>434</v>
      </c>
      <c r="P30" s="605">
        <v>6.5367276877530403</v>
      </c>
      <c r="Q30" s="605">
        <v>0.60478981708280799</v>
      </c>
    </row>
    <row r="31" spans="1:17" x14ac:dyDescent="0.3">
      <c r="A31" s="475" t="s">
        <v>748</v>
      </c>
      <c r="B31" s="616">
        <v>140</v>
      </c>
      <c r="C31" s="616">
        <v>209</v>
      </c>
      <c r="D31" s="617">
        <v>4.4081932221804303</v>
      </c>
      <c r="E31" s="618">
        <v>0.59378839432030295</v>
      </c>
      <c r="F31" s="619">
        <v>42</v>
      </c>
      <c r="G31" s="616">
        <v>62</v>
      </c>
      <c r="H31" s="617">
        <v>6.3440968734464303</v>
      </c>
      <c r="I31" s="618">
        <v>1.6941721765075599</v>
      </c>
      <c r="J31" s="619">
        <v>17</v>
      </c>
      <c r="K31" s="616">
        <v>16</v>
      </c>
      <c r="L31" s="617">
        <v>1.7381877763374001</v>
      </c>
      <c r="M31" s="618">
        <v>0.79809692538967003</v>
      </c>
      <c r="N31" s="616">
        <v>199</v>
      </c>
      <c r="O31" s="616">
        <v>287</v>
      </c>
      <c r="P31" s="617">
        <v>4.3235713189604397</v>
      </c>
      <c r="Q31" s="617">
        <v>0.497654085935545</v>
      </c>
    </row>
    <row r="32" spans="1:17" x14ac:dyDescent="0.3">
      <c r="A32" s="586" t="s">
        <v>156</v>
      </c>
      <c r="B32" s="587">
        <v>20955</v>
      </c>
      <c r="C32" s="587">
        <v>23941</v>
      </c>
      <c r="D32" s="588" t="s">
        <v>136</v>
      </c>
      <c r="E32" s="589" t="s">
        <v>136</v>
      </c>
      <c r="F32" s="620">
        <v>3023</v>
      </c>
      <c r="G32" s="621">
        <v>4220</v>
      </c>
      <c r="H32" s="588" t="s">
        <v>136</v>
      </c>
      <c r="I32" s="589" t="s">
        <v>136</v>
      </c>
      <c r="J32" s="620">
        <v>3254</v>
      </c>
      <c r="K32" s="621">
        <v>3322</v>
      </c>
      <c r="L32" s="588" t="s">
        <v>136</v>
      </c>
      <c r="M32" s="589" t="s">
        <v>136</v>
      </c>
      <c r="N32" s="620">
        <v>27232</v>
      </c>
      <c r="O32" s="621">
        <v>31485</v>
      </c>
      <c r="P32" s="588" t="s">
        <v>136</v>
      </c>
      <c r="Q32" s="588" t="s">
        <v>136</v>
      </c>
    </row>
    <row r="33" spans="1:17" ht="81" customHeight="1" x14ac:dyDescent="0.3">
      <c r="A33" s="1268" t="s">
        <v>761</v>
      </c>
      <c r="B33" s="1268"/>
      <c r="C33" s="1268"/>
      <c r="D33" s="1268"/>
      <c r="E33" s="1268"/>
      <c r="F33" s="1268"/>
      <c r="G33" s="1268"/>
      <c r="H33" s="1268"/>
      <c r="I33" s="1268"/>
      <c r="J33" s="1268"/>
      <c r="K33" s="1268"/>
      <c r="L33" s="1268"/>
      <c r="M33" s="1268"/>
      <c r="N33" s="1268"/>
      <c r="O33" s="1268"/>
      <c r="P33" s="1268"/>
      <c r="Q33" s="1268"/>
    </row>
    <row r="35" spans="1:17" x14ac:dyDescent="0.3">
      <c r="A35" s="1363" t="s">
        <v>762</v>
      </c>
      <c r="B35" s="1363"/>
      <c r="C35" s="1363"/>
      <c r="D35" s="1363"/>
      <c r="E35" s="1363"/>
      <c r="F35" s="1363"/>
      <c r="G35" s="1363"/>
      <c r="H35" s="1363"/>
      <c r="I35" s="1363"/>
      <c r="J35" s="1363"/>
      <c r="K35" s="1363"/>
      <c r="L35" s="1363"/>
      <c r="M35" s="1363"/>
      <c r="N35" s="1363"/>
      <c r="O35" s="1363"/>
      <c r="P35" s="1363"/>
      <c r="Q35" s="1363"/>
    </row>
    <row r="36" spans="1:17" x14ac:dyDescent="0.3">
      <c r="A36" s="1396" t="s">
        <v>713</v>
      </c>
      <c r="B36" s="1379" t="s">
        <v>760</v>
      </c>
      <c r="C36" s="1379"/>
      <c r="D36" s="1379"/>
      <c r="E36" s="1380"/>
      <c r="F36" s="1391" t="s">
        <v>754</v>
      </c>
      <c r="G36" s="1379"/>
      <c r="H36" s="1379"/>
      <c r="I36" s="1380"/>
      <c r="J36" s="1391" t="s">
        <v>755</v>
      </c>
      <c r="K36" s="1379"/>
      <c r="L36" s="1379"/>
      <c r="M36" s="1380"/>
      <c r="N36" s="1397" t="s">
        <v>723</v>
      </c>
      <c r="O36" s="1398"/>
      <c r="P36" s="1398"/>
      <c r="Q36" s="1398"/>
    </row>
    <row r="37" spans="1:17" ht="21.6" x14ac:dyDescent="0.3">
      <c r="A37" s="1393"/>
      <c r="B37" s="601" t="s">
        <v>17</v>
      </c>
      <c r="C37" s="601" t="s">
        <v>724</v>
      </c>
      <c r="D37" s="601" t="s">
        <v>154</v>
      </c>
      <c r="E37" s="602" t="s">
        <v>254</v>
      </c>
      <c r="F37" s="603" t="s">
        <v>17</v>
      </c>
      <c r="G37" s="601" t="s">
        <v>724</v>
      </c>
      <c r="H37" s="601" t="s">
        <v>154</v>
      </c>
      <c r="I37" s="602" t="s">
        <v>254</v>
      </c>
      <c r="J37" s="603" t="s">
        <v>17</v>
      </c>
      <c r="K37" s="601" t="s">
        <v>724</v>
      </c>
      <c r="L37" s="601" t="s">
        <v>154</v>
      </c>
      <c r="M37" s="602" t="s">
        <v>254</v>
      </c>
      <c r="N37" s="603" t="s">
        <v>17</v>
      </c>
      <c r="O37" s="601" t="s">
        <v>724</v>
      </c>
      <c r="P37" s="601" t="s">
        <v>154</v>
      </c>
      <c r="Q37" s="601" t="s">
        <v>254</v>
      </c>
    </row>
    <row r="38" spans="1:17" ht="15" thickBot="1" x14ac:dyDescent="0.35">
      <c r="A38" s="473" t="s">
        <v>725</v>
      </c>
      <c r="B38" s="604">
        <v>31</v>
      </c>
      <c r="C38" s="604">
        <v>37</v>
      </c>
      <c r="D38" s="605">
        <v>0.91070510898466395</v>
      </c>
      <c r="E38" s="606">
        <v>0.29882318982821299</v>
      </c>
      <c r="F38" s="607">
        <v>14</v>
      </c>
      <c r="G38" s="604">
        <v>30</v>
      </c>
      <c r="H38" s="605">
        <v>3.8789486511190701</v>
      </c>
      <c r="I38" s="606">
        <v>1.51803187876888</v>
      </c>
      <c r="J38" s="607">
        <v>17</v>
      </c>
      <c r="K38" s="604">
        <v>24</v>
      </c>
      <c r="L38" s="605">
        <v>3.4963949919049502</v>
      </c>
      <c r="M38" s="606">
        <v>1.2964340126625999</v>
      </c>
      <c r="N38" s="604">
        <v>62</v>
      </c>
      <c r="O38" s="604">
        <v>91</v>
      </c>
      <c r="P38" s="605">
        <v>1.6552959533097</v>
      </c>
      <c r="Q38" s="605">
        <v>0.34431462214669201</v>
      </c>
    </row>
    <row r="39" spans="1:17" ht="15" thickBot="1" x14ac:dyDescent="0.35">
      <c r="A39" s="473" t="s">
        <v>726</v>
      </c>
      <c r="B39" s="548">
        <v>4</v>
      </c>
      <c r="C39" s="548">
        <v>4</v>
      </c>
      <c r="D39" s="549">
        <v>0.10798089241092</v>
      </c>
      <c r="E39" s="550">
        <v>0.103312029689168</v>
      </c>
      <c r="F39" s="561">
        <v>5</v>
      </c>
      <c r="G39" s="562">
        <v>9</v>
      </c>
      <c r="H39" s="563">
        <v>1.1326933304826601</v>
      </c>
      <c r="I39" s="564">
        <v>0.83194984227032598</v>
      </c>
      <c r="J39" s="561">
        <v>5</v>
      </c>
      <c r="K39" s="562">
        <v>8</v>
      </c>
      <c r="L39" s="563">
        <v>1.16316827856021</v>
      </c>
      <c r="M39" s="564">
        <v>0.756744173232344</v>
      </c>
      <c r="N39" s="604">
        <v>14</v>
      </c>
      <c r="O39" s="604">
        <v>21</v>
      </c>
      <c r="P39" s="605">
        <v>0.38571365037862398</v>
      </c>
      <c r="Q39" s="605">
        <v>0.16727670657645299</v>
      </c>
    </row>
    <row r="40" spans="1:17" ht="15" thickBot="1" x14ac:dyDescent="0.35">
      <c r="A40" s="473" t="s">
        <v>727</v>
      </c>
      <c r="B40" s="553">
        <v>4</v>
      </c>
      <c r="C40" s="553">
        <v>6</v>
      </c>
      <c r="D40" s="554">
        <v>0.139182781748137</v>
      </c>
      <c r="E40" s="555">
        <v>0.11727416674508701</v>
      </c>
      <c r="F40" s="556">
        <v>4</v>
      </c>
      <c r="G40" s="553">
        <v>6</v>
      </c>
      <c r="H40" s="554">
        <v>0.82712409626841399</v>
      </c>
      <c r="I40" s="555">
        <v>0.712026915356757</v>
      </c>
      <c r="J40" s="544">
        <v>5</v>
      </c>
      <c r="K40" s="537">
        <v>6</v>
      </c>
      <c r="L40" s="538">
        <v>0.85373632233023</v>
      </c>
      <c r="M40" s="539">
        <v>0.64933447111245302</v>
      </c>
      <c r="N40" s="604">
        <v>13</v>
      </c>
      <c r="O40" s="604">
        <v>18</v>
      </c>
      <c r="P40" s="605">
        <v>0.32642170216120198</v>
      </c>
      <c r="Q40" s="605">
        <v>0.15392943963765801</v>
      </c>
    </row>
    <row r="41" spans="1:17" ht="15" thickBot="1" x14ac:dyDescent="0.35">
      <c r="A41" s="471" t="s">
        <v>728</v>
      </c>
      <c r="B41" s="562">
        <v>7</v>
      </c>
      <c r="C41" s="562">
        <v>10</v>
      </c>
      <c r="D41" s="563">
        <v>0.243023430919101</v>
      </c>
      <c r="E41" s="564">
        <v>0.15488442750574</v>
      </c>
      <c r="F41" s="561">
        <v>4</v>
      </c>
      <c r="G41" s="562">
        <v>6</v>
      </c>
      <c r="H41" s="563">
        <v>0.84708565044907103</v>
      </c>
      <c r="I41" s="564">
        <v>0.72049508864644696</v>
      </c>
      <c r="J41" s="540">
        <v>2</v>
      </c>
      <c r="K41" s="541">
        <v>2</v>
      </c>
      <c r="L41" s="542">
        <v>0.27015836704798601</v>
      </c>
      <c r="M41" s="543">
        <v>0.36634492455804801</v>
      </c>
      <c r="N41" s="608">
        <v>13</v>
      </c>
      <c r="O41" s="608">
        <v>18</v>
      </c>
      <c r="P41" s="609">
        <v>0.33105350993723198</v>
      </c>
      <c r="Q41" s="609">
        <v>0.15501409286970699</v>
      </c>
    </row>
    <row r="42" spans="1:17" ht="15" thickBot="1" x14ac:dyDescent="0.35">
      <c r="A42" s="473" t="s">
        <v>729</v>
      </c>
      <c r="B42" s="608">
        <v>35</v>
      </c>
      <c r="C42" s="608">
        <v>43</v>
      </c>
      <c r="D42" s="609">
        <v>1.0722699026225999</v>
      </c>
      <c r="E42" s="610">
        <v>0.32398367101315201</v>
      </c>
      <c r="F42" s="540">
        <v>2</v>
      </c>
      <c r="G42" s="541">
        <v>3</v>
      </c>
      <c r="H42" s="542">
        <v>0.340741515498586</v>
      </c>
      <c r="I42" s="543">
        <v>0.458127088131769</v>
      </c>
      <c r="J42" s="540">
        <v>2</v>
      </c>
      <c r="K42" s="541">
        <v>3</v>
      </c>
      <c r="L42" s="542">
        <v>0.44626861851087102</v>
      </c>
      <c r="M42" s="543">
        <v>0.470430367237753</v>
      </c>
      <c r="N42" s="608">
        <v>39</v>
      </c>
      <c r="O42" s="608">
        <v>49</v>
      </c>
      <c r="P42" s="609">
        <v>0.89019520967809695</v>
      </c>
      <c r="Q42" s="609">
        <v>0.25347964356022701</v>
      </c>
    </row>
    <row r="43" spans="1:17" ht="15" thickBot="1" x14ac:dyDescent="0.35">
      <c r="A43" s="473" t="s">
        <v>730</v>
      </c>
      <c r="B43" s="604">
        <v>203</v>
      </c>
      <c r="C43" s="604">
        <v>264</v>
      </c>
      <c r="D43" s="605">
        <v>6.5886439770374698</v>
      </c>
      <c r="E43" s="606">
        <v>0.78038677436710302</v>
      </c>
      <c r="F43" s="607">
        <v>14</v>
      </c>
      <c r="G43" s="604">
        <v>22</v>
      </c>
      <c r="H43" s="605">
        <v>2.8608389648491399</v>
      </c>
      <c r="I43" s="606">
        <v>1.31056480448365</v>
      </c>
      <c r="J43" s="544">
        <v>6</v>
      </c>
      <c r="K43" s="537">
        <v>8</v>
      </c>
      <c r="L43" s="538">
        <v>1.1824738130869601</v>
      </c>
      <c r="M43" s="539">
        <v>0.76292379021030599</v>
      </c>
      <c r="N43" s="604">
        <v>223</v>
      </c>
      <c r="O43" s="604">
        <v>295</v>
      </c>
      <c r="P43" s="605">
        <v>5.3788361916008203</v>
      </c>
      <c r="Q43" s="605">
        <v>0.60880814327001997</v>
      </c>
    </row>
    <row r="44" spans="1:17" ht="15" thickBot="1" x14ac:dyDescent="0.35">
      <c r="A44" s="473" t="s">
        <v>731</v>
      </c>
      <c r="B44" s="611">
        <v>886</v>
      </c>
      <c r="C44" s="611">
        <v>1066</v>
      </c>
      <c r="D44" s="612">
        <v>26.551479156373698</v>
      </c>
      <c r="E44" s="613">
        <v>1.3891461161573699</v>
      </c>
      <c r="F44" s="614">
        <v>17</v>
      </c>
      <c r="G44" s="611">
        <v>26</v>
      </c>
      <c r="H44" s="612">
        <v>3.3630892895511502</v>
      </c>
      <c r="I44" s="613">
        <v>1.417278954952</v>
      </c>
      <c r="J44" s="614">
        <v>26</v>
      </c>
      <c r="K44" s="611">
        <v>28</v>
      </c>
      <c r="L44" s="612">
        <v>3.9756656264847301</v>
      </c>
      <c r="M44" s="613">
        <v>1.3789990952570601</v>
      </c>
      <c r="N44" s="611">
        <v>929</v>
      </c>
      <c r="O44" s="611">
        <v>1119</v>
      </c>
      <c r="P44" s="612">
        <v>20.432304812053601</v>
      </c>
      <c r="Q44" s="612">
        <v>1.08810102504346</v>
      </c>
    </row>
    <row r="45" spans="1:17" ht="15" thickBot="1" x14ac:dyDescent="0.35">
      <c r="A45" s="473" t="s">
        <v>732</v>
      </c>
      <c r="B45" s="604">
        <v>1576</v>
      </c>
      <c r="C45" s="604">
        <v>1827</v>
      </c>
      <c r="D45" s="605">
        <v>45.513079820838797</v>
      </c>
      <c r="E45" s="606">
        <v>1.56648515834516</v>
      </c>
      <c r="F45" s="607">
        <v>65</v>
      </c>
      <c r="G45" s="604">
        <v>103</v>
      </c>
      <c r="H45" s="605">
        <v>13.4043027429997</v>
      </c>
      <c r="I45" s="606">
        <v>2.6784583110287699</v>
      </c>
      <c r="J45" s="607">
        <v>41</v>
      </c>
      <c r="K45" s="604">
        <v>44</v>
      </c>
      <c r="L45" s="605">
        <v>6.3804166155500797</v>
      </c>
      <c r="M45" s="606">
        <v>1.72494905809304</v>
      </c>
      <c r="N45" s="604">
        <v>1682</v>
      </c>
      <c r="O45" s="604">
        <v>1974</v>
      </c>
      <c r="P45" s="605">
        <v>36.038290066770003</v>
      </c>
      <c r="Q45" s="605">
        <v>1.2956397748532</v>
      </c>
    </row>
    <row r="46" spans="1:17" ht="15" thickBot="1" x14ac:dyDescent="0.35">
      <c r="A46" s="473" t="s">
        <v>733</v>
      </c>
      <c r="B46" s="611">
        <v>1339</v>
      </c>
      <c r="C46" s="611">
        <v>1481</v>
      </c>
      <c r="D46" s="612">
        <v>36.898517850230697</v>
      </c>
      <c r="E46" s="613">
        <v>1.5178759604377601</v>
      </c>
      <c r="F46" s="614">
        <v>148</v>
      </c>
      <c r="G46" s="611">
        <v>196</v>
      </c>
      <c r="H46" s="612">
        <v>25.5430993492817</v>
      </c>
      <c r="I46" s="613">
        <v>3.4284979477964801</v>
      </c>
      <c r="J46" s="614">
        <v>105</v>
      </c>
      <c r="K46" s="611">
        <v>106</v>
      </c>
      <c r="L46" s="612">
        <v>15.2326492946858</v>
      </c>
      <c r="M46" s="613">
        <v>2.5361236839290902</v>
      </c>
      <c r="N46" s="611">
        <v>1592</v>
      </c>
      <c r="O46" s="611">
        <v>1783</v>
      </c>
      <c r="P46" s="612">
        <v>32.551910261066297</v>
      </c>
      <c r="Q46" s="612">
        <v>1.26448947190332</v>
      </c>
    </row>
    <row r="47" spans="1:17" ht="15" thickBot="1" x14ac:dyDescent="0.35">
      <c r="A47" s="473" t="s">
        <v>734</v>
      </c>
      <c r="B47" s="604">
        <v>1129</v>
      </c>
      <c r="C47" s="604">
        <v>1265</v>
      </c>
      <c r="D47" s="605">
        <v>31.519822487147</v>
      </c>
      <c r="E47" s="606">
        <v>1.4614580779348001</v>
      </c>
      <c r="F47" s="607">
        <v>254</v>
      </c>
      <c r="G47" s="604">
        <v>349</v>
      </c>
      <c r="H47" s="605">
        <v>45.5425876795492</v>
      </c>
      <c r="I47" s="606">
        <v>3.91518215404782</v>
      </c>
      <c r="J47" s="607">
        <v>200</v>
      </c>
      <c r="K47" s="604">
        <v>185</v>
      </c>
      <c r="L47" s="605">
        <v>26.564765764208701</v>
      </c>
      <c r="M47" s="606">
        <v>3.11726440683044</v>
      </c>
      <c r="N47" s="604">
        <v>1583</v>
      </c>
      <c r="O47" s="604">
        <v>1800</v>
      </c>
      <c r="P47" s="605">
        <v>32.852751725315002</v>
      </c>
      <c r="Q47" s="605">
        <v>1.2674829811052</v>
      </c>
    </row>
    <row r="48" spans="1:17" ht="15" thickBot="1" x14ac:dyDescent="0.35">
      <c r="A48" s="473" t="s">
        <v>735</v>
      </c>
      <c r="B48" s="604">
        <v>1205</v>
      </c>
      <c r="C48" s="604">
        <v>1280</v>
      </c>
      <c r="D48" s="605">
        <v>31.898266861589399</v>
      </c>
      <c r="E48" s="606">
        <v>1.4661373840479199</v>
      </c>
      <c r="F48" s="607">
        <v>299</v>
      </c>
      <c r="G48" s="604">
        <v>417</v>
      </c>
      <c r="H48" s="605">
        <v>54.378929918409099</v>
      </c>
      <c r="I48" s="606">
        <v>3.9157294997738101</v>
      </c>
      <c r="J48" s="607">
        <v>257</v>
      </c>
      <c r="K48" s="604">
        <v>247</v>
      </c>
      <c r="L48" s="605">
        <v>35.463297640105502</v>
      </c>
      <c r="M48" s="606">
        <v>3.3764579609248702</v>
      </c>
      <c r="N48" s="604">
        <v>1761</v>
      </c>
      <c r="O48" s="604">
        <v>1945</v>
      </c>
      <c r="P48" s="605">
        <v>35.499489026103198</v>
      </c>
      <c r="Q48" s="605">
        <v>1.2913226820297199</v>
      </c>
    </row>
    <row r="49" spans="1:17" ht="15" thickBot="1" x14ac:dyDescent="0.35">
      <c r="A49" s="473" t="s">
        <v>736</v>
      </c>
      <c r="B49" s="604">
        <v>1371</v>
      </c>
      <c r="C49" s="604">
        <v>1474</v>
      </c>
      <c r="D49" s="605">
        <v>36.728172136819701</v>
      </c>
      <c r="E49" s="606">
        <v>1.5164108738238</v>
      </c>
      <c r="F49" s="607">
        <v>329</v>
      </c>
      <c r="G49" s="604">
        <v>456</v>
      </c>
      <c r="H49" s="605">
        <v>59.4872244927653</v>
      </c>
      <c r="I49" s="606">
        <v>3.8594238149722702</v>
      </c>
      <c r="J49" s="607">
        <v>302</v>
      </c>
      <c r="K49" s="604">
        <v>310</v>
      </c>
      <c r="L49" s="605">
        <v>44.502108046824702</v>
      </c>
      <c r="M49" s="606">
        <v>3.5074940142100801</v>
      </c>
      <c r="N49" s="604">
        <v>2002</v>
      </c>
      <c r="O49" s="604">
        <v>2241</v>
      </c>
      <c r="P49" s="605">
        <v>40.903898037930297</v>
      </c>
      <c r="Q49" s="605">
        <v>1.32679527782033</v>
      </c>
    </row>
    <row r="50" spans="1:17" x14ac:dyDescent="0.3">
      <c r="A50" s="475" t="s">
        <v>737</v>
      </c>
      <c r="B50" s="611">
        <v>1492</v>
      </c>
      <c r="C50" s="611">
        <v>1662</v>
      </c>
      <c r="D50" s="612">
        <v>41.403099383433997</v>
      </c>
      <c r="E50" s="613">
        <v>1.5494079896153601</v>
      </c>
      <c r="F50" s="614">
        <v>239</v>
      </c>
      <c r="G50" s="611">
        <v>331</v>
      </c>
      <c r="H50" s="612">
        <v>43.103101674044098</v>
      </c>
      <c r="I50" s="613">
        <v>3.89325793859599</v>
      </c>
      <c r="J50" s="614">
        <v>248</v>
      </c>
      <c r="K50" s="611">
        <v>252</v>
      </c>
      <c r="L50" s="612">
        <v>36.205932714902602</v>
      </c>
      <c r="M50" s="613">
        <v>3.3919420129256599</v>
      </c>
      <c r="N50" s="611">
        <v>1979</v>
      </c>
      <c r="O50" s="611">
        <v>2245</v>
      </c>
      <c r="P50" s="612">
        <v>40.979856701603403</v>
      </c>
      <c r="Q50" s="612">
        <v>1.3271728796597799</v>
      </c>
    </row>
    <row r="51" spans="1:17" x14ac:dyDescent="0.3">
      <c r="A51" s="615" t="s">
        <v>738</v>
      </c>
      <c r="B51" s="604">
        <v>1364</v>
      </c>
      <c r="C51" s="604">
        <v>1493</v>
      </c>
      <c r="D51" s="605">
        <v>37.184451325038403</v>
      </c>
      <c r="E51" s="606">
        <v>1.5202895471279101</v>
      </c>
      <c r="F51" s="607">
        <v>259</v>
      </c>
      <c r="G51" s="604">
        <v>355</v>
      </c>
      <c r="H51" s="605">
        <v>46.305721736093801</v>
      </c>
      <c r="I51" s="606">
        <v>3.92008924060785</v>
      </c>
      <c r="J51" s="607">
        <v>288</v>
      </c>
      <c r="K51" s="604">
        <v>274</v>
      </c>
      <c r="L51" s="605">
        <v>39.308577938903397</v>
      </c>
      <c r="M51" s="606">
        <v>3.4472733838569698</v>
      </c>
      <c r="N51" s="604">
        <v>1911</v>
      </c>
      <c r="O51" s="604">
        <v>2122</v>
      </c>
      <c r="P51" s="605">
        <v>38.731828224480402</v>
      </c>
      <c r="Q51" s="605">
        <v>1.3145999460453199</v>
      </c>
    </row>
    <row r="52" spans="1:17" x14ac:dyDescent="0.3">
      <c r="A52" s="475" t="s">
        <v>739</v>
      </c>
      <c r="B52" s="611">
        <v>1339</v>
      </c>
      <c r="C52" s="611">
        <v>1459</v>
      </c>
      <c r="D52" s="612">
        <v>36.337408520044903</v>
      </c>
      <c r="E52" s="613">
        <v>1.51297298748388</v>
      </c>
      <c r="F52" s="614">
        <v>287</v>
      </c>
      <c r="G52" s="611">
        <v>394</v>
      </c>
      <c r="H52" s="612">
        <v>51.335878896299</v>
      </c>
      <c r="I52" s="613">
        <v>3.9294300623239899</v>
      </c>
      <c r="J52" s="614">
        <v>339</v>
      </c>
      <c r="K52" s="611">
        <v>329</v>
      </c>
      <c r="L52" s="612">
        <v>47.2737140914954</v>
      </c>
      <c r="M52" s="613">
        <v>3.5236426285195099</v>
      </c>
      <c r="N52" s="611">
        <v>1965</v>
      </c>
      <c r="O52" s="611">
        <v>2182</v>
      </c>
      <c r="P52" s="612">
        <v>39.828907563836097</v>
      </c>
      <c r="Q52" s="612">
        <v>1.3210987950328299</v>
      </c>
    </row>
    <row r="53" spans="1:17" x14ac:dyDescent="0.3">
      <c r="A53" s="615" t="s">
        <v>740</v>
      </c>
      <c r="B53" s="604">
        <v>1565</v>
      </c>
      <c r="C53" s="604">
        <v>1701</v>
      </c>
      <c r="D53" s="605">
        <v>42.3647862262102</v>
      </c>
      <c r="E53" s="606">
        <v>1.5543846745862799</v>
      </c>
      <c r="F53" s="607">
        <v>270</v>
      </c>
      <c r="G53" s="604">
        <v>356</v>
      </c>
      <c r="H53" s="605">
        <v>46.456853875450598</v>
      </c>
      <c r="I53" s="606">
        <v>3.9209514175512901</v>
      </c>
      <c r="J53" s="607">
        <v>356</v>
      </c>
      <c r="K53" s="604">
        <v>376</v>
      </c>
      <c r="L53" s="605">
        <v>53.947973859425602</v>
      </c>
      <c r="M53" s="606">
        <v>3.5178745128379898</v>
      </c>
      <c r="N53" s="604">
        <v>2191</v>
      </c>
      <c r="O53" s="604">
        <v>2433</v>
      </c>
      <c r="P53" s="605">
        <v>44.411536439302303</v>
      </c>
      <c r="Q53" s="605">
        <v>1.3408567580006501</v>
      </c>
    </row>
    <row r="54" spans="1:17" ht="15" thickBot="1" x14ac:dyDescent="0.35">
      <c r="A54" s="473" t="s">
        <v>741</v>
      </c>
      <c r="B54" s="611">
        <v>1796</v>
      </c>
      <c r="C54" s="611">
        <v>2017</v>
      </c>
      <c r="D54" s="612">
        <v>50.253029507092002</v>
      </c>
      <c r="E54" s="613">
        <v>1.5728108088433701</v>
      </c>
      <c r="F54" s="614">
        <v>242</v>
      </c>
      <c r="G54" s="611">
        <v>347</v>
      </c>
      <c r="H54" s="612">
        <v>45.2830674238458</v>
      </c>
      <c r="I54" s="613">
        <v>3.9133024136964298</v>
      </c>
      <c r="J54" s="614">
        <v>310</v>
      </c>
      <c r="K54" s="611">
        <v>319</v>
      </c>
      <c r="L54" s="612">
        <v>45.748592376268597</v>
      </c>
      <c r="M54" s="613">
        <v>3.5161126169803798</v>
      </c>
      <c r="N54" s="611">
        <v>2348</v>
      </c>
      <c r="O54" s="611">
        <v>2683</v>
      </c>
      <c r="P54" s="612">
        <v>48.984034691824803</v>
      </c>
      <c r="Q54" s="612">
        <v>1.34903271656056</v>
      </c>
    </row>
    <row r="55" spans="1:17" ht="15" thickBot="1" x14ac:dyDescent="0.35">
      <c r="A55" s="473" t="s">
        <v>742</v>
      </c>
      <c r="B55" s="604">
        <v>2111</v>
      </c>
      <c r="C55" s="604">
        <v>2508</v>
      </c>
      <c r="D55" s="605">
        <v>62.468882442016103</v>
      </c>
      <c r="E55" s="606">
        <v>1.5231394210131799</v>
      </c>
      <c r="F55" s="607">
        <v>190</v>
      </c>
      <c r="G55" s="604">
        <v>270</v>
      </c>
      <c r="H55" s="605">
        <v>35.202729967937401</v>
      </c>
      <c r="I55" s="606">
        <v>3.7547510471136301</v>
      </c>
      <c r="J55" s="607">
        <v>273</v>
      </c>
      <c r="K55" s="604">
        <v>283</v>
      </c>
      <c r="L55" s="605">
        <v>40.646951238298797</v>
      </c>
      <c r="M55" s="606">
        <v>3.46660139448927</v>
      </c>
      <c r="N55" s="604">
        <v>2574</v>
      </c>
      <c r="O55" s="604">
        <v>3061</v>
      </c>
      <c r="P55" s="605">
        <v>55.874682917260898</v>
      </c>
      <c r="Q55" s="605">
        <v>1.33996546780464</v>
      </c>
    </row>
    <row r="56" spans="1:17" ht="15" thickBot="1" x14ac:dyDescent="0.35">
      <c r="A56" s="473" t="s">
        <v>743</v>
      </c>
      <c r="B56" s="611">
        <v>1493</v>
      </c>
      <c r="C56" s="611">
        <v>1781</v>
      </c>
      <c r="D56" s="612">
        <v>44.368969994453998</v>
      </c>
      <c r="E56" s="613">
        <v>1.56282469747798</v>
      </c>
      <c r="F56" s="614">
        <v>133</v>
      </c>
      <c r="G56" s="611">
        <v>196</v>
      </c>
      <c r="H56" s="612">
        <v>25.538194982514199</v>
      </c>
      <c r="I56" s="613">
        <v>3.4282816924034401</v>
      </c>
      <c r="J56" s="614">
        <v>179</v>
      </c>
      <c r="K56" s="611">
        <v>193</v>
      </c>
      <c r="L56" s="612">
        <v>27.678086499295599</v>
      </c>
      <c r="M56" s="613">
        <v>3.15770378974163</v>
      </c>
      <c r="N56" s="611">
        <v>1805</v>
      </c>
      <c r="O56" s="611">
        <v>2170</v>
      </c>
      <c r="P56" s="612">
        <v>39.6087016063045</v>
      </c>
      <c r="Q56" s="612">
        <v>1.3198501845850901</v>
      </c>
    </row>
    <row r="57" spans="1:17" ht="15" thickBot="1" x14ac:dyDescent="0.35">
      <c r="A57" s="473" t="s">
        <v>744</v>
      </c>
      <c r="B57" s="604">
        <v>805</v>
      </c>
      <c r="C57" s="604">
        <v>986</v>
      </c>
      <c r="D57" s="605">
        <v>24.570540907945499</v>
      </c>
      <c r="E57" s="606">
        <v>1.3542221010681801</v>
      </c>
      <c r="F57" s="607">
        <v>73</v>
      </c>
      <c r="G57" s="604">
        <v>107</v>
      </c>
      <c r="H57" s="605">
        <v>13.970776889764901</v>
      </c>
      <c r="I57" s="606">
        <v>2.72551075107376</v>
      </c>
      <c r="J57" s="607">
        <v>116</v>
      </c>
      <c r="K57" s="604">
        <v>130</v>
      </c>
      <c r="L57" s="605">
        <v>18.7001817050248</v>
      </c>
      <c r="M57" s="606">
        <v>2.75192189636067</v>
      </c>
      <c r="N57" s="604">
        <v>994</v>
      </c>
      <c r="O57" s="604">
        <v>1224</v>
      </c>
      <c r="P57" s="605">
        <v>22.3394968469049</v>
      </c>
      <c r="Q57" s="605">
        <v>1.1240326967943199</v>
      </c>
    </row>
    <row r="58" spans="1:17" ht="15" thickBot="1" x14ac:dyDescent="0.35">
      <c r="A58" s="473" t="s">
        <v>745</v>
      </c>
      <c r="B58" s="611">
        <v>450</v>
      </c>
      <c r="C58" s="611">
        <v>578</v>
      </c>
      <c r="D58" s="612">
        <v>14.388671325332099</v>
      </c>
      <c r="E58" s="613">
        <v>1.1040481304734799</v>
      </c>
      <c r="F58" s="614">
        <v>55</v>
      </c>
      <c r="G58" s="611">
        <v>78</v>
      </c>
      <c r="H58" s="612">
        <v>10.1569939202843</v>
      </c>
      <c r="I58" s="613">
        <v>2.3748673347476399</v>
      </c>
      <c r="J58" s="614">
        <v>65</v>
      </c>
      <c r="K58" s="611">
        <v>68</v>
      </c>
      <c r="L58" s="612">
        <v>9.7215979660455005</v>
      </c>
      <c r="M58" s="613">
        <v>2.0908802636743302</v>
      </c>
      <c r="N58" s="611">
        <v>570</v>
      </c>
      <c r="O58" s="611">
        <v>723</v>
      </c>
      <c r="P58" s="612">
        <v>13.202353928272199</v>
      </c>
      <c r="Q58" s="612">
        <v>0.91352788848657995</v>
      </c>
    </row>
    <row r="59" spans="1:17" ht="15" thickBot="1" x14ac:dyDescent="0.35">
      <c r="A59" s="473" t="s">
        <v>746</v>
      </c>
      <c r="B59" s="604">
        <v>352</v>
      </c>
      <c r="C59" s="604">
        <v>447</v>
      </c>
      <c r="D59" s="605">
        <v>11.130640127905799</v>
      </c>
      <c r="E59" s="606">
        <v>0.98934585510059103</v>
      </c>
      <c r="F59" s="607">
        <v>37</v>
      </c>
      <c r="G59" s="604">
        <v>45</v>
      </c>
      <c r="H59" s="605">
        <v>5.8143213508537199</v>
      </c>
      <c r="I59" s="606">
        <v>1.83974051122398</v>
      </c>
      <c r="J59" s="607">
        <v>60</v>
      </c>
      <c r="K59" s="604">
        <v>76</v>
      </c>
      <c r="L59" s="605">
        <v>10.899018766264099</v>
      </c>
      <c r="M59" s="606">
        <v>2.1993955735409898</v>
      </c>
      <c r="N59" s="604">
        <v>449</v>
      </c>
      <c r="O59" s="604">
        <v>567</v>
      </c>
      <c r="P59" s="605">
        <v>10.35680723432</v>
      </c>
      <c r="Q59" s="605">
        <v>0.82226869343358699</v>
      </c>
    </row>
    <row r="60" spans="1:17" ht="15" thickBot="1" x14ac:dyDescent="0.35">
      <c r="A60" s="473" t="s">
        <v>747</v>
      </c>
      <c r="B60" s="604">
        <v>258</v>
      </c>
      <c r="C60" s="604">
        <v>343</v>
      </c>
      <c r="D60" s="605">
        <v>8.5508481857152798</v>
      </c>
      <c r="E60" s="606">
        <v>0.87964306016040805</v>
      </c>
      <c r="F60" s="607">
        <v>41</v>
      </c>
      <c r="G60" s="604">
        <v>56</v>
      </c>
      <c r="H60" s="605">
        <v>7.3014091938848802</v>
      </c>
      <c r="I60" s="606">
        <v>2.0452882842443598</v>
      </c>
      <c r="J60" s="607">
        <v>35</v>
      </c>
      <c r="K60" s="604">
        <v>35</v>
      </c>
      <c r="L60" s="605">
        <v>4.9936676865269796</v>
      </c>
      <c r="M60" s="606">
        <v>1.53728538518105</v>
      </c>
      <c r="N60" s="604">
        <v>334</v>
      </c>
      <c r="O60" s="604">
        <v>434</v>
      </c>
      <c r="P60" s="605">
        <v>7.9233062881854996</v>
      </c>
      <c r="Q60" s="605">
        <v>0.72890382855087699</v>
      </c>
    </row>
    <row r="61" spans="1:17" x14ac:dyDescent="0.3">
      <c r="A61" s="475" t="s">
        <v>748</v>
      </c>
      <c r="B61" s="616">
        <v>140</v>
      </c>
      <c r="C61" s="616">
        <v>209</v>
      </c>
      <c r="D61" s="617">
        <v>5.2043915495548196</v>
      </c>
      <c r="E61" s="618">
        <v>0.69870062643377095</v>
      </c>
      <c r="F61" s="619">
        <v>42</v>
      </c>
      <c r="G61" s="616">
        <v>62</v>
      </c>
      <c r="H61" s="617">
        <v>8.1058864875847494</v>
      </c>
      <c r="I61" s="618">
        <v>2.1456492321717402</v>
      </c>
      <c r="J61" s="619">
        <v>17</v>
      </c>
      <c r="K61" s="616">
        <v>16</v>
      </c>
      <c r="L61" s="617">
        <v>2.29680192540423</v>
      </c>
      <c r="M61" s="618">
        <v>1.0572667264978699</v>
      </c>
      <c r="N61" s="616">
        <v>199</v>
      </c>
      <c r="O61" s="616">
        <v>287</v>
      </c>
      <c r="P61" s="617">
        <v>5.2406925078308397</v>
      </c>
      <c r="Q61" s="617">
        <v>0.60137785176556502</v>
      </c>
    </row>
    <row r="62" spans="1:17" x14ac:dyDescent="0.3">
      <c r="A62" s="586" t="s">
        <v>156</v>
      </c>
      <c r="B62" s="587">
        <v>20955</v>
      </c>
      <c r="C62" s="587">
        <v>23941</v>
      </c>
      <c r="D62" s="588" t="s">
        <v>136</v>
      </c>
      <c r="E62" s="589" t="s">
        <v>136</v>
      </c>
      <c r="F62" s="620">
        <v>3023</v>
      </c>
      <c r="G62" s="621">
        <v>4220</v>
      </c>
      <c r="H62" s="588" t="s">
        <v>136</v>
      </c>
      <c r="I62" s="589" t="s">
        <v>136</v>
      </c>
      <c r="J62" s="620">
        <v>3254</v>
      </c>
      <c r="K62" s="621">
        <v>3322</v>
      </c>
      <c r="L62" s="588" t="s">
        <v>136</v>
      </c>
      <c r="M62" s="589" t="s">
        <v>136</v>
      </c>
      <c r="N62" s="620">
        <v>27232</v>
      </c>
      <c r="O62" s="621">
        <v>31485</v>
      </c>
      <c r="P62" s="588" t="s">
        <v>136</v>
      </c>
      <c r="Q62" s="588" t="s">
        <v>136</v>
      </c>
    </row>
    <row r="63" spans="1:17" ht="82.5" customHeight="1" x14ac:dyDescent="0.3">
      <c r="A63" s="1268" t="s">
        <v>763</v>
      </c>
      <c r="B63" s="1268"/>
      <c r="C63" s="1268"/>
      <c r="D63" s="1268"/>
      <c r="E63" s="1268"/>
      <c r="F63" s="1268"/>
      <c r="G63" s="1268"/>
      <c r="H63" s="1268"/>
      <c r="I63" s="1268"/>
      <c r="J63" s="1268"/>
      <c r="K63" s="1268"/>
      <c r="L63" s="1268"/>
      <c r="M63" s="1268"/>
      <c r="N63" s="1268"/>
      <c r="O63" s="1268"/>
      <c r="P63" s="1268"/>
      <c r="Q63" s="1268"/>
    </row>
    <row r="64" spans="1:17" x14ac:dyDescent="0.3">
      <c r="A64" s="1371" t="s">
        <v>290</v>
      </c>
      <c r="B64" s="1371"/>
      <c r="C64" s="1371"/>
      <c r="D64" s="1371"/>
      <c r="E64" s="1371"/>
      <c r="F64" s="1371"/>
      <c r="G64" s="1371"/>
      <c r="H64" s="1371"/>
      <c r="I64" s="1371"/>
    </row>
    <row r="65" spans="1:9" x14ac:dyDescent="0.3">
      <c r="A65" s="1215" t="s">
        <v>291</v>
      </c>
      <c r="B65" s="1215"/>
      <c r="C65" s="1215"/>
      <c r="D65" s="1215"/>
      <c r="E65" s="1215"/>
      <c r="F65" s="1215"/>
      <c r="G65" s="1215"/>
      <c r="H65" s="1215"/>
      <c r="I65" s="1215"/>
    </row>
  </sheetData>
  <mergeCells count="17">
    <mergeCell ref="A1:Q1"/>
    <mergeCell ref="A5:Q5"/>
    <mergeCell ref="A6:A7"/>
    <mergeCell ref="B6:E6"/>
    <mergeCell ref="F6:I6"/>
    <mergeCell ref="J6:M6"/>
    <mergeCell ref="N6:Q6"/>
    <mergeCell ref="A63:Q63"/>
    <mergeCell ref="A64:I64"/>
    <mergeCell ref="A65:I65"/>
    <mergeCell ref="A33:Q33"/>
    <mergeCell ref="A35:Q35"/>
    <mergeCell ref="A36:A37"/>
    <mergeCell ref="B36:E36"/>
    <mergeCell ref="F36:I36"/>
    <mergeCell ref="J36:M36"/>
    <mergeCell ref="N36:Q36"/>
  </mergeCells>
  <hyperlinks>
    <hyperlink ref="A3" location="Kapitel3" display="&lt;  Zurück zur Übersicht"/>
  </hyperlinks>
  <pageMargins left="0.7" right="0.7" top="0.78740157499999996" bottom="0.78740157499999996"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5"/>
  <sheetViews>
    <sheetView showGridLines="0" workbookViewId="0">
      <selection activeCell="H10" sqref="H10"/>
    </sheetView>
  </sheetViews>
  <sheetFormatPr baseColWidth="10" defaultColWidth="11.44140625" defaultRowHeight="14.4" x14ac:dyDescent="0.3"/>
  <cols>
    <col min="1" max="1" width="22.88671875" style="443" customWidth="1"/>
    <col min="2" max="16384" width="11.44140625" style="443"/>
  </cols>
  <sheetData>
    <row r="1" spans="1:25" ht="24.6" x14ac:dyDescent="0.4">
      <c r="A1" s="1201" t="s">
        <v>764</v>
      </c>
      <c r="B1" s="1201"/>
      <c r="C1" s="1201"/>
      <c r="D1" s="1201"/>
      <c r="E1" s="1201"/>
      <c r="F1" s="1201"/>
      <c r="G1" s="1201"/>
      <c r="H1" s="1201"/>
      <c r="I1" s="1201"/>
      <c r="J1" s="1201"/>
      <c r="K1" s="1201"/>
      <c r="L1" s="1201"/>
      <c r="M1" s="1201"/>
      <c r="N1" s="1201"/>
      <c r="O1" s="1201"/>
      <c r="P1" s="1201"/>
      <c r="Q1" s="1201"/>
      <c r="R1" s="1201"/>
      <c r="S1" s="1201"/>
      <c r="T1" s="1201"/>
      <c r="U1" s="1201"/>
      <c r="V1" s="1201"/>
      <c r="W1" s="1201"/>
      <c r="X1" s="1201"/>
      <c r="Y1" s="1201"/>
    </row>
    <row r="3" spans="1:25" x14ac:dyDescent="0.3">
      <c r="A3" s="434" t="s">
        <v>7</v>
      </c>
    </row>
    <row r="5" spans="1:25" ht="22.5" customHeight="1" x14ac:dyDescent="0.3">
      <c r="A5" s="1363" t="s">
        <v>1694</v>
      </c>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row>
    <row r="6" spans="1:25" ht="18.75" customHeight="1" x14ac:dyDescent="0.3">
      <c r="A6" s="1396" t="s">
        <v>713</v>
      </c>
      <c r="B6" s="1379" t="s">
        <v>765</v>
      </c>
      <c r="C6" s="1379"/>
      <c r="D6" s="1379"/>
      <c r="E6" s="1380"/>
      <c r="F6" s="1391" t="s">
        <v>766</v>
      </c>
      <c r="G6" s="1379"/>
      <c r="H6" s="1379"/>
      <c r="I6" s="1380"/>
      <c r="J6" s="1391" t="s">
        <v>767</v>
      </c>
      <c r="K6" s="1379"/>
      <c r="L6" s="1379"/>
      <c r="M6" s="1380"/>
      <c r="N6" s="1391" t="s">
        <v>768</v>
      </c>
      <c r="O6" s="1379"/>
      <c r="P6" s="1379"/>
      <c r="Q6" s="1380"/>
      <c r="R6" s="1391" t="s">
        <v>720</v>
      </c>
      <c r="S6" s="1379"/>
      <c r="T6" s="1379"/>
      <c r="U6" s="1380"/>
      <c r="V6" s="1391" t="s">
        <v>723</v>
      </c>
      <c r="W6" s="1379"/>
      <c r="X6" s="1379"/>
      <c r="Y6" s="1380"/>
    </row>
    <row r="7" spans="1:25" ht="33.75" customHeight="1" x14ac:dyDescent="0.3">
      <c r="A7" s="1393"/>
      <c r="B7" s="510" t="s">
        <v>17</v>
      </c>
      <c r="C7" s="510" t="s">
        <v>724</v>
      </c>
      <c r="D7" s="510" t="s">
        <v>154</v>
      </c>
      <c r="E7" s="470" t="s">
        <v>254</v>
      </c>
      <c r="F7" s="469" t="s">
        <v>17</v>
      </c>
      <c r="G7" s="510" t="s">
        <v>724</v>
      </c>
      <c r="H7" s="510" t="s">
        <v>154</v>
      </c>
      <c r="I7" s="470" t="s">
        <v>254</v>
      </c>
      <c r="J7" s="469" t="s">
        <v>17</v>
      </c>
      <c r="K7" s="510" t="s">
        <v>724</v>
      </c>
      <c r="L7" s="510" t="s">
        <v>154</v>
      </c>
      <c r="M7" s="470" t="s">
        <v>254</v>
      </c>
      <c r="N7" s="469" t="s">
        <v>17</v>
      </c>
      <c r="O7" s="510" t="s">
        <v>724</v>
      </c>
      <c r="P7" s="510" t="s">
        <v>154</v>
      </c>
      <c r="Q7" s="470" t="s">
        <v>254</v>
      </c>
      <c r="R7" s="469" t="s">
        <v>17</v>
      </c>
      <c r="S7" s="510" t="s">
        <v>724</v>
      </c>
      <c r="T7" s="510" t="s">
        <v>154</v>
      </c>
      <c r="U7" s="470" t="s">
        <v>254</v>
      </c>
      <c r="V7" s="469" t="s">
        <v>17</v>
      </c>
      <c r="W7" s="510" t="s">
        <v>724</v>
      </c>
      <c r="X7" s="510" t="s">
        <v>154</v>
      </c>
      <c r="Y7" s="470" t="s">
        <v>254</v>
      </c>
    </row>
    <row r="8" spans="1:25" ht="15" thickBot="1" x14ac:dyDescent="0.35">
      <c r="A8" s="473" t="s">
        <v>725</v>
      </c>
      <c r="B8" s="537">
        <v>6</v>
      </c>
      <c r="C8" s="537">
        <v>7</v>
      </c>
      <c r="D8" s="538">
        <v>0.152306001397751</v>
      </c>
      <c r="E8" s="539">
        <v>0.112802464045183</v>
      </c>
      <c r="F8" s="540">
        <v>2</v>
      </c>
      <c r="G8" s="541">
        <v>2</v>
      </c>
      <c r="H8" s="542">
        <v>4.8102106135567001E-2</v>
      </c>
      <c r="I8" s="543">
        <v>6.3426190441597197E-2</v>
      </c>
      <c r="J8" s="540">
        <v>0</v>
      </c>
      <c r="K8" s="541">
        <v>0</v>
      </c>
      <c r="L8" s="541">
        <v>0</v>
      </c>
      <c r="M8" s="545">
        <v>0</v>
      </c>
      <c r="N8" s="622">
        <v>22</v>
      </c>
      <c r="O8" s="546">
        <v>26</v>
      </c>
      <c r="P8" s="547">
        <v>0.54954043458658197</v>
      </c>
      <c r="Q8" s="623">
        <v>0.21384262761619699</v>
      </c>
      <c r="R8" s="540">
        <v>1</v>
      </c>
      <c r="S8" s="541">
        <v>1</v>
      </c>
      <c r="T8" s="542">
        <v>2.1431560742400602E-2</v>
      </c>
      <c r="U8" s="543">
        <v>4.2342004631502901E-2</v>
      </c>
      <c r="V8" s="622">
        <v>31</v>
      </c>
      <c r="W8" s="546">
        <v>37</v>
      </c>
      <c r="X8" s="547">
        <v>0.77138010286229997</v>
      </c>
      <c r="Y8" s="623">
        <v>0.253071797844997</v>
      </c>
    </row>
    <row r="9" spans="1:25" ht="15" thickBot="1" x14ac:dyDescent="0.35">
      <c r="A9" s="473" t="s">
        <v>726</v>
      </c>
      <c r="B9" s="548">
        <v>1</v>
      </c>
      <c r="C9" s="548">
        <v>1</v>
      </c>
      <c r="D9" s="549">
        <v>2.8565503885452401E-2</v>
      </c>
      <c r="E9" s="550">
        <v>4.8882112385569103E-2</v>
      </c>
      <c r="F9" s="551">
        <v>0</v>
      </c>
      <c r="G9" s="548">
        <v>0</v>
      </c>
      <c r="H9" s="548">
        <v>0</v>
      </c>
      <c r="I9" s="552">
        <v>0</v>
      </c>
      <c r="J9" s="551">
        <v>0</v>
      </c>
      <c r="K9" s="548">
        <v>0</v>
      </c>
      <c r="L9" s="548">
        <v>0</v>
      </c>
      <c r="M9" s="552">
        <v>0</v>
      </c>
      <c r="N9" s="551">
        <v>2</v>
      </c>
      <c r="O9" s="548">
        <v>2</v>
      </c>
      <c r="P9" s="549">
        <v>4.1464277878463102E-2</v>
      </c>
      <c r="Q9" s="550">
        <v>5.8889525439137801E-2</v>
      </c>
      <c r="R9" s="551">
        <v>1</v>
      </c>
      <c r="S9" s="548">
        <v>1</v>
      </c>
      <c r="T9" s="549">
        <v>2.1431560742400602E-2</v>
      </c>
      <c r="U9" s="550">
        <v>4.2342004631502901E-2</v>
      </c>
      <c r="V9" s="551">
        <v>4</v>
      </c>
      <c r="W9" s="548">
        <v>4</v>
      </c>
      <c r="X9" s="549">
        <v>9.1461342506316004E-2</v>
      </c>
      <c r="Y9" s="550">
        <v>8.7440201124303896E-2</v>
      </c>
    </row>
    <row r="10" spans="1:25" ht="15" thickBot="1" x14ac:dyDescent="0.35">
      <c r="A10" s="473" t="s">
        <v>727</v>
      </c>
      <c r="B10" s="553">
        <v>2</v>
      </c>
      <c r="C10" s="553">
        <v>3</v>
      </c>
      <c r="D10" s="554">
        <v>7.3264550405956599E-2</v>
      </c>
      <c r="E10" s="555">
        <v>7.8267029791427994E-2</v>
      </c>
      <c r="F10" s="556">
        <v>0</v>
      </c>
      <c r="G10" s="553">
        <v>0</v>
      </c>
      <c r="H10" s="553">
        <v>0</v>
      </c>
      <c r="I10" s="557">
        <v>0</v>
      </c>
      <c r="J10" s="556">
        <v>0</v>
      </c>
      <c r="K10" s="553">
        <v>0</v>
      </c>
      <c r="L10" s="553">
        <v>0</v>
      </c>
      <c r="M10" s="557">
        <v>0</v>
      </c>
      <c r="N10" s="556">
        <v>2</v>
      </c>
      <c r="O10" s="553">
        <v>2</v>
      </c>
      <c r="P10" s="554">
        <v>4.4625233501412197E-2</v>
      </c>
      <c r="Q10" s="555">
        <v>6.1092005940333698E-2</v>
      </c>
      <c r="R10" s="556">
        <v>0</v>
      </c>
      <c r="S10" s="553">
        <v>0</v>
      </c>
      <c r="T10" s="553">
        <v>0</v>
      </c>
      <c r="U10" s="557">
        <v>0</v>
      </c>
      <c r="V10" s="556">
        <v>4</v>
      </c>
      <c r="W10" s="553">
        <v>6</v>
      </c>
      <c r="X10" s="554">
        <v>0.117889783907369</v>
      </c>
      <c r="Y10" s="555">
        <v>9.9259709312968694E-2</v>
      </c>
    </row>
    <row r="11" spans="1:25" ht="15" thickBot="1" x14ac:dyDescent="0.35">
      <c r="A11" s="471" t="s">
        <v>728</v>
      </c>
      <c r="B11" s="624">
        <v>7</v>
      </c>
      <c r="C11" s="562">
        <v>10</v>
      </c>
      <c r="D11" s="563">
        <v>0.20584428185466799</v>
      </c>
      <c r="E11" s="564">
        <v>0.13110311674064801</v>
      </c>
      <c r="F11" s="551">
        <v>0</v>
      </c>
      <c r="G11" s="548">
        <v>0</v>
      </c>
      <c r="H11" s="548">
        <v>0</v>
      </c>
      <c r="I11" s="552">
        <v>0</v>
      </c>
      <c r="J11" s="551">
        <v>0</v>
      </c>
      <c r="K11" s="548">
        <v>0</v>
      </c>
      <c r="L11" s="548">
        <v>0</v>
      </c>
      <c r="M11" s="552">
        <v>0</v>
      </c>
      <c r="N11" s="551">
        <v>0</v>
      </c>
      <c r="O11" s="548">
        <v>0</v>
      </c>
      <c r="P11" s="548">
        <v>0</v>
      </c>
      <c r="Q11" s="552">
        <v>0</v>
      </c>
      <c r="R11" s="551">
        <v>0</v>
      </c>
      <c r="S11" s="548">
        <v>0</v>
      </c>
      <c r="T11" s="548">
        <v>0</v>
      </c>
      <c r="U11" s="552">
        <v>0</v>
      </c>
      <c r="V11" s="561">
        <v>7</v>
      </c>
      <c r="W11" s="562">
        <v>10</v>
      </c>
      <c r="X11" s="563">
        <v>0.20584428185466799</v>
      </c>
      <c r="Y11" s="564">
        <v>0.13110311674064801</v>
      </c>
    </row>
    <row r="12" spans="1:25" ht="15" thickBot="1" x14ac:dyDescent="0.35">
      <c r="A12" s="473" t="s">
        <v>729</v>
      </c>
      <c r="B12" s="566">
        <v>31</v>
      </c>
      <c r="C12" s="566">
        <v>39</v>
      </c>
      <c r="D12" s="567">
        <v>0.81912199879873204</v>
      </c>
      <c r="E12" s="568">
        <v>0.26072298985408998</v>
      </c>
      <c r="F12" s="551">
        <v>0</v>
      </c>
      <c r="G12" s="548">
        <v>0</v>
      </c>
      <c r="H12" s="548">
        <v>0</v>
      </c>
      <c r="I12" s="552">
        <v>0</v>
      </c>
      <c r="J12" s="551">
        <v>0</v>
      </c>
      <c r="K12" s="548">
        <v>0</v>
      </c>
      <c r="L12" s="548">
        <v>0</v>
      </c>
      <c r="M12" s="552">
        <v>0</v>
      </c>
      <c r="N12" s="551">
        <v>3</v>
      </c>
      <c r="O12" s="548">
        <v>3</v>
      </c>
      <c r="P12" s="549">
        <v>6.2139870362249099E-2</v>
      </c>
      <c r="Q12" s="550">
        <v>7.2084394220934198E-2</v>
      </c>
      <c r="R12" s="551">
        <v>1</v>
      </c>
      <c r="S12" s="548">
        <v>1</v>
      </c>
      <c r="T12" s="549">
        <v>2.6965898116317801E-2</v>
      </c>
      <c r="U12" s="550">
        <v>4.7494130330813997E-2</v>
      </c>
      <c r="V12" s="565">
        <v>35</v>
      </c>
      <c r="W12" s="566">
        <v>43</v>
      </c>
      <c r="X12" s="567">
        <v>0.90822776727729904</v>
      </c>
      <c r="Y12" s="568">
        <v>0.27441461914235199</v>
      </c>
    </row>
    <row r="13" spans="1:25" ht="15" thickBot="1" x14ac:dyDescent="0.35">
      <c r="A13" s="473" t="s">
        <v>730</v>
      </c>
      <c r="B13" s="569">
        <v>170</v>
      </c>
      <c r="C13" s="566">
        <v>220</v>
      </c>
      <c r="D13" s="567">
        <v>4.6449935723305504</v>
      </c>
      <c r="E13" s="568">
        <v>0.60877297842065603</v>
      </c>
      <c r="F13" s="561">
        <v>7</v>
      </c>
      <c r="G13" s="562">
        <v>11</v>
      </c>
      <c r="H13" s="563">
        <v>0.236167680959218</v>
      </c>
      <c r="I13" s="564">
        <v>0.140406706740521</v>
      </c>
      <c r="J13" s="551">
        <v>2</v>
      </c>
      <c r="K13" s="548">
        <v>1</v>
      </c>
      <c r="L13" s="549">
        <v>2.2428968991126699E-2</v>
      </c>
      <c r="M13" s="550">
        <v>4.3315866298628901E-2</v>
      </c>
      <c r="N13" s="565">
        <v>17</v>
      </c>
      <c r="O13" s="566">
        <v>22</v>
      </c>
      <c r="P13" s="567">
        <v>0.466679041465967</v>
      </c>
      <c r="Q13" s="568">
        <v>0.19714440424249499</v>
      </c>
      <c r="R13" s="561">
        <v>7</v>
      </c>
      <c r="S13" s="562">
        <v>10</v>
      </c>
      <c r="T13" s="563">
        <v>0.21040533507745299</v>
      </c>
      <c r="U13" s="564">
        <v>0.13254460699058701</v>
      </c>
      <c r="V13" s="565">
        <v>203</v>
      </c>
      <c r="W13" s="566">
        <v>264</v>
      </c>
      <c r="X13" s="567">
        <v>5.5806745988243103</v>
      </c>
      <c r="Y13" s="568">
        <v>0.66399507068769004</v>
      </c>
    </row>
    <row r="14" spans="1:25" ht="15" thickBot="1" x14ac:dyDescent="0.35">
      <c r="A14" s="473" t="s">
        <v>731</v>
      </c>
      <c r="B14" s="570">
        <v>688</v>
      </c>
      <c r="C14" s="570">
        <v>850</v>
      </c>
      <c r="D14" s="571">
        <v>17.946272129898698</v>
      </c>
      <c r="E14" s="572">
        <v>1.11001115045262</v>
      </c>
      <c r="F14" s="573">
        <v>62</v>
      </c>
      <c r="G14" s="570">
        <v>67</v>
      </c>
      <c r="H14" s="571">
        <v>1.40387489327278</v>
      </c>
      <c r="I14" s="572">
        <v>0.34031820810020602</v>
      </c>
      <c r="J14" s="573">
        <v>41</v>
      </c>
      <c r="K14" s="570">
        <v>48</v>
      </c>
      <c r="L14" s="571">
        <v>1.00749600339006</v>
      </c>
      <c r="M14" s="572">
        <v>0.28887760812719598</v>
      </c>
      <c r="N14" s="573">
        <v>56</v>
      </c>
      <c r="O14" s="570">
        <v>61</v>
      </c>
      <c r="P14" s="571">
        <v>1.28010519346841</v>
      </c>
      <c r="Q14" s="572">
        <v>0.32517431222982301</v>
      </c>
      <c r="R14" s="573">
        <v>39</v>
      </c>
      <c r="S14" s="570">
        <v>40</v>
      </c>
      <c r="T14" s="571">
        <v>0.85173001033173401</v>
      </c>
      <c r="U14" s="572">
        <v>0.26581813328084097</v>
      </c>
      <c r="V14" s="573">
        <v>886</v>
      </c>
      <c r="W14" s="576">
        <v>1066</v>
      </c>
      <c r="X14" s="571">
        <v>22.489478230361701</v>
      </c>
      <c r="Y14" s="572">
        <v>1.2077055960037499</v>
      </c>
    </row>
    <row r="15" spans="1:25" ht="15" thickBot="1" x14ac:dyDescent="0.35">
      <c r="A15" s="473" t="s">
        <v>732</v>
      </c>
      <c r="B15" s="569">
        <v>821</v>
      </c>
      <c r="C15" s="577">
        <v>1026</v>
      </c>
      <c r="D15" s="567">
        <v>21.6602454662901</v>
      </c>
      <c r="E15" s="568">
        <v>1.1915543290068</v>
      </c>
      <c r="F15" s="565">
        <v>405</v>
      </c>
      <c r="G15" s="566">
        <v>397</v>
      </c>
      <c r="H15" s="567">
        <v>8.3842406125036693</v>
      </c>
      <c r="I15" s="568">
        <v>0.80169286445404597</v>
      </c>
      <c r="J15" s="565">
        <v>100</v>
      </c>
      <c r="K15" s="566">
        <v>119</v>
      </c>
      <c r="L15" s="567">
        <v>2.51601556761696</v>
      </c>
      <c r="M15" s="568">
        <v>0.45301685050593299</v>
      </c>
      <c r="N15" s="565">
        <v>129</v>
      </c>
      <c r="O15" s="566">
        <v>135</v>
      </c>
      <c r="P15" s="567">
        <v>2.8478285101377199</v>
      </c>
      <c r="Q15" s="568">
        <v>0.48114306612605501</v>
      </c>
      <c r="R15" s="565">
        <v>121</v>
      </c>
      <c r="S15" s="566">
        <v>149</v>
      </c>
      <c r="T15" s="567">
        <v>3.14189191579732</v>
      </c>
      <c r="U15" s="568">
        <v>0.50460862558782305</v>
      </c>
      <c r="V15" s="625">
        <v>1576</v>
      </c>
      <c r="W15" s="577">
        <v>1827</v>
      </c>
      <c r="X15" s="567">
        <v>38.550222072345797</v>
      </c>
      <c r="Y15" s="568">
        <v>1.4078768233613199</v>
      </c>
    </row>
    <row r="16" spans="1:25" ht="15" thickBot="1" x14ac:dyDescent="0.35">
      <c r="A16" s="473" t="s">
        <v>733</v>
      </c>
      <c r="B16" s="570">
        <v>352</v>
      </c>
      <c r="C16" s="570">
        <v>432</v>
      </c>
      <c r="D16" s="571">
        <v>9.1253461218779801</v>
      </c>
      <c r="E16" s="572">
        <v>0.83298487654928199</v>
      </c>
      <c r="F16" s="573">
        <v>241</v>
      </c>
      <c r="G16" s="570">
        <v>241</v>
      </c>
      <c r="H16" s="571">
        <v>5.07691178615468</v>
      </c>
      <c r="I16" s="572">
        <v>0.63500449105170997</v>
      </c>
      <c r="J16" s="573">
        <v>324</v>
      </c>
      <c r="K16" s="570">
        <v>362</v>
      </c>
      <c r="L16" s="571">
        <v>7.63487169490414</v>
      </c>
      <c r="M16" s="572">
        <v>0.76814984823014099</v>
      </c>
      <c r="N16" s="573">
        <v>259</v>
      </c>
      <c r="O16" s="570">
        <v>257</v>
      </c>
      <c r="P16" s="571">
        <v>5.4168454294247397</v>
      </c>
      <c r="Q16" s="572">
        <v>0.65474347265706001</v>
      </c>
      <c r="R16" s="573">
        <v>163</v>
      </c>
      <c r="S16" s="570">
        <v>190</v>
      </c>
      <c r="T16" s="571">
        <v>3.99959125816935</v>
      </c>
      <c r="U16" s="572">
        <v>0.56680726081138399</v>
      </c>
      <c r="V16" s="626">
        <v>1339</v>
      </c>
      <c r="W16" s="576">
        <v>1481</v>
      </c>
      <c r="X16" s="571">
        <v>31.253566290530902</v>
      </c>
      <c r="Y16" s="572">
        <v>1.3408059730114601</v>
      </c>
    </row>
    <row r="17" spans="1:25" ht="15" thickBot="1" x14ac:dyDescent="0.35">
      <c r="A17" s="473" t="s">
        <v>734</v>
      </c>
      <c r="B17" s="569">
        <v>146</v>
      </c>
      <c r="C17" s="566">
        <v>190</v>
      </c>
      <c r="D17" s="567">
        <v>4.0171229445989303</v>
      </c>
      <c r="E17" s="568">
        <v>0.56799629418125697</v>
      </c>
      <c r="F17" s="565">
        <v>37</v>
      </c>
      <c r="G17" s="566">
        <v>33</v>
      </c>
      <c r="H17" s="567">
        <v>0.70360035097967399</v>
      </c>
      <c r="I17" s="568">
        <v>0.24178025610040599</v>
      </c>
      <c r="J17" s="565">
        <v>488</v>
      </c>
      <c r="K17" s="566">
        <v>566</v>
      </c>
      <c r="L17" s="567">
        <v>11.9408714550179</v>
      </c>
      <c r="M17" s="568">
        <v>0.93798579588245301</v>
      </c>
      <c r="N17" s="565">
        <v>381</v>
      </c>
      <c r="O17" s="566">
        <v>392</v>
      </c>
      <c r="P17" s="567">
        <v>8.2710888699592395</v>
      </c>
      <c r="Q17" s="568">
        <v>0.79675632785379902</v>
      </c>
      <c r="R17" s="565">
        <v>77</v>
      </c>
      <c r="S17" s="566">
        <v>84</v>
      </c>
      <c r="T17" s="567">
        <v>1.76505165342781</v>
      </c>
      <c r="U17" s="568">
        <v>0.38089281364955202</v>
      </c>
      <c r="V17" s="625">
        <v>1129</v>
      </c>
      <c r="W17" s="577">
        <v>1265</v>
      </c>
      <c r="X17" s="567">
        <v>26.697735273983501</v>
      </c>
      <c r="Y17" s="568">
        <v>1.2796375221023999</v>
      </c>
    </row>
    <row r="18" spans="1:25" ht="15" thickBot="1" x14ac:dyDescent="0.35">
      <c r="A18" s="473" t="s">
        <v>735</v>
      </c>
      <c r="B18" s="570">
        <v>89</v>
      </c>
      <c r="C18" s="570">
        <v>117</v>
      </c>
      <c r="D18" s="571">
        <v>2.4734997963121899</v>
      </c>
      <c r="E18" s="572">
        <v>0.44927092930449902</v>
      </c>
      <c r="F18" s="573">
        <v>22</v>
      </c>
      <c r="G18" s="570">
        <v>25</v>
      </c>
      <c r="H18" s="571">
        <v>0.53527677423538</v>
      </c>
      <c r="I18" s="572">
        <v>0.211064307750916</v>
      </c>
      <c r="J18" s="573">
        <v>558</v>
      </c>
      <c r="K18" s="570">
        <v>577</v>
      </c>
      <c r="L18" s="571">
        <v>12.1702940313323</v>
      </c>
      <c r="M18" s="572">
        <v>0.94571942270323905</v>
      </c>
      <c r="N18" s="573">
        <v>459</v>
      </c>
      <c r="O18" s="570">
        <v>471</v>
      </c>
      <c r="P18" s="571">
        <v>9.9297149935471491</v>
      </c>
      <c r="Q18" s="572">
        <v>0.86506794344440696</v>
      </c>
      <c r="R18" s="573">
        <v>77</v>
      </c>
      <c r="S18" s="570">
        <v>90</v>
      </c>
      <c r="T18" s="571">
        <v>1.9094974141572401</v>
      </c>
      <c r="U18" s="572">
        <v>0.39588046870594601</v>
      </c>
      <c r="V18" s="626">
        <v>1205</v>
      </c>
      <c r="W18" s="576">
        <v>1280</v>
      </c>
      <c r="X18" s="571">
        <v>27.018283009584302</v>
      </c>
      <c r="Y18" s="572">
        <v>1.2844788868768999</v>
      </c>
    </row>
    <row r="19" spans="1:25" ht="15" thickBot="1" x14ac:dyDescent="0.35">
      <c r="A19" s="473" t="s">
        <v>736</v>
      </c>
      <c r="B19" s="569">
        <v>163</v>
      </c>
      <c r="C19" s="566">
        <v>190</v>
      </c>
      <c r="D19" s="567">
        <v>4.0192345553624698</v>
      </c>
      <c r="E19" s="568">
        <v>0.56813930930924506</v>
      </c>
      <c r="F19" s="565">
        <v>193</v>
      </c>
      <c r="G19" s="566">
        <v>182</v>
      </c>
      <c r="H19" s="567">
        <v>3.83682764352635</v>
      </c>
      <c r="I19" s="568">
        <v>0.55562476524101101</v>
      </c>
      <c r="J19" s="565">
        <v>449</v>
      </c>
      <c r="K19" s="566">
        <v>479</v>
      </c>
      <c r="L19" s="567">
        <v>10.115831075410201</v>
      </c>
      <c r="M19" s="568">
        <v>0.872234873335206</v>
      </c>
      <c r="N19" s="565">
        <v>442</v>
      </c>
      <c r="O19" s="566">
        <v>470</v>
      </c>
      <c r="P19" s="567">
        <v>9.9144596544918198</v>
      </c>
      <c r="Q19" s="568">
        <v>0.86447637176066405</v>
      </c>
      <c r="R19" s="565">
        <v>124</v>
      </c>
      <c r="S19" s="566">
        <v>153</v>
      </c>
      <c r="T19" s="567">
        <v>3.2229281341326201</v>
      </c>
      <c r="U19" s="568">
        <v>0.51086083428177398</v>
      </c>
      <c r="V19" s="625">
        <v>1371</v>
      </c>
      <c r="W19" s="577">
        <v>1474</v>
      </c>
      <c r="X19" s="567">
        <v>31.1092810629235</v>
      </c>
      <c r="Y19" s="568">
        <v>1.3391104663760101</v>
      </c>
    </row>
    <row r="20" spans="1:25" ht="15" thickBot="1" x14ac:dyDescent="0.35">
      <c r="A20" s="473" t="s">
        <v>737</v>
      </c>
      <c r="B20" s="570">
        <v>371</v>
      </c>
      <c r="C20" s="570">
        <v>446</v>
      </c>
      <c r="D20" s="571">
        <v>9.4152611929059997</v>
      </c>
      <c r="E20" s="572">
        <v>0.84476276510294601</v>
      </c>
      <c r="F20" s="573">
        <v>271</v>
      </c>
      <c r="G20" s="570">
        <v>256</v>
      </c>
      <c r="H20" s="571">
        <v>5.4011122928787003</v>
      </c>
      <c r="I20" s="572">
        <v>0.65384630973313596</v>
      </c>
      <c r="J20" s="573">
        <v>346</v>
      </c>
      <c r="K20" s="570">
        <v>397</v>
      </c>
      <c r="L20" s="571">
        <v>8.3771880504398908</v>
      </c>
      <c r="M20" s="572">
        <v>0.80138645748464399</v>
      </c>
      <c r="N20" s="573">
        <v>413</v>
      </c>
      <c r="O20" s="570">
        <v>457</v>
      </c>
      <c r="P20" s="571">
        <v>9.6349285510190601</v>
      </c>
      <c r="Q20" s="572">
        <v>0.85352374169949496</v>
      </c>
      <c r="R20" s="573">
        <v>91</v>
      </c>
      <c r="S20" s="570">
        <v>106</v>
      </c>
      <c r="T20" s="571">
        <v>2.2405204477013201</v>
      </c>
      <c r="U20" s="572">
        <v>0.42809973097964299</v>
      </c>
      <c r="V20" s="626">
        <v>1492</v>
      </c>
      <c r="W20" s="576">
        <v>1662</v>
      </c>
      <c r="X20" s="571">
        <v>35.069010534945001</v>
      </c>
      <c r="Y20" s="572">
        <v>1.38031696375263</v>
      </c>
    </row>
    <row r="21" spans="1:25" ht="15" thickBot="1" x14ac:dyDescent="0.35">
      <c r="A21" s="473" t="s">
        <v>738</v>
      </c>
      <c r="B21" s="569">
        <v>279</v>
      </c>
      <c r="C21" s="566">
        <v>333</v>
      </c>
      <c r="D21" s="567">
        <v>7.0318542847634404</v>
      </c>
      <c r="E21" s="568">
        <v>0.73959348078888099</v>
      </c>
      <c r="F21" s="565">
        <v>227</v>
      </c>
      <c r="G21" s="566">
        <v>219</v>
      </c>
      <c r="H21" s="567">
        <v>4.6204189827443303</v>
      </c>
      <c r="I21" s="568">
        <v>0.60723870234523702</v>
      </c>
      <c r="J21" s="565">
        <v>338</v>
      </c>
      <c r="K21" s="566">
        <v>354</v>
      </c>
      <c r="L21" s="567">
        <v>7.4718959104728597</v>
      </c>
      <c r="M21" s="568">
        <v>0.76057719063388196</v>
      </c>
      <c r="N21" s="565">
        <v>428</v>
      </c>
      <c r="O21" s="566">
        <v>472</v>
      </c>
      <c r="P21" s="567">
        <v>9.9547253109359293</v>
      </c>
      <c r="Q21" s="568">
        <v>0.86603643299001698</v>
      </c>
      <c r="R21" s="565">
        <v>92</v>
      </c>
      <c r="S21" s="566">
        <v>115</v>
      </c>
      <c r="T21" s="567">
        <v>2.4168614973050202</v>
      </c>
      <c r="U21" s="568">
        <v>0.44422636562059498</v>
      </c>
      <c r="V21" s="625">
        <v>1364</v>
      </c>
      <c r="W21" s="577">
        <v>1493</v>
      </c>
      <c r="X21" s="567">
        <v>31.495755986221599</v>
      </c>
      <c r="Y21" s="568">
        <v>1.34361800882366</v>
      </c>
    </row>
    <row r="22" spans="1:25" ht="15" thickBot="1" x14ac:dyDescent="0.35">
      <c r="A22" s="473" t="s">
        <v>739</v>
      </c>
      <c r="B22" s="570">
        <v>133</v>
      </c>
      <c r="C22" s="570">
        <v>160</v>
      </c>
      <c r="D22" s="571">
        <v>3.3691625702907499</v>
      </c>
      <c r="E22" s="572">
        <v>0.52192718002184302</v>
      </c>
      <c r="F22" s="573">
        <v>36</v>
      </c>
      <c r="G22" s="570">
        <v>30</v>
      </c>
      <c r="H22" s="571">
        <v>0.63381668982622996</v>
      </c>
      <c r="I22" s="572">
        <v>0.229557876377779</v>
      </c>
      <c r="J22" s="573">
        <v>476</v>
      </c>
      <c r="K22" s="570">
        <v>518</v>
      </c>
      <c r="L22" s="571">
        <v>10.925340479001701</v>
      </c>
      <c r="M22" s="572">
        <v>0.90237204834025397</v>
      </c>
      <c r="N22" s="573">
        <v>595</v>
      </c>
      <c r="O22" s="570">
        <v>644</v>
      </c>
      <c r="P22" s="571">
        <v>13.581034636543199</v>
      </c>
      <c r="Q22" s="572">
        <v>0.99097344813419896</v>
      </c>
      <c r="R22" s="573">
        <v>99</v>
      </c>
      <c r="S22" s="570">
        <v>108</v>
      </c>
      <c r="T22" s="571">
        <v>2.2689443792358199</v>
      </c>
      <c r="U22" s="572">
        <v>0.43074404131310501</v>
      </c>
      <c r="V22" s="626">
        <v>1339</v>
      </c>
      <c r="W22" s="576">
        <v>1459</v>
      </c>
      <c r="X22" s="571">
        <v>30.778298754897701</v>
      </c>
      <c r="Y22" s="572">
        <v>1.33516364469625</v>
      </c>
    </row>
    <row r="23" spans="1:25" ht="15" thickBot="1" x14ac:dyDescent="0.35">
      <c r="A23" s="473" t="s">
        <v>740</v>
      </c>
      <c r="B23" s="569">
        <v>181</v>
      </c>
      <c r="C23" s="566">
        <v>223</v>
      </c>
      <c r="D23" s="567">
        <v>4.6955660508000499</v>
      </c>
      <c r="E23" s="568">
        <v>0.61191568964316301</v>
      </c>
      <c r="F23" s="565">
        <v>161</v>
      </c>
      <c r="G23" s="566">
        <v>150</v>
      </c>
      <c r="H23" s="567">
        <v>3.1596606319115601</v>
      </c>
      <c r="I23" s="568">
        <v>0.50598708223355904</v>
      </c>
      <c r="J23" s="565">
        <v>490</v>
      </c>
      <c r="K23" s="566">
        <v>525</v>
      </c>
      <c r="L23" s="567">
        <v>11.0828337697632</v>
      </c>
      <c r="M23" s="568">
        <v>0.90804898013471103</v>
      </c>
      <c r="N23" s="565">
        <v>619</v>
      </c>
      <c r="O23" s="566">
        <v>687</v>
      </c>
      <c r="P23" s="567">
        <v>14.500755484211</v>
      </c>
      <c r="Q23" s="568">
        <v>1.01851519365459</v>
      </c>
      <c r="R23" s="565">
        <v>114</v>
      </c>
      <c r="S23" s="566">
        <v>116</v>
      </c>
      <c r="T23" s="567">
        <v>2.4447569504228301</v>
      </c>
      <c r="U23" s="568">
        <v>0.44671878047256602</v>
      </c>
      <c r="V23" s="625">
        <v>1565</v>
      </c>
      <c r="W23" s="577">
        <v>1701</v>
      </c>
      <c r="X23" s="567">
        <v>35.883572887108599</v>
      </c>
      <c r="Y23" s="568">
        <v>1.38746985015941</v>
      </c>
    </row>
    <row r="24" spans="1:25" ht="15" thickBot="1" x14ac:dyDescent="0.35">
      <c r="A24" s="473" t="s">
        <v>741</v>
      </c>
      <c r="B24" s="570">
        <v>388</v>
      </c>
      <c r="C24" s="570">
        <v>472</v>
      </c>
      <c r="D24" s="571">
        <v>9.9681184822130007</v>
      </c>
      <c r="E24" s="572">
        <v>0.86655437146833403</v>
      </c>
      <c r="F24" s="573">
        <v>178</v>
      </c>
      <c r="G24" s="570">
        <v>180</v>
      </c>
      <c r="H24" s="571">
        <v>3.78952147782802</v>
      </c>
      <c r="I24" s="572">
        <v>0.55232465810924303</v>
      </c>
      <c r="J24" s="573">
        <v>451</v>
      </c>
      <c r="K24" s="570">
        <v>506</v>
      </c>
      <c r="L24" s="571">
        <v>10.6817483091627</v>
      </c>
      <c r="M24" s="572">
        <v>0.893474857145936</v>
      </c>
      <c r="N24" s="573">
        <v>636</v>
      </c>
      <c r="O24" s="570">
        <v>701</v>
      </c>
      <c r="P24" s="571">
        <v>14.795454368567601</v>
      </c>
      <c r="Q24" s="572">
        <v>1.0270381935964901</v>
      </c>
      <c r="R24" s="573">
        <v>143</v>
      </c>
      <c r="S24" s="570">
        <v>158</v>
      </c>
      <c r="T24" s="571">
        <v>3.33018383225766</v>
      </c>
      <c r="U24" s="572">
        <v>0.51900388526227703</v>
      </c>
      <c r="V24" s="626">
        <v>1796</v>
      </c>
      <c r="W24" s="576">
        <v>2017</v>
      </c>
      <c r="X24" s="571">
        <v>42.565026470028997</v>
      </c>
      <c r="Y24" s="572">
        <v>1.4302294788102701</v>
      </c>
    </row>
    <row r="25" spans="1:25" ht="15" thickBot="1" x14ac:dyDescent="0.35">
      <c r="A25" s="473" t="s">
        <v>742</v>
      </c>
      <c r="B25" s="569">
        <v>652</v>
      </c>
      <c r="C25" s="566">
        <v>821</v>
      </c>
      <c r="D25" s="567">
        <v>17.327560347256401</v>
      </c>
      <c r="E25" s="568">
        <v>1.0948135038882101</v>
      </c>
      <c r="F25" s="565">
        <v>145</v>
      </c>
      <c r="G25" s="566">
        <v>156</v>
      </c>
      <c r="H25" s="567">
        <v>3.2912586020302399</v>
      </c>
      <c r="I25" s="568">
        <v>0.516065620314066</v>
      </c>
      <c r="J25" s="565">
        <v>441</v>
      </c>
      <c r="K25" s="566">
        <v>527</v>
      </c>
      <c r="L25" s="567">
        <v>11.1128055855852</v>
      </c>
      <c r="M25" s="568">
        <v>0.90912273005252597</v>
      </c>
      <c r="N25" s="565">
        <v>716</v>
      </c>
      <c r="O25" s="566">
        <v>812</v>
      </c>
      <c r="P25" s="567">
        <v>17.131826258296599</v>
      </c>
      <c r="Q25" s="568">
        <v>1.0899003028568699</v>
      </c>
      <c r="R25" s="565">
        <v>157</v>
      </c>
      <c r="S25" s="566">
        <v>192</v>
      </c>
      <c r="T25" s="567">
        <v>4.0485758205164801</v>
      </c>
      <c r="U25" s="568">
        <v>0.570122144091469</v>
      </c>
      <c r="V25" s="625">
        <v>2111</v>
      </c>
      <c r="W25" s="577">
        <v>2508</v>
      </c>
      <c r="X25" s="567">
        <v>52.912026613684901</v>
      </c>
      <c r="Y25" s="568">
        <v>1.4438539199463201</v>
      </c>
    </row>
    <row r="26" spans="1:25" ht="15" thickBot="1" x14ac:dyDescent="0.35">
      <c r="A26" s="473" t="s">
        <v>743</v>
      </c>
      <c r="B26" s="570">
        <v>478</v>
      </c>
      <c r="C26" s="570">
        <v>573</v>
      </c>
      <c r="D26" s="571">
        <v>12.082703556939901</v>
      </c>
      <c r="E26" s="572">
        <v>0.94277982682310801</v>
      </c>
      <c r="F26" s="573">
        <v>68</v>
      </c>
      <c r="G26" s="570">
        <v>71</v>
      </c>
      <c r="H26" s="571">
        <v>1.5012096253712599</v>
      </c>
      <c r="I26" s="572">
        <v>0.35174438820813098</v>
      </c>
      <c r="J26" s="573">
        <v>241</v>
      </c>
      <c r="K26" s="570">
        <v>289</v>
      </c>
      <c r="L26" s="571">
        <v>6.0887619978418899</v>
      </c>
      <c r="M26" s="572">
        <v>0.69169452909342699</v>
      </c>
      <c r="N26" s="573">
        <v>611</v>
      </c>
      <c r="O26" s="570">
        <v>731</v>
      </c>
      <c r="P26" s="571">
        <v>15.420660902256</v>
      </c>
      <c r="Q26" s="572">
        <v>1.04465935041069</v>
      </c>
      <c r="R26" s="573">
        <v>95</v>
      </c>
      <c r="S26" s="570">
        <v>118</v>
      </c>
      <c r="T26" s="571">
        <v>2.4878087915598401</v>
      </c>
      <c r="U26" s="572">
        <v>0.45053549854356501</v>
      </c>
      <c r="V26" s="626">
        <v>1493</v>
      </c>
      <c r="W26" s="576">
        <v>1781</v>
      </c>
      <c r="X26" s="571">
        <v>37.581144873968803</v>
      </c>
      <c r="Y26" s="572">
        <v>1.4009865345271399</v>
      </c>
    </row>
    <row r="27" spans="1:25" ht="15" thickBot="1" x14ac:dyDescent="0.35">
      <c r="A27" s="473" t="s">
        <v>744</v>
      </c>
      <c r="B27" s="569">
        <v>222</v>
      </c>
      <c r="C27" s="566">
        <v>275</v>
      </c>
      <c r="D27" s="567">
        <v>5.7968408022707196</v>
      </c>
      <c r="E27" s="568">
        <v>0.67595763713858303</v>
      </c>
      <c r="F27" s="565">
        <v>34</v>
      </c>
      <c r="G27" s="566">
        <v>39</v>
      </c>
      <c r="H27" s="567">
        <v>0.83072706058759704</v>
      </c>
      <c r="I27" s="568">
        <v>0.26254805303219098</v>
      </c>
      <c r="J27" s="565">
        <v>59</v>
      </c>
      <c r="K27" s="566">
        <v>89</v>
      </c>
      <c r="L27" s="567">
        <v>1.8837669252101199</v>
      </c>
      <c r="M27" s="568">
        <v>0.39325574458838403</v>
      </c>
      <c r="N27" s="565">
        <v>438</v>
      </c>
      <c r="O27" s="566">
        <v>521</v>
      </c>
      <c r="P27" s="567">
        <v>10.994656223351001</v>
      </c>
      <c r="Q27" s="568">
        <v>0.90487778621716997</v>
      </c>
      <c r="R27" s="565">
        <v>52</v>
      </c>
      <c r="S27" s="566">
        <v>62</v>
      </c>
      <c r="T27" s="567">
        <v>1.3056045160111101</v>
      </c>
      <c r="U27" s="568">
        <v>0.32835461607403799</v>
      </c>
      <c r="V27" s="565">
        <v>805</v>
      </c>
      <c r="W27" s="566">
        <v>986</v>
      </c>
      <c r="X27" s="567">
        <v>20.811595527430502</v>
      </c>
      <c r="Y27" s="568">
        <v>1.1742877850222</v>
      </c>
    </row>
    <row r="28" spans="1:25" ht="15" thickBot="1" x14ac:dyDescent="0.35">
      <c r="A28" s="473" t="s">
        <v>745</v>
      </c>
      <c r="B28" s="570">
        <v>89</v>
      </c>
      <c r="C28" s="570">
        <v>141</v>
      </c>
      <c r="D28" s="571">
        <v>2.9749214451885999</v>
      </c>
      <c r="E28" s="572">
        <v>0.49144034967320799</v>
      </c>
      <c r="F28" s="573">
        <v>14</v>
      </c>
      <c r="G28" s="570">
        <v>16</v>
      </c>
      <c r="H28" s="571">
        <v>0.341359254719176</v>
      </c>
      <c r="I28" s="572">
        <v>0.1687152653051</v>
      </c>
      <c r="J28" s="573">
        <v>26</v>
      </c>
      <c r="K28" s="570">
        <v>36</v>
      </c>
      <c r="L28" s="571">
        <v>0.76798594296991696</v>
      </c>
      <c r="M28" s="572">
        <v>0.25251873037776801</v>
      </c>
      <c r="N28" s="573">
        <v>281</v>
      </c>
      <c r="O28" s="570">
        <v>335</v>
      </c>
      <c r="P28" s="571">
        <v>7.07189364607963</v>
      </c>
      <c r="Q28" s="572">
        <v>0.74153638028314695</v>
      </c>
      <c r="R28" s="573">
        <v>40</v>
      </c>
      <c r="S28" s="570">
        <v>49</v>
      </c>
      <c r="T28" s="571">
        <v>1.03124775068881</v>
      </c>
      <c r="U28" s="572">
        <v>0.29222785698082798</v>
      </c>
      <c r="V28" s="573">
        <v>450</v>
      </c>
      <c r="W28" s="570">
        <v>578</v>
      </c>
      <c r="X28" s="571">
        <v>12.187408039646099</v>
      </c>
      <c r="Y28" s="572">
        <v>0.94629192183650601</v>
      </c>
    </row>
    <row r="29" spans="1:25" ht="15" thickBot="1" x14ac:dyDescent="0.35">
      <c r="A29" s="473" t="s">
        <v>746</v>
      </c>
      <c r="B29" s="569">
        <v>63</v>
      </c>
      <c r="C29" s="566">
        <v>80</v>
      </c>
      <c r="D29" s="567">
        <v>1.6816340665084999</v>
      </c>
      <c r="E29" s="568">
        <v>0.37194106726267401</v>
      </c>
      <c r="F29" s="561">
        <v>11</v>
      </c>
      <c r="G29" s="562">
        <v>13</v>
      </c>
      <c r="H29" s="563">
        <v>0.27325872252918598</v>
      </c>
      <c r="I29" s="564">
        <v>0.15100241375406701</v>
      </c>
      <c r="J29" s="565">
        <v>15</v>
      </c>
      <c r="K29" s="566">
        <v>24</v>
      </c>
      <c r="L29" s="567">
        <v>0.50836805576994903</v>
      </c>
      <c r="M29" s="568">
        <v>0.20571855373683101</v>
      </c>
      <c r="N29" s="565">
        <v>235</v>
      </c>
      <c r="O29" s="566">
        <v>293</v>
      </c>
      <c r="P29" s="567">
        <v>6.1805554730840999</v>
      </c>
      <c r="Q29" s="568">
        <v>0.69654830807024404</v>
      </c>
      <c r="R29" s="565">
        <v>28</v>
      </c>
      <c r="S29" s="566">
        <v>37</v>
      </c>
      <c r="T29" s="567">
        <v>0.78399323547691302</v>
      </c>
      <c r="U29" s="568">
        <v>0.25511622982663001</v>
      </c>
      <c r="V29" s="565">
        <v>352</v>
      </c>
      <c r="W29" s="566">
        <v>447</v>
      </c>
      <c r="X29" s="567">
        <v>9.4278095533686503</v>
      </c>
      <c r="Y29" s="568">
        <v>0.84526696222835995</v>
      </c>
    </row>
    <row r="30" spans="1:25" ht="15" thickBot="1" x14ac:dyDescent="0.35">
      <c r="A30" s="473" t="s">
        <v>747</v>
      </c>
      <c r="B30" s="570">
        <v>56</v>
      </c>
      <c r="C30" s="570">
        <v>73</v>
      </c>
      <c r="D30" s="571">
        <v>1.5345316118149099</v>
      </c>
      <c r="E30" s="572">
        <v>0.35556659588137202</v>
      </c>
      <c r="F30" s="574">
        <v>8</v>
      </c>
      <c r="G30" s="558">
        <v>9</v>
      </c>
      <c r="H30" s="559">
        <v>0.19878447496013199</v>
      </c>
      <c r="I30" s="575">
        <v>0.128839848520482</v>
      </c>
      <c r="J30" s="574">
        <v>6</v>
      </c>
      <c r="K30" s="558">
        <v>7</v>
      </c>
      <c r="L30" s="559">
        <v>0.14827648123014101</v>
      </c>
      <c r="M30" s="575">
        <v>0.11130251478948699</v>
      </c>
      <c r="N30" s="573">
        <v>174</v>
      </c>
      <c r="O30" s="570">
        <v>237</v>
      </c>
      <c r="P30" s="571">
        <v>4.9938745469593799</v>
      </c>
      <c r="Q30" s="572">
        <v>0.63006546550396803</v>
      </c>
      <c r="R30" s="573">
        <v>14</v>
      </c>
      <c r="S30" s="570">
        <v>17</v>
      </c>
      <c r="T30" s="571">
        <v>0.36722219026041503</v>
      </c>
      <c r="U30" s="572">
        <v>0.174967197768573</v>
      </c>
      <c r="V30" s="573">
        <v>258</v>
      </c>
      <c r="W30" s="570">
        <v>343</v>
      </c>
      <c r="X30" s="571">
        <v>7.2426893052249701</v>
      </c>
      <c r="Y30" s="572">
        <v>0.74974755929084302</v>
      </c>
    </row>
    <row r="31" spans="1:25" x14ac:dyDescent="0.3">
      <c r="A31" s="475" t="s">
        <v>748</v>
      </c>
      <c r="B31" s="578">
        <v>43</v>
      </c>
      <c r="C31" s="579">
        <v>58</v>
      </c>
      <c r="D31" s="580">
        <v>1.2309689400644801</v>
      </c>
      <c r="E31" s="581">
        <v>0.31895175982032598</v>
      </c>
      <c r="F31" s="583">
        <v>3</v>
      </c>
      <c r="G31" s="584">
        <v>3</v>
      </c>
      <c r="H31" s="627">
        <v>7.2479007415831298E-2</v>
      </c>
      <c r="I31" s="628">
        <v>7.78466151882094E-2</v>
      </c>
      <c r="J31" s="583">
        <v>2</v>
      </c>
      <c r="K31" s="584">
        <v>3</v>
      </c>
      <c r="L31" s="627">
        <v>6.23440054581232E-2</v>
      </c>
      <c r="M31" s="628">
        <v>7.2202625276933802E-2</v>
      </c>
      <c r="N31" s="582">
        <v>87</v>
      </c>
      <c r="O31" s="579">
        <v>138</v>
      </c>
      <c r="P31" s="580">
        <v>2.9018501236633498</v>
      </c>
      <c r="Q31" s="581">
        <v>0.48555007445804799</v>
      </c>
      <c r="R31" s="629">
        <v>5</v>
      </c>
      <c r="S31" s="630">
        <v>7</v>
      </c>
      <c r="T31" s="631">
        <v>0.140551145578654</v>
      </c>
      <c r="U31" s="632">
        <v>0.10836844355966301</v>
      </c>
      <c r="V31" s="582">
        <v>140</v>
      </c>
      <c r="W31" s="579">
        <v>209</v>
      </c>
      <c r="X31" s="580">
        <v>4.4081932221804303</v>
      </c>
      <c r="Y31" s="581">
        <v>0.59378839432030295</v>
      </c>
    </row>
    <row r="32" spans="1:25" x14ac:dyDescent="0.3">
      <c r="A32" s="586" t="s">
        <v>156</v>
      </c>
      <c r="B32" s="587">
        <v>5431</v>
      </c>
      <c r="C32" s="587">
        <v>6740</v>
      </c>
      <c r="D32" s="588" t="s">
        <v>136</v>
      </c>
      <c r="E32" s="589" t="s">
        <v>136</v>
      </c>
      <c r="F32" s="590">
        <v>2125</v>
      </c>
      <c r="G32" s="587">
        <v>2100</v>
      </c>
      <c r="H32" s="588" t="s">
        <v>136</v>
      </c>
      <c r="I32" s="589" t="s">
        <v>136</v>
      </c>
      <c r="J32" s="590">
        <v>4853</v>
      </c>
      <c r="K32" s="587">
        <v>5427</v>
      </c>
      <c r="L32" s="588" t="s">
        <v>136</v>
      </c>
      <c r="M32" s="589" t="s">
        <v>136</v>
      </c>
      <c r="N32" s="590">
        <v>7005</v>
      </c>
      <c r="O32" s="587">
        <v>7869</v>
      </c>
      <c r="P32" s="588" t="s">
        <v>136</v>
      </c>
      <c r="Q32" s="589" t="s">
        <v>136</v>
      </c>
      <c r="R32" s="590">
        <v>1541</v>
      </c>
      <c r="S32" s="587">
        <v>1804</v>
      </c>
      <c r="T32" s="588" t="s">
        <v>136</v>
      </c>
      <c r="U32" s="589" t="s">
        <v>136</v>
      </c>
      <c r="V32" s="590">
        <v>20955</v>
      </c>
      <c r="W32" s="587">
        <v>23941</v>
      </c>
      <c r="X32" s="588" t="s">
        <v>136</v>
      </c>
      <c r="Y32" s="589" t="s">
        <v>136</v>
      </c>
    </row>
    <row r="33" spans="1:25" ht="60" customHeight="1" x14ac:dyDescent="0.3">
      <c r="A33" s="1268" t="s">
        <v>749</v>
      </c>
      <c r="B33" s="1268"/>
      <c r="C33" s="1268"/>
      <c r="D33" s="1268"/>
      <c r="E33" s="1268"/>
      <c r="F33" s="1268"/>
      <c r="G33" s="1268"/>
      <c r="H33" s="1268"/>
      <c r="I33" s="1268"/>
      <c r="J33" s="1268"/>
      <c r="K33" s="1268"/>
      <c r="L33" s="1268"/>
      <c r="M33" s="1268"/>
      <c r="N33" s="1268"/>
      <c r="O33" s="1268"/>
      <c r="P33" s="1268"/>
      <c r="Q33" s="1268"/>
      <c r="R33" s="1268"/>
      <c r="S33" s="1268"/>
      <c r="T33" s="1268"/>
      <c r="U33" s="1268"/>
      <c r="V33" s="1268"/>
      <c r="W33" s="1268"/>
      <c r="X33" s="1268"/>
      <c r="Y33" s="1268"/>
    </row>
    <row r="34" spans="1:25" ht="22.5" customHeight="1" x14ac:dyDescent="0.3"/>
    <row r="35" spans="1:25" ht="18.75" customHeight="1" x14ac:dyDescent="0.3">
      <c r="A35" s="1363" t="s">
        <v>769</v>
      </c>
      <c r="B35" s="1363"/>
      <c r="C35" s="1363"/>
      <c r="D35" s="1363"/>
      <c r="E35" s="1363"/>
      <c r="F35" s="1363"/>
      <c r="G35" s="1363"/>
      <c r="H35" s="1363"/>
      <c r="I35" s="1363"/>
      <c r="J35" s="1363"/>
      <c r="K35" s="1363"/>
      <c r="L35" s="1363"/>
      <c r="M35" s="1363"/>
      <c r="N35" s="1363"/>
      <c r="O35" s="1363"/>
      <c r="P35" s="1363"/>
      <c r="Q35" s="1363"/>
      <c r="R35" s="1363"/>
      <c r="S35" s="1363"/>
      <c r="T35" s="1363"/>
      <c r="U35" s="1363"/>
      <c r="V35" s="1363"/>
      <c r="W35" s="1363"/>
      <c r="X35" s="1363"/>
      <c r="Y35" s="1363"/>
    </row>
    <row r="36" spans="1:25" ht="33.75" customHeight="1" x14ac:dyDescent="0.3">
      <c r="A36" s="1396" t="s">
        <v>713</v>
      </c>
      <c r="B36" s="1379" t="s">
        <v>765</v>
      </c>
      <c r="C36" s="1379"/>
      <c r="D36" s="1379"/>
      <c r="E36" s="1380"/>
      <c r="F36" s="1391" t="s">
        <v>766</v>
      </c>
      <c r="G36" s="1379"/>
      <c r="H36" s="1379"/>
      <c r="I36" s="1380"/>
      <c r="J36" s="1391" t="s">
        <v>767</v>
      </c>
      <c r="K36" s="1379"/>
      <c r="L36" s="1379"/>
      <c r="M36" s="1380"/>
      <c r="N36" s="1391" t="s">
        <v>768</v>
      </c>
      <c r="O36" s="1379"/>
      <c r="P36" s="1379"/>
      <c r="Q36" s="1380"/>
      <c r="R36" s="1391" t="s">
        <v>720</v>
      </c>
      <c r="S36" s="1379"/>
      <c r="T36" s="1379"/>
      <c r="U36" s="1380"/>
      <c r="V36" s="1391" t="s">
        <v>723</v>
      </c>
      <c r="W36" s="1379"/>
      <c r="X36" s="1379"/>
      <c r="Y36" s="1380"/>
    </row>
    <row r="37" spans="1:25" ht="21.6" x14ac:dyDescent="0.3">
      <c r="A37" s="1393"/>
      <c r="B37" s="510" t="s">
        <v>17</v>
      </c>
      <c r="C37" s="510" t="s">
        <v>724</v>
      </c>
      <c r="D37" s="510" t="s">
        <v>154</v>
      </c>
      <c r="E37" s="470" t="s">
        <v>254</v>
      </c>
      <c r="F37" s="469" t="s">
        <v>17</v>
      </c>
      <c r="G37" s="510" t="s">
        <v>724</v>
      </c>
      <c r="H37" s="510" t="s">
        <v>154</v>
      </c>
      <c r="I37" s="470" t="s">
        <v>254</v>
      </c>
      <c r="J37" s="469" t="s">
        <v>17</v>
      </c>
      <c r="K37" s="510" t="s">
        <v>724</v>
      </c>
      <c r="L37" s="510" t="s">
        <v>154</v>
      </c>
      <c r="M37" s="470" t="s">
        <v>254</v>
      </c>
      <c r="N37" s="469" t="s">
        <v>17</v>
      </c>
      <c r="O37" s="510" t="s">
        <v>724</v>
      </c>
      <c r="P37" s="510" t="s">
        <v>154</v>
      </c>
      <c r="Q37" s="470" t="s">
        <v>254</v>
      </c>
      <c r="R37" s="469" t="s">
        <v>17</v>
      </c>
      <c r="S37" s="510" t="s">
        <v>724</v>
      </c>
      <c r="T37" s="510" t="s">
        <v>154</v>
      </c>
      <c r="U37" s="470" t="s">
        <v>254</v>
      </c>
      <c r="V37" s="469" t="s">
        <v>17</v>
      </c>
      <c r="W37" s="510" t="s">
        <v>724</v>
      </c>
      <c r="X37" s="510" t="s">
        <v>154</v>
      </c>
      <c r="Y37" s="470" t="s">
        <v>254</v>
      </c>
    </row>
    <row r="38" spans="1:25" ht="15" thickBot="1" x14ac:dyDescent="0.35">
      <c r="A38" s="473" t="s">
        <v>725</v>
      </c>
      <c r="B38" s="537">
        <v>6</v>
      </c>
      <c r="C38" s="537">
        <v>7</v>
      </c>
      <c r="D38" s="538">
        <v>0.179815182018919</v>
      </c>
      <c r="E38" s="539">
        <v>0.133270616023794</v>
      </c>
      <c r="F38" s="540">
        <v>2</v>
      </c>
      <c r="G38" s="541">
        <v>2</v>
      </c>
      <c r="H38" s="542">
        <v>5.6790204528263999E-2</v>
      </c>
      <c r="I38" s="543">
        <v>7.4942021712724599E-2</v>
      </c>
      <c r="J38" s="540">
        <v>0</v>
      </c>
      <c r="K38" s="541">
        <v>0</v>
      </c>
      <c r="L38" s="541">
        <v>0</v>
      </c>
      <c r="M38" s="545">
        <v>0</v>
      </c>
      <c r="N38" s="622">
        <v>22</v>
      </c>
      <c r="O38" s="546">
        <v>26</v>
      </c>
      <c r="P38" s="547">
        <v>0.648797239538069</v>
      </c>
      <c r="Q38" s="623">
        <v>0.252553332290403</v>
      </c>
      <c r="R38" s="540">
        <v>1</v>
      </c>
      <c r="S38" s="541">
        <v>1</v>
      </c>
      <c r="T38" s="542">
        <v>2.5302482899411099E-2</v>
      </c>
      <c r="U38" s="543">
        <v>5.0030939844705503E-2</v>
      </c>
      <c r="V38" s="622">
        <v>31</v>
      </c>
      <c r="W38" s="546">
        <v>37</v>
      </c>
      <c r="X38" s="547">
        <v>0.91070510898466395</v>
      </c>
      <c r="Y38" s="623">
        <v>0.29882318982821299</v>
      </c>
    </row>
    <row r="39" spans="1:25" ht="15" thickBot="1" x14ac:dyDescent="0.35">
      <c r="A39" s="473" t="s">
        <v>726</v>
      </c>
      <c r="B39" s="548">
        <v>1</v>
      </c>
      <c r="C39" s="548">
        <v>1</v>
      </c>
      <c r="D39" s="549">
        <v>3.3724943426297699E-2</v>
      </c>
      <c r="E39" s="550">
        <v>5.7758301263246097E-2</v>
      </c>
      <c r="F39" s="551">
        <v>0</v>
      </c>
      <c r="G39" s="548">
        <v>0</v>
      </c>
      <c r="H39" s="548">
        <v>0</v>
      </c>
      <c r="I39" s="552">
        <v>0</v>
      </c>
      <c r="J39" s="551">
        <v>0</v>
      </c>
      <c r="K39" s="548">
        <v>0</v>
      </c>
      <c r="L39" s="548">
        <v>0</v>
      </c>
      <c r="M39" s="552">
        <v>0</v>
      </c>
      <c r="N39" s="551">
        <v>2</v>
      </c>
      <c r="O39" s="548">
        <v>2</v>
      </c>
      <c r="P39" s="549">
        <v>4.8953466085210902E-2</v>
      </c>
      <c r="Q39" s="550">
        <v>6.9582085019936998E-2</v>
      </c>
      <c r="R39" s="551">
        <v>1</v>
      </c>
      <c r="S39" s="548">
        <v>1</v>
      </c>
      <c r="T39" s="549">
        <v>2.5302482899411099E-2</v>
      </c>
      <c r="U39" s="550">
        <v>5.0030939844705503E-2</v>
      </c>
      <c r="V39" s="551">
        <v>4</v>
      </c>
      <c r="W39" s="548">
        <v>4</v>
      </c>
      <c r="X39" s="549">
        <v>0.10798089241092</v>
      </c>
      <c r="Y39" s="550">
        <v>0.103312029689168</v>
      </c>
    </row>
    <row r="40" spans="1:25" ht="15" thickBot="1" x14ac:dyDescent="0.35">
      <c r="A40" s="473" t="s">
        <v>727</v>
      </c>
      <c r="B40" s="553">
        <v>2</v>
      </c>
      <c r="C40" s="553">
        <v>3</v>
      </c>
      <c r="D40" s="554">
        <v>8.6497435070709602E-2</v>
      </c>
      <c r="E40" s="555">
        <v>9.2475299922140902E-2</v>
      </c>
      <c r="F40" s="556">
        <v>0</v>
      </c>
      <c r="G40" s="553">
        <v>0</v>
      </c>
      <c r="H40" s="553">
        <v>0</v>
      </c>
      <c r="I40" s="557">
        <v>0</v>
      </c>
      <c r="J40" s="556">
        <v>0</v>
      </c>
      <c r="K40" s="553">
        <v>0</v>
      </c>
      <c r="L40" s="553">
        <v>0</v>
      </c>
      <c r="M40" s="557">
        <v>0</v>
      </c>
      <c r="N40" s="556">
        <v>2</v>
      </c>
      <c r="O40" s="553">
        <v>2</v>
      </c>
      <c r="P40" s="554">
        <v>5.2685346677427101E-2</v>
      </c>
      <c r="Q40" s="555">
        <v>7.21842632208054E-2</v>
      </c>
      <c r="R40" s="556">
        <v>0</v>
      </c>
      <c r="S40" s="553">
        <v>0</v>
      </c>
      <c r="T40" s="553">
        <v>0</v>
      </c>
      <c r="U40" s="557">
        <v>0</v>
      </c>
      <c r="V40" s="556">
        <v>4</v>
      </c>
      <c r="W40" s="553">
        <v>6</v>
      </c>
      <c r="X40" s="554">
        <v>0.139182781748137</v>
      </c>
      <c r="Y40" s="555">
        <v>0.11727416674508701</v>
      </c>
    </row>
    <row r="41" spans="1:25" ht="15" thickBot="1" x14ac:dyDescent="0.35">
      <c r="A41" s="471" t="s">
        <v>728</v>
      </c>
      <c r="B41" s="624">
        <v>7</v>
      </c>
      <c r="C41" s="562">
        <v>10</v>
      </c>
      <c r="D41" s="563">
        <v>0.243023430919101</v>
      </c>
      <c r="E41" s="564">
        <v>0.15488442750574</v>
      </c>
      <c r="F41" s="551">
        <v>0</v>
      </c>
      <c r="G41" s="548">
        <v>0</v>
      </c>
      <c r="H41" s="548">
        <v>0</v>
      </c>
      <c r="I41" s="552">
        <v>0</v>
      </c>
      <c r="J41" s="551">
        <v>0</v>
      </c>
      <c r="K41" s="548">
        <v>0</v>
      </c>
      <c r="L41" s="548">
        <v>0</v>
      </c>
      <c r="M41" s="552">
        <v>0</v>
      </c>
      <c r="N41" s="551">
        <v>0</v>
      </c>
      <c r="O41" s="548">
        <v>0</v>
      </c>
      <c r="P41" s="548">
        <v>0</v>
      </c>
      <c r="Q41" s="552">
        <v>0</v>
      </c>
      <c r="R41" s="551">
        <v>0</v>
      </c>
      <c r="S41" s="548">
        <v>0</v>
      </c>
      <c r="T41" s="548">
        <v>0</v>
      </c>
      <c r="U41" s="552">
        <v>0</v>
      </c>
      <c r="V41" s="561">
        <v>7</v>
      </c>
      <c r="W41" s="562">
        <v>10</v>
      </c>
      <c r="X41" s="563">
        <v>0.243023430919101</v>
      </c>
      <c r="Y41" s="564">
        <v>0.15488442750574</v>
      </c>
    </row>
    <row r="42" spans="1:25" ht="15" thickBot="1" x14ac:dyDescent="0.35">
      <c r="A42" s="473" t="s">
        <v>729</v>
      </c>
      <c r="B42" s="566">
        <v>31</v>
      </c>
      <c r="C42" s="566">
        <v>39</v>
      </c>
      <c r="D42" s="567">
        <v>0.96707004292655496</v>
      </c>
      <c r="E42" s="568">
        <v>0.30784409049262601</v>
      </c>
      <c r="F42" s="551">
        <v>0</v>
      </c>
      <c r="G42" s="548">
        <v>0</v>
      </c>
      <c r="H42" s="548">
        <v>0</v>
      </c>
      <c r="I42" s="552">
        <v>0</v>
      </c>
      <c r="J42" s="551">
        <v>0</v>
      </c>
      <c r="K42" s="548">
        <v>0</v>
      </c>
      <c r="L42" s="548">
        <v>0</v>
      </c>
      <c r="M42" s="552">
        <v>0</v>
      </c>
      <c r="N42" s="551">
        <v>3</v>
      </c>
      <c r="O42" s="548">
        <v>3</v>
      </c>
      <c r="P42" s="549">
        <v>7.3363439373866093E-2</v>
      </c>
      <c r="Q42" s="550">
        <v>8.5171151417409205E-2</v>
      </c>
      <c r="R42" s="551">
        <v>1</v>
      </c>
      <c r="S42" s="548">
        <v>1</v>
      </c>
      <c r="T42" s="549">
        <v>3.1836420322179898E-2</v>
      </c>
      <c r="U42" s="550">
        <v>5.6118365577380903E-2</v>
      </c>
      <c r="V42" s="565">
        <v>35</v>
      </c>
      <c r="W42" s="566">
        <v>43</v>
      </c>
      <c r="X42" s="567">
        <v>1.0722699026225999</v>
      </c>
      <c r="Y42" s="568">
        <v>0.32398367101315201</v>
      </c>
    </row>
    <row r="43" spans="1:25" ht="15" thickBot="1" x14ac:dyDescent="0.35">
      <c r="A43" s="473" t="s">
        <v>730</v>
      </c>
      <c r="B43" s="569">
        <v>170</v>
      </c>
      <c r="C43" s="566">
        <v>220</v>
      </c>
      <c r="D43" s="567">
        <v>5.4839622668845198</v>
      </c>
      <c r="E43" s="568">
        <v>0.71616323840611396</v>
      </c>
      <c r="F43" s="561">
        <v>7</v>
      </c>
      <c r="G43" s="562">
        <v>11</v>
      </c>
      <c r="H43" s="563">
        <v>0.27882377679764098</v>
      </c>
      <c r="I43" s="564">
        <v>0.16587106797444301</v>
      </c>
      <c r="J43" s="551">
        <v>2</v>
      </c>
      <c r="K43" s="548">
        <v>1</v>
      </c>
      <c r="L43" s="549">
        <v>2.6480040869195198E-2</v>
      </c>
      <c r="M43" s="550">
        <v>5.1181600091749199E-2</v>
      </c>
      <c r="N43" s="565">
        <v>17</v>
      </c>
      <c r="O43" s="566">
        <v>22</v>
      </c>
      <c r="P43" s="567">
        <v>0.55096960077409496</v>
      </c>
      <c r="Q43" s="568">
        <v>0.232849943755325</v>
      </c>
      <c r="R43" s="561">
        <v>7</v>
      </c>
      <c r="S43" s="562">
        <v>10</v>
      </c>
      <c r="T43" s="563">
        <v>0.248408291712021</v>
      </c>
      <c r="U43" s="564">
        <v>0.15658674742488399</v>
      </c>
      <c r="V43" s="565">
        <v>203</v>
      </c>
      <c r="W43" s="566">
        <v>264</v>
      </c>
      <c r="X43" s="567">
        <v>6.5886439770374698</v>
      </c>
      <c r="Y43" s="568">
        <v>0.78038677436710302</v>
      </c>
    </row>
    <row r="44" spans="1:25" ht="15" thickBot="1" x14ac:dyDescent="0.35">
      <c r="A44" s="473" t="s">
        <v>731</v>
      </c>
      <c r="B44" s="570">
        <v>688</v>
      </c>
      <c r="C44" s="570">
        <v>850</v>
      </c>
      <c r="D44" s="571">
        <v>21.187688994417002</v>
      </c>
      <c r="E44" s="572">
        <v>1.2854372112686101</v>
      </c>
      <c r="F44" s="573">
        <v>62</v>
      </c>
      <c r="G44" s="570">
        <v>67</v>
      </c>
      <c r="H44" s="571">
        <v>1.6574397407124299</v>
      </c>
      <c r="I44" s="572">
        <v>0.40160736722803603</v>
      </c>
      <c r="J44" s="573">
        <v>41</v>
      </c>
      <c r="K44" s="570">
        <v>48</v>
      </c>
      <c r="L44" s="571">
        <v>1.18946775288129</v>
      </c>
      <c r="M44" s="572">
        <v>0.34102796813869801</v>
      </c>
      <c r="N44" s="573">
        <v>56</v>
      </c>
      <c r="O44" s="570">
        <v>61</v>
      </c>
      <c r="P44" s="571">
        <v>1.5113150253729</v>
      </c>
      <c r="Q44" s="572">
        <v>0.38378032943742302</v>
      </c>
      <c r="R44" s="573">
        <v>39</v>
      </c>
      <c r="S44" s="570">
        <v>40</v>
      </c>
      <c r="T44" s="571">
        <v>1.00556764299006</v>
      </c>
      <c r="U44" s="572">
        <v>0.31385067849132697</v>
      </c>
      <c r="V44" s="573">
        <v>886</v>
      </c>
      <c r="W44" s="576">
        <v>1066</v>
      </c>
      <c r="X44" s="571">
        <v>26.551479156373698</v>
      </c>
      <c r="Y44" s="572">
        <v>1.3891461161573699</v>
      </c>
    </row>
    <row r="45" spans="1:25" ht="15" thickBot="1" x14ac:dyDescent="0.35">
      <c r="A45" s="473" t="s">
        <v>732</v>
      </c>
      <c r="B45" s="569">
        <v>821</v>
      </c>
      <c r="C45" s="577">
        <v>1026</v>
      </c>
      <c r="D45" s="567">
        <v>25.572472163614599</v>
      </c>
      <c r="E45" s="568">
        <v>1.37235097775703</v>
      </c>
      <c r="F45" s="565">
        <v>405</v>
      </c>
      <c r="G45" s="566">
        <v>397</v>
      </c>
      <c r="H45" s="567">
        <v>9.8985840215881602</v>
      </c>
      <c r="I45" s="568">
        <v>0.93942991765268202</v>
      </c>
      <c r="J45" s="565">
        <v>100</v>
      </c>
      <c r="K45" s="566">
        <v>119</v>
      </c>
      <c r="L45" s="567">
        <v>2.9704528587286498</v>
      </c>
      <c r="M45" s="568">
        <v>0.53404195409704103</v>
      </c>
      <c r="N45" s="565">
        <v>129</v>
      </c>
      <c r="O45" s="566">
        <v>135</v>
      </c>
      <c r="P45" s="567">
        <v>3.3621971374047499</v>
      </c>
      <c r="Q45" s="568">
        <v>0.56701840055459096</v>
      </c>
      <c r="R45" s="565">
        <v>121</v>
      </c>
      <c r="S45" s="566">
        <v>149</v>
      </c>
      <c r="T45" s="567">
        <v>3.70937363950262</v>
      </c>
      <c r="U45" s="568">
        <v>0.59450339414331399</v>
      </c>
      <c r="V45" s="625">
        <v>1576</v>
      </c>
      <c r="W45" s="577">
        <v>1827</v>
      </c>
      <c r="X45" s="567">
        <v>45.513079820838797</v>
      </c>
      <c r="Y45" s="568">
        <v>1.56648515834516</v>
      </c>
    </row>
    <row r="46" spans="1:25" ht="15" thickBot="1" x14ac:dyDescent="0.35">
      <c r="A46" s="473" t="s">
        <v>733</v>
      </c>
      <c r="B46" s="570">
        <v>352</v>
      </c>
      <c r="C46" s="570">
        <v>432</v>
      </c>
      <c r="D46" s="571">
        <v>10.7735464054758</v>
      </c>
      <c r="E46" s="572">
        <v>0.97529994813682497</v>
      </c>
      <c r="F46" s="573">
        <v>241</v>
      </c>
      <c r="G46" s="570">
        <v>241</v>
      </c>
      <c r="H46" s="571">
        <v>5.9938926144960201</v>
      </c>
      <c r="I46" s="572">
        <v>0.74669725662698105</v>
      </c>
      <c r="J46" s="573">
        <v>324</v>
      </c>
      <c r="K46" s="570">
        <v>362</v>
      </c>
      <c r="L46" s="571">
        <v>9.0138657105507498</v>
      </c>
      <c r="M46" s="572">
        <v>0.90085561641973899</v>
      </c>
      <c r="N46" s="573">
        <v>259</v>
      </c>
      <c r="O46" s="570">
        <v>257</v>
      </c>
      <c r="P46" s="571">
        <v>6.3952243373303004</v>
      </c>
      <c r="Q46" s="572">
        <v>0.76964231474976097</v>
      </c>
      <c r="R46" s="573">
        <v>163</v>
      </c>
      <c r="S46" s="570">
        <v>190</v>
      </c>
      <c r="T46" s="571">
        <v>4.7219887823778199</v>
      </c>
      <c r="U46" s="572">
        <v>0.66722277034284705</v>
      </c>
      <c r="V46" s="626">
        <v>1339</v>
      </c>
      <c r="W46" s="576">
        <v>1481</v>
      </c>
      <c r="X46" s="571">
        <v>36.898517850230697</v>
      </c>
      <c r="Y46" s="572">
        <v>1.5178759604377601</v>
      </c>
    </row>
    <row r="47" spans="1:25" ht="15" thickBot="1" x14ac:dyDescent="0.35">
      <c r="A47" s="473" t="s">
        <v>734</v>
      </c>
      <c r="B47" s="569">
        <v>146</v>
      </c>
      <c r="C47" s="566">
        <v>190</v>
      </c>
      <c r="D47" s="567">
        <v>4.7426870040992304</v>
      </c>
      <c r="E47" s="568">
        <v>0.66861087688619003</v>
      </c>
      <c r="F47" s="565">
        <v>37</v>
      </c>
      <c r="G47" s="566">
        <v>33</v>
      </c>
      <c r="H47" s="567">
        <v>0.83068312488606799</v>
      </c>
      <c r="I47" s="568">
        <v>0.28550807553639801</v>
      </c>
      <c r="J47" s="565">
        <v>488</v>
      </c>
      <c r="K47" s="566">
        <v>566</v>
      </c>
      <c r="L47" s="567">
        <v>14.097605835906799</v>
      </c>
      <c r="M47" s="568">
        <v>1.0946804392535101</v>
      </c>
      <c r="N47" s="565">
        <v>381</v>
      </c>
      <c r="O47" s="566">
        <v>392</v>
      </c>
      <c r="P47" s="567">
        <v>9.7649950559882495</v>
      </c>
      <c r="Q47" s="568">
        <v>0.93376067321383904</v>
      </c>
      <c r="R47" s="565">
        <v>77</v>
      </c>
      <c r="S47" s="566">
        <v>84</v>
      </c>
      <c r="T47" s="567">
        <v>2.0838514662666698</v>
      </c>
      <c r="U47" s="568">
        <v>0.44933741555897799</v>
      </c>
      <c r="V47" s="625">
        <v>1129</v>
      </c>
      <c r="W47" s="577">
        <v>1265</v>
      </c>
      <c r="X47" s="567">
        <v>31.519822487147</v>
      </c>
      <c r="Y47" s="568">
        <v>1.4614580779348001</v>
      </c>
    </row>
    <row r="48" spans="1:25" ht="15" thickBot="1" x14ac:dyDescent="0.35">
      <c r="A48" s="473" t="s">
        <v>735</v>
      </c>
      <c r="B48" s="570">
        <v>89</v>
      </c>
      <c r="C48" s="570">
        <v>117</v>
      </c>
      <c r="D48" s="571">
        <v>2.92025798074825</v>
      </c>
      <c r="E48" s="572">
        <v>0.52964753867245096</v>
      </c>
      <c r="F48" s="573">
        <v>22</v>
      </c>
      <c r="G48" s="570">
        <v>25</v>
      </c>
      <c r="H48" s="571">
        <v>0.63195730769842196</v>
      </c>
      <c r="I48" s="572">
        <v>0.24927531841418299</v>
      </c>
      <c r="J48" s="573">
        <v>558</v>
      </c>
      <c r="K48" s="570">
        <v>577</v>
      </c>
      <c r="L48" s="571">
        <v>14.3684662218445</v>
      </c>
      <c r="M48" s="572">
        <v>1.1034028694220599</v>
      </c>
      <c r="N48" s="573">
        <v>459</v>
      </c>
      <c r="O48" s="570">
        <v>471</v>
      </c>
      <c r="P48" s="571">
        <v>11.7231986433533</v>
      </c>
      <c r="Q48" s="572">
        <v>1.0119484699185</v>
      </c>
      <c r="R48" s="573">
        <v>77</v>
      </c>
      <c r="S48" s="570">
        <v>90</v>
      </c>
      <c r="T48" s="571">
        <v>2.2543867079449802</v>
      </c>
      <c r="U48" s="572">
        <v>0.46695484662329501</v>
      </c>
      <c r="V48" s="626">
        <v>1205</v>
      </c>
      <c r="W48" s="576">
        <v>1280</v>
      </c>
      <c r="X48" s="571">
        <v>31.898266861589399</v>
      </c>
      <c r="Y48" s="572">
        <v>1.4661373840479199</v>
      </c>
    </row>
    <row r="49" spans="1:25" ht="15" thickBot="1" x14ac:dyDescent="0.35">
      <c r="A49" s="473" t="s">
        <v>736</v>
      </c>
      <c r="B49" s="569">
        <v>163</v>
      </c>
      <c r="C49" s="566">
        <v>190</v>
      </c>
      <c r="D49" s="567">
        <v>4.7451800094326702</v>
      </c>
      <c r="E49" s="568">
        <v>0.66877783073640595</v>
      </c>
      <c r="F49" s="565">
        <v>193</v>
      </c>
      <c r="G49" s="566">
        <v>182</v>
      </c>
      <c r="H49" s="567">
        <v>4.5298271556231704</v>
      </c>
      <c r="I49" s="568">
        <v>0.65416410765719502</v>
      </c>
      <c r="J49" s="565">
        <v>449</v>
      </c>
      <c r="K49" s="566">
        <v>479</v>
      </c>
      <c r="L49" s="567">
        <v>11.942930609459101</v>
      </c>
      <c r="M49" s="568">
        <v>1.02011611961019</v>
      </c>
      <c r="N49" s="565">
        <v>442</v>
      </c>
      <c r="O49" s="566">
        <v>470</v>
      </c>
      <c r="P49" s="567">
        <v>11.7051879179464</v>
      </c>
      <c r="Q49" s="568">
        <v>1.01127397380288</v>
      </c>
      <c r="R49" s="565">
        <v>124</v>
      </c>
      <c r="S49" s="566">
        <v>153</v>
      </c>
      <c r="T49" s="567">
        <v>3.80504644435837</v>
      </c>
      <c r="U49" s="568">
        <v>0.60182214963777503</v>
      </c>
      <c r="V49" s="625">
        <v>1371</v>
      </c>
      <c r="W49" s="577">
        <v>1474</v>
      </c>
      <c r="X49" s="567">
        <v>36.728172136819701</v>
      </c>
      <c r="Y49" s="568">
        <v>1.5164108738238</v>
      </c>
    </row>
    <row r="50" spans="1:25" ht="15" thickBot="1" x14ac:dyDescent="0.35">
      <c r="A50" s="473" t="s">
        <v>737</v>
      </c>
      <c r="B50" s="570">
        <v>371</v>
      </c>
      <c r="C50" s="570">
        <v>446</v>
      </c>
      <c r="D50" s="571">
        <v>11.115825309711401</v>
      </c>
      <c r="E50" s="572">
        <v>0.98876963433266696</v>
      </c>
      <c r="F50" s="573">
        <v>271</v>
      </c>
      <c r="G50" s="570">
        <v>256</v>
      </c>
      <c r="H50" s="571">
        <v>6.37664951568315</v>
      </c>
      <c r="I50" s="572">
        <v>0.768600044089222</v>
      </c>
      <c r="J50" s="573">
        <v>346</v>
      </c>
      <c r="K50" s="570">
        <v>397</v>
      </c>
      <c r="L50" s="571">
        <v>9.8902576410151006</v>
      </c>
      <c r="M50" s="572">
        <v>0.93907811259950702</v>
      </c>
      <c r="N50" s="573">
        <v>413</v>
      </c>
      <c r="O50" s="570">
        <v>457</v>
      </c>
      <c r="P50" s="571">
        <v>11.3751685110312</v>
      </c>
      <c r="Q50" s="572">
        <v>0.99877732151786203</v>
      </c>
      <c r="R50" s="573">
        <v>91</v>
      </c>
      <c r="S50" s="570">
        <v>106</v>
      </c>
      <c r="T50" s="571">
        <v>2.6451984059931699</v>
      </c>
      <c r="U50" s="572">
        <v>0.50480059260002097</v>
      </c>
      <c r="V50" s="626">
        <v>1492</v>
      </c>
      <c r="W50" s="576">
        <v>1662</v>
      </c>
      <c r="X50" s="571">
        <v>41.403099383433997</v>
      </c>
      <c r="Y50" s="572">
        <v>1.5494079896153601</v>
      </c>
    </row>
    <row r="51" spans="1:25" ht="15" thickBot="1" x14ac:dyDescent="0.35">
      <c r="A51" s="473" t="s">
        <v>738</v>
      </c>
      <c r="B51" s="569">
        <v>279</v>
      </c>
      <c r="C51" s="566">
        <v>333</v>
      </c>
      <c r="D51" s="567">
        <v>8.3019325997742808</v>
      </c>
      <c r="E51" s="568">
        <v>0.86792407416110795</v>
      </c>
      <c r="F51" s="565">
        <v>227</v>
      </c>
      <c r="G51" s="566">
        <v>219</v>
      </c>
      <c r="H51" s="567">
        <v>5.4549490680680996</v>
      </c>
      <c r="I51" s="568">
        <v>0.71437589519688205</v>
      </c>
      <c r="J51" s="565">
        <v>338</v>
      </c>
      <c r="K51" s="566">
        <v>354</v>
      </c>
      <c r="L51" s="567">
        <v>8.8214535923594593</v>
      </c>
      <c r="M51" s="568">
        <v>0.89213063084033395</v>
      </c>
      <c r="N51" s="565">
        <v>428</v>
      </c>
      <c r="O51" s="566">
        <v>472</v>
      </c>
      <c r="P51" s="567">
        <v>11.7527262701857</v>
      </c>
      <c r="Q51" s="568">
        <v>1.0130526132573101</v>
      </c>
      <c r="R51" s="565">
        <v>92</v>
      </c>
      <c r="S51" s="566">
        <v>115</v>
      </c>
      <c r="T51" s="567">
        <v>2.85338979465085</v>
      </c>
      <c r="U51" s="568">
        <v>0.52372875503445904</v>
      </c>
      <c r="V51" s="625">
        <v>1364</v>
      </c>
      <c r="W51" s="577">
        <v>1493</v>
      </c>
      <c r="X51" s="567">
        <v>37.184451325038403</v>
      </c>
      <c r="Y51" s="568">
        <v>1.5202895471279101</v>
      </c>
    </row>
    <row r="52" spans="1:25" ht="15" thickBot="1" x14ac:dyDescent="0.35">
      <c r="A52" s="473" t="s">
        <v>739</v>
      </c>
      <c r="B52" s="570">
        <v>133</v>
      </c>
      <c r="C52" s="570">
        <v>160</v>
      </c>
      <c r="D52" s="571">
        <v>3.97769342815343</v>
      </c>
      <c r="E52" s="572">
        <v>0.61477155214100898</v>
      </c>
      <c r="F52" s="573">
        <v>36</v>
      </c>
      <c r="G52" s="570">
        <v>30</v>
      </c>
      <c r="H52" s="571">
        <v>0.74829528975747395</v>
      </c>
      <c r="I52" s="572">
        <v>0.27109252022684399</v>
      </c>
      <c r="J52" s="573">
        <v>476</v>
      </c>
      <c r="K52" s="570">
        <v>518</v>
      </c>
      <c r="L52" s="571">
        <v>12.8986518510187</v>
      </c>
      <c r="M52" s="572">
        <v>1.0543787409518099</v>
      </c>
      <c r="N52" s="573">
        <v>595</v>
      </c>
      <c r="O52" s="570">
        <v>644</v>
      </c>
      <c r="P52" s="571">
        <v>16.034011744538699</v>
      </c>
      <c r="Q52" s="572">
        <v>1.15421002609929</v>
      </c>
      <c r="R52" s="573">
        <v>99</v>
      </c>
      <c r="S52" s="570">
        <v>108</v>
      </c>
      <c r="T52" s="571">
        <v>2.6787562065766202</v>
      </c>
      <c r="U52" s="572">
        <v>0.507904969809854</v>
      </c>
      <c r="V52" s="626">
        <v>1339</v>
      </c>
      <c r="W52" s="576">
        <v>1459</v>
      </c>
      <c r="X52" s="571">
        <v>36.337408520044903</v>
      </c>
      <c r="Y52" s="572">
        <v>1.51297298748388</v>
      </c>
    </row>
    <row r="53" spans="1:25" ht="15" thickBot="1" x14ac:dyDescent="0.35">
      <c r="A53" s="473" t="s">
        <v>740</v>
      </c>
      <c r="B53" s="569">
        <v>181</v>
      </c>
      <c r="C53" s="566">
        <v>223</v>
      </c>
      <c r="D53" s="567">
        <v>5.5436690370556603</v>
      </c>
      <c r="E53" s="568">
        <v>0.71982383847763398</v>
      </c>
      <c r="F53" s="565">
        <v>161</v>
      </c>
      <c r="G53" s="566">
        <v>150</v>
      </c>
      <c r="H53" s="567">
        <v>3.7303517026977802</v>
      </c>
      <c r="I53" s="568">
        <v>0.59611716077735699</v>
      </c>
      <c r="J53" s="565">
        <v>490</v>
      </c>
      <c r="K53" s="566">
        <v>525</v>
      </c>
      <c r="L53" s="567">
        <v>13.0845912393891</v>
      </c>
      <c r="M53" s="568">
        <v>1.06081709642205</v>
      </c>
      <c r="N53" s="565">
        <v>619</v>
      </c>
      <c r="O53" s="566">
        <v>687</v>
      </c>
      <c r="P53" s="567">
        <v>17.1198505828789</v>
      </c>
      <c r="Q53" s="568">
        <v>1.1849152516652901</v>
      </c>
      <c r="R53" s="565">
        <v>114</v>
      </c>
      <c r="S53" s="566">
        <v>116</v>
      </c>
      <c r="T53" s="567">
        <v>2.8863236641887902</v>
      </c>
      <c r="U53" s="568">
        <v>0.52665323287115595</v>
      </c>
      <c r="V53" s="625">
        <v>1565</v>
      </c>
      <c r="W53" s="577">
        <v>1701</v>
      </c>
      <c r="X53" s="567">
        <v>42.3647862262102</v>
      </c>
      <c r="Y53" s="568">
        <v>1.5543846745862799</v>
      </c>
    </row>
    <row r="54" spans="1:25" ht="15" thickBot="1" x14ac:dyDescent="0.35">
      <c r="A54" s="473" t="s">
        <v>741</v>
      </c>
      <c r="B54" s="570">
        <v>388</v>
      </c>
      <c r="C54" s="570">
        <v>472</v>
      </c>
      <c r="D54" s="571">
        <v>11.768538487097</v>
      </c>
      <c r="E54" s="572">
        <v>1.0136430440613</v>
      </c>
      <c r="F54" s="573">
        <v>178</v>
      </c>
      <c r="G54" s="570">
        <v>180</v>
      </c>
      <c r="H54" s="571">
        <v>4.47397665257275</v>
      </c>
      <c r="I54" s="572">
        <v>0.65030897533475296</v>
      </c>
      <c r="J54" s="573">
        <v>451</v>
      </c>
      <c r="K54" s="570">
        <v>506</v>
      </c>
      <c r="L54" s="571">
        <v>12.611062590214701</v>
      </c>
      <c r="M54" s="572">
        <v>1.0442779592491001</v>
      </c>
      <c r="N54" s="573">
        <v>636</v>
      </c>
      <c r="O54" s="570">
        <v>701</v>
      </c>
      <c r="P54" s="571">
        <v>17.467777342461901</v>
      </c>
      <c r="Q54" s="572">
        <v>1.1943803127150501</v>
      </c>
      <c r="R54" s="573">
        <v>143</v>
      </c>
      <c r="S54" s="570">
        <v>158</v>
      </c>
      <c r="T54" s="571">
        <v>3.93167443474566</v>
      </c>
      <c r="U54" s="572">
        <v>0.61135142207172199</v>
      </c>
      <c r="V54" s="626">
        <v>1796</v>
      </c>
      <c r="W54" s="576">
        <v>2017</v>
      </c>
      <c r="X54" s="571">
        <v>50.253029507092002</v>
      </c>
      <c r="Y54" s="572">
        <v>1.5728108088433701</v>
      </c>
    </row>
    <row r="55" spans="1:25" ht="15" thickBot="1" x14ac:dyDescent="0.35">
      <c r="A55" s="473" t="s">
        <v>742</v>
      </c>
      <c r="B55" s="569">
        <v>652</v>
      </c>
      <c r="C55" s="566">
        <v>821</v>
      </c>
      <c r="D55" s="567">
        <v>20.457226827515701</v>
      </c>
      <c r="E55" s="568">
        <v>1.2689245104065401</v>
      </c>
      <c r="F55" s="565">
        <v>145</v>
      </c>
      <c r="G55" s="566">
        <v>156</v>
      </c>
      <c r="H55" s="567">
        <v>3.8857186136077</v>
      </c>
      <c r="I55" s="568">
        <v>0.60791334525503904</v>
      </c>
      <c r="J55" s="565">
        <v>441</v>
      </c>
      <c r="K55" s="566">
        <v>527</v>
      </c>
      <c r="L55" s="567">
        <v>13.1199764997728</v>
      </c>
      <c r="M55" s="568">
        <v>1.0620342808024801</v>
      </c>
      <c r="N55" s="565">
        <v>716</v>
      </c>
      <c r="O55" s="566">
        <v>812</v>
      </c>
      <c r="P55" s="567">
        <v>20.2261396706696</v>
      </c>
      <c r="Q55" s="568">
        <v>1.26356866411822</v>
      </c>
      <c r="R55" s="565">
        <v>157</v>
      </c>
      <c r="S55" s="566">
        <v>192</v>
      </c>
      <c r="T55" s="567">
        <v>4.77982083045032</v>
      </c>
      <c r="U55" s="568">
        <v>0.67109244218234598</v>
      </c>
      <c r="V55" s="625">
        <v>2111</v>
      </c>
      <c r="W55" s="577">
        <v>2508</v>
      </c>
      <c r="X55" s="567">
        <v>62.468882442016103</v>
      </c>
      <c r="Y55" s="568">
        <v>1.5231394210131799</v>
      </c>
    </row>
    <row r="56" spans="1:25" ht="15" thickBot="1" x14ac:dyDescent="0.35">
      <c r="A56" s="473" t="s">
        <v>743</v>
      </c>
      <c r="B56" s="570">
        <v>478</v>
      </c>
      <c r="C56" s="570">
        <v>573</v>
      </c>
      <c r="D56" s="571">
        <v>14.2650553453757</v>
      </c>
      <c r="E56" s="572">
        <v>1.10008871168808</v>
      </c>
      <c r="F56" s="573">
        <v>68</v>
      </c>
      <c r="G56" s="570">
        <v>71</v>
      </c>
      <c r="H56" s="571">
        <v>1.7723548616428599</v>
      </c>
      <c r="I56" s="572">
        <v>0.415053660717983</v>
      </c>
      <c r="J56" s="573">
        <v>241</v>
      </c>
      <c r="K56" s="570">
        <v>289</v>
      </c>
      <c r="L56" s="571">
        <v>7.1885010233614102</v>
      </c>
      <c r="M56" s="572">
        <v>0.81251634231515302</v>
      </c>
      <c r="N56" s="573">
        <v>611</v>
      </c>
      <c r="O56" s="570">
        <v>731</v>
      </c>
      <c r="P56" s="571">
        <v>18.2059073282987</v>
      </c>
      <c r="Q56" s="572">
        <v>1.2138895573850199</v>
      </c>
      <c r="R56" s="573">
        <v>95</v>
      </c>
      <c r="S56" s="570">
        <v>118</v>
      </c>
      <c r="T56" s="571">
        <v>2.9371514357752999</v>
      </c>
      <c r="U56" s="572">
        <v>0.53113109467559605</v>
      </c>
      <c r="V56" s="626">
        <v>1493</v>
      </c>
      <c r="W56" s="576">
        <v>1781</v>
      </c>
      <c r="X56" s="571">
        <v>44.368969994453998</v>
      </c>
      <c r="Y56" s="572">
        <v>1.56282469747798</v>
      </c>
    </row>
    <row r="57" spans="1:25" ht="15" thickBot="1" x14ac:dyDescent="0.35">
      <c r="A57" s="473" t="s">
        <v>744</v>
      </c>
      <c r="B57" s="569">
        <v>222</v>
      </c>
      <c r="C57" s="566">
        <v>275</v>
      </c>
      <c r="D57" s="567">
        <v>6.8438536527057696</v>
      </c>
      <c r="E57" s="568">
        <v>0.794269994265414</v>
      </c>
      <c r="F57" s="565">
        <v>34</v>
      </c>
      <c r="G57" s="566">
        <v>39</v>
      </c>
      <c r="H57" s="567">
        <v>0.98077118588057299</v>
      </c>
      <c r="I57" s="568">
        <v>0.30999569364111801</v>
      </c>
      <c r="J57" s="565">
        <v>59</v>
      </c>
      <c r="K57" s="566">
        <v>89</v>
      </c>
      <c r="L57" s="567">
        <v>2.2240088337246502</v>
      </c>
      <c r="M57" s="568">
        <v>0.46387013163900098</v>
      </c>
      <c r="N57" s="565">
        <v>438</v>
      </c>
      <c r="O57" s="566">
        <v>521</v>
      </c>
      <c r="P57" s="567">
        <v>12.980487255221799</v>
      </c>
      <c r="Q57" s="568">
        <v>1.0572211994304701</v>
      </c>
      <c r="R57" s="565">
        <v>52</v>
      </c>
      <c r="S57" s="566">
        <v>62</v>
      </c>
      <c r="T57" s="567">
        <v>1.54141998041272</v>
      </c>
      <c r="U57" s="568">
        <v>0.38752463687504302</v>
      </c>
      <c r="V57" s="565">
        <v>805</v>
      </c>
      <c r="W57" s="566">
        <v>986</v>
      </c>
      <c r="X57" s="567">
        <v>24.570540907945499</v>
      </c>
      <c r="Y57" s="568">
        <v>1.3542221010681801</v>
      </c>
    </row>
    <row r="58" spans="1:25" ht="15" thickBot="1" x14ac:dyDescent="0.35">
      <c r="A58" s="473" t="s">
        <v>745</v>
      </c>
      <c r="B58" s="570">
        <v>89</v>
      </c>
      <c r="C58" s="570">
        <v>141</v>
      </c>
      <c r="D58" s="571">
        <v>3.5122453235547599</v>
      </c>
      <c r="E58" s="572">
        <v>0.57908266376129103</v>
      </c>
      <c r="F58" s="573">
        <v>14</v>
      </c>
      <c r="G58" s="570">
        <v>16</v>
      </c>
      <c r="H58" s="571">
        <v>0.40301482514055198</v>
      </c>
      <c r="I58" s="572">
        <v>0.19929465405852001</v>
      </c>
      <c r="J58" s="573">
        <v>26</v>
      </c>
      <c r="K58" s="570">
        <v>36</v>
      </c>
      <c r="L58" s="571">
        <v>0.90669790327215705</v>
      </c>
      <c r="M58" s="572">
        <v>0.298171065977408</v>
      </c>
      <c r="N58" s="573">
        <v>281</v>
      </c>
      <c r="O58" s="570">
        <v>335</v>
      </c>
      <c r="P58" s="571">
        <v>8.3492037839490205</v>
      </c>
      <c r="Q58" s="572">
        <v>0.87016716921132198</v>
      </c>
      <c r="R58" s="573">
        <v>40</v>
      </c>
      <c r="S58" s="570">
        <v>49</v>
      </c>
      <c r="T58" s="571">
        <v>1.21750948941562</v>
      </c>
      <c r="U58" s="572">
        <v>0.34497546206720597</v>
      </c>
      <c r="V58" s="573">
        <v>450</v>
      </c>
      <c r="W58" s="570">
        <v>578</v>
      </c>
      <c r="X58" s="571">
        <v>14.388671325332099</v>
      </c>
      <c r="Y58" s="572">
        <v>1.1040481304734799</v>
      </c>
    </row>
    <row r="59" spans="1:25" ht="15" thickBot="1" x14ac:dyDescent="0.35">
      <c r="A59" s="473" t="s">
        <v>746</v>
      </c>
      <c r="B59" s="569">
        <v>63</v>
      </c>
      <c r="C59" s="566">
        <v>80</v>
      </c>
      <c r="D59" s="567">
        <v>1.9853671751827999</v>
      </c>
      <c r="E59" s="568">
        <v>0.43881141765758203</v>
      </c>
      <c r="F59" s="561">
        <v>11</v>
      </c>
      <c r="G59" s="562">
        <v>13</v>
      </c>
      <c r="H59" s="563">
        <v>0.32261412208914098</v>
      </c>
      <c r="I59" s="564">
        <v>0.17838241895404999</v>
      </c>
      <c r="J59" s="565">
        <v>15</v>
      </c>
      <c r="K59" s="566">
        <v>24</v>
      </c>
      <c r="L59" s="567">
        <v>0.60018839469202501</v>
      </c>
      <c r="M59" s="568">
        <v>0.242967742950815</v>
      </c>
      <c r="N59" s="565">
        <v>235</v>
      </c>
      <c r="O59" s="566">
        <v>293</v>
      </c>
      <c r="P59" s="567">
        <v>7.2968740376047698</v>
      </c>
      <c r="Q59" s="568">
        <v>0.81814005562946501</v>
      </c>
      <c r="R59" s="565">
        <v>28</v>
      </c>
      <c r="S59" s="566">
        <v>37</v>
      </c>
      <c r="T59" s="567">
        <v>0.92559639833709295</v>
      </c>
      <c r="U59" s="568">
        <v>0.30123373263868303</v>
      </c>
      <c r="V59" s="565">
        <v>352</v>
      </c>
      <c r="W59" s="566">
        <v>447</v>
      </c>
      <c r="X59" s="567">
        <v>11.130640127905799</v>
      </c>
      <c r="Y59" s="568">
        <v>0.98934585510059103</v>
      </c>
    </row>
    <row r="60" spans="1:25" ht="15" thickBot="1" x14ac:dyDescent="0.35">
      <c r="A60" s="473" t="s">
        <v>747</v>
      </c>
      <c r="B60" s="570">
        <v>56</v>
      </c>
      <c r="C60" s="570">
        <v>73</v>
      </c>
      <c r="D60" s="571">
        <v>1.8116953932214399</v>
      </c>
      <c r="E60" s="572">
        <v>0.41955076036067901</v>
      </c>
      <c r="F60" s="574">
        <v>8</v>
      </c>
      <c r="G60" s="558">
        <v>9</v>
      </c>
      <c r="H60" s="559">
        <v>0.23468849696962299</v>
      </c>
      <c r="I60" s="575">
        <v>0.15221159088605701</v>
      </c>
      <c r="J60" s="574">
        <v>6</v>
      </c>
      <c r="K60" s="558">
        <v>7</v>
      </c>
      <c r="L60" s="559">
        <v>0.175057858632197</v>
      </c>
      <c r="M60" s="575">
        <v>0.131498979147358</v>
      </c>
      <c r="N60" s="573">
        <v>174</v>
      </c>
      <c r="O60" s="570">
        <v>237</v>
      </c>
      <c r="P60" s="571">
        <v>5.8958573687196001</v>
      </c>
      <c r="Q60" s="572">
        <v>0.74095169750328904</v>
      </c>
      <c r="R60" s="573">
        <v>14</v>
      </c>
      <c r="S60" s="570">
        <v>17</v>
      </c>
      <c r="T60" s="571">
        <v>0.433549068172423</v>
      </c>
      <c r="U60" s="572">
        <v>0.206674875124496</v>
      </c>
      <c r="V60" s="573">
        <v>258</v>
      </c>
      <c r="W60" s="570">
        <v>343</v>
      </c>
      <c r="X60" s="571">
        <v>8.5508481857152798</v>
      </c>
      <c r="Y60" s="572">
        <v>0.87964306016040805</v>
      </c>
    </row>
    <row r="61" spans="1:25" x14ac:dyDescent="0.3">
      <c r="A61" s="475" t="s">
        <v>748</v>
      </c>
      <c r="B61" s="578">
        <v>43</v>
      </c>
      <c r="C61" s="579">
        <v>58</v>
      </c>
      <c r="D61" s="580">
        <v>1.4533038881329201</v>
      </c>
      <c r="E61" s="581">
        <v>0.37645346071633401</v>
      </c>
      <c r="F61" s="583">
        <v>3</v>
      </c>
      <c r="G61" s="584">
        <v>3</v>
      </c>
      <c r="H61" s="627">
        <v>8.5570009004390699E-2</v>
      </c>
      <c r="I61" s="628">
        <v>9.1978630360277994E-2</v>
      </c>
      <c r="J61" s="583">
        <v>2</v>
      </c>
      <c r="K61" s="584">
        <v>3</v>
      </c>
      <c r="L61" s="627">
        <v>7.3604444909328798E-2</v>
      </c>
      <c r="M61" s="628">
        <v>8.5310831303086407E-2</v>
      </c>
      <c r="N61" s="582">
        <v>87</v>
      </c>
      <c r="O61" s="579">
        <v>138</v>
      </c>
      <c r="P61" s="580">
        <v>3.4259760179473302</v>
      </c>
      <c r="Q61" s="581">
        <v>0.57218222869025104</v>
      </c>
      <c r="R61" s="629">
        <v>5</v>
      </c>
      <c r="S61" s="630">
        <v>7</v>
      </c>
      <c r="T61" s="631">
        <v>0.16593718956084699</v>
      </c>
      <c r="U61" s="632">
        <v>0.12803340033141999</v>
      </c>
      <c r="V61" s="582">
        <v>140</v>
      </c>
      <c r="W61" s="579">
        <v>209</v>
      </c>
      <c r="X61" s="580">
        <v>5.2043915495548196</v>
      </c>
      <c r="Y61" s="581">
        <v>0.69870062643377095</v>
      </c>
    </row>
    <row r="62" spans="1:25" x14ac:dyDescent="0.3">
      <c r="A62" s="586" t="s">
        <v>156</v>
      </c>
      <c r="B62" s="587">
        <v>5431</v>
      </c>
      <c r="C62" s="587">
        <v>6740</v>
      </c>
      <c r="D62" s="588" t="s">
        <v>136</v>
      </c>
      <c r="E62" s="589" t="s">
        <v>136</v>
      </c>
      <c r="F62" s="590">
        <v>2125</v>
      </c>
      <c r="G62" s="587">
        <v>2100</v>
      </c>
      <c r="H62" s="588" t="s">
        <v>136</v>
      </c>
      <c r="I62" s="589" t="s">
        <v>136</v>
      </c>
      <c r="J62" s="590">
        <v>4853</v>
      </c>
      <c r="K62" s="587">
        <v>5427</v>
      </c>
      <c r="L62" s="588" t="s">
        <v>136</v>
      </c>
      <c r="M62" s="589" t="s">
        <v>136</v>
      </c>
      <c r="N62" s="590">
        <v>7005</v>
      </c>
      <c r="O62" s="587">
        <v>7869</v>
      </c>
      <c r="P62" s="588" t="s">
        <v>136</v>
      </c>
      <c r="Q62" s="589" t="s">
        <v>136</v>
      </c>
      <c r="R62" s="590">
        <v>1541</v>
      </c>
      <c r="S62" s="587">
        <v>1804</v>
      </c>
      <c r="T62" s="588" t="s">
        <v>136</v>
      </c>
      <c r="U62" s="589" t="s">
        <v>136</v>
      </c>
      <c r="V62" s="590">
        <v>20955</v>
      </c>
      <c r="W62" s="587">
        <v>23941</v>
      </c>
      <c r="X62" s="588" t="s">
        <v>136</v>
      </c>
      <c r="Y62" s="589" t="s">
        <v>136</v>
      </c>
    </row>
    <row r="63" spans="1:25" ht="60.75" customHeight="1" x14ac:dyDescent="0.3">
      <c r="A63" s="1268" t="s">
        <v>751</v>
      </c>
      <c r="B63" s="1268"/>
      <c r="C63" s="1268"/>
      <c r="D63" s="1268"/>
      <c r="E63" s="1268"/>
      <c r="F63" s="1268"/>
      <c r="G63" s="1268"/>
      <c r="H63" s="1268"/>
      <c r="I63" s="1268"/>
      <c r="J63" s="1268"/>
      <c r="K63" s="1268"/>
      <c r="L63" s="1268"/>
      <c r="M63" s="1268"/>
      <c r="N63" s="1268"/>
      <c r="O63" s="1268"/>
      <c r="P63" s="1268"/>
      <c r="Q63" s="1268"/>
      <c r="R63" s="1268"/>
      <c r="S63" s="1268"/>
      <c r="T63" s="1268"/>
      <c r="U63" s="1268"/>
      <c r="V63" s="1268"/>
      <c r="W63" s="1268"/>
      <c r="X63" s="1268"/>
      <c r="Y63" s="1268"/>
    </row>
    <row r="64" spans="1:25" x14ac:dyDescent="0.3">
      <c r="A64" s="1371" t="s">
        <v>290</v>
      </c>
      <c r="B64" s="1371"/>
      <c r="C64" s="1371"/>
      <c r="D64" s="1371"/>
      <c r="E64" s="1371"/>
      <c r="F64" s="1371"/>
      <c r="G64" s="1371"/>
      <c r="H64" s="1371"/>
      <c r="I64" s="1371"/>
    </row>
    <row r="65" spans="1:9" x14ac:dyDescent="0.3">
      <c r="A65" s="1215" t="s">
        <v>291</v>
      </c>
      <c r="B65" s="1215"/>
      <c r="C65" s="1215"/>
      <c r="D65" s="1215"/>
      <c r="E65" s="1215"/>
      <c r="F65" s="1215"/>
      <c r="G65" s="1215"/>
      <c r="H65" s="1215"/>
      <c r="I65" s="1215"/>
    </row>
  </sheetData>
  <mergeCells count="21">
    <mergeCell ref="A1:Y1"/>
    <mergeCell ref="A5:Y5"/>
    <mergeCell ref="A6:A7"/>
    <mergeCell ref="B6:E6"/>
    <mergeCell ref="F6:I6"/>
    <mergeCell ref="J6:M6"/>
    <mergeCell ref="N6:Q6"/>
    <mergeCell ref="R6:U6"/>
    <mergeCell ref="V6:Y6"/>
    <mergeCell ref="A63:Y63"/>
    <mergeCell ref="A64:I64"/>
    <mergeCell ref="A65:I65"/>
    <mergeCell ref="A33:Y33"/>
    <mergeCell ref="A35:Y35"/>
    <mergeCell ref="A36:A37"/>
    <mergeCell ref="B36:E36"/>
    <mergeCell ref="F36:I36"/>
    <mergeCell ref="J36:M36"/>
    <mergeCell ref="N36:Q36"/>
    <mergeCell ref="R36:U36"/>
    <mergeCell ref="V36:Y36"/>
  </mergeCells>
  <hyperlinks>
    <hyperlink ref="A3" location="Kapitel3" display="&lt;  Zurück zur Übersicht"/>
  </hyperlinks>
  <pageMargins left="0.7" right="0.7" top="0.78740157499999996" bottom="0.78740157499999996"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election sqref="A1:E1"/>
    </sheetView>
  </sheetViews>
  <sheetFormatPr baseColWidth="10" defaultColWidth="11.44140625" defaultRowHeight="14.4" x14ac:dyDescent="0.3"/>
  <cols>
    <col min="1" max="1" width="22.88671875" style="443" customWidth="1"/>
    <col min="2" max="16384" width="11.44140625" style="443"/>
  </cols>
  <sheetData>
    <row r="1" spans="1:5" ht="24.6" x14ac:dyDescent="0.4">
      <c r="A1" s="1201" t="s">
        <v>770</v>
      </c>
      <c r="B1" s="1201"/>
      <c r="C1" s="1201"/>
      <c r="D1" s="1201"/>
      <c r="E1" s="1201"/>
    </row>
    <row r="3" spans="1:5" x14ac:dyDescent="0.3">
      <c r="A3" s="434" t="s">
        <v>7</v>
      </c>
    </row>
    <row r="5" spans="1:5" ht="44.25" customHeight="1" x14ac:dyDescent="0.3">
      <c r="A5" s="1363" t="s">
        <v>771</v>
      </c>
      <c r="B5" s="1363"/>
      <c r="C5" s="1363"/>
      <c r="D5" s="1363"/>
      <c r="E5" s="1363"/>
    </row>
    <row r="6" spans="1:5" ht="33.75" customHeight="1" x14ac:dyDescent="0.3">
      <c r="A6" s="633"/>
      <c r="B6" s="633" t="s">
        <v>18</v>
      </c>
      <c r="C6" s="633" t="s">
        <v>17</v>
      </c>
      <c r="D6" s="633" t="s">
        <v>154</v>
      </c>
      <c r="E6" s="633" t="s">
        <v>254</v>
      </c>
    </row>
    <row r="7" spans="1:5" ht="15" thickBot="1" x14ac:dyDescent="0.35">
      <c r="A7" s="471" t="s">
        <v>772</v>
      </c>
      <c r="B7" s="634">
        <v>8</v>
      </c>
      <c r="C7" s="634">
        <v>10</v>
      </c>
      <c r="D7" s="635">
        <v>2.5484311401728101</v>
      </c>
      <c r="E7" s="635">
        <v>1.70909431139596</v>
      </c>
    </row>
    <row r="8" spans="1:5" ht="15" thickBot="1" x14ac:dyDescent="0.35">
      <c r="A8" s="473" t="s">
        <v>773</v>
      </c>
      <c r="B8" s="636">
        <v>24</v>
      </c>
      <c r="C8" s="636">
        <v>35</v>
      </c>
      <c r="D8" s="571">
        <v>9.0960615618519594</v>
      </c>
      <c r="E8" s="571">
        <v>3.1185535415571</v>
      </c>
    </row>
    <row r="9" spans="1:5" ht="15" thickBot="1" x14ac:dyDescent="0.35">
      <c r="A9" s="473" t="s">
        <v>774</v>
      </c>
      <c r="B9" s="637">
        <v>18</v>
      </c>
      <c r="C9" s="637">
        <v>22</v>
      </c>
      <c r="D9" s="567">
        <v>5.81603732786939</v>
      </c>
      <c r="E9" s="567">
        <v>2.5382665789512902</v>
      </c>
    </row>
    <row r="10" spans="1:5" ht="15" thickBot="1" x14ac:dyDescent="0.35">
      <c r="A10" s="473" t="s">
        <v>775</v>
      </c>
      <c r="B10" s="537">
        <v>13</v>
      </c>
      <c r="C10" s="537">
        <v>17</v>
      </c>
      <c r="D10" s="538">
        <v>4.44199859536592</v>
      </c>
      <c r="E10" s="538">
        <v>2.2343844324235702</v>
      </c>
    </row>
    <row r="11" spans="1:5" ht="15" thickBot="1" x14ac:dyDescent="0.35">
      <c r="A11" s="473" t="s">
        <v>776</v>
      </c>
      <c r="B11" s="537">
        <v>13</v>
      </c>
      <c r="C11" s="537">
        <v>14</v>
      </c>
      <c r="D11" s="538">
        <v>3.6899137714932699</v>
      </c>
      <c r="E11" s="538">
        <v>2.0444625233570601</v>
      </c>
    </row>
    <row r="12" spans="1:5" ht="15" thickBot="1" x14ac:dyDescent="0.35">
      <c r="A12" s="473" t="s">
        <v>777</v>
      </c>
      <c r="B12" s="636">
        <v>64</v>
      </c>
      <c r="C12" s="636">
        <v>81</v>
      </c>
      <c r="D12" s="571">
        <v>21.191585496605299</v>
      </c>
      <c r="E12" s="571">
        <v>4.4320349852788699</v>
      </c>
    </row>
    <row r="13" spans="1:5" x14ac:dyDescent="0.3">
      <c r="A13" s="475" t="s">
        <v>778</v>
      </c>
      <c r="B13" s="638">
        <v>159</v>
      </c>
      <c r="C13" s="638">
        <v>205</v>
      </c>
      <c r="D13" s="580">
        <v>53.215972106641303</v>
      </c>
      <c r="E13" s="580">
        <v>5.4113417742480401</v>
      </c>
    </row>
    <row r="14" spans="1:5" x14ac:dyDescent="0.3">
      <c r="A14" s="586" t="s">
        <v>156</v>
      </c>
      <c r="B14" s="639">
        <v>299</v>
      </c>
      <c r="C14" s="639">
        <v>384</v>
      </c>
      <c r="D14" s="639">
        <v>100</v>
      </c>
      <c r="E14" s="588" t="s">
        <v>136</v>
      </c>
    </row>
  </sheetData>
  <mergeCells count="2">
    <mergeCell ref="A1:E1"/>
    <mergeCell ref="A5:E5"/>
  </mergeCells>
  <hyperlinks>
    <hyperlink ref="A3" location="Kapitel3" display="&lt;  Zurück zur Übersicht"/>
  </hyperlink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7"/>
  <sheetViews>
    <sheetView showGridLines="0" zoomScaleNormal="100" workbookViewId="0">
      <selection activeCell="A5" sqref="A5:H5"/>
    </sheetView>
  </sheetViews>
  <sheetFormatPr baseColWidth="10" defaultColWidth="11.44140625" defaultRowHeight="14.4" x14ac:dyDescent="0.3"/>
  <cols>
    <col min="1" max="1" width="15.6640625" style="443" customWidth="1"/>
    <col min="2" max="2" width="22.88671875" style="443" customWidth="1"/>
    <col min="3" max="8" width="15.6640625" style="443" customWidth="1"/>
    <col min="9" max="16384" width="11.44140625" style="443"/>
  </cols>
  <sheetData>
    <row r="1" spans="1:15" ht="24.6" x14ac:dyDescent="0.4">
      <c r="A1" s="1201" t="s">
        <v>779</v>
      </c>
      <c r="B1" s="1201"/>
      <c r="C1" s="1201"/>
      <c r="D1" s="1201"/>
      <c r="E1" s="1201"/>
      <c r="F1" s="1201"/>
      <c r="G1" s="1201"/>
      <c r="H1" s="1201"/>
    </row>
    <row r="3" spans="1:15" x14ac:dyDescent="0.3">
      <c r="A3" s="434" t="s">
        <v>7</v>
      </c>
    </row>
    <row r="5" spans="1:15" ht="22.5" customHeight="1" x14ac:dyDescent="0.3">
      <c r="A5" s="1404" t="s">
        <v>1696</v>
      </c>
      <c r="B5" s="1404"/>
      <c r="C5" s="1404"/>
      <c r="D5" s="1404"/>
      <c r="E5" s="1404"/>
      <c r="F5" s="1404"/>
      <c r="G5" s="1404"/>
      <c r="H5" s="1404"/>
    </row>
    <row r="6" spans="1:15" ht="22.5" customHeight="1" x14ac:dyDescent="0.3">
      <c r="A6" s="640" t="s">
        <v>10</v>
      </c>
      <c r="B6" s="640"/>
      <c r="C6" s="640" t="s">
        <v>714</v>
      </c>
      <c r="D6" s="640" t="s">
        <v>715</v>
      </c>
      <c r="E6" s="640" t="s">
        <v>780</v>
      </c>
      <c r="F6" s="640" t="s">
        <v>781</v>
      </c>
      <c r="G6" s="640" t="s">
        <v>720</v>
      </c>
      <c r="H6" s="640" t="s">
        <v>782</v>
      </c>
    </row>
    <row r="7" spans="1:15" ht="15" thickBot="1" x14ac:dyDescent="0.35">
      <c r="A7" s="1399" t="s">
        <v>783</v>
      </c>
      <c r="B7" s="471" t="s">
        <v>18</v>
      </c>
      <c r="C7" s="570">
        <v>706</v>
      </c>
      <c r="D7" s="553">
        <v>3</v>
      </c>
      <c r="E7" s="558">
        <v>7</v>
      </c>
      <c r="F7" s="558">
        <v>5</v>
      </c>
      <c r="G7" s="553">
        <v>0</v>
      </c>
      <c r="H7" s="570">
        <v>721</v>
      </c>
    </row>
    <row r="8" spans="1:15" ht="15" thickBot="1" x14ac:dyDescent="0.35">
      <c r="A8" s="1400"/>
      <c r="B8" s="473" t="s">
        <v>17</v>
      </c>
      <c r="C8" s="566">
        <v>838</v>
      </c>
      <c r="D8" s="548">
        <v>2</v>
      </c>
      <c r="E8" s="562">
        <v>12</v>
      </c>
      <c r="F8" s="562">
        <v>7</v>
      </c>
      <c r="G8" s="548">
        <v>0</v>
      </c>
      <c r="H8" s="566">
        <v>858</v>
      </c>
    </row>
    <row r="9" spans="1:15" ht="15" thickBot="1" x14ac:dyDescent="0.35">
      <c r="A9" s="1400"/>
      <c r="B9" s="473" t="s">
        <v>154</v>
      </c>
      <c r="C9" s="571">
        <v>8.4398274940799691</v>
      </c>
      <c r="D9" s="554">
        <v>7.4329990665908896E-2</v>
      </c>
      <c r="E9" s="559">
        <v>0.12923873680469999</v>
      </c>
      <c r="F9" s="559">
        <v>0.22835161121887801</v>
      </c>
      <c r="G9" s="553">
        <v>0</v>
      </c>
      <c r="H9" s="571">
        <v>3.4784809405977</v>
      </c>
      <c r="I9" s="571"/>
      <c r="J9" s="554"/>
      <c r="K9" s="559"/>
      <c r="L9" s="559"/>
      <c r="M9" s="553"/>
      <c r="N9" s="571"/>
    </row>
    <row r="10" spans="1:15" ht="15" thickBot="1" x14ac:dyDescent="0.35">
      <c r="A10" s="1400"/>
      <c r="B10" s="598" t="s">
        <v>254</v>
      </c>
      <c r="C10" s="567">
        <v>0.56427274905910396</v>
      </c>
      <c r="D10" s="549">
        <v>0.111342010583215</v>
      </c>
      <c r="E10" s="563">
        <v>7.70443403191165E-2</v>
      </c>
      <c r="F10" s="563">
        <v>0.17467429804294099</v>
      </c>
      <c r="G10" s="548">
        <v>0</v>
      </c>
      <c r="H10" s="567">
        <v>0.23563225367183499</v>
      </c>
    </row>
    <row r="11" spans="1:15" x14ac:dyDescent="0.3">
      <c r="A11" s="1401"/>
      <c r="B11" s="598" t="s">
        <v>784</v>
      </c>
      <c r="C11" s="571">
        <v>8.4398274940799691</v>
      </c>
      <c r="D11" s="554">
        <v>7.4329990665908896E-2</v>
      </c>
      <c r="E11" s="559">
        <v>0.12923873680469999</v>
      </c>
      <c r="F11" s="559">
        <v>0.22835161121887801</v>
      </c>
      <c r="G11" s="553">
        <v>0</v>
      </c>
      <c r="H11" s="571">
        <v>3.4784809405977</v>
      </c>
      <c r="O11" s="641"/>
    </row>
    <row r="12" spans="1:15" ht="15" thickBot="1" x14ac:dyDescent="0.35">
      <c r="A12" s="1399" t="s">
        <v>785</v>
      </c>
      <c r="B12" s="471" t="s">
        <v>18</v>
      </c>
      <c r="C12" s="642">
        <v>1019</v>
      </c>
      <c r="D12" s="643">
        <v>26</v>
      </c>
      <c r="E12" s="643">
        <v>27</v>
      </c>
      <c r="F12" s="644">
        <v>4</v>
      </c>
      <c r="G12" s="634">
        <v>10</v>
      </c>
      <c r="H12" s="643">
        <v>1086</v>
      </c>
    </row>
    <row r="13" spans="1:15" ht="15" thickBot="1" x14ac:dyDescent="0.35">
      <c r="A13" s="1400"/>
      <c r="B13" s="473" t="s">
        <v>17</v>
      </c>
      <c r="C13" s="577">
        <v>1196</v>
      </c>
      <c r="D13" s="566">
        <v>28</v>
      </c>
      <c r="E13" s="566">
        <v>36</v>
      </c>
      <c r="F13" s="548">
        <v>2</v>
      </c>
      <c r="G13" s="562">
        <v>10</v>
      </c>
      <c r="H13" s="566">
        <v>1272</v>
      </c>
    </row>
    <row r="14" spans="1:15" ht="15" thickBot="1" x14ac:dyDescent="0.35">
      <c r="A14" s="1400"/>
      <c r="B14" s="473" t="s">
        <v>154</v>
      </c>
      <c r="C14" s="571">
        <v>12.0423014814778</v>
      </c>
      <c r="D14" s="571">
        <v>1.22190121506908</v>
      </c>
      <c r="E14" s="571">
        <v>0.39988754446115299</v>
      </c>
      <c r="F14" s="554">
        <v>7.8580793388434197E-2</v>
      </c>
      <c r="G14" s="559">
        <v>2.6586378299598001</v>
      </c>
      <c r="H14" s="571">
        <v>5.1547958557657001</v>
      </c>
    </row>
    <row r="15" spans="1:15" ht="15" thickBot="1" x14ac:dyDescent="0.35">
      <c r="A15" s="1400"/>
      <c r="B15" s="598" t="s">
        <v>254</v>
      </c>
      <c r="C15" s="567">
        <v>0.66063361379575403</v>
      </c>
      <c r="D15" s="567">
        <v>0.44883515491668202</v>
      </c>
      <c r="E15" s="567">
        <v>0.135339342247355</v>
      </c>
      <c r="F15" s="549">
        <v>0.102544151131372</v>
      </c>
      <c r="G15" s="563">
        <v>1.6102581098570199</v>
      </c>
      <c r="H15" s="567">
        <v>0.28434216904419601</v>
      </c>
    </row>
    <row r="16" spans="1:15" x14ac:dyDescent="0.3">
      <c r="A16" s="1401"/>
      <c r="B16" s="598" t="s">
        <v>784</v>
      </c>
      <c r="C16" s="571">
        <f t="shared" ref="C16:H16" si="0">C11+C14</f>
        <v>20.482128975557771</v>
      </c>
      <c r="D16" s="571">
        <f t="shared" si="0"/>
        <v>1.296231205734989</v>
      </c>
      <c r="E16" s="571">
        <f t="shared" si="0"/>
        <v>0.52912628126585304</v>
      </c>
      <c r="F16" s="549">
        <f t="shared" si="0"/>
        <v>0.30693240460731219</v>
      </c>
      <c r="G16" s="563">
        <f t="shared" si="0"/>
        <v>2.6586378299598001</v>
      </c>
      <c r="H16" s="571">
        <f t="shared" si="0"/>
        <v>8.6332767963634005</v>
      </c>
    </row>
    <row r="17" spans="1:8" ht="15" thickBot="1" x14ac:dyDescent="0.35">
      <c r="A17" s="1399" t="s">
        <v>786</v>
      </c>
      <c r="B17" s="471" t="s">
        <v>18</v>
      </c>
      <c r="C17" s="642">
        <v>1026</v>
      </c>
      <c r="D17" s="643">
        <v>23</v>
      </c>
      <c r="E17" s="643">
        <v>36</v>
      </c>
      <c r="F17" s="634">
        <v>11</v>
      </c>
      <c r="G17" s="643">
        <v>14</v>
      </c>
      <c r="H17" s="643">
        <v>1110</v>
      </c>
    </row>
    <row r="18" spans="1:8" ht="15" thickBot="1" x14ac:dyDescent="0.35">
      <c r="A18" s="1400"/>
      <c r="B18" s="473" t="s">
        <v>17</v>
      </c>
      <c r="C18" s="577">
        <v>1199</v>
      </c>
      <c r="D18" s="566">
        <v>27</v>
      </c>
      <c r="E18" s="566">
        <v>42</v>
      </c>
      <c r="F18" s="562">
        <v>12</v>
      </c>
      <c r="G18" s="566">
        <v>24</v>
      </c>
      <c r="H18" s="566">
        <v>1304</v>
      </c>
    </row>
    <row r="19" spans="1:8" ht="15" thickBot="1" x14ac:dyDescent="0.35">
      <c r="A19" s="1400"/>
      <c r="B19" s="473" t="s">
        <v>154</v>
      </c>
      <c r="C19" s="571">
        <v>12.072529776990001</v>
      </c>
      <c r="D19" s="571">
        <v>1.1688121095181401</v>
      </c>
      <c r="E19" s="571">
        <v>0.47334883388242399</v>
      </c>
      <c r="F19" s="559">
        <v>0.379963312171468</v>
      </c>
      <c r="G19" s="571">
        <v>6.3196122640587804</v>
      </c>
      <c r="H19" s="571">
        <v>5.2828329062253596</v>
      </c>
    </row>
    <row r="20" spans="1:8" ht="15" thickBot="1" x14ac:dyDescent="0.35">
      <c r="A20" s="1400"/>
      <c r="B20" s="598" t="s">
        <v>254</v>
      </c>
      <c r="C20" s="567">
        <v>0.66134857576490702</v>
      </c>
      <c r="D20" s="567">
        <v>0.43909434578169299</v>
      </c>
      <c r="E20" s="567">
        <v>0.147192458757435</v>
      </c>
      <c r="F20" s="563">
        <v>0.22514773060489901</v>
      </c>
      <c r="G20" s="567">
        <v>2.4354922491884401</v>
      </c>
      <c r="H20" s="567">
        <v>0.287657456554052</v>
      </c>
    </row>
    <row r="21" spans="1:8" x14ac:dyDescent="0.3">
      <c r="A21" s="1401"/>
      <c r="B21" s="598" t="s">
        <v>784</v>
      </c>
      <c r="C21" s="571">
        <f>C16+C19</f>
        <v>32.554658752547773</v>
      </c>
      <c r="D21" s="571">
        <f t="shared" ref="D21:G21" si="1">D16+D19</f>
        <v>2.465043315253129</v>
      </c>
      <c r="E21" s="571">
        <f t="shared" si="1"/>
        <v>1.0024751151482771</v>
      </c>
      <c r="F21" s="559">
        <f t="shared" si="1"/>
        <v>0.68689571677878014</v>
      </c>
      <c r="G21" s="571">
        <f t="shared" si="1"/>
        <v>8.9782500940185805</v>
      </c>
      <c r="H21" s="571">
        <f>H16+H19</f>
        <v>13.916109702588759</v>
      </c>
    </row>
    <row r="22" spans="1:8" ht="15" thickBot="1" x14ac:dyDescent="0.35">
      <c r="A22" s="1399" t="s">
        <v>787</v>
      </c>
      <c r="B22" s="471" t="s">
        <v>18</v>
      </c>
      <c r="C22" s="643">
        <v>845</v>
      </c>
      <c r="D22" s="643">
        <v>31</v>
      </c>
      <c r="E22" s="643">
        <v>34</v>
      </c>
      <c r="F22" s="643">
        <v>14</v>
      </c>
      <c r="G22" s="634">
        <v>15</v>
      </c>
      <c r="H22" s="643">
        <v>939</v>
      </c>
    </row>
    <row r="23" spans="1:8" ht="15" thickBot="1" x14ac:dyDescent="0.35">
      <c r="A23" s="1400"/>
      <c r="B23" s="473" t="s">
        <v>17</v>
      </c>
      <c r="C23" s="577">
        <v>1038</v>
      </c>
      <c r="D23" s="566">
        <v>41</v>
      </c>
      <c r="E23" s="566">
        <v>38</v>
      </c>
      <c r="F23" s="566">
        <v>17</v>
      </c>
      <c r="G23" s="562">
        <v>13</v>
      </c>
      <c r="H23" s="566">
        <v>1146</v>
      </c>
    </row>
    <row r="24" spans="1:8" ht="15" thickBot="1" x14ac:dyDescent="0.35">
      <c r="A24" s="1400"/>
      <c r="B24" s="473" t="s">
        <v>154</v>
      </c>
      <c r="C24" s="571">
        <v>10.4578735889021</v>
      </c>
      <c r="D24" s="571">
        <v>1.75589089638911</v>
      </c>
      <c r="E24" s="571">
        <v>0.42276321759422097</v>
      </c>
      <c r="F24" s="571">
        <v>0.544841732827549</v>
      </c>
      <c r="G24" s="559">
        <v>3.3319333014188199</v>
      </c>
      <c r="H24" s="571">
        <v>4.6455324451740498</v>
      </c>
    </row>
    <row r="25" spans="1:8" ht="15" thickBot="1" x14ac:dyDescent="0.35">
      <c r="A25" s="1400"/>
      <c r="B25" s="598" t="s">
        <v>254</v>
      </c>
      <c r="C25" s="567">
        <v>0.62116129495604899</v>
      </c>
      <c r="D25" s="567">
        <v>0.53658744733669494</v>
      </c>
      <c r="E25" s="567">
        <v>0.139140590187148</v>
      </c>
      <c r="F25" s="567">
        <v>0.26938426956321898</v>
      </c>
      <c r="G25" s="563">
        <v>1.79641578066895</v>
      </c>
      <c r="H25" s="567">
        <v>0.27065504104203902</v>
      </c>
    </row>
    <row r="26" spans="1:8" x14ac:dyDescent="0.3">
      <c r="A26" s="1401"/>
      <c r="B26" s="598" t="s">
        <v>784</v>
      </c>
      <c r="C26" s="571">
        <f>C21+C24</f>
        <v>43.012532341449869</v>
      </c>
      <c r="D26" s="571">
        <f t="shared" ref="D26:G26" si="2">D21+D24</f>
        <v>4.2209342116422395</v>
      </c>
      <c r="E26" s="571">
        <f t="shared" si="2"/>
        <v>1.4252383327424982</v>
      </c>
      <c r="F26" s="571">
        <f t="shared" si="2"/>
        <v>1.2317374496063291</v>
      </c>
      <c r="G26" s="559">
        <f t="shared" si="2"/>
        <v>12.3101833954374</v>
      </c>
      <c r="H26" s="571">
        <f>H21+H24</f>
        <v>18.561642147762811</v>
      </c>
    </row>
    <row r="27" spans="1:8" ht="15" thickBot="1" x14ac:dyDescent="0.35">
      <c r="A27" s="1399" t="s">
        <v>788</v>
      </c>
      <c r="B27" s="471" t="s">
        <v>18</v>
      </c>
      <c r="C27" s="643">
        <v>694</v>
      </c>
      <c r="D27" s="643">
        <v>38</v>
      </c>
      <c r="E27" s="643">
        <v>59</v>
      </c>
      <c r="F27" s="643">
        <v>19</v>
      </c>
      <c r="G27" s="643">
        <v>17</v>
      </c>
      <c r="H27" s="643">
        <v>827</v>
      </c>
    </row>
    <row r="28" spans="1:8" ht="15" thickBot="1" x14ac:dyDescent="0.35">
      <c r="A28" s="1400"/>
      <c r="B28" s="473" t="s">
        <v>17</v>
      </c>
      <c r="C28" s="566">
        <v>836</v>
      </c>
      <c r="D28" s="566">
        <v>34</v>
      </c>
      <c r="E28" s="566">
        <v>68</v>
      </c>
      <c r="F28" s="566">
        <v>26</v>
      </c>
      <c r="G28" s="566">
        <v>16</v>
      </c>
      <c r="H28" s="566">
        <v>978</v>
      </c>
    </row>
    <row r="29" spans="1:8" ht="15" thickBot="1" x14ac:dyDescent="0.35">
      <c r="A29" s="1400"/>
      <c r="B29" s="473" t="s">
        <v>154</v>
      </c>
      <c r="C29" s="571">
        <v>8.4165886538871693</v>
      </c>
      <c r="D29" s="571">
        <v>1.4741158841481401</v>
      </c>
      <c r="E29" s="571">
        <v>0.75864538520497404</v>
      </c>
      <c r="F29" s="571">
        <v>0.80934245922165504</v>
      </c>
      <c r="G29" s="571">
        <v>4.1222399443199098</v>
      </c>
      <c r="H29" s="571">
        <v>3.96478275060722</v>
      </c>
    </row>
    <row r="30" spans="1:8" ht="15" thickBot="1" x14ac:dyDescent="0.35">
      <c r="A30" s="1400"/>
      <c r="B30" s="598" t="s">
        <v>254</v>
      </c>
      <c r="C30" s="567">
        <v>0.56356686426358704</v>
      </c>
      <c r="D30" s="567">
        <v>0.49235626570580199</v>
      </c>
      <c r="E30" s="567">
        <v>0.18607625660219701</v>
      </c>
      <c r="F30" s="567">
        <v>0.327887559834939</v>
      </c>
      <c r="G30" s="567">
        <v>1.9899527689805401</v>
      </c>
      <c r="H30" s="567">
        <v>0.25093012794998198</v>
      </c>
    </row>
    <row r="31" spans="1:8" x14ac:dyDescent="0.3">
      <c r="A31" s="1401"/>
      <c r="B31" s="598" t="s">
        <v>784</v>
      </c>
      <c r="C31" s="571">
        <f>C26+C29</f>
        <v>51.429120995337037</v>
      </c>
      <c r="D31" s="571">
        <f t="shared" ref="D31:H31" si="3">D26+D29</f>
        <v>5.6950500957903794</v>
      </c>
      <c r="E31" s="571">
        <f t="shared" si="3"/>
        <v>2.1838837179474724</v>
      </c>
      <c r="F31" s="571">
        <f t="shared" si="3"/>
        <v>2.0410799088279843</v>
      </c>
      <c r="G31" s="571">
        <f t="shared" si="3"/>
        <v>16.43242333975731</v>
      </c>
      <c r="H31" s="571">
        <f t="shared" si="3"/>
        <v>22.526424898370031</v>
      </c>
    </row>
    <row r="32" spans="1:8" ht="15" thickBot="1" x14ac:dyDescent="0.35">
      <c r="A32" s="1399" t="s">
        <v>789</v>
      </c>
      <c r="B32" s="471" t="s">
        <v>18</v>
      </c>
      <c r="C32" s="643">
        <v>539</v>
      </c>
      <c r="D32" s="643">
        <v>45</v>
      </c>
      <c r="E32" s="643">
        <v>73</v>
      </c>
      <c r="F32" s="643">
        <v>15</v>
      </c>
      <c r="G32" s="634">
        <v>9</v>
      </c>
      <c r="H32" s="643">
        <v>681</v>
      </c>
    </row>
    <row r="33" spans="1:8" ht="15" thickBot="1" x14ac:dyDescent="0.35">
      <c r="A33" s="1400"/>
      <c r="B33" s="473" t="s">
        <v>17</v>
      </c>
      <c r="C33" s="566">
        <v>631</v>
      </c>
      <c r="D33" s="566">
        <v>57</v>
      </c>
      <c r="E33" s="566">
        <v>77</v>
      </c>
      <c r="F33" s="566">
        <v>20</v>
      </c>
      <c r="G33" s="562">
        <v>11</v>
      </c>
      <c r="H33" s="566">
        <v>795</v>
      </c>
    </row>
    <row r="34" spans="1:8" ht="15" thickBot="1" x14ac:dyDescent="0.35">
      <c r="A34" s="1400"/>
      <c r="B34" s="473" t="s">
        <v>154</v>
      </c>
      <c r="C34" s="571">
        <v>6.3518205903323697</v>
      </c>
      <c r="D34" s="571">
        <v>2.4410273249824699</v>
      </c>
      <c r="E34" s="571">
        <v>0.86504647772521703</v>
      </c>
      <c r="F34" s="571">
        <v>0.64923917793986696</v>
      </c>
      <c r="G34" s="559">
        <v>2.79947028059585</v>
      </c>
      <c r="H34" s="571">
        <v>3.2226075670891299</v>
      </c>
    </row>
    <row r="35" spans="1:8" ht="15" thickBot="1" x14ac:dyDescent="0.35">
      <c r="A35" s="1400"/>
      <c r="B35" s="598" t="s">
        <v>254</v>
      </c>
      <c r="C35" s="567">
        <v>0.49507132427553502</v>
      </c>
      <c r="D35" s="567">
        <v>0.63046127437470401</v>
      </c>
      <c r="E35" s="567">
        <v>0.19859043780739299</v>
      </c>
      <c r="F35" s="567">
        <v>0.29390796176051998</v>
      </c>
      <c r="G35" s="563">
        <v>1.65116107522926</v>
      </c>
      <c r="H35" s="567">
        <v>0.227100723748734</v>
      </c>
    </row>
    <row r="36" spans="1:8" x14ac:dyDescent="0.3">
      <c r="A36" s="1401"/>
      <c r="B36" s="598" t="s">
        <v>784</v>
      </c>
      <c r="C36" s="571">
        <f>C31+C34</f>
        <v>57.78094158566941</v>
      </c>
      <c r="D36" s="571">
        <f t="shared" ref="D36:H36" si="4">D31+D34</f>
        <v>8.1360774207728497</v>
      </c>
      <c r="E36" s="571">
        <f t="shared" si="4"/>
        <v>3.0489301956726895</v>
      </c>
      <c r="F36" s="571">
        <f t="shared" si="4"/>
        <v>2.6903190867678513</v>
      </c>
      <c r="G36" s="559">
        <f t="shared" si="4"/>
        <v>19.231893620353162</v>
      </c>
      <c r="H36" s="571">
        <f t="shared" si="4"/>
        <v>25.749032465459162</v>
      </c>
    </row>
    <row r="37" spans="1:8" ht="15" thickBot="1" x14ac:dyDescent="0.35">
      <c r="A37" s="1399" t="s">
        <v>790</v>
      </c>
      <c r="B37" s="471" t="s">
        <v>18</v>
      </c>
      <c r="C37" s="643">
        <v>404</v>
      </c>
      <c r="D37" s="643">
        <v>49</v>
      </c>
      <c r="E37" s="643">
        <v>77</v>
      </c>
      <c r="F37" s="643">
        <v>19</v>
      </c>
      <c r="G37" s="643">
        <v>20</v>
      </c>
      <c r="H37" s="643">
        <v>569</v>
      </c>
    </row>
    <row r="38" spans="1:8" ht="15" thickBot="1" x14ac:dyDescent="0.35">
      <c r="A38" s="1400"/>
      <c r="B38" s="473" t="s">
        <v>17</v>
      </c>
      <c r="C38" s="566">
        <v>453</v>
      </c>
      <c r="D38" s="566">
        <v>47</v>
      </c>
      <c r="E38" s="566">
        <v>91</v>
      </c>
      <c r="F38" s="566">
        <v>28</v>
      </c>
      <c r="G38" s="566">
        <v>18</v>
      </c>
      <c r="H38" s="566">
        <v>637</v>
      </c>
    </row>
    <row r="39" spans="1:8" ht="15" thickBot="1" x14ac:dyDescent="0.35">
      <c r="A39" s="1400"/>
      <c r="B39" s="473" t="s">
        <v>154</v>
      </c>
      <c r="C39" s="571">
        <v>4.5638544147876399</v>
      </c>
      <c r="D39" s="571">
        <v>2.02391652668847</v>
      </c>
      <c r="E39" s="571">
        <v>1.0183564458968599</v>
      </c>
      <c r="F39" s="571">
        <v>0.891664254774308</v>
      </c>
      <c r="G39" s="571">
        <v>4.7129529948677504</v>
      </c>
      <c r="H39" s="571">
        <v>2.5795230343950499</v>
      </c>
    </row>
    <row r="40" spans="1:8" ht="15" thickBot="1" x14ac:dyDescent="0.35">
      <c r="A40" s="1400"/>
      <c r="B40" s="598" t="s">
        <v>254</v>
      </c>
      <c r="C40" s="567">
        <v>0.423634506305893</v>
      </c>
      <c r="D40" s="567">
        <v>0.57530059290013302</v>
      </c>
      <c r="E40" s="567">
        <v>0.21530417297250001</v>
      </c>
      <c r="F40" s="567">
        <v>0.34401641274049199</v>
      </c>
      <c r="G40" s="567">
        <v>2.1211954340468502</v>
      </c>
      <c r="H40" s="567">
        <v>0.20385561576386699</v>
      </c>
    </row>
    <row r="41" spans="1:8" x14ac:dyDescent="0.3">
      <c r="A41" s="1401"/>
      <c r="B41" s="598" t="s">
        <v>784</v>
      </c>
      <c r="C41" s="571">
        <f t="shared" ref="C41:H41" si="5">C36+C39</f>
        <v>62.344796000457052</v>
      </c>
      <c r="D41" s="571">
        <f t="shared" si="5"/>
        <v>10.15999394746132</v>
      </c>
      <c r="E41" s="571">
        <f t="shared" si="5"/>
        <v>4.0672866415695497</v>
      </c>
      <c r="F41" s="571">
        <f t="shared" si="5"/>
        <v>3.5819833415421591</v>
      </c>
      <c r="G41" s="571">
        <f t="shared" si="5"/>
        <v>23.944846615220911</v>
      </c>
      <c r="H41" s="571">
        <f t="shared" si="5"/>
        <v>28.328555499854211</v>
      </c>
    </row>
    <row r="42" spans="1:8" ht="15" thickBot="1" x14ac:dyDescent="0.35">
      <c r="A42" s="1399" t="s">
        <v>791</v>
      </c>
      <c r="B42" s="471" t="s">
        <v>18</v>
      </c>
      <c r="C42" s="643">
        <v>338</v>
      </c>
      <c r="D42" s="643">
        <v>72</v>
      </c>
      <c r="E42" s="643">
        <v>84</v>
      </c>
      <c r="F42" s="643">
        <v>31</v>
      </c>
      <c r="G42" s="634">
        <v>18</v>
      </c>
      <c r="H42" s="643">
        <v>543</v>
      </c>
    </row>
    <row r="43" spans="1:8" ht="15" thickBot="1" x14ac:dyDescent="0.35">
      <c r="A43" s="1400"/>
      <c r="B43" s="473" t="s">
        <v>17</v>
      </c>
      <c r="C43" s="566">
        <v>397</v>
      </c>
      <c r="D43" s="566">
        <v>88</v>
      </c>
      <c r="E43" s="566">
        <v>109</v>
      </c>
      <c r="F43" s="566">
        <v>39</v>
      </c>
      <c r="G43" s="562">
        <v>14</v>
      </c>
      <c r="H43" s="566">
        <v>647</v>
      </c>
    </row>
    <row r="44" spans="1:8" ht="15" thickBot="1" x14ac:dyDescent="0.35">
      <c r="A44" s="1400"/>
      <c r="B44" s="473" t="s">
        <v>154</v>
      </c>
      <c r="C44" s="571">
        <v>3.9970172100829502</v>
      </c>
      <c r="D44" s="571">
        <v>3.7979314714730501</v>
      </c>
      <c r="E44" s="571">
        <v>1.2214399468809001</v>
      </c>
      <c r="F44" s="571">
        <v>1.23445345053888</v>
      </c>
      <c r="G44" s="559">
        <v>3.8121349449739599</v>
      </c>
      <c r="H44" s="571">
        <v>2.6213746493516301</v>
      </c>
    </row>
    <row r="45" spans="1:8" ht="15" thickBot="1" x14ac:dyDescent="0.35">
      <c r="A45" s="1400"/>
      <c r="B45" s="598" t="s">
        <v>254</v>
      </c>
      <c r="C45" s="567">
        <v>0.39763020157102902</v>
      </c>
      <c r="D45" s="567">
        <v>0.78091587773034199</v>
      </c>
      <c r="E45" s="567">
        <v>0.23555515538091201</v>
      </c>
      <c r="F45" s="567">
        <v>0.40407640103433901</v>
      </c>
      <c r="G45" s="563">
        <v>1.91673234194025</v>
      </c>
      <c r="H45" s="567">
        <v>0.205458548763258</v>
      </c>
    </row>
    <row r="46" spans="1:8" x14ac:dyDescent="0.3">
      <c r="A46" s="1401"/>
      <c r="B46" s="598" t="s">
        <v>784</v>
      </c>
      <c r="C46" s="571">
        <f t="shared" ref="C46:H46" si="6">C41+C44</f>
        <v>66.341813210539996</v>
      </c>
      <c r="D46" s="571">
        <f t="shared" si="6"/>
        <v>13.957925418934369</v>
      </c>
      <c r="E46" s="571">
        <f t="shared" si="6"/>
        <v>5.2887265884504497</v>
      </c>
      <c r="F46" s="571">
        <f t="shared" si="6"/>
        <v>4.8164367920810394</v>
      </c>
      <c r="G46" s="559">
        <f t="shared" si="6"/>
        <v>27.75698156019487</v>
      </c>
      <c r="H46" s="571">
        <f t="shared" si="6"/>
        <v>30.949930149205841</v>
      </c>
    </row>
    <row r="47" spans="1:8" ht="15" thickBot="1" x14ac:dyDescent="0.35">
      <c r="A47" s="1399" t="s">
        <v>792</v>
      </c>
      <c r="B47" s="471" t="s">
        <v>18</v>
      </c>
      <c r="C47" s="643">
        <v>312</v>
      </c>
      <c r="D47" s="643">
        <v>86</v>
      </c>
      <c r="E47" s="643">
        <v>81</v>
      </c>
      <c r="F47" s="643">
        <v>31</v>
      </c>
      <c r="G47" s="643">
        <v>24</v>
      </c>
      <c r="H47" s="643">
        <v>534</v>
      </c>
    </row>
    <row r="48" spans="1:8" ht="15" thickBot="1" x14ac:dyDescent="0.35">
      <c r="A48" s="1400"/>
      <c r="B48" s="473" t="s">
        <v>17</v>
      </c>
      <c r="C48" s="566">
        <v>368</v>
      </c>
      <c r="D48" s="566">
        <v>76</v>
      </c>
      <c r="E48" s="566">
        <v>90</v>
      </c>
      <c r="F48" s="566">
        <v>41</v>
      </c>
      <c r="G48" s="566">
        <v>21</v>
      </c>
      <c r="H48" s="566">
        <v>597</v>
      </c>
    </row>
    <row r="49" spans="1:8" ht="15" thickBot="1" x14ac:dyDescent="0.35">
      <c r="A49" s="1400"/>
      <c r="B49" s="473" t="s">
        <v>154</v>
      </c>
      <c r="C49" s="571">
        <v>3.7034103776854299</v>
      </c>
      <c r="D49" s="571">
        <v>3.2908282509528499</v>
      </c>
      <c r="E49" s="571">
        <v>1.01313636916601</v>
      </c>
      <c r="F49" s="571">
        <v>1.30749986969996</v>
      </c>
      <c r="G49" s="571">
        <v>5.6441868926732104</v>
      </c>
      <c r="H49" s="571">
        <v>2.4177512960261098</v>
      </c>
    </row>
    <row r="50" spans="1:8" ht="15" thickBot="1" x14ac:dyDescent="0.35">
      <c r="A50" s="1400"/>
      <c r="B50" s="598" t="s">
        <v>254</v>
      </c>
      <c r="C50" s="567">
        <v>0.38333225492346701</v>
      </c>
      <c r="D50" s="567">
        <v>0.72882779406068299</v>
      </c>
      <c r="E50" s="567">
        <v>0.214757304039638</v>
      </c>
      <c r="F50" s="567">
        <v>0.41570600236960398</v>
      </c>
      <c r="G50" s="567">
        <v>2.3099480830417898</v>
      </c>
      <c r="H50" s="567">
        <v>0.197523636320597</v>
      </c>
    </row>
    <row r="51" spans="1:8" x14ac:dyDescent="0.3">
      <c r="A51" s="1401"/>
      <c r="B51" s="598" t="s">
        <v>784</v>
      </c>
      <c r="C51" s="571">
        <f t="shared" ref="C51:H51" si="7">C46+C49</f>
        <v>70.045223588225426</v>
      </c>
      <c r="D51" s="571">
        <f t="shared" si="7"/>
        <v>17.248753669887218</v>
      </c>
      <c r="E51" s="571">
        <f t="shared" si="7"/>
        <v>6.3018629576164598</v>
      </c>
      <c r="F51" s="571">
        <f t="shared" si="7"/>
        <v>6.1239366617809994</v>
      </c>
      <c r="G51" s="571">
        <f t="shared" si="7"/>
        <v>33.401168452868077</v>
      </c>
      <c r="H51" s="571">
        <f t="shared" si="7"/>
        <v>33.367681445231952</v>
      </c>
    </row>
    <row r="52" spans="1:8" ht="15" thickBot="1" x14ac:dyDescent="0.35">
      <c r="A52" s="1399" t="s">
        <v>793</v>
      </c>
      <c r="B52" s="471" t="s">
        <v>18</v>
      </c>
      <c r="C52" s="643">
        <v>211</v>
      </c>
      <c r="D52" s="643">
        <v>68</v>
      </c>
      <c r="E52" s="643">
        <v>121</v>
      </c>
      <c r="F52" s="643">
        <v>30</v>
      </c>
      <c r="G52" s="643">
        <v>24</v>
      </c>
      <c r="H52" s="643">
        <v>454</v>
      </c>
    </row>
    <row r="53" spans="1:8" ht="15" thickBot="1" x14ac:dyDescent="0.35">
      <c r="A53" s="1400"/>
      <c r="B53" s="473" t="s">
        <v>17</v>
      </c>
      <c r="C53" s="566">
        <v>222</v>
      </c>
      <c r="D53" s="566">
        <v>61</v>
      </c>
      <c r="E53" s="566">
        <v>149</v>
      </c>
      <c r="F53" s="566">
        <v>28</v>
      </c>
      <c r="G53" s="566">
        <v>24</v>
      </c>
      <c r="H53" s="566">
        <v>484</v>
      </c>
    </row>
    <row r="54" spans="1:8" ht="15" thickBot="1" x14ac:dyDescent="0.35">
      <c r="A54" s="1400"/>
      <c r="B54" s="473" t="s">
        <v>154</v>
      </c>
      <c r="C54" s="571">
        <v>2.2386424768367799</v>
      </c>
      <c r="D54" s="571">
        <v>2.6421692619354298</v>
      </c>
      <c r="E54" s="571">
        <v>1.67501830642043</v>
      </c>
      <c r="F54" s="571">
        <v>0.89326611931488298</v>
      </c>
      <c r="G54" s="571">
        <v>6.2407270937530903</v>
      </c>
      <c r="H54" s="571">
        <v>1.96248692831492</v>
      </c>
    </row>
    <row r="55" spans="1:8" ht="15" thickBot="1" x14ac:dyDescent="0.35">
      <c r="A55" s="1400"/>
      <c r="B55" s="598" t="s">
        <v>254</v>
      </c>
      <c r="C55" s="567">
        <v>0.300292836825586</v>
      </c>
      <c r="D55" s="567">
        <v>0.655245803294774</v>
      </c>
      <c r="E55" s="567">
        <v>0.27521172000038402</v>
      </c>
      <c r="F55" s="567">
        <v>0.34432250220334898</v>
      </c>
      <c r="G55" s="567">
        <v>2.4212626707862399</v>
      </c>
      <c r="H55" s="567">
        <v>0.17837228597367299</v>
      </c>
    </row>
    <row r="56" spans="1:8" x14ac:dyDescent="0.3">
      <c r="A56" s="1401"/>
      <c r="B56" s="598" t="s">
        <v>784</v>
      </c>
      <c r="C56" s="571">
        <f t="shared" ref="C56:H56" si="8">C51+C54</f>
        <v>72.283866065062199</v>
      </c>
      <c r="D56" s="571">
        <f t="shared" si="8"/>
        <v>19.890922931822647</v>
      </c>
      <c r="E56" s="571">
        <f t="shared" si="8"/>
        <v>7.9768812640368898</v>
      </c>
      <c r="F56" s="571">
        <f t="shared" si="8"/>
        <v>7.0172027810958824</v>
      </c>
      <c r="G56" s="571">
        <f t="shared" si="8"/>
        <v>39.641895546621171</v>
      </c>
      <c r="H56" s="571">
        <f t="shared" si="8"/>
        <v>35.330168373546869</v>
      </c>
    </row>
    <row r="57" spans="1:8" ht="15" thickBot="1" x14ac:dyDescent="0.35">
      <c r="A57" s="1399" t="s">
        <v>794</v>
      </c>
      <c r="B57" s="471" t="s">
        <v>18</v>
      </c>
      <c r="C57" s="642">
        <v>1104</v>
      </c>
      <c r="D57" s="643">
        <v>629</v>
      </c>
      <c r="E57" s="643">
        <v>901</v>
      </c>
      <c r="F57" s="643">
        <v>418</v>
      </c>
      <c r="G57" s="643">
        <v>84</v>
      </c>
      <c r="H57" s="643">
        <v>3136</v>
      </c>
    </row>
    <row r="58" spans="1:8" ht="15" thickBot="1" x14ac:dyDescent="0.35">
      <c r="A58" s="1400"/>
      <c r="B58" s="473" t="s">
        <v>17</v>
      </c>
      <c r="C58" s="577">
        <v>1266</v>
      </c>
      <c r="D58" s="566">
        <v>721</v>
      </c>
      <c r="E58" s="566">
        <v>962</v>
      </c>
      <c r="F58" s="566">
        <v>504</v>
      </c>
      <c r="G58" s="566">
        <v>95</v>
      </c>
      <c r="H58" s="566">
        <v>3549</v>
      </c>
    </row>
    <row r="59" spans="1:8" ht="15" thickBot="1" x14ac:dyDescent="0.35">
      <c r="A59" s="1400"/>
      <c r="B59" s="473" t="s">
        <v>154</v>
      </c>
      <c r="C59" s="571">
        <v>12.753358950928501</v>
      </c>
      <c r="D59" s="571">
        <v>31.1089499738261</v>
      </c>
      <c r="E59" s="571">
        <v>10.8057110628268</v>
      </c>
      <c r="F59" s="571">
        <v>15.986418961745899</v>
      </c>
      <c r="G59" s="571">
        <v>25.313196267646902</v>
      </c>
      <c r="H59" s="571">
        <v>14.3792655242415</v>
      </c>
    </row>
    <row r="60" spans="1:8" ht="15" thickBot="1" x14ac:dyDescent="0.35">
      <c r="A60" s="1400"/>
      <c r="B60" s="598" t="s">
        <v>254</v>
      </c>
      <c r="C60" s="567">
        <v>0.67710440704717301</v>
      </c>
      <c r="D60" s="567">
        <v>1.89130932665733</v>
      </c>
      <c r="E60" s="567">
        <v>0.665764153138246</v>
      </c>
      <c r="F60" s="567">
        <v>1.3411388285038699</v>
      </c>
      <c r="G60" s="567">
        <v>4.3522378905276398</v>
      </c>
      <c r="H60" s="567">
        <v>0.45121722994722202</v>
      </c>
    </row>
    <row r="61" spans="1:8" x14ac:dyDescent="0.3">
      <c r="A61" s="1401"/>
      <c r="B61" s="598" t="s">
        <v>784</v>
      </c>
      <c r="C61" s="571">
        <f>C56+C59</f>
        <v>85.0372250159907</v>
      </c>
      <c r="D61" s="571">
        <f t="shared" ref="D61:H61" si="9">D56+D59</f>
        <v>50.999872905648743</v>
      </c>
      <c r="E61" s="571">
        <f t="shared" si="9"/>
        <v>18.782592326863689</v>
      </c>
      <c r="F61" s="571">
        <f t="shared" si="9"/>
        <v>23.00362174284178</v>
      </c>
      <c r="G61" s="571">
        <f t="shared" si="9"/>
        <v>64.955091814268073</v>
      </c>
      <c r="H61" s="571">
        <f t="shared" si="9"/>
        <v>49.709433897788372</v>
      </c>
    </row>
    <row r="62" spans="1:8" ht="15" thickBot="1" x14ac:dyDescent="0.35">
      <c r="A62" s="1399" t="s">
        <v>795</v>
      </c>
      <c r="B62" s="471" t="s">
        <v>18</v>
      </c>
      <c r="C62" s="643">
        <v>675</v>
      </c>
      <c r="D62" s="643">
        <v>369</v>
      </c>
      <c r="E62" s="643">
        <v>737</v>
      </c>
      <c r="F62" s="643">
        <v>310</v>
      </c>
      <c r="G62" s="643">
        <v>37</v>
      </c>
      <c r="H62" s="643">
        <v>2128</v>
      </c>
    </row>
    <row r="63" spans="1:8" ht="15" thickBot="1" x14ac:dyDescent="0.35">
      <c r="A63" s="1400"/>
      <c r="B63" s="473" t="s">
        <v>17</v>
      </c>
      <c r="C63" s="566">
        <v>784</v>
      </c>
      <c r="D63" s="566">
        <v>396</v>
      </c>
      <c r="E63" s="566">
        <v>821</v>
      </c>
      <c r="F63" s="566">
        <v>369</v>
      </c>
      <c r="G63" s="566">
        <v>47</v>
      </c>
      <c r="H63" s="566">
        <v>2418</v>
      </c>
    </row>
    <row r="64" spans="1:8" ht="15" thickBot="1" x14ac:dyDescent="0.35">
      <c r="A64" s="1400"/>
      <c r="B64" s="473" t="s">
        <v>154</v>
      </c>
      <c r="C64" s="571">
        <v>7.8964085026248103</v>
      </c>
      <c r="D64" s="571">
        <v>17.098868352223299</v>
      </c>
      <c r="E64" s="571">
        <v>9.2252681816666193</v>
      </c>
      <c r="F64" s="571">
        <v>11.720091890845101</v>
      </c>
      <c r="G64" s="571">
        <v>12.583098056239599</v>
      </c>
      <c r="H64" s="571">
        <v>9.7999536003510404</v>
      </c>
    </row>
    <row r="65" spans="1:8" ht="15" thickBot="1" x14ac:dyDescent="0.35">
      <c r="A65" s="1400"/>
      <c r="B65" s="598" t="s">
        <v>254</v>
      </c>
      <c r="C65" s="567">
        <v>0.54742178615445802</v>
      </c>
      <c r="D65" s="567">
        <v>1.5381631390577699</v>
      </c>
      <c r="E65" s="567">
        <v>0.62057917232041604</v>
      </c>
      <c r="F65" s="567">
        <v>1.17711755694932</v>
      </c>
      <c r="G65" s="567">
        <v>3.3197753154954701</v>
      </c>
      <c r="H65" s="567">
        <v>0.38233428048169099</v>
      </c>
    </row>
    <row r="66" spans="1:8" x14ac:dyDescent="0.3">
      <c r="A66" s="1401"/>
      <c r="B66" s="598" t="s">
        <v>784</v>
      </c>
      <c r="C66" s="571">
        <f t="shared" ref="C66:H66" si="10">C61+C64</f>
        <v>92.933633518615508</v>
      </c>
      <c r="D66" s="571">
        <f t="shared" si="10"/>
        <v>68.098741257872035</v>
      </c>
      <c r="E66" s="571">
        <f t="shared" si="10"/>
        <v>28.007860508530307</v>
      </c>
      <c r="F66" s="571">
        <f t="shared" si="10"/>
        <v>34.723713633686884</v>
      </c>
      <c r="G66" s="571">
        <f t="shared" si="10"/>
        <v>77.538189870507665</v>
      </c>
      <c r="H66" s="571">
        <f t="shared" si="10"/>
        <v>59.509387498139411</v>
      </c>
    </row>
    <row r="67" spans="1:8" ht="15" thickBot="1" x14ac:dyDescent="0.35">
      <c r="A67" s="1399" t="s">
        <v>796</v>
      </c>
      <c r="B67" s="471" t="s">
        <v>18</v>
      </c>
      <c r="C67" s="643">
        <v>183</v>
      </c>
      <c r="D67" s="643">
        <v>223</v>
      </c>
      <c r="E67" s="643">
        <v>608</v>
      </c>
      <c r="F67" s="643">
        <v>204</v>
      </c>
      <c r="G67" s="634">
        <v>15</v>
      </c>
      <c r="H67" s="643">
        <v>1233</v>
      </c>
    </row>
    <row r="68" spans="1:8" ht="15" thickBot="1" x14ac:dyDescent="0.35">
      <c r="A68" s="1400"/>
      <c r="B68" s="473" t="s">
        <v>17</v>
      </c>
      <c r="C68" s="566">
        <v>215</v>
      </c>
      <c r="D68" s="566">
        <v>258</v>
      </c>
      <c r="E68" s="566">
        <v>703</v>
      </c>
      <c r="F68" s="566">
        <v>239</v>
      </c>
      <c r="G68" s="562">
        <v>12</v>
      </c>
      <c r="H68" s="566">
        <v>1426</v>
      </c>
    </row>
    <row r="69" spans="1:8" ht="15" thickBot="1" x14ac:dyDescent="0.35">
      <c r="A69" s="1400"/>
      <c r="B69" s="473" t="s">
        <v>154</v>
      </c>
      <c r="C69" s="571">
        <v>2.16350789163319</v>
      </c>
      <c r="D69" s="571">
        <v>11.116550088939499</v>
      </c>
      <c r="E69" s="571">
        <v>7.8933752510324</v>
      </c>
      <c r="F69" s="571">
        <v>7.5785390656150904</v>
      </c>
      <c r="G69" s="559">
        <v>3.2062121423761201</v>
      </c>
      <c r="H69" s="571">
        <v>5.77899573073213</v>
      </c>
    </row>
    <row r="70" spans="1:8" ht="15" thickBot="1" x14ac:dyDescent="0.35">
      <c r="A70" s="1400"/>
      <c r="B70" s="598" t="s">
        <v>254</v>
      </c>
      <c r="C70" s="567">
        <v>0.29532395041697501</v>
      </c>
      <c r="D70" s="567">
        <v>1.2842038035062899</v>
      </c>
      <c r="E70" s="567">
        <v>0.57823186012752104</v>
      </c>
      <c r="F70" s="567">
        <v>0.96850653216721505</v>
      </c>
      <c r="G70" s="563">
        <v>1.7633440852887201</v>
      </c>
      <c r="H70" s="567">
        <v>0.30007367708363702</v>
      </c>
    </row>
    <row r="71" spans="1:8" x14ac:dyDescent="0.3">
      <c r="A71" s="1401"/>
      <c r="B71" s="598" t="s">
        <v>784</v>
      </c>
      <c r="C71" s="571">
        <f>C66+C69</f>
        <v>95.097141410248696</v>
      </c>
      <c r="D71" s="571">
        <f t="shared" ref="D71:H71" si="11">D66+D69</f>
        <v>79.21529134681154</v>
      </c>
      <c r="E71" s="571">
        <f t="shared" si="11"/>
        <v>35.901235759562709</v>
      </c>
      <c r="F71" s="571">
        <f t="shared" si="11"/>
        <v>42.302252699301974</v>
      </c>
      <c r="G71" s="559">
        <f t="shared" si="11"/>
        <v>80.744402012883782</v>
      </c>
      <c r="H71" s="571">
        <f t="shared" si="11"/>
        <v>65.288383228871538</v>
      </c>
    </row>
    <row r="72" spans="1:8" ht="15" thickBot="1" x14ac:dyDescent="0.35">
      <c r="A72" s="1399" t="s">
        <v>797</v>
      </c>
      <c r="B72" s="471" t="s">
        <v>18</v>
      </c>
      <c r="C72" s="643">
        <v>127</v>
      </c>
      <c r="D72" s="643">
        <v>121</v>
      </c>
      <c r="E72" s="643">
        <v>489</v>
      </c>
      <c r="F72" s="643">
        <v>210</v>
      </c>
      <c r="G72" s="634">
        <v>6</v>
      </c>
      <c r="H72" s="643">
        <v>953</v>
      </c>
    </row>
    <row r="73" spans="1:8" ht="15" thickBot="1" x14ac:dyDescent="0.35">
      <c r="A73" s="1400"/>
      <c r="B73" s="473" t="s">
        <v>17</v>
      </c>
      <c r="C73" s="566">
        <v>129</v>
      </c>
      <c r="D73" s="566">
        <v>126</v>
      </c>
      <c r="E73" s="566">
        <v>562</v>
      </c>
      <c r="F73" s="566">
        <v>267</v>
      </c>
      <c r="G73" s="562">
        <v>7</v>
      </c>
      <c r="H73" s="566">
        <v>1091</v>
      </c>
    </row>
    <row r="74" spans="1:8" ht="15" thickBot="1" x14ac:dyDescent="0.35">
      <c r="A74" s="1400"/>
      <c r="B74" s="473" t="s">
        <v>154</v>
      </c>
      <c r="C74" s="571">
        <v>1.29495474514432</v>
      </c>
      <c r="D74" s="571">
        <v>5.4456982076638196</v>
      </c>
      <c r="E74" s="571">
        <v>6.3167583439510704</v>
      </c>
      <c r="F74" s="571">
        <v>8.4632801405512907</v>
      </c>
      <c r="G74" s="559">
        <v>1.8131266789074201</v>
      </c>
      <c r="H74" s="571">
        <v>4.4198110764710599</v>
      </c>
    </row>
    <row r="75" spans="1:8" ht="15" thickBot="1" x14ac:dyDescent="0.35">
      <c r="A75" s="1400"/>
      <c r="B75" s="598" t="s">
        <v>254</v>
      </c>
      <c r="C75" s="567">
        <v>0.22949116073581999</v>
      </c>
      <c r="D75" s="567">
        <v>0.92705588828440899</v>
      </c>
      <c r="E75" s="567">
        <v>0.52167892807898397</v>
      </c>
      <c r="F75" s="567">
        <v>1.0185689286450801</v>
      </c>
      <c r="G75" s="563">
        <v>1.3355433363676601</v>
      </c>
      <c r="H75" s="567">
        <v>0.264310030087967</v>
      </c>
    </row>
    <row r="76" spans="1:8" x14ac:dyDescent="0.3">
      <c r="A76" s="1401"/>
      <c r="B76" s="598" t="s">
        <v>784</v>
      </c>
      <c r="C76" s="571">
        <f>C71+C74</f>
        <v>96.39209615539302</v>
      </c>
      <c r="D76" s="571">
        <f t="shared" ref="D76:H76" si="12">D71+D74</f>
        <v>84.660989554475364</v>
      </c>
      <c r="E76" s="571">
        <f t="shared" si="12"/>
        <v>42.217994103513782</v>
      </c>
      <c r="F76" s="571">
        <f t="shared" si="12"/>
        <v>50.765532839853265</v>
      </c>
      <c r="G76" s="559">
        <f t="shared" si="12"/>
        <v>82.557528691791205</v>
      </c>
      <c r="H76" s="571">
        <f t="shared" si="12"/>
        <v>69.708194305342602</v>
      </c>
    </row>
    <row r="77" spans="1:8" ht="15" thickBot="1" x14ac:dyDescent="0.35">
      <c r="A77" s="1399" t="s">
        <v>798</v>
      </c>
      <c r="B77" s="471" t="s">
        <v>18</v>
      </c>
      <c r="C77" s="643">
        <v>109</v>
      </c>
      <c r="D77" s="643">
        <v>73</v>
      </c>
      <c r="E77" s="643">
        <v>417</v>
      </c>
      <c r="F77" s="643">
        <v>117</v>
      </c>
      <c r="G77" s="634">
        <v>9</v>
      </c>
      <c r="H77" s="643">
        <v>725</v>
      </c>
    </row>
    <row r="78" spans="1:8" ht="15" thickBot="1" x14ac:dyDescent="0.35">
      <c r="A78" s="1400"/>
      <c r="B78" s="473" t="s">
        <v>17</v>
      </c>
      <c r="C78" s="566">
        <v>121</v>
      </c>
      <c r="D78" s="566">
        <v>74</v>
      </c>
      <c r="E78" s="566">
        <v>486</v>
      </c>
      <c r="F78" s="566">
        <v>134</v>
      </c>
      <c r="G78" s="562">
        <v>13</v>
      </c>
      <c r="H78" s="566">
        <v>828</v>
      </c>
    </row>
    <row r="79" spans="1:8" ht="15" thickBot="1" x14ac:dyDescent="0.35">
      <c r="A79" s="1400"/>
      <c r="B79" s="473" t="s">
        <v>154</v>
      </c>
      <c r="C79" s="571">
        <v>1.22109870826031</v>
      </c>
      <c r="D79" s="571">
        <v>3.1775901015881902</v>
      </c>
      <c r="E79" s="571">
        <v>5.4586047026745099</v>
      </c>
      <c r="F79" s="571">
        <v>4.2587365553453198</v>
      </c>
      <c r="G79" s="559">
        <v>3.52726765899473</v>
      </c>
      <c r="H79" s="571">
        <v>3.3567352126435699</v>
      </c>
    </row>
    <row r="80" spans="1:8" ht="15" thickBot="1" x14ac:dyDescent="0.35">
      <c r="A80" s="1400"/>
      <c r="B80" s="598" t="s">
        <v>254</v>
      </c>
      <c r="C80" s="567">
        <v>0.222934084180262</v>
      </c>
      <c r="D80" s="567">
        <v>0.71659762883704103</v>
      </c>
      <c r="E80" s="567">
        <v>0.48716607198247902</v>
      </c>
      <c r="F80" s="567">
        <v>0.73894711461548801</v>
      </c>
      <c r="G80" s="563">
        <v>1.84645485188074</v>
      </c>
      <c r="H80" s="567">
        <v>0.23161793613450399</v>
      </c>
    </row>
    <row r="81" spans="1:8" x14ac:dyDescent="0.3">
      <c r="A81" s="1401"/>
      <c r="B81" s="598" t="s">
        <v>784</v>
      </c>
      <c r="C81" s="571">
        <f t="shared" ref="C81:H81" si="13">C76+C79</f>
        <v>97.613194863653334</v>
      </c>
      <c r="D81" s="571">
        <f t="shared" si="13"/>
        <v>87.838579656063558</v>
      </c>
      <c r="E81" s="571">
        <f t="shared" si="13"/>
        <v>47.676598806188295</v>
      </c>
      <c r="F81" s="571">
        <f t="shared" si="13"/>
        <v>55.024269395198587</v>
      </c>
      <c r="G81" s="559">
        <f t="shared" si="13"/>
        <v>86.084796350785936</v>
      </c>
      <c r="H81" s="571">
        <f t="shared" si="13"/>
        <v>73.064929517986172</v>
      </c>
    </row>
    <row r="82" spans="1:8" ht="15" thickBot="1" x14ac:dyDescent="0.35">
      <c r="A82" s="1399" t="s">
        <v>799</v>
      </c>
      <c r="B82" s="471" t="s">
        <v>18</v>
      </c>
      <c r="C82" s="643">
        <v>63</v>
      </c>
      <c r="D82" s="643">
        <v>42</v>
      </c>
      <c r="E82" s="643">
        <v>358</v>
      </c>
      <c r="F82" s="643">
        <v>85</v>
      </c>
      <c r="G82" s="634">
        <v>8</v>
      </c>
      <c r="H82" s="643">
        <v>556</v>
      </c>
    </row>
    <row r="83" spans="1:8" ht="15" thickBot="1" x14ac:dyDescent="0.35">
      <c r="A83" s="1400"/>
      <c r="B83" s="473" t="s">
        <v>17</v>
      </c>
      <c r="C83" s="566">
        <v>60</v>
      </c>
      <c r="D83" s="566">
        <v>40</v>
      </c>
      <c r="E83" s="566">
        <v>399</v>
      </c>
      <c r="F83" s="566">
        <v>104</v>
      </c>
      <c r="G83" s="562">
        <v>9</v>
      </c>
      <c r="H83" s="566">
        <v>612</v>
      </c>
    </row>
    <row r="84" spans="1:8" ht="15" thickBot="1" x14ac:dyDescent="0.35">
      <c r="A84" s="1400"/>
      <c r="B84" s="473" t="s">
        <v>154</v>
      </c>
      <c r="C84" s="571">
        <v>0.60631581810161395</v>
      </c>
      <c r="D84" s="571">
        <v>1.73045588756619</v>
      </c>
      <c r="E84" s="571">
        <v>4.4773883777820398</v>
      </c>
      <c r="F84" s="571">
        <v>3.29598461619514</v>
      </c>
      <c r="G84" s="559">
        <v>2.3817841596629501</v>
      </c>
      <c r="H84" s="571">
        <v>2.4790406236657101</v>
      </c>
    </row>
    <row r="85" spans="1:8" ht="15" thickBot="1" x14ac:dyDescent="0.35">
      <c r="A85" s="1400"/>
      <c r="B85" s="598" t="s">
        <v>254</v>
      </c>
      <c r="C85" s="567">
        <v>0.15757881657012901</v>
      </c>
      <c r="D85" s="567">
        <v>0.532755844645879</v>
      </c>
      <c r="E85" s="567">
        <v>0.44349699975463303</v>
      </c>
      <c r="F85" s="567">
        <v>0.65333847495216302</v>
      </c>
      <c r="G85" s="563">
        <v>1.5262786513120901</v>
      </c>
      <c r="H85" s="567">
        <v>0.19994873145282399</v>
      </c>
    </row>
    <row r="86" spans="1:8" x14ac:dyDescent="0.3">
      <c r="A86" s="1401"/>
      <c r="B86" s="598" t="s">
        <v>784</v>
      </c>
      <c r="C86" s="571">
        <f t="shared" ref="C86:H86" si="14">C81+C84</f>
        <v>98.219510681754954</v>
      </c>
      <c r="D86" s="571">
        <f t="shared" si="14"/>
        <v>89.569035543629752</v>
      </c>
      <c r="E86" s="571">
        <f t="shared" si="14"/>
        <v>52.153987183970337</v>
      </c>
      <c r="F86" s="571">
        <f t="shared" si="14"/>
        <v>58.320254011393729</v>
      </c>
      <c r="G86" s="559">
        <f t="shared" si="14"/>
        <v>88.466580510448892</v>
      </c>
      <c r="H86" s="571">
        <f t="shared" si="14"/>
        <v>75.543970141651883</v>
      </c>
    </row>
    <row r="87" spans="1:8" ht="15" thickBot="1" x14ac:dyDescent="0.35">
      <c r="A87" s="1399" t="s">
        <v>800</v>
      </c>
      <c r="B87" s="471" t="s">
        <v>18</v>
      </c>
      <c r="C87" s="643">
        <v>48</v>
      </c>
      <c r="D87" s="643">
        <v>29</v>
      </c>
      <c r="E87" s="643">
        <v>295</v>
      </c>
      <c r="F87" s="643">
        <v>42</v>
      </c>
      <c r="G87" s="644">
        <v>3</v>
      </c>
      <c r="H87" s="643">
        <v>417</v>
      </c>
    </row>
    <row r="88" spans="1:8" ht="15" thickBot="1" x14ac:dyDescent="0.35">
      <c r="A88" s="1400"/>
      <c r="B88" s="473" t="s">
        <v>17</v>
      </c>
      <c r="C88" s="566">
        <v>49</v>
      </c>
      <c r="D88" s="566">
        <v>32</v>
      </c>
      <c r="E88" s="566">
        <v>357</v>
      </c>
      <c r="F88" s="566">
        <v>60</v>
      </c>
      <c r="G88" s="548">
        <v>4</v>
      </c>
      <c r="H88" s="566">
        <v>501</v>
      </c>
    </row>
    <row r="89" spans="1:8" ht="15" thickBot="1" x14ac:dyDescent="0.35">
      <c r="A89" s="1400"/>
      <c r="B89" s="473" t="s">
        <v>154</v>
      </c>
      <c r="C89" s="571">
        <v>0.49166277258364699</v>
      </c>
      <c r="D89" s="571">
        <v>1.38864604529258</v>
      </c>
      <c r="E89" s="571">
        <v>4.00424791165287</v>
      </c>
      <c r="F89" s="571">
        <v>1.8881768025446599</v>
      </c>
      <c r="G89" s="554">
        <v>1.1830370092342499</v>
      </c>
      <c r="H89" s="571">
        <v>2.0320465741920999</v>
      </c>
    </row>
    <row r="90" spans="1:8" ht="15" thickBot="1" x14ac:dyDescent="0.35">
      <c r="A90" s="1400"/>
      <c r="B90" s="598" t="s">
        <v>254</v>
      </c>
      <c r="C90" s="567">
        <v>0.14198170544338901</v>
      </c>
      <c r="D90" s="567">
        <v>0.478076864604707</v>
      </c>
      <c r="E90" s="567">
        <v>0.42044742318595202</v>
      </c>
      <c r="F90" s="567">
        <v>0.49808721546738299</v>
      </c>
      <c r="G90" s="549">
        <v>1.0822612576430599</v>
      </c>
      <c r="H90" s="567">
        <v>0.18144152837344699</v>
      </c>
    </row>
    <row r="91" spans="1:8" x14ac:dyDescent="0.3">
      <c r="A91" s="1401"/>
      <c r="B91" s="598" t="s">
        <v>784</v>
      </c>
      <c r="C91" s="571">
        <f>C86+C89</f>
        <v>98.711173454338606</v>
      </c>
      <c r="D91" s="571">
        <f t="shared" ref="D91:H91" si="15">D86+D89</f>
        <v>90.957681588922327</v>
      </c>
      <c r="E91" s="571">
        <f t="shared" si="15"/>
        <v>56.158235095623205</v>
      </c>
      <c r="F91" s="571">
        <f t="shared" si="15"/>
        <v>60.208430813938392</v>
      </c>
      <c r="G91" s="554">
        <f t="shared" si="15"/>
        <v>89.649617519683147</v>
      </c>
      <c r="H91" s="571">
        <f t="shared" si="15"/>
        <v>77.576016715843977</v>
      </c>
    </row>
    <row r="92" spans="1:8" ht="15" thickBot="1" x14ac:dyDescent="0.35">
      <c r="A92" s="1399" t="s">
        <v>801</v>
      </c>
      <c r="B92" s="471" t="s">
        <v>18</v>
      </c>
      <c r="C92" s="643">
        <v>35</v>
      </c>
      <c r="D92" s="643">
        <v>22</v>
      </c>
      <c r="E92" s="643">
        <v>243</v>
      </c>
      <c r="F92" s="643">
        <v>50</v>
      </c>
      <c r="G92" s="644">
        <v>1</v>
      </c>
      <c r="H92" s="643">
        <v>351</v>
      </c>
    </row>
    <row r="93" spans="1:8" ht="15" thickBot="1" x14ac:dyDescent="0.35">
      <c r="A93" s="1400"/>
      <c r="B93" s="473" t="s">
        <v>17</v>
      </c>
      <c r="C93" s="566">
        <v>34</v>
      </c>
      <c r="D93" s="566">
        <v>32</v>
      </c>
      <c r="E93" s="566">
        <v>275</v>
      </c>
      <c r="F93" s="566">
        <v>72</v>
      </c>
      <c r="G93" s="548">
        <v>1</v>
      </c>
      <c r="H93" s="566">
        <v>414</v>
      </c>
    </row>
    <row r="94" spans="1:8" ht="15" thickBot="1" x14ac:dyDescent="0.35">
      <c r="A94" s="1400"/>
      <c r="B94" s="473" t="s">
        <v>154</v>
      </c>
      <c r="C94" s="571">
        <v>0.34061696017093701</v>
      </c>
      <c r="D94" s="571">
        <v>1.36726857591597</v>
      </c>
      <c r="E94" s="571">
        <v>3.0939893431609602</v>
      </c>
      <c r="F94" s="571">
        <v>2.2739442145234299</v>
      </c>
      <c r="G94" s="554">
        <v>0.29104104687672</v>
      </c>
      <c r="H94" s="571">
        <v>1.6765121072858999</v>
      </c>
    </row>
    <row r="95" spans="1:8" ht="15" thickBot="1" x14ac:dyDescent="0.35">
      <c r="A95" s="1400"/>
      <c r="B95" s="598" t="s">
        <v>254</v>
      </c>
      <c r="C95" s="567">
        <v>0.11826635785043201</v>
      </c>
      <c r="D95" s="567">
        <v>0.47443413899390002</v>
      </c>
      <c r="E95" s="567">
        <v>0.37132994470432201</v>
      </c>
      <c r="F95" s="567">
        <v>0.54552980262914097</v>
      </c>
      <c r="G95" s="549">
        <v>0.53921430877585796</v>
      </c>
      <c r="H95" s="567">
        <v>0.16510485115040699</v>
      </c>
    </row>
    <row r="96" spans="1:8" x14ac:dyDescent="0.3">
      <c r="A96" s="1401"/>
      <c r="B96" s="598" t="s">
        <v>784</v>
      </c>
      <c r="C96" s="571">
        <f t="shared" ref="C96:H96" si="16">C91+C94</f>
        <v>99.05179041450954</v>
      </c>
      <c r="D96" s="571">
        <f t="shared" si="16"/>
        <v>92.324950164838299</v>
      </c>
      <c r="E96" s="571">
        <f t="shared" si="16"/>
        <v>59.252224438784168</v>
      </c>
      <c r="F96" s="571">
        <f t="shared" si="16"/>
        <v>62.482375028461824</v>
      </c>
      <c r="G96" s="554">
        <f t="shared" si="16"/>
        <v>89.940658566559861</v>
      </c>
      <c r="H96" s="571">
        <f t="shared" si="16"/>
        <v>79.252528823129879</v>
      </c>
    </row>
    <row r="97" spans="1:8" ht="15" thickBot="1" x14ac:dyDescent="0.35">
      <c r="A97" s="1399" t="s">
        <v>802</v>
      </c>
      <c r="B97" s="471" t="s">
        <v>18</v>
      </c>
      <c r="C97" s="634">
        <v>17</v>
      </c>
      <c r="D97" s="643">
        <v>20</v>
      </c>
      <c r="E97" s="643">
        <v>229</v>
      </c>
      <c r="F97" s="643">
        <v>58</v>
      </c>
      <c r="G97" s="644">
        <v>3</v>
      </c>
      <c r="H97" s="643">
        <v>327</v>
      </c>
    </row>
    <row r="98" spans="1:8" ht="15" thickBot="1" x14ac:dyDescent="0.35">
      <c r="A98" s="1400"/>
      <c r="B98" s="473" t="s">
        <v>17</v>
      </c>
      <c r="C98" s="562">
        <v>15</v>
      </c>
      <c r="D98" s="566">
        <v>21</v>
      </c>
      <c r="E98" s="566">
        <v>261</v>
      </c>
      <c r="F98" s="566">
        <v>59</v>
      </c>
      <c r="G98" s="548">
        <v>2</v>
      </c>
      <c r="H98" s="566">
        <v>357</v>
      </c>
    </row>
    <row r="99" spans="1:8" ht="15" thickBot="1" x14ac:dyDescent="0.35">
      <c r="A99" s="1400"/>
      <c r="B99" s="473" t="s">
        <v>154</v>
      </c>
      <c r="C99" s="559">
        <v>0.147343382980761</v>
      </c>
      <c r="D99" s="571">
        <v>0.90822795426171499</v>
      </c>
      <c r="E99" s="571">
        <v>2.9291469513788999</v>
      </c>
      <c r="F99" s="571">
        <v>1.8576533902452499</v>
      </c>
      <c r="G99" s="554">
        <v>0.56703321965545705</v>
      </c>
      <c r="H99" s="571">
        <v>1.4472180549984801</v>
      </c>
    </row>
    <row r="100" spans="1:8" ht="15" thickBot="1" x14ac:dyDescent="0.35">
      <c r="A100" s="1400"/>
      <c r="B100" s="598" t="s">
        <v>254</v>
      </c>
      <c r="C100" s="563">
        <v>7.7859950153408797E-2</v>
      </c>
      <c r="D100" s="567">
        <v>0.38757407188848197</v>
      </c>
      <c r="E100" s="567">
        <v>0.36160981658886499</v>
      </c>
      <c r="F100" s="567">
        <v>0.49412173073098198</v>
      </c>
      <c r="G100" s="549">
        <v>0.75159978225416102</v>
      </c>
      <c r="H100" s="567">
        <v>0.15357809592687199</v>
      </c>
    </row>
    <row r="101" spans="1:8" x14ac:dyDescent="0.3">
      <c r="A101" s="1401"/>
      <c r="B101" s="598" t="s">
        <v>784</v>
      </c>
      <c r="C101" s="559">
        <f t="shared" ref="C101:H101" si="17">C96+C99</f>
        <v>99.199133797490305</v>
      </c>
      <c r="D101" s="571">
        <f t="shared" si="17"/>
        <v>93.233178119100018</v>
      </c>
      <c r="E101" s="571">
        <f t="shared" si="17"/>
        <v>62.181371390163065</v>
      </c>
      <c r="F101" s="571">
        <f t="shared" si="17"/>
        <v>64.340028418707078</v>
      </c>
      <c r="G101" s="554">
        <f t="shared" si="17"/>
        <v>90.507691786215318</v>
      </c>
      <c r="H101" s="571">
        <f t="shared" si="17"/>
        <v>80.699746878128366</v>
      </c>
    </row>
    <row r="102" spans="1:8" ht="15" thickBot="1" x14ac:dyDescent="0.35">
      <c r="A102" s="1399" t="s">
        <v>803</v>
      </c>
      <c r="B102" s="471" t="s">
        <v>18</v>
      </c>
      <c r="C102" s="643">
        <v>70</v>
      </c>
      <c r="D102" s="643">
        <v>86</v>
      </c>
      <c r="E102" s="642">
        <v>1220</v>
      </c>
      <c r="F102" s="643">
        <v>360</v>
      </c>
      <c r="G102" s="634">
        <v>14</v>
      </c>
      <c r="H102" s="643">
        <v>1750</v>
      </c>
    </row>
    <row r="103" spans="1:8" ht="15" thickBot="1" x14ac:dyDescent="0.35">
      <c r="A103" s="1400"/>
      <c r="B103" s="473" t="s">
        <v>17</v>
      </c>
      <c r="C103" s="566">
        <v>70</v>
      </c>
      <c r="D103" s="566">
        <v>98</v>
      </c>
      <c r="E103" s="577">
        <v>1469</v>
      </c>
      <c r="F103" s="566">
        <v>446</v>
      </c>
      <c r="G103" s="562">
        <v>12</v>
      </c>
      <c r="H103" s="566">
        <v>2094</v>
      </c>
    </row>
    <row r="104" spans="1:8" ht="15" thickBot="1" x14ac:dyDescent="0.35">
      <c r="A104" s="1400"/>
      <c r="B104" s="473" t="s">
        <v>154</v>
      </c>
      <c r="C104" s="571">
        <v>0.69999305078789098</v>
      </c>
      <c r="D104" s="571">
        <v>4.2357042548893604</v>
      </c>
      <c r="E104" s="571">
        <v>16.496029761829</v>
      </c>
      <c r="F104" s="571">
        <v>14.1555027533357</v>
      </c>
      <c r="G104" s="559">
        <v>3.1900928423880699</v>
      </c>
      <c r="H104" s="571">
        <v>8.4870955274409798</v>
      </c>
    </row>
    <row r="105" spans="1:8" ht="15" thickBot="1" x14ac:dyDescent="0.35">
      <c r="A105" s="1400"/>
      <c r="B105" s="598" t="s">
        <v>254</v>
      </c>
      <c r="C105" s="567">
        <v>0.16923512036316499</v>
      </c>
      <c r="D105" s="567">
        <v>0.82281672350527901</v>
      </c>
      <c r="E105" s="567">
        <v>0.79591829337101005</v>
      </c>
      <c r="F105" s="567">
        <v>1.2756815451568899</v>
      </c>
      <c r="G105" s="563">
        <v>1.7590523262402</v>
      </c>
      <c r="H105" s="567">
        <v>0.35838395985958399</v>
      </c>
    </row>
    <row r="106" spans="1:8" x14ac:dyDescent="0.3">
      <c r="A106" s="1401"/>
      <c r="B106" s="598" t="s">
        <v>784</v>
      </c>
      <c r="C106" s="571">
        <f t="shared" ref="C106:H106" si="18">C101+C104</f>
        <v>99.8991268482782</v>
      </c>
      <c r="D106" s="571">
        <f t="shared" si="18"/>
        <v>97.468882373989373</v>
      </c>
      <c r="E106" s="571">
        <f t="shared" si="18"/>
        <v>78.677401151992058</v>
      </c>
      <c r="F106" s="571">
        <f t="shared" si="18"/>
        <v>78.495531172042774</v>
      </c>
      <c r="G106" s="559">
        <f t="shared" si="18"/>
        <v>93.697784628603387</v>
      </c>
      <c r="H106" s="571">
        <f t="shared" si="18"/>
        <v>89.186842405569351</v>
      </c>
    </row>
    <row r="107" spans="1:8" ht="15" thickBot="1" x14ac:dyDescent="0.35">
      <c r="A107" s="1399" t="s">
        <v>804</v>
      </c>
      <c r="B107" s="471" t="s">
        <v>18</v>
      </c>
      <c r="C107" s="634">
        <v>6</v>
      </c>
      <c r="D107" s="643">
        <v>23</v>
      </c>
      <c r="E107" s="643">
        <v>532</v>
      </c>
      <c r="F107" s="643">
        <v>199</v>
      </c>
      <c r="G107" s="634">
        <v>8</v>
      </c>
      <c r="H107" s="643">
        <v>768</v>
      </c>
    </row>
    <row r="108" spans="1:8" ht="15" thickBot="1" x14ac:dyDescent="0.35">
      <c r="A108" s="1400"/>
      <c r="B108" s="473" t="s">
        <v>17</v>
      </c>
      <c r="C108" s="562">
        <v>6</v>
      </c>
      <c r="D108" s="566">
        <v>27</v>
      </c>
      <c r="E108" s="566">
        <v>657</v>
      </c>
      <c r="F108" s="566">
        <v>235</v>
      </c>
      <c r="G108" s="562">
        <v>8</v>
      </c>
      <c r="H108" s="566">
        <v>933</v>
      </c>
    </row>
    <row r="109" spans="1:8" ht="15" thickBot="1" x14ac:dyDescent="0.35">
      <c r="A109" s="1400"/>
      <c r="B109" s="473" t="s">
        <v>154</v>
      </c>
      <c r="C109" s="559">
        <v>5.8315937187136603E-2</v>
      </c>
      <c r="D109" s="571">
        <v>1.18261391490407</v>
      </c>
      <c r="E109" s="571">
        <v>7.3762372369496303</v>
      </c>
      <c r="F109" s="571">
        <v>7.45404230892093</v>
      </c>
      <c r="G109" s="559">
        <v>2.10787644291787</v>
      </c>
      <c r="H109" s="571">
        <v>3.77970890282432</v>
      </c>
    </row>
    <row r="110" spans="1:8" ht="15" thickBot="1" x14ac:dyDescent="0.35">
      <c r="A110" s="1400"/>
      <c r="B110" s="598" t="s">
        <v>254</v>
      </c>
      <c r="C110" s="563">
        <v>4.90044988578658E-2</v>
      </c>
      <c r="D110" s="567">
        <v>0.441648397590718</v>
      </c>
      <c r="E110" s="567">
        <v>0.56053644721658502</v>
      </c>
      <c r="F110" s="567">
        <v>0.96116521802397503</v>
      </c>
      <c r="G110" s="563">
        <v>1.43785021067047</v>
      </c>
      <c r="H110" s="567">
        <v>0.24523946435214999</v>
      </c>
    </row>
    <row r="111" spans="1:8" x14ac:dyDescent="0.3">
      <c r="A111" s="1401"/>
      <c r="B111" s="598" t="s">
        <v>784</v>
      </c>
      <c r="C111" s="559">
        <f t="shared" ref="C111:H111" si="19">C106+C109</f>
        <v>99.957442785465332</v>
      </c>
      <c r="D111" s="571">
        <f t="shared" si="19"/>
        <v>98.651496288893441</v>
      </c>
      <c r="E111" s="571">
        <f t="shared" si="19"/>
        <v>86.053638388941692</v>
      </c>
      <c r="F111" s="571">
        <f t="shared" si="19"/>
        <v>85.949573480963707</v>
      </c>
      <c r="G111" s="559">
        <f t="shared" si="19"/>
        <v>95.805661071521257</v>
      </c>
      <c r="H111" s="571">
        <f t="shared" si="19"/>
        <v>92.966551308393676</v>
      </c>
    </row>
    <row r="112" spans="1:8" ht="15" thickBot="1" x14ac:dyDescent="0.35">
      <c r="A112" s="1399" t="s">
        <v>805</v>
      </c>
      <c r="B112" s="471" t="s">
        <v>18</v>
      </c>
      <c r="C112" s="644">
        <v>1</v>
      </c>
      <c r="D112" s="643">
        <v>18</v>
      </c>
      <c r="E112" s="643">
        <v>363</v>
      </c>
      <c r="F112" s="643">
        <v>144</v>
      </c>
      <c r="G112" s="644">
        <v>3</v>
      </c>
      <c r="H112" s="643">
        <v>529</v>
      </c>
    </row>
    <row r="113" spans="1:8" ht="15" thickBot="1" x14ac:dyDescent="0.35">
      <c r="A113" s="1400"/>
      <c r="B113" s="473" t="s">
        <v>17</v>
      </c>
      <c r="C113" s="548">
        <v>0</v>
      </c>
      <c r="D113" s="566">
        <v>21</v>
      </c>
      <c r="E113" s="566">
        <v>423</v>
      </c>
      <c r="F113" s="566">
        <v>156</v>
      </c>
      <c r="G113" s="548">
        <v>3</v>
      </c>
      <c r="H113" s="566">
        <v>604</v>
      </c>
    </row>
    <row r="114" spans="1:8" ht="15" thickBot="1" x14ac:dyDescent="0.35">
      <c r="A114" s="1400"/>
      <c r="B114" s="473" t="s">
        <v>154</v>
      </c>
      <c r="C114" s="554">
        <v>4.5428859551356303E-3</v>
      </c>
      <c r="D114" s="571">
        <v>0.88639249663355801</v>
      </c>
      <c r="E114" s="571">
        <v>4.7540254458392601</v>
      </c>
      <c r="F114" s="571">
        <v>4.9517610120585003</v>
      </c>
      <c r="G114" s="554">
        <v>0.86117157404945999</v>
      </c>
      <c r="H114" s="571">
        <v>2.4456688067772401</v>
      </c>
    </row>
    <row r="115" spans="1:8" ht="15" thickBot="1" x14ac:dyDescent="0.35">
      <c r="A115" s="1400"/>
      <c r="B115" s="598" t="s">
        <v>254</v>
      </c>
      <c r="C115" s="549">
        <v>1.36812268209434E-2</v>
      </c>
      <c r="D115" s="567">
        <v>0.38292891677470903</v>
      </c>
      <c r="E115" s="567">
        <v>0.45633026623081901</v>
      </c>
      <c r="F115" s="567">
        <v>0.79391730473029298</v>
      </c>
      <c r="G115" s="549">
        <v>0.92487689368185499</v>
      </c>
      <c r="H115" s="567">
        <v>0.19863233547801701</v>
      </c>
    </row>
    <row r="116" spans="1:8" x14ac:dyDescent="0.3">
      <c r="A116" s="1401"/>
      <c r="B116" s="598" t="s">
        <v>784</v>
      </c>
      <c r="C116" s="554">
        <f t="shared" ref="C116:H116" si="20">C111+C114</f>
        <v>99.961985671420464</v>
      </c>
      <c r="D116" s="571">
        <f t="shared" si="20"/>
        <v>99.537888785527002</v>
      </c>
      <c r="E116" s="571">
        <f t="shared" si="20"/>
        <v>90.807663834780953</v>
      </c>
      <c r="F116" s="571">
        <f t="shared" si="20"/>
        <v>90.901334493022205</v>
      </c>
      <c r="G116" s="554">
        <f t="shared" si="20"/>
        <v>96.666832645570722</v>
      </c>
      <c r="H116" s="571">
        <f t="shared" si="20"/>
        <v>95.412220115170911</v>
      </c>
    </row>
    <row r="117" spans="1:8" ht="15" thickBot="1" x14ac:dyDescent="0.35">
      <c r="A117" s="1399" t="s">
        <v>806</v>
      </c>
      <c r="B117" s="471" t="s">
        <v>18</v>
      </c>
      <c r="C117" s="644">
        <v>1</v>
      </c>
      <c r="D117" s="634">
        <v>5</v>
      </c>
      <c r="E117" s="643">
        <v>186</v>
      </c>
      <c r="F117" s="643">
        <v>55</v>
      </c>
      <c r="G117" s="644">
        <v>0</v>
      </c>
      <c r="H117" s="643">
        <v>247</v>
      </c>
    </row>
    <row r="118" spans="1:8" ht="15" thickBot="1" x14ac:dyDescent="0.35">
      <c r="A118" s="1400"/>
      <c r="B118" s="473" t="s">
        <v>17</v>
      </c>
      <c r="C118" s="548">
        <v>1</v>
      </c>
      <c r="D118" s="562">
        <v>5</v>
      </c>
      <c r="E118" s="566">
        <v>242</v>
      </c>
      <c r="F118" s="566">
        <v>68</v>
      </c>
      <c r="G118" s="548">
        <v>0</v>
      </c>
      <c r="H118" s="566">
        <v>316</v>
      </c>
    </row>
    <row r="119" spans="1:8" ht="15" thickBot="1" x14ac:dyDescent="0.35">
      <c r="A119" s="1400"/>
      <c r="B119" s="473" t="s">
        <v>154</v>
      </c>
      <c r="C119" s="554">
        <v>7.4146685420862302E-3</v>
      </c>
      <c r="D119" s="559">
        <v>0.216276222782149</v>
      </c>
      <c r="E119" s="571">
        <v>2.71908956230968</v>
      </c>
      <c r="F119" s="571">
        <v>2.1733115604184698</v>
      </c>
      <c r="G119" s="553">
        <v>0</v>
      </c>
      <c r="H119" s="571">
        <v>1.2817963133630701</v>
      </c>
    </row>
    <row r="120" spans="1:8" ht="15" thickBot="1" x14ac:dyDescent="0.35">
      <c r="A120" s="1400"/>
      <c r="B120" s="598" t="s">
        <v>254</v>
      </c>
      <c r="C120" s="549">
        <v>1.7478282732837799E-2</v>
      </c>
      <c r="D120" s="563">
        <v>0.18978973850950701</v>
      </c>
      <c r="E120" s="567">
        <v>0.34877936137336502</v>
      </c>
      <c r="F120" s="567">
        <v>0.53359661269073899</v>
      </c>
      <c r="G120" s="548">
        <v>0</v>
      </c>
      <c r="H120" s="567">
        <v>0.144655842824295</v>
      </c>
    </row>
    <row r="121" spans="1:8" x14ac:dyDescent="0.3">
      <c r="A121" s="1401"/>
      <c r="B121" s="598" t="s">
        <v>784</v>
      </c>
      <c r="C121" s="554">
        <f>C116+C119</f>
        <v>99.969400339962547</v>
      </c>
      <c r="D121" s="559">
        <f t="shared" ref="D121:H121" si="21">D116+D119</f>
        <v>99.754165008309158</v>
      </c>
      <c r="E121" s="571">
        <f t="shared" si="21"/>
        <v>93.52675339709063</v>
      </c>
      <c r="F121" s="571">
        <f t="shared" si="21"/>
        <v>93.074646053440674</v>
      </c>
      <c r="G121" s="553">
        <f t="shared" si="21"/>
        <v>96.666832645570722</v>
      </c>
      <c r="H121" s="571">
        <f t="shared" si="21"/>
        <v>96.694016428533985</v>
      </c>
    </row>
    <row r="122" spans="1:8" ht="15" thickBot="1" x14ac:dyDescent="0.35">
      <c r="A122" s="1399" t="s">
        <v>807</v>
      </c>
      <c r="B122" s="471" t="s">
        <v>18</v>
      </c>
      <c r="C122" s="644">
        <v>0</v>
      </c>
      <c r="D122" s="644">
        <v>3</v>
      </c>
      <c r="E122" s="643">
        <v>116</v>
      </c>
      <c r="F122" s="643">
        <v>30</v>
      </c>
      <c r="G122" s="644">
        <v>1</v>
      </c>
      <c r="H122" s="643">
        <v>150</v>
      </c>
    </row>
    <row r="123" spans="1:8" ht="15" thickBot="1" x14ac:dyDescent="0.35">
      <c r="A123" s="1400"/>
      <c r="B123" s="473" t="s">
        <v>17</v>
      </c>
      <c r="C123" s="548">
        <v>0</v>
      </c>
      <c r="D123" s="548">
        <v>3</v>
      </c>
      <c r="E123" s="566">
        <v>135</v>
      </c>
      <c r="F123" s="566">
        <v>31</v>
      </c>
      <c r="G123" s="548">
        <v>1</v>
      </c>
      <c r="H123" s="566">
        <v>170</v>
      </c>
    </row>
    <row r="124" spans="1:8" ht="15" thickBot="1" x14ac:dyDescent="0.35">
      <c r="A124" s="1400"/>
      <c r="B124" s="473" t="s">
        <v>154</v>
      </c>
      <c r="C124" s="553">
        <v>0</v>
      </c>
      <c r="D124" s="554">
        <v>0.119737107611372</v>
      </c>
      <c r="E124" s="571">
        <v>1.51317418935962</v>
      </c>
      <c r="F124" s="571">
        <v>0.99324673010263598</v>
      </c>
      <c r="G124" s="554">
        <v>0.38719511782626098</v>
      </c>
      <c r="H124" s="571">
        <v>0.68990364180179198</v>
      </c>
    </row>
    <row r="125" spans="1:8" ht="15" thickBot="1" x14ac:dyDescent="0.35">
      <c r="A125" s="1400"/>
      <c r="B125" s="598" t="s">
        <v>254</v>
      </c>
      <c r="C125" s="548">
        <v>0</v>
      </c>
      <c r="D125" s="549">
        <v>0.14128391010769201</v>
      </c>
      <c r="E125" s="567">
        <v>0.26179342876800699</v>
      </c>
      <c r="F125" s="567">
        <v>0.36289783243279999</v>
      </c>
      <c r="G125" s="549">
        <v>0.62164109423442404</v>
      </c>
      <c r="H125" s="567">
        <v>0.10644340758575099</v>
      </c>
    </row>
    <row r="126" spans="1:8" x14ac:dyDescent="0.3">
      <c r="A126" s="1401"/>
      <c r="B126" s="598" t="s">
        <v>784</v>
      </c>
      <c r="C126" s="553">
        <f t="shared" ref="C126:H126" si="22">C121+C124</f>
        <v>99.969400339962547</v>
      </c>
      <c r="D126" s="554">
        <f t="shared" si="22"/>
        <v>99.873902115920529</v>
      </c>
      <c r="E126" s="571">
        <f t="shared" si="22"/>
        <v>95.039927586450247</v>
      </c>
      <c r="F126" s="571">
        <f t="shared" si="22"/>
        <v>94.067892783543314</v>
      </c>
      <c r="G126" s="554">
        <f t="shared" si="22"/>
        <v>97.054027763396988</v>
      </c>
      <c r="H126" s="571">
        <f t="shared" si="22"/>
        <v>97.383920070335776</v>
      </c>
    </row>
    <row r="127" spans="1:8" ht="15" thickBot="1" x14ac:dyDescent="0.35">
      <c r="A127" s="1399" t="s">
        <v>808</v>
      </c>
      <c r="B127" s="471" t="s">
        <v>18</v>
      </c>
      <c r="C127" s="644">
        <v>2</v>
      </c>
      <c r="D127" s="644">
        <v>1</v>
      </c>
      <c r="E127" s="643">
        <v>70</v>
      </c>
      <c r="F127" s="643">
        <v>20</v>
      </c>
      <c r="G127" s="644">
        <v>1</v>
      </c>
      <c r="H127" s="643">
        <v>94</v>
      </c>
    </row>
    <row r="128" spans="1:8" ht="15" thickBot="1" x14ac:dyDescent="0.35">
      <c r="A128" s="1400"/>
      <c r="B128" s="473" t="s">
        <v>17</v>
      </c>
      <c r="C128" s="548">
        <v>3</v>
      </c>
      <c r="D128" s="548">
        <v>1</v>
      </c>
      <c r="E128" s="566">
        <v>80</v>
      </c>
      <c r="F128" s="566">
        <v>18</v>
      </c>
      <c r="G128" s="548">
        <v>1</v>
      </c>
      <c r="H128" s="566">
        <v>103</v>
      </c>
    </row>
    <row r="129" spans="1:8" ht="15" thickBot="1" x14ac:dyDescent="0.35">
      <c r="A129" s="1400"/>
      <c r="B129" s="473" t="s">
        <v>154</v>
      </c>
      <c r="C129" s="554">
        <v>3.0599660037554401E-2</v>
      </c>
      <c r="D129" s="554">
        <v>4.6490128118441297E-2</v>
      </c>
      <c r="E129" s="571">
        <v>0.89381033442924596</v>
      </c>
      <c r="F129" s="571">
        <v>0.56983067832200696</v>
      </c>
      <c r="G129" s="554">
        <v>0.38719511782626098</v>
      </c>
      <c r="H129" s="571">
        <v>0.41781649559981598</v>
      </c>
    </row>
    <row r="130" spans="1:8" ht="15" thickBot="1" x14ac:dyDescent="0.35">
      <c r="A130" s="1400"/>
      <c r="B130" s="598" t="s">
        <v>254</v>
      </c>
      <c r="C130" s="549">
        <v>3.5502655243913897E-2</v>
      </c>
      <c r="D130" s="549">
        <v>8.8067948914278799E-2</v>
      </c>
      <c r="E130" s="567">
        <v>0.20183583885631401</v>
      </c>
      <c r="F130" s="567">
        <v>0.27545800366954298</v>
      </c>
      <c r="G130" s="549">
        <v>0.62164109423442404</v>
      </c>
      <c r="H130" s="567">
        <v>8.29490587405326E-2</v>
      </c>
    </row>
    <row r="131" spans="1:8" x14ac:dyDescent="0.3">
      <c r="A131" s="1401"/>
      <c r="B131" s="598" t="s">
        <v>784</v>
      </c>
      <c r="C131" s="553">
        <f>C126+C129</f>
        <v>100.0000000000001</v>
      </c>
      <c r="D131" s="554">
        <f t="shared" ref="D131:H131" si="23">D126+D129</f>
        <v>99.920392244038965</v>
      </c>
      <c r="E131" s="571">
        <f t="shared" si="23"/>
        <v>95.933737920879494</v>
      </c>
      <c r="F131" s="571">
        <f t="shared" si="23"/>
        <v>94.63772346186532</v>
      </c>
      <c r="G131" s="554">
        <f t="shared" si="23"/>
        <v>97.441222881223254</v>
      </c>
      <c r="H131" s="571">
        <f t="shared" si="23"/>
        <v>97.801736565935599</v>
      </c>
    </row>
    <row r="132" spans="1:8" ht="15" thickBot="1" x14ac:dyDescent="0.35">
      <c r="A132" s="1399" t="s">
        <v>809</v>
      </c>
      <c r="B132" s="471" t="s">
        <v>18</v>
      </c>
      <c r="C132" s="644">
        <v>0</v>
      </c>
      <c r="D132" s="644">
        <v>0</v>
      </c>
      <c r="E132" s="643">
        <v>62</v>
      </c>
      <c r="F132" s="643">
        <v>25</v>
      </c>
      <c r="G132" s="644">
        <v>2</v>
      </c>
      <c r="H132" s="643">
        <v>89</v>
      </c>
    </row>
    <row r="133" spans="1:8" ht="15" thickBot="1" x14ac:dyDescent="0.35">
      <c r="A133" s="1400"/>
      <c r="B133" s="473" t="s">
        <v>17</v>
      </c>
      <c r="C133" s="548">
        <v>0</v>
      </c>
      <c r="D133" s="548">
        <v>0</v>
      </c>
      <c r="E133" s="566">
        <v>75</v>
      </c>
      <c r="F133" s="566">
        <v>29</v>
      </c>
      <c r="G133" s="548">
        <v>4</v>
      </c>
      <c r="H133" s="566">
        <v>107</v>
      </c>
    </row>
    <row r="134" spans="1:8" ht="15" thickBot="1" x14ac:dyDescent="0.35">
      <c r="A134" s="1400"/>
      <c r="B134" s="473" t="s">
        <v>154</v>
      </c>
      <c r="C134" s="553">
        <v>0</v>
      </c>
      <c r="D134" s="553">
        <v>0</v>
      </c>
      <c r="E134" s="571">
        <v>0.83784814056481904</v>
      </c>
      <c r="F134" s="571">
        <v>0.92039491691030495</v>
      </c>
      <c r="G134" s="554">
        <v>1.0048019535735</v>
      </c>
      <c r="H134" s="571">
        <v>0.43513876751429797</v>
      </c>
    </row>
    <row r="135" spans="1:8" ht="15" thickBot="1" x14ac:dyDescent="0.35">
      <c r="A135" s="1400"/>
      <c r="B135" s="598" t="s">
        <v>254</v>
      </c>
      <c r="C135" s="548">
        <v>0</v>
      </c>
      <c r="D135" s="548">
        <v>0</v>
      </c>
      <c r="E135" s="567">
        <v>0.19547032493195099</v>
      </c>
      <c r="F135" s="567">
        <v>0.34946415156911897</v>
      </c>
      <c r="G135" s="549">
        <v>0.998307870832296</v>
      </c>
      <c r="H135" s="567">
        <v>8.4643728189188194E-2</v>
      </c>
    </row>
    <row r="136" spans="1:8" x14ac:dyDescent="0.3">
      <c r="A136" s="1401"/>
      <c r="B136" s="598" t="s">
        <v>784</v>
      </c>
      <c r="C136" s="553">
        <f t="shared" ref="C136:G136" si="24">C131+C134</f>
        <v>100.0000000000001</v>
      </c>
      <c r="D136" s="554">
        <f t="shared" si="24"/>
        <v>99.920392244038965</v>
      </c>
      <c r="E136" s="571">
        <f t="shared" si="24"/>
        <v>96.77158606144431</v>
      </c>
      <c r="F136" s="571">
        <f t="shared" si="24"/>
        <v>95.558118378775632</v>
      </c>
      <c r="G136" s="554">
        <f t="shared" si="24"/>
        <v>98.446024834796759</v>
      </c>
      <c r="H136" s="571">
        <f>H131+H134</f>
        <v>98.236875333449902</v>
      </c>
    </row>
    <row r="137" spans="1:8" ht="15" thickBot="1" x14ac:dyDescent="0.35">
      <c r="A137" s="1399" t="s">
        <v>810</v>
      </c>
      <c r="B137" s="471" t="s">
        <v>18</v>
      </c>
      <c r="C137" s="644">
        <v>0</v>
      </c>
      <c r="D137" s="644">
        <v>0</v>
      </c>
      <c r="E137" s="643">
        <v>42</v>
      </c>
      <c r="F137" s="643">
        <v>18</v>
      </c>
      <c r="G137" s="644">
        <v>0</v>
      </c>
      <c r="H137" s="643">
        <v>60</v>
      </c>
    </row>
    <row r="138" spans="1:8" ht="15" thickBot="1" x14ac:dyDescent="0.35">
      <c r="A138" s="1400"/>
      <c r="B138" s="473" t="s">
        <v>17</v>
      </c>
      <c r="C138" s="548">
        <v>0</v>
      </c>
      <c r="D138" s="548">
        <v>0</v>
      </c>
      <c r="E138" s="566">
        <v>52</v>
      </c>
      <c r="F138" s="566">
        <v>19</v>
      </c>
      <c r="G138" s="548">
        <v>0</v>
      </c>
      <c r="H138" s="566">
        <v>71</v>
      </c>
    </row>
    <row r="139" spans="1:8" ht="15" thickBot="1" x14ac:dyDescent="0.35">
      <c r="A139" s="1400"/>
      <c r="B139" s="473" t="s">
        <v>154</v>
      </c>
      <c r="C139" s="553">
        <v>0</v>
      </c>
      <c r="D139" s="553">
        <v>0</v>
      </c>
      <c r="E139" s="571">
        <v>0.58707925867100996</v>
      </c>
      <c r="F139" s="571">
        <v>0.60701697331989302</v>
      </c>
      <c r="G139" s="553">
        <v>0</v>
      </c>
      <c r="H139" s="571">
        <v>0.289315922013898</v>
      </c>
    </row>
    <row r="140" spans="1:8" ht="15" thickBot="1" x14ac:dyDescent="0.35">
      <c r="A140" s="1400"/>
      <c r="B140" s="598" t="s">
        <v>254</v>
      </c>
      <c r="C140" s="548">
        <v>0</v>
      </c>
      <c r="D140" s="548">
        <v>0</v>
      </c>
      <c r="E140" s="567">
        <v>0.16383058946763901</v>
      </c>
      <c r="F140" s="567">
        <v>0.284250784998337</v>
      </c>
      <c r="G140" s="548">
        <v>0</v>
      </c>
      <c r="H140" s="567">
        <v>6.9069269730894695E-2</v>
      </c>
    </row>
    <row r="141" spans="1:8" x14ac:dyDescent="0.3">
      <c r="A141" s="1401"/>
      <c r="B141" s="598" t="s">
        <v>784</v>
      </c>
      <c r="C141" s="553">
        <f t="shared" ref="C141:H141" si="25">C136+C139</f>
        <v>100.0000000000001</v>
      </c>
      <c r="D141" s="554">
        <f t="shared" si="25"/>
        <v>99.920392244038965</v>
      </c>
      <c r="E141" s="571">
        <f t="shared" si="25"/>
        <v>97.358665320115321</v>
      </c>
      <c r="F141" s="571">
        <f t="shared" si="25"/>
        <v>96.165135352095518</v>
      </c>
      <c r="G141" s="553">
        <f t="shared" si="25"/>
        <v>98.446024834796759</v>
      </c>
      <c r="H141" s="571">
        <f t="shared" si="25"/>
        <v>98.5261912554638</v>
      </c>
    </row>
    <row r="142" spans="1:8" ht="15" thickBot="1" x14ac:dyDescent="0.35">
      <c r="A142" s="1399" t="s">
        <v>811</v>
      </c>
      <c r="B142" s="471" t="s">
        <v>18</v>
      </c>
      <c r="C142" s="644">
        <v>0</v>
      </c>
      <c r="D142" s="644">
        <v>1</v>
      </c>
      <c r="E142" s="643">
        <v>46</v>
      </c>
      <c r="F142" s="643">
        <v>27</v>
      </c>
      <c r="G142" s="644">
        <v>1</v>
      </c>
      <c r="H142" s="643">
        <v>75</v>
      </c>
    </row>
    <row r="143" spans="1:8" ht="15" thickBot="1" x14ac:dyDescent="0.35">
      <c r="A143" s="1400"/>
      <c r="B143" s="473" t="s">
        <v>17</v>
      </c>
      <c r="C143" s="548">
        <v>0</v>
      </c>
      <c r="D143" s="548">
        <v>0</v>
      </c>
      <c r="E143" s="566">
        <v>55</v>
      </c>
      <c r="F143" s="566">
        <v>28</v>
      </c>
      <c r="G143" s="548">
        <v>1</v>
      </c>
      <c r="H143" s="566">
        <v>84</v>
      </c>
    </row>
    <row r="144" spans="1:8" ht="15" thickBot="1" x14ac:dyDescent="0.35">
      <c r="A144" s="1400"/>
      <c r="B144" s="473" t="s">
        <v>154</v>
      </c>
      <c r="C144" s="553">
        <v>0</v>
      </c>
      <c r="D144" s="554">
        <v>2.0039904226578201E-2</v>
      </c>
      <c r="E144" s="571">
        <v>0.61460538659623598</v>
      </c>
      <c r="F144" s="571">
        <v>0.88437074988068298</v>
      </c>
      <c r="G144" s="554">
        <v>0.29144716007385302</v>
      </c>
      <c r="H144" s="571">
        <v>0.34099297830400499</v>
      </c>
    </row>
    <row r="145" spans="1:9" ht="15" thickBot="1" x14ac:dyDescent="0.35">
      <c r="A145" s="1400"/>
      <c r="B145" s="598" t="s">
        <v>254</v>
      </c>
      <c r="C145" s="548">
        <v>0</v>
      </c>
      <c r="D145" s="549">
        <v>5.7828614353150697E-2</v>
      </c>
      <c r="E145" s="567">
        <v>0.16760411333396399</v>
      </c>
      <c r="F145" s="567">
        <v>0.34261916239838502</v>
      </c>
      <c r="G145" s="549">
        <v>0.53958928350403002</v>
      </c>
      <c r="H145" s="567">
        <v>7.4965051683011999E-2</v>
      </c>
    </row>
    <row r="146" spans="1:9" x14ac:dyDescent="0.3">
      <c r="A146" s="1401"/>
      <c r="B146" s="598" t="s">
        <v>784</v>
      </c>
      <c r="C146" s="553">
        <f t="shared" ref="C146:H146" si="26">C141+C144</f>
        <v>100.0000000000001</v>
      </c>
      <c r="D146" s="554">
        <f>D141+D144</f>
        <v>99.940432148265543</v>
      </c>
      <c r="E146" s="571">
        <f t="shared" si="26"/>
        <v>97.97327070671156</v>
      </c>
      <c r="F146" s="571">
        <f t="shared" si="26"/>
        <v>97.049506101976206</v>
      </c>
      <c r="G146" s="554">
        <f t="shared" si="26"/>
        <v>98.737471994870617</v>
      </c>
      <c r="H146" s="571">
        <f t="shared" si="26"/>
        <v>98.867184233767802</v>
      </c>
    </row>
    <row r="147" spans="1:9" ht="15" thickBot="1" x14ac:dyDescent="0.35">
      <c r="A147" s="1399" t="s">
        <v>812</v>
      </c>
      <c r="B147" s="471" t="s">
        <v>18</v>
      </c>
      <c r="C147" s="644">
        <v>0</v>
      </c>
      <c r="D147" s="644">
        <v>1</v>
      </c>
      <c r="E147" s="643">
        <v>134</v>
      </c>
      <c r="F147" s="643">
        <v>75</v>
      </c>
      <c r="G147" s="644">
        <v>4</v>
      </c>
      <c r="H147" s="643">
        <v>214</v>
      </c>
    </row>
    <row r="148" spans="1:9" ht="15" thickBot="1" x14ac:dyDescent="0.35">
      <c r="A148" s="1400"/>
      <c r="B148" s="473" t="s">
        <v>17</v>
      </c>
      <c r="C148" s="548">
        <v>0</v>
      </c>
      <c r="D148" s="548">
        <v>1</v>
      </c>
      <c r="E148" s="566">
        <v>180</v>
      </c>
      <c r="F148" s="566">
        <v>93</v>
      </c>
      <c r="G148" s="548">
        <v>5</v>
      </c>
      <c r="H148" s="566">
        <v>280</v>
      </c>
    </row>
    <row r="149" spans="1:9" ht="15" thickBot="1" x14ac:dyDescent="0.35">
      <c r="A149" s="1400"/>
      <c r="B149" s="473" t="s">
        <v>154</v>
      </c>
      <c r="C149" s="553">
        <v>0</v>
      </c>
      <c r="D149" s="554">
        <v>5.9567851734501999E-2</v>
      </c>
      <c r="E149" s="571">
        <v>2.02672929328841</v>
      </c>
      <c r="F149" s="571">
        <v>2.95049389802384</v>
      </c>
      <c r="G149" s="554">
        <v>1.2625280051294001</v>
      </c>
      <c r="H149" s="571">
        <v>1.13281576623223</v>
      </c>
    </row>
    <row r="150" spans="1:9" ht="15" thickBot="1" x14ac:dyDescent="0.35">
      <c r="A150" s="1400"/>
      <c r="B150" s="598" t="s">
        <v>254</v>
      </c>
      <c r="C150" s="548">
        <v>0</v>
      </c>
      <c r="D150" s="549">
        <v>9.9681615150338604E-2</v>
      </c>
      <c r="E150" s="567">
        <v>0.30218777024275401</v>
      </c>
      <c r="F150" s="567">
        <v>0.61925200002597103</v>
      </c>
      <c r="G150" s="549">
        <v>1.11758022196355</v>
      </c>
      <c r="H150" s="567">
        <v>0.13609230631437</v>
      </c>
    </row>
    <row r="151" spans="1:9" x14ac:dyDescent="0.3">
      <c r="A151" s="1401"/>
      <c r="B151" s="598" t="s">
        <v>784</v>
      </c>
      <c r="C151" s="553">
        <f>C146+C149</f>
        <v>100.0000000000001</v>
      </c>
      <c r="D151" s="554">
        <f t="shared" ref="D151:H151" si="27">D146+D149</f>
        <v>100.00000000000004</v>
      </c>
      <c r="E151" s="636">
        <f t="shared" si="27"/>
        <v>99.999999999999972</v>
      </c>
      <c r="F151" s="636">
        <f t="shared" si="27"/>
        <v>100.00000000000004</v>
      </c>
      <c r="G151" s="553">
        <f t="shared" si="27"/>
        <v>100.00000000000001</v>
      </c>
      <c r="H151" s="636">
        <f t="shared" si="27"/>
        <v>100.00000000000003</v>
      </c>
    </row>
    <row r="152" spans="1:9" ht="15" thickBot="1" x14ac:dyDescent="0.35">
      <c r="A152" s="1399" t="s">
        <v>156</v>
      </c>
      <c r="B152" s="471" t="s">
        <v>18</v>
      </c>
      <c r="C152" s="642">
        <v>8535</v>
      </c>
      <c r="D152" s="642">
        <v>2107</v>
      </c>
      <c r="E152" s="642">
        <v>7647</v>
      </c>
      <c r="F152" s="642">
        <v>2626</v>
      </c>
      <c r="G152" s="643">
        <v>351</v>
      </c>
      <c r="H152" s="643">
        <v>21266</v>
      </c>
    </row>
    <row r="153" spans="1:9" ht="15" thickBot="1" x14ac:dyDescent="0.35">
      <c r="A153" s="1400"/>
      <c r="B153" s="473" t="s">
        <v>17</v>
      </c>
      <c r="C153" s="577">
        <v>9931</v>
      </c>
      <c r="D153" s="577">
        <v>2317</v>
      </c>
      <c r="E153" s="577">
        <v>8906</v>
      </c>
      <c r="F153" s="577">
        <v>3151</v>
      </c>
      <c r="G153" s="566">
        <v>376</v>
      </c>
      <c r="H153" s="566">
        <v>24676</v>
      </c>
    </row>
    <row r="154" spans="1:9" x14ac:dyDescent="0.3">
      <c r="A154" s="1401"/>
      <c r="B154" s="645" t="s">
        <v>154</v>
      </c>
      <c r="C154" s="646">
        <v>100</v>
      </c>
      <c r="D154" s="646">
        <v>100</v>
      </c>
      <c r="E154" s="646">
        <v>100</v>
      </c>
      <c r="F154" s="646">
        <v>100</v>
      </c>
      <c r="G154" s="646">
        <v>100</v>
      </c>
      <c r="H154" s="647">
        <v>100</v>
      </c>
    </row>
    <row r="155" spans="1:9" ht="48.75" customHeight="1" x14ac:dyDescent="0.3">
      <c r="A155" s="1402" t="s">
        <v>813</v>
      </c>
      <c r="B155" s="1403"/>
      <c r="C155" s="1403"/>
      <c r="D155" s="1403"/>
      <c r="E155" s="1403"/>
      <c r="F155" s="1403"/>
      <c r="G155" s="1403"/>
      <c r="H155" s="1403"/>
    </row>
    <row r="156" spans="1:9" x14ac:dyDescent="0.3">
      <c r="A156" s="1371" t="s">
        <v>290</v>
      </c>
      <c r="B156" s="1371"/>
      <c r="C156" s="1371"/>
      <c r="D156" s="1371"/>
      <c r="E156" s="1371"/>
      <c r="F156" s="1371"/>
      <c r="G156" s="1371"/>
      <c r="H156" s="1371"/>
      <c r="I156" s="1371"/>
    </row>
    <row r="157" spans="1:9" x14ac:dyDescent="0.3">
      <c r="A157" s="1215" t="s">
        <v>291</v>
      </c>
      <c r="B157" s="1215"/>
      <c r="C157" s="1215"/>
      <c r="D157" s="1215"/>
      <c r="E157" s="1215"/>
      <c r="F157" s="1215"/>
      <c r="G157" s="1215"/>
      <c r="H157" s="1215"/>
      <c r="I157" s="1215"/>
    </row>
  </sheetData>
  <mergeCells count="35">
    <mergeCell ref="A22:A26"/>
    <mergeCell ref="A1:H1"/>
    <mergeCell ref="A5:H5"/>
    <mergeCell ref="A7:A11"/>
    <mergeCell ref="A12:A16"/>
    <mergeCell ref="A17:A21"/>
    <mergeCell ref="A82:A86"/>
    <mergeCell ref="A27:A31"/>
    <mergeCell ref="A32:A36"/>
    <mergeCell ref="A37:A41"/>
    <mergeCell ref="A42:A46"/>
    <mergeCell ref="A47:A51"/>
    <mergeCell ref="A52:A56"/>
    <mergeCell ref="A57:A61"/>
    <mergeCell ref="A62:A66"/>
    <mergeCell ref="A67:A71"/>
    <mergeCell ref="A72:A76"/>
    <mergeCell ref="A77:A81"/>
    <mergeCell ref="A142:A146"/>
    <mergeCell ref="A87:A91"/>
    <mergeCell ref="A92:A96"/>
    <mergeCell ref="A97:A101"/>
    <mergeCell ref="A102:A106"/>
    <mergeCell ref="A107:A111"/>
    <mergeCell ref="A112:A116"/>
    <mergeCell ref="A117:A121"/>
    <mergeCell ref="A122:A126"/>
    <mergeCell ref="A127:A131"/>
    <mergeCell ref="A132:A136"/>
    <mergeCell ref="A137:A141"/>
    <mergeCell ref="A147:A151"/>
    <mergeCell ref="A152:A154"/>
    <mergeCell ref="A155:H155"/>
    <mergeCell ref="A156:I156"/>
    <mergeCell ref="A157:I157"/>
  </mergeCells>
  <hyperlinks>
    <hyperlink ref="A3" location="Kapitel3" display="&lt;  Zurück zur Übersicht"/>
  </hyperlink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showGridLines="0" workbookViewId="0">
      <selection activeCell="D17" sqref="D17"/>
    </sheetView>
  </sheetViews>
  <sheetFormatPr baseColWidth="10" defaultColWidth="11.44140625" defaultRowHeight="14.4" x14ac:dyDescent="0.3"/>
  <cols>
    <col min="1" max="1" width="15.5546875" style="443" customWidth="1"/>
    <col min="2" max="2" width="22.88671875" style="443" customWidth="1"/>
    <col min="3" max="16384" width="11.44140625" style="443"/>
  </cols>
  <sheetData>
    <row r="1" spans="1:8" ht="24.6" x14ac:dyDescent="0.4">
      <c r="A1" s="1201" t="s">
        <v>814</v>
      </c>
      <c r="B1" s="1201"/>
      <c r="C1" s="1201"/>
      <c r="D1" s="1201"/>
      <c r="E1" s="1201"/>
      <c r="F1" s="1201"/>
      <c r="G1" s="1201"/>
      <c r="H1" s="1201"/>
    </row>
    <row r="3" spans="1:8" x14ac:dyDescent="0.3">
      <c r="A3" s="434" t="s">
        <v>7</v>
      </c>
    </row>
    <row r="5" spans="1:8" x14ac:dyDescent="0.3">
      <c r="A5" s="1404" t="s">
        <v>1696</v>
      </c>
      <c r="B5" s="1404"/>
      <c r="C5" s="1404"/>
      <c r="D5" s="1404"/>
      <c r="E5" s="1404"/>
      <c r="F5" s="1404"/>
      <c r="G5" s="1404"/>
      <c r="H5" s="1404"/>
    </row>
    <row r="6" spans="1:8" ht="21.6" x14ac:dyDescent="0.3">
      <c r="A6" s="640" t="s">
        <v>10</v>
      </c>
      <c r="B6" s="640"/>
      <c r="C6" s="640" t="s">
        <v>714</v>
      </c>
      <c r="D6" s="640" t="s">
        <v>715</v>
      </c>
      <c r="E6" s="640" t="s">
        <v>780</v>
      </c>
      <c r="F6" s="640" t="s">
        <v>781</v>
      </c>
      <c r="G6" s="640" t="s">
        <v>720</v>
      </c>
      <c r="H6" s="640" t="s">
        <v>782</v>
      </c>
    </row>
    <row r="7" spans="1:8" ht="15" thickBot="1" x14ac:dyDescent="0.35">
      <c r="A7" s="1399" t="s">
        <v>815</v>
      </c>
      <c r="B7" s="471" t="s">
        <v>18</v>
      </c>
      <c r="C7" s="576">
        <v>2751</v>
      </c>
      <c r="D7" s="570">
        <v>52</v>
      </c>
      <c r="E7" s="570">
        <v>70</v>
      </c>
      <c r="F7" s="570">
        <v>20</v>
      </c>
      <c r="G7" s="570">
        <v>24</v>
      </c>
      <c r="H7" s="570">
        <v>2917</v>
      </c>
    </row>
    <row r="8" spans="1:8" ht="15" thickBot="1" x14ac:dyDescent="0.35">
      <c r="A8" s="1400"/>
      <c r="B8" s="473" t="s">
        <v>17</v>
      </c>
      <c r="C8" s="577">
        <v>3232</v>
      </c>
      <c r="D8" s="566">
        <v>57</v>
      </c>
      <c r="E8" s="566">
        <v>89</v>
      </c>
      <c r="F8" s="566">
        <v>22</v>
      </c>
      <c r="G8" s="566">
        <v>34</v>
      </c>
      <c r="H8" s="566">
        <v>3434</v>
      </c>
    </row>
    <row r="9" spans="1:8" ht="15" thickBot="1" x14ac:dyDescent="0.35">
      <c r="A9" s="1400"/>
      <c r="B9" s="473" t="s">
        <v>154</v>
      </c>
      <c r="C9" s="571">
        <v>32.554658752547702</v>
      </c>
      <c r="D9" s="571">
        <v>2.4650433152531299</v>
      </c>
      <c r="E9" s="571">
        <v>1.00247511514828</v>
      </c>
      <c r="F9" s="571">
        <v>0.68689571677878003</v>
      </c>
      <c r="G9" s="571">
        <v>8.9782500940185805</v>
      </c>
      <c r="H9" s="571">
        <v>13.9161097025888</v>
      </c>
    </row>
    <row r="10" spans="1:8" ht="15" thickBot="1" x14ac:dyDescent="0.35">
      <c r="A10" s="1400"/>
      <c r="B10" s="598" t="s">
        <v>254</v>
      </c>
      <c r="C10" s="567">
        <v>0.95115554206073105</v>
      </c>
      <c r="D10" s="567">
        <v>0.633477087094235</v>
      </c>
      <c r="E10" s="567">
        <v>0.21363587176511301</v>
      </c>
      <c r="F10" s="567">
        <v>0.30225401283943099</v>
      </c>
      <c r="G10" s="567">
        <v>2.8614465308699701</v>
      </c>
      <c r="H10" s="567">
        <v>0.44508987337400502</v>
      </c>
    </row>
    <row r="11" spans="1:8" x14ac:dyDescent="0.3">
      <c r="A11" s="1401"/>
      <c r="B11" s="598" t="s">
        <v>784</v>
      </c>
      <c r="C11" s="571">
        <f>C9</f>
        <v>32.554658752547702</v>
      </c>
      <c r="D11" s="571">
        <f t="shared" ref="D11:H11" si="0">D9</f>
        <v>2.4650433152531299</v>
      </c>
      <c r="E11" s="571">
        <f t="shared" si="0"/>
        <v>1.00247511514828</v>
      </c>
      <c r="F11" s="571">
        <f t="shared" si="0"/>
        <v>0.68689571677878003</v>
      </c>
      <c r="G11" s="571">
        <f t="shared" si="0"/>
        <v>8.9782500940185805</v>
      </c>
      <c r="H11" s="571">
        <f t="shared" si="0"/>
        <v>13.9161097025888</v>
      </c>
    </row>
    <row r="12" spans="1:8" ht="15" thickBot="1" x14ac:dyDescent="0.35">
      <c r="A12" s="1399" t="s">
        <v>816</v>
      </c>
      <c r="B12" s="471" t="s">
        <v>18</v>
      </c>
      <c r="C12" s="642">
        <v>1539</v>
      </c>
      <c r="D12" s="643">
        <v>69</v>
      </c>
      <c r="E12" s="643">
        <v>93</v>
      </c>
      <c r="F12" s="643">
        <v>33</v>
      </c>
      <c r="G12" s="643">
        <v>32</v>
      </c>
      <c r="H12" s="643">
        <v>1766</v>
      </c>
    </row>
    <row r="13" spans="1:8" ht="15" thickBot="1" x14ac:dyDescent="0.35">
      <c r="A13" s="1400"/>
      <c r="B13" s="473" t="s">
        <v>17</v>
      </c>
      <c r="C13" s="577">
        <v>1874</v>
      </c>
      <c r="D13" s="566">
        <v>75</v>
      </c>
      <c r="E13" s="566">
        <v>105</v>
      </c>
      <c r="F13" s="566">
        <v>43</v>
      </c>
      <c r="G13" s="566">
        <v>28</v>
      </c>
      <c r="H13" s="566">
        <v>2125</v>
      </c>
    </row>
    <row r="14" spans="1:8" ht="15" thickBot="1" x14ac:dyDescent="0.35">
      <c r="A14" s="1400"/>
      <c r="B14" s="473" t="s">
        <v>154</v>
      </c>
      <c r="C14" s="571">
        <v>18.874462242789299</v>
      </c>
      <c r="D14" s="571">
        <v>3.2300067805372499</v>
      </c>
      <c r="E14" s="571">
        <v>1.1814086027991899</v>
      </c>
      <c r="F14" s="571">
        <v>1.3541841920491999</v>
      </c>
      <c r="G14" s="571">
        <v>7.4541732457387297</v>
      </c>
      <c r="H14" s="571">
        <v>8.6103151957812702</v>
      </c>
    </row>
    <row r="15" spans="1:8" ht="15" thickBot="1" x14ac:dyDescent="0.35">
      <c r="A15" s="1400"/>
      <c r="B15" s="598" t="s">
        <v>254</v>
      </c>
      <c r="C15" s="567">
        <v>0.79430094392152595</v>
      </c>
      <c r="D15" s="567">
        <v>0.72228826365505105</v>
      </c>
      <c r="E15" s="567">
        <v>0.231709906789935</v>
      </c>
      <c r="F15" s="567">
        <v>0.42296223963669699</v>
      </c>
      <c r="G15" s="567">
        <v>2.629028876125</v>
      </c>
      <c r="H15" s="567">
        <v>0.360733074717066</v>
      </c>
    </row>
    <row r="16" spans="1:8" x14ac:dyDescent="0.3">
      <c r="A16" s="1401"/>
      <c r="B16" s="598" t="s">
        <v>784</v>
      </c>
      <c r="C16" s="571">
        <f t="shared" ref="C16:G16" si="1">C11+C14</f>
        <v>51.429120995337001</v>
      </c>
      <c r="D16" s="571">
        <f t="shared" si="1"/>
        <v>5.6950500957903802</v>
      </c>
      <c r="E16" s="571">
        <f t="shared" si="1"/>
        <v>2.1838837179474702</v>
      </c>
      <c r="F16" s="567">
        <f t="shared" si="1"/>
        <v>2.0410799088279798</v>
      </c>
      <c r="G16" s="567">
        <f t="shared" si="1"/>
        <v>16.43242333975731</v>
      </c>
      <c r="H16" s="571">
        <f>H11+H14</f>
        <v>22.52642489837007</v>
      </c>
    </row>
    <row r="17" spans="1:8" ht="15" thickBot="1" x14ac:dyDescent="0.35">
      <c r="A17" s="1399" t="s">
        <v>817</v>
      </c>
      <c r="B17" s="471" t="s">
        <v>18</v>
      </c>
      <c r="C17" s="642">
        <v>1804</v>
      </c>
      <c r="D17" s="643">
        <v>320</v>
      </c>
      <c r="E17" s="643">
        <v>436</v>
      </c>
      <c r="F17" s="643">
        <v>126</v>
      </c>
      <c r="G17" s="643">
        <v>95</v>
      </c>
      <c r="H17" s="643">
        <v>2781</v>
      </c>
    </row>
    <row r="18" spans="1:8" ht="15" thickBot="1" x14ac:dyDescent="0.35">
      <c r="A18" s="1400"/>
      <c r="B18" s="473" t="s">
        <v>17</v>
      </c>
      <c r="C18" s="577">
        <v>2071</v>
      </c>
      <c r="D18" s="566">
        <v>329</v>
      </c>
      <c r="E18" s="566">
        <v>516</v>
      </c>
      <c r="F18" s="566">
        <v>157</v>
      </c>
      <c r="G18" s="566">
        <v>87</v>
      </c>
      <c r="H18" s="566">
        <v>3160</v>
      </c>
    </row>
    <row r="19" spans="1:8" ht="15" thickBot="1" x14ac:dyDescent="0.35">
      <c r="A19" s="1400"/>
      <c r="B19" s="473" t="s">
        <v>154</v>
      </c>
      <c r="C19" s="571">
        <v>20.854745069725201</v>
      </c>
      <c r="D19" s="571">
        <v>14.195872836032301</v>
      </c>
      <c r="E19" s="571">
        <v>5.7929975460894196</v>
      </c>
      <c r="F19" s="571">
        <v>4.9761228722678901</v>
      </c>
      <c r="G19" s="571">
        <v>23.2094722068639</v>
      </c>
      <c r="H19" s="571">
        <v>12.8037434751768</v>
      </c>
    </row>
    <row r="20" spans="1:8" ht="15" thickBot="1" x14ac:dyDescent="0.35">
      <c r="A20" s="1400"/>
      <c r="B20" s="598" t="s">
        <v>254</v>
      </c>
      <c r="C20" s="567">
        <v>0.82467698546955204</v>
      </c>
      <c r="D20" s="567">
        <v>1.42584929399005</v>
      </c>
      <c r="E20" s="567">
        <v>0.50097779100225803</v>
      </c>
      <c r="F20" s="567">
        <v>0.795765879486376</v>
      </c>
      <c r="G20" s="567">
        <v>4.2257485774667503</v>
      </c>
      <c r="H20" s="567">
        <v>0.42968011068654999</v>
      </c>
    </row>
    <row r="21" spans="1:8" x14ac:dyDescent="0.3">
      <c r="A21" s="1401"/>
      <c r="B21" s="598" t="s">
        <v>784</v>
      </c>
      <c r="C21" s="571">
        <f>C16+C19</f>
        <v>72.283866065062199</v>
      </c>
      <c r="D21" s="571">
        <f t="shared" ref="D21:G21" si="2">D16+D19</f>
        <v>19.890922931822679</v>
      </c>
      <c r="E21" s="571">
        <f t="shared" si="2"/>
        <v>7.9768812640368898</v>
      </c>
      <c r="F21" s="571">
        <f t="shared" si="2"/>
        <v>7.0172027810958699</v>
      </c>
      <c r="G21" s="571">
        <f t="shared" si="2"/>
        <v>39.641895546621214</v>
      </c>
      <c r="H21" s="571">
        <f>H16+H19</f>
        <v>35.330168373546869</v>
      </c>
    </row>
    <row r="22" spans="1:8" ht="15" thickBot="1" x14ac:dyDescent="0.35">
      <c r="A22" s="1399" t="s">
        <v>794</v>
      </c>
      <c r="B22" s="471" t="s">
        <v>18</v>
      </c>
      <c r="C22" s="642">
        <v>1104</v>
      </c>
      <c r="D22" s="643">
        <v>629</v>
      </c>
      <c r="E22" s="643">
        <v>901</v>
      </c>
      <c r="F22" s="643">
        <v>418</v>
      </c>
      <c r="G22" s="643">
        <v>84</v>
      </c>
      <c r="H22" s="643">
        <v>3136</v>
      </c>
    </row>
    <row r="23" spans="1:8" ht="15" thickBot="1" x14ac:dyDescent="0.35">
      <c r="A23" s="1400"/>
      <c r="B23" s="473" t="s">
        <v>17</v>
      </c>
      <c r="C23" s="577">
        <v>1266</v>
      </c>
      <c r="D23" s="566">
        <v>721</v>
      </c>
      <c r="E23" s="566">
        <v>962</v>
      </c>
      <c r="F23" s="566">
        <v>504</v>
      </c>
      <c r="G23" s="566">
        <v>95</v>
      </c>
      <c r="H23" s="566">
        <v>3549</v>
      </c>
    </row>
    <row r="24" spans="1:8" ht="15" thickBot="1" x14ac:dyDescent="0.35">
      <c r="A24" s="1400"/>
      <c r="B24" s="473" t="s">
        <v>154</v>
      </c>
      <c r="C24" s="571">
        <v>12.753358950928501</v>
      </c>
      <c r="D24" s="571">
        <v>31.1089499738261</v>
      </c>
      <c r="E24" s="571">
        <v>10.8057110628268</v>
      </c>
      <c r="F24" s="571">
        <v>15.986418961745899</v>
      </c>
      <c r="G24" s="571">
        <v>25.313196267646902</v>
      </c>
      <c r="H24" s="571">
        <v>14.3792655242415</v>
      </c>
    </row>
    <row r="25" spans="1:8" ht="15" thickBot="1" x14ac:dyDescent="0.35">
      <c r="A25" s="1400"/>
      <c r="B25" s="598" t="s">
        <v>254</v>
      </c>
      <c r="C25" s="567">
        <v>0.67710440704717301</v>
      </c>
      <c r="D25" s="567">
        <v>1.89130932665733</v>
      </c>
      <c r="E25" s="567">
        <v>0.665764153138246</v>
      </c>
      <c r="F25" s="567">
        <v>1.3411388285038699</v>
      </c>
      <c r="G25" s="567">
        <v>4.3522378905276398</v>
      </c>
      <c r="H25" s="567">
        <v>0.45121722994722202</v>
      </c>
    </row>
    <row r="26" spans="1:8" x14ac:dyDescent="0.3">
      <c r="A26" s="1401"/>
      <c r="B26" s="598" t="s">
        <v>784</v>
      </c>
      <c r="C26" s="571">
        <f>C21+C24</f>
        <v>85.0372250159907</v>
      </c>
      <c r="D26" s="571">
        <f t="shared" ref="D26:G26" si="3">D21+D24</f>
        <v>50.999872905648779</v>
      </c>
      <c r="E26" s="571">
        <f t="shared" si="3"/>
        <v>18.782592326863689</v>
      </c>
      <c r="F26" s="571">
        <f t="shared" si="3"/>
        <v>23.003621742841769</v>
      </c>
      <c r="G26" s="571">
        <f t="shared" si="3"/>
        <v>64.955091814268116</v>
      </c>
      <c r="H26" s="571">
        <f>H21+H24</f>
        <v>49.709433897788372</v>
      </c>
    </row>
    <row r="27" spans="1:8" ht="15" thickBot="1" x14ac:dyDescent="0.35">
      <c r="A27" s="1399" t="s">
        <v>795</v>
      </c>
      <c r="B27" s="471" t="s">
        <v>18</v>
      </c>
      <c r="C27" s="643">
        <v>675</v>
      </c>
      <c r="D27" s="643">
        <v>369</v>
      </c>
      <c r="E27" s="643">
        <v>737</v>
      </c>
      <c r="F27" s="643">
        <v>310</v>
      </c>
      <c r="G27" s="643">
        <v>37</v>
      </c>
      <c r="H27" s="643">
        <v>2128</v>
      </c>
    </row>
    <row r="28" spans="1:8" ht="15" thickBot="1" x14ac:dyDescent="0.35">
      <c r="A28" s="1400"/>
      <c r="B28" s="473" t="s">
        <v>17</v>
      </c>
      <c r="C28" s="566">
        <v>784</v>
      </c>
      <c r="D28" s="566">
        <v>396</v>
      </c>
      <c r="E28" s="566">
        <v>821</v>
      </c>
      <c r="F28" s="566">
        <v>369</v>
      </c>
      <c r="G28" s="566">
        <v>47</v>
      </c>
      <c r="H28" s="566">
        <v>2418</v>
      </c>
    </row>
    <row r="29" spans="1:8" ht="15" thickBot="1" x14ac:dyDescent="0.35">
      <c r="A29" s="1400"/>
      <c r="B29" s="473" t="s">
        <v>154</v>
      </c>
      <c r="C29" s="571">
        <v>7.8964085026248103</v>
      </c>
      <c r="D29" s="571">
        <v>17.098868352223299</v>
      </c>
      <c r="E29" s="571">
        <v>9.2252681816666193</v>
      </c>
      <c r="F29" s="571">
        <v>11.720091890845101</v>
      </c>
      <c r="G29" s="571">
        <v>12.583098056239599</v>
      </c>
      <c r="H29" s="571">
        <v>9.7999536003510404</v>
      </c>
    </row>
    <row r="30" spans="1:8" ht="15" thickBot="1" x14ac:dyDescent="0.35">
      <c r="A30" s="1400"/>
      <c r="B30" s="598" t="s">
        <v>254</v>
      </c>
      <c r="C30" s="567">
        <v>0.54742178615445802</v>
      </c>
      <c r="D30" s="567">
        <v>1.5381631390577699</v>
      </c>
      <c r="E30" s="567">
        <v>0.62057917232041604</v>
      </c>
      <c r="F30" s="567">
        <v>1.17711755694932</v>
      </c>
      <c r="G30" s="567">
        <v>3.3197753154954701</v>
      </c>
      <c r="H30" s="567">
        <v>0.38233428048169099</v>
      </c>
    </row>
    <row r="31" spans="1:8" x14ac:dyDescent="0.3">
      <c r="A31" s="1401"/>
      <c r="B31" s="598" t="s">
        <v>784</v>
      </c>
      <c r="C31" s="571">
        <f>C26+C29</f>
        <v>92.933633518615508</v>
      </c>
      <c r="D31" s="571">
        <f t="shared" ref="D31:H31" si="4">D26+D29</f>
        <v>68.098741257872078</v>
      </c>
      <c r="E31" s="571">
        <f t="shared" si="4"/>
        <v>28.007860508530307</v>
      </c>
      <c r="F31" s="571">
        <f t="shared" si="4"/>
        <v>34.72371363368687</v>
      </c>
      <c r="G31" s="571">
        <f t="shared" si="4"/>
        <v>77.538189870507722</v>
      </c>
      <c r="H31" s="571">
        <f t="shared" si="4"/>
        <v>59.509387498139411</v>
      </c>
    </row>
    <row r="32" spans="1:8" ht="15" thickBot="1" x14ac:dyDescent="0.35">
      <c r="A32" s="1399" t="s">
        <v>796</v>
      </c>
      <c r="B32" s="471" t="s">
        <v>18</v>
      </c>
      <c r="C32" s="643">
        <v>183</v>
      </c>
      <c r="D32" s="643">
        <v>223</v>
      </c>
      <c r="E32" s="643">
        <v>608</v>
      </c>
      <c r="F32" s="643">
        <v>204</v>
      </c>
      <c r="G32" s="634">
        <v>15</v>
      </c>
      <c r="H32" s="643">
        <v>1233</v>
      </c>
    </row>
    <row r="33" spans="1:8" ht="15" thickBot="1" x14ac:dyDescent="0.35">
      <c r="A33" s="1400"/>
      <c r="B33" s="473" t="s">
        <v>17</v>
      </c>
      <c r="C33" s="566">
        <v>215</v>
      </c>
      <c r="D33" s="566">
        <v>258</v>
      </c>
      <c r="E33" s="566">
        <v>703</v>
      </c>
      <c r="F33" s="566">
        <v>239</v>
      </c>
      <c r="G33" s="562">
        <v>12</v>
      </c>
      <c r="H33" s="566">
        <v>1426</v>
      </c>
    </row>
    <row r="34" spans="1:8" ht="15" thickBot="1" x14ac:dyDescent="0.35">
      <c r="A34" s="1400"/>
      <c r="B34" s="473" t="s">
        <v>154</v>
      </c>
      <c r="C34" s="571">
        <v>2.16350789163319</v>
      </c>
      <c r="D34" s="571">
        <v>11.116550088939499</v>
      </c>
      <c r="E34" s="571">
        <v>7.8933752510324</v>
      </c>
      <c r="F34" s="571">
        <v>7.5785390656150904</v>
      </c>
      <c r="G34" s="559">
        <v>3.2062121423761201</v>
      </c>
      <c r="H34" s="571">
        <v>5.77899573073213</v>
      </c>
    </row>
    <row r="35" spans="1:8" ht="15" thickBot="1" x14ac:dyDescent="0.35">
      <c r="A35" s="1400"/>
      <c r="B35" s="598" t="s">
        <v>254</v>
      </c>
      <c r="C35" s="567">
        <v>0.29532395041697501</v>
      </c>
      <c r="D35" s="567">
        <v>1.2842038035062899</v>
      </c>
      <c r="E35" s="567">
        <v>0.57823186012752104</v>
      </c>
      <c r="F35" s="567">
        <v>0.96850653216721505</v>
      </c>
      <c r="G35" s="563">
        <v>1.7633440852887201</v>
      </c>
      <c r="H35" s="567">
        <v>0.30007367708363702</v>
      </c>
    </row>
    <row r="36" spans="1:8" x14ac:dyDescent="0.3">
      <c r="A36" s="1401"/>
      <c r="B36" s="598" t="s">
        <v>784</v>
      </c>
      <c r="C36" s="571">
        <f>C31+C34</f>
        <v>95.097141410248696</v>
      </c>
      <c r="D36" s="571">
        <f t="shared" ref="D36:H36" si="5">D31+D34</f>
        <v>79.215291346811583</v>
      </c>
      <c r="E36" s="571">
        <f t="shared" si="5"/>
        <v>35.901235759562709</v>
      </c>
      <c r="F36" s="571">
        <f t="shared" si="5"/>
        <v>42.30225269930196</v>
      </c>
      <c r="G36" s="563">
        <f t="shared" si="5"/>
        <v>80.744402012883839</v>
      </c>
      <c r="H36" s="571">
        <f t="shared" si="5"/>
        <v>65.288383228871538</v>
      </c>
    </row>
    <row r="37" spans="1:8" ht="15" thickBot="1" x14ac:dyDescent="0.35">
      <c r="A37" s="1399" t="s">
        <v>797</v>
      </c>
      <c r="B37" s="471" t="s">
        <v>18</v>
      </c>
      <c r="C37" s="643">
        <v>127</v>
      </c>
      <c r="D37" s="643">
        <v>121</v>
      </c>
      <c r="E37" s="643">
        <v>489</v>
      </c>
      <c r="F37" s="643">
        <v>210</v>
      </c>
      <c r="G37" s="634">
        <v>6</v>
      </c>
      <c r="H37" s="643">
        <v>953</v>
      </c>
    </row>
    <row r="38" spans="1:8" ht="15" thickBot="1" x14ac:dyDescent="0.35">
      <c r="A38" s="1400"/>
      <c r="B38" s="473" t="s">
        <v>17</v>
      </c>
      <c r="C38" s="566">
        <v>129</v>
      </c>
      <c r="D38" s="566">
        <v>126</v>
      </c>
      <c r="E38" s="566">
        <v>562</v>
      </c>
      <c r="F38" s="566">
        <v>267</v>
      </c>
      <c r="G38" s="562">
        <v>7</v>
      </c>
      <c r="H38" s="566">
        <v>1091</v>
      </c>
    </row>
    <row r="39" spans="1:8" ht="15" thickBot="1" x14ac:dyDescent="0.35">
      <c r="A39" s="1400"/>
      <c r="B39" s="473" t="s">
        <v>154</v>
      </c>
      <c r="C39" s="571">
        <v>1.29495474514432</v>
      </c>
      <c r="D39" s="571">
        <v>5.4456982076638196</v>
      </c>
      <c r="E39" s="571">
        <v>6.3167583439510704</v>
      </c>
      <c r="F39" s="571">
        <v>8.4632801405512907</v>
      </c>
      <c r="G39" s="559">
        <v>1.8131266789074201</v>
      </c>
      <c r="H39" s="571">
        <v>4.4198110764710599</v>
      </c>
    </row>
    <row r="40" spans="1:8" ht="15" thickBot="1" x14ac:dyDescent="0.35">
      <c r="A40" s="1400"/>
      <c r="B40" s="598" t="s">
        <v>254</v>
      </c>
      <c r="C40" s="567">
        <v>0.22949116073581999</v>
      </c>
      <c r="D40" s="567">
        <v>0.92705588828440899</v>
      </c>
      <c r="E40" s="567">
        <v>0.52167892807898397</v>
      </c>
      <c r="F40" s="567">
        <v>1.0185689286450801</v>
      </c>
      <c r="G40" s="563">
        <v>1.3355433363676601</v>
      </c>
      <c r="H40" s="567">
        <v>0.264310030087967</v>
      </c>
    </row>
    <row r="41" spans="1:8" x14ac:dyDescent="0.3">
      <c r="A41" s="1401"/>
      <c r="B41" s="598" t="s">
        <v>784</v>
      </c>
      <c r="C41" s="571">
        <f t="shared" ref="C41:H41" si="6">C36+C39</f>
        <v>96.39209615539302</v>
      </c>
      <c r="D41" s="571">
        <f t="shared" si="6"/>
        <v>84.660989554475407</v>
      </c>
      <c r="E41" s="571">
        <f t="shared" si="6"/>
        <v>42.217994103513782</v>
      </c>
      <c r="F41" s="571">
        <f t="shared" si="6"/>
        <v>50.76553283985325</v>
      </c>
      <c r="G41" s="563">
        <f t="shared" si="6"/>
        <v>82.557528691791262</v>
      </c>
      <c r="H41" s="571">
        <f t="shared" si="6"/>
        <v>69.708194305342602</v>
      </c>
    </row>
    <row r="42" spans="1:8" ht="15" thickBot="1" x14ac:dyDescent="0.35">
      <c r="A42" s="1399" t="s">
        <v>818</v>
      </c>
      <c r="B42" s="471" t="s">
        <v>18</v>
      </c>
      <c r="C42" s="643">
        <v>272</v>
      </c>
      <c r="D42" s="643">
        <v>186</v>
      </c>
      <c r="E42" s="642">
        <v>1542</v>
      </c>
      <c r="F42" s="643">
        <v>352</v>
      </c>
      <c r="G42" s="643">
        <v>24</v>
      </c>
      <c r="H42" s="643">
        <v>2376</v>
      </c>
    </row>
    <row r="43" spans="1:8" ht="15" thickBot="1" x14ac:dyDescent="0.35">
      <c r="A43" s="1400"/>
      <c r="B43" s="473" t="s">
        <v>17</v>
      </c>
      <c r="C43" s="566">
        <v>279</v>
      </c>
      <c r="D43" s="566">
        <v>199</v>
      </c>
      <c r="E43" s="577">
        <v>1777</v>
      </c>
      <c r="F43" s="566">
        <v>428</v>
      </c>
      <c r="G43" s="566">
        <v>30</v>
      </c>
      <c r="H43" s="566">
        <v>2713</v>
      </c>
    </row>
    <row r="44" spans="1:8" ht="15" thickBot="1" x14ac:dyDescent="0.35">
      <c r="A44" s="1400"/>
      <c r="B44" s="473" t="s">
        <v>154</v>
      </c>
      <c r="C44" s="571">
        <v>2.8070376420972698</v>
      </c>
      <c r="D44" s="571">
        <v>8.5721885646246498</v>
      </c>
      <c r="E44" s="571">
        <v>19.963377286649301</v>
      </c>
      <c r="F44" s="571">
        <v>13.574495578853799</v>
      </c>
      <c r="G44" s="571">
        <v>7.9501630944241004</v>
      </c>
      <c r="H44" s="571">
        <v>10.9915525727858</v>
      </c>
    </row>
    <row r="45" spans="1:8" ht="15" thickBot="1" x14ac:dyDescent="0.35">
      <c r="A45" s="1400"/>
      <c r="B45" s="598" t="s">
        <v>254</v>
      </c>
      <c r="C45" s="567">
        <v>0.33528221641603501</v>
      </c>
      <c r="D45" s="567">
        <v>1.14372998121928</v>
      </c>
      <c r="E45" s="567">
        <v>0.85720874524891899</v>
      </c>
      <c r="F45" s="567">
        <v>1.2534476615110699</v>
      </c>
      <c r="G45" s="567">
        <v>2.7078008867729002</v>
      </c>
      <c r="H45" s="567">
        <v>0.40222863249303897</v>
      </c>
    </row>
    <row r="46" spans="1:8" x14ac:dyDescent="0.3">
      <c r="A46" s="1401"/>
      <c r="B46" s="598" t="s">
        <v>784</v>
      </c>
      <c r="C46" s="571">
        <f t="shared" ref="C46:H46" si="7">C41+C44</f>
        <v>99.19913379749029</v>
      </c>
      <c r="D46" s="571">
        <f t="shared" si="7"/>
        <v>93.23317811910006</v>
      </c>
      <c r="E46" s="571">
        <f t="shared" si="7"/>
        <v>62.181371390163079</v>
      </c>
      <c r="F46" s="571">
        <f t="shared" si="7"/>
        <v>64.34002841870705</v>
      </c>
      <c r="G46" s="571">
        <f t="shared" si="7"/>
        <v>90.507691786215361</v>
      </c>
      <c r="H46" s="571">
        <f t="shared" si="7"/>
        <v>80.699746878128394</v>
      </c>
    </row>
    <row r="47" spans="1:8" ht="15" thickBot="1" x14ac:dyDescent="0.35">
      <c r="A47" s="1399" t="s">
        <v>803</v>
      </c>
      <c r="B47" s="471" t="s">
        <v>18</v>
      </c>
      <c r="C47" s="643">
        <v>70</v>
      </c>
      <c r="D47" s="643">
        <v>86</v>
      </c>
      <c r="E47" s="642">
        <v>1220</v>
      </c>
      <c r="F47" s="643">
        <v>360</v>
      </c>
      <c r="G47" s="634">
        <v>14</v>
      </c>
      <c r="H47" s="643">
        <v>1750</v>
      </c>
    </row>
    <row r="48" spans="1:8" ht="15" thickBot="1" x14ac:dyDescent="0.35">
      <c r="A48" s="1400"/>
      <c r="B48" s="473" t="s">
        <v>17</v>
      </c>
      <c r="C48" s="566">
        <v>70</v>
      </c>
      <c r="D48" s="566">
        <v>98</v>
      </c>
      <c r="E48" s="577">
        <v>1469</v>
      </c>
      <c r="F48" s="566">
        <v>446</v>
      </c>
      <c r="G48" s="562">
        <v>12</v>
      </c>
      <c r="H48" s="566">
        <v>2094</v>
      </c>
    </row>
    <row r="49" spans="1:8" ht="15" thickBot="1" x14ac:dyDescent="0.35">
      <c r="A49" s="1400"/>
      <c r="B49" s="473" t="s">
        <v>154</v>
      </c>
      <c r="C49" s="571">
        <v>0.69999305078789098</v>
      </c>
      <c r="D49" s="571">
        <v>4.2357042548893604</v>
      </c>
      <c r="E49" s="571">
        <v>16.496029761829</v>
      </c>
      <c r="F49" s="571">
        <v>14.1555027533357</v>
      </c>
      <c r="G49" s="559">
        <v>3.1900928423880699</v>
      </c>
      <c r="H49" s="571">
        <v>8.4870955274409798</v>
      </c>
    </row>
    <row r="50" spans="1:8" ht="15" thickBot="1" x14ac:dyDescent="0.35">
      <c r="A50" s="1400"/>
      <c r="B50" s="598" t="s">
        <v>254</v>
      </c>
      <c r="C50" s="567">
        <v>0.16923512036316499</v>
      </c>
      <c r="D50" s="567">
        <v>0.82281672350527901</v>
      </c>
      <c r="E50" s="567">
        <v>0.79591829337101005</v>
      </c>
      <c r="F50" s="567">
        <v>1.2756815451568899</v>
      </c>
      <c r="G50" s="563">
        <v>1.7590523262402</v>
      </c>
      <c r="H50" s="567">
        <v>0.35838395985958399</v>
      </c>
    </row>
    <row r="51" spans="1:8" x14ac:dyDescent="0.3">
      <c r="A51" s="1401"/>
      <c r="B51" s="598" t="s">
        <v>784</v>
      </c>
      <c r="C51" s="571">
        <f t="shared" ref="C51:H51" si="8">C46+C49</f>
        <v>99.899126848278186</v>
      </c>
      <c r="D51" s="571">
        <f t="shared" si="8"/>
        <v>97.468882373989416</v>
      </c>
      <c r="E51" s="571">
        <f t="shared" si="8"/>
        <v>78.677401151992086</v>
      </c>
      <c r="F51" s="571">
        <f t="shared" si="8"/>
        <v>78.495531172042746</v>
      </c>
      <c r="G51" s="563">
        <f t="shared" si="8"/>
        <v>93.697784628603429</v>
      </c>
      <c r="H51" s="571">
        <f t="shared" si="8"/>
        <v>89.186842405569379</v>
      </c>
    </row>
    <row r="52" spans="1:8" ht="15" thickBot="1" x14ac:dyDescent="0.35">
      <c r="A52" s="1399" t="s">
        <v>804</v>
      </c>
      <c r="B52" s="471" t="s">
        <v>18</v>
      </c>
      <c r="C52" s="634">
        <v>6</v>
      </c>
      <c r="D52" s="643">
        <v>23</v>
      </c>
      <c r="E52" s="643">
        <v>532</v>
      </c>
      <c r="F52" s="643">
        <v>199</v>
      </c>
      <c r="G52" s="634">
        <v>8</v>
      </c>
      <c r="H52" s="643">
        <v>768</v>
      </c>
    </row>
    <row r="53" spans="1:8" ht="15" thickBot="1" x14ac:dyDescent="0.35">
      <c r="A53" s="1400"/>
      <c r="B53" s="473" t="s">
        <v>17</v>
      </c>
      <c r="C53" s="562">
        <v>6</v>
      </c>
      <c r="D53" s="566">
        <v>27</v>
      </c>
      <c r="E53" s="566">
        <v>657</v>
      </c>
      <c r="F53" s="566">
        <v>235</v>
      </c>
      <c r="G53" s="562">
        <v>8</v>
      </c>
      <c r="H53" s="566">
        <v>933</v>
      </c>
    </row>
    <row r="54" spans="1:8" ht="15" thickBot="1" x14ac:dyDescent="0.35">
      <c r="A54" s="1400"/>
      <c r="B54" s="473" t="s">
        <v>154</v>
      </c>
      <c r="C54" s="559">
        <v>5.8315937187136603E-2</v>
      </c>
      <c r="D54" s="571">
        <v>1.18261391490407</v>
      </c>
      <c r="E54" s="571">
        <v>7.3762372369496303</v>
      </c>
      <c r="F54" s="571">
        <v>7.45404230892093</v>
      </c>
      <c r="G54" s="559">
        <v>2.10787644291787</v>
      </c>
      <c r="H54" s="571">
        <v>3.77970890282432</v>
      </c>
    </row>
    <row r="55" spans="1:8" ht="15" thickBot="1" x14ac:dyDescent="0.35">
      <c r="A55" s="1400"/>
      <c r="B55" s="598" t="s">
        <v>254</v>
      </c>
      <c r="C55" s="563">
        <v>4.90044988578658E-2</v>
      </c>
      <c r="D55" s="567">
        <v>0.441648397590718</v>
      </c>
      <c r="E55" s="567">
        <v>0.56053644721658502</v>
      </c>
      <c r="F55" s="567">
        <v>0.96116521802397503</v>
      </c>
      <c r="G55" s="563">
        <v>1.43785021067047</v>
      </c>
      <c r="H55" s="567">
        <v>0.24523946435214999</v>
      </c>
    </row>
    <row r="56" spans="1:8" x14ac:dyDescent="0.3">
      <c r="A56" s="1401"/>
      <c r="B56" s="598" t="s">
        <v>784</v>
      </c>
      <c r="C56" s="571">
        <f t="shared" ref="C56:H56" si="9">C51+C54</f>
        <v>99.957442785465318</v>
      </c>
      <c r="D56" s="571">
        <f t="shared" si="9"/>
        <v>98.651496288893483</v>
      </c>
      <c r="E56" s="571">
        <f t="shared" si="9"/>
        <v>86.053638388941721</v>
      </c>
      <c r="F56" s="571">
        <f t="shared" si="9"/>
        <v>85.949573480963679</v>
      </c>
      <c r="G56" s="563">
        <f t="shared" si="9"/>
        <v>95.8056610715213</v>
      </c>
      <c r="H56" s="571">
        <f t="shared" si="9"/>
        <v>92.966551308393704</v>
      </c>
    </row>
    <row r="57" spans="1:8" ht="15" thickBot="1" x14ac:dyDescent="0.35">
      <c r="A57" s="1399" t="s">
        <v>819</v>
      </c>
      <c r="B57" s="471" t="s">
        <v>18</v>
      </c>
      <c r="C57" s="644">
        <v>4</v>
      </c>
      <c r="D57" s="643">
        <v>28</v>
      </c>
      <c r="E57" s="643">
        <v>885</v>
      </c>
      <c r="F57" s="643">
        <v>319</v>
      </c>
      <c r="G57" s="634">
        <v>8</v>
      </c>
      <c r="H57" s="643">
        <v>1244</v>
      </c>
    </row>
    <row r="58" spans="1:8" ht="15" thickBot="1" x14ac:dyDescent="0.35">
      <c r="A58" s="1400"/>
      <c r="B58" s="473" t="s">
        <v>17</v>
      </c>
      <c r="C58" s="548">
        <v>4</v>
      </c>
      <c r="D58" s="566">
        <v>30</v>
      </c>
      <c r="E58" s="577">
        <v>1061</v>
      </c>
      <c r="F58" s="566">
        <v>350</v>
      </c>
      <c r="G58" s="562">
        <v>11</v>
      </c>
      <c r="H58" s="566">
        <v>1456</v>
      </c>
    </row>
    <row r="59" spans="1:8" ht="15" thickBot="1" x14ac:dyDescent="0.35">
      <c r="A59" s="1400"/>
      <c r="B59" s="473" t="s">
        <v>154</v>
      </c>
      <c r="C59" s="554">
        <v>4.2557214534776303E-2</v>
      </c>
      <c r="D59" s="571">
        <v>1.2889358593721001</v>
      </c>
      <c r="E59" s="571">
        <v>11.919632317769899</v>
      </c>
      <c r="F59" s="571">
        <v>11.099932621012499</v>
      </c>
      <c r="G59" s="559">
        <v>2.9318109233493401</v>
      </c>
      <c r="H59" s="571">
        <v>5.9006329253741203</v>
      </c>
    </row>
    <row r="60" spans="1:8" ht="15" thickBot="1" x14ac:dyDescent="0.35">
      <c r="A60" s="1400"/>
      <c r="B60" s="598" t="s">
        <v>254</v>
      </c>
      <c r="C60" s="549">
        <v>4.1866162688412999E-2</v>
      </c>
      <c r="D60" s="567">
        <v>0.46082608667675601</v>
      </c>
      <c r="E60" s="567">
        <v>0.69485821680863502</v>
      </c>
      <c r="F60" s="567">
        <v>1.1495678492292201</v>
      </c>
      <c r="G60" s="563">
        <v>1.6885877658492701</v>
      </c>
      <c r="H60" s="567">
        <v>0.30301944551299997</v>
      </c>
    </row>
    <row r="61" spans="1:8" x14ac:dyDescent="0.3">
      <c r="A61" s="1401"/>
      <c r="B61" s="598" t="s">
        <v>784</v>
      </c>
      <c r="C61" s="548">
        <f>C56+C59</f>
        <v>100.0000000000001</v>
      </c>
      <c r="D61" s="571">
        <f>D56+D59</f>
        <v>99.940432148265586</v>
      </c>
      <c r="E61" s="571">
        <f>E56+E59</f>
        <v>97.973270706711617</v>
      </c>
      <c r="F61" s="571">
        <f>F56+F59</f>
        <v>97.049506101976178</v>
      </c>
      <c r="G61" s="563">
        <f>G56+G59</f>
        <v>98.737471994870646</v>
      </c>
      <c r="H61" s="571">
        <f t="shared" ref="H61" si="10">H56+H59</f>
        <v>98.86718423376783</v>
      </c>
    </row>
    <row r="62" spans="1:8" ht="15" thickBot="1" x14ac:dyDescent="0.35">
      <c r="A62" s="1399" t="s">
        <v>812</v>
      </c>
      <c r="B62" s="471" t="s">
        <v>18</v>
      </c>
      <c r="C62" s="644">
        <v>0</v>
      </c>
      <c r="D62" s="644">
        <v>1</v>
      </c>
      <c r="E62" s="643">
        <v>134</v>
      </c>
      <c r="F62" s="643">
        <v>75</v>
      </c>
      <c r="G62" s="644">
        <v>4</v>
      </c>
      <c r="H62" s="643">
        <v>214</v>
      </c>
    </row>
    <row r="63" spans="1:8" ht="15" thickBot="1" x14ac:dyDescent="0.35">
      <c r="A63" s="1400"/>
      <c r="B63" s="473" t="s">
        <v>17</v>
      </c>
      <c r="C63" s="548">
        <v>0</v>
      </c>
      <c r="D63" s="548">
        <v>1</v>
      </c>
      <c r="E63" s="566">
        <v>180</v>
      </c>
      <c r="F63" s="566">
        <v>93</v>
      </c>
      <c r="G63" s="548">
        <v>5</v>
      </c>
      <c r="H63" s="566">
        <v>280</v>
      </c>
    </row>
    <row r="64" spans="1:8" ht="15" thickBot="1" x14ac:dyDescent="0.35">
      <c r="A64" s="1400"/>
      <c r="B64" s="473" t="s">
        <v>154</v>
      </c>
      <c r="C64" s="553">
        <v>0</v>
      </c>
      <c r="D64" s="554">
        <v>5.9567851734501999E-2</v>
      </c>
      <c r="E64" s="571">
        <v>2.02672929328841</v>
      </c>
      <c r="F64" s="571">
        <v>2.95049389802384</v>
      </c>
      <c r="G64" s="554">
        <v>1.2625280051294001</v>
      </c>
      <c r="H64" s="571">
        <v>1.13281576623223</v>
      </c>
    </row>
    <row r="65" spans="1:9" ht="15" thickBot="1" x14ac:dyDescent="0.35">
      <c r="A65" s="1400"/>
      <c r="B65" s="598" t="s">
        <v>254</v>
      </c>
      <c r="C65" s="548">
        <v>0</v>
      </c>
      <c r="D65" s="549">
        <v>9.9681615150338604E-2</v>
      </c>
      <c r="E65" s="567">
        <v>0.30218777024275401</v>
      </c>
      <c r="F65" s="567">
        <v>0.61925200002597103</v>
      </c>
      <c r="G65" s="549">
        <v>1.11758022196355</v>
      </c>
      <c r="H65" s="567">
        <v>0.13609230631437</v>
      </c>
    </row>
    <row r="66" spans="1:9" x14ac:dyDescent="0.3">
      <c r="A66" s="1401"/>
      <c r="B66" s="598" t="s">
        <v>784</v>
      </c>
      <c r="C66" s="548">
        <f t="shared" ref="C66:H66" si="11">C61+C64</f>
        <v>100.0000000000001</v>
      </c>
      <c r="D66" s="548">
        <f t="shared" si="11"/>
        <v>100.00000000000009</v>
      </c>
      <c r="E66" s="571">
        <f t="shared" si="11"/>
        <v>100.00000000000003</v>
      </c>
      <c r="F66" s="571">
        <f t="shared" si="11"/>
        <v>100.00000000000001</v>
      </c>
      <c r="G66" s="549">
        <f t="shared" si="11"/>
        <v>100.00000000000004</v>
      </c>
      <c r="H66" s="636">
        <f t="shared" si="11"/>
        <v>100.00000000000006</v>
      </c>
    </row>
    <row r="67" spans="1:9" ht="15" thickBot="1" x14ac:dyDescent="0.35">
      <c r="A67" s="1399" t="s">
        <v>156</v>
      </c>
      <c r="B67" s="471" t="s">
        <v>18</v>
      </c>
      <c r="C67" s="642">
        <v>8535</v>
      </c>
      <c r="D67" s="642">
        <v>2107</v>
      </c>
      <c r="E67" s="642">
        <v>7647</v>
      </c>
      <c r="F67" s="642">
        <v>2626</v>
      </c>
      <c r="G67" s="643">
        <v>351</v>
      </c>
      <c r="H67" s="643">
        <v>21266</v>
      </c>
    </row>
    <row r="68" spans="1:9" ht="15" thickBot="1" x14ac:dyDescent="0.35">
      <c r="A68" s="1400"/>
      <c r="B68" s="473" t="s">
        <v>17</v>
      </c>
      <c r="C68" s="577">
        <v>9930</v>
      </c>
      <c r="D68" s="577">
        <v>2317</v>
      </c>
      <c r="E68" s="577">
        <v>8902</v>
      </c>
      <c r="F68" s="577">
        <v>3153</v>
      </c>
      <c r="G68" s="566">
        <v>376</v>
      </c>
      <c r="H68" s="566">
        <v>24679</v>
      </c>
    </row>
    <row r="69" spans="1:9" x14ac:dyDescent="0.3">
      <c r="A69" s="1401"/>
      <c r="B69" s="645" t="s">
        <v>154</v>
      </c>
      <c r="C69" s="646">
        <v>100</v>
      </c>
      <c r="D69" s="646">
        <v>100</v>
      </c>
      <c r="E69" s="646">
        <v>100</v>
      </c>
      <c r="F69" s="646">
        <v>100</v>
      </c>
      <c r="G69" s="646">
        <v>100</v>
      </c>
      <c r="H69" s="648">
        <v>100</v>
      </c>
    </row>
    <row r="70" spans="1:9" ht="58.5" customHeight="1" x14ac:dyDescent="0.3">
      <c r="A70" s="1402" t="s">
        <v>820</v>
      </c>
      <c r="B70" s="1403"/>
      <c r="C70" s="1403"/>
      <c r="D70" s="1403"/>
      <c r="E70" s="1403"/>
      <c r="F70" s="1403"/>
      <c r="G70" s="1403"/>
      <c r="H70" s="1403"/>
    </row>
    <row r="71" spans="1:9" x14ac:dyDescent="0.3">
      <c r="A71" s="1371" t="s">
        <v>290</v>
      </c>
      <c r="B71" s="1371"/>
      <c r="C71" s="1371"/>
      <c r="D71" s="1371"/>
      <c r="E71" s="1371"/>
      <c r="F71" s="1371"/>
      <c r="G71" s="1371"/>
      <c r="H71" s="1371"/>
      <c r="I71" s="1371"/>
    </row>
    <row r="72" spans="1:9" x14ac:dyDescent="0.3">
      <c r="A72" s="1215" t="s">
        <v>291</v>
      </c>
      <c r="B72" s="1215"/>
      <c r="C72" s="1215"/>
      <c r="D72" s="1215"/>
      <c r="E72" s="1215"/>
      <c r="F72" s="1215"/>
      <c r="G72" s="1215"/>
      <c r="H72" s="1215"/>
      <c r="I72" s="1215"/>
    </row>
  </sheetData>
  <mergeCells count="18">
    <mergeCell ref="A22:A26"/>
    <mergeCell ref="A1:H1"/>
    <mergeCell ref="A5:H5"/>
    <mergeCell ref="A7:A11"/>
    <mergeCell ref="A12:A16"/>
    <mergeCell ref="A17:A21"/>
    <mergeCell ref="A72:I72"/>
    <mergeCell ref="A27:A31"/>
    <mergeCell ref="A32:A36"/>
    <mergeCell ref="A37:A41"/>
    <mergeCell ref="A42:A46"/>
    <mergeCell ref="A47:A51"/>
    <mergeCell ref="A52:A56"/>
    <mergeCell ref="A57:A61"/>
    <mergeCell ref="A62:A66"/>
    <mergeCell ref="A67:A69"/>
    <mergeCell ref="A70:H70"/>
    <mergeCell ref="A71:I71"/>
  </mergeCells>
  <hyperlinks>
    <hyperlink ref="A3" location="Kapitel3" display="&lt;  Zurück zur Übersicht"/>
  </hyperlinks>
  <pageMargins left="0.7" right="0.7" top="0.78740157499999996" bottom="0.78740157499999996"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
  <sheetViews>
    <sheetView showGridLines="0" workbookViewId="0">
      <selection activeCell="D12" sqref="D12"/>
    </sheetView>
  </sheetViews>
  <sheetFormatPr baseColWidth="10" defaultColWidth="11.44140625" defaultRowHeight="14.4" x14ac:dyDescent="0.3"/>
  <cols>
    <col min="1" max="1" width="15.6640625" style="443" customWidth="1"/>
    <col min="2" max="2" width="22.88671875" style="443" customWidth="1"/>
    <col min="3" max="10" width="15.6640625" style="443" customWidth="1"/>
    <col min="11" max="16384" width="11.44140625" style="443"/>
  </cols>
  <sheetData>
    <row r="1" spans="1:15" ht="24.6" x14ac:dyDescent="0.4">
      <c r="A1" s="1201" t="s">
        <v>821</v>
      </c>
      <c r="B1" s="1201"/>
      <c r="C1" s="1201"/>
      <c r="D1" s="1201"/>
      <c r="E1" s="1201"/>
      <c r="F1" s="1201"/>
      <c r="G1" s="1201"/>
      <c r="H1" s="1201"/>
      <c r="I1" s="1201"/>
      <c r="J1" s="1201"/>
      <c r="K1" s="1201"/>
    </row>
    <row r="3" spans="1:15" x14ac:dyDescent="0.3">
      <c r="A3" s="434" t="s">
        <v>7</v>
      </c>
    </row>
    <row r="5" spans="1:15" ht="22.5" customHeight="1" x14ac:dyDescent="0.3">
      <c r="A5" s="1404" t="s">
        <v>1697</v>
      </c>
      <c r="B5" s="1404"/>
      <c r="C5" s="1404"/>
      <c r="D5" s="1404"/>
      <c r="E5" s="1404"/>
      <c r="F5" s="1404"/>
      <c r="G5" s="1404"/>
      <c r="H5" s="1404"/>
      <c r="I5" s="1404"/>
      <c r="J5" s="1404"/>
      <c r="K5" s="1404"/>
    </row>
    <row r="6" spans="1:15" ht="22.5" customHeight="1" x14ac:dyDescent="0.3">
      <c r="A6" s="640" t="s">
        <v>10</v>
      </c>
      <c r="B6" s="640"/>
      <c r="C6" s="640" t="s">
        <v>714</v>
      </c>
      <c r="D6" s="640" t="s">
        <v>715</v>
      </c>
      <c r="E6" s="640" t="s">
        <v>822</v>
      </c>
      <c r="F6" s="640" t="s">
        <v>717</v>
      </c>
      <c r="G6" s="640" t="s">
        <v>823</v>
      </c>
      <c r="H6" s="640" t="s">
        <v>824</v>
      </c>
      <c r="I6" s="640" t="s">
        <v>825</v>
      </c>
      <c r="J6" s="640" t="s">
        <v>720</v>
      </c>
      <c r="K6" s="640" t="s">
        <v>782</v>
      </c>
    </row>
    <row r="7" spans="1:15" ht="15" thickBot="1" x14ac:dyDescent="0.35">
      <c r="A7" s="1399" t="s">
        <v>826</v>
      </c>
      <c r="B7" s="471" t="s">
        <v>18</v>
      </c>
      <c r="C7" s="576">
        <v>1725</v>
      </c>
      <c r="D7" s="570">
        <v>29</v>
      </c>
      <c r="E7" s="553">
        <v>0</v>
      </c>
      <c r="F7" s="570">
        <v>34</v>
      </c>
      <c r="G7" s="553">
        <v>2</v>
      </c>
      <c r="H7" s="558">
        <v>7</v>
      </c>
      <c r="I7" s="553">
        <v>0</v>
      </c>
      <c r="J7" s="558">
        <v>10</v>
      </c>
      <c r="K7" s="649">
        <v>1807</v>
      </c>
    </row>
    <row r="8" spans="1:15" ht="15" thickBot="1" x14ac:dyDescent="0.35">
      <c r="A8" s="1400"/>
      <c r="B8" s="473" t="s">
        <v>17</v>
      </c>
      <c r="C8" s="577">
        <v>2034</v>
      </c>
      <c r="D8" s="566">
        <v>30</v>
      </c>
      <c r="E8" s="548">
        <v>0</v>
      </c>
      <c r="F8" s="566">
        <v>47</v>
      </c>
      <c r="G8" s="548">
        <v>4</v>
      </c>
      <c r="H8" s="562">
        <v>6</v>
      </c>
      <c r="I8" s="548">
        <v>0</v>
      </c>
      <c r="J8" s="562">
        <v>10</v>
      </c>
      <c r="K8" s="604">
        <v>2131</v>
      </c>
    </row>
    <row r="9" spans="1:15" ht="15" thickBot="1" x14ac:dyDescent="0.35">
      <c r="A9" s="1400"/>
      <c r="B9" s="473" t="s">
        <v>154</v>
      </c>
      <c r="C9" s="571">
        <v>20.4821289755577</v>
      </c>
      <c r="D9" s="571">
        <v>1.2962312057349901</v>
      </c>
      <c r="E9" s="553">
        <v>0</v>
      </c>
      <c r="F9" s="571">
        <v>0.54135291830425403</v>
      </c>
      <c r="G9" s="554">
        <v>0.24678058366193001</v>
      </c>
      <c r="H9" s="559">
        <v>0.47283372833119702</v>
      </c>
      <c r="I9" s="553">
        <v>0</v>
      </c>
      <c r="J9" s="559">
        <v>2.6586378299598001</v>
      </c>
      <c r="K9" s="612">
        <v>8.6332767963633898</v>
      </c>
      <c r="L9" s="559"/>
      <c r="M9" s="553"/>
      <c r="N9" s="571"/>
    </row>
    <row r="10" spans="1:15" ht="15" thickBot="1" x14ac:dyDescent="0.35">
      <c r="A10" s="1400"/>
      <c r="B10" s="598" t="s">
        <v>254</v>
      </c>
      <c r="C10" s="567">
        <v>0.81919805244619504</v>
      </c>
      <c r="D10" s="567">
        <v>0.46211130153543201</v>
      </c>
      <c r="E10" s="548">
        <v>0</v>
      </c>
      <c r="F10" s="567">
        <v>0.15948839449302299</v>
      </c>
      <c r="G10" s="549">
        <v>0.26497699419825499</v>
      </c>
      <c r="H10" s="563">
        <v>0.388411860915157</v>
      </c>
      <c r="I10" s="548">
        <v>0</v>
      </c>
      <c r="J10" s="563">
        <v>1.6102581098570199</v>
      </c>
      <c r="K10" s="605">
        <v>0.36116836761195897</v>
      </c>
    </row>
    <row r="11" spans="1:15" x14ac:dyDescent="0.3">
      <c r="A11" s="1401"/>
      <c r="B11" s="598" t="s">
        <v>784</v>
      </c>
      <c r="C11" s="567">
        <f>C9</f>
        <v>20.4821289755577</v>
      </c>
      <c r="D11" s="567">
        <f t="shared" ref="D11:K11" si="0">D9</f>
        <v>1.2962312057349901</v>
      </c>
      <c r="E11" s="548">
        <f t="shared" si="0"/>
        <v>0</v>
      </c>
      <c r="F11" s="567">
        <f t="shared" si="0"/>
        <v>0.54135291830425403</v>
      </c>
      <c r="G11" s="549">
        <f t="shared" si="0"/>
        <v>0.24678058366193001</v>
      </c>
      <c r="H11" s="563">
        <f t="shared" si="0"/>
        <v>0.47283372833119702</v>
      </c>
      <c r="I11" s="548">
        <f t="shared" si="0"/>
        <v>0</v>
      </c>
      <c r="J11" s="563">
        <f t="shared" si="0"/>
        <v>2.6586378299598001</v>
      </c>
      <c r="K11" s="612">
        <f t="shared" si="0"/>
        <v>8.6332767963633898</v>
      </c>
      <c r="O11" s="641"/>
    </row>
    <row r="12" spans="1:15" ht="15" thickBot="1" x14ac:dyDescent="0.35">
      <c r="A12" s="1399" t="s">
        <v>827</v>
      </c>
      <c r="B12" s="471" t="s">
        <v>18</v>
      </c>
      <c r="C12" s="642">
        <v>2565</v>
      </c>
      <c r="D12" s="643">
        <v>92</v>
      </c>
      <c r="E12" s="634">
        <v>7</v>
      </c>
      <c r="F12" s="643">
        <v>122</v>
      </c>
      <c r="G12" s="644">
        <v>2</v>
      </c>
      <c r="H12" s="643">
        <v>30</v>
      </c>
      <c r="I12" s="634">
        <v>12</v>
      </c>
      <c r="J12" s="643">
        <v>46</v>
      </c>
      <c r="K12" s="649">
        <v>2876</v>
      </c>
    </row>
    <row r="13" spans="1:15" ht="15" thickBot="1" x14ac:dyDescent="0.35">
      <c r="A13" s="1400"/>
      <c r="B13" s="473" t="s">
        <v>17</v>
      </c>
      <c r="C13" s="577">
        <v>3073</v>
      </c>
      <c r="D13" s="566">
        <v>102</v>
      </c>
      <c r="E13" s="562">
        <v>7</v>
      </c>
      <c r="F13" s="566">
        <v>140</v>
      </c>
      <c r="G13" s="548">
        <v>1</v>
      </c>
      <c r="H13" s="566">
        <v>39</v>
      </c>
      <c r="I13" s="562">
        <v>15</v>
      </c>
      <c r="J13" s="566">
        <v>52</v>
      </c>
      <c r="K13" s="604">
        <v>3429</v>
      </c>
    </row>
    <row r="14" spans="1:15" ht="15" thickBot="1" x14ac:dyDescent="0.35">
      <c r="A14" s="1400"/>
      <c r="B14" s="473" t="s">
        <v>154</v>
      </c>
      <c r="C14" s="571">
        <v>30.946992019779199</v>
      </c>
      <c r="D14" s="571">
        <v>4.3988188900553897</v>
      </c>
      <c r="E14" s="559">
        <v>3.6977043749430298</v>
      </c>
      <c r="F14" s="571">
        <v>1.6075506136845099</v>
      </c>
      <c r="G14" s="554">
        <v>9.7865320202676298E-2</v>
      </c>
      <c r="H14" s="571">
        <v>3.0414193773288098</v>
      </c>
      <c r="I14" s="559">
        <v>3.6677241317948099</v>
      </c>
      <c r="J14" s="571">
        <v>13.7737855097975</v>
      </c>
      <c r="K14" s="612">
        <v>13.893148102006601</v>
      </c>
    </row>
    <row r="15" spans="1:15" ht="15" thickBot="1" x14ac:dyDescent="0.35">
      <c r="A15" s="1400"/>
      <c r="B15" s="598" t="s">
        <v>254</v>
      </c>
      <c r="C15" s="567">
        <v>0.93836005719371895</v>
      </c>
      <c r="D15" s="567">
        <v>0.83779575482800595</v>
      </c>
      <c r="E15" s="563">
        <v>2.4837458137892399</v>
      </c>
      <c r="F15" s="567">
        <v>0.27335736860378801</v>
      </c>
      <c r="G15" s="549">
        <v>0.166990209716152</v>
      </c>
      <c r="H15" s="567">
        <v>0.97229649176208399</v>
      </c>
      <c r="I15" s="563">
        <v>2.0488451678161099</v>
      </c>
      <c r="J15" s="567">
        <v>3.4495584911146802</v>
      </c>
      <c r="K15" s="605">
        <v>0.44478182993330101</v>
      </c>
    </row>
    <row r="16" spans="1:15" x14ac:dyDescent="0.3">
      <c r="A16" s="1401"/>
      <c r="B16" s="598" t="s">
        <v>784</v>
      </c>
      <c r="C16" s="567">
        <f t="shared" ref="C16:F16" si="1">C11+C14</f>
        <v>51.429120995336902</v>
      </c>
      <c r="D16" s="567">
        <f t="shared" si="1"/>
        <v>5.6950500957903802</v>
      </c>
      <c r="E16" s="563">
        <f t="shared" si="1"/>
        <v>3.6977043749430298</v>
      </c>
      <c r="F16" s="567">
        <f t="shared" si="1"/>
        <v>2.1489035319887639</v>
      </c>
      <c r="G16" s="549">
        <f>G11+G14</f>
        <v>0.34464590386460631</v>
      </c>
      <c r="H16" s="567">
        <f>H11+H14</f>
        <v>3.514253105660007</v>
      </c>
      <c r="I16" s="563">
        <f>I11+I14</f>
        <v>3.6677241317948099</v>
      </c>
      <c r="J16" s="567">
        <f t="shared" ref="J16:K16" si="2">J11+J14</f>
        <v>16.4324233397573</v>
      </c>
      <c r="K16" s="612">
        <f t="shared" si="2"/>
        <v>22.526424898369989</v>
      </c>
    </row>
    <row r="17" spans="1:11" ht="15" thickBot="1" x14ac:dyDescent="0.35">
      <c r="A17" s="1399" t="s">
        <v>817</v>
      </c>
      <c r="B17" s="471" t="s">
        <v>18</v>
      </c>
      <c r="C17" s="642">
        <v>1804</v>
      </c>
      <c r="D17" s="643">
        <v>320</v>
      </c>
      <c r="E17" s="643">
        <v>16</v>
      </c>
      <c r="F17" s="643">
        <v>420</v>
      </c>
      <c r="G17" s="634">
        <v>9</v>
      </c>
      <c r="H17" s="643">
        <v>89</v>
      </c>
      <c r="I17" s="643">
        <v>28</v>
      </c>
      <c r="J17" s="643">
        <v>95</v>
      </c>
      <c r="K17" s="649">
        <v>2781</v>
      </c>
    </row>
    <row r="18" spans="1:11" ht="15" thickBot="1" x14ac:dyDescent="0.35">
      <c r="A18" s="1400"/>
      <c r="B18" s="473" t="s">
        <v>17</v>
      </c>
      <c r="C18" s="577">
        <v>2071</v>
      </c>
      <c r="D18" s="566">
        <v>329</v>
      </c>
      <c r="E18" s="566">
        <v>15</v>
      </c>
      <c r="F18" s="566">
        <v>501</v>
      </c>
      <c r="G18" s="562">
        <v>11</v>
      </c>
      <c r="H18" s="566">
        <v>105</v>
      </c>
      <c r="I18" s="566">
        <v>41</v>
      </c>
      <c r="J18" s="566">
        <v>87</v>
      </c>
      <c r="K18" s="604">
        <v>3160</v>
      </c>
    </row>
    <row r="19" spans="1:11" ht="15" thickBot="1" x14ac:dyDescent="0.35">
      <c r="A19" s="1400"/>
      <c r="B19" s="473" t="s">
        <v>154</v>
      </c>
      <c r="C19" s="571">
        <v>20.854745069725201</v>
      </c>
      <c r="D19" s="571">
        <v>14.195872836032301</v>
      </c>
      <c r="E19" s="571">
        <v>7.3836517841210902</v>
      </c>
      <c r="F19" s="571">
        <v>5.7562419497212298</v>
      </c>
      <c r="G19" s="559">
        <v>0.73434366936117201</v>
      </c>
      <c r="H19" s="571">
        <v>8.2312249060052292</v>
      </c>
      <c r="I19" s="571">
        <v>10.417700139238301</v>
      </c>
      <c r="J19" s="571">
        <v>23.2094722068639</v>
      </c>
      <c r="K19" s="612">
        <v>12.8037434751768</v>
      </c>
    </row>
    <row r="20" spans="1:11" ht="15" thickBot="1" x14ac:dyDescent="0.35">
      <c r="A20" s="1400"/>
      <c r="B20" s="598" t="s">
        <v>254</v>
      </c>
      <c r="C20" s="567">
        <v>0.82467698546955204</v>
      </c>
      <c r="D20" s="567">
        <v>1.42584929399005</v>
      </c>
      <c r="E20" s="567">
        <v>3.4419310388948001</v>
      </c>
      <c r="F20" s="567">
        <v>0.50624808021555301</v>
      </c>
      <c r="G20" s="563">
        <v>0.45597223887935501</v>
      </c>
      <c r="H20" s="567">
        <v>1.5561345364219801</v>
      </c>
      <c r="I20" s="567">
        <v>3.3298289775361898</v>
      </c>
      <c r="J20" s="567">
        <v>4.2257485774667503</v>
      </c>
      <c r="K20" s="605">
        <v>0.42968011068654999</v>
      </c>
    </row>
    <row r="21" spans="1:11" x14ac:dyDescent="0.3">
      <c r="A21" s="1401"/>
      <c r="B21" s="598" t="s">
        <v>784</v>
      </c>
      <c r="C21" s="567">
        <f>C16+C19</f>
        <v>72.283866065062099</v>
      </c>
      <c r="D21" s="567">
        <f t="shared" ref="D21:F21" si="3">D16+D19</f>
        <v>19.890922931822679</v>
      </c>
      <c r="E21" s="567">
        <f t="shared" si="3"/>
        <v>11.08135615906412</v>
      </c>
      <c r="F21" s="567">
        <f t="shared" si="3"/>
        <v>7.9051454817099938</v>
      </c>
      <c r="G21" s="563">
        <f>G16+G19</f>
        <v>1.0789895732257784</v>
      </c>
      <c r="H21" s="567">
        <f>H16+H19</f>
        <v>11.745478011665236</v>
      </c>
      <c r="I21" s="567">
        <f>I16+I19</f>
        <v>14.08542427103311</v>
      </c>
      <c r="J21" s="567">
        <f t="shared" ref="J21:K21" si="4">J16+J19</f>
        <v>39.6418955466212</v>
      </c>
      <c r="K21" s="612">
        <f t="shared" si="4"/>
        <v>35.33016837354679</v>
      </c>
    </row>
    <row r="22" spans="1:11" ht="15" thickBot="1" x14ac:dyDescent="0.35">
      <c r="A22" s="1399" t="s">
        <v>794</v>
      </c>
      <c r="B22" s="471" t="s">
        <v>18</v>
      </c>
      <c r="C22" s="642">
        <v>1104</v>
      </c>
      <c r="D22" s="643">
        <v>629</v>
      </c>
      <c r="E22" s="643">
        <v>32</v>
      </c>
      <c r="F22" s="643">
        <v>869</v>
      </c>
      <c r="G22" s="643">
        <v>23</v>
      </c>
      <c r="H22" s="643">
        <v>308</v>
      </c>
      <c r="I22" s="643">
        <v>87</v>
      </c>
      <c r="J22" s="643">
        <v>84</v>
      </c>
      <c r="K22" s="649">
        <v>3136</v>
      </c>
    </row>
    <row r="23" spans="1:11" ht="15" thickBot="1" x14ac:dyDescent="0.35">
      <c r="A23" s="1400"/>
      <c r="B23" s="473" t="s">
        <v>17</v>
      </c>
      <c r="C23" s="577">
        <v>1266</v>
      </c>
      <c r="D23" s="566">
        <v>721</v>
      </c>
      <c r="E23" s="566">
        <v>31</v>
      </c>
      <c r="F23" s="566">
        <v>931</v>
      </c>
      <c r="G23" s="566">
        <v>30</v>
      </c>
      <c r="H23" s="566">
        <v>361</v>
      </c>
      <c r="I23" s="566">
        <v>112</v>
      </c>
      <c r="J23" s="566">
        <v>95</v>
      </c>
      <c r="K23" s="604">
        <v>3549</v>
      </c>
    </row>
    <row r="24" spans="1:11" ht="15" thickBot="1" x14ac:dyDescent="0.35">
      <c r="A24" s="1400"/>
      <c r="B24" s="473" t="s">
        <v>154</v>
      </c>
      <c r="C24" s="571">
        <v>12.753358950928501</v>
      </c>
      <c r="D24" s="571">
        <v>31.1089499738261</v>
      </c>
      <c r="E24" s="571">
        <v>15.584167388650901</v>
      </c>
      <c r="F24" s="571">
        <v>10.6952942244117</v>
      </c>
      <c r="G24" s="571">
        <v>2.04259152801299</v>
      </c>
      <c r="H24" s="571">
        <v>28.421272769359099</v>
      </c>
      <c r="I24" s="571">
        <v>28.310513526860099</v>
      </c>
      <c r="J24" s="571">
        <v>25.313196267646902</v>
      </c>
      <c r="K24" s="612">
        <v>14.3792655242415</v>
      </c>
    </row>
    <row r="25" spans="1:11" ht="15" thickBot="1" x14ac:dyDescent="0.35">
      <c r="A25" s="1400"/>
      <c r="B25" s="598" t="s">
        <v>254</v>
      </c>
      <c r="C25" s="567">
        <v>0.67710440704717301</v>
      </c>
      <c r="D25" s="567">
        <v>1.89130932665733</v>
      </c>
      <c r="E25" s="567">
        <v>4.7739348841917399</v>
      </c>
      <c r="F25" s="567">
        <v>0.67173984786104202</v>
      </c>
      <c r="G25" s="567">
        <v>0.755437643565401</v>
      </c>
      <c r="H25" s="567">
        <v>2.5537665084228598</v>
      </c>
      <c r="I25" s="567">
        <v>4.9105089438635199</v>
      </c>
      <c r="J25" s="567">
        <v>4.3522378905276398</v>
      </c>
      <c r="K25" s="605">
        <v>0.45121722994722202</v>
      </c>
    </row>
    <row r="26" spans="1:11" x14ac:dyDescent="0.3">
      <c r="A26" s="1401"/>
      <c r="B26" s="598" t="s">
        <v>784</v>
      </c>
      <c r="C26" s="571">
        <f>C21+C24</f>
        <v>85.0372250159906</v>
      </c>
      <c r="D26" s="571">
        <f t="shared" ref="D26:F26" si="5">D21+D24</f>
        <v>50.999872905648779</v>
      </c>
      <c r="E26" s="571">
        <f t="shared" si="5"/>
        <v>26.665523547715019</v>
      </c>
      <c r="F26" s="571">
        <f t="shared" si="5"/>
        <v>18.600439706121694</v>
      </c>
      <c r="G26" s="571">
        <f>G21+G24</f>
        <v>3.1215811012387684</v>
      </c>
      <c r="H26" s="571">
        <f>H21+H24</f>
        <v>40.166750781024334</v>
      </c>
      <c r="I26" s="571">
        <f>I21+I24</f>
        <v>42.395937797893211</v>
      </c>
      <c r="J26" s="571">
        <f t="shared" ref="J26:K26" si="6">J21+J24</f>
        <v>64.955091814268101</v>
      </c>
      <c r="K26" s="612">
        <f t="shared" si="6"/>
        <v>49.709433897788287</v>
      </c>
    </row>
    <row r="27" spans="1:11" ht="15" thickBot="1" x14ac:dyDescent="0.35">
      <c r="A27" s="1399" t="s">
        <v>828</v>
      </c>
      <c r="B27" s="471" t="s">
        <v>18</v>
      </c>
      <c r="C27" s="643">
        <v>985</v>
      </c>
      <c r="D27" s="643">
        <v>713</v>
      </c>
      <c r="E27" s="643">
        <v>75</v>
      </c>
      <c r="F27" s="642">
        <v>1759</v>
      </c>
      <c r="G27" s="643">
        <v>127</v>
      </c>
      <c r="H27" s="643">
        <v>452</v>
      </c>
      <c r="I27" s="643">
        <v>145</v>
      </c>
      <c r="J27" s="643">
        <v>58</v>
      </c>
      <c r="K27" s="649">
        <v>4314</v>
      </c>
    </row>
    <row r="28" spans="1:11" ht="15" thickBot="1" x14ac:dyDescent="0.35">
      <c r="A28" s="1400"/>
      <c r="B28" s="473" t="s">
        <v>17</v>
      </c>
      <c r="C28" s="577">
        <v>1127</v>
      </c>
      <c r="D28" s="566">
        <v>780</v>
      </c>
      <c r="E28" s="566">
        <v>75</v>
      </c>
      <c r="F28" s="577">
        <v>2012</v>
      </c>
      <c r="G28" s="566">
        <v>157</v>
      </c>
      <c r="H28" s="566">
        <v>521</v>
      </c>
      <c r="I28" s="566">
        <v>197</v>
      </c>
      <c r="J28" s="566">
        <v>66</v>
      </c>
      <c r="K28" s="604">
        <v>4935</v>
      </c>
    </row>
    <row r="29" spans="1:11" ht="15" thickBot="1" x14ac:dyDescent="0.35">
      <c r="A29" s="1400"/>
      <c r="B29" s="473" t="s">
        <v>154</v>
      </c>
      <c r="C29" s="571">
        <v>11.354871139402301</v>
      </c>
      <c r="D29" s="571">
        <v>33.6611166488265</v>
      </c>
      <c r="E29" s="571">
        <v>37.200603092520602</v>
      </c>
      <c r="F29" s="571">
        <v>23.1173262506206</v>
      </c>
      <c r="G29" s="571">
        <v>10.563243534313999</v>
      </c>
      <c r="H29" s="571">
        <v>41.023092556903102</v>
      </c>
      <c r="I29" s="571">
        <v>49.622910869804699</v>
      </c>
      <c r="J29" s="571">
        <v>17.6024368775231</v>
      </c>
      <c r="K29" s="612">
        <v>19.998760407554201</v>
      </c>
    </row>
    <row r="30" spans="1:11" ht="15" thickBot="1" x14ac:dyDescent="0.35">
      <c r="A30" s="1400"/>
      <c r="B30" s="598" t="s">
        <v>254</v>
      </c>
      <c r="C30" s="567">
        <v>0.64400247101013797</v>
      </c>
      <c r="D30" s="567">
        <v>1.93057564786835</v>
      </c>
      <c r="E30" s="567">
        <v>6.36173334524661</v>
      </c>
      <c r="F30" s="567">
        <v>0.91632727054728602</v>
      </c>
      <c r="G30" s="567">
        <v>1.6415188789850801</v>
      </c>
      <c r="H30" s="567">
        <v>2.78498356224957</v>
      </c>
      <c r="I30" s="567">
        <v>5.4498249279028599</v>
      </c>
      <c r="J30" s="567">
        <v>3.8120692119277502</v>
      </c>
      <c r="K30" s="605">
        <v>0.51437250467219997</v>
      </c>
    </row>
    <row r="31" spans="1:11" x14ac:dyDescent="0.3">
      <c r="A31" s="1401"/>
      <c r="B31" s="598" t="s">
        <v>784</v>
      </c>
      <c r="C31" s="571">
        <f>C26+C29</f>
        <v>96.392096155392906</v>
      </c>
      <c r="D31" s="571">
        <f t="shared" ref="D31:F31" si="7">D26+D29</f>
        <v>84.660989554475279</v>
      </c>
      <c r="E31" s="571">
        <f t="shared" si="7"/>
        <v>63.86612664023562</v>
      </c>
      <c r="F31" s="571">
        <f t="shared" si="7"/>
        <v>41.717765956742298</v>
      </c>
      <c r="G31" s="571">
        <f>G26+G29</f>
        <v>13.684824635552769</v>
      </c>
      <c r="H31" s="571">
        <f>H26+H29</f>
        <v>81.189843337927442</v>
      </c>
      <c r="I31" s="571">
        <f>I26+I29</f>
        <v>92.01884866769791</v>
      </c>
      <c r="J31" s="571">
        <f t="shared" ref="J31:K31" si="8">J26+J29</f>
        <v>82.557528691791205</v>
      </c>
      <c r="K31" s="612">
        <f t="shared" si="8"/>
        <v>69.708194305342488</v>
      </c>
    </row>
    <row r="32" spans="1:11" ht="15" thickBot="1" x14ac:dyDescent="0.35">
      <c r="A32" s="1399" t="s">
        <v>818</v>
      </c>
      <c r="B32" s="471" t="s">
        <v>18</v>
      </c>
      <c r="C32" s="643">
        <v>272</v>
      </c>
      <c r="D32" s="643">
        <v>186</v>
      </c>
      <c r="E32" s="643">
        <v>32</v>
      </c>
      <c r="F32" s="642">
        <v>1510</v>
      </c>
      <c r="G32" s="643">
        <v>183</v>
      </c>
      <c r="H32" s="643">
        <v>150</v>
      </c>
      <c r="I32" s="643">
        <v>19</v>
      </c>
      <c r="J32" s="643">
        <v>24</v>
      </c>
      <c r="K32" s="649">
        <v>2376</v>
      </c>
    </row>
    <row r="33" spans="1:11" ht="15" thickBot="1" x14ac:dyDescent="0.35">
      <c r="A33" s="1400"/>
      <c r="B33" s="473" t="s">
        <v>17</v>
      </c>
      <c r="C33" s="566">
        <v>279</v>
      </c>
      <c r="D33" s="566">
        <v>199</v>
      </c>
      <c r="E33" s="566">
        <v>29</v>
      </c>
      <c r="F33" s="577">
        <v>1749</v>
      </c>
      <c r="G33" s="566">
        <v>238</v>
      </c>
      <c r="H33" s="566">
        <v>165</v>
      </c>
      <c r="I33" s="566">
        <v>24</v>
      </c>
      <c r="J33" s="566">
        <v>30</v>
      </c>
      <c r="K33" s="604">
        <v>2713</v>
      </c>
    </row>
    <row r="34" spans="1:11" ht="15" thickBot="1" x14ac:dyDescent="0.35">
      <c r="A34" s="1400"/>
      <c r="B34" s="473" t="s">
        <v>154</v>
      </c>
      <c r="C34" s="571">
        <v>2.8070376420972698</v>
      </c>
      <c r="D34" s="571">
        <v>8.5721885646246498</v>
      </c>
      <c r="E34" s="571">
        <v>14.2537168792299</v>
      </c>
      <c r="F34" s="571">
        <v>20.095311662025701</v>
      </c>
      <c r="G34" s="571">
        <v>16.0651855006288</v>
      </c>
      <c r="H34" s="571">
        <v>13.007261184180701</v>
      </c>
      <c r="I34" s="571">
        <v>6.0678006788024499</v>
      </c>
      <c r="J34" s="571">
        <v>7.9501630944241004</v>
      </c>
      <c r="K34" s="612">
        <v>10.9915525727858</v>
      </c>
    </row>
    <row r="35" spans="1:11" ht="15" thickBot="1" x14ac:dyDescent="0.35">
      <c r="A35" s="1400"/>
      <c r="B35" s="598" t="s">
        <v>254</v>
      </c>
      <c r="C35" s="567">
        <v>0.33528221641603501</v>
      </c>
      <c r="D35" s="567">
        <v>1.14372998121928</v>
      </c>
      <c r="E35" s="567">
        <v>4.6014472798168002</v>
      </c>
      <c r="F35" s="567">
        <v>0.87096574667337501</v>
      </c>
      <c r="G35" s="567">
        <v>1.96111542271588</v>
      </c>
      <c r="H35" s="567">
        <v>1.90459163392889</v>
      </c>
      <c r="I35" s="567">
        <v>2.6022426868066799</v>
      </c>
      <c r="J35" s="567">
        <v>2.7078008867729002</v>
      </c>
      <c r="K35" s="605">
        <v>0.40222863249303897</v>
      </c>
    </row>
    <row r="36" spans="1:11" x14ac:dyDescent="0.3">
      <c r="A36" s="1401"/>
      <c r="B36" s="598" t="s">
        <v>784</v>
      </c>
      <c r="C36" s="567">
        <f>C31+C34</f>
        <v>99.199133797490177</v>
      </c>
      <c r="D36" s="567">
        <f t="shared" ref="D36:F36" si="9">D31+D34</f>
        <v>93.233178119099932</v>
      </c>
      <c r="E36" s="567">
        <f t="shared" si="9"/>
        <v>78.119843519465519</v>
      </c>
      <c r="F36" s="567">
        <f t="shared" si="9"/>
        <v>61.813077618767998</v>
      </c>
      <c r="G36" s="567">
        <f>G31+G34</f>
        <v>29.750010136181569</v>
      </c>
      <c r="H36" s="567">
        <f>H31+H34</f>
        <v>94.197104522108148</v>
      </c>
      <c r="I36" s="567">
        <f>I31+I34</f>
        <v>98.086649346500366</v>
      </c>
      <c r="J36" s="567">
        <f t="shared" ref="J36:K36" si="10">J31+J34</f>
        <v>90.507691786215304</v>
      </c>
      <c r="K36" s="605">
        <f t="shared" si="10"/>
        <v>80.699746878128281</v>
      </c>
    </row>
    <row r="37" spans="1:11" ht="15" thickBot="1" x14ac:dyDescent="0.35">
      <c r="A37" s="1399" t="s">
        <v>803</v>
      </c>
      <c r="B37" s="471" t="s">
        <v>18</v>
      </c>
      <c r="C37" s="643">
        <v>70</v>
      </c>
      <c r="D37" s="643">
        <v>86</v>
      </c>
      <c r="E37" s="643">
        <v>25</v>
      </c>
      <c r="F37" s="642">
        <v>1195</v>
      </c>
      <c r="G37" s="643">
        <v>306</v>
      </c>
      <c r="H37" s="643">
        <v>49</v>
      </c>
      <c r="I37" s="634">
        <v>5</v>
      </c>
      <c r="J37" s="634">
        <v>14</v>
      </c>
      <c r="K37" s="643">
        <v>1750</v>
      </c>
    </row>
    <row r="38" spans="1:11" ht="15" thickBot="1" x14ac:dyDescent="0.35">
      <c r="A38" s="1400"/>
      <c r="B38" s="473" t="s">
        <v>17</v>
      </c>
      <c r="C38" s="566">
        <v>70</v>
      </c>
      <c r="D38" s="566">
        <v>98</v>
      </c>
      <c r="E38" s="566">
        <v>28</v>
      </c>
      <c r="F38" s="577">
        <v>1440</v>
      </c>
      <c r="G38" s="566">
        <v>379</v>
      </c>
      <c r="H38" s="566">
        <v>59</v>
      </c>
      <c r="I38" s="562">
        <v>8</v>
      </c>
      <c r="J38" s="562">
        <v>12</v>
      </c>
      <c r="K38" s="566">
        <v>2094</v>
      </c>
    </row>
    <row r="39" spans="1:11" ht="15" thickBot="1" x14ac:dyDescent="0.35">
      <c r="A39" s="1400"/>
      <c r="B39" s="473" t="s">
        <v>154</v>
      </c>
      <c r="C39" s="571">
        <v>0.69999305078789098</v>
      </c>
      <c r="D39" s="571">
        <v>4.2357042548893604</v>
      </c>
      <c r="E39" s="571">
        <v>14.059418774671601</v>
      </c>
      <c r="F39" s="571">
        <v>16.552333066349298</v>
      </c>
      <c r="G39" s="571">
        <v>25.543055654760099</v>
      </c>
      <c r="H39" s="571">
        <v>4.6790831617281503</v>
      </c>
      <c r="I39" s="559">
        <v>1.91335065349966</v>
      </c>
      <c r="J39" s="559">
        <v>3.1900928423880699</v>
      </c>
      <c r="K39" s="571">
        <v>8.4870955274409798</v>
      </c>
    </row>
    <row r="40" spans="1:11" ht="15" thickBot="1" x14ac:dyDescent="0.35">
      <c r="A40" s="1400"/>
      <c r="B40" s="598" t="s">
        <v>254</v>
      </c>
      <c r="C40" s="567">
        <v>0.16923512036316499</v>
      </c>
      <c r="D40" s="567">
        <v>0.82281672350527901</v>
      </c>
      <c r="E40" s="567">
        <v>4.5751523610792404</v>
      </c>
      <c r="F40" s="567">
        <v>0.80780080049649094</v>
      </c>
      <c r="G40" s="567">
        <v>2.3290469574455699</v>
      </c>
      <c r="H40" s="567">
        <v>1.1957542339512699</v>
      </c>
      <c r="I40" s="563">
        <v>1.4932314634011601</v>
      </c>
      <c r="J40" s="563">
        <v>1.7590523262402</v>
      </c>
      <c r="K40" s="567">
        <v>0.35838395985958399</v>
      </c>
    </row>
    <row r="41" spans="1:11" x14ac:dyDescent="0.3">
      <c r="A41" s="1401"/>
      <c r="B41" s="598" t="s">
        <v>784</v>
      </c>
      <c r="C41" s="567">
        <f t="shared" ref="C41:F41" si="11">C36+C39</f>
        <v>99.899126848278073</v>
      </c>
      <c r="D41" s="567">
        <f t="shared" si="11"/>
        <v>97.468882373989288</v>
      </c>
      <c r="E41" s="567">
        <f t="shared" si="11"/>
        <v>92.179262294137118</v>
      </c>
      <c r="F41" s="567">
        <f t="shared" si="11"/>
        <v>78.365410685117297</v>
      </c>
      <c r="G41" s="567">
        <f>G36+G39</f>
        <v>55.293065790941668</v>
      </c>
      <c r="H41" s="567">
        <f>H36+H39</f>
        <v>98.876187683836292</v>
      </c>
      <c r="I41" s="562">
        <f>I36+I39</f>
        <v>100.00000000000003</v>
      </c>
      <c r="J41" s="563">
        <f t="shared" ref="J41:K41" si="12">J36+J39</f>
        <v>93.697784628603372</v>
      </c>
      <c r="K41" s="567">
        <f t="shared" si="12"/>
        <v>89.186842405569266</v>
      </c>
    </row>
    <row r="42" spans="1:11" ht="15" thickBot="1" x14ac:dyDescent="0.35">
      <c r="A42" s="1399" t="s">
        <v>829</v>
      </c>
      <c r="B42" s="471" t="s">
        <v>18</v>
      </c>
      <c r="C42" s="634">
        <v>8</v>
      </c>
      <c r="D42" s="643">
        <v>46</v>
      </c>
      <c r="E42" s="634">
        <v>13</v>
      </c>
      <c r="F42" s="642">
        <v>1068</v>
      </c>
      <c r="G42" s="643">
        <v>389</v>
      </c>
      <c r="H42" s="634">
        <v>9</v>
      </c>
      <c r="I42" s="644">
        <v>0</v>
      </c>
      <c r="J42" s="634">
        <v>11</v>
      </c>
      <c r="K42" s="643">
        <v>1544</v>
      </c>
    </row>
    <row r="43" spans="1:11" ht="15" thickBot="1" x14ac:dyDescent="0.35">
      <c r="A43" s="1400"/>
      <c r="B43" s="473" t="s">
        <v>17</v>
      </c>
      <c r="C43" s="562">
        <v>7</v>
      </c>
      <c r="D43" s="566">
        <v>53</v>
      </c>
      <c r="E43" s="562">
        <v>13</v>
      </c>
      <c r="F43" s="577">
        <v>1310</v>
      </c>
      <c r="G43" s="566">
        <v>447</v>
      </c>
      <c r="H43" s="562">
        <v>12</v>
      </c>
      <c r="I43" s="548">
        <v>0</v>
      </c>
      <c r="J43" s="562">
        <v>11</v>
      </c>
      <c r="K43" s="566">
        <v>1853</v>
      </c>
    </row>
    <row r="44" spans="1:11" ht="15" thickBot="1" x14ac:dyDescent="0.35">
      <c r="A44" s="1400"/>
      <c r="B44" s="473" t="s">
        <v>154</v>
      </c>
      <c r="C44" s="559">
        <v>7.0273491684358494E-2</v>
      </c>
      <c r="D44" s="571">
        <v>2.2852826343197798</v>
      </c>
      <c r="E44" s="559">
        <v>6.25762980296662</v>
      </c>
      <c r="F44" s="571">
        <v>15.047883060055099</v>
      </c>
      <c r="G44" s="571">
        <v>30.154890190748102</v>
      </c>
      <c r="H44" s="559">
        <v>0.94225770777543605</v>
      </c>
      <c r="I44" s="553">
        <v>0</v>
      </c>
      <c r="J44" s="559">
        <v>2.9690480169673301</v>
      </c>
      <c r="K44" s="571">
        <v>7.5071740229646302</v>
      </c>
    </row>
    <row r="45" spans="1:11" ht="15" thickBot="1" x14ac:dyDescent="0.35">
      <c r="A45" s="1400"/>
      <c r="B45" s="598" t="s">
        <v>254</v>
      </c>
      <c r="C45" s="563">
        <v>5.3791308242046101E-2</v>
      </c>
      <c r="D45" s="567">
        <v>0.61050389018371598</v>
      </c>
      <c r="E45" s="563">
        <v>3.1878335222278502</v>
      </c>
      <c r="F45" s="567">
        <v>0.77712767982398401</v>
      </c>
      <c r="G45" s="567">
        <v>2.4509592644202698</v>
      </c>
      <c r="H45" s="563">
        <v>0.54701155686166603</v>
      </c>
      <c r="I45" s="548">
        <v>0</v>
      </c>
      <c r="J45" s="563">
        <v>1.6989513863930401</v>
      </c>
      <c r="K45" s="567">
        <v>0.33885985052797002</v>
      </c>
    </row>
    <row r="46" spans="1:11" x14ac:dyDescent="0.3">
      <c r="A46" s="1401"/>
      <c r="B46" s="598" t="s">
        <v>784</v>
      </c>
      <c r="C46" s="563">
        <f t="shared" ref="C46:F46" si="13">C41+C44</f>
        <v>99.969400339962434</v>
      </c>
      <c r="D46" s="567">
        <f t="shared" si="13"/>
        <v>99.754165008309073</v>
      </c>
      <c r="E46" s="563">
        <f t="shared" si="13"/>
        <v>98.436892097103737</v>
      </c>
      <c r="F46" s="567">
        <f t="shared" si="13"/>
        <v>93.413293745172396</v>
      </c>
      <c r="G46" s="567">
        <f>G41+G44</f>
        <v>85.447955981689773</v>
      </c>
      <c r="H46" s="563">
        <f>H41+H44</f>
        <v>99.818445391611732</v>
      </c>
      <c r="I46" s="548">
        <f>I41+I44</f>
        <v>100.00000000000003</v>
      </c>
      <c r="J46" s="563">
        <f t="shared" ref="J46:K46" si="14">J41+J44</f>
        <v>96.666832645570707</v>
      </c>
      <c r="K46" s="567">
        <f t="shared" si="14"/>
        <v>96.694016428533899</v>
      </c>
    </row>
    <row r="47" spans="1:11" ht="15" thickBot="1" x14ac:dyDescent="0.35">
      <c r="A47" s="1399" t="s">
        <v>830</v>
      </c>
      <c r="B47" s="471" t="s">
        <v>18</v>
      </c>
      <c r="C47" s="644">
        <v>2</v>
      </c>
      <c r="D47" s="634">
        <v>5</v>
      </c>
      <c r="E47" s="644">
        <v>3</v>
      </c>
      <c r="F47" s="643">
        <v>333</v>
      </c>
      <c r="G47" s="643">
        <v>119</v>
      </c>
      <c r="H47" s="644">
        <v>1</v>
      </c>
      <c r="I47" s="644">
        <v>0</v>
      </c>
      <c r="J47" s="634">
        <v>5</v>
      </c>
      <c r="K47" s="643">
        <v>468</v>
      </c>
    </row>
    <row r="48" spans="1:11" ht="15" thickBot="1" x14ac:dyDescent="0.35">
      <c r="A48" s="1400"/>
      <c r="B48" s="473" t="s">
        <v>17</v>
      </c>
      <c r="C48" s="548">
        <v>3</v>
      </c>
      <c r="D48" s="562">
        <v>4</v>
      </c>
      <c r="E48" s="548">
        <v>3</v>
      </c>
      <c r="F48" s="566">
        <v>393</v>
      </c>
      <c r="G48" s="566">
        <v>125</v>
      </c>
      <c r="H48" s="548">
        <v>0</v>
      </c>
      <c r="I48" s="548">
        <v>0</v>
      </c>
      <c r="J48" s="562">
        <v>8</v>
      </c>
      <c r="K48" s="566">
        <v>536</v>
      </c>
    </row>
    <row r="49" spans="1:11" ht="15" thickBot="1" x14ac:dyDescent="0.35">
      <c r="A49" s="1400"/>
      <c r="B49" s="473" t="s">
        <v>154</v>
      </c>
      <c r="C49" s="554">
        <v>3.0599660037554401E-2</v>
      </c>
      <c r="D49" s="559">
        <v>0.18626713995639199</v>
      </c>
      <c r="E49" s="554">
        <v>1.5631079028963299</v>
      </c>
      <c r="F49" s="571">
        <v>4.5131448832216803</v>
      </c>
      <c r="G49" s="571">
        <v>8.4106512739030705</v>
      </c>
      <c r="H49" s="554">
        <v>3.6040512724325902E-2</v>
      </c>
      <c r="I49" s="553">
        <v>0</v>
      </c>
      <c r="J49" s="559">
        <v>2.07063934929988</v>
      </c>
      <c r="K49" s="571">
        <v>2.1731678052338101</v>
      </c>
    </row>
    <row r="50" spans="1:11" ht="15" thickBot="1" x14ac:dyDescent="0.35">
      <c r="A50" s="1400"/>
      <c r="B50" s="598" t="s">
        <v>254</v>
      </c>
      <c r="C50" s="549">
        <v>3.5502655243913897E-2</v>
      </c>
      <c r="D50" s="563">
        <v>0.17615775131192299</v>
      </c>
      <c r="E50" s="549">
        <v>1.6326615342075099</v>
      </c>
      <c r="F50" s="567">
        <v>0.45121029925301498</v>
      </c>
      <c r="G50" s="567">
        <v>1.4822672526838501</v>
      </c>
      <c r="H50" s="549">
        <v>0.10746935568283</v>
      </c>
      <c r="I50" s="548">
        <v>0</v>
      </c>
      <c r="J50" s="563">
        <v>1.4253643302892101</v>
      </c>
      <c r="K50" s="567">
        <v>0.187500951241001</v>
      </c>
    </row>
    <row r="51" spans="1:11" x14ac:dyDescent="0.3">
      <c r="A51" s="1401"/>
      <c r="B51" s="598" t="s">
        <v>784</v>
      </c>
      <c r="C51" s="548">
        <f t="shared" ref="C51:F51" si="15">C46+C49</f>
        <v>99.999999999999986</v>
      </c>
      <c r="D51" s="563">
        <f t="shared" si="15"/>
        <v>99.940432148265458</v>
      </c>
      <c r="E51" s="548">
        <f t="shared" si="15"/>
        <v>100.00000000000007</v>
      </c>
      <c r="F51" s="567">
        <f t="shared" si="15"/>
        <v>97.926438628394081</v>
      </c>
      <c r="G51" s="567">
        <f>G46+G49</f>
        <v>93.858607255592844</v>
      </c>
      <c r="H51" s="549">
        <f>H46+H49</f>
        <v>99.854485904336059</v>
      </c>
      <c r="I51" s="548">
        <f>I46+I49</f>
        <v>100.00000000000003</v>
      </c>
      <c r="J51" s="563">
        <f t="shared" ref="J51:K51" si="16">J46+J49</f>
        <v>98.737471994870589</v>
      </c>
      <c r="K51" s="567">
        <f t="shared" si="16"/>
        <v>98.867184233767716</v>
      </c>
    </row>
    <row r="52" spans="1:11" ht="15" thickBot="1" x14ac:dyDescent="0.35">
      <c r="A52" s="1399" t="s">
        <v>812</v>
      </c>
      <c r="B52" s="471" t="s">
        <v>18</v>
      </c>
      <c r="C52" s="644">
        <v>0</v>
      </c>
      <c r="D52" s="644">
        <v>1</v>
      </c>
      <c r="E52" s="644">
        <v>0</v>
      </c>
      <c r="F52" s="643">
        <v>134</v>
      </c>
      <c r="G52" s="643">
        <v>73</v>
      </c>
      <c r="H52" s="644">
        <v>2</v>
      </c>
      <c r="I52" s="644">
        <v>0</v>
      </c>
      <c r="J52" s="644">
        <v>4</v>
      </c>
      <c r="K52" s="643">
        <v>214</v>
      </c>
    </row>
    <row r="53" spans="1:11" ht="15" thickBot="1" x14ac:dyDescent="0.35">
      <c r="A53" s="1400"/>
      <c r="B53" s="473" t="s">
        <v>17</v>
      </c>
      <c r="C53" s="548">
        <v>0</v>
      </c>
      <c r="D53" s="548">
        <v>1</v>
      </c>
      <c r="E53" s="548">
        <v>0</v>
      </c>
      <c r="F53" s="566">
        <v>180</v>
      </c>
      <c r="G53" s="566">
        <v>91</v>
      </c>
      <c r="H53" s="548">
        <v>2</v>
      </c>
      <c r="I53" s="548">
        <v>0</v>
      </c>
      <c r="J53" s="548">
        <v>5</v>
      </c>
      <c r="K53" s="566">
        <v>280</v>
      </c>
    </row>
    <row r="54" spans="1:11" ht="15" thickBot="1" x14ac:dyDescent="0.35">
      <c r="A54" s="1400"/>
      <c r="B54" s="473" t="s">
        <v>154</v>
      </c>
      <c r="C54" s="553">
        <v>0</v>
      </c>
      <c r="D54" s="554">
        <v>5.9567851734501999E-2</v>
      </c>
      <c r="E54" s="553">
        <v>0</v>
      </c>
      <c r="F54" s="571">
        <v>2.0735613716059902</v>
      </c>
      <c r="G54" s="571">
        <v>6.1413927444071703</v>
      </c>
      <c r="H54" s="554">
        <v>0.145514095663999</v>
      </c>
      <c r="I54" s="553">
        <v>0</v>
      </c>
      <c r="J54" s="554">
        <v>1.2625280051294001</v>
      </c>
      <c r="K54" s="571">
        <v>1.13281576623223</v>
      </c>
    </row>
    <row r="55" spans="1:11" ht="15" thickBot="1" x14ac:dyDescent="0.35">
      <c r="A55" s="1400"/>
      <c r="B55" s="598" t="s">
        <v>254</v>
      </c>
      <c r="C55" s="548">
        <v>0</v>
      </c>
      <c r="D55" s="549">
        <v>9.9681615150338604E-2</v>
      </c>
      <c r="E55" s="548">
        <v>0</v>
      </c>
      <c r="F55" s="567">
        <v>0.309724812361657</v>
      </c>
      <c r="G55" s="567">
        <v>1.2822116068095699</v>
      </c>
      <c r="H55" s="549">
        <v>0.215826000171186</v>
      </c>
      <c r="I55" s="548">
        <v>0</v>
      </c>
      <c r="J55" s="549">
        <v>1.11758022196355</v>
      </c>
      <c r="K55" s="567">
        <v>0.13609230631437</v>
      </c>
    </row>
    <row r="56" spans="1:11" x14ac:dyDescent="0.3">
      <c r="A56" s="1401"/>
      <c r="B56" s="598" t="s">
        <v>784</v>
      </c>
      <c r="C56" s="548">
        <f t="shared" ref="C56:K56" si="17">C51+C54</f>
        <v>99.999999999999986</v>
      </c>
      <c r="D56" s="549">
        <f t="shared" si="17"/>
        <v>99.999999999999957</v>
      </c>
      <c r="E56" s="548">
        <f t="shared" si="17"/>
        <v>100.00000000000007</v>
      </c>
      <c r="F56" s="567">
        <f t="shared" si="17"/>
        <v>100.00000000000007</v>
      </c>
      <c r="G56" s="567">
        <f t="shared" si="17"/>
        <v>100.00000000000001</v>
      </c>
      <c r="H56" s="549">
        <f t="shared" si="17"/>
        <v>100.00000000000006</v>
      </c>
      <c r="I56" s="548">
        <f t="shared" si="17"/>
        <v>100.00000000000003</v>
      </c>
      <c r="J56" s="549">
        <f t="shared" si="17"/>
        <v>99.999999999999986</v>
      </c>
      <c r="K56" s="567">
        <f t="shared" si="17"/>
        <v>99.999999999999943</v>
      </c>
    </row>
    <row r="57" spans="1:11" ht="15" thickBot="1" x14ac:dyDescent="0.35">
      <c r="A57" s="1399" t="s">
        <v>156</v>
      </c>
      <c r="B57" s="471" t="s">
        <v>18</v>
      </c>
      <c r="C57" s="642">
        <v>8535</v>
      </c>
      <c r="D57" s="642">
        <v>2107</v>
      </c>
      <c r="E57" s="643">
        <v>203</v>
      </c>
      <c r="F57" s="642">
        <v>7444</v>
      </c>
      <c r="G57" s="642">
        <v>1233</v>
      </c>
      <c r="H57" s="642">
        <v>1097</v>
      </c>
      <c r="I57" s="643">
        <v>296</v>
      </c>
      <c r="J57" s="643">
        <v>351</v>
      </c>
      <c r="K57" s="643">
        <v>21266</v>
      </c>
    </row>
    <row r="58" spans="1:11" ht="15" thickBot="1" x14ac:dyDescent="0.35">
      <c r="A58" s="1400"/>
      <c r="B58" s="473" t="s">
        <v>17</v>
      </c>
      <c r="C58" s="577">
        <v>9930</v>
      </c>
      <c r="D58" s="577">
        <v>2317</v>
      </c>
      <c r="E58" s="566">
        <v>201</v>
      </c>
      <c r="F58" s="577">
        <v>8703</v>
      </c>
      <c r="G58" s="577">
        <v>1483</v>
      </c>
      <c r="H58" s="577">
        <v>1270</v>
      </c>
      <c r="I58" s="566">
        <v>397</v>
      </c>
      <c r="J58" s="566">
        <v>376</v>
      </c>
      <c r="K58" s="566">
        <v>24680</v>
      </c>
    </row>
    <row r="59" spans="1:11" x14ac:dyDescent="0.3">
      <c r="A59" s="1401"/>
      <c r="B59" s="645" t="s">
        <v>154</v>
      </c>
      <c r="C59" s="646">
        <v>100</v>
      </c>
      <c r="D59" s="646">
        <v>100</v>
      </c>
      <c r="E59" s="646">
        <v>100</v>
      </c>
      <c r="F59" s="646">
        <v>100</v>
      </c>
      <c r="G59" s="646">
        <v>100</v>
      </c>
      <c r="H59" s="646">
        <v>100</v>
      </c>
      <c r="I59" s="646">
        <v>100</v>
      </c>
      <c r="J59" s="646">
        <v>100</v>
      </c>
      <c r="K59" s="648">
        <v>100</v>
      </c>
    </row>
    <row r="60" spans="1:11" ht="48.75" customHeight="1" x14ac:dyDescent="0.3">
      <c r="A60" s="1268" t="s">
        <v>831</v>
      </c>
      <c r="B60" s="1268"/>
      <c r="C60" s="1268"/>
      <c r="D60" s="1268"/>
      <c r="E60" s="1268"/>
      <c r="F60" s="1268"/>
      <c r="G60" s="1268"/>
      <c r="H60" s="1268"/>
      <c r="I60" s="1268"/>
      <c r="J60" s="1268"/>
      <c r="K60" s="1268"/>
    </row>
    <row r="61" spans="1:11" x14ac:dyDescent="0.3">
      <c r="A61" s="1371" t="s">
        <v>290</v>
      </c>
      <c r="B61" s="1371"/>
      <c r="C61" s="1371"/>
      <c r="D61" s="1371"/>
      <c r="E61" s="1371"/>
      <c r="F61" s="1371"/>
      <c r="G61" s="1371"/>
      <c r="H61" s="1371"/>
      <c r="I61" s="1371"/>
    </row>
    <row r="62" spans="1:11" x14ac:dyDescent="0.3">
      <c r="A62" s="1215" t="s">
        <v>291</v>
      </c>
      <c r="B62" s="1215"/>
      <c r="C62" s="1215"/>
      <c r="D62" s="1215"/>
      <c r="E62" s="1215"/>
      <c r="F62" s="1215"/>
      <c r="G62" s="1215"/>
      <c r="H62" s="1215"/>
      <c r="I62" s="1215"/>
    </row>
  </sheetData>
  <mergeCells count="16">
    <mergeCell ref="A22:A26"/>
    <mergeCell ref="A1:K1"/>
    <mergeCell ref="A5:K5"/>
    <mergeCell ref="A7:A11"/>
    <mergeCell ref="A12:A16"/>
    <mergeCell ref="A17:A21"/>
    <mergeCell ref="A57:A59"/>
    <mergeCell ref="A60:K60"/>
    <mergeCell ref="A61:I61"/>
    <mergeCell ref="A62:I62"/>
    <mergeCell ref="A27:A31"/>
    <mergeCell ref="A32:A36"/>
    <mergeCell ref="A37:A41"/>
    <mergeCell ref="A42:A46"/>
    <mergeCell ref="A47:A51"/>
    <mergeCell ref="A52:A56"/>
  </mergeCells>
  <hyperlinks>
    <hyperlink ref="A3" location="Kapitel3" display="&lt;  Zurück zur Übersicht"/>
  </hyperlinks>
  <pageMargins left="0.7" right="0.7" top="0.78740157499999996" bottom="0.78740157499999996"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0"/>
  <sheetViews>
    <sheetView showGridLines="0" zoomScaleNormal="100" workbookViewId="0">
      <selection sqref="A1:U1"/>
    </sheetView>
  </sheetViews>
  <sheetFormatPr baseColWidth="10" defaultColWidth="11.44140625" defaultRowHeight="14.4" x14ac:dyDescent="0.3"/>
  <cols>
    <col min="1" max="1" width="35.6640625" style="443" customWidth="1"/>
    <col min="2" max="2" width="18.5546875" style="443" customWidth="1"/>
    <col min="3" max="22" width="15.6640625" style="443" customWidth="1"/>
    <col min="23" max="16384" width="11.44140625" style="443"/>
  </cols>
  <sheetData>
    <row r="1" spans="1:21" ht="24.6" x14ac:dyDescent="0.4">
      <c r="A1" s="1201" t="s">
        <v>832</v>
      </c>
      <c r="B1" s="1201"/>
      <c r="C1" s="1201"/>
      <c r="D1" s="1201"/>
      <c r="E1" s="1201"/>
      <c r="F1" s="1201"/>
      <c r="G1" s="1201"/>
      <c r="H1" s="1201"/>
      <c r="I1" s="1201"/>
      <c r="J1" s="1201"/>
      <c r="K1" s="1201"/>
      <c r="L1" s="1201"/>
      <c r="M1" s="1201"/>
      <c r="N1" s="1201"/>
      <c r="O1" s="1201"/>
      <c r="P1" s="1201"/>
      <c r="Q1" s="1201"/>
      <c r="R1" s="1201"/>
      <c r="S1" s="1201"/>
      <c r="T1" s="1201"/>
      <c r="U1" s="1201"/>
    </row>
    <row r="2" spans="1:21" x14ac:dyDescent="0.3">
      <c r="A2" s="120"/>
      <c r="B2" s="120"/>
      <c r="C2" s="120"/>
    </row>
    <row r="3" spans="1:21" x14ac:dyDescent="0.3">
      <c r="A3" s="434" t="s">
        <v>7</v>
      </c>
      <c r="B3" s="120"/>
      <c r="C3" s="120"/>
    </row>
    <row r="5" spans="1:21" ht="33.75" customHeight="1" x14ac:dyDescent="0.3">
      <c r="A5" s="1390" t="s">
        <v>833</v>
      </c>
      <c r="B5" s="1390"/>
      <c r="C5" s="1390"/>
      <c r="D5" s="1390"/>
      <c r="E5" s="1390"/>
      <c r="F5" s="1390"/>
      <c r="G5" s="1390"/>
      <c r="H5" s="1390"/>
      <c r="I5" s="1390"/>
      <c r="J5" s="1390"/>
      <c r="K5" s="1390"/>
      <c r="L5" s="1390"/>
      <c r="M5" s="1390"/>
      <c r="N5" s="1390"/>
      <c r="O5" s="1390"/>
      <c r="P5" s="1390"/>
      <c r="Q5" s="1390"/>
      <c r="R5" s="1390"/>
      <c r="S5" s="1390"/>
      <c r="T5" s="1390"/>
      <c r="U5" s="1390"/>
    </row>
    <row r="6" spans="1:21" ht="22.5" customHeight="1" x14ac:dyDescent="0.3">
      <c r="A6" s="477"/>
      <c r="B6" s="477"/>
      <c r="C6" s="478" t="s">
        <v>714</v>
      </c>
      <c r="D6" s="478" t="s">
        <v>834</v>
      </c>
      <c r="E6" s="478" t="s">
        <v>835</v>
      </c>
      <c r="F6" s="478" t="s">
        <v>836</v>
      </c>
      <c r="G6" s="478" t="s">
        <v>837</v>
      </c>
      <c r="H6" s="478" t="s">
        <v>838</v>
      </c>
      <c r="I6" s="478" t="s">
        <v>717</v>
      </c>
      <c r="J6" s="478" t="s">
        <v>839</v>
      </c>
      <c r="K6" s="478" t="s">
        <v>840</v>
      </c>
      <c r="L6" s="478" t="s">
        <v>825</v>
      </c>
      <c r="M6" s="478" t="s">
        <v>841</v>
      </c>
      <c r="N6" s="478" t="s">
        <v>842</v>
      </c>
      <c r="O6" s="478" t="s">
        <v>843</v>
      </c>
      <c r="P6" s="478" t="s">
        <v>844</v>
      </c>
      <c r="Q6" s="478" t="s">
        <v>845</v>
      </c>
      <c r="R6" s="478" t="s">
        <v>846</v>
      </c>
      <c r="S6" s="478" t="s">
        <v>847</v>
      </c>
      <c r="T6" s="478" t="s">
        <v>720</v>
      </c>
      <c r="U6" s="478" t="s">
        <v>156</v>
      </c>
    </row>
    <row r="7" spans="1:21" x14ac:dyDescent="0.3">
      <c r="A7" s="479" t="s">
        <v>19</v>
      </c>
      <c r="B7" s="480"/>
      <c r="C7" s="481"/>
      <c r="D7" s="481"/>
      <c r="E7" s="481"/>
      <c r="F7" s="481"/>
      <c r="G7" s="481"/>
      <c r="H7" s="481"/>
      <c r="I7" s="481"/>
      <c r="J7" s="481"/>
      <c r="K7" s="481"/>
      <c r="L7" s="481"/>
      <c r="M7" s="481"/>
      <c r="N7" s="481"/>
      <c r="O7" s="481"/>
      <c r="P7" s="481"/>
      <c r="Q7" s="481"/>
      <c r="R7" s="481"/>
      <c r="S7" s="481"/>
      <c r="T7" s="481"/>
      <c r="U7" s="481"/>
    </row>
    <row r="8" spans="1:21" x14ac:dyDescent="0.3">
      <c r="A8" s="1406"/>
      <c r="B8" s="482" t="s">
        <v>265</v>
      </c>
      <c r="C8" s="497">
        <v>1.03411463175591</v>
      </c>
      <c r="D8" s="497">
        <v>3.59760315627857</v>
      </c>
      <c r="E8" s="497">
        <v>5.1839296082876203</v>
      </c>
      <c r="F8" s="497">
        <v>4.2847781697202203</v>
      </c>
      <c r="G8" s="497">
        <v>6.1601354260144401</v>
      </c>
      <c r="H8" s="497">
        <v>10.9135842332797</v>
      </c>
      <c r="I8" s="497">
        <v>14.7876690895067</v>
      </c>
      <c r="J8" s="497">
        <v>26.822303385247402</v>
      </c>
      <c r="K8" s="497">
        <v>3.9958264975086699</v>
      </c>
      <c r="L8" s="497">
        <v>2.7745364707231599</v>
      </c>
      <c r="M8" s="497">
        <v>6.2685140017395797</v>
      </c>
      <c r="N8" s="497">
        <v>10.3757447992251</v>
      </c>
      <c r="O8" s="497">
        <v>54.806686399258702</v>
      </c>
      <c r="P8" s="497">
        <v>43.208579087138197</v>
      </c>
      <c r="Q8" s="497">
        <v>11.636445193613801</v>
      </c>
      <c r="R8" s="650">
        <v>221.97958822448999</v>
      </c>
      <c r="S8" s="497">
        <v>2.5720845684203999</v>
      </c>
      <c r="T8" s="497">
        <v>2.3538851201959101</v>
      </c>
      <c r="U8" s="497">
        <v>7.9436490301986096</v>
      </c>
    </row>
    <row r="9" spans="1:21" x14ac:dyDescent="0.3">
      <c r="A9" s="1365"/>
      <c r="B9" s="482" t="s">
        <v>17</v>
      </c>
      <c r="C9" s="651">
        <v>86558</v>
      </c>
      <c r="D9" s="651">
        <v>11087</v>
      </c>
      <c r="E9" s="651">
        <v>2244</v>
      </c>
      <c r="F9" s="495">
        <v>270</v>
      </c>
      <c r="G9" s="495">
        <v>249</v>
      </c>
      <c r="H9" s="651">
        <v>1627</v>
      </c>
      <c r="I9" s="651">
        <v>77223</v>
      </c>
      <c r="J9" s="651">
        <v>10025</v>
      </c>
      <c r="K9" s="651">
        <v>11426</v>
      </c>
      <c r="L9" s="651">
        <v>4315</v>
      </c>
      <c r="M9" s="495">
        <v>97</v>
      </c>
      <c r="N9" s="495">
        <v>117</v>
      </c>
      <c r="O9" s="495">
        <v>77</v>
      </c>
      <c r="P9" s="495">
        <v>188</v>
      </c>
      <c r="Q9" s="495">
        <v>109</v>
      </c>
      <c r="R9" s="652">
        <v>3</v>
      </c>
      <c r="S9" s="495">
        <v>351</v>
      </c>
      <c r="T9" s="651">
        <v>1913</v>
      </c>
      <c r="U9" s="651">
        <v>207878.339874</v>
      </c>
    </row>
    <row r="10" spans="1:21" x14ac:dyDescent="0.3">
      <c r="A10" s="1365"/>
      <c r="B10" s="482" t="s">
        <v>18</v>
      </c>
      <c r="C10" s="502">
        <v>83634</v>
      </c>
      <c r="D10" s="502">
        <v>11319</v>
      </c>
      <c r="E10" s="502">
        <v>2491</v>
      </c>
      <c r="F10" s="496">
        <v>310</v>
      </c>
      <c r="G10" s="496">
        <v>276</v>
      </c>
      <c r="H10" s="502">
        <v>1590</v>
      </c>
      <c r="I10" s="502">
        <v>76726</v>
      </c>
      <c r="J10" s="502">
        <v>8627</v>
      </c>
      <c r="K10" s="502">
        <v>10828</v>
      </c>
      <c r="L10" s="502">
        <v>3407</v>
      </c>
      <c r="M10" s="496">
        <v>110</v>
      </c>
      <c r="N10" s="496">
        <v>101</v>
      </c>
      <c r="O10" s="496">
        <v>93</v>
      </c>
      <c r="P10" s="496">
        <v>134</v>
      </c>
      <c r="Q10" s="496">
        <v>114</v>
      </c>
      <c r="R10" s="653">
        <v>3</v>
      </c>
      <c r="S10" s="496">
        <v>370</v>
      </c>
      <c r="T10" s="502">
        <v>1928</v>
      </c>
      <c r="U10" s="502">
        <v>202061</v>
      </c>
    </row>
    <row r="11" spans="1:21" x14ac:dyDescent="0.3">
      <c r="A11" s="1365"/>
      <c r="B11" s="482" t="s">
        <v>252</v>
      </c>
      <c r="C11" s="497">
        <v>0.49399999999999999</v>
      </c>
      <c r="D11" s="497">
        <v>1.865</v>
      </c>
      <c r="E11" s="497">
        <v>2.794</v>
      </c>
      <c r="F11" s="497">
        <v>2.8610000000000002</v>
      </c>
      <c r="G11" s="497">
        <v>4.5659999999999998</v>
      </c>
      <c r="H11" s="497">
        <v>4.9080000000000004</v>
      </c>
      <c r="I11" s="497">
        <v>6.3650000000000002</v>
      </c>
      <c r="J11" s="497">
        <v>16.981000000000002</v>
      </c>
      <c r="K11" s="497">
        <v>2.64</v>
      </c>
      <c r="L11" s="497">
        <v>2.1589999999999998</v>
      </c>
      <c r="M11" s="497">
        <v>3.4239999999999999</v>
      </c>
      <c r="N11" s="497">
        <v>5.54</v>
      </c>
      <c r="O11" s="497">
        <v>7.109</v>
      </c>
      <c r="P11" s="497">
        <v>19.600000000000001</v>
      </c>
      <c r="Q11" s="497">
        <v>9.4</v>
      </c>
      <c r="R11" s="650">
        <v>253.73699999999999</v>
      </c>
      <c r="S11" s="497">
        <v>1.88</v>
      </c>
      <c r="T11" s="497">
        <v>0.91700000000000004</v>
      </c>
      <c r="U11" s="497">
        <v>1.946</v>
      </c>
    </row>
    <row r="12" spans="1:21" x14ac:dyDescent="0.3">
      <c r="A12" s="1365"/>
      <c r="B12" s="482" t="s">
        <v>287</v>
      </c>
      <c r="C12" s="497">
        <v>2.1931674713415501</v>
      </c>
      <c r="D12" s="497">
        <v>7.7004252662284296</v>
      </c>
      <c r="E12" s="497">
        <v>8.1757125660932992</v>
      </c>
      <c r="F12" s="497">
        <v>4.6538710675045403</v>
      </c>
      <c r="G12" s="497">
        <v>6.9482513022285097</v>
      </c>
      <c r="H12" s="497">
        <v>17.287839827537098</v>
      </c>
      <c r="I12" s="497">
        <v>25.596325546939099</v>
      </c>
      <c r="J12" s="497">
        <v>31.8529817966248</v>
      </c>
      <c r="K12" s="497">
        <v>6.11701516739463</v>
      </c>
      <c r="L12" s="497">
        <v>4.1458035878316197</v>
      </c>
      <c r="M12" s="497">
        <v>11.2686482953203</v>
      </c>
      <c r="N12" s="497">
        <v>10.8581396209081</v>
      </c>
      <c r="O12" s="497">
        <v>72.367812393321202</v>
      </c>
      <c r="P12" s="497">
        <v>56.559778467459402</v>
      </c>
      <c r="Q12" s="497">
        <v>11.282445819660801</v>
      </c>
      <c r="R12" s="650">
        <v>66.1839518769808</v>
      </c>
      <c r="S12" s="497">
        <v>2.7023038540437998</v>
      </c>
      <c r="T12" s="497">
        <v>6.5424971442718096</v>
      </c>
      <c r="U12" s="497">
        <v>19.1921616051795</v>
      </c>
    </row>
    <row r="13" spans="1:21" x14ac:dyDescent="0.3">
      <c r="A13" s="1366"/>
      <c r="B13" s="480" t="s">
        <v>254</v>
      </c>
      <c r="C13" s="486">
        <v>1.42216869702049E-2</v>
      </c>
      <c r="D13" s="486">
        <v>0.13573174545757899</v>
      </c>
      <c r="E13" s="486">
        <v>0.30719171914673599</v>
      </c>
      <c r="F13" s="486">
        <v>0.49568326185616501</v>
      </c>
      <c r="G13" s="486">
        <v>0.78431718361758895</v>
      </c>
      <c r="H13" s="486">
        <v>0.81304188900345298</v>
      </c>
      <c r="I13" s="486">
        <v>0.17329143577120701</v>
      </c>
      <c r="J13" s="486">
        <v>0.64311841900216604</v>
      </c>
      <c r="K13" s="486">
        <v>0.11023923414098501</v>
      </c>
      <c r="L13" s="486">
        <v>0.13319668305035601</v>
      </c>
      <c r="M13" s="486">
        <v>2.0148663109663101</v>
      </c>
      <c r="N13" s="486">
        <v>2.02612151620021</v>
      </c>
      <c r="O13" s="486">
        <v>14.0726123274939</v>
      </c>
      <c r="P13" s="486">
        <v>9.1627545766872807</v>
      </c>
      <c r="Q13" s="486">
        <v>1.9816255108540199</v>
      </c>
      <c r="R13" s="654">
        <v>71.657692957119806</v>
      </c>
      <c r="S13" s="486">
        <v>0.26345356044052998</v>
      </c>
      <c r="T13" s="486">
        <v>0.27942211821603202</v>
      </c>
      <c r="U13" s="486">
        <v>8.0066970526467302E-2</v>
      </c>
    </row>
    <row r="14" spans="1:21" x14ac:dyDescent="0.3">
      <c r="A14" s="487" t="s">
        <v>27</v>
      </c>
      <c r="B14" s="488"/>
      <c r="C14" s="488"/>
      <c r="D14" s="488"/>
      <c r="E14" s="488"/>
      <c r="F14" s="488"/>
      <c r="G14" s="488"/>
      <c r="H14" s="488"/>
      <c r="I14" s="488"/>
      <c r="J14" s="488"/>
      <c r="K14" s="488"/>
      <c r="L14" s="488"/>
      <c r="M14" s="488"/>
      <c r="N14" s="488"/>
      <c r="O14" s="488"/>
      <c r="P14" s="488"/>
      <c r="Q14" s="488"/>
      <c r="R14" s="488"/>
      <c r="S14" s="488"/>
      <c r="T14" s="488"/>
      <c r="U14" s="488"/>
    </row>
    <row r="15" spans="1:21" x14ac:dyDescent="0.3">
      <c r="A15" s="1405"/>
      <c r="B15" s="489" t="s">
        <v>265</v>
      </c>
      <c r="C15" s="497">
        <v>1.06171492532918</v>
      </c>
      <c r="D15" s="497">
        <v>3.36917266149131</v>
      </c>
      <c r="E15" s="497">
        <v>5.3859712566354503</v>
      </c>
      <c r="F15" s="497">
        <v>3.7147758610084201</v>
      </c>
      <c r="G15" s="497">
        <v>8.8742365663656297</v>
      </c>
      <c r="H15" s="497">
        <v>9.2930937423727809</v>
      </c>
      <c r="I15" s="497">
        <v>15.724378060063099</v>
      </c>
      <c r="J15" s="497">
        <v>28.264100044622499</v>
      </c>
      <c r="K15" s="497">
        <v>3.94935952225575</v>
      </c>
      <c r="L15" s="497">
        <v>2.8213211432382401</v>
      </c>
      <c r="M15" s="531">
        <v>3.0805140760511498</v>
      </c>
      <c r="N15" s="531">
        <v>6.1253113539576498</v>
      </c>
      <c r="O15" s="531">
        <v>43.207012428767101</v>
      </c>
      <c r="P15" s="531">
        <v>86.884476261202394</v>
      </c>
      <c r="Q15" s="497">
        <v>10.922073117402199</v>
      </c>
      <c r="R15" s="655">
        <v>130</v>
      </c>
      <c r="S15" s="656">
        <v>2.4984509792358498</v>
      </c>
      <c r="T15" s="657">
        <v>2.2388070318294502</v>
      </c>
      <c r="U15" s="497">
        <v>8.4262987006157708</v>
      </c>
    </row>
    <row r="16" spans="1:21" x14ac:dyDescent="0.3">
      <c r="A16" s="1361"/>
      <c r="B16" s="489" t="s">
        <v>17</v>
      </c>
      <c r="C16" s="651">
        <v>9929</v>
      </c>
      <c r="D16" s="651">
        <v>1987</v>
      </c>
      <c r="E16" s="495">
        <v>331</v>
      </c>
      <c r="F16" s="495">
        <v>55</v>
      </c>
      <c r="G16" s="495">
        <v>13</v>
      </c>
      <c r="H16" s="495">
        <v>133</v>
      </c>
      <c r="I16" s="651">
        <v>8702</v>
      </c>
      <c r="J16" s="651">
        <v>1484</v>
      </c>
      <c r="K16" s="651">
        <v>1271</v>
      </c>
      <c r="L16" s="495">
        <v>396</v>
      </c>
      <c r="M16" s="658">
        <v>9</v>
      </c>
      <c r="N16" s="658">
        <v>14</v>
      </c>
      <c r="O16" s="658">
        <v>11</v>
      </c>
      <c r="P16" s="658">
        <v>10</v>
      </c>
      <c r="Q16" s="495">
        <v>16</v>
      </c>
      <c r="R16" s="659">
        <v>1</v>
      </c>
      <c r="S16" s="660">
        <v>61</v>
      </c>
      <c r="T16" s="660">
        <v>255</v>
      </c>
      <c r="U16" s="651">
        <v>24678</v>
      </c>
    </row>
    <row r="17" spans="1:21" x14ac:dyDescent="0.3">
      <c r="A17" s="1361"/>
      <c r="B17" s="489" t="s">
        <v>18</v>
      </c>
      <c r="C17" s="651">
        <v>8535</v>
      </c>
      <c r="D17" s="651">
        <v>1783</v>
      </c>
      <c r="E17" s="495">
        <v>324</v>
      </c>
      <c r="F17" s="495">
        <v>55</v>
      </c>
      <c r="G17" s="495">
        <v>17</v>
      </c>
      <c r="H17" s="495">
        <v>131</v>
      </c>
      <c r="I17" s="651">
        <v>7444</v>
      </c>
      <c r="J17" s="651">
        <v>1233</v>
      </c>
      <c r="K17" s="651">
        <v>1097</v>
      </c>
      <c r="L17" s="495">
        <v>296</v>
      </c>
      <c r="M17" s="658">
        <v>5</v>
      </c>
      <c r="N17" s="658">
        <v>11</v>
      </c>
      <c r="O17" s="658">
        <v>13</v>
      </c>
      <c r="P17" s="658">
        <v>6</v>
      </c>
      <c r="Q17" s="495">
        <v>18</v>
      </c>
      <c r="R17" s="659">
        <v>1</v>
      </c>
      <c r="S17" s="660">
        <v>57</v>
      </c>
      <c r="T17" s="660">
        <v>240</v>
      </c>
      <c r="U17" s="651">
        <v>21266</v>
      </c>
    </row>
    <row r="18" spans="1:21" x14ac:dyDescent="0.3">
      <c r="A18" s="1361"/>
      <c r="B18" s="489" t="s">
        <v>252</v>
      </c>
      <c r="C18" s="493">
        <v>0.47899999999999998</v>
      </c>
      <c r="D18" s="493">
        <v>1.8180000000000001</v>
      </c>
      <c r="E18" s="493">
        <v>3.3010000000000002</v>
      </c>
      <c r="F18" s="493">
        <v>2.6190000000000002</v>
      </c>
      <c r="G18" s="493">
        <v>2.8479999999999999</v>
      </c>
      <c r="H18" s="493">
        <v>4.4400000000000004</v>
      </c>
      <c r="I18" s="493">
        <v>6.6379999999999999</v>
      </c>
      <c r="J18" s="493">
        <v>17.373999999999999</v>
      </c>
      <c r="K18" s="493">
        <v>2.613</v>
      </c>
      <c r="L18" s="493">
        <v>2.4260000000000002</v>
      </c>
      <c r="M18" s="661">
        <v>2.1829999999999998</v>
      </c>
      <c r="N18" s="661">
        <v>1.976</v>
      </c>
      <c r="O18" s="661">
        <v>3.7719999999999998</v>
      </c>
      <c r="P18" s="661">
        <v>75.224000000000004</v>
      </c>
      <c r="Q18" s="493">
        <v>10.483000000000001</v>
      </c>
      <c r="R18" s="662">
        <v>130</v>
      </c>
      <c r="S18" s="663">
        <v>1.7809999999999999</v>
      </c>
      <c r="T18" s="663">
        <v>0.95899999999999996</v>
      </c>
      <c r="U18" s="493">
        <v>2</v>
      </c>
    </row>
    <row r="19" spans="1:21" x14ac:dyDescent="0.3">
      <c r="A19" s="1361"/>
      <c r="B19" s="489" t="s">
        <v>287</v>
      </c>
      <c r="C19" s="497">
        <v>2.0814023295827302</v>
      </c>
      <c r="D19" s="497">
        <v>6.6449086905782204</v>
      </c>
      <c r="E19" s="497">
        <v>6.5744400712773103</v>
      </c>
      <c r="F19" s="497">
        <v>3.55801835636036</v>
      </c>
      <c r="G19" s="497">
        <v>9.2641648925857805</v>
      </c>
      <c r="H19" s="497">
        <v>12.7065066338729</v>
      </c>
      <c r="I19" s="497">
        <v>26.398014491582899</v>
      </c>
      <c r="J19" s="497">
        <v>31.641652716350801</v>
      </c>
      <c r="K19" s="497">
        <v>8.1188624041522601</v>
      </c>
      <c r="L19" s="497">
        <v>2.3691297369816602</v>
      </c>
      <c r="M19" s="531">
        <v>3.0832796252078301</v>
      </c>
      <c r="N19" s="531">
        <v>9.8921800730707901</v>
      </c>
      <c r="O19" s="531">
        <v>66.328111762119605</v>
      </c>
      <c r="P19" s="531">
        <v>66.526626229333104</v>
      </c>
      <c r="Q19" s="497">
        <v>8.7619152822159503</v>
      </c>
      <c r="R19" s="664">
        <v>0</v>
      </c>
      <c r="S19" s="657">
        <v>1.76586854844259</v>
      </c>
      <c r="T19" s="657">
        <v>4.74265887269791</v>
      </c>
      <c r="U19" s="497">
        <v>19.794386953414701</v>
      </c>
    </row>
    <row r="20" spans="1:21" x14ac:dyDescent="0.3">
      <c r="A20" s="1362"/>
      <c r="B20" s="490" t="s">
        <v>254</v>
      </c>
      <c r="C20" s="486">
        <v>4.2249835970937101E-2</v>
      </c>
      <c r="D20" s="486">
        <v>0.29511011789073699</v>
      </c>
      <c r="E20" s="486">
        <v>0.68494708142590799</v>
      </c>
      <c r="F20" s="486">
        <v>0.89969973636663203</v>
      </c>
      <c r="G20" s="486">
        <v>4.21359285949982</v>
      </c>
      <c r="H20" s="486">
        <v>2.08190675029272</v>
      </c>
      <c r="I20" s="486">
        <v>0.57377131751604804</v>
      </c>
      <c r="J20" s="486">
        <v>1.6898508516973001</v>
      </c>
      <c r="K20" s="486">
        <v>0.45968742232230803</v>
      </c>
      <c r="L20" s="486">
        <v>0.25823419004993597</v>
      </c>
      <c r="M20" s="665">
        <v>2.5858222287219301</v>
      </c>
      <c r="N20" s="665">
        <v>5.5932782462986399</v>
      </c>
      <c r="O20" s="665">
        <v>34.498221904082101</v>
      </c>
      <c r="P20" s="665">
        <v>50.931987992779099</v>
      </c>
      <c r="Q20" s="486">
        <v>3.8728756311193102</v>
      </c>
      <c r="R20" s="666">
        <v>0</v>
      </c>
      <c r="S20" s="667">
        <v>0.43862329926386401</v>
      </c>
      <c r="T20" s="668">
        <v>0.57409930465358605</v>
      </c>
      <c r="U20" s="486">
        <v>0.25454812638172702</v>
      </c>
    </row>
    <row r="21" spans="1:21" x14ac:dyDescent="0.3">
      <c r="A21" s="491" t="s">
        <v>37</v>
      </c>
      <c r="B21" s="491"/>
      <c r="C21" s="492"/>
      <c r="D21" s="492"/>
      <c r="E21" s="492"/>
      <c r="F21" s="492"/>
      <c r="G21" s="492"/>
      <c r="H21" s="492"/>
      <c r="I21" s="492"/>
      <c r="J21" s="492"/>
      <c r="K21" s="492"/>
      <c r="L21" s="492"/>
      <c r="M21" s="492"/>
      <c r="N21" s="492"/>
      <c r="O21" s="492"/>
      <c r="P21" s="492"/>
      <c r="Q21" s="492"/>
      <c r="R21" s="492"/>
      <c r="S21" s="492"/>
      <c r="T21" s="492"/>
      <c r="U21" s="492"/>
    </row>
    <row r="22" spans="1:21" ht="15" thickBot="1" x14ac:dyDescent="0.35">
      <c r="A22" s="1405" t="s">
        <v>38</v>
      </c>
      <c r="B22" s="471" t="s">
        <v>265</v>
      </c>
      <c r="C22" s="493">
        <v>1.0488812631132201</v>
      </c>
      <c r="D22" s="661">
        <v>2.5673493022251201</v>
      </c>
      <c r="E22" s="661">
        <v>8.5163471777146</v>
      </c>
      <c r="F22" s="669">
        <v>4.0640000000000001</v>
      </c>
      <c r="G22" s="653">
        <v>0</v>
      </c>
      <c r="H22" s="661">
        <v>12.5765650908226</v>
      </c>
      <c r="I22" s="493">
        <v>15.5774712887556</v>
      </c>
      <c r="J22" s="493">
        <v>34.631821571424197</v>
      </c>
      <c r="K22" s="661">
        <v>7.8038961893940302</v>
      </c>
      <c r="L22" s="661">
        <v>1.6450265125558801</v>
      </c>
      <c r="M22" s="653">
        <v>0</v>
      </c>
      <c r="N22" s="669">
        <v>0.32300000000000001</v>
      </c>
      <c r="O22" s="653">
        <v>0</v>
      </c>
      <c r="P22" s="653">
        <v>0</v>
      </c>
      <c r="Q22" s="653">
        <v>0</v>
      </c>
      <c r="R22" s="653">
        <v>0</v>
      </c>
      <c r="S22" s="653">
        <v>0</v>
      </c>
      <c r="T22" s="661">
        <v>3.8693075341385201</v>
      </c>
      <c r="U22" s="493">
        <v>10.2878238726975</v>
      </c>
    </row>
    <row r="23" spans="1:21" ht="15" thickBot="1" x14ac:dyDescent="0.35">
      <c r="A23" s="1361"/>
      <c r="B23" s="473" t="s">
        <v>17</v>
      </c>
      <c r="C23" s="495">
        <v>397</v>
      </c>
      <c r="D23" s="658">
        <v>15</v>
      </c>
      <c r="E23" s="658">
        <v>11</v>
      </c>
      <c r="F23" s="652">
        <v>2</v>
      </c>
      <c r="G23" s="652">
        <v>0</v>
      </c>
      <c r="H23" s="658">
        <v>11</v>
      </c>
      <c r="I23" s="495">
        <v>620</v>
      </c>
      <c r="J23" s="495">
        <v>32</v>
      </c>
      <c r="K23" s="658">
        <v>14</v>
      </c>
      <c r="L23" s="658">
        <v>12</v>
      </c>
      <c r="M23" s="652">
        <v>0</v>
      </c>
      <c r="N23" s="652">
        <v>2</v>
      </c>
      <c r="O23" s="652">
        <v>0</v>
      </c>
      <c r="P23" s="652">
        <v>0</v>
      </c>
      <c r="Q23" s="652">
        <v>0</v>
      </c>
      <c r="R23" s="652">
        <v>0</v>
      </c>
      <c r="S23" s="652">
        <v>0</v>
      </c>
      <c r="T23" s="658">
        <v>17</v>
      </c>
      <c r="U23" s="651">
        <v>1134</v>
      </c>
    </row>
    <row r="24" spans="1:21" ht="15" thickBot="1" x14ac:dyDescent="0.35">
      <c r="A24" s="1361"/>
      <c r="B24" s="473" t="s">
        <v>18</v>
      </c>
      <c r="C24" s="495">
        <v>361</v>
      </c>
      <c r="D24" s="658">
        <v>14</v>
      </c>
      <c r="E24" s="658">
        <v>10</v>
      </c>
      <c r="F24" s="652">
        <v>2</v>
      </c>
      <c r="G24" s="652">
        <v>0</v>
      </c>
      <c r="H24" s="658">
        <v>10</v>
      </c>
      <c r="I24" s="495">
        <v>549</v>
      </c>
      <c r="J24" s="495">
        <v>33</v>
      </c>
      <c r="K24" s="658">
        <v>14</v>
      </c>
      <c r="L24" s="658">
        <v>7</v>
      </c>
      <c r="M24" s="652">
        <v>0</v>
      </c>
      <c r="N24" s="652">
        <v>2</v>
      </c>
      <c r="O24" s="652">
        <v>0</v>
      </c>
      <c r="P24" s="652">
        <v>0</v>
      </c>
      <c r="Q24" s="652">
        <v>0</v>
      </c>
      <c r="R24" s="652">
        <v>0</v>
      </c>
      <c r="S24" s="652">
        <v>0</v>
      </c>
      <c r="T24" s="658">
        <v>17</v>
      </c>
      <c r="U24" s="651">
        <v>1019</v>
      </c>
    </row>
    <row r="25" spans="1:21" ht="15" thickBot="1" x14ac:dyDescent="0.35">
      <c r="A25" s="1361"/>
      <c r="B25" s="471" t="s">
        <v>252</v>
      </c>
      <c r="C25" s="493">
        <v>0.53400000000000003</v>
      </c>
      <c r="D25" s="661">
        <v>1.7709999999999999</v>
      </c>
      <c r="E25" s="661">
        <v>3.081</v>
      </c>
      <c r="F25" s="669">
        <v>4.0599999999999996</v>
      </c>
      <c r="G25" s="653">
        <v>0</v>
      </c>
      <c r="H25" s="661">
        <v>4.4400000000000004</v>
      </c>
      <c r="I25" s="493">
        <v>7.7629999999999999</v>
      </c>
      <c r="J25" s="493">
        <v>15.379</v>
      </c>
      <c r="K25" s="661">
        <v>3.0939999999999999</v>
      </c>
      <c r="L25" s="661">
        <v>0.61499999999999999</v>
      </c>
      <c r="M25" s="653">
        <v>0</v>
      </c>
      <c r="N25" s="669">
        <v>0.32300000000000001</v>
      </c>
      <c r="O25" s="653">
        <v>0</v>
      </c>
      <c r="P25" s="653">
        <v>0</v>
      </c>
      <c r="Q25" s="653">
        <v>0</v>
      </c>
      <c r="R25" s="653">
        <v>0</v>
      </c>
      <c r="S25" s="653">
        <v>0</v>
      </c>
      <c r="T25" s="661">
        <v>0.96099999999999997</v>
      </c>
      <c r="U25" s="493">
        <v>2.4649999999999999</v>
      </c>
    </row>
    <row r="26" spans="1:21" ht="15" thickBot="1" x14ac:dyDescent="0.35">
      <c r="A26" s="1361"/>
      <c r="B26" s="473" t="s">
        <v>287</v>
      </c>
      <c r="C26" s="497">
        <v>1.87978011290747</v>
      </c>
      <c r="D26" s="531">
        <v>3.2316784272605599</v>
      </c>
      <c r="E26" s="531">
        <v>8.5591604491786306</v>
      </c>
      <c r="F26" s="650">
        <v>5.6568542494923896E-3</v>
      </c>
      <c r="G26" s="652">
        <v>0</v>
      </c>
      <c r="H26" s="531">
        <v>13.478266754915101</v>
      </c>
      <c r="I26" s="497">
        <v>23.998080300128301</v>
      </c>
      <c r="J26" s="497">
        <v>44.453126104758901</v>
      </c>
      <c r="K26" s="531">
        <v>8.9923927307765492</v>
      </c>
      <c r="L26" s="531">
        <v>2.8209346475576198</v>
      </c>
      <c r="M26" s="652">
        <v>0</v>
      </c>
      <c r="N26" s="652">
        <v>0</v>
      </c>
      <c r="O26" s="652">
        <v>0</v>
      </c>
      <c r="P26" s="652">
        <v>0</v>
      </c>
      <c r="Q26" s="652">
        <v>0</v>
      </c>
      <c r="R26" s="652">
        <v>0</v>
      </c>
      <c r="S26" s="652">
        <v>0</v>
      </c>
      <c r="T26" s="531">
        <v>5.9317186423397903</v>
      </c>
      <c r="U26" s="497">
        <v>20.942335318379001</v>
      </c>
    </row>
    <row r="27" spans="1:21" x14ac:dyDescent="0.3">
      <c r="A27" s="1362"/>
      <c r="B27" s="498" t="s">
        <v>254</v>
      </c>
      <c r="C27" s="499">
        <v>0.18553429714396699</v>
      </c>
      <c r="D27" s="670">
        <v>1.6197010918380701</v>
      </c>
      <c r="E27" s="670">
        <v>5.0757698454252802</v>
      </c>
      <c r="F27" s="671">
        <v>7.5012000000000099E-3</v>
      </c>
      <c r="G27" s="672">
        <v>0</v>
      </c>
      <c r="H27" s="670">
        <v>7.9929077588166404</v>
      </c>
      <c r="I27" s="499">
        <v>1.9207068426873</v>
      </c>
      <c r="J27" s="499">
        <v>14.5116264742092</v>
      </c>
      <c r="K27" s="670">
        <v>4.5069423372739497</v>
      </c>
      <c r="L27" s="670">
        <v>1.9994693841562099</v>
      </c>
      <c r="M27" s="672">
        <v>0</v>
      </c>
      <c r="N27" s="672">
        <v>0</v>
      </c>
      <c r="O27" s="672">
        <v>0</v>
      </c>
      <c r="P27" s="672">
        <v>0</v>
      </c>
      <c r="Q27" s="672">
        <v>0</v>
      </c>
      <c r="R27" s="672">
        <v>0</v>
      </c>
      <c r="S27" s="672">
        <v>0</v>
      </c>
      <c r="T27" s="670">
        <v>2.6979061367881898</v>
      </c>
      <c r="U27" s="499">
        <v>1.2302936165192599</v>
      </c>
    </row>
    <row r="28" spans="1:21" ht="15" thickBot="1" x14ac:dyDescent="0.35">
      <c r="A28" s="1405" t="s">
        <v>39</v>
      </c>
      <c r="B28" s="471" t="s">
        <v>265</v>
      </c>
      <c r="C28" s="500">
        <v>1.0376113353290399</v>
      </c>
      <c r="D28" s="500">
        <v>3.77421385853477</v>
      </c>
      <c r="E28" s="500">
        <v>5.0936740807136802</v>
      </c>
      <c r="F28" s="500">
        <v>2.55975202984928</v>
      </c>
      <c r="G28" s="673">
        <v>10.91</v>
      </c>
      <c r="H28" s="674">
        <v>8.3459963728363995</v>
      </c>
      <c r="I28" s="500">
        <v>16.674717340305499</v>
      </c>
      <c r="J28" s="500">
        <v>36.601026722694499</v>
      </c>
      <c r="K28" s="500">
        <v>3.6901773387826302</v>
      </c>
      <c r="L28" s="674">
        <v>3.7010792864114599</v>
      </c>
      <c r="M28" s="673">
        <v>1.9835</v>
      </c>
      <c r="N28" s="675">
        <v>0</v>
      </c>
      <c r="O28" s="673">
        <v>0.71234662292726703</v>
      </c>
      <c r="P28" s="675">
        <v>0</v>
      </c>
      <c r="Q28" s="673">
        <v>11.7644688156992</v>
      </c>
      <c r="R28" s="675">
        <v>0</v>
      </c>
      <c r="S28" s="500">
        <v>1.3279002519585099</v>
      </c>
      <c r="T28" s="500">
        <v>1.03260600749876</v>
      </c>
      <c r="U28" s="500">
        <v>8.9747481882615503</v>
      </c>
    </row>
    <row r="29" spans="1:21" ht="15" thickBot="1" x14ac:dyDescent="0.35">
      <c r="A29" s="1361"/>
      <c r="B29" s="473" t="s">
        <v>17</v>
      </c>
      <c r="C29" s="502">
        <v>1662</v>
      </c>
      <c r="D29" s="496">
        <v>355</v>
      </c>
      <c r="E29" s="496">
        <v>30</v>
      </c>
      <c r="F29" s="496">
        <v>18</v>
      </c>
      <c r="G29" s="653">
        <v>1</v>
      </c>
      <c r="H29" s="529">
        <v>12</v>
      </c>
      <c r="I29" s="502">
        <v>1491</v>
      </c>
      <c r="J29" s="496">
        <v>201</v>
      </c>
      <c r="K29" s="496">
        <v>248</v>
      </c>
      <c r="L29" s="529">
        <v>9</v>
      </c>
      <c r="M29" s="653">
        <v>4</v>
      </c>
      <c r="N29" s="653">
        <v>0</v>
      </c>
      <c r="O29" s="653">
        <v>1</v>
      </c>
      <c r="P29" s="653">
        <v>0</v>
      </c>
      <c r="Q29" s="653">
        <v>3</v>
      </c>
      <c r="R29" s="653">
        <v>0</v>
      </c>
      <c r="S29" s="496">
        <v>9</v>
      </c>
      <c r="T29" s="496">
        <v>40</v>
      </c>
      <c r="U29" s="502">
        <v>4084</v>
      </c>
    </row>
    <row r="30" spans="1:21" ht="15" thickBot="1" x14ac:dyDescent="0.35">
      <c r="A30" s="1361"/>
      <c r="B30" s="473" t="s">
        <v>18</v>
      </c>
      <c r="C30" s="502">
        <v>1622</v>
      </c>
      <c r="D30" s="496">
        <v>319</v>
      </c>
      <c r="E30" s="496">
        <v>45</v>
      </c>
      <c r="F30" s="496">
        <v>12</v>
      </c>
      <c r="G30" s="653">
        <v>2</v>
      </c>
      <c r="H30" s="529">
        <v>18</v>
      </c>
      <c r="I30" s="502">
        <v>1416</v>
      </c>
      <c r="J30" s="496">
        <v>186</v>
      </c>
      <c r="K30" s="496">
        <v>241</v>
      </c>
      <c r="L30" s="529">
        <v>8</v>
      </c>
      <c r="M30" s="653">
        <v>2</v>
      </c>
      <c r="N30" s="653">
        <v>0</v>
      </c>
      <c r="O30" s="653">
        <v>2</v>
      </c>
      <c r="P30" s="653">
        <v>0</v>
      </c>
      <c r="Q30" s="653">
        <v>5</v>
      </c>
      <c r="R30" s="653">
        <v>0</v>
      </c>
      <c r="S30" s="496">
        <v>10</v>
      </c>
      <c r="T30" s="496">
        <v>39</v>
      </c>
      <c r="U30" s="502">
        <v>3927</v>
      </c>
    </row>
    <row r="31" spans="1:21" ht="15" thickBot="1" x14ac:dyDescent="0.35">
      <c r="A31" s="1361"/>
      <c r="B31" s="471" t="s">
        <v>252</v>
      </c>
      <c r="C31" s="493">
        <v>0.51900000000000002</v>
      </c>
      <c r="D31" s="493">
        <v>1.9119999999999999</v>
      </c>
      <c r="E31" s="493">
        <v>3.0339999999999998</v>
      </c>
      <c r="F31" s="493">
        <v>2.5169999999999999</v>
      </c>
      <c r="G31" s="669">
        <v>10.683</v>
      </c>
      <c r="H31" s="661">
        <v>2.7850000000000001</v>
      </c>
      <c r="I31" s="493">
        <v>6.899</v>
      </c>
      <c r="J31" s="493">
        <v>25.667000000000002</v>
      </c>
      <c r="K31" s="493">
        <v>2.5379999999999998</v>
      </c>
      <c r="L31" s="661">
        <v>2.94</v>
      </c>
      <c r="M31" s="669">
        <v>1.9730000000000001</v>
      </c>
      <c r="N31" s="653">
        <v>0</v>
      </c>
      <c r="O31" s="669">
        <v>0.74399999999999999</v>
      </c>
      <c r="P31" s="653">
        <v>0</v>
      </c>
      <c r="Q31" s="669">
        <v>10.483000000000001</v>
      </c>
      <c r="R31" s="653">
        <v>0</v>
      </c>
      <c r="S31" s="493">
        <v>0.95399999999999996</v>
      </c>
      <c r="T31" s="493">
        <v>0.56999999999999995</v>
      </c>
      <c r="U31" s="496">
        <v>2</v>
      </c>
    </row>
    <row r="32" spans="1:21" ht="15" thickBot="1" x14ac:dyDescent="0.35">
      <c r="A32" s="1361"/>
      <c r="B32" s="473" t="s">
        <v>287</v>
      </c>
      <c r="C32" s="493">
        <v>1.7499988594655</v>
      </c>
      <c r="D32" s="493">
        <v>6.9244486906581804</v>
      </c>
      <c r="E32" s="493">
        <v>5.7843614881241097</v>
      </c>
      <c r="F32" s="493">
        <v>0.95648716564934699</v>
      </c>
      <c r="G32" s="669">
        <v>0.32102647865869299</v>
      </c>
      <c r="H32" s="661">
        <v>11.6152848945047</v>
      </c>
      <c r="I32" s="493">
        <v>29.8044434098693</v>
      </c>
      <c r="J32" s="493">
        <v>34.312848747986401</v>
      </c>
      <c r="K32" s="493">
        <v>4.0392299349587901</v>
      </c>
      <c r="L32" s="661">
        <v>4.1954790466951097</v>
      </c>
      <c r="M32" s="669">
        <v>1.48492424049174E-2</v>
      </c>
      <c r="N32" s="653">
        <v>0</v>
      </c>
      <c r="O32" s="669">
        <v>6.23189824637011E-2</v>
      </c>
      <c r="P32" s="653">
        <v>0</v>
      </c>
      <c r="Q32" s="669">
        <v>2.9055871167167502</v>
      </c>
      <c r="R32" s="653">
        <v>0</v>
      </c>
      <c r="S32" s="493">
        <v>0.88037101791400696</v>
      </c>
      <c r="T32" s="493">
        <v>1.2423596111164701</v>
      </c>
      <c r="U32" s="493">
        <v>21.8889763220056</v>
      </c>
    </row>
    <row r="33" spans="1:22" x14ac:dyDescent="0.3">
      <c r="A33" s="1362"/>
      <c r="B33" s="498" t="s">
        <v>254</v>
      </c>
      <c r="C33" s="493">
        <v>8.1486017773680905E-2</v>
      </c>
      <c r="D33" s="493">
        <v>0.72704386423348</v>
      </c>
      <c r="E33" s="493">
        <v>1.61703687124455</v>
      </c>
      <c r="F33" s="493">
        <v>0.51779669912220305</v>
      </c>
      <c r="G33" s="669">
        <v>0.42569310000000099</v>
      </c>
      <c r="H33" s="661">
        <v>5.1341005211201303</v>
      </c>
      <c r="I33" s="493">
        <v>1.48532038967472</v>
      </c>
      <c r="J33" s="493">
        <v>4.7181425417818099</v>
      </c>
      <c r="K33" s="493">
        <v>0.48793369343190202</v>
      </c>
      <c r="L33" s="661">
        <v>2.7816809517315599</v>
      </c>
      <c r="M33" s="669">
        <v>1.96906499999999E-2</v>
      </c>
      <c r="N33" s="653">
        <v>0</v>
      </c>
      <c r="O33" s="669">
        <v>8.2637298158895103E-2</v>
      </c>
      <c r="P33" s="653">
        <v>0</v>
      </c>
      <c r="Q33" s="669">
        <v>2.4367986907408001</v>
      </c>
      <c r="R33" s="653">
        <v>0</v>
      </c>
      <c r="S33" s="493">
        <v>0.52207931981729605</v>
      </c>
      <c r="T33" s="493">
        <v>0.37306608894417898</v>
      </c>
      <c r="U33" s="493">
        <v>0.65503688309395902</v>
      </c>
    </row>
    <row r="34" spans="1:22" ht="15" thickBot="1" x14ac:dyDescent="0.35">
      <c r="A34" s="1405" t="s">
        <v>47</v>
      </c>
      <c r="B34" s="471" t="s">
        <v>265</v>
      </c>
      <c r="C34" s="500">
        <v>1.2029387165658301</v>
      </c>
      <c r="D34" s="500">
        <v>2.76752426855658</v>
      </c>
      <c r="E34" s="500">
        <v>7.5853432924643096</v>
      </c>
      <c r="F34" s="673">
        <v>1.3585</v>
      </c>
      <c r="G34" s="675">
        <v>0</v>
      </c>
      <c r="H34" s="674">
        <v>5.0791565970719299</v>
      </c>
      <c r="I34" s="500">
        <v>14.028933132763999</v>
      </c>
      <c r="J34" s="500">
        <v>26.964439480986499</v>
      </c>
      <c r="K34" s="500">
        <v>4.62076763480718</v>
      </c>
      <c r="L34" s="673">
        <v>2.7514438618470298</v>
      </c>
      <c r="M34" s="675">
        <v>0</v>
      </c>
      <c r="N34" s="675">
        <v>0</v>
      </c>
      <c r="O34" s="675">
        <v>0</v>
      </c>
      <c r="P34" s="675">
        <v>0</v>
      </c>
      <c r="Q34" s="673">
        <v>14.596500000000001</v>
      </c>
      <c r="R34" s="675">
        <v>0</v>
      </c>
      <c r="S34" s="673">
        <v>2.121</v>
      </c>
      <c r="T34" s="500">
        <v>1.1207980791854799</v>
      </c>
      <c r="U34" s="500">
        <v>9.3491246574054898</v>
      </c>
    </row>
    <row r="35" spans="1:22" ht="15" thickBot="1" x14ac:dyDescent="0.35">
      <c r="A35" s="1361"/>
      <c r="B35" s="473" t="s">
        <v>17</v>
      </c>
      <c r="C35" s="496">
        <v>621</v>
      </c>
      <c r="D35" s="496">
        <v>154</v>
      </c>
      <c r="E35" s="496">
        <v>49</v>
      </c>
      <c r="F35" s="653">
        <v>2</v>
      </c>
      <c r="G35" s="653">
        <v>0</v>
      </c>
      <c r="H35" s="529">
        <v>6</v>
      </c>
      <c r="I35" s="496">
        <v>783</v>
      </c>
      <c r="J35" s="496">
        <v>167</v>
      </c>
      <c r="K35" s="496">
        <v>30</v>
      </c>
      <c r="L35" s="653">
        <v>6</v>
      </c>
      <c r="M35" s="653">
        <v>0</v>
      </c>
      <c r="N35" s="653">
        <v>0</v>
      </c>
      <c r="O35" s="653">
        <v>0</v>
      </c>
      <c r="P35" s="653">
        <v>0</v>
      </c>
      <c r="Q35" s="653">
        <v>3</v>
      </c>
      <c r="R35" s="653">
        <v>0</v>
      </c>
      <c r="S35" s="653">
        <v>6</v>
      </c>
      <c r="T35" s="496">
        <v>23</v>
      </c>
      <c r="U35" s="502">
        <v>1850</v>
      </c>
    </row>
    <row r="36" spans="1:22" ht="15" thickBot="1" x14ac:dyDescent="0.35">
      <c r="A36" s="1361"/>
      <c r="B36" s="473" t="s">
        <v>18</v>
      </c>
      <c r="C36" s="496">
        <v>458</v>
      </c>
      <c r="D36" s="496">
        <v>106</v>
      </c>
      <c r="E36" s="496">
        <v>33</v>
      </c>
      <c r="F36" s="653">
        <v>2</v>
      </c>
      <c r="G36" s="653">
        <v>0</v>
      </c>
      <c r="H36" s="529">
        <v>8</v>
      </c>
      <c r="I36" s="496">
        <v>590</v>
      </c>
      <c r="J36" s="496">
        <v>112</v>
      </c>
      <c r="K36" s="496">
        <v>27</v>
      </c>
      <c r="L36" s="653">
        <v>3</v>
      </c>
      <c r="M36" s="653">
        <v>0</v>
      </c>
      <c r="N36" s="653">
        <v>0</v>
      </c>
      <c r="O36" s="653">
        <v>0</v>
      </c>
      <c r="P36" s="653">
        <v>0</v>
      </c>
      <c r="Q36" s="653">
        <v>2</v>
      </c>
      <c r="R36" s="653">
        <v>0</v>
      </c>
      <c r="S36" s="653">
        <v>2</v>
      </c>
      <c r="T36" s="496">
        <v>25</v>
      </c>
      <c r="U36" s="502">
        <v>1368</v>
      </c>
    </row>
    <row r="37" spans="1:22" ht="15" thickBot="1" x14ac:dyDescent="0.35">
      <c r="A37" s="1361"/>
      <c r="B37" s="471" t="s">
        <v>252</v>
      </c>
      <c r="C37" s="493">
        <v>0.65600000000000003</v>
      </c>
      <c r="D37" s="493">
        <v>1.536</v>
      </c>
      <c r="E37" s="493">
        <v>4.2270000000000003</v>
      </c>
      <c r="F37" s="669">
        <v>1.125</v>
      </c>
      <c r="G37" s="653">
        <v>0</v>
      </c>
      <c r="H37" s="661">
        <v>4.3239999999999998</v>
      </c>
      <c r="I37" s="493">
        <v>5.2990000000000004</v>
      </c>
      <c r="J37" s="493">
        <v>18.809999999999999</v>
      </c>
      <c r="K37" s="493">
        <v>2.64</v>
      </c>
      <c r="L37" s="669">
        <v>3.161</v>
      </c>
      <c r="M37" s="653">
        <v>0</v>
      </c>
      <c r="N37" s="653">
        <v>0</v>
      </c>
      <c r="O37" s="653">
        <v>0</v>
      </c>
      <c r="P37" s="653">
        <v>0</v>
      </c>
      <c r="Q37" s="669">
        <v>0.19400000000000001</v>
      </c>
      <c r="R37" s="653">
        <v>0</v>
      </c>
      <c r="S37" s="669">
        <v>2.121</v>
      </c>
      <c r="T37" s="493">
        <v>0.66</v>
      </c>
      <c r="U37" s="493">
        <v>2.3809999999999998</v>
      </c>
    </row>
    <row r="38" spans="1:22" ht="15" thickBot="1" x14ac:dyDescent="0.35">
      <c r="A38" s="1361"/>
      <c r="B38" s="473" t="s">
        <v>287</v>
      </c>
      <c r="C38" s="493">
        <v>1.6432499420867399</v>
      </c>
      <c r="D38" s="493">
        <v>4.5338577698103801</v>
      </c>
      <c r="E38" s="493">
        <v>11.0484215084499</v>
      </c>
      <c r="F38" s="669">
        <v>0.330218866814118</v>
      </c>
      <c r="G38" s="653">
        <v>0</v>
      </c>
      <c r="H38" s="661">
        <v>4.0532528156202803</v>
      </c>
      <c r="I38" s="493">
        <v>25.376286104661499</v>
      </c>
      <c r="J38" s="493">
        <v>27.720825331463999</v>
      </c>
      <c r="K38" s="493">
        <v>5.2903469147559603</v>
      </c>
      <c r="L38" s="669">
        <v>0.63806720759708002</v>
      </c>
      <c r="M38" s="653">
        <v>0</v>
      </c>
      <c r="N38" s="653">
        <v>0</v>
      </c>
      <c r="O38" s="653">
        <v>0</v>
      </c>
      <c r="P38" s="653">
        <v>0</v>
      </c>
      <c r="Q38" s="669">
        <v>20.3682108320785</v>
      </c>
      <c r="R38" s="653">
        <v>0</v>
      </c>
      <c r="S38" s="653">
        <v>0</v>
      </c>
      <c r="T38" s="493">
        <v>1.47512060921247</v>
      </c>
      <c r="U38" s="493">
        <v>20.310577588730901</v>
      </c>
    </row>
    <row r="39" spans="1:22" x14ac:dyDescent="0.3">
      <c r="A39" s="1362"/>
      <c r="B39" s="498" t="s">
        <v>254</v>
      </c>
      <c r="C39" s="493">
        <v>0.14399308627831001</v>
      </c>
      <c r="D39" s="493">
        <v>0.82582060148776204</v>
      </c>
      <c r="E39" s="493">
        <v>3.60673320662324</v>
      </c>
      <c r="F39" s="669">
        <v>0.43788254999999998</v>
      </c>
      <c r="G39" s="653">
        <v>0</v>
      </c>
      <c r="H39" s="661">
        <v>2.68738230468455</v>
      </c>
      <c r="I39" s="493">
        <v>1.95917310335277</v>
      </c>
      <c r="J39" s="493">
        <v>4.9121079073732803</v>
      </c>
      <c r="K39" s="493">
        <v>1.90929494790957</v>
      </c>
      <c r="L39" s="669">
        <v>0.690838530358308</v>
      </c>
      <c r="M39" s="653">
        <v>0</v>
      </c>
      <c r="N39" s="653">
        <v>0</v>
      </c>
      <c r="O39" s="653">
        <v>0</v>
      </c>
      <c r="P39" s="653">
        <v>0</v>
      </c>
      <c r="Q39" s="669">
        <v>27.009008250000001</v>
      </c>
      <c r="R39" s="653">
        <v>0</v>
      </c>
      <c r="S39" s="653">
        <v>0</v>
      </c>
      <c r="T39" s="493">
        <v>0.55325873569122797</v>
      </c>
      <c r="U39" s="493">
        <v>1.02979310317257</v>
      </c>
    </row>
    <row r="40" spans="1:22" ht="15" thickBot="1" x14ac:dyDescent="0.35">
      <c r="A40" s="1405" t="s">
        <v>51</v>
      </c>
      <c r="B40" s="471" t="s">
        <v>265</v>
      </c>
      <c r="C40" s="500">
        <v>1.16151395616015</v>
      </c>
      <c r="D40" s="674">
        <v>3.6373303069987601</v>
      </c>
      <c r="E40" s="500">
        <v>3.4070652935979502</v>
      </c>
      <c r="F40" s="674">
        <v>4.6652371427270101</v>
      </c>
      <c r="G40" s="675">
        <v>0</v>
      </c>
      <c r="H40" s="673">
        <v>28.276712453990299</v>
      </c>
      <c r="I40" s="500">
        <v>14.688088480357999</v>
      </c>
      <c r="J40" s="500">
        <v>21.2466960480218</v>
      </c>
      <c r="K40" s="500">
        <v>4.6142059081343998</v>
      </c>
      <c r="L40" s="674">
        <v>4.5871679196976398</v>
      </c>
      <c r="M40" s="675">
        <v>0</v>
      </c>
      <c r="N40" s="673">
        <v>2.149</v>
      </c>
      <c r="O40" s="673">
        <v>73.744110276767799</v>
      </c>
      <c r="P40" s="675">
        <v>0</v>
      </c>
      <c r="Q40" s="673">
        <v>2.35</v>
      </c>
      <c r="R40" s="675">
        <v>0</v>
      </c>
      <c r="S40" s="673">
        <v>1.56875473325898</v>
      </c>
      <c r="T40" s="674">
        <v>3.1960661986173502</v>
      </c>
      <c r="U40" s="500">
        <v>9.1188236465327996</v>
      </c>
    </row>
    <row r="41" spans="1:22" ht="15" thickBot="1" x14ac:dyDescent="0.35">
      <c r="A41" s="1361"/>
      <c r="B41" s="473" t="s">
        <v>17</v>
      </c>
      <c r="C41" s="496">
        <v>661</v>
      </c>
      <c r="D41" s="529">
        <v>192</v>
      </c>
      <c r="E41" s="496">
        <v>36</v>
      </c>
      <c r="F41" s="529">
        <v>6</v>
      </c>
      <c r="G41" s="653">
        <v>0</v>
      </c>
      <c r="H41" s="653">
        <v>2</v>
      </c>
      <c r="I41" s="496">
        <v>945</v>
      </c>
      <c r="J41" s="496">
        <v>124</v>
      </c>
      <c r="K41" s="496">
        <v>52</v>
      </c>
      <c r="L41" s="529">
        <v>9</v>
      </c>
      <c r="M41" s="653">
        <v>0</v>
      </c>
      <c r="N41" s="653">
        <v>2</v>
      </c>
      <c r="O41" s="653">
        <v>4</v>
      </c>
      <c r="P41" s="653">
        <v>0</v>
      </c>
      <c r="Q41" s="653">
        <v>1</v>
      </c>
      <c r="R41" s="653">
        <v>0</v>
      </c>
      <c r="S41" s="653">
        <v>3</v>
      </c>
      <c r="T41" s="529">
        <v>28</v>
      </c>
      <c r="U41" s="502">
        <v>2066</v>
      </c>
    </row>
    <row r="42" spans="1:22" ht="15" thickBot="1" x14ac:dyDescent="0.35">
      <c r="A42" s="1361"/>
      <c r="B42" s="473" t="s">
        <v>18</v>
      </c>
      <c r="C42" s="496">
        <v>547</v>
      </c>
      <c r="D42" s="529">
        <v>156</v>
      </c>
      <c r="E42" s="496">
        <v>34</v>
      </c>
      <c r="F42" s="529">
        <v>8</v>
      </c>
      <c r="G42" s="653">
        <v>0</v>
      </c>
      <c r="H42" s="653">
        <v>3</v>
      </c>
      <c r="I42" s="496">
        <v>715</v>
      </c>
      <c r="J42" s="496">
        <v>104</v>
      </c>
      <c r="K42" s="496">
        <v>43</v>
      </c>
      <c r="L42" s="529">
        <v>7</v>
      </c>
      <c r="M42" s="653">
        <v>0</v>
      </c>
      <c r="N42" s="653">
        <v>2</v>
      </c>
      <c r="O42" s="653">
        <v>4</v>
      </c>
      <c r="P42" s="653">
        <v>0</v>
      </c>
      <c r="Q42" s="653">
        <v>1</v>
      </c>
      <c r="R42" s="653">
        <v>0</v>
      </c>
      <c r="S42" s="653">
        <v>4</v>
      </c>
      <c r="T42" s="529">
        <v>20</v>
      </c>
      <c r="U42" s="502">
        <v>1648</v>
      </c>
      <c r="V42" s="676"/>
    </row>
    <row r="43" spans="1:22" ht="15" thickBot="1" x14ac:dyDescent="0.35">
      <c r="A43" s="1361"/>
      <c r="B43" s="471" t="s">
        <v>252</v>
      </c>
      <c r="C43" s="493">
        <v>0.497</v>
      </c>
      <c r="D43" s="661">
        <v>1.369</v>
      </c>
      <c r="E43" s="493">
        <v>1.8740000000000001</v>
      </c>
      <c r="F43" s="661">
        <v>2.6190000000000002</v>
      </c>
      <c r="G43" s="653">
        <v>0</v>
      </c>
      <c r="H43" s="669">
        <v>31.452000000000002</v>
      </c>
      <c r="I43" s="493">
        <v>6.7640000000000002</v>
      </c>
      <c r="J43" s="493">
        <v>20.68</v>
      </c>
      <c r="K43" s="493">
        <v>3.5710000000000002</v>
      </c>
      <c r="L43" s="661">
        <v>2.6320000000000001</v>
      </c>
      <c r="M43" s="653">
        <v>0</v>
      </c>
      <c r="N43" s="669">
        <v>2.149</v>
      </c>
      <c r="O43" s="669">
        <v>1.7490000000000001</v>
      </c>
      <c r="P43" s="653">
        <v>0</v>
      </c>
      <c r="Q43" s="669">
        <v>2.35</v>
      </c>
      <c r="R43" s="653">
        <v>0</v>
      </c>
      <c r="S43" s="669">
        <v>0.443</v>
      </c>
      <c r="T43" s="529">
        <v>1</v>
      </c>
      <c r="U43" s="493">
        <v>2.5</v>
      </c>
    </row>
    <row r="44" spans="1:22" ht="15" thickBot="1" x14ac:dyDescent="0.35">
      <c r="A44" s="1361"/>
      <c r="B44" s="473" t="s">
        <v>287</v>
      </c>
      <c r="C44" s="493">
        <v>2.0235999684635799</v>
      </c>
      <c r="D44" s="661">
        <v>13.3054760946105</v>
      </c>
      <c r="E44" s="493">
        <v>5.1002409234004</v>
      </c>
      <c r="F44" s="661">
        <v>6.0821343535838199</v>
      </c>
      <c r="G44" s="653">
        <v>0</v>
      </c>
      <c r="H44" s="669">
        <v>7.1632611220180404</v>
      </c>
      <c r="I44" s="493">
        <v>24.040548824267901</v>
      </c>
      <c r="J44" s="493">
        <v>18.556518239035501</v>
      </c>
      <c r="K44" s="493">
        <v>4.2935110108629697</v>
      </c>
      <c r="L44" s="661">
        <v>5.2028602203629797</v>
      </c>
      <c r="M44" s="653">
        <v>0</v>
      </c>
      <c r="N44" s="653">
        <v>0</v>
      </c>
      <c r="O44" s="669">
        <v>102.888994188457</v>
      </c>
      <c r="P44" s="653">
        <v>0</v>
      </c>
      <c r="Q44" s="653">
        <v>0</v>
      </c>
      <c r="R44" s="653">
        <v>0</v>
      </c>
      <c r="S44" s="669">
        <v>1.45749513790204</v>
      </c>
      <c r="T44" s="661">
        <v>8.2121081458938701</v>
      </c>
      <c r="U44" s="493">
        <v>19.3252900008955</v>
      </c>
    </row>
    <row r="45" spans="1:22" x14ac:dyDescent="0.3">
      <c r="A45" s="1362"/>
      <c r="B45" s="498" t="s">
        <v>254</v>
      </c>
      <c r="C45" s="493">
        <v>0.162256369518434</v>
      </c>
      <c r="D45" s="661">
        <v>1.9977395770680899</v>
      </c>
      <c r="E45" s="493">
        <v>1.6402950969477199</v>
      </c>
      <c r="F45" s="661">
        <v>4.0325686504294298</v>
      </c>
      <c r="G45" s="653">
        <v>0</v>
      </c>
      <c r="H45" s="669">
        <v>7.75569834523243</v>
      </c>
      <c r="I45" s="493">
        <v>1.6860176267701901</v>
      </c>
      <c r="J45" s="493">
        <v>3.41232648364036</v>
      </c>
      <c r="K45" s="493">
        <v>1.2278607216570701</v>
      </c>
      <c r="L45" s="661">
        <v>3.6877705513904599</v>
      </c>
      <c r="M45" s="653">
        <v>0</v>
      </c>
      <c r="N45" s="653">
        <v>0</v>
      </c>
      <c r="O45" s="669">
        <v>96.473865400806602</v>
      </c>
      <c r="P45" s="653">
        <v>0</v>
      </c>
      <c r="Q45" s="653">
        <v>0</v>
      </c>
      <c r="R45" s="653">
        <v>0</v>
      </c>
      <c r="S45" s="669">
        <v>1.3666203160538499</v>
      </c>
      <c r="T45" s="661">
        <v>3.4435818948613002</v>
      </c>
      <c r="U45" s="493">
        <v>0.89272597175369595</v>
      </c>
    </row>
    <row r="46" spans="1:22" ht="15" thickBot="1" x14ac:dyDescent="0.35">
      <c r="A46" s="1405" t="s">
        <v>56</v>
      </c>
      <c r="B46" s="471" t="s">
        <v>265</v>
      </c>
      <c r="C46" s="500">
        <v>1.0160681498597099</v>
      </c>
      <c r="D46" s="500">
        <v>3.69198415179538</v>
      </c>
      <c r="E46" s="500">
        <v>5.3799319554807203</v>
      </c>
      <c r="F46" s="500">
        <v>5.6015656054784504</v>
      </c>
      <c r="G46" s="674">
        <v>8.9920543620459892</v>
      </c>
      <c r="H46" s="500">
        <v>11.178131860151</v>
      </c>
      <c r="I46" s="500">
        <v>17.1358756007788</v>
      </c>
      <c r="J46" s="500">
        <v>26.671836328730201</v>
      </c>
      <c r="K46" s="500">
        <v>3.4570178144107002</v>
      </c>
      <c r="L46" s="500">
        <v>2.8117723177172702</v>
      </c>
      <c r="M46" s="673">
        <v>2.1949999999999998</v>
      </c>
      <c r="N46" s="673">
        <v>12.8688066994865</v>
      </c>
      <c r="O46" s="673">
        <v>3.5750000000000002</v>
      </c>
      <c r="P46" s="673">
        <v>127.9575</v>
      </c>
      <c r="Q46" s="673">
        <v>12.345450916841299</v>
      </c>
      <c r="R46" s="675">
        <v>0</v>
      </c>
      <c r="S46" s="500">
        <v>2.6102017350480602</v>
      </c>
      <c r="T46" s="500">
        <v>2.3080676255375101</v>
      </c>
      <c r="U46" s="500">
        <v>7.7108257969989404</v>
      </c>
    </row>
    <row r="47" spans="1:22" ht="15" thickBot="1" x14ac:dyDescent="0.35">
      <c r="A47" s="1361"/>
      <c r="B47" s="473" t="s">
        <v>17</v>
      </c>
      <c r="C47" s="502">
        <v>4839</v>
      </c>
      <c r="D47" s="496">
        <v>872</v>
      </c>
      <c r="E47" s="496">
        <v>149</v>
      </c>
      <c r="F47" s="496">
        <v>17</v>
      </c>
      <c r="G47" s="529">
        <v>7</v>
      </c>
      <c r="H47" s="496">
        <v>70</v>
      </c>
      <c r="I47" s="502">
        <v>2903</v>
      </c>
      <c r="J47" s="496">
        <v>696</v>
      </c>
      <c r="K47" s="496">
        <v>689</v>
      </c>
      <c r="L47" s="496">
        <v>340</v>
      </c>
      <c r="M47" s="653">
        <v>4</v>
      </c>
      <c r="N47" s="653">
        <v>6</v>
      </c>
      <c r="O47" s="653">
        <v>1</v>
      </c>
      <c r="P47" s="653">
        <v>5</v>
      </c>
      <c r="Q47" s="653">
        <v>4</v>
      </c>
      <c r="R47" s="653">
        <v>0</v>
      </c>
      <c r="S47" s="496">
        <v>20</v>
      </c>
      <c r="T47" s="496">
        <v>92</v>
      </c>
      <c r="U47" s="502">
        <v>10714</v>
      </c>
    </row>
    <row r="48" spans="1:22" ht="15" thickBot="1" x14ac:dyDescent="0.35">
      <c r="A48" s="1361"/>
      <c r="B48" s="473" t="s">
        <v>18</v>
      </c>
      <c r="C48" s="502">
        <v>3632</v>
      </c>
      <c r="D48" s="496">
        <v>659</v>
      </c>
      <c r="E48" s="496">
        <v>125</v>
      </c>
      <c r="F48" s="496">
        <v>19</v>
      </c>
      <c r="G48" s="529">
        <v>6</v>
      </c>
      <c r="H48" s="496">
        <v>56</v>
      </c>
      <c r="I48" s="502">
        <v>2172</v>
      </c>
      <c r="J48" s="496">
        <v>507</v>
      </c>
      <c r="K48" s="496">
        <v>497</v>
      </c>
      <c r="L48" s="496">
        <v>252</v>
      </c>
      <c r="M48" s="653">
        <v>2</v>
      </c>
      <c r="N48" s="653">
        <v>4</v>
      </c>
      <c r="O48" s="653">
        <v>2</v>
      </c>
      <c r="P48" s="653">
        <v>2</v>
      </c>
      <c r="Q48" s="653">
        <v>4</v>
      </c>
      <c r="R48" s="653">
        <v>0</v>
      </c>
      <c r="S48" s="496">
        <v>17</v>
      </c>
      <c r="T48" s="496">
        <v>80</v>
      </c>
      <c r="U48" s="502">
        <v>8036</v>
      </c>
    </row>
    <row r="49" spans="1:21" ht="15" thickBot="1" x14ac:dyDescent="0.35">
      <c r="A49" s="1361"/>
      <c r="B49" s="471" t="s">
        <v>252</v>
      </c>
      <c r="C49" s="493">
        <v>0.434</v>
      </c>
      <c r="D49" s="493">
        <v>2.0230000000000001</v>
      </c>
      <c r="E49" s="493">
        <v>3.859</v>
      </c>
      <c r="F49" s="493">
        <v>4.3289999999999997</v>
      </c>
      <c r="G49" s="661">
        <v>16.41</v>
      </c>
      <c r="H49" s="493">
        <v>4.7119999999999997</v>
      </c>
      <c r="I49" s="493">
        <v>7.4329999999999998</v>
      </c>
      <c r="J49" s="493">
        <v>12.601000000000001</v>
      </c>
      <c r="K49" s="493">
        <v>2.5579999999999998</v>
      </c>
      <c r="L49" s="493">
        <v>2.484</v>
      </c>
      <c r="M49" s="669">
        <v>2.1829999999999998</v>
      </c>
      <c r="N49" s="669">
        <v>2.2290000000000001</v>
      </c>
      <c r="O49" s="669">
        <v>3.3780000000000001</v>
      </c>
      <c r="P49" s="669">
        <v>75.224000000000004</v>
      </c>
      <c r="Q49" s="669">
        <v>13.891</v>
      </c>
      <c r="R49" s="653">
        <v>0</v>
      </c>
      <c r="S49" s="493">
        <v>2.633</v>
      </c>
      <c r="T49" s="493">
        <v>1.135</v>
      </c>
      <c r="U49" s="493">
        <v>1.7609999999999999</v>
      </c>
    </row>
    <row r="50" spans="1:21" ht="15" thickBot="1" x14ac:dyDescent="0.35">
      <c r="A50" s="1361"/>
      <c r="B50" s="473" t="s">
        <v>287</v>
      </c>
      <c r="C50" s="493">
        <v>2.1845011905932599</v>
      </c>
      <c r="D50" s="493">
        <v>5.5888991563503803</v>
      </c>
      <c r="E50" s="493">
        <v>5.0215048766206003</v>
      </c>
      <c r="F50" s="493">
        <v>4.3214367234437097</v>
      </c>
      <c r="G50" s="661">
        <v>8.5528458584285794</v>
      </c>
      <c r="H50" s="493">
        <v>14.8628498512146</v>
      </c>
      <c r="I50" s="493">
        <v>28.0472585655593</v>
      </c>
      <c r="J50" s="493">
        <v>32.7436732843763</v>
      </c>
      <c r="K50" s="493">
        <v>3.7932498920800599</v>
      </c>
      <c r="L50" s="493">
        <v>2.1627445415865099</v>
      </c>
      <c r="M50" s="669">
        <v>1.6970562748477198E-2</v>
      </c>
      <c r="N50" s="669">
        <v>13.7152980958156</v>
      </c>
      <c r="O50" s="669">
        <v>0.27860007178750001</v>
      </c>
      <c r="P50" s="669">
        <v>74.5764308914016</v>
      </c>
      <c r="Q50" s="669">
        <v>10.7757651559085</v>
      </c>
      <c r="R50" s="653">
        <v>0</v>
      </c>
      <c r="S50" s="493">
        <v>1.63569672844628</v>
      </c>
      <c r="T50" s="493">
        <v>4.1309481040739797</v>
      </c>
      <c r="U50" s="493">
        <v>19.249256094899</v>
      </c>
    </row>
    <row r="51" spans="1:21" x14ac:dyDescent="0.3">
      <c r="A51" s="1362"/>
      <c r="B51" s="498" t="s">
        <v>254</v>
      </c>
      <c r="C51" s="493">
        <v>6.7975141364669395E-2</v>
      </c>
      <c r="D51" s="493">
        <v>0.40827644051103801</v>
      </c>
      <c r="E51" s="493">
        <v>0.84226671012531795</v>
      </c>
      <c r="F51" s="493">
        <v>1.8591828790807501</v>
      </c>
      <c r="G51" s="661">
        <v>6.54795631848084</v>
      </c>
      <c r="H51" s="493">
        <v>3.72459306730036</v>
      </c>
      <c r="I51" s="493">
        <v>1.1285771719125099</v>
      </c>
      <c r="J51" s="493">
        <v>2.7270567282642402</v>
      </c>
      <c r="K51" s="493">
        <v>0.31908325478809602</v>
      </c>
      <c r="L51" s="493">
        <v>0.25549105981577303</v>
      </c>
      <c r="M51" s="669">
        <v>2.2503599999999999E-2</v>
      </c>
      <c r="N51" s="669">
        <v>12.860149259541499</v>
      </c>
      <c r="O51" s="669">
        <v>0.36943409999999999</v>
      </c>
      <c r="P51" s="669">
        <v>98.891132549999995</v>
      </c>
      <c r="Q51" s="669">
        <v>10.103896198437599</v>
      </c>
      <c r="R51" s="653">
        <v>0</v>
      </c>
      <c r="S51" s="493">
        <v>0.74395913017527704</v>
      </c>
      <c r="T51" s="493">
        <v>0.86611487860845404</v>
      </c>
      <c r="U51" s="493">
        <v>0.40268433944137799</v>
      </c>
    </row>
    <row r="52" spans="1:21" ht="15" thickBot="1" x14ac:dyDescent="0.35">
      <c r="A52" s="1405" t="s">
        <v>66</v>
      </c>
      <c r="B52" s="471" t="s">
        <v>265</v>
      </c>
      <c r="C52" s="500">
        <v>1.1087668189700099</v>
      </c>
      <c r="D52" s="500">
        <v>2.1306755940520201</v>
      </c>
      <c r="E52" s="500">
        <v>4.71572963269581</v>
      </c>
      <c r="F52" s="674">
        <v>3.0764365698661198</v>
      </c>
      <c r="G52" s="500">
        <v>2.8260595992684898</v>
      </c>
      <c r="H52" s="500">
        <v>3.34955174743836</v>
      </c>
      <c r="I52" s="500">
        <v>14.300476312280299</v>
      </c>
      <c r="J52" s="500">
        <v>29.032941826224199</v>
      </c>
      <c r="K52" s="500">
        <v>3.14053207559106</v>
      </c>
      <c r="L52" s="500">
        <v>2.14519363736524</v>
      </c>
      <c r="M52" s="673">
        <v>10.818</v>
      </c>
      <c r="N52" s="675">
        <v>0</v>
      </c>
      <c r="O52" s="673">
        <v>59.211666666666702</v>
      </c>
      <c r="P52" s="673">
        <v>11.57</v>
      </c>
      <c r="Q52" s="673">
        <v>11.5957330941501</v>
      </c>
      <c r="R52" s="675">
        <v>0</v>
      </c>
      <c r="S52" s="500">
        <v>2.03531767595085</v>
      </c>
      <c r="T52" s="500">
        <v>1.37233695287534</v>
      </c>
      <c r="U52" s="500">
        <v>8.03325367925415</v>
      </c>
    </row>
    <row r="53" spans="1:21" ht="15" thickBot="1" x14ac:dyDescent="0.35">
      <c r="A53" s="1361"/>
      <c r="B53" s="473" t="s">
        <v>17</v>
      </c>
      <c r="C53" s="502">
        <v>1122</v>
      </c>
      <c r="D53" s="496">
        <v>233</v>
      </c>
      <c r="E53" s="496">
        <v>30</v>
      </c>
      <c r="F53" s="529">
        <v>6</v>
      </c>
      <c r="G53" s="496">
        <v>4</v>
      </c>
      <c r="H53" s="496">
        <v>27</v>
      </c>
      <c r="I53" s="502">
        <v>1173</v>
      </c>
      <c r="J53" s="496">
        <v>143</v>
      </c>
      <c r="K53" s="496">
        <v>160</v>
      </c>
      <c r="L53" s="496">
        <v>15</v>
      </c>
      <c r="M53" s="653">
        <v>1</v>
      </c>
      <c r="N53" s="653">
        <v>0</v>
      </c>
      <c r="O53" s="653">
        <v>3</v>
      </c>
      <c r="P53" s="653">
        <v>1</v>
      </c>
      <c r="Q53" s="653">
        <v>4</v>
      </c>
      <c r="R53" s="653">
        <v>0</v>
      </c>
      <c r="S53" s="496">
        <v>8</v>
      </c>
      <c r="T53" s="496">
        <v>31</v>
      </c>
      <c r="U53" s="502">
        <v>2958</v>
      </c>
    </row>
    <row r="54" spans="1:21" ht="15" thickBot="1" x14ac:dyDescent="0.35">
      <c r="A54" s="1361"/>
      <c r="B54" s="473" t="s">
        <v>18</v>
      </c>
      <c r="C54" s="502">
        <v>1256</v>
      </c>
      <c r="D54" s="496">
        <v>300</v>
      </c>
      <c r="E54" s="496">
        <v>39</v>
      </c>
      <c r="F54" s="529">
        <v>7</v>
      </c>
      <c r="G54" s="496">
        <v>6</v>
      </c>
      <c r="H54" s="496">
        <v>32</v>
      </c>
      <c r="I54" s="502">
        <v>1245</v>
      </c>
      <c r="J54" s="496">
        <v>163</v>
      </c>
      <c r="K54" s="496">
        <v>192</v>
      </c>
      <c r="L54" s="496">
        <v>14</v>
      </c>
      <c r="M54" s="653">
        <v>1</v>
      </c>
      <c r="N54" s="653">
        <v>0</v>
      </c>
      <c r="O54" s="653">
        <v>3</v>
      </c>
      <c r="P54" s="653">
        <v>1</v>
      </c>
      <c r="Q54" s="653">
        <v>5</v>
      </c>
      <c r="R54" s="653">
        <v>0</v>
      </c>
      <c r="S54" s="496">
        <v>7</v>
      </c>
      <c r="T54" s="496">
        <v>37</v>
      </c>
      <c r="U54" s="502">
        <v>3308</v>
      </c>
    </row>
    <row r="55" spans="1:21" ht="15" thickBot="1" x14ac:dyDescent="0.35">
      <c r="A55" s="1361"/>
      <c r="B55" s="471" t="s">
        <v>252</v>
      </c>
      <c r="C55" s="493">
        <v>0.503</v>
      </c>
      <c r="D55" s="493">
        <v>1.8260000000000001</v>
      </c>
      <c r="E55" s="493">
        <v>3.391</v>
      </c>
      <c r="F55" s="661">
        <v>2.7320000000000002</v>
      </c>
      <c r="G55" s="493">
        <v>2.8119999999999998</v>
      </c>
      <c r="H55" s="493">
        <v>2.8610000000000002</v>
      </c>
      <c r="I55" s="493">
        <v>6.0970000000000004</v>
      </c>
      <c r="J55" s="493">
        <v>26.302</v>
      </c>
      <c r="K55" s="493">
        <v>2.3199999999999998</v>
      </c>
      <c r="L55" s="493">
        <v>2.2589999999999999</v>
      </c>
      <c r="M55" s="669">
        <v>10.818</v>
      </c>
      <c r="N55" s="653">
        <v>0</v>
      </c>
      <c r="O55" s="669">
        <v>78.87</v>
      </c>
      <c r="P55" s="669">
        <v>11.57</v>
      </c>
      <c r="Q55" s="669">
        <v>12.316000000000001</v>
      </c>
      <c r="R55" s="653">
        <v>0</v>
      </c>
      <c r="S55" s="493">
        <v>1.5029999999999999</v>
      </c>
      <c r="T55" s="496">
        <v>1</v>
      </c>
      <c r="U55" s="493">
        <v>2.036</v>
      </c>
    </row>
    <row r="56" spans="1:21" ht="15" thickBot="1" x14ac:dyDescent="0.35">
      <c r="A56" s="1361"/>
      <c r="B56" s="473" t="s">
        <v>287</v>
      </c>
      <c r="C56" s="493">
        <v>1.8414826797619901</v>
      </c>
      <c r="D56" s="493">
        <v>1.97106221267019</v>
      </c>
      <c r="E56" s="493">
        <v>4.4887858581570397</v>
      </c>
      <c r="F56" s="661">
        <v>2.72382398694094</v>
      </c>
      <c r="G56" s="493">
        <v>2.6173406972021002E-2</v>
      </c>
      <c r="H56" s="493">
        <v>2.3155680329353299</v>
      </c>
      <c r="I56" s="493">
        <v>22.594104751001801</v>
      </c>
      <c r="J56" s="493">
        <v>30.582581007265201</v>
      </c>
      <c r="K56" s="493">
        <v>3.59883872610903</v>
      </c>
      <c r="L56" s="493">
        <v>1.53759278323945</v>
      </c>
      <c r="M56" s="653">
        <v>0</v>
      </c>
      <c r="N56" s="653">
        <v>0</v>
      </c>
      <c r="O56" s="669">
        <v>46.645313894681102</v>
      </c>
      <c r="P56" s="653">
        <v>0</v>
      </c>
      <c r="Q56" s="669">
        <v>3.6528964747660799</v>
      </c>
      <c r="R56" s="653">
        <v>0</v>
      </c>
      <c r="S56" s="493">
        <v>1.0309157747372599</v>
      </c>
      <c r="T56" s="493">
        <v>2.2203810058309301</v>
      </c>
      <c r="U56" s="493">
        <v>17.736695810567799</v>
      </c>
    </row>
    <row r="57" spans="1:21" x14ac:dyDescent="0.3">
      <c r="A57" s="1362"/>
      <c r="B57" s="498" t="s">
        <v>254</v>
      </c>
      <c r="C57" s="493">
        <v>9.7441412839931296E-2</v>
      </c>
      <c r="D57" s="493">
        <v>0.21340788337546601</v>
      </c>
      <c r="E57" s="493">
        <v>1.3479299948472001</v>
      </c>
      <c r="F57" s="661">
        <v>1.9306376609731299</v>
      </c>
      <c r="G57" s="493">
        <v>2.0038046796987799E-2</v>
      </c>
      <c r="H57" s="493">
        <v>0.76763242265845799</v>
      </c>
      <c r="I57" s="493">
        <v>1.20082913339708</v>
      </c>
      <c r="J57" s="493">
        <v>4.4921172790743</v>
      </c>
      <c r="K57" s="493">
        <v>0.48706006728990597</v>
      </c>
      <c r="L57" s="493">
        <v>0.77063382569483696</v>
      </c>
      <c r="M57" s="653">
        <v>0</v>
      </c>
      <c r="N57" s="653">
        <v>0</v>
      </c>
      <c r="O57" s="669">
        <v>50.503112705726501</v>
      </c>
      <c r="P57" s="653">
        <v>0</v>
      </c>
      <c r="Q57" s="669">
        <v>3.0635368996198</v>
      </c>
      <c r="R57" s="653">
        <v>0</v>
      </c>
      <c r="S57" s="493">
        <v>0.73070977770275802</v>
      </c>
      <c r="T57" s="493">
        <v>0.68453773749911495</v>
      </c>
      <c r="U57" s="493">
        <v>0.57831002517932995</v>
      </c>
    </row>
    <row r="58" spans="1:21" ht="15" thickBot="1" x14ac:dyDescent="0.35">
      <c r="A58" s="1405" t="s">
        <v>71</v>
      </c>
      <c r="B58" s="471" t="s">
        <v>265</v>
      </c>
      <c r="C58" s="500">
        <v>1.2819403968432299</v>
      </c>
      <c r="D58" s="674">
        <v>4.9490245332570897</v>
      </c>
      <c r="E58" s="673">
        <v>2.9485000000000001</v>
      </c>
      <c r="F58" s="673">
        <v>1.3859999999999999</v>
      </c>
      <c r="G58" s="675">
        <v>0</v>
      </c>
      <c r="H58" s="673">
        <v>6.0495000000000001</v>
      </c>
      <c r="I58" s="500">
        <v>13.8092848988356</v>
      </c>
      <c r="J58" s="500">
        <v>27.889348971752199</v>
      </c>
      <c r="K58" s="500">
        <v>7.1809392775846304</v>
      </c>
      <c r="L58" s="675">
        <v>0</v>
      </c>
      <c r="M58" s="675">
        <v>0</v>
      </c>
      <c r="N58" s="673">
        <v>1.546</v>
      </c>
      <c r="O58" s="673">
        <v>2.6755</v>
      </c>
      <c r="P58" s="673">
        <v>44.624333333333297</v>
      </c>
      <c r="Q58" s="675">
        <v>0</v>
      </c>
      <c r="R58" s="675">
        <v>0</v>
      </c>
      <c r="S58" s="673">
        <v>2.8084036595542701</v>
      </c>
      <c r="T58" s="673">
        <v>3.5876323359834199</v>
      </c>
      <c r="U58" s="500">
        <v>9.5244060762853806</v>
      </c>
    </row>
    <row r="59" spans="1:21" ht="15" thickBot="1" x14ac:dyDescent="0.35">
      <c r="A59" s="1361"/>
      <c r="B59" s="473" t="s">
        <v>17</v>
      </c>
      <c r="C59" s="496">
        <v>217</v>
      </c>
      <c r="D59" s="529">
        <v>28</v>
      </c>
      <c r="E59" s="653">
        <v>2</v>
      </c>
      <c r="F59" s="653">
        <v>3</v>
      </c>
      <c r="G59" s="653">
        <v>0</v>
      </c>
      <c r="H59" s="653">
        <v>2</v>
      </c>
      <c r="I59" s="496">
        <v>307</v>
      </c>
      <c r="J59" s="496">
        <v>36</v>
      </c>
      <c r="K59" s="496">
        <v>23</v>
      </c>
      <c r="L59" s="653">
        <v>0</v>
      </c>
      <c r="M59" s="653">
        <v>0</v>
      </c>
      <c r="N59" s="653">
        <v>3</v>
      </c>
      <c r="O59" s="653">
        <v>1</v>
      </c>
      <c r="P59" s="653">
        <v>4</v>
      </c>
      <c r="Q59" s="653">
        <v>0</v>
      </c>
      <c r="R59" s="653">
        <v>0</v>
      </c>
      <c r="S59" s="653">
        <v>3</v>
      </c>
      <c r="T59" s="653">
        <v>9</v>
      </c>
      <c r="U59" s="496">
        <v>640</v>
      </c>
    </row>
    <row r="60" spans="1:21" ht="15" thickBot="1" x14ac:dyDescent="0.35">
      <c r="A60" s="1361"/>
      <c r="B60" s="473" t="s">
        <v>18</v>
      </c>
      <c r="C60" s="496">
        <v>172</v>
      </c>
      <c r="D60" s="529">
        <v>24</v>
      </c>
      <c r="E60" s="653">
        <v>2</v>
      </c>
      <c r="F60" s="653">
        <v>4</v>
      </c>
      <c r="G60" s="653">
        <v>0</v>
      </c>
      <c r="H60" s="653">
        <v>2</v>
      </c>
      <c r="I60" s="496">
        <v>236</v>
      </c>
      <c r="J60" s="496">
        <v>31</v>
      </c>
      <c r="K60" s="496">
        <v>21</v>
      </c>
      <c r="L60" s="653">
        <v>0</v>
      </c>
      <c r="M60" s="653">
        <v>0</v>
      </c>
      <c r="N60" s="653">
        <v>2</v>
      </c>
      <c r="O60" s="653">
        <v>2</v>
      </c>
      <c r="P60" s="653">
        <v>3</v>
      </c>
      <c r="Q60" s="653">
        <v>0</v>
      </c>
      <c r="R60" s="653">
        <v>0</v>
      </c>
      <c r="S60" s="653">
        <v>3</v>
      </c>
      <c r="T60" s="653">
        <v>5</v>
      </c>
      <c r="U60" s="496">
        <v>507</v>
      </c>
    </row>
    <row r="61" spans="1:21" ht="15" thickBot="1" x14ac:dyDescent="0.35">
      <c r="A61" s="1361"/>
      <c r="B61" s="471" t="s">
        <v>252</v>
      </c>
      <c r="C61" s="493">
        <v>0.498</v>
      </c>
      <c r="D61" s="661">
        <v>1.2749999999999999</v>
      </c>
      <c r="E61" s="669">
        <v>1.337</v>
      </c>
      <c r="F61" s="669">
        <v>1.3859999999999999</v>
      </c>
      <c r="G61" s="653">
        <v>0</v>
      </c>
      <c r="H61" s="669">
        <v>6.04</v>
      </c>
      <c r="I61" s="493">
        <v>4.9329999999999998</v>
      </c>
      <c r="J61" s="493">
        <v>14.503</v>
      </c>
      <c r="K61" s="493">
        <v>6.0910000000000002</v>
      </c>
      <c r="L61" s="653">
        <v>0</v>
      </c>
      <c r="M61" s="653">
        <v>0</v>
      </c>
      <c r="N61" s="669">
        <v>1.546</v>
      </c>
      <c r="O61" s="669">
        <v>1.7809999999999999</v>
      </c>
      <c r="P61" s="669">
        <v>59.503999999999998</v>
      </c>
      <c r="Q61" s="653">
        <v>0</v>
      </c>
      <c r="R61" s="653">
        <v>0</v>
      </c>
      <c r="S61" s="669">
        <v>1.7529999999999999</v>
      </c>
      <c r="T61" s="653">
        <v>5</v>
      </c>
      <c r="U61" s="493">
        <v>2.2450000000000001</v>
      </c>
    </row>
    <row r="62" spans="1:21" ht="15" thickBot="1" x14ac:dyDescent="0.35">
      <c r="A62" s="1361"/>
      <c r="B62" s="473" t="s">
        <v>287</v>
      </c>
      <c r="C62" s="493">
        <v>4.4134691024292199</v>
      </c>
      <c r="D62" s="661">
        <v>8.8106821676703309</v>
      </c>
      <c r="E62" s="669">
        <v>2.2790051557642399</v>
      </c>
      <c r="F62" s="653">
        <v>0</v>
      </c>
      <c r="G62" s="653">
        <v>0</v>
      </c>
      <c r="H62" s="669">
        <v>1.3435028842544499E-2</v>
      </c>
      <c r="I62" s="493">
        <v>23.428048866857502</v>
      </c>
      <c r="J62" s="493">
        <v>34.800051446486997</v>
      </c>
      <c r="K62" s="493">
        <v>5.89306481260172</v>
      </c>
      <c r="L62" s="653">
        <v>0</v>
      </c>
      <c r="M62" s="653">
        <v>0</v>
      </c>
      <c r="N62" s="669">
        <v>3.1401849173675498E-16</v>
      </c>
      <c r="O62" s="669">
        <v>1.2650140315427301</v>
      </c>
      <c r="P62" s="669">
        <v>33.0667221891335</v>
      </c>
      <c r="Q62" s="653">
        <v>0</v>
      </c>
      <c r="R62" s="653">
        <v>0</v>
      </c>
      <c r="S62" s="669">
        <v>1.8957042379692099</v>
      </c>
      <c r="T62" s="669">
        <v>3.28251263951267</v>
      </c>
      <c r="U62" s="493">
        <v>20.171874323670501</v>
      </c>
    </row>
    <row r="63" spans="1:21" x14ac:dyDescent="0.3">
      <c r="A63" s="1362"/>
      <c r="B63" s="498" t="s">
        <v>254</v>
      </c>
      <c r="C63" s="493">
        <v>0.63108320246635496</v>
      </c>
      <c r="D63" s="661">
        <v>3.3726763538635298</v>
      </c>
      <c r="E63" s="669">
        <v>3.0220459499999999</v>
      </c>
      <c r="F63" s="653">
        <v>0</v>
      </c>
      <c r="G63" s="653">
        <v>0</v>
      </c>
      <c r="H63" s="669">
        <v>1.7815350000000101E-2</v>
      </c>
      <c r="I63" s="493">
        <v>2.8599001686831</v>
      </c>
      <c r="J63" s="493">
        <v>11.721138364488199</v>
      </c>
      <c r="K63" s="493">
        <v>2.41158361120721</v>
      </c>
      <c r="L63" s="653">
        <v>0</v>
      </c>
      <c r="M63" s="653">
        <v>0</v>
      </c>
      <c r="N63" s="669">
        <v>4.1640024761591101E-16</v>
      </c>
      <c r="O63" s="669">
        <v>1.6774558500000001</v>
      </c>
      <c r="P63" s="669">
        <v>35.801504118877403</v>
      </c>
      <c r="Q63" s="653">
        <v>0</v>
      </c>
      <c r="R63" s="672">
        <v>0</v>
      </c>
      <c r="S63" s="669">
        <v>2.0524883807845802</v>
      </c>
      <c r="T63" s="669">
        <v>2.7529109198911601</v>
      </c>
      <c r="U63" s="493">
        <v>1.6800144906868</v>
      </c>
    </row>
    <row r="64" spans="1:21" ht="15" thickBot="1" x14ac:dyDescent="0.35">
      <c r="A64" s="1405" t="s">
        <v>72</v>
      </c>
      <c r="B64" s="471" t="s">
        <v>265</v>
      </c>
      <c r="C64" s="500">
        <v>1.0903447048484201</v>
      </c>
      <c r="D64" s="500">
        <v>2.4430128800659698</v>
      </c>
      <c r="E64" s="674">
        <v>3.9354842930952798</v>
      </c>
      <c r="F64" s="673">
        <v>1.919</v>
      </c>
      <c r="G64" s="673">
        <v>20.434000000000001</v>
      </c>
      <c r="H64" s="673">
        <v>2.7275</v>
      </c>
      <c r="I64" s="500">
        <v>13.9315940637248</v>
      </c>
      <c r="J64" s="500">
        <v>30.778610861217501</v>
      </c>
      <c r="K64" s="674">
        <v>10.422423617555401</v>
      </c>
      <c r="L64" s="673">
        <v>3.5231534466818801</v>
      </c>
      <c r="M64" s="675">
        <v>0</v>
      </c>
      <c r="N64" s="673">
        <v>3.1389999999999998</v>
      </c>
      <c r="O64" s="675">
        <v>0</v>
      </c>
      <c r="P64" s="675">
        <v>0</v>
      </c>
      <c r="Q64" s="673">
        <v>14.759</v>
      </c>
      <c r="R64" s="655">
        <v>130</v>
      </c>
      <c r="S64" s="500">
        <v>3.7013157382443</v>
      </c>
      <c r="T64" s="674">
        <v>4.1300112265593301</v>
      </c>
      <c r="U64" s="500">
        <v>8.9431092468819795</v>
      </c>
    </row>
    <row r="65" spans="1:21" ht="15" thickBot="1" x14ac:dyDescent="0.35">
      <c r="A65" s="1361"/>
      <c r="B65" s="473" t="s">
        <v>17</v>
      </c>
      <c r="C65" s="496">
        <v>411</v>
      </c>
      <c r="D65" s="496">
        <v>139</v>
      </c>
      <c r="E65" s="529">
        <v>24</v>
      </c>
      <c r="F65" s="653">
        <v>1</v>
      </c>
      <c r="G65" s="653">
        <v>2</v>
      </c>
      <c r="H65" s="653">
        <v>2</v>
      </c>
      <c r="I65" s="496">
        <v>479</v>
      </c>
      <c r="J65" s="496">
        <v>86</v>
      </c>
      <c r="K65" s="529">
        <v>54</v>
      </c>
      <c r="L65" s="653">
        <v>6</v>
      </c>
      <c r="M65" s="653">
        <v>0</v>
      </c>
      <c r="N65" s="653">
        <v>1</v>
      </c>
      <c r="O65" s="653">
        <v>0</v>
      </c>
      <c r="P65" s="653">
        <v>0</v>
      </c>
      <c r="Q65" s="653">
        <v>1</v>
      </c>
      <c r="R65" s="659">
        <v>1</v>
      </c>
      <c r="S65" s="496">
        <v>13</v>
      </c>
      <c r="T65" s="529">
        <v>14</v>
      </c>
      <c r="U65" s="502">
        <v>1233</v>
      </c>
    </row>
    <row r="66" spans="1:21" ht="15" thickBot="1" x14ac:dyDescent="0.35">
      <c r="A66" s="1361"/>
      <c r="B66" s="473" t="s">
        <v>18</v>
      </c>
      <c r="C66" s="496">
        <v>487</v>
      </c>
      <c r="D66" s="496">
        <v>205</v>
      </c>
      <c r="E66" s="529">
        <v>36</v>
      </c>
      <c r="F66" s="653">
        <v>1</v>
      </c>
      <c r="G66" s="653">
        <v>3</v>
      </c>
      <c r="H66" s="653">
        <v>2</v>
      </c>
      <c r="I66" s="496">
        <v>521</v>
      </c>
      <c r="J66" s="496">
        <v>97</v>
      </c>
      <c r="K66" s="529">
        <v>62</v>
      </c>
      <c r="L66" s="653">
        <v>5</v>
      </c>
      <c r="M66" s="653">
        <v>0</v>
      </c>
      <c r="N66" s="653">
        <v>1</v>
      </c>
      <c r="O66" s="653">
        <v>0</v>
      </c>
      <c r="P66" s="653">
        <v>0</v>
      </c>
      <c r="Q66" s="653">
        <v>1</v>
      </c>
      <c r="R66" s="659">
        <v>1</v>
      </c>
      <c r="S66" s="496">
        <v>14</v>
      </c>
      <c r="T66" s="529">
        <v>17</v>
      </c>
      <c r="U66" s="502">
        <v>1453</v>
      </c>
    </row>
    <row r="67" spans="1:21" ht="15" thickBot="1" x14ac:dyDescent="0.35">
      <c r="A67" s="1361"/>
      <c r="B67" s="471" t="s">
        <v>252</v>
      </c>
      <c r="C67" s="493">
        <v>0.47899999999999998</v>
      </c>
      <c r="D67" s="493">
        <v>1.5489999999999999</v>
      </c>
      <c r="E67" s="661">
        <v>1.948</v>
      </c>
      <c r="F67" s="669">
        <v>1.92</v>
      </c>
      <c r="G67" s="669">
        <v>27.059000000000001</v>
      </c>
      <c r="H67" s="669">
        <v>2.71</v>
      </c>
      <c r="I67" s="493">
        <v>4.26</v>
      </c>
      <c r="J67" s="493">
        <v>23.103000000000002</v>
      </c>
      <c r="K67" s="661">
        <v>2.64</v>
      </c>
      <c r="L67" s="669">
        <v>0.876</v>
      </c>
      <c r="M67" s="653">
        <v>0</v>
      </c>
      <c r="N67" s="669">
        <v>3.1389999999999998</v>
      </c>
      <c r="O67" s="653">
        <v>0</v>
      </c>
      <c r="P67" s="653">
        <v>0</v>
      </c>
      <c r="Q67" s="669">
        <v>14.759</v>
      </c>
      <c r="R67" s="662">
        <v>130</v>
      </c>
      <c r="S67" s="493">
        <v>1.7809999999999999</v>
      </c>
      <c r="T67" s="661">
        <v>0.86099999999999999</v>
      </c>
      <c r="U67" s="493">
        <v>1.8859999999999999</v>
      </c>
    </row>
    <row r="68" spans="1:21" ht="15" thickBot="1" x14ac:dyDescent="0.35">
      <c r="A68" s="1361"/>
      <c r="B68" s="473" t="s">
        <v>287</v>
      </c>
      <c r="C68" s="493">
        <v>1.5748048743499301</v>
      </c>
      <c r="D68" s="493">
        <v>4.4561011038677201</v>
      </c>
      <c r="E68" s="661">
        <v>6.4400548416292303</v>
      </c>
      <c r="F68" s="653">
        <v>0</v>
      </c>
      <c r="G68" s="669">
        <v>16.668077843590702</v>
      </c>
      <c r="H68" s="669">
        <v>2.4748737341529301E-2</v>
      </c>
      <c r="I68" s="493">
        <v>23.7503556031571</v>
      </c>
      <c r="J68" s="493">
        <v>29.7424630550451</v>
      </c>
      <c r="K68" s="661">
        <v>33.9248457445604</v>
      </c>
      <c r="L68" s="669">
        <v>4.8890084173944901</v>
      </c>
      <c r="M68" s="653">
        <v>0</v>
      </c>
      <c r="N68" s="653">
        <v>0</v>
      </c>
      <c r="O68" s="653">
        <v>0</v>
      </c>
      <c r="P68" s="653">
        <v>0</v>
      </c>
      <c r="Q68" s="653">
        <v>0</v>
      </c>
      <c r="R68" s="664">
        <v>0</v>
      </c>
      <c r="S68" s="493">
        <v>2.5187978341851598</v>
      </c>
      <c r="T68" s="661">
        <v>9.4458360124097194</v>
      </c>
      <c r="U68" s="493">
        <v>20.306021995553401</v>
      </c>
    </row>
    <row r="69" spans="1:21" x14ac:dyDescent="0.3">
      <c r="A69" s="1361"/>
      <c r="B69" s="677" t="s">
        <v>254</v>
      </c>
      <c r="C69" s="499">
        <v>0.13382369696385299</v>
      </c>
      <c r="D69" s="499">
        <v>0.58364512052163597</v>
      </c>
      <c r="E69" s="670">
        <v>2.0128391407512098</v>
      </c>
      <c r="F69" s="672">
        <v>0</v>
      </c>
      <c r="G69" s="671">
        <v>18.046610551776599</v>
      </c>
      <c r="H69" s="671">
        <v>3.2817750000000097E-2</v>
      </c>
      <c r="I69" s="499">
        <v>1.9512908518612799</v>
      </c>
      <c r="J69" s="499">
        <v>5.6631989302307097</v>
      </c>
      <c r="K69" s="670">
        <v>8.0796545092048699</v>
      </c>
      <c r="L69" s="671">
        <v>4.1002141157583596</v>
      </c>
      <c r="M69" s="672">
        <v>0</v>
      </c>
      <c r="N69" s="672">
        <v>0</v>
      </c>
      <c r="O69" s="672">
        <v>0</v>
      </c>
      <c r="P69" s="672">
        <v>0</v>
      </c>
      <c r="Q69" s="672">
        <v>0</v>
      </c>
      <c r="R69" s="666">
        <v>0</v>
      </c>
      <c r="S69" s="499">
        <v>1.2624088980311601</v>
      </c>
      <c r="T69" s="670">
        <v>4.2962218003858101</v>
      </c>
      <c r="U69" s="678">
        <v>0.99899381346716498</v>
      </c>
    </row>
    <row r="70" spans="1:21" ht="48" customHeight="1" x14ac:dyDescent="0.3">
      <c r="A70" s="1268" t="s">
        <v>848</v>
      </c>
      <c r="B70" s="1268"/>
      <c r="C70" s="1268"/>
      <c r="D70" s="1268"/>
      <c r="E70" s="1268"/>
      <c r="F70" s="1268"/>
      <c r="G70" s="1268"/>
      <c r="H70" s="1268"/>
      <c r="I70" s="1268"/>
      <c r="J70" s="1268"/>
      <c r="K70" s="1268"/>
      <c r="L70" s="1268"/>
      <c r="M70" s="1268"/>
      <c r="N70" s="1268"/>
      <c r="O70" s="1268"/>
      <c r="P70" s="1268"/>
      <c r="Q70" s="1268"/>
      <c r="R70" s="1268"/>
      <c r="S70" s="1268"/>
      <c r="T70" s="1268"/>
      <c r="U70" s="1268"/>
    </row>
    <row r="71" spans="1:21" x14ac:dyDescent="0.3">
      <c r="A71" s="1371" t="s">
        <v>290</v>
      </c>
      <c r="B71" s="1371"/>
      <c r="C71" s="1371"/>
      <c r="D71" s="1371"/>
      <c r="E71" s="1371"/>
      <c r="F71" s="1371"/>
      <c r="G71" s="1371"/>
      <c r="H71" s="1371"/>
      <c r="I71" s="1371"/>
    </row>
    <row r="72" spans="1:21" x14ac:dyDescent="0.3">
      <c r="A72" s="1215" t="s">
        <v>291</v>
      </c>
      <c r="B72" s="1215"/>
      <c r="C72" s="1215"/>
      <c r="D72" s="1215"/>
      <c r="E72" s="1215"/>
      <c r="F72" s="1215"/>
      <c r="G72" s="1215"/>
      <c r="H72" s="1215"/>
      <c r="I72" s="1215"/>
    </row>
    <row r="120" ht="60.75" customHeight="1" x14ac:dyDescent="0.3"/>
  </sheetData>
  <mergeCells count="15">
    <mergeCell ref="A28:A33"/>
    <mergeCell ref="A1:U1"/>
    <mergeCell ref="A5:U5"/>
    <mergeCell ref="A8:A13"/>
    <mergeCell ref="A15:A20"/>
    <mergeCell ref="A22:A27"/>
    <mergeCell ref="A70:U70"/>
    <mergeCell ref="A71:I71"/>
    <mergeCell ref="A72:I72"/>
    <mergeCell ref="A34:A39"/>
    <mergeCell ref="A40:A45"/>
    <mergeCell ref="A46:A51"/>
    <mergeCell ref="A52:A57"/>
    <mergeCell ref="A58:A63"/>
    <mergeCell ref="A64:A69"/>
  </mergeCells>
  <hyperlinks>
    <hyperlink ref="A3" location="Kapitel3" display="&lt;  Zurück zur Übersicht"/>
  </hyperlinks>
  <pageMargins left="0.7" right="0.7" top="0.78740157499999996" bottom="0.78740157499999996"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2"/>
  <sheetViews>
    <sheetView showGridLines="0" workbookViewId="0">
      <selection activeCell="D12" sqref="D12"/>
    </sheetView>
  </sheetViews>
  <sheetFormatPr baseColWidth="10" defaultColWidth="11.44140625" defaultRowHeight="14.4" x14ac:dyDescent="0.3"/>
  <cols>
    <col min="1" max="1" width="15.6640625" style="443" customWidth="1"/>
    <col min="2" max="2" width="22.88671875" style="443" customWidth="1"/>
    <col min="3" max="10" width="15.6640625" style="443" customWidth="1"/>
    <col min="11" max="16384" width="11.44140625" style="443"/>
  </cols>
  <sheetData>
    <row r="1" spans="1:10" ht="24.6" x14ac:dyDescent="0.3">
      <c r="A1" s="1265" t="s">
        <v>849</v>
      </c>
      <c r="B1" s="1265"/>
      <c r="C1" s="1265"/>
      <c r="D1" s="1265"/>
      <c r="E1" s="1265"/>
      <c r="F1" s="1265"/>
      <c r="G1" s="1265"/>
      <c r="H1" s="1265"/>
      <c r="I1" s="1265"/>
      <c r="J1" s="1265"/>
    </row>
    <row r="3" spans="1:10" x14ac:dyDescent="0.3">
      <c r="A3" s="434" t="s">
        <v>7</v>
      </c>
    </row>
    <row r="5" spans="1:10" ht="22.5" customHeight="1" x14ac:dyDescent="0.3">
      <c r="A5" s="1404" t="s">
        <v>1698</v>
      </c>
      <c r="B5" s="1404"/>
      <c r="C5" s="1404"/>
      <c r="D5" s="1404"/>
      <c r="E5" s="1404"/>
      <c r="F5" s="1404"/>
      <c r="G5" s="1404"/>
      <c r="H5" s="1404"/>
      <c r="I5" s="1404"/>
      <c r="J5" s="1404"/>
    </row>
    <row r="6" spans="1:10" ht="22.5" customHeight="1" x14ac:dyDescent="0.3">
      <c r="A6" s="640" t="s">
        <v>10</v>
      </c>
      <c r="B6" s="640"/>
      <c r="C6" s="640" t="s">
        <v>850</v>
      </c>
      <c r="D6" s="640" t="s">
        <v>851</v>
      </c>
      <c r="E6" s="640" t="s">
        <v>852</v>
      </c>
      <c r="F6" s="640" t="s">
        <v>853</v>
      </c>
      <c r="G6" s="640" t="s">
        <v>854</v>
      </c>
      <c r="H6" s="640" t="s">
        <v>855</v>
      </c>
      <c r="I6" s="640" t="s">
        <v>720</v>
      </c>
      <c r="J6" s="640" t="s">
        <v>856</v>
      </c>
    </row>
    <row r="7" spans="1:10" ht="15" thickBot="1" x14ac:dyDescent="0.35">
      <c r="A7" s="1399" t="s">
        <v>815</v>
      </c>
      <c r="B7" s="471" t="s">
        <v>18</v>
      </c>
      <c r="C7" s="570">
        <v>716</v>
      </c>
      <c r="D7" s="570">
        <v>267</v>
      </c>
      <c r="E7" s="570">
        <v>900</v>
      </c>
      <c r="F7" s="570">
        <v>26</v>
      </c>
      <c r="G7" s="570">
        <v>920</v>
      </c>
      <c r="H7" s="570">
        <v>68</v>
      </c>
      <c r="I7" s="570">
        <v>20</v>
      </c>
      <c r="J7" s="649">
        <v>2917</v>
      </c>
    </row>
    <row r="8" spans="1:10" ht="15" thickBot="1" x14ac:dyDescent="0.35">
      <c r="A8" s="1400"/>
      <c r="B8" s="473" t="s">
        <v>17</v>
      </c>
      <c r="C8" s="566">
        <v>877</v>
      </c>
      <c r="D8" s="566">
        <v>271</v>
      </c>
      <c r="E8" s="577">
        <v>1067</v>
      </c>
      <c r="F8" s="566">
        <v>36</v>
      </c>
      <c r="G8" s="577">
        <v>1085</v>
      </c>
      <c r="H8" s="566">
        <v>80</v>
      </c>
      <c r="I8" s="566">
        <v>19</v>
      </c>
      <c r="J8" s="604">
        <v>3434</v>
      </c>
    </row>
    <row r="9" spans="1:10" ht="15" thickBot="1" x14ac:dyDescent="0.35">
      <c r="A9" s="1400"/>
      <c r="B9" s="473" t="s">
        <v>154</v>
      </c>
      <c r="C9" s="571">
        <v>14.4546925750371</v>
      </c>
      <c r="D9" s="571">
        <v>14.475646193432601</v>
      </c>
      <c r="E9" s="571">
        <v>17.836692691693798</v>
      </c>
      <c r="F9" s="571">
        <v>9.2007982930851302</v>
      </c>
      <c r="G9" s="571">
        <v>11.974557599655199</v>
      </c>
      <c r="H9" s="571">
        <v>7.0260007635608304</v>
      </c>
      <c r="I9" s="571">
        <v>10.7779754736501</v>
      </c>
      <c r="J9" s="571">
        <v>13.9161097025888</v>
      </c>
    </row>
    <row r="10" spans="1:10" ht="15" thickBot="1" x14ac:dyDescent="0.35">
      <c r="A10" s="1400"/>
      <c r="B10" s="598" t="s">
        <v>254</v>
      </c>
      <c r="C10" s="567">
        <v>0.94611629800829899</v>
      </c>
      <c r="D10" s="567">
        <v>1.5283107933672899</v>
      </c>
      <c r="E10" s="567">
        <v>0.99747494334000597</v>
      </c>
      <c r="F10" s="567">
        <v>3.0347937582903599</v>
      </c>
      <c r="G10" s="567">
        <v>0.68469748260829899</v>
      </c>
      <c r="H10" s="567">
        <v>1.53893309382787</v>
      </c>
      <c r="I10" s="567">
        <v>4.4866350526049699</v>
      </c>
      <c r="J10" s="567">
        <v>0.44508987337400502</v>
      </c>
    </row>
    <row r="11" spans="1:10" x14ac:dyDescent="0.3">
      <c r="A11" s="1401"/>
      <c r="B11" s="598" t="s">
        <v>784</v>
      </c>
      <c r="C11" s="567">
        <f t="shared" ref="C11:J11" si="0">C9</f>
        <v>14.4546925750371</v>
      </c>
      <c r="D11" s="567">
        <f t="shared" si="0"/>
        <v>14.475646193432601</v>
      </c>
      <c r="E11" s="567">
        <f t="shared" si="0"/>
        <v>17.836692691693798</v>
      </c>
      <c r="F11" s="567">
        <f t="shared" si="0"/>
        <v>9.2007982930851302</v>
      </c>
      <c r="G11" s="567">
        <f t="shared" si="0"/>
        <v>11.974557599655199</v>
      </c>
      <c r="H11" s="567">
        <f t="shared" si="0"/>
        <v>7.0260007635608304</v>
      </c>
      <c r="I11" s="567">
        <f t="shared" si="0"/>
        <v>10.7779754736501</v>
      </c>
      <c r="J11" s="571">
        <f t="shared" si="0"/>
        <v>13.9161097025888</v>
      </c>
    </row>
    <row r="12" spans="1:10" ht="15" thickBot="1" x14ac:dyDescent="0.35">
      <c r="A12" s="1399" t="s">
        <v>816</v>
      </c>
      <c r="B12" s="471" t="s">
        <v>18</v>
      </c>
      <c r="C12" s="643">
        <v>336</v>
      </c>
      <c r="D12" s="643">
        <v>231</v>
      </c>
      <c r="E12" s="643">
        <v>602</v>
      </c>
      <c r="F12" s="643">
        <v>16</v>
      </c>
      <c r="G12" s="643">
        <v>491</v>
      </c>
      <c r="H12" s="643">
        <v>79</v>
      </c>
      <c r="I12" s="634">
        <v>11</v>
      </c>
      <c r="J12" s="649">
        <v>1766</v>
      </c>
    </row>
    <row r="13" spans="1:10" ht="15" thickBot="1" x14ac:dyDescent="0.35">
      <c r="A13" s="1400"/>
      <c r="B13" s="473" t="s">
        <v>17</v>
      </c>
      <c r="C13" s="566">
        <v>442</v>
      </c>
      <c r="D13" s="566">
        <v>234</v>
      </c>
      <c r="E13" s="566">
        <v>722</v>
      </c>
      <c r="F13" s="566">
        <v>22</v>
      </c>
      <c r="G13" s="566">
        <v>580</v>
      </c>
      <c r="H13" s="566">
        <v>112</v>
      </c>
      <c r="I13" s="562">
        <v>13</v>
      </c>
      <c r="J13" s="604">
        <v>2125</v>
      </c>
    </row>
    <row r="14" spans="1:10" ht="15" thickBot="1" x14ac:dyDescent="0.35">
      <c r="A14" s="1400"/>
      <c r="B14" s="473" t="s">
        <v>154</v>
      </c>
      <c r="C14" s="571">
        <v>7.2872072227864502</v>
      </c>
      <c r="D14" s="571">
        <v>12.482391337284399</v>
      </c>
      <c r="E14" s="571">
        <v>12.062401030043301</v>
      </c>
      <c r="F14" s="571">
        <v>5.7746087445183303</v>
      </c>
      <c r="G14" s="571">
        <v>6.3961120194604204</v>
      </c>
      <c r="H14" s="571">
        <v>9.8984029914372993</v>
      </c>
      <c r="I14" s="559">
        <v>7.6283991677384702</v>
      </c>
      <c r="J14" s="571">
        <v>8.6103151957812702</v>
      </c>
    </row>
    <row r="15" spans="1:10" ht="15" thickBot="1" x14ac:dyDescent="0.35">
      <c r="A15" s="1400"/>
      <c r="B15" s="598" t="s">
        <v>254</v>
      </c>
      <c r="C15" s="567">
        <v>0.69934647450504706</v>
      </c>
      <c r="D15" s="567">
        <v>1.4356362569279399</v>
      </c>
      <c r="E15" s="567">
        <v>0.84861373581462696</v>
      </c>
      <c r="F15" s="567">
        <v>2.4491798002608398</v>
      </c>
      <c r="G15" s="567">
        <v>0.51602395014303004</v>
      </c>
      <c r="H15" s="567">
        <v>1.7981822087397501</v>
      </c>
      <c r="I15" s="563">
        <v>3.84062631167575</v>
      </c>
      <c r="J15" s="567">
        <v>0.360733074717066</v>
      </c>
    </row>
    <row r="16" spans="1:10" x14ac:dyDescent="0.3">
      <c r="A16" s="1401"/>
      <c r="B16" s="598" t="s">
        <v>784</v>
      </c>
      <c r="C16" s="567">
        <f t="shared" ref="C16:J16" si="1">C11+C14</f>
        <v>21.74189979782355</v>
      </c>
      <c r="D16" s="567">
        <f t="shared" si="1"/>
        <v>26.958037530717</v>
      </c>
      <c r="E16" s="567">
        <f t="shared" si="1"/>
        <v>29.899093721737099</v>
      </c>
      <c r="F16" s="567">
        <f t="shared" si="1"/>
        <v>14.97540703760346</v>
      </c>
      <c r="G16" s="567">
        <f t="shared" si="1"/>
        <v>18.37066961911562</v>
      </c>
      <c r="H16" s="567">
        <f t="shared" si="1"/>
        <v>16.924403754998131</v>
      </c>
      <c r="I16" s="567">
        <f t="shared" si="1"/>
        <v>18.40637464138857</v>
      </c>
      <c r="J16" s="571">
        <f t="shared" si="1"/>
        <v>22.52642489837007</v>
      </c>
    </row>
    <row r="17" spans="1:10" ht="15" thickBot="1" x14ac:dyDescent="0.35">
      <c r="A17" s="1399" t="s">
        <v>817</v>
      </c>
      <c r="B17" s="471" t="s">
        <v>18</v>
      </c>
      <c r="C17" s="643">
        <v>547</v>
      </c>
      <c r="D17" s="643">
        <v>448</v>
      </c>
      <c r="E17" s="643">
        <v>803</v>
      </c>
      <c r="F17" s="643">
        <v>28</v>
      </c>
      <c r="G17" s="643">
        <v>802</v>
      </c>
      <c r="H17" s="643">
        <v>132</v>
      </c>
      <c r="I17" s="643">
        <v>21</v>
      </c>
      <c r="J17" s="649">
        <v>2781</v>
      </c>
    </row>
    <row r="18" spans="1:10" ht="15" thickBot="1" x14ac:dyDescent="0.35">
      <c r="A18" s="1400"/>
      <c r="B18" s="473" t="s">
        <v>17</v>
      </c>
      <c r="C18" s="566">
        <v>691</v>
      </c>
      <c r="D18" s="566">
        <v>437</v>
      </c>
      <c r="E18" s="566">
        <v>916</v>
      </c>
      <c r="F18" s="566">
        <v>36</v>
      </c>
      <c r="G18" s="566">
        <v>921</v>
      </c>
      <c r="H18" s="566">
        <v>140</v>
      </c>
      <c r="I18" s="566">
        <v>18</v>
      </c>
      <c r="J18" s="604">
        <v>3160</v>
      </c>
    </row>
    <row r="19" spans="1:10" ht="15" thickBot="1" x14ac:dyDescent="0.35">
      <c r="A19" s="1400"/>
      <c r="B19" s="473" t="s">
        <v>154</v>
      </c>
      <c r="C19" s="571">
        <v>11.3804284530055</v>
      </c>
      <c r="D19" s="571">
        <v>23.338169403206098</v>
      </c>
      <c r="E19" s="571">
        <v>15.3151013573451</v>
      </c>
      <c r="F19" s="571">
        <v>9.3450385789660402</v>
      </c>
      <c r="G19" s="571">
        <v>10.169996208968399</v>
      </c>
      <c r="H19" s="571">
        <v>12.359536590529</v>
      </c>
      <c r="I19" s="571">
        <v>10.480222096855901</v>
      </c>
      <c r="J19" s="571">
        <v>12.8037434751768</v>
      </c>
    </row>
    <row r="20" spans="1:10" ht="15" thickBot="1" x14ac:dyDescent="0.35">
      <c r="A20" s="1400"/>
      <c r="B20" s="598" t="s">
        <v>254</v>
      </c>
      <c r="C20" s="567">
        <v>0.85444896446727703</v>
      </c>
      <c r="D20" s="567">
        <v>1.8372607041112601</v>
      </c>
      <c r="E20" s="567">
        <v>0.93835851105546997</v>
      </c>
      <c r="F20" s="567">
        <v>3.0560591102935799</v>
      </c>
      <c r="G20" s="567">
        <v>0.63743512167955496</v>
      </c>
      <c r="H20" s="567">
        <v>1.98170184137698</v>
      </c>
      <c r="I20" s="567">
        <v>4.4316030636941299</v>
      </c>
      <c r="J20" s="567">
        <v>0.42968011068654999</v>
      </c>
    </row>
    <row r="21" spans="1:10" x14ac:dyDescent="0.3">
      <c r="A21" s="1401"/>
      <c r="B21" s="598" t="s">
        <v>784</v>
      </c>
      <c r="C21" s="567">
        <f t="shared" ref="C21:J21" si="2">C16+C19</f>
        <v>33.12232825082905</v>
      </c>
      <c r="D21" s="567">
        <f t="shared" si="2"/>
        <v>50.296206933923102</v>
      </c>
      <c r="E21" s="567">
        <f t="shared" si="2"/>
        <v>45.214195079082202</v>
      </c>
      <c r="F21" s="567">
        <f t="shared" si="2"/>
        <v>24.320445616569501</v>
      </c>
      <c r="G21" s="567">
        <f t="shared" si="2"/>
        <v>28.54066582808402</v>
      </c>
      <c r="H21" s="567">
        <f t="shared" si="2"/>
        <v>29.283940345527132</v>
      </c>
      <c r="I21" s="567">
        <f t="shared" si="2"/>
        <v>28.886596738244471</v>
      </c>
      <c r="J21" s="571">
        <f t="shared" si="2"/>
        <v>35.330168373546869</v>
      </c>
    </row>
    <row r="22" spans="1:10" ht="15" thickBot="1" x14ac:dyDescent="0.35">
      <c r="A22" s="1399" t="s">
        <v>794</v>
      </c>
      <c r="B22" s="471" t="s">
        <v>18</v>
      </c>
      <c r="C22" s="643">
        <v>586</v>
      </c>
      <c r="D22" s="643">
        <v>403</v>
      </c>
      <c r="E22" s="643">
        <v>802</v>
      </c>
      <c r="F22" s="643">
        <v>30</v>
      </c>
      <c r="G22" s="642">
        <v>1140</v>
      </c>
      <c r="H22" s="643">
        <v>154</v>
      </c>
      <c r="I22" s="643">
        <v>21</v>
      </c>
      <c r="J22" s="649">
        <v>3136</v>
      </c>
    </row>
    <row r="23" spans="1:10" ht="15" thickBot="1" x14ac:dyDescent="0.35">
      <c r="A23" s="1400"/>
      <c r="B23" s="473" t="s">
        <v>17</v>
      </c>
      <c r="C23" s="566">
        <v>692</v>
      </c>
      <c r="D23" s="566">
        <v>404</v>
      </c>
      <c r="E23" s="566">
        <v>906</v>
      </c>
      <c r="F23" s="566">
        <v>35</v>
      </c>
      <c r="G23" s="577">
        <v>1303</v>
      </c>
      <c r="H23" s="566">
        <v>187</v>
      </c>
      <c r="I23" s="566">
        <v>21</v>
      </c>
      <c r="J23" s="604">
        <v>3549</v>
      </c>
    </row>
    <row r="24" spans="1:10" ht="15" thickBot="1" x14ac:dyDescent="0.35">
      <c r="A24" s="1400"/>
      <c r="B24" s="473" t="s">
        <v>154</v>
      </c>
      <c r="C24" s="571">
        <v>11.399313234051</v>
      </c>
      <c r="D24" s="571">
        <v>21.599557633938499</v>
      </c>
      <c r="E24" s="571">
        <v>15.143652625760501</v>
      </c>
      <c r="F24" s="571">
        <v>9.1641828456191803</v>
      </c>
      <c r="G24" s="571">
        <v>14.377277872418601</v>
      </c>
      <c r="H24" s="571">
        <v>16.513696039935301</v>
      </c>
      <c r="I24" s="571">
        <v>12.154651929330599</v>
      </c>
      <c r="J24" s="571">
        <v>14.3792655242415</v>
      </c>
    </row>
    <row r="25" spans="1:10" ht="15" thickBot="1" x14ac:dyDescent="0.35">
      <c r="A25" s="1400"/>
      <c r="B25" s="598" t="s">
        <v>254</v>
      </c>
      <c r="C25" s="567">
        <v>0.85506648893457904</v>
      </c>
      <c r="D25" s="567">
        <v>1.78743181815387</v>
      </c>
      <c r="E25" s="567">
        <v>0.93403545108788799</v>
      </c>
      <c r="F25" s="567">
        <v>3.0293597351681498</v>
      </c>
      <c r="G25" s="567">
        <v>0.73994209168009395</v>
      </c>
      <c r="H25" s="567">
        <v>2.23570576708053</v>
      </c>
      <c r="I25" s="567">
        <v>4.7276657070520702</v>
      </c>
      <c r="J25" s="567">
        <v>0.45121722994722202</v>
      </c>
    </row>
    <row r="26" spans="1:10" x14ac:dyDescent="0.3">
      <c r="A26" s="1401"/>
      <c r="B26" s="598" t="s">
        <v>784</v>
      </c>
      <c r="C26" s="571">
        <f t="shared" ref="C26:J26" si="3">C21+C24</f>
        <v>44.52164148488005</v>
      </c>
      <c r="D26" s="571">
        <f t="shared" si="3"/>
        <v>71.895764567861605</v>
      </c>
      <c r="E26" s="571">
        <f t="shared" si="3"/>
        <v>60.357847704842705</v>
      </c>
      <c r="F26" s="571">
        <f t="shared" si="3"/>
        <v>33.484628462188681</v>
      </c>
      <c r="G26" s="571">
        <f t="shared" si="3"/>
        <v>42.917943700502619</v>
      </c>
      <c r="H26" s="571">
        <f t="shared" si="3"/>
        <v>45.797636385462432</v>
      </c>
      <c r="I26" s="571">
        <f t="shared" si="3"/>
        <v>41.041248667575069</v>
      </c>
      <c r="J26" s="571">
        <f t="shared" si="3"/>
        <v>49.709433897788372</v>
      </c>
    </row>
    <row r="27" spans="1:10" ht="15" thickBot="1" x14ac:dyDescent="0.35">
      <c r="A27" s="1399" t="s">
        <v>795</v>
      </c>
      <c r="B27" s="471" t="s">
        <v>18</v>
      </c>
      <c r="C27" s="643">
        <v>370</v>
      </c>
      <c r="D27" s="643">
        <v>126</v>
      </c>
      <c r="E27" s="643">
        <v>448</v>
      </c>
      <c r="F27" s="643">
        <v>47</v>
      </c>
      <c r="G27" s="642">
        <v>1055</v>
      </c>
      <c r="H27" s="643">
        <v>66</v>
      </c>
      <c r="I27" s="643">
        <v>16</v>
      </c>
      <c r="J27" s="649">
        <v>2128</v>
      </c>
    </row>
    <row r="28" spans="1:10" ht="15" thickBot="1" x14ac:dyDescent="0.35">
      <c r="A28" s="1400"/>
      <c r="B28" s="473" t="s">
        <v>17</v>
      </c>
      <c r="C28" s="566">
        <v>448</v>
      </c>
      <c r="D28" s="566">
        <v>118</v>
      </c>
      <c r="E28" s="566">
        <v>522</v>
      </c>
      <c r="F28" s="566">
        <v>56</v>
      </c>
      <c r="G28" s="577">
        <v>1196</v>
      </c>
      <c r="H28" s="566">
        <v>63</v>
      </c>
      <c r="I28" s="566">
        <v>15</v>
      </c>
      <c r="J28" s="604">
        <v>2418</v>
      </c>
    </row>
    <row r="29" spans="1:10" ht="15" thickBot="1" x14ac:dyDescent="0.35">
      <c r="A29" s="1400"/>
      <c r="B29" s="473" t="s">
        <v>154</v>
      </c>
      <c r="C29" s="571">
        <v>7.3772431553014703</v>
      </c>
      <c r="D29" s="571">
        <v>6.3194941098089501</v>
      </c>
      <c r="E29" s="571">
        <v>8.7304108965078395</v>
      </c>
      <c r="F29" s="571">
        <v>14.407529813858099</v>
      </c>
      <c r="G29" s="571">
        <v>13.205575046384901</v>
      </c>
      <c r="H29" s="571">
        <v>5.5159908337546204</v>
      </c>
      <c r="I29" s="571">
        <v>8.8587102396904207</v>
      </c>
      <c r="J29" s="571">
        <v>9.7999536003510404</v>
      </c>
    </row>
    <row r="30" spans="1:10" ht="15" thickBot="1" x14ac:dyDescent="0.35">
      <c r="A30" s="1400"/>
      <c r="B30" s="598" t="s">
        <v>254</v>
      </c>
      <c r="C30" s="567">
        <v>0.70331179210991801</v>
      </c>
      <c r="D30" s="567">
        <v>1.05685053107371</v>
      </c>
      <c r="E30" s="567">
        <v>0.73550607390621503</v>
      </c>
      <c r="F30" s="567">
        <v>3.68712580217613</v>
      </c>
      <c r="G30" s="567">
        <v>0.71398560870602501</v>
      </c>
      <c r="H30" s="567">
        <v>1.3745983267844999</v>
      </c>
      <c r="I30" s="567">
        <v>4.1111085689283602</v>
      </c>
      <c r="J30" s="567">
        <v>0.38233428048169099</v>
      </c>
    </row>
    <row r="31" spans="1:10" x14ac:dyDescent="0.3">
      <c r="A31" s="1401"/>
      <c r="B31" s="598" t="s">
        <v>784</v>
      </c>
      <c r="C31" s="571">
        <f t="shared" ref="C31:J31" si="4">C26+C29</f>
        <v>51.898884640181521</v>
      </c>
      <c r="D31" s="571">
        <f t="shared" si="4"/>
        <v>78.215258677670562</v>
      </c>
      <c r="E31" s="571">
        <f t="shared" si="4"/>
        <v>69.088258601350546</v>
      </c>
      <c r="F31" s="571">
        <f t="shared" si="4"/>
        <v>47.892158276046779</v>
      </c>
      <c r="G31" s="571">
        <f t="shared" si="4"/>
        <v>56.12351874688752</v>
      </c>
      <c r="H31" s="571">
        <f t="shared" si="4"/>
        <v>51.313627219217054</v>
      </c>
      <c r="I31" s="571">
        <f t="shared" si="4"/>
        <v>49.899958907265486</v>
      </c>
      <c r="J31" s="571">
        <f t="shared" si="4"/>
        <v>59.509387498139411</v>
      </c>
    </row>
    <row r="32" spans="1:10" ht="15" thickBot="1" x14ac:dyDescent="0.35">
      <c r="A32" s="1399" t="s">
        <v>857</v>
      </c>
      <c r="B32" s="471" t="s">
        <v>18</v>
      </c>
      <c r="C32" s="643">
        <v>271</v>
      </c>
      <c r="D32" s="643">
        <v>74</v>
      </c>
      <c r="E32" s="643">
        <v>313</v>
      </c>
      <c r="F32" s="643">
        <v>16</v>
      </c>
      <c r="G32" s="643">
        <v>469</v>
      </c>
      <c r="H32" s="643">
        <v>74</v>
      </c>
      <c r="I32" s="643">
        <v>16</v>
      </c>
      <c r="J32" s="649">
        <v>1233</v>
      </c>
    </row>
    <row r="33" spans="1:10" ht="15" thickBot="1" x14ac:dyDescent="0.35">
      <c r="A33" s="1400"/>
      <c r="B33" s="473" t="s">
        <v>17</v>
      </c>
      <c r="C33" s="566">
        <v>348</v>
      </c>
      <c r="D33" s="566">
        <v>71</v>
      </c>
      <c r="E33" s="566">
        <v>335</v>
      </c>
      <c r="F33" s="566">
        <v>23</v>
      </c>
      <c r="G33" s="566">
        <v>543</v>
      </c>
      <c r="H33" s="566">
        <v>88</v>
      </c>
      <c r="I33" s="566">
        <v>18</v>
      </c>
      <c r="J33" s="604">
        <v>1426</v>
      </c>
    </row>
    <row r="34" spans="1:10" ht="15" thickBot="1" x14ac:dyDescent="0.35">
      <c r="A34" s="1400"/>
      <c r="B34" s="473" t="s">
        <v>154</v>
      </c>
      <c r="C34" s="571">
        <v>5.7321048557936596</v>
      </c>
      <c r="D34" s="571">
        <v>3.8004568836424899</v>
      </c>
      <c r="E34" s="571">
        <v>5.59714131379984</v>
      </c>
      <c r="F34" s="571">
        <v>6.04073624311998</v>
      </c>
      <c r="G34" s="571">
        <v>5.9980622929319001</v>
      </c>
      <c r="H34" s="571">
        <v>7.7471639481475796</v>
      </c>
      <c r="I34" s="571">
        <v>10.1576799260421</v>
      </c>
      <c r="J34" s="571">
        <v>5.77899573073213</v>
      </c>
    </row>
    <row r="35" spans="1:10" ht="15" thickBot="1" x14ac:dyDescent="0.35">
      <c r="A35" s="1400"/>
      <c r="B35" s="598" t="s">
        <v>254</v>
      </c>
      <c r="C35" s="567">
        <v>0.625433250795706</v>
      </c>
      <c r="D35" s="567">
        <v>0.83052404259721802</v>
      </c>
      <c r="E35" s="567">
        <v>0.59893760626931003</v>
      </c>
      <c r="F35" s="567">
        <v>2.5014403520645798</v>
      </c>
      <c r="G35" s="567">
        <v>0.50077054166242096</v>
      </c>
      <c r="H35" s="567">
        <v>1.6097043695889901</v>
      </c>
      <c r="I35" s="567">
        <v>4.37072874202864</v>
      </c>
      <c r="J35" s="567">
        <v>0.30007367708363702</v>
      </c>
    </row>
    <row r="36" spans="1:10" x14ac:dyDescent="0.3">
      <c r="A36" s="1401"/>
      <c r="B36" s="598" t="s">
        <v>784</v>
      </c>
      <c r="C36" s="567">
        <f t="shared" ref="C36:J36" si="5">C31+C34</f>
        <v>57.630989495975179</v>
      </c>
      <c r="D36" s="567">
        <f t="shared" si="5"/>
        <v>82.015715561313058</v>
      </c>
      <c r="E36" s="567">
        <f t="shared" si="5"/>
        <v>74.685399915150384</v>
      </c>
      <c r="F36" s="567">
        <f t="shared" si="5"/>
        <v>53.932894519166759</v>
      </c>
      <c r="G36" s="567">
        <f t="shared" si="5"/>
        <v>62.121581039819418</v>
      </c>
      <c r="H36" s="567">
        <f t="shared" si="5"/>
        <v>59.060791167364634</v>
      </c>
      <c r="I36" s="567">
        <f t="shared" si="5"/>
        <v>60.057638833307585</v>
      </c>
      <c r="J36" s="571">
        <f t="shared" si="5"/>
        <v>65.288383228871538</v>
      </c>
    </row>
    <row r="37" spans="1:10" ht="15" thickBot="1" x14ac:dyDescent="0.35">
      <c r="A37" s="1399" t="s">
        <v>797</v>
      </c>
      <c r="B37" s="471" t="s">
        <v>18</v>
      </c>
      <c r="C37" s="643">
        <v>220</v>
      </c>
      <c r="D37" s="643">
        <v>49</v>
      </c>
      <c r="E37" s="643">
        <v>219</v>
      </c>
      <c r="F37" s="634">
        <v>14</v>
      </c>
      <c r="G37" s="643">
        <v>401</v>
      </c>
      <c r="H37" s="643">
        <v>37</v>
      </c>
      <c r="I37" s="643">
        <v>13</v>
      </c>
      <c r="J37" s="649">
        <v>953</v>
      </c>
    </row>
    <row r="38" spans="1:10" ht="15" thickBot="1" x14ac:dyDescent="0.35">
      <c r="A38" s="1400"/>
      <c r="B38" s="473" t="s">
        <v>17</v>
      </c>
      <c r="C38" s="566">
        <v>280</v>
      </c>
      <c r="D38" s="566">
        <v>42</v>
      </c>
      <c r="E38" s="566">
        <v>247</v>
      </c>
      <c r="F38" s="562">
        <v>13</v>
      </c>
      <c r="G38" s="566">
        <v>452</v>
      </c>
      <c r="H38" s="566">
        <v>40</v>
      </c>
      <c r="I38" s="566">
        <v>17</v>
      </c>
      <c r="J38" s="604">
        <v>1091</v>
      </c>
    </row>
    <row r="39" spans="1:10" ht="15" thickBot="1" x14ac:dyDescent="0.35">
      <c r="A39" s="1400"/>
      <c r="B39" s="473" t="s">
        <v>154</v>
      </c>
      <c r="C39" s="571">
        <v>4.6108609643135603</v>
      </c>
      <c r="D39" s="571">
        <v>2.2295058589011401</v>
      </c>
      <c r="E39" s="571">
        <v>4.1270227101987</v>
      </c>
      <c r="F39" s="559">
        <v>3.3695934805119099</v>
      </c>
      <c r="G39" s="571">
        <v>4.9897542453402499</v>
      </c>
      <c r="H39" s="571">
        <v>3.5553030648448201</v>
      </c>
      <c r="I39" s="571">
        <v>9.6917893549929808</v>
      </c>
      <c r="J39" s="571">
        <v>4.4198110764710599</v>
      </c>
    </row>
    <row r="40" spans="1:10" ht="15" thickBot="1" x14ac:dyDescent="0.35">
      <c r="A40" s="1400"/>
      <c r="B40" s="598" t="s">
        <v>254</v>
      </c>
      <c r="C40" s="567">
        <v>0.56426417283099595</v>
      </c>
      <c r="D40" s="567">
        <v>0.64129228272569705</v>
      </c>
      <c r="E40" s="567">
        <v>0.51828949967316196</v>
      </c>
      <c r="F40" s="563">
        <v>1.89461543032558</v>
      </c>
      <c r="G40" s="567">
        <v>0.45918710448678801</v>
      </c>
      <c r="H40" s="567">
        <v>1.11496793148199</v>
      </c>
      <c r="I40" s="567">
        <v>4.2803739729070598</v>
      </c>
      <c r="J40" s="567">
        <v>0.264310030087967</v>
      </c>
    </row>
    <row r="41" spans="1:10" x14ac:dyDescent="0.3">
      <c r="A41" s="1401"/>
      <c r="B41" s="598" t="s">
        <v>784</v>
      </c>
      <c r="C41" s="567">
        <f t="shared" ref="C41:J41" si="6">C36+C39</f>
        <v>62.241850460288738</v>
      </c>
      <c r="D41" s="567">
        <f t="shared" si="6"/>
        <v>84.245221420214193</v>
      </c>
      <c r="E41" s="567">
        <f t="shared" si="6"/>
        <v>78.812422625349086</v>
      </c>
      <c r="F41" s="567">
        <f t="shared" si="6"/>
        <v>57.302487999678668</v>
      </c>
      <c r="G41" s="567">
        <f t="shared" si="6"/>
        <v>67.111335285159669</v>
      </c>
      <c r="H41" s="567">
        <f t="shared" si="6"/>
        <v>62.616094232209456</v>
      </c>
      <c r="I41" s="567">
        <f t="shared" si="6"/>
        <v>69.74942818830057</v>
      </c>
      <c r="J41" s="571">
        <f t="shared" si="6"/>
        <v>69.708194305342602</v>
      </c>
    </row>
    <row r="42" spans="1:10" ht="15" thickBot="1" x14ac:dyDescent="0.35">
      <c r="A42" s="1399" t="s">
        <v>818</v>
      </c>
      <c r="B42" s="471" t="s">
        <v>18</v>
      </c>
      <c r="C42" s="643">
        <v>646</v>
      </c>
      <c r="D42" s="643">
        <v>94</v>
      </c>
      <c r="E42" s="643">
        <v>507</v>
      </c>
      <c r="F42" s="643">
        <v>39</v>
      </c>
      <c r="G42" s="643">
        <v>932</v>
      </c>
      <c r="H42" s="643">
        <v>144</v>
      </c>
      <c r="I42" s="634">
        <v>14</v>
      </c>
      <c r="J42" s="649">
        <v>2376</v>
      </c>
    </row>
    <row r="43" spans="1:10" ht="15" thickBot="1" x14ac:dyDescent="0.35">
      <c r="A43" s="1400"/>
      <c r="B43" s="473" t="s">
        <v>17</v>
      </c>
      <c r="C43" s="566">
        <v>788</v>
      </c>
      <c r="D43" s="566">
        <v>95</v>
      </c>
      <c r="E43" s="566">
        <v>550</v>
      </c>
      <c r="F43" s="566">
        <v>41</v>
      </c>
      <c r="G43" s="577">
        <v>1062</v>
      </c>
      <c r="H43" s="566">
        <v>165</v>
      </c>
      <c r="I43" s="562">
        <v>13</v>
      </c>
      <c r="J43" s="604">
        <v>2713</v>
      </c>
    </row>
    <row r="44" spans="1:10" ht="15" thickBot="1" x14ac:dyDescent="0.35">
      <c r="A44" s="1400"/>
      <c r="B44" s="473" t="s">
        <v>154</v>
      </c>
      <c r="C44" s="571">
        <v>12.9745549947448</v>
      </c>
      <c r="D44" s="571">
        <v>5.0518433297769398</v>
      </c>
      <c r="E44" s="571">
        <v>9.1943024441487395</v>
      </c>
      <c r="F44" s="571">
        <v>10.476851539828701</v>
      </c>
      <c r="G44" s="571">
        <v>11.718236561028499</v>
      </c>
      <c r="H44" s="571">
        <v>14.543520214989</v>
      </c>
      <c r="I44" s="559">
        <v>7.6823702679589001</v>
      </c>
      <c r="J44" s="571">
        <v>10.9915525727858</v>
      </c>
    </row>
    <row r="45" spans="1:10" ht="15" thickBot="1" x14ac:dyDescent="0.35">
      <c r="A45" s="1400"/>
      <c r="B45" s="598" t="s">
        <v>254</v>
      </c>
      <c r="C45" s="567">
        <v>0.90408936455348199</v>
      </c>
      <c r="D45" s="567">
        <v>0.95129673295830097</v>
      </c>
      <c r="E45" s="567">
        <v>0.75287316221265799</v>
      </c>
      <c r="F45" s="567">
        <v>3.2155737954401098</v>
      </c>
      <c r="G45" s="567">
        <v>0.67831514616668998</v>
      </c>
      <c r="H45" s="567">
        <v>2.1227172805228198</v>
      </c>
      <c r="I45" s="563">
        <v>3.8530624936446101</v>
      </c>
      <c r="J45" s="567">
        <v>0.40222863249303897</v>
      </c>
    </row>
    <row r="46" spans="1:10" x14ac:dyDescent="0.3">
      <c r="A46" s="1401"/>
      <c r="B46" s="598" t="s">
        <v>784</v>
      </c>
      <c r="C46" s="567">
        <f t="shared" ref="C46:J46" si="7">C41+C44</f>
        <v>75.216405455033538</v>
      </c>
      <c r="D46" s="567">
        <f t="shared" si="7"/>
        <v>89.297064749991137</v>
      </c>
      <c r="E46" s="567">
        <f t="shared" si="7"/>
        <v>88.006725069497833</v>
      </c>
      <c r="F46" s="567">
        <f t="shared" si="7"/>
        <v>67.779339539507362</v>
      </c>
      <c r="G46" s="567">
        <f t="shared" si="7"/>
        <v>78.829571846188173</v>
      </c>
      <c r="H46" s="567">
        <f t="shared" si="7"/>
        <v>77.15961444719845</v>
      </c>
      <c r="I46" s="563">
        <f t="shared" si="7"/>
        <v>77.431798456259472</v>
      </c>
      <c r="J46" s="571">
        <f t="shared" si="7"/>
        <v>80.699746878128394</v>
      </c>
    </row>
    <row r="47" spans="1:10" ht="15" thickBot="1" x14ac:dyDescent="0.35">
      <c r="A47" s="1399" t="s">
        <v>803</v>
      </c>
      <c r="B47" s="471" t="s">
        <v>18</v>
      </c>
      <c r="C47" s="643">
        <v>518</v>
      </c>
      <c r="D47" s="643">
        <v>75</v>
      </c>
      <c r="E47" s="643">
        <v>322</v>
      </c>
      <c r="F47" s="643">
        <v>37</v>
      </c>
      <c r="G47" s="643">
        <v>686</v>
      </c>
      <c r="H47" s="643">
        <v>99</v>
      </c>
      <c r="I47" s="643">
        <v>13</v>
      </c>
      <c r="J47" s="649">
        <v>1750</v>
      </c>
    </row>
    <row r="48" spans="1:10" ht="15" thickBot="1" x14ac:dyDescent="0.35">
      <c r="A48" s="1400"/>
      <c r="B48" s="473" t="s">
        <v>17</v>
      </c>
      <c r="C48" s="566">
        <v>653</v>
      </c>
      <c r="D48" s="566">
        <v>84</v>
      </c>
      <c r="E48" s="566">
        <v>398</v>
      </c>
      <c r="F48" s="566">
        <v>42</v>
      </c>
      <c r="G48" s="566">
        <v>783</v>
      </c>
      <c r="H48" s="566">
        <v>119</v>
      </c>
      <c r="I48" s="566">
        <v>15</v>
      </c>
      <c r="J48" s="604">
        <v>2094</v>
      </c>
    </row>
    <row r="49" spans="1:10" ht="15" thickBot="1" x14ac:dyDescent="0.35">
      <c r="A49" s="1400"/>
      <c r="B49" s="473" t="s">
        <v>154</v>
      </c>
      <c r="C49" s="571">
        <v>10.7508836021593</v>
      </c>
      <c r="D49" s="571">
        <v>4.4974942599580299</v>
      </c>
      <c r="E49" s="571">
        <v>6.6607961941905298</v>
      </c>
      <c r="F49" s="571">
        <v>10.9004082526763</v>
      </c>
      <c r="G49" s="571">
        <v>8.6418010646582903</v>
      </c>
      <c r="H49" s="571">
        <v>10.535898664398699</v>
      </c>
      <c r="I49" s="571">
        <v>8.4654254879147803</v>
      </c>
      <c r="J49" s="571">
        <v>8.4870955274409798</v>
      </c>
    </row>
    <row r="50" spans="1:10" ht="15" thickBot="1" x14ac:dyDescent="0.35">
      <c r="A50" s="1400"/>
      <c r="B50" s="598" t="s">
        <v>254</v>
      </c>
      <c r="C50" s="567">
        <v>0.83342407340873403</v>
      </c>
      <c r="D50" s="567">
        <v>0.90020307422176404</v>
      </c>
      <c r="E50" s="567">
        <v>0.64968223637672795</v>
      </c>
      <c r="F50" s="567">
        <v>3.2721609019304898</v>
      </c>
      <c r="G50" s="567">
        <v>0.59257152871169305</v>
      </c>
      <c r="H50" s="567">
        <v>1.84860907557274</v>
      </c>
      <c r="I50" s="567">
        <v>4.0274772141406601</v>
      </c>
      <c r="J50" s="567">
        <v>0.35838395985958399</v>
      </c>
    </row>
    <row r="51" spans="1:10" x14ac:dyDescent="0.3">
      <c r="A51" s="1401"/>
      <c r="B51" s="598" t="s">
        <v>784</v>
      </c>
      <c r="C51" s="567">
        <f t="shared" ref="C51:J51" si="8">C46+C49</f>
        <v>85.967289057192843</v>
      </c>
      <c r="D51" s="567">
        <f t="shared" si="8"/>
        <v>93.794559009949168</v>
      </c>
      <c r="E51" s="567">
        <f t="shared" si="8"/>
        <v>94.667521263688357</v>
      </c>
      <c r="F51" s="567">
        <f t="shared" si="8"/>
        <v>78.679747792183662</v>
      </c>
      <c r="G51" s="567">
        <f t="shared" si="8"/>
        <v>87.471372910846469</v>
      </c>
      <c r="H51" s="567">
        <f t="shared" si="8"/>
        <v>87.695513111597151</v>
      </c>
      <c r="I51" s="567">
        <f t="shared" si="8"/>
        <v>85.897223944174257</v>
      </c>
      <c r="J51" s="571">
        <f t="shared" si="8"/>
        <v>89.186842405569379</v>
      </c>
    </row>
    <row r="52" spans="1:10" ht="15" thickBot="1" x14ac:dyDescent="0.35">
      <c r="A52" s="1399" t="s">
        <v>804</v>
      </c>
      <c r="B52" s="471" t="s">
        <v>18</v>
      </c>
      <c r="C52" s="643">
        <v>272</v>
      </c>
      <c r="D52" s="643">
        <v>34</v>
      </c>
      <c r="E52" s="643">
        <v>102</v>
      </c>
      <c r="F52" s="643">
        <v>15</v>
      </c>
      <c r="G52" s="643">
        <v>291</v>
      </c>
      <c r="H52" s="643">
        <v>47</v>
      </c>
      <c r="I52" s="634">
        <v>7</v>
      </c>
      <c r="J52" s="649">
        <v>768</v>
      </c>
    </row>
    <row r="53" spans="1:10" ht="15" thickBot="1" x14ac:dyDescent="0.35">
      <c r="A53" s="1400"/>
      <c r="B53" s="473" t="s">
        <v>17</v>
      </c>
      <c r="C53" s="566">
        <v>372</v>
      </c>
      <c r="D53" s="566">
        <v>39</v>
      </c>
      <c r="E53" s="566">
        <v>118</v>
      </c>
      <c r="F53" s="566">
        <v>19</v>
      </c>
      <c r="G53" s="566">
        <v>320</v>
      </c>
      <c r="H53" s="566">
        <v>57</v>
      </c>
      <c r="I53" s="562">
        <v>8</v>
      </c>
      <c r="J53" s="604">
        <v>933</v>
      </c>
    </row>
    <row r="54" spans="1:10" ht="15" thickBot="1" x14ac:dyDescent="0.35">
      <c r="A54" s="1400"/>
      <c r="B54" s="473" t="s">
        <v>154</v>
      </c>
      <c r="C54" s="571">
        <v>6.1276943190896098</v>
      </c>
      <c r="D54" s="571">
        <v>2.0989986885635998</v>
      </c>
      <c r="E54" s="571">
        <v>1.9661578827160699</v>
      </c>
      <c r="F54" s="571">
        <v>4.8547375405103699</v>
      </c>
      <c r="G54" s="571">
        <v>3.5308817822240401</v>
      </c>
      <c r="H54" s="571">
        <v>5.0183876072844003</v>
      </c>
      <c r="I54" s="559">
        <v>4.8054571465440299</v>
      </c>
      <c r="J54" s="571">
        <v>3.77970890282432</v>
      </c>
    </row>
    <row r="55" spans="1:10" ht="15" thickBot="1" x14ac:dyDescent="0.35">
      <c r="A55" s="1400"/>
      <c r="B55" s="598" t="s">
        <v>254</v>
      </c>
      <c r="C55" s="567">
        <v>0.645296466618557</v>
      </c>
      <c r="D55" s="567">
        <v>0.62265495726750597</v>
      </c>
      <c r="E55" s="567">
        <v>0.36174545225073002</v>
      </c>
      <c r="F55" s="567">
        <v>2.2565859210537602</v>
      </c>
      <c r="G55" s="567">
        <v>0.389224910296114</v>
      </c>
      <c r="H55" s="567">
        <v>1.3145792002366099</v>
      </c>
      <c r="I55" s="563">
        <v>3.0944929202442601</v>
      </c>
      <c r="J55" s="567">
        <v>0.24523946435214999</v>
      </c>
    </row>
    <row r="56" spans="1:10" x14ac:dyDescent="0.3">
      <c r="A56" s="1401"/>
      <c r="B56" s="598" t="s">
        <v>784</v>
      </c>
      <c r="C56" s="567">
        <f t="shared" ref="C56:J56" si="9">C51+C54</f>
        <v>92.094983376282457</v>
      </c>
      <c r="D56" s="567">
        <f t="shared" si="9"/>
        <v>95.893557698512765</v>
      </c>
      <c r="E56" s="567">
        <f t="shared" si="9"/>
        <v>96.633679146404432</v>
      </c>
      <c r="F56" s="567">
        <f t="shared" si="9"/>
        <v>83.534485332694032</v>
      </c>
      <c r="G56" s="567">
        <f t="shared" si="9"/>
        <v>91.002254693070512</v>
      </c>
      <c r="H56" s="567">
        <f t="shared" si="9"/>
        <v>92.713900718881547</v>
      </c>
      <c r="I56" s="563">
        <f t="shared" si="9"/>
        <v>90.702681090718286</v>
      </c>
      <c r="J56" s="567">
        <f t="shared" si="9"/>
        <v>92.966551308393704</v>
      </c>
    </row>
    <row r="57" spans="1:10" ht="15" thickBot="1" x14ac:dyDescent="0.35">
      <c r="A57" s="1399" t="s">
        <v>819</v>
      </c>
      <c r="B57" s="471" t="s">
        <v>18</v>
      </c>
      <c r="C57" s="643">
        <v>345</v>
      </c>
      <c r="D57" s="643">
        <v>55</v>
      </c>
      <c r="E57" s="643">
        <v>146</v>
      </c>
      <c r="F57" s="643">
        <v>41</v>
      </c>
      <c r="G57" s="643">
        <v>582</v>
      </c>
      <c r="H57" s="643">
        <v>62</v>
      </c>
      <c r="I57" s="634">
        <v>13</v>
      </c>
      <c r="J57" s="649">
        <v>1244</v>
      </c>
    </row>
    <row r="58" spans="1:10" ht="15" thickBot="1" x14ac:dyDescent="0.35">
      <c r="A58" s="1400"/>
      <c r="B58" s="473" t="s">
        <v>17</v>
      </c>
      <c r="C58" s="566">
        <v>436</v>
      </c>
      <c r="D58" s="566">
        <v>62</v>
      </c>
      <c r="E58" s="566">
        <v>179</v>
      </c>
      <c r="F58" s="566">
        <v>54</v>
      </c>
      <c r="G58" s="566">
        <v>641</v>
      </c>
      <c r="H58" s="566">
        <v>71</v>
      </c>
      <c r="I58" s="562">
        <v>13</v>
      </c>
      <c r="J58" s="604">
        <v>1456</v>
      </c>
    </row>
    <row r="59" spans="1:10" ht="15" thickBot="1" x14ac:dyDescent="0.35">
      <c r="A59" s="1400"/>
      <c r="B59" s="473" t="s">
        <v>154</v>
      </c>
      <c r="C59" s="571">
        <v>7.1897952132749596</v>
      </c>
      <c r="D59" s="571">
        <v>3.30084528304794</v>
      </c>
      <c r="E59" s="571">
        <v>2.9983111653449699</v>
      </c>
      <c r="F59" s="571">
        <v>13.837160922307101</v>
      </c>
      <c r="G59" s="571">
        <v>7.0712712294297102</v>
      </c>
      <c r="H59" s="571">
        <v>6.2913038513953401</v>
      </c>
      <c r="I59" s="559">
        <v>7.5344786618134902</v>
      </c>
      <c r="J59" s="571">
        <v>5.9006329253741203</v>
      </c>
    </row>
    <row r="60" spans="1:10" ht="15" thickBot="1" x14ac:dyDescent="0.35">
      <c r="A60" s="1400"/>
      <c r="B60" s="598" t="s">
        <v>254</v>
      </c>
      <c r="C60" s="567">
        <v>0.69502131556289803</v>
      </c>
      <c r="D60" s="567">
        <v>0.77601787101179098</v>
      </c>
      <c r="E60" s="567">
        <v>0.44435888928350498</v>
      </c>
      <c r="F60" s="567">
        <v>3.6254248583220798</v>
      </c>
      <c r="G60" s="567">
        <v>0.54061567043441305</v>
      </c>
      <c r="H60" s="567">
        <v>1.4619925666625999</v>
      </c>
      <c r="I60" s="563">
        <v>3.8188502425857802</v>
      </c>
      <c r="J60" s="567">
        <v>0.30301944551299997</v>
      </c>
    </row>
    <row r="61" spans="1:10" x14ac:dyDescent="0.3">
      <c r="A61" s="1401"/>
      <c r="B61" s="598" t="s">
        <v>784</v>
      </c>
      <c r="C61" s="567">
        <f t="shared" ref="C61:J61" si="10">C56+C59</f>
        <v>99.284778589557419</v>
      </c>
      <c r="D61" s="567">
        <f t="shared" si="10"/>
        <v>99.1944029815607</v>
      </c>
      <c r="E61" s="567">
        <f t="shared" si="10"/>
        <v>99.631990311749405</v>
      </c>
      <c r="F61" s="567">
        <f t="shared" si="10"/>
        <v>97.371646255001139</v>
      </c>
      <c r="G61" s="567">
        <f t="shared" si="10"/>
        <v>98.073525922500224</v>
      </c>
      <c r="H61" s="567">
        <f t="shared" si="10"/>
        <v>99.005204570276888</v>
      </c>
      <c r="I61" s="567">
        <f t="shared" si="10"/>
        <v>98.237159752531781</v>
      </c>
      <c r="J61" s="571">
        <f t="shared" si="10"/>
        <v>98.86718423376783</v>
      </c>
    </row>
    <row r="62" spans="1:10" ht="15" thickBot="1" x14ac:dyDescent="0.35">
      <c r="A62" s="1399" t="s">
        <v>812</v>
      </c>
      <c r="B62" s="471" t="s">
        <v>18</v>
      </c>
      <c r="C62" s="643">
        <v>31</v>
      </c>
      <c r="D62" s="643">
        <v>8</v>
      </c>
      <c r="E62" s="643">
        <v>16</v>
      </c>
      <c r="F62" s="634">
        <v>10</v>
      </c>
      <c r="G62" s="643">
        <v>138</v>
      </c>
      <c r="H62" s="634">
        <v>8</v>
      </c>
      <c r="I62" s="644">
        <v>3</v>
      </c>
      <c r="J62" s="649">
        <v>214</v>
      </c>
    </row>
    <row r="63" spans="1:10" ht="15" thickBot="1" x14ac:dyDescent="0.35">
      <c r="A63" s="1400"/>
      <c r="B63" s="473" t="s">
        <v>17</v>
      </c>
      <c r="C63" s="566">
        <v>43</v>
      </c>
      <c r="D63" s="566">
        <v>15</v>
      </c>
      <c r="E63" s="566">
        <v>22</v>
      </c>
      <c r="F63" s="562">
        <v>10</v>
      </c>
      <c r="G63" s="566">
        <v>175</v>
      </c>
      <c r="H63" s="562">
        <v>11</v>
      </c>
      <c r="I63" s="548">
        <v>3</v>
      </c>
      <c r="J63" s="604">
        <v>280</v>
      </c>
    </row>
    <row r="64" spans="1:10" ht="15" thickBot="1" x14ac:dyDescent="0.35">
      <c r="A64" s="1400"/>
      <c r="B64" s="473" t="s">
        <v>154</v>
      </c>
      <c r="C64" s="571">
        <v>0.71522141044260501</v>
      </c>
      <c r="D64" s="571">
        <v>0.80559701843938403</v>
      </c>
      <c r="E64" s="571">
        <v>0.36800968825068298</v>
      </c>
      <c r="F64" s="559">
        <v>2.6283537449988401</v>
      </c>
      <c r="G64" s="571">
        <v>1.92647407749973</v>
      </c>
      <c r="H64" s="559">
        <v>0.99479542972320101</v>
      </c>
      <c r="I64" s="554">
        <v>1.7628402474682301</v>
      </c>
      <c r="J64" s="571">
        <v>1.13281576623223</v>
      </c>
    </row>
    <row r="65" spans="1:10" ht="15" thickBot="1" x14ac:dyDescent="0.35">
      <c r="A65" s="1400"/>
      <c r="B65" s="598" t="s">
        <v>254</v>
      </c>
      <c r="C65" s="567">
        <v>0.22672718064018599</v>
      </c>
      <c r="D65" s="567">
        <v>0.38828472749159398</v>
      </c>
      <c r="E65" s="567">
        <v>0.157773806240666</v>
      </c>
      <c r="F65" s="563">
        <v>1.6797071707940801</v>
      </c>
      <c r="G65" s="567">
        <v>0.28988274398539199</v>
      </c>
      <c r="H65" s="563">
        <v>0.59755899738655305</v>
      </c>
      <c r="I65" s="549">
        <v>1.90397170587037</v>
      </c>
      <c r="J65" s="567">
        <v>0.13609230631437</v>
      </c>
    </row>
    <row r="66" spans="1:10" x14ac:dyDescent="0.3">
      <c r="A66" s="1401"/>
      <c r="B66" s="598" t="s">
        <v>784</v>
      </c>
      <c r="C66" s="637">
        <f t="shared" ref="C66:J66" si="11">C61+C64</f>
        <v>100.00000000000003</v>
      </c>
      <c r="D66" s="637">
        <f t="shared" si="11"/>
        <v>100.00000000000009</v>
      </c>
      <c r="E66" s="637">
        <f t="shared" si="11"/>
        <v>100.00000000000009</v>
      </c>
      <c r="F66" s="637">
        <f t="shared" si="11"/>
        <v>99.999999999999972</v>
      </c>
      <c r="G66" s="637">
        <f t="shared" si="11"/>
        <v>99.999999999999957</v>
      </c>
      <c r="H66" s="637">
        <f t="shared" si="11"/>
        <v>100.00000000000009</v>
      </c>
      <c r="I66" s="637">
        <f t="shared" si="11"/>
        <v>100.00000000000001</v>
      </c>
      <c r="J66" s="636">
        <f t="shared" si="11"/>
        <v>100.00000000000006</v>
      </c>
    </row>
    <row r="67" spans="1:10" ht="15" thickBot="1" x14ac:dyDescent="0.35">
      <c r="A67" s="1399" t="s">
        <v>156</v>
      </c>
      <c r="B67" s="471" t="s">
        <v>18</v>
      </c>
      <c r="C67" s="642">
        <v>4858</v>
      </c>
      <c r="D67" s="642">
        <v>1864</v>
      </c>
      <c r="E67" s="642">
        <v>5180</v>
      </c>
      <c r="F67" s="643">
        <v>319</v>
      </c>
      <c r="G67" s="642">
        <v>7907</v>
      </c>
      <c r="H67" s="643">
        <v>970</v>
      </c>
      <c r="I67" s="643">
        <v>168</v>
      </c>
      <c r="J67" s="649">
        <v>21266</v>
      </c>
    </row>
    <row r="68" spans="1:10" ht="15" thickBot="1" x14ac:dyDescent="0.35">
      <c r="A68" s="1400"/>
      <c r="B68" s="473" t="s">
        <v>17</v>
      </c>
      <c r="C68" s="577">
        <v>6070</v>
      </c>
      <c r="D68" s="577">
        <v>1872</v>
      </c>
      <c r="E68" s="577">
        <v>5982</v>
      </c>
      <c r="F68" s="566">
        <v>387</v>
      </c>
      <c r="G68" s="577">
        <v>9061</v>
      </c>
      <c r="H68" s="577">
        <v>1133</v>
      </c>
      <c r="I68" s="566">
        <v>173</v>
      </c>
      <c r="J68" s="604">
        <v>24679</v>
      </c>
    </row>
    <row r="69" spans="1:10" x14ac:dyDescent="0.3">
      <c r="A69" s="1401"/>
      <c r="B69" s="645" t="s">
        <v>154</v>
      </c>
      <c r="C69" s="646">
        <v>100</v>
      </c>
      <c r="D69" s="646">
        <v>100</v>
      </c>
      <c r="E69" s="646">
        <v>100</v>
      </c>
      <c r="F69" s="646">
        <v>100</v>
      </c>
      <c r="G69" s="646">
        <v>100</v>
      </c>
      <c r="H69" s="646">
        <v>100</v>
      </c>
      <c r="I69" s="646">
        <v>100</v>
      </c>
      <c r="J69" s="646">
        <v>100</v>
      </c>
    </row>
    <row r="70" spans="1:10" ht="47.25" customHeight="1" x14ac:dyDescent="0.3">
      <c r="A70" s="1268" t="s">
        <v>858</v>
      </c>
      <c r="B70" s="1268"/>
      <c r="C70" s="1268"/>
      <c r="D70" s="1268"/>
      <c r="E70" s="1268"/>
      <c r="F70" s="1268"/>
      <c r="G70" s="1268"/>
      <c r="H70" s="1268"/>
      <c r="I70" s="1268"/>
      <c r="J70" s="1268"/>
    </row>
    <row r="71" spans="1:10" x14ac:dyDescent="0.3">
      <c r="A71" s="1371" t="s">
        <v>290</v>
      </c>
      <c r="B71" s="1371"/>
      <c r="C71" s="1371"/>
      <c r="D71" s="1371"/>
      <c r="E71" s="1371"/>
      <c r="F71" s="1371"/>
      <c r="G71" s="1371"/>
      <c r="H71" s="1371"/>
      <c r="I71" s="1371"/>
    </row>
    <row r="72" spans="1:10" x14ac:dyDescent="0.3">
      <c r="A72" s="1215" t="s">
        <v>291</v>
      </c>
      <c r="B72" s="1215"/>
      <c r="C72" s="1215"/>
      <c r="D72" s="1215"/>
      <c r="E72" s="1215"/>
      <c r="F72" s="1215"/>
      <c r="G72" s="1215"/>
      <c r="H72" s="1215"/>
      <c r="I72" s="1215"/>
    </row>
  </sheetData>
  <mergeCells count="18">
    <mergeCell ref="A22:A26"/>
    <mergeCell ref="A1:J1"/>
    <mergeCell ref="A5:J5"/>
    <mergeCell ref="A7:A11"/>
    <mergeCell ref="A12:A16"/>
    <mergeCell ref="A17:A21"/>
    <mergeCell ref="A72:I72"/>
    <mergeCell ref="A27:A31"/>
    <mergeCell ref="A32:A36"/>
    <mergeCell ref="A37:A41"/>
    <mergeCell ref="A42:A46"/>
    <mergeCell ref="A47:A51"/>
    <mergeCell ref="A52:A56"/>
    <mergeCell ref="A57:A61"/>
    <mergeCell ref="A62:A66"/>
    <mergeCell ref="A67:A69"/>
    <mergeCell ref="A70:J70"/>
    <mergeCell ref="A71:I71"/>
  </mergeCells>
  <hyperlinks>
    <hyperlink ref="A3" location="Kapitel3" display="&lt;  Zurück zur Übersicht"/>
  </hyperlinks>
  <pageMargins left="0.7" right="0.7" top="0.78740157499999996" bottom="0.78740157499999996"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showGridLines="0" workbookViewId="0">
      <selection activeCell="G9" sqref="G9"/>
    </sheetView>
  </sheetViews>
  <sheetFormatPr baseColWidth="10" defaultColWidth="11.44140625" defaultRowHeight="14.4" x14ac:dyDescent="0.3"/>
  <cols>
    <col min="1" max="1" width="15.6640625" style="443" customWidth="1"/>
    <col min="2" max="2" width="22.88671875" style="443" customWidth="1"/>
    <col min="3" max="12" width="21.44140625" style="443" customWidth="1"/>
    <col min="13" max="16384" width="11.44140625" style="443"/>
  </cols>
  <sheetData>
    <row r="1" spans="1:14" ht="24.6" x14ac:dyDescent="0.4">
      <c r="A1" s="1201" t="s">
        <v>859</v>
      </c>
      <c r="B1" s="1201"/>
      <c r="C1" s="1201"/>
      <c r="D1" s="1201"/>
      <c r="E1" s="1201"/>
      <c r="F1" s="1201"/>
      <c r="G1" s="1201"/>
      <c r="H1" s="1201"/>
      <c r="I1" s="1201"/>
      <c r="J1" s="1201"/>
      <c r="K1" s="1201"/>
      <c r="L1" s="1201"/>
    </row>
    <row r="3" spans="1:14" x14ac:dyDescent="0.3">
      <c r="A3" s="434" t="s">
        <v>7</v>
      </c>
    </row>
    <row r="5" spans="1:14" ht="22.5" customHeight="1" x14ac:dyDescent="0.3">
      <c r="A5" s="1404" t="s">
        <v>1698</v>
      </c>
      <c r="B5" s="1404"/>
      <c r="C5" s="1404"/>
      <c r="D5" s="1404"/>
      <c r="E5" s="1404"/>
      <c r="F5" s="1404"/>
      <c r="G5" s="1404"/>
      <c r="H5" s="1404"/>
      <c r="I5" s="1404"/>
      <c r="J5" s="1404"/>
      <c r="K5" s="1404"/>
      <c r="L5" s="1404"/>
    </row>
    <row r="6" spans="1:14" ht="45" customHeight="1" x14ac:dyDescent="0.3">
      <c r="A6" s="640" t="s">
        <v>10</v>
      </c>
      <c r="B6" s="640"/>
      <c r="C6" s="640" t="s">
        <v>850</v>
      </c>
      <c r="D6" s="640" t="s">
        <v>851</v>
      </c>
      <c r="E6" s="640" t="s">
        <v>852</v>
      </c>
      <c r="F6" s="640" t="s">
        <v>853</v>
      </c>
      <c r="G6" s="640" t="s">
        <v>854</v>
      </c>
      <c r="H6" s="640" t="s">
        <v>855</v>
      </c>
      <c r="I6" s="640" t="s">
        <v>860</v>
      </c>
      <c r="J6" s="640" t="s">
        <v>861</v>
      </c>
      <c r="K6" s="640" t="s">
        <v>720</v>
      </c>
      <c r="L6" s="640" t="s">
        <v>862</v>
      </c>
    </row>
    <row r="7" spans="1:14" ht="15" thickBot="1" x14ac:dyDescent="0.35">
      <c r="A7" s="1399" t="s">
        <v>815</v>
      </c>
      <c r="B7" s="471" t="s">
        <v>18</v>
      </c>
      <c r="C7" s="570">
        <v>234</v>
      </c>
      <c r="D7" s="570">
        <v>74</v>
      </c>
      <c r="E7" s="570">
        <v>469</v>
      </c>
      <c r="F7" s="558">
        <v>10</v>
      </c>
      <c r="G7" s="570">
        <v>333</v>
      </c>
      <c r="H7" s="570">
        <v>32</v>
      </c>
      <c r="I7" s="570">
        <v>639</v>
      </c>
      <c r="J7" s="576">
        <v>1122</v>
      </c>
      <c r="K7" s="553">
        <v>4</v>
      </c>
      <c r="L7" s="649">
        <v>2917</v>
      </c>
    </row>
    <row r="8" spans="1:14" ht="15" thickBot="1" x14ac:dyDescent="0.35">
      <c r="A8" s="1400"/>
      <c r="B8" s="473" t="s">
        <v>17</v>
      </c>
      <c r="C8" s="566">
        <v>282</v>
      </c>
      <c r="D8" s="566">
        <v>76</v>
      </c>
      <c r="E8" s="566">
        <v>561</v>
      </c>
      <c r="F8" s="562">
        <v>13</v>
      </c>
      <c r="G8" s="566">
        <v>375</v>
      </c>
      <c r="H8" s="566">
        <v>39</v>
      </c>
      <c r="I8" s="566">
        <v>739</v>
      </c>
      <c r="J8" s="577">
        <v>1346</v>
      </c>
      <c r="K8" s="548">
        <v>3</v>
      </c>
      <c r="L8" s="604">
        <v>3434</v>
      </c>
    </row>
    <row r="9" spans="1:14" ht="15" thickBot="1" x14ac:dyDescent="0.35">
      <c r="A9" s="1400"/>
      <c r="B9" s="473" t="s">
        <v>154</v>
      </c>
      <c r="C9" s="571">
        <v>12.449473524385301</v>
      </c>
      <c r="D9" s="571">
        <v>11.7776134207339</v>
      </c>
      <c r="E9" s="571">
        <v>18.372993425015402</v>
      </c>
      <c r="F9" s="559">
        <v>5.9047269449751898</v>
      </c>
      <c r="G9" s="571">
        <v>8.7063649068634792</v>
      </c>
      <c r="H9" s="571">
        <v>5.2841078219989903</v>
      </c>
      <c r="I9" s="571">
        <v>10.557501712604401</v>
      </c>
      <c r="J9" s="571">
        <v>21.088705851454801</v>
      </c>
      <c r="K9" s="554">
        <v>4.7086741972455002</v>
      </c>
      <c r="L9" s="571">
        <v>13.9161097025888</v>
      </c>
    </row>
    <row r="10" spans="1:14" ht="15" thickBot="1" x14ac:dyDescent="0.35">
      <c r="A10" s="1400"/>
      <c r="B10" s="598" t="s">
        <v>254</v>
      </c>
      <c r="C10" s="567">
        <v>1.45645325786421</v>
      </c>
      <c r="D10" s="567">
        <v>2.35475699130654</v>
      </c>
      <c r="E10" s="567">
        <v>1.4137022639585299</v>
      </c>
      <c r="F10" s="563">
        <v>3.2153160213919398</v>
      </c>
      <c r="G10" s="567">
        <v>0.85274218294193704</v>
      </c>
      <c r="H10" s="567">
        <v>1.68218138940656</v>
      </c>
      <c r="I10" s="567">
        <v>0.73692800979013695</v>
      </c>
      <c r="J10" s="567">
        <v>1.0475614529708499</v>
      </c>
      <c r="K10" s="549">
        <v>5.2159421071050804</v>
      </c>
      <c r="L10" s="567">
        <v>0.44508987337400502</v>
      </c>
    </row>
    <row r="11" spans="1:14" x14ac:dyDescent="0.3">
      <c r="A11" s="1401"/>
      <c r="B11" s="598" t="s">
        <v>784</v>
      </c>
      <c r="C11" s="567">
        <f>C9</f>
        <v>12.449473524385301</v>
      </c>
      <c r="D11" s="567">
        <f>D9</f>
        <v>11.7776134207339</v>
      </c>
      <c r="E11" s="567">
        <f>E9</f>
        <v>18.372993425015402</v>
      </c>
      <c r="F11" s="567">
        <f>F9</f>
        <v>5.9047269449751898</v>
      </c>
      <c r="G11" s="567">
        <f>G9</f>
        <v>8.7063649068634792</v>
      </c>
      <c r="H11" s="567">
        <f t="shared" ref="H11:J11" si="0">H9</f>
        <v>5.2841078219989903</v>
      </c>
      <c r="I11" s="567">
        <f t="shared" si="0"/>
        <v>10.557501712604401</v>
      </c>
      <c r="J11" s="567">
        <f t="shared" si="0"/>
        <v>21.088705851454801</v>
      </c>
      <c r="K11" s="567">
        <f>K9</f>
        <v>4.7086741972455002</v>
      </c>
      <c r="L11" s="571">
        <f>L9</f>
        <v>13.9161097025888</v>
      </c>
      <c r="N11" s="641"/>
    </row>
    <row r="12" spans="1:14" ht="15" thickBot="1" x14ac:dyDescent="0.35">
      <c r="A12" s="1399" t="s">
        <v>816</v>
      </c>
      <c r="B12" s="471" t="s">
        <v>18</v>
      </c>
      <c r="C12" s="643">
        <v>118</v>
      </c>
      <c r="D12" s="643">
        <v>98</v>
      </c>
      <c r="E12" s="643">
        <v>332</v>
      </c>
      <c r="F12" s="634">
        <v>7</v>
      </c>
      <c r="G12" s="643">
        <v>204</v>
      </c>
      <c r="H12" s="643">
        <v>42</v>
      </c>
      <c r="I12" s="643">
        <v>487</v>
      </c>
      <c r="J12" s="643">
        <v>476</v>
      </c>
      <c r="K12" s="644">
        <v>2</v>
      </c>
      <c r="L12" s="649">
        <v>1766</v>
      </c>
    </row>
    <row r="13" spans="1:14" ht="15" thickBot="1" x14ac:dyDescent="0.35">
      <c r="A13" s="1400"/>
      <c r="B13" s="473" t="s">
        <v>17</v>
      </c>
      <c r="C13" s="566">
        <v>155</v>
      </c>
      <c r="D13" s="566">
        <v>94</v>
      </c>
      <c r="E13" s="566">
        <v>395</v>
      </c>
      <c r="F13" s="562">
        <v>11</v>
      </c>
      <c r="G13" s="566">
        <v>229</v>
      </c>
      <c r="H13" s="566">
        <v>61</v>
      </c>
      <c r="I13" s="566">
        <v>569</v>
      </c>
      <c r="J13" s="566">
        <v>609</v>
      </c>
      <c r="K13" s="548">
        <v>2</v>
      </c>
      <c r="L13" s="604">
        <v>2125</v>
      </c>
    </row>
    <row r="14" spans="1:14" ht="15" thickBot="1" x14ac:dyDescent="0.35">
      <c r="A14" s="1400"/>
      <c r="B14" s="473" t="s">
        <v>154</v>
      </c>
      <c r="C14" s="571">
        <v>6.8279781302704698</v>
      </c>
      <c r="D14" s="571">
        <v>14.4864529214101</v>
      </c>
      <c r="E14" s="571">
        <v>12.915261630195401</v>
      </c>
      <c r="F14" s="559">
        <v>5.0399601045782196</v>
      </c>
      <c r="G14" s="571">
        <v>5.3117252546164897</v>
      </c>
      <c r="H14" s="571">
        <v>8.36122252295098</v>
      </c>
      <c r="I14" s="571">
        <v>8.1366998088780704</v>
      </c>
      <c r="J14" s="571">
        <v>9.5369030184540105</v>
      </c>
      <c r="K14" s="554">
        <v>3.5374420370281601</v>
      </c>
      <c r="L14" s="571">
        <v>8.6103151957812702</v>
      </c>
    </row>
    <row r="15" spans="1:14" ht="15" thickBot="1" x14ac:dyDescent="0.35">
      <c r="A15" s="1400"/>
      <c r="B15" s="598" t="s">
        <v>254</v>
      </c>
      <c r="C15" s="567">
        <v>1.11270617459225</v>
      </c>
      <c r="D15" s="567">
        <v>2.5711448058371502</v>
      </c>
      <c r="E15" s="567">
        <v>1.2242600796662999</v>
      </c>
      <c r="F15" s="563">
        <v>2.9841719582954198</v>
      </c>
      <c r="G15" s="567">
        <v>0.678336158493971</v>
      </c>
      <c r="H15" s="567">
        <v>2.0813738580659198</v>
      </c>
      <c r="I15" s="567">
        <v>0.65564339653043102</v>
      </c>
      <c r="J15" s="567">
        <v>0.75426572080263099</v>
      </c>
      <c r="K15" s="549">
        <v>4.5486320820644801</v>
      </c>
      <c r="L15" s="567">
        <v>0.360733074717066</v>
      </c>
    </row>
    <row r="16" spans="1:14" x14ac:dyDescent="0.3">
      <c r="A16" s="1401"/>
      <c r="B16" s="598" t="s">
        <v>784</v>
      </c>
      <c r="C16" s="567">
        <f>C11+C14</f>
        <v>19.277451654655771</v>
      </c>
      <c r="D16" s="567">
        <f>D11+D14</f>
        <v>26.264066342143998</v>
      </c>
      <c r="E16" s="567">
        <f>E11+E14</f>
        <v>31.288255055210804</v>
      </c>
      <c r="F16" s="567">
        <f>F11+F14</f>
        <v>10.944687049553409</v>
      </c>
      <c r="G16" s="567">
        <f t="shared" ref="G16" si="1">G11+G14</f>
        <v>14.018090161479968</v>
      </c>
      <c r="H16" s="567">
        <f>H11+H14</f>
        <v>13.64533034494997</v>
      </c>
      <c r="I16" s="567">
        <f t="shared" ref="I16:J16" si="2">I11+I14</f>
        <v>18.694201521482469</v>
      </c>
      <c r="J16" s="567">
        <f t="shared" si="2"/>
        <v>30.62560886990881</v>
      </c>
      <c r="K16" s="567">
        <f>K11+K14</f>
        <v>8.2461162342736607</v>
      </c>
      <c r="L16" s="571">
        <f t="shared" ref="L16" si="3">L11+L14</f>
        <v>22.52642489837007</v>
      </c>
    </row>
    <row r="17" spans="1:12" ht="15" thickBot="1" x14ac:dyDescent="0.35">
      <c r="A17" s="1399" t="s">
        <v>817</v>
      </c>
      <c r="B17" s="471" t="s">
        <v>18</v>
      </c>
      <c r="C17" s="643">
        <v>201</v>
      </c>
      <c r="D17" s="643">
        <v>192</v>
      </c>
      <c r="E17" s="643">
        <v>413</v>
      </c>
      <c r="F17" s="643">
        <v>14</v>
      </c>
      <c r="G17" s="643">
        <v>382</v>
      </c>
      <c r="H17" s="643">
        <v>85</v>
      </c>
      <c r="I17" s="643">
        <v>923</v>
      </c>
      <c r="J17" s="643">
        <v>565</v>
      </c>
      <c r="K17" s="634">
        <v>6</v>
      </c>
      <c r="L17" s="649">
        <v>2781</v>
      </c>
    </row>
    <row r="18" spans="1:12" ht="15" thickBot="1" x14ac:dyDescent="0.35">
      <c r="A18" s="1400"/>
      <c r="B18" s="473" t="s">
        <v>17</v>
      </c>
      <c r="C18" s="566">
        <v>259</v>
      </c>
      <c r="D18" s="566">
        <v>183</v>
      </c>
      <c r="E18" s="566">
        <v>464</v>
      </c>
      <c r="F18" s="566">
        <v>17</v>
      </c>
      <c r="G18" s="566">
        <v>434</v>
      </c>
      <c r="H18" s="566">
        <v>90</v>
      </c>
      <c r="I18" s="577">
        <v>1037</v>
      </c>
      <c r="J18" s="566">
        <v>671</v>
      </c>
      <c r="K18" s="562">
        <v>5</v>
      </c>
      <c r="L18" s="604">
        <v>3160</v>
      </c>
    </row>
    <row r="19" spans="1:12" ht="15" thickBot="1" x14ac:dyDescent="0.35">
      <c r="A19" s="1400"/>
      <c r="B19" s="473" t="s">
        <v>154</v>
      </c>
      <c r="C19" s="571">
        <v>11.4369818283831</v>
      </c>
      <c r="D19" s="571">
        <v>28.268989014924099</v>
      </c>
      <c r="E19" s="571">
        <v>15.182503401637801</v>
      </c>
      <c r="F19" s="571">
        <v>7.6663234803403499</v>
      </c>
      <c r="G19" s="571">
        <v>10.0776760532457</v>
      </c>
      <c r="H19" s="571">
        <v>12.287731282209499</v>
      </c>
      <c r="I19" s="571">
        <v>14.8170974123099</v>
      </c>
      <c r="J19" s="571">
        <v>10.5074445753636</v>
      </c>
      <c r="K19" s="559">
        <v>7.2782470583629504</v>
      </c>
      <c r="L19" s="571">
        <v>12.8037434751768</v>
      </c>
    </row>
    <row r="20" spans="1:12" ht="15" thickBot="1" x14ac:dyDescent="0.35">
      <c r="A20" s="1400"/>
      <c r="B20" s="598" t="s">
        <v>254</v>
      </c>
      <c r="C20" s="567">
        <v>1.40402097925083</v>
      </c>
      <c r="D20" s="567">
        <v>3.2895512792819201</v>
      </c>
      <c r="E20" s="567">
        <v>1.3099824490543299</v>
      </c>
      <c r="F20" s="567">
        <v>3.6292215914782102</v>
      </c>
      <c r="G20" s="567">
        <v>0.91052740600284099</v>
      </c>
      <c r="H20" s="567">
        <v>2.4685480556021702</v>
      </c>
      <c r="I20" s="567">
        <v>0.85198178181156403</v>
      </c>
      <c r="J20" s="567">
        <v>0.78745722200963497</v>
      </c>
      <c r="K20" s="563">
        <v>6.3967734571387798</v>
      </c>
      <c r="L20" s="567">
        <v>0.42968011068654999</v>
      </c>
    </row>
    <row r="21" spans="1:12" x14ac:dyDescent="0.3">
      <c r="A21" s="1401"/>
      <c r="B21" s="598" t="s">
        <v>784</v>
      </c>
      <c r="C21" s="567">
        <f>C16+C19</f>
        <v>30.714433483038871</v>
      </c>
      <c r="D21" s="567">
        <f>D16+D19</f>
        <v>54.533055357068093</v>
      </c>
      <c r="E21" s="567">
        <f t="shared" ref="E21" si="4">E16+E19</f>
        <v>46.470758456848607</v>
      </c>
      <c r="F21" s="567">
        <f>F16+F19</f>
        <v>18.611010529893758</v>
      </c>
      <c r="G21" s="567">
        <f>G16+G19</f>
        <v>24.095766214725668</v>
      </c>
      <c r="H21" s="567">
        <f>H16+H19</f>
        <v>25.933061627159468</v>
      </c>
      <c r="I21" s="567">
        <f t="shared" ref="I21:J21" si="5">I16+I19</f>
        <v>33.511298933792368</v>
      </c>
      <c r="J21" s="567">
        <f t="shared" si="5"/>
        <v>41.133053445272409</v>
      </c>
      <c r="K21" s="567">
        <f>K16+K19</f>
        <v>15.524363292636611</v>
      </c>
      <c r="L21" s="571">
        <f t="shared" ref="L21" si="6">L16+L19</f>
        <v>35.330168373546869</v>
      </c>
    </row>
    <row r="22" spans="1:12" ht="15" thickBot="1" x14ac:dyDescent="0.35">
      <c r="A22" s="1399" t="s">
        <v>794</v>
      </c>
      <c r="B22" s="471" t="s">
        <v>18</v>
      </c>
      <c r="C22" s="643">
        <v>209</v>
      </c>
      <c r="D22" s="643">
        <v>160</v>
      </c>
      <c r="E22" s="643">
        <v>401</v>
      </c>
      <c r="F22" s="643">
        <v>17</v>
      </c>
      <c r="G22" s="643">
        <v>622</v>
      </c>
      <c r="H22" s="643">
        <v>101</v>
      </c>
      <c r="I22" s="643">
        <v>945</v>
      </c>
      <c r="J22" s="643">
        <v>673</v>
      </c>
      <c r="K22" s="634">
        <v>8</v>
      </c>
      <c r="L22" s="649">
        <v>3136</v>
      </c>
    </row>
    <row r="23" spans="1:12" ht="15" thickBot="1" x14ac:dyDescent="0.35">
      <c r="A23" s="1400"/>
      <c r="B23" s="473" t="s">
        <v>17</v>
      </c>
      <c r="C23" s="566">
        <v>243</v>
      </c>
      <c r="D23" s="566">
        <v>159</v>
      </c>
      <c r="E23" s="566">
        <v>443</v>
      </c>
      <c r="F23" s="566">
        <v>18</v>
      </c>
      <c r="G23" s="566">
        <v>709</v>
      </c>
      <c r="H23" s="566">
        <v>125</v>
      </c>
      <c r="I23" s="577">
        <v>1048</v>
      </c>
      <c r="J23" s="566">
        <v>795</v>
      </c>
      <c r="K23" s="562">
        <v>8</v>
      </c>
      <c r="L23" s="604">
        <v>3549</v>
      </c>
    </row>
    <row r="24" spans="1:12" ht="15" thickBot="1" x14ac:dyDescent="0.35">
      <c r="A24" s="1400"/>
      <c r="B24" s="473" t="s">
        <v>154</v>
      </c>
      <c r="C24" s="571">
        <v>10.704981155040301</v>
      </c>
      <c r="D24" s="571">
        <v>24.5399428062866</v>
      </c>
      <c r="E24" s="571">
        <v>14.502493371550401</v>
      </c>
      <c r="F24" s="571">
        <v>8.0306027218706006</v>
      </c>
      <c r="G24" s="571">
        <v>16.4798663716623</v>
      </c>
      <c r="H24" s="571">
        <v>17.0304229839318</v>
      </c>
      <c r="I24" s="571">
        <v>14.976120268685101</v>
      </c>
      <c r="J24" s="571">
        <v>12.4587252928164</v>
      </c>
      <c r="K24" s="559">
        <v>12.381879175651701</v>
      </c>
      <c r="L24" s="571">
        <v>14.3792655242415</v>
      </c>
    </row>
    <row r="25" spans="1:12" ht="15" thickBot="1" x14ac:dyDescent="0.35">
      <c r="A25" s="1400"/>
      <c r="B25" s="598" t="s">
        <v>254</v>
      </c>
      <c r="C25" s="567">
        <v>1.3639493636533899</v>
      </c>
      <c r="D25" s="567">
        <v>3.1435718017879299</v>
      </c>
      <c r="E25" s="567">
        <v>1.2854320411882101</v>
      </c>
      <c r="F25" s="567">
        <v>3.7071110210994198</v>
      </c>
      <c r="G25" s="567">
        <v>1.12215150770522</v>
      </c>
      <c r="H25" s="567">
        <v>2.8264917138636201</v>
      </c>
      <c r="I25" s="567">
        <v>0.85574159391684301</v>
      </c>
      <c r="J25" s="567">
        <v>0.84806316405845605</v>
      </c>
      <c r="K25" s="563">
        <v>8.1104883531109895</v>
      </c>
      <c r="L25" s="567">
        <v>0.45121722994722202</v>
      </c>
    </row>
    <row r="26" spans="1:12" x14ac:dyDescent="0.3">
      <c r="A26" s="1401"/>
      <c r="B26" s="598" t="s">
        <v>784</v>
      </c>
      <c r="C26" s="567">
        <f>C21+C24</f>
        <v>41.419414638079175</v>
      </c>
      <c r="D26" s="567">
        <f>D21+D24</f>
        <v>79.072998163354697</v>
      </c>
      <c r="E26" s="567">
        <f t="shared" ref="E26" si="7">E21+E24</f>
        <v>60.973251828399007</v>
      </c>
      <c r="F26" s="567">
        <f>F21+F24</f>
        <v>26.641613251764358</v>
      </c>
      <c r="G26" s="567">
        <f>G21+G24</f>
        <v>40.575632586387968</v>
      </c>
      <c r="H26" s="567">
        <f>H21+H24</f>
        <v>42.963484611091268</v>
      </c>
      <c r="I26" s="567">
        <f t="shared" ref="I26:J26" si="8">I21+I24</f>
        <v>48.487419202477469</v>
      </c>
      <c r="J26" s="567">
        <f t="shared" si="8"/>
        <v>53.591778738088806</v>
      </c>
      <c r="K26" s="567">
        <f>K21+K24</f>
        <v>27.906242468288312</v>
      </c>
      <c r="L26" s="571">
        <f t="shared" ref="L26" si="9">L21+L24</f>
        <v>49.709433897788372</v>
      </c>
    </row>
    <row r="27" spans="1:12" ht="15" thickBot="1" x14ac:dyDescent="0.35">
      <c r="A27" s="1399" t="s">
        <v>795</v>
      </c>
      <c r="B27" s="471" t="s">
        <v>18</v>
      </c>
      <c r="C27" s="643">
        <v>144</v>
      </c>
      <c r="D27" s="643">
        <v>49</v>
      </c>
      <c r="E27" s="643">
        <v>216</v>
      </c>
      <c r="F27" s="643">
        <v>24</v>
      </c>
      <c r="G27" s="643">
        <v>709</v>
      </c>
      <c r="H27" s="643">
        <v>48</v>
      </c>
      <c r="I27" s="643">
        <v>528</v>
      </c>
      <c r="J27" s="643">
        <v>405</v>
      </c>
      <c r="K27" s="634">
        <v>5</v>
      </c>
      <c r="L27" s="649">
        <v>2128</v>
      </c>
    </row>
    <row r="28" spans="1:12" ht="15" thickBot="1" x14ac:dyDescent="0.35">
      <c r="A28" s="1400"/>
      <c r="B28" s="473" t="s">
        <v>17</v>
      </c>
      <c r="C28" s="566">
        <v>167</v>
      </c>
      <c r="D28" s="566">
        <v>47</v>
      </c>
      <c r="E28" s="566">
        <v>260</v>
      </c>
      <c r="F28" s="566">
        <v>30</v>
      </c>
      <c r="G28" s="566">
        <v>797</v>
      </c>
      <c r="H28" s="566">
        <v>48</v>
      </c>
      <c r="I28" s="566">
        <v>577</v>
      </c>
      <c r="J28" s="566">
        <v>488</v>
      </c>
      <c r="K28" s="562">
        <v>5</v>
      </c>
      <c r="L28" s="604">
        <v>2418</v>
      </c>
    </row>
    <row r="29" spans="1:12" ht="15" thickBot="1" x14ac:dyDescent="0.35">
      <c r="A29" s="1400"/>
      <c r="B29" s="473" t="s">
        <v>154</v>
      </c>
      <c r="C29" s="571">
        <v>7.3716795487680704</v>
      </c>
      <c r="D29" s="571">
        <v>7.27891156867872</v>
      </c>
      <c r="E29" s="571">
        <v>8.5087112640256102</v>
      </c>
      <c r="F29" s="571">
        <v>13.289705501371699</v>
      </c>
      <c r="G29" s="571">
        <v>18.5159761012406</v>
      </c>
      <c r="H29" s="571">
        <v>6.5654700300877797</v>
      </c>
      <c r="I29" s="571">
        <v>8.2431233544296507</v>
      </c>
      <c r="J29" s="571">
        <v>7.6399434759295604</v>
      </c>
      <c r="K29" s="559">
        <v>7.4443167626222504</v>
      </c>
      <c r="L29" s="571">
        <v>9.7999536003510404</v>
      </c>
    </row>
    <row r="30" spans="1:12" ht="15" thickBot="1" x14ac:dyDescent="0.35">
      <c r="A30" s="1400"/>
      <c r="B30" s="598" t="s">
        <v>254</v>
      </c>
      <c r="C30" s="567">
        <v>1.15278096323017</v>
      </c>
      <c r="D30" s="567">
        <v>1.8978003764591</v>
      </c>
      <c r="E30" s="567">
        <v>1.0185276523118101</v>
      </c>
      <c r="F30" s="567">
        <v>4.6305530143008502</v>
      </c>
      <c r="G30" s="567">
        <v>1.1748667247673801</v>
      </c>
      <c r="H30" s="567">
        <v>1.8623537401904</v>
      </c>
      <c r="I30" s="567">
        <v>0.65953482670269203</v>
      </c>
      <c r="J30" s="567">
        <v>0.68213782093076203</v>
      </c>
      <c r="K30" s="563">
        <v>6.4635442240019501</v>
      </c>
      <c r="L30" s="567">
        <v>0.38233428048169099</v>
      </c>
    </row>
    <row r="31" spans="1:12" x14ac:dyDescent="0.3">
      <c r="A31" s="1401"/>
      <c r="B31" s="598" t="s">
        <v>784</v>
      </c>
      <c r="C31" s="567">
        <f>C26+C29</f>
        <v>48.791094186847246</v>
      </c>
      <c r="D31" s="567">
        <f>D26+D29</f>
        <v>86.35190973203342</v>
      </c>
      <c r="E31" s="567">
        <f t="shared" ref="E31" si="10">E26+E29</f>
        <v>69.481963092424621</v>
      </c>
      <c r="F31" s="567">
        <f>F26+F29</f>
        <v>39.931318753136054</v>
      </c>
      <c r="G31" s="567">
        <f>G26+G29</f>
        <v>59.091608687628565</v>
      </c>
      <c r="H31" s="567">
        <f>H26+H29</f>
        <v>49.528954641179048</v>
      </c>
      <c r="I31" s="567">
        <f t="shared" ref="I31:J31" si="11">I26+I29</f>
        <v>56.730542556907118</v>
      </c>
      <c r="J31" s="567">
        <f t="shared" si="11"/>
        <v>61.231722214018369</v>
      </c>
      <c r="K31" s="567">
        <f>K26+K29</f>
        <v>35.350559230910562</v>
      </c>
      <c r="L31" s="571">
        <f t="shared" ref="L31" si="12">L26+L29</f>
        <v>59.509387498139411</v>
      </c>
    </row>
    <row r="32" spans="1:12" ht="15" thickBot="1" x14ac:dyDescent="0.35">
      <c r="A32" s="1399" t="s">
        <v>857</v>
      </c>
      <c r="B32" s="471" t="s">
        <v>18</v>
      </c>
      <c r="C32" s="643">
        <v>113</v>
      </c>
      <c r="D32" s="643">
        <v>21</v>
      </c>
      <c r="E32" s="643">
        <v>160</v>
      </c>
      <c r="F32" s="643">
        <v>11</v>
      </c>
      <c r="G32" s="643">
        <v>245</v>
      </c>
      <c r="H32" s="643">
        <v>46</v>
      </c>
      <c r="I32" s="643">
        <v>361</v>
      </c>
      <c r="J32" s="643">
        <v>269</v>
      </c>
      <c r="K32" s="634">
        <v>7</v>
      </c>
      <c r="L32" s="649">
        <v>1233</v>
      </c>
    </row>
    <row r="33" spans="1:12" ht="15" thickBot="1" x14ac:dyDescent="0.35">
      <c r="A33" s="1400"/>
      <c r="B33" s="473" t="s">
        <v>17</v>
      </c>
      <c r="C33" s="566">
        <v>147</v>
      </c>
      <c r="D33" s="566">
        <v>17</v>
      </c>
      <c r="E33" s="566">
        <v>174</v>
      </c>
      <c r="F33" s="566">
        <v>17</v>
      </c>
      <c r="G33" s="566">
        <v>274</v>
      </c>
      <c r="H33" s="566">
        <v>55</v>
      </c>
      <c r="I33" s="566">
        <v>415</v>
      </c>
      <c r="J33" s="566">
        <v>319</v>
      </c>
      <c r="K33" s="562">
        <v>7</v>
      </c>
      <c r="L33" s="604">
        <v>1426</v>
      </c>
    </row>
    <row r="34" spans="1:12" ht="15" thickBot="1" x14ac:dyDescent="0.35">
      <c r="A34" s="1400"/>
      <c r="B34" s="473" t="s">
        <v>154</v>
      </c>
      <c r="C34" s="571">
        <v>6.4802964853126603</v>
      </c>
      <c r="D34" s="571">
        <v>2.6155033031973201</v>
      </c>
      <c r="E34" s="571">
        <v>5.6807451584582704</v>
      </c>
      <c r="F34" s="571">
        <v>7.7819455415182697</v>
      </c>
      <c r="G34" s="571">
        <v>6.3708136273386797</v>
      </c>
      <c r="H34" s="571">
        <v>7.5431141329652798</v>
      </c>
      <c r="I34" s="571">
        <v>5.9318815165991801</v>
      </c>
      <c r="J34" s="571">
        <v>5.0030364137099896</v>
      </c>
      <c r="K34" s="559">
        <v>10.992131725580499</v>
      </c>
      <c r="L34" s="571">
        <v>5.77899573073213</v>
      </c>
    </row>
    <row r="35" spans="1:12" ht="15" thickBot="1" x14ac:dyDescent="0.35">
      <c r="A35" s="1400"/>
      <c r="B35" s="598" t="s">
        <v>254</v>
      </c>
      <c r="C35" s="567">
        <v>1.0860271339004901</v>
      </c>
      <c r="D35" s="567">
        <v>1.16587125513568</v>
      </c>
      <c r="E35" s="567">
        <v>0.84499452013653398</v>
      </c>
      <c r="F35" s="567">
        <v>3.6541967158683599</v>
      </c>
      <c r="G35" s="567">
        <v>0.738723881291939</v>
      </c>
      <c r="H35" s="567">
        <v>1.9857315289439399</v>
      </c>
      <c r="I35" s="567">
        <v>0.56648704915756198</v>
      </c>
      <c r="J35" s="567">
        <v>0.55983062921537097</v>
      </c>
      <c r="K35" s="563">
        <v>7.7021490524494904</v>
      </c>
      <c r="L35" s="567">
        <v>0.30007367708363702</v>
      </c>
    </row>
    <row r="36" spans="1:12" x14ac:dyDescent="0.3">
      <c r="A36" s="1401"/>
      <c r="B36" s="598" t="s">
        <v>784</v>
      </c>
      <c r="C36" s="567">
        <f>C31+C34</f>
        <v>55.27139067215991</v>
      </c>
      <c r="D36" s="567">
        <f>D31+D34</f>
        <v>88.967413035230734</v>
      </c>
      <c r="E36" s="567">
        <f t="shared" ref="E36" si="13">E31+E34</f>
        <v>75.162708250882886</v>
      </c>
      <c r="F36" s="567">
        <f>F31+F34</f>
        <v>47.713264294654323</v>
      </c>
      <c r="G36" s="567">
        <f>G31+G34</f>
        <v>65.462422314967242</v>
      </c>
      <c r="H36" s="567">
        <f>H31+H34</f>
        <v>57.072068774144327</v>
      </c>
      <c r="I36" s="567">
        <f t="shared" ref="I36:J36" si="14">I31+I34</f>
        <v>62.662424073506301</v>
      </c>
      <c r="J36" s="567">
        <f t="shared" si="14"/>
        <v>66.234758627728354</v>
      </c>
      <c r="K36" s="567">
        <f>K31+K34</f>
        <v>46.342690956491062</v>
      </c>
      <c r="L36" s="571">
        <f t="shared" ref="L36" si="15">L31+L34</f>
        <v>65.288383228871538</v>
      </c>
    </row>
    <row r="37" spans="1:12" ht="15" thickBot="1" x14ac:dyDescent="0.35">
      <c r="A37" s="1399" t="s">
        <v>797</v>
      </c>
      <c r="B37" s="471" t="s">
        <v>18</v>
      </c>
      <c r="C37" s="643">
        <v>72</v>
      </c>
      <c r="D37" s="634">
        <v>12</v>
      </c>
      <c r="E37" s="643">
        <v>122</v>
      </c>
      <c r="F37" s="634">
        <v>10</v>
      </c>
      <c r="G37" s="643">
        <v>194</v>
      </c>
      <c r="H37" s="643">
        <v>26</v>
      </c>
      <c r="I37" s="643">
        <v>270</v>
      </c>
      <c r="J37" s="643">
        <v>244</v>
      </c>
      <c r="K37" s="644">
        <v>3</v>
      </c>
      <c r="L37" s="649">
        <v>953</v>
      </c>
    </row>
    <row r="38" spans="1:12" ht="15" thickBot="1" x14ac:dyDescent="0.35">
      <c r="A38" s="1400"/>
      <c r="B38" s="473" t="s">
        <v>17</v>
      </c>
      <c r="C38" s="566">
        <v>86</v>
      </c>
      <c r="D38" s="562">
        <v>9</v>
      </c>
      <c r="E38" s="566">
        <v>135</v>
      </c>
      <c r="F38" s="562">
        <v>9</v>
      </c>
      <c r="G38" s="566">
        <v>197</v>
      </c>
      <c r="H38" s="566">
        <v>28</v>
      </c>
      <c r="I38" s="566">
        <v>315</v>
      </c>
      <c r="J38" s="566">
        <v>307</v>
      </c>
      <c r="K38" s="548">
        <v>5</v>
      </c>
      <c r="L38" s="604">
        <v>1091</v>
      </c>
    </row>
    <row r="39" spans="1:12" ht="15" thickBot="1" x14ac:dyDescent="0.35">
      <c r="A39" s="1400"/>
      <c r="B39" s="473" t="s">
        <v>154</v>
      </c>
      <c r="C39" s="571">
        <v>3.8038841297828498</v>
      </c>
      <c r="D39" s="559">
        <v>1.3116503901479799</v>
      </c>
      <c r="E39" s="571">
        <v>4.4313816491559201</v>
      </c>
      <c r="F39" s="559">
        <v>4.1939795759230796</v>
      </c>
      <c r="G39" s="571">
        <v>4.56965201327088</v>
      </c>
      <c r="H39" s="571">
        <v>3.78226963443102</v>
      </c>
      <c r="I39" s="571">
        <v>4.5005565536980496</v>
      </c>
      <c r="J39" s="571">
        <v>4.8058729189046998</v>
      </c>
      <c r="K39" s="554">
        <v>7.6373452695265902</v>
      </c>
      <c r="L39" s="571">
        <v>4.4198110764710599</v>
      </c>
    </row>
    <row r="40" spans="1:12" ht="15" thickBot="1" x14ac:dyDescent="0.35">
      <c r="A40" s="1400"/>
      <c r="B40" s="598" t="s">
        <v>254</v>
      </c>
      <c r="C40" s="567">
        <v>0.84388658956457996</v>
      </c>
      <c r="D40" s="563">
        <v>0.83113206144423402</v>
      </c>
      <c r="E40" s="567">
        <v>0.75123928325700196</v>
      </c>
      <c r="F40" s="563">
        <v>2.7343204311326299</v>
      </c>
      <c r="G40" s="567">
        <v>0.63163164818723505</v>
      </c>
      <c r="H40" s="567">
        <v>1.4344299963053599</v>
      </c>
      <c r="I40" s="567">
        <v>0.49717130523532199</v>
      </c>
      <c r="J40" s="567">
        <v>0.54925773416472601</v>
      </c>
      <c r="K40" s="549">
        <v>6.5399762732882696</v>
      </c>
      <c r="L40" s="567">
        <v>0.264310030087967</v>
      </c>
    </row>
    <row r="41" spans="1:12" x14ac:dyDescent="0.3">
      <c r="A41" s="1401"/>
      <c r="B41" s="598" t="s">
        <v>784</v>
      </c>
      <c r="C41" s="567">
        <f>C36+C39</f>
        <v>59.075274801942761</v>
      </c>
      <c r="D41" s="567">
        <f>D36+D39</f>
        <v>90.279063425378709</v>
      </c>
      <c r="E41" s="567">
        <f>E36+E39</f>
        <v>79.59408990003881</v>
      </c>
      <c r="F41" s="567">
        <f>F36+F39</f>
        <v>51.907243870577403</v>
      </c>
      <c r="G41" s="567">
        <f t="shared" ref="G41" si="16">G36+G39</f>
        <v>70.032074328238124</v>
      </c>
      <c r="H41" s="567">
        <f>H36+H39</f>
        <v>60.854338408575344</v>
      </c>
      <c r="I41" s="567">
        <f t="shared" ref="I41:J41" si="17">I36+I39</f>
        <v>67.162980627204348</v>
      </c>
      <c r="J41" s="567">
        <f t="shared" si="17"/>
        <v>71.040631546633051</v>
      </c>
      <c r="K41" s="567">
        <f>K36+K39</f>
        <v>53.980036226017653</v>
      </c>
      <c r="L41" s="571">
        <f t="shared" ref="L41" si="18">L36+L39</f>
        <v>69.708194305342602</v>
      </c>
    </row>
    <row r="42" spans="1:12" ht="15" thickBot="1" x14ac:dyDescent="0.35">
      <c r="A42" s="1399" t="s">
        <v>818</v>
      </c>
      <c r="B42" s="471" t="s">
        <v>18</v>
      </c>
      <c r="C42" s="643">
        <v>271</v>
      </c>
      <c r="D42" s="643">
        <v>22</v>
      </c>
      <c r="E42" s="643">
        <v>251</v>
      </c>
      <c r="F42" s="643">
        <v>27</v>
      </c>
      <c r="G42" s="643">
        <v>495</v>
      </c>
      <c r="H42" s="643">
        <v>97</v>
      </c>
      <c r="I42" s="643">
        <v>745</v>
      </c>
      <c r="J42" s="643">
        <v>462</v>
      </c>
      <c r="K42" s="634">
        <v>6</v>
      </c>
      <c r="L42" s="649">
        <v>2376</v>
      </c>
    </row>
    <row r="43" spans="1:12" ht="15" thickBot="1" x14ac:dyDescent="0.35">
      <c r="A43" s="1400"/>
      <c r="B43" s="473" t="s">
        <v>17</v>
      </c>
      <c r="C43" s="566">
        <v>339</v>
      </c>
      <c r="D43" s="566">
        <v>23</v>
      </c>
      <c r="E43" s="566">
        <v>275</v>
      </c>
      <c r="F43" s="566">
        <v>27</v>
      </c>
      <c r="G43" s="566">
        <v>556</v>
      </c>
      <c r="H43" s="566">
        <v>112</v>
      </c>
      <c r="I43" s="566">
        <v>841</v>
      </c>
      <c r="J43" s="566">
        <v>531</v>
      </c>
      <c r="K43" s="562">
        <v>7</v>
      </c>
      <c r="L43" s="604">
        <v>2713</v>
      </c>
    </row>
    <row r="44" spans="1:12" ht="15" thickBot="1" x14ac:dyDescent="0.35">
      <c r="A44" s="1400"/>
      <c r="B44" s="473" t="s">
        <v>154</v>
      </c>
      <c r="C44" s="571">
        <v>14.9858905333459</v>
      </c>
      <c r="D44" s="571">
        <v>3.5715921205544001</v>
      </c>
      <c r="E44" s="571">
        <v>9.0004667380798793</v>
      </c>
      <c r="F44" s="571">
        <v>12.2685375958345</v>
      </c>
      <c r="G44" s="571">
        <v>12.927349541650999</v>
      </c>
      <c r="H44" s="571">
        <v>15.2464487104121</v>
      </c>
      <c r="I44" s="571">
        <v>12.010333583095999</v>
      </c>
      <c r="J44" s="571">
        <v>8.3249923421866097</v>
      </c>
      <c r="K44" s="559">
        <v>10.8378332770304</v>
      </c>
      <c r="L44" s="571">
        <v>10.9915525727858</v>
      </c>
    </row>
    <row r="45" spans="1:12" ht="15" thickBot="1" x14ac:dyDescent="0.35">
      <c r="A45" s="1400"/>
      <c r="B45" s="598" t="s">
        <v>254</v>
      </c>
      <c r="C45" s="567">
        <v>1.5746297782349199</v>
      </c>
      <c r="D45" s="567">
        <v>1.35569337119155</v>
      </c>
      <c r="E45" s="567">
        <v>1.04472781253738</v>
      </c>
      <c r="F45" s="567">
        <v>4.4752153117171902</v>
      </c>
      <c r="G45" s="567">
        <v>1.01478652617797</v>
      </c>
      <c r="H45" s="567">
        <v>2.7029552912774002</v>
      </c>
      <c r="I45" s="567">
        <v>0.77958934273714497</v>
      </c>
      <c r="J45" s="567">
        <v>0.70941825644183898</v>
      </c>
      <c r="K45" s="563">
        <v>7.6545258948225703</v>
      </c>
      <c r="L45" s="567">
        <v>0.40222863249303897</v>
      </c>
    </row>
    <row r="46" spans="1:12" x14ac:dyDescent="0.3">
      <c r="A46" s="1401"/>
      <c r="B46" s="598" t="s">
        <v>784</v>
      </c>
      <c r="C46" s="567">
        <f>C41+C44</f>
        <v>74.061165335288663</v>
      </c>
      <c r="D46" s="567">
        <f>D41+D44</f>
        <v>93.850655545933108</v>
      </c>
      <c r="E46" s="567">
        <f>E41+E44</f>
        <v>88.594556638118689</v>
      </c>
      <c r="F46" s="567">
        <f>F41+F44</f>
        <v>64.175781466411905</v>
      </c>
      <c r="G46" s="567">
        <f t="shared" ref="G46" si="19">G41+G44</f>
        <v>82.959423869889122</v>
      </c>
      <c r="H46" s="567">
        <f>H41+H44</f>
        <v>76.100787118987441</v>
      </c>
      <c r="I46" s="567">
        <f t="shared" ref="I46:J46" si="20">I41+I44</f>
        <v>79.173314210300347</v>
      </c>
      <c r="J46" s="567">
        <f t="shared" si="20"/>
        <v>79.365623888819655</v>
      </c>
      <c r="K46" s="567">
        <f>K41+K44</f>
        <v>64.817869503048058</v>
      </c>
      <c r="L46" s="571">
        <f t="shared" ref="L46" si="21">L41+L44</f>
        <v>80.699746878128394</v>
      </c>
    </row>
    <row r="47" spans="1:12" ht="15" thickBot="1" x14ac:dyDescent="0.35">
      <c r="A47" s="1399" t="s">
        <v>803</v>
      </c>
      <c r="B47" s="471" t="s">
        <v>18</v>
      </c>
      <c r="C47" s="643">
        <v>203</v>
      </c>
      <c r="D47" s="643">
        <v>14</v>
      </c>
      <c r="E47" s="643">
        <v>156</v>
      </c>
      <c r="F47" s="643">
        <v>26</v>
      </c>
      <c r="G47" s="643">
        <v>298</v>
      </c>
      <c r="H47" s="643">
        <v>72</v>
      </c>
      <c r="I47" s="643">
        <v>538</v>
      </c>
      <c r="J47" s="643">
        <v>439</v>
      </c>
      <c r="K47" s="644">
        <v>4</v>
      </c>
      <c r="L47" s="649">
        <v>1750</v>
      </c>
    </row>
    <row r="48" spans="1:12" ht="15" thickBot="1" x14ac:dyDescent="0.35">
      <c r="A48" s="1400"/>
      <c r="B48" s="473" t="s">
        <v>17</v>
      </c>
      <c r="C48" s="566">
        <v>257</v>
      </c>
      <c r="D48" s="566">
        <v>18</v>
      </c>
      <c r="E48" s="566">
        <v>200</v>
      </c>
      <c r="F48" s="566">
        <v>29</v>
      </c>
      <c r="G48" s="566">
        <v>332</v>
      </c>
      <c r="H48" s="566">
        <v>89</v>
      </c>
      <c r="I48" s="566">
        <v>636</v>
      </c>
      <c r="J48" s="566">
        <v>529</v>
      </c>
      <c r="K48" s="548">
        <v>4</v>
      </c>
      <c r="L48" s="604">
        <v>2094</v>
      </c>
    </row>
    <row r="49" spans="1:12" ht="15" thickBot="1" x14ac:dyDescent="0.35">
      <c r="A49" s="1400"/>
      <c r="B49" s="473" t="s">
        <v>154</v>
      </c>
      <c r="C49" s="571">
        <v>11.3614398555645</v>
      </c>
      <c r="D49" s="571">
        <v>2.7487440304184898</v>
      </c>
      <c r="E49" s="571">
        <v>6.5390803324051703</v>
      </c>
      <c r="F49" s="571">
        <v>12.897906556008801</v>
      </c>
      <c r="G49" s="571">
        <v>7.7143495691425903</v>
      </c>
      <c r="H49" s="571">
        <v>12.1708028446327</v>
      </c>
      <c r="I49" s="571">
        <v>9.0943568851134504</v>
      </c>
      <c r="J49" s="571">
        <v>8.2939898394751097</v>
      </c>
      <c r="K49" s="554">
        <v>5.2900555681993797</v>
      </c>
      <c r="L49" s="571">
        <v>8.4870955274409798</v>
      </c>
    </row>
    <row r="50" spans="1:12" ht="15" thickBot="1" x14ac:dyDescent="0.35">
      <c r="A50" s="1400"/>
      <c r="B50" s="598" t="s">
        <v>254</v>
      </c>
      <c r="C50" s="567">
        <v>1.3999731633297099</v>
      </c>
      <c r="D50" s="567">
        <v>1.1943807778807001</v>
      </c>
      <c r="E50" s="567">
        <v>0.90245264046565599</v>
      </c>
      <c r="F50" s="567">
        <v>4.5720793718868897</v>
      </c>
      <c r="G50" s="567">
        <v>0.80704139303539801</v>
      </c>
      <c r="H50" s="567">
        <v>2.4584117976614999</v>
      </c>
      <c r="I50" s="567">
        <v>0.68953123057703003</v>
      </c>
      <c r="J50" s="567">
        <v>0.70821579895065001</v>
      </c>
      <c r="K50" s="549">
        <v>5.5116884981148599</v>
      </c>
      <c r="L50" s="567">
        <v>0.35838395985958399</v>
      </c>
    </row>
    <row r="51" spans="1:12" x14ac:dyDescent="0.3">
      <c r="A51" s="1401"/>
      <c r="B51" s="598" t="s">
        <v>784</v>
      </c>
      <c r="C51" s="567">
        <f>C46+C49</f>
        <v>85.422605190853162</v>
      </c>
      <c r="D51" s="567">
        <f>D46+D49</f>
        <v>96.599399576351601</v>
      </c>
      <c r="E51" s="567">
        <f>E46+E49</f>
        <v>95.133636970523867</v>
      </c>
      <c r="F51" s="567">
        <f>F46+F49</f>
        <v>77.073688022420711</v>
      </c>
      <c r="G51" s="567">
        <f t="shared" ref="G51:J51" si="22">G46+G49</f>
        <v>90.673773439031706</v>
      </c>
      <c r="H51" s="567">
        <f t="shared" si="22"/>
        <v>88.271589963620144</v>
      </c>
      <c r="I51" s="567">
        <f t="shared" si="22"/>
        <v>88.267671095413803</v>
      </c>
      <c r="J51" s="567">
        <f t="shared" si="22"/>
        <v>87.659613728294772</v>
      </c>
      <c r="K51" s="567">
        <f>K46+K49</f>
        <v>70.107925071247436</v>
      </c>
      <c r="L51" s="571">
        <f>L46+L49</f>
        <v>89.186842405569379</v>
      </c>
    </row>
    <row r="52" spans="1:12" ht="15" thickBot="1" x14ac:dyDescent="0.35">
      <c r="A52" s="1399" t="s">
        <v>804</v>
      </c>
      <c r="B52" s="471" t="s">
        <v>18</v>
      </c>
      <c r="C52" s="643">
        <v>93</v>
      </c>
      <c r="D52" s="634">
        <v>6</v>
      </c>
      <c r="E52" s="643">
        <v>44</v>
      </c>
      <c r="F52" s="634">
        <v>10</v>
      </c>
      <c r="G52" s="643">
        <v>113</v>
      </c>
      <c r="H52" s="643">
        <v>27</v>
      </c>
      <c r="I52" s="643">
        <v>243</v>
      </c>
      <c r="J52" s="643">
        <v>230</v>
      </c>
      <c r="K52" s="644">
        <v>2</v>
      </c>
      <c r="L52" s="649">
        <v>768</v>
      </c>
    </row>
    <row r="53" spans="1:12" ht="15" thickBot="1" x14ac:dyDescent="0.35">
      <c r="A53" s="1400"/>
      <c r="B53" s="473" t="s">
        <v>17</v>
      </c>
      <c r="C53" s="566">
        <v>132</v>
      </c>
      <c r="D53" s="562">
        <v>8</v>
      </c>
      <c r="E53" s="566">
        <v>52</v>
      </c>
      <c r="F53" s="562">
        <v>14</v>
      </c>
      <c r="G53" s="566">
        <v>124</v>
      </c>
      <c r="H53" s="566">
        <v>33</v>
      </c>
      <c r="I53" s="566">
        <v>295</v>
      </c>
      <c r="J53" s="566">
        <v>271</v>
      </c>
      <c r="K53" s="548">
        <v>3</v>
      </c>
      <c r="L53" s="604">
        <v>933</v>
      </c>
    </row>
    <row r="54" spans="1:12" ht="15" thickBot="1" x14ac:dyDescent="0.35">
      <c r="A54" s="1400"/>
      <c r="B54" s="473" t="s">
        <v>154</v>
      </c>
      <c r="C54" s="571">
        <v>5.8295685491987204</v>
      </c>
      <c r="D54" s="559">
        <v>1.2864557089347399</v>
      </c>
      <c r="E54" s="571">
        <v>1.7156361633093999</v>
      </c>
      <c r="F54" s="559">
        <v>6.3175385317279202</v>
      </c>
      <c r="G54" s="571">
        <v>2.8756575971565499</v>
      </c>
      <c r="H54" s="571">
        <v>4.4923221134076501</v>
      </c>
      <c r="I54" s="571">
        <v>4.2208597151237601</v>
      </c>
      <c r="J54" s="571">
        <v>4.2458018882591997</v>
      </c>
      <c r="K54" s="554">
        <v>4.0785584405143602</v>
      </c>
      <c r="L54" s="571">
        <v>3.77970890282432</v>
      </c>
    </row>
    <row r="55" spans="1:12" ht="15" thickBot="1" x14ac:dyDescent="0.35">
      <c r="A55" s="1400"/>
      <c r="B55" s="598" t="s">
        <v>254</v>
      </c>
      <c r="C55" s="567">
        <v>1.0336348990756901</v>
      </c>
      <c r="D55" s="563">
        <v>0.82321606742949904</v>
      </c>
      <c r="E55" s="567">
        <v>0.47403004606077598</v>
      </c>
      <c r="F55" s="563">
        <v>3.3185086026773898</v>
      </c>
      <c r="G55" s="567">
        <v>0.50548898521909702</v>
      </c>
      <c r="H55" s="567">
        <v>1.5575075076871301</v>
      </c>
      <c r="I55" s="567">
        <v>0.482179174664921</v>
      </c>
      <c r="J55" s="567">
        <v>0.51777817035815399</v>
      </c>
      <c r="K55" s="549">
        <v>4.8704372250111696</v>
      </c>
      <c r="L55" s="567">
        <v>0.24523946435214999</v>
      </c>
    </row>
    <row r="56" spans="1:12" x14ac:dyDescent="0.3">
      <c r="A56" s="1401"/>
      <c r="B56" s="598" t="s">
        <v>784</v>
      </c>
      <c r="C56" s="567">
        <f>C51+C54</f>
        <v>91.252173740051887</v>
      </c>
      <c r="D56" s="567">
        <f>D51+D54</f>
        <v>97.88585528528634</v>
      </c>
      <c r="E56" s="567">
        <f>E51+E54</f>
        <v>96.849273133833265</v>
      </c>
      <c r="F56" s="567">
        <f>F51+F54</f>
        <v>83.391226554148631</v>
      </c>
      <c r="G56" s="567">
        <f t="shared" ref="G56:J56" si="23">G51+G54</f>
        <v>93.549431036188253</v>
      </c>
      <c r="H56" s="567">
        <f t="shared" si="23"/>
        <v>92.763912077027797</v>
      </c>
      <c r="I56" s="567">
        <f t="shared" si="23"/>
        <v>92.488530810537569</v>
      </c>
      <c r="J56" s="567">
        <f t="shared" si="23"/>
        <v>91.905415616553967</v>
      </c>
      <c r="K56" s="567">
        <f>K51+K54</f>
        <v>74.186483511761793</v>
      </c>
      <c r="L56" s="571">
        <f>L51+L54</f>
        <v>92.966551308393704</v>
      </c>
    </row>
    <row r="57" spans="1:12" ht="15" thickBot="1" x14ac:dyDescent="0.35">
      <c r="A57" s="1399" t="s">
        <v>819</v>
      </c>
      <c r="B57" s="471" t="s">
        <v>18</v>
      </c>
      <c r="C57" s="643">
        <v>139</v>
      </c>
      <c r="D57" s="634">
        <v>8</v>
      </c>
      <c r="E57" s="643">
        <v>70</v>
      </c>
      <c r="F57" s="643">
        <v>24</v>
      </c>
      <c r="G57" s="643">
        <v>214</v>
      </c>
      <c r="H57" s="643">
        <v>41</v>
      </c>
      <c r="I57" s="643">
        <v>370</v>
      </c>
      <c r="J57" s="643">
        <v>370</v>
      </c>
      <c r="K57" s="634">
        <v>8</v>
      </c>
      <c r="L57" s="649">
        <v>1244</v>
      </c>
    </row>
    <row r="58" spans="1:12" ht="15" thickBot="1" x14ac:dyDescent="0.35">
      <c r="A58" s="1400"/>
      <c r="B58" s="473" t="s">
        <v>17</v>
      </c>
      <c r="C58" s="566">
        <v>182</v>
      </c>
      <c r="D58" s="562">
        <v>8</v>
      </c>
      <c r="E58" s="566">
        <v>89</v>
      </c>
      <c r="F58" s="566">
        <v>27</v>
      </c>
      <c r="G58" s="566">
        <v>230</v>
      </c>
      <c r="H58" s="566">
        <v>46</v>
      </c>
      <c r="I58" s="566">
        <v>443</v>
      </c>
      <c r="J58" s="566">
        <v>418</v>
      </c>
      <c r="K58" s="562">
        <v>13</v>
      </c>
      <c r="L58" s="604">
        <v>1456</v>
      </c>
    </row>
    <row r="59" spans="1:12" ht="15" thickBot="1" x14ac:dyDescent="0.35">
      <c r="A59" s="1400"/>
      <c r="B59" s="473" t="s">
        <v>154</v>
      </c>
      <c r="C59" s="571">
        <v>8.0549086110851498</v>
      </c>
      <c r="D59" s="559">
        <v>1.18883654100068</v>
      </c>
      <c r="E59" s="571">
        <v>2.9110081507018499</v>
      </c>
      <c r="F59" s="571">
        <v>12.1446050381416</v>
      </c>
      <c r="G59" s="571">
        <v>5.3383200545331198</v>
      </c>
      <c r="H59" s="571">
        <v>6.2834971636989998</v>
      </c>
      <c r="I59" s="571">
        <v>6.3287572609024201</v>
      </c>
      <c r="J59" s="571">
        <v>6.5550822165125799</v>
      </c>
      <c r="K59" s="559">
        <v>18.888858036783901</v>
      </c>
      <c r="L59" s="571">
        <v>5.9006329253741203</v>
      </c>
    </row>
    <row r="60" spans="1:12" ht="15" thickBot="1" x14ac:dyDescent="0.35">
      <c r="A60" s="1400"/>
      <c r="B60" s="598" t="s">
        <v>254</v>
      </c>
      <c r="C60" s="567">
        <v>1.2005666094249501</v>
      </c>
      <c r="D60" s="563">
        <v>0.79175738981195998</v>
      </c>
      <c r="E60" s="567">
        <v>0.61370231988257795</v>
      </c>
      <c r="F60" s="567">
        <v>4.4556982012002804</v>
      </c>
      <c r="G60" s="567">
        <v>0.67993668243652405</v>
      </c>
      <c r="H60" s="567">
        <v>1.8246699083859399</v>
      </c>
      <c r="I60" s="567">
        <v>0.58389517071137098</v>
      </c>
      <c r="J60" s="567">
        <v>0.63555315135547197</v>
      </c>
      <c r="K60" s="563">
        <v>9.6382872639327193</v>
      </c>
      <c r="L60" s="567">
        <v>0.30301944551299997</v>
      </c>
    </row>
    <row r="61" spans="1:12" x14ac:dyDescent="0.3">
      <c r="A61" s="1401"/>
      <c r="B61" s="598" t="s">
        <v>784</v>
      </c>
      <c r="C61" s="567">
        <f>C56+C59</f>
        <v>99.307082351137041</v>
      </c>
      <c r="D61" s="567">
        <f>D56+D59</f>
        <v>99.074691826287022</v>
      </c>
      <c r="E61" s="567">
        <f>E56+E59</f>
        <v>99.760281284535111</v>
      </c>
      <c r="F61" s="567">
        <f>F56+F59</f>
        <v>95.535831592290236</v>
      </c>
      <c r="G61" s="567">
        <f t="shared" ref="G61:J61" si="24">G56+G59</f>
        <v>98.887751090721366</v>
      </c>
      <c r="H61" s="567">
        <f t="shared" si="24"/>
        <v>99.047409240726793</v>
      </c>
      <c r="I61" s="567">
        <f t="shared" si="24"/>
        <v>98.817288071439989</v>
      </c>
      <c r="J61" s="567">
        <f t="shared" si="24"/>
        <v>98.46049783306654</v>
      </c>
      <c r="K61" s="567">
        <f>K56+K59</f>
        <v>93.075341548545694</v>
      </c>
      <c r="L61" s="571">
        <f>L56+L59</f>
        <v>98.86718423376783</v>
      </c>
    </row>
    <row r="62" spans="1:12" ht="15" thickBot="1" x14ac:dyDescent="0.35">
      <c r="A62" s="1399" t="s">
        <v>812</v>
      </c>
      <c r="B62" s="471" t="s">
        <v>18</v>
      </c>
      <c r="C62" s="634">
        <v>10</v>
      </c>
      <c r="D62" s="644">
        <v>3</v>
      </c>
      <c r="E62" s="634">
        <v>5</v>
      </c>
      <c r="F62" s="634">
        <v>9</v>
      </c>
      <c r="G62" s="643">
        <v>35</v>
      </c>
      <c r="H62" s="634">
        <v>5</v>
      </c>
      <c r="I62" s="643">
        <v>66</v>
      </c>
      <c r="J62" s="643">
        <v>78</v>
      </c>
      <c r="K62" s="644">
        <v>3</v>
      </c>
      <c r="L62" s="649">
        <v>214</v>
      </c>
    </row>
    <row r="63" spans="1:12" ht="15" thickBot="1" x14ac:dyDescent="0.35">
      <c r="A63" s="1400"/>
      <c r="B63" s="473" t="s">
        <v>17</v>
      </c>
      <c r="C63" s="562">
        <v>16</v>
      </c>
      <c r="D63" s="548">
        <v>6</v>
      </c>
      <c r="E63" s="562">
        <v>7</v>
      </c>
      <c r="F63" s="562">
        <v>10</v>
      </c>
      <c r="G63" s="566">
        <v>48</v>
      </c>
      <c r="H63" s="562">
        <v>7</v>
      </c>
      <c r="I63" s="566">
        <v>83</v>
      </c>
      <c r="J63" s="566">
        <v>98</v>
      </c>
      <c r="K63" s="548">
        <v>5</v>
      </c>
      <c r="L63" s="604">
        <v>280</v>
      </c>
    </row>
    <row r="64" spans="1:12" ht="15" thickBot="1" x14ac:dyDescent="0.35">
      <c r="A64" s="1400"/>
      <c r="B64" s="473" t="s">
        <v>154</v>
      </c>
      <c r="C64" s="559">
        <v>0.692917648862998</v>
      </c>
      <c r="D64" s="554">
        <v>0.92530817371288898</v>
      </c>
      <c r="E64" s="559">
        <v>0.23971871546482801</v>
      </c>
      <c r="F64" s="559">
        <v>4.4641684077097299</v>
      </c>
      <c r="G64" s="571">
        <v>1.11224890927867</v>
      </c>
      <c r="H64" s="559">
        <v>0.95259075927314796</v>
      </c>
      <c r="I64" s="571">
        <v>1.18271192856004</v>
      </c>
      <c r="J64" s="571">
        <v>1.5395021669334099</v>
      </c>
      <c r="K64" s="554">
        <v>6.9246584514544001</v>
      </c>
      <c r="L64" s="571">
        <v>1.13281576623223</v>
      </c>
    </row>
    <row r="65" spans="1:12" ht="15" thickBot="1" x14ac:dyDescent="0.35">
      <c r="A65" s="1400"/>
      <c r="B65" s="598" t="s">
        <v>254</v>
      </c>
      <c r="C65" s="563">
        <v>0.36595071509273602</v>
      </c>
      <c r="D65" s="549">
        <v>0.69944345501186</v>
      </c>
      <c r="E65" s="563">
        <v>0.17851752700443399</v>
      </c>
      <c r="F65" s="563">
        <v>2.8170417307052</v>
      </c>
      <c r="G65" s="567">
        <v>0.31721324197425799</v>
      </c>
      <c r="H65" s="563">
        <v>0.730382406863886</v>
      </c>
      <c r="I65" s="567">
        <v>0.25925579752911798</v>
      </c>
      <c r="J65" s="567">
        <v>0.316159421102645</v>
      </c>
      <c r="K65" s="549">
        <v>6.2513419388233498</v>
      </c>
      <c r="L65" s="567">
        <v>0.13609230631437</v>
      </c>
    </row>
    <row r="66" spans="1:12" x14ac:dyDescent="0.3">
      <c r="A66" s="1401"/>
      <c r="B66" s="598" t="s">
        <v>784</v>
      </c>
      <c r="C66" s="637">
        <f>C61+C64</f>
        <v>100.00000000000004</v>
      </c>
      <c r="D66" s="637">
        <f>D61+D64</f>
        <v>99.999999999999915</v>
      </c>
      <c r="E66" s="637">
        <f>E61+E64</f>
        <v>99.999999999999943</v>
      </c>
      <c r="F66" s="637">
        <f>F61+F64</f>
        <v>99.999999999999972</v>
      </c>
      <c r="G66" s="637">
        <f t="shared" ref="G66:J66" si="25">G61+G64</f>
        <v>100.00000000000004</v>
      </c>
      <c r="H66" s="637">
        <f t="shared" si="25"/>
        <v>99.999999999999943</v>
      </c>
      <c r="I66" s="637">
        <f t="shared" si="25"/>
        <v>100.00000000000003</v>
      </c>
      <c r="J66" s="637">
        <f t="shared" si="25"/>
        <v>99.999999999999943</v>
      </c>
      <c r="K66" s="637">
        <f>K61+K64</f>
        <v>100.0000000000001</v>
      </c>
      <c r="L66" s="636">
        <f>L61+L64</f>
        <v>100.00000000000006</v>
      </c>
    </row>
    <row r="67" spans="1:12" ht="15" thickBot="1" x14ac:dyDescent="0.35">
      <c r="A67" s="1399" t="s">
        <v>156</v>
      </c>
      <c r="B67" s="471" t="s">
        <v>18</v>
      </c>
      <c r="C67" s="642">
        <v>1807</v>
      </c>
      <c r="D67" s="643">
        <v>659</v>
      </c>
      <c r="E67" s="642">
        <v>2639</v>
      </c>
      <c r="F67" s="643">
        <v>189</v>
      </c>
      <c r="G67" s="642">
        <v>3844</v>
      </c>
      <c r="H67" s="643">
        <v>622</v>
      </c>
      <c r="I67" s="642">
        <v>6115</v>
      </c>
      <c r="J67" s="642">
        <v>5333</v>
      </c>
      <c r="K67" s="634">
        <v>58</v>
      </c>
      <c r="L67" s="649">
        <v>21266</v>
      </c>
    </row>
    <row r="68" spans="1:12" ht="15" thickBot="1" x14ac:dyDescent="0.35">
      <c r="A68" s="1400"/>
      <c r="B68" s="473" t="s">
        <v>17</v>
      </c>
      <c r="C68" s="577">
        <v>2265</v>
      </c>
      <c r="D68" s="566">
        <v>648</v>
      </c>
      <c r="E68" s="577">
        <v>3055</v>
      </c>
      <c r="F68" s="566">
        <v>222</v>
      </c>
      <c r="G68" s="577">
        <v>4305</v>
      </c>
      <c r="H68" s="566">
        <v>733</v>
      </c>
      <c r="I68" s="577">
        <v>6998</v>
      </c>
      <c r="J68" s="577">
        <v>6382</v>
      </c>
      <c r="K68" s="562">
        <v>67</v>
      </c>
      <c r="L68" s="604">
        <v>24679</v>
      </c>
    </row>
    <row r="69" spans="1:12" x14ac:dyDescent="0.3">
      <c r="A69" s="1401"/>
      <c r="B69" s="645" t="s">
        <v>154</v>
      </c>
      <c r="C69" s="646">
        <v>100</v>
      </c>
      <c r="D69" s="646">
        <v>100</v>
      </c>
      <c r="E69" s="646">
        <v>100</v>
      </c>
      <c r="F69" s="646">
        <v>100</v>
      </c>
      <c r="G69" s="646">
        <v>100</v>
      </c>
      <c r="H69" s="646">
        <v>100</v>
      </c>
      <c r="I69" s="646">
        <v>100</v>
      </c>
      <c r="J69" s="646">
        <v>100</v>
      </c>
      <c r="K69" s="679">
        <v>100</v>
      </c>
      <c r="L69" s="646">
        <v>100</v>
      </c>
    </row>
    <row r="70" spans="1:12" ht="46.5" customHeight="1" x14ac:dyDescent="0.3">
      <c r="A70" s="1268" t="s">
        <v>863</v>
      </c>
      <c r="B70" s="1268"/>
      <c r="C70" s="1268"/>
      <c r="D70" s="1268"/>
      <c r="E70" s="1268"/>
      <c r="F70" s="1268"/>
      <c r="G70" s="1268"/>
      <c r="H70" s="1268"/>
      <c r="I70" s="1268"/>
      <c r="J70" s="1268"/>
      <c r="K70" s="1268"/>
      <c r="L70" s="1268"/>
    </row>
    <row r="71" spans="1:12" x14ac:dyDescent="0.3">
      <c r="A71" s="1371" t="s">
        <v>290</v>
      </c>
      <c r="B71" s="1371"/>
      <c r="C71" s="1371"/>
      <c r="D71" s="1371"/>
      <c r="E71" s="1371"/>
      <c r="F71" s="1371"/>
      <c r="G71" s="1371"/>
      <c r="H71" s="1371"/>
      <c r="I71" s="1371"/>
    </row>
    <row r="72" spans="1:12" x14ac:dyDescent="0.3">
      <c r="A72" s="1215" t="s">
        <v>291</v>
      </c>
      <c r="B72" s="1215"/>
      <c r="C72" s="1215"/>
      <c r="D72" s="1215"/>
      <c r="E72" s="1215"/>
      <c r="F72" s="1215"/>
      <c r="G72" s="1215"/>
      <c r="H72" s="1215"/>
      <c r="I72" s="1215"/>
    </row>
  </sheetData>
  <mergeCells count="18">
    <mergeCell ref="A22:A26"/>
    <mergeCell ref="A1:L1"/>
    <mergeCell ref="A5:L5"/>
    <mergeCell ref="A7:A11"/>
    <mergeCell ref="A12:A16"/>
    <mergeCell ref="A17:A21"/>
    <mergeCell ref="A72:I72"/>
    <mergeCell ref="A27:A31"/>
    <mergeCell ref="A32:A36"/>
    <mergeCell ref="A37:A41"/>
    <mergeCell ref="A42:A46"/>
    <mergeCell ref="A47:A51"/>
    <mergeCell ref="A52:A56"/>
    <mergeCell ref="A57:A61"/>
    <mergeCell ref="A62:A66"/>
    <mergeCell ref="A67:A69"/>
    <mergeCell ref="A70:L70"/>
    <mergeCell ref="A71:I71"/>
  </mergeCells>
  <hyperlinks>
    <hyperlink ref="A3" location="Kapitel3" display="&lt;  Zurück zur Übersicht"/>
  </hyperlink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showGridLines="0" workbookViewId="0">
      <selection activeCell="E12" sqref="E12"/>
    </sheetView>
  </sheetViews>
  <sheetFormatPr baseColWidth="10" defaultColWidth="11.44140625" defaultRowHeight="14.4" x14ac:dyDescent="0.3"/>
  <cols>
    <col min="1" max="1" width="35.6640625" style="443" customWidth="1"/>
    <col min="2" max="2" width="22.88671875" style="443" customWidth="1"/>
    <col min="3" max="10" width="20.6640625" style="443" customWidth="1"/>
    <col min="11" max="16384" width="11.44140625" style="443"/>
  </cols>
  <sheetData>
    <row r="1" spans="1:10" ht="24.6" x14ac:dyDescent="0.4">
      <c r="A1" s="1201" t="s">
        <v>864</v>
      </c>
      <c r="B1" s="1201"/>
      <c r="C1" s="1201"/>
      <c r="D1" s="1201"/>
      <c r="E1" s="1201"/>
      <c r="F1" s="1201"/>
      <c r="G1" s="1201"/>
      <c r="H1" s="1201"/>
      <c r="I1" s="1201"/>
      <c r="J1" s="1201"/>
    </row>
    <row r="2" spans="1:10" x14ac:dyDescent="0.3">
      <c r="A2" s="120"/>
      <c r="B2" s="120"/>
      <c r="C2" s="120"/>
    </row>
    <row r="3" spans="1:10" x14ac:dyDescent="0.3">
      <c r="A3" s="434" t="s">
        <v>7</v>
      </c>
      <c r="B3" s="120"/>
      <c r="C3" s="120"/>
    </row>
    <row r="5" spans="1:10" ht="26.25" customHeight="1" x14ac:dyDescent="0.3">
      <c r="A5" s="1407" t="s">
        <v>1699</v>
      </c>
      <c r="B5" s="1407"/>
      <c r="C5" s="1407"/>
      <c r="D5" s="1407"/>
      <c r="E5" s="1407"/>
      <c r="F5" s="1407"/>
      <c r="G5" s="1407"/>
      <c r="H5" s="1407"/>
      <c r="I5" s="1407"/>
      <c r="J5" s="1407"/>
    </row>
    <row r="6" spans="1:10" ht="21.6" x14ac:dyDescent="0.3">
      <c r="A6" s="680"/>
      <c r="B6" s="680"/>
      <c r="C6" s="680" t="s">
        <v>850</v>
      </c>
      <c r="D6" s="680" t="s">
        <v>851</v>
      </c>
      <c r="E6" s="680" t="s">
        <v>852</v>
      </c>
      <c r="F6" s="680" t="s">
        <v>853</v>
      </c>
      <c r="G6" s="680" t="s">
        <v>854</v>
      </c>
      <c r="H6" s="680" t="s">
        <v>855</v>
      </c>
      <c r="I6" s="680" t="s">
        <v>720</v>
      </c>
      <c r="J6" s="680" t="s">
        <v>865</v>
      </c>
    </row>
    <row r="7" spans="1:10" x14ac:dyDescent="0.3">
      <c r="A7" s="479" t="s">
        <v>19</v>
      </c>
      <c r="B7" s="480"/>
      <c r="C7" s="481"/>
      <c r="D7" s="481"/>
      <c r="E7" s="481"/>
      <c r="F7" s="481"/>
      <c r="G7" s="481"/>
      <c r="H7" s="481"/>
      <c r="I7" s="481"/>
      <c r="J7" s="481"/>
    </row>
    <row r="8" spans="1:10" x14ac:dyDescent="0.3">
      <c r="A8" s="1406"/>
      <c r="B8" s="482" t="s">
        <v>265</v>
      </c>
      <c r="C8" s="497">
        <v>13.945020092590999</v>
      </c>
      <c r="D8" s="497">
        <v>6.6850252139294604</v>
      </c>
      <c r="E8" s="497">
        <v>6.5842915909494097</v>
      </c>
      <c r="F8" s="497">
        <v>21.623171093405599</v>
      </c>
      <c r="G8" s="497">
        <v>12.8256700514534</v>
      </c>
      <c r="H8" s="497">
        <v>8.3870075288710098</v>
      </c>
      <c r="I8" s="497">
        <v>18.593279685140601</v>
      </c>
      <c r="J8" s="497">
        <v>10.9122463185622</v>
      </c>
    </row>
    <row r="9" spans="1:10" x14ac:dyDescent="0.3">
      <c r="A9" s="1365"/>
      <c r="B9" s="482" t="s">
        <v>17</v>
      </c>
      <c r="C9" s="651">
        <v>32778</v>
      </c>
      <c r="D9" s="651">
        <v>11676</v>
      </c>
      <c r="E9" s="651">
        <v>38323</v>
      </c>
      <c r="F9" s="651">
        <v>2230</v>
      </c>
      <c r="G9" s="651">
        <v>55408</v>
      </c>
      <c r="H9" s="651">
        <v>9593</v>
      </c>
      <c r="I9" s="651">
        <v>1319</v>
      </c>
      <c r="J9" s="485">
        <v>151326.548607178</v>
      </c>
    </row>
    <row r="10" spans="1:10" x14ac:dyDescent="0.3">
      <c r="A10" s="1365"/>
      <c r="B10" s="482" t="s">
        <v>18</v>
      </c>
      <c r="C10" s="502">
        <v>30116</v>
      </c>
      <c r="D10" s="502">
        <v>12879</v>
      </c>
      <c r="E10" s="502">
        <v>37964</v>
      </c>
      <c r="F10" s="502">
        <v>2101</v>
      </c>
      <c r="G10" s="502">
        <v>56153</v>
      </c>
      <c r="H10" s="502">
        <v>9731</v>
      </c>
      <c r="I10" s="502">
        <v>1418</v>
      </c>
      <c r="J10" s="502">
        <v>150362</v>
      </c>
    </row>
    <row r="11" spans="1:10" x14ac:dyDescent="0.3">
      <c r="A11" s="1365"/>
      <c r="B11" s="482" t="s">
        <v>252</v>
      </c>
      <c r="C11" s="497">
        <v>6.3209999999999997</v>
      </c>
      <c r="D11" s="497">
        <v>1.2929999999999999</v>
      </c>
      <c r="E11" s="497">
        <v>2.0910000000000002</v>
      </c>
      <c r="F11" s="497">
        <v>7.1689999999999996</v>
      </c>
      <c r="G11" s="497">
        <v>3.177</v>
      </c>
      <c r="H11" s="497">
        <v>2.919</v>
      </c>
      <c r="I11" s="497">
        <v>4.4589999999999996</v>
      </c>
      <c r="J11" s="497">
        <v>3.1429999999999998</v>
      </c>
    </row>
    <row r="12" spans="1:10" x14ac:dyDescent="0.3">
      <c r="A12" s="1365"/>
      <c r="B12" s="482" t="s">
        <v>287</v>
      </c>
      <c r="C12" s="497">
        <v>21.776208101928699</v>
      </c>
      <c r="D12" s="497">
        <v>17.9516785835776</v>
      </c>
      <c r="E12" s="497">
        <v>15.306541497939101</v>
      </c>
      <c r="F12" s="497">
        <v>37.471410579829303</v>
      </c>
      <c r="G12" s="497">
        <v>29.152493970756499</v>
      </c>
      <c r="H12" s="497">
        <v>17.297803365833701</v>
      </c>
      <c r="I12" s="497">
        <v>41.320495037918597</v>
      </c>
      <c r="J12" s="497">
        <v>23.762633257417502</v>
      </c>
    </row>
    <row r="13" spans="1:10" x14ac:dyDescent="0.3">
      <c r="A13" s="1366"/>
      <c r="B13" s="480" t="s">
        <v>254</v>
      </c>
      <c r="C13" s="486">
        <v>0.235317576797479</v>
      </c>
      <c r="D13" s="486">
        <v>0.296643438003237</v>
      </c>
      <c r="E13" s="486">
        <v>0.147320045568166</v>
      </c>
      <c r="F13" s="486">
        <v>1.53305511845317</v>
      </c>
      <c r="G13" s="486">
        <v>0.23070658254002999</v>
      </c>
      <c r="H13" s="486">
        <v>0.32883873833532501</v>
      </c>
      <c r="I13" s="486">
        <v>2.0577762672955799</v>
      </c>
      <c r="J13" s="486">
        <v>0.114920173262822</v>
      </c>
    </row>
    <row r="14" spans="1:10" x14ac:dyDescent="0.3">
      <c r="A14" s="487" t="s">
        <v>27</v>
      </c>
      <c r="B14" s="488"/>
      <c r="C14" s="488"/>
      <c r="D14" s="488"/>
      <c r="E14" s="488"/>
      <c r="F14" s="488"/>
      <c r="G14" s="488"/>
      <c r="H14" s="488"/>
      <c r="I14" s="488"/>
      <c r="J14" s="488"/>
    </row>
    <row r="15" spans="1:10" x14ac:dyDescent="0.3">
      <c r="A15" s="1405"/>
      <c r="B15" s="489" t="s">
        <v>265</v>
      </c>
      <c r="C15" s="497">
        <v>13.855211442514401</v>
      </c>
      <c r="D15" s="497">
        <v>7.4234248666634501</v>
      </c>
      <c r="E15" s="497">
        <v>6.4713425777441804</v>
      </c>
      <c r="F15" s="497">
        <v>22.192793646931602</v>
      </c>
      <c r="G15" s="497">
        <v>14.4769518211916</v>
      </c>
      <c r="H15" s="497">
        <v>10.1566866004214</v>
      </c>
      <c r="I15" s="497">
        <v>15.568253122477801</v>
      </c>
      <c r="J15" s="497">
        <v>11.667825040616201</v>
      </c>
    </row>
    <row r="16" spans="1:10" x14ac:dyDescent="0.3">
      <c r="A16" s="1361"/>
      <c r="B16" s="489" t="s">
        <v>17</v>
      </c>
      <c r="C16" s="651">
        <v>4050</v>
      </c>
      <c r="D16" s="651">
        <v>1224</v>
      </c>
      <c r="E16" s="651">
        <v>4592</v>
      </c>
      <c r="F16" s="495">
        <v>274</v>
      </c>
      <c r="G16" s="651">
        <v>6550</v>
      </c>
      <c r="H16" s="651">
        <v>1015</v>
      </c>
      <c r="I16" s="495">
        <v>117</v>
      </c>
      <c r="J16" s="485">
        <v>17822.457629539102</v>
      </c>
    </row>
    <row r="17" spans="1:10" x14ac:dyDescent="0.3">
      <c r="A17" s="1361"/>
      <c r="B17" s="489" t="s">
        <v>18</v>
      </c>
      <c r="C17" s="651">
        <v>3252</v>
      </c>
      <c r="D17" s="651">
        <v>1250</v>
      </c>
      <c r="E17" s="651">
        <v>3992</v>
      </c>
      <c r="F17" s="495">
        <v>234</v>
      </c>
      <c r="G17" s="651">
        <v>5828</v>
      </c>
      <c r="H17" s="495">
        <v>868</v>
      </c>
      <c r="I17" s="495">
        <v>111</v>
      </c>
      <c r="J17" s="651">
        <v>15535</v>
      </c>
    </row>
    <row r="18" spans="1:10" x14ac:dyDescent="0.3">
      <c r="A18" s="1361"/>
      <c r="B18" s="489" t="s">
        <v>252</v>
      </c>
      <c r="C18" s="493">
        <v>5.8929999999999998</v>
      </c>
      <c r="D18" s="493">
        <v>1.288</v>
      </c>
      <c r="E18" s="493">
        <v>2.0059999999999998</v>
      </c>
      <c r="F18" s="493">
        <v>6.1589999999999998</v>
      </c>
      <c r="G18" s="493">
        <v>3.5939999999999999</v>
      </c>
      <c r="H18" s="493">
        <v>3.4630000000000001</v>
      </c>
      <c r="I18" s="493">
        <v>4.4980000000000002</v>
      </c>
      <c r="J18" s="501">
        <v>3.2290000000000001</v>
      </c>
    </row>
    <row r="19" spans="1:10" x14ac:dyDescent="0.3">
      <c r="A19" s="1361"/>
      <c r="B19" s="489" t="s">
        <v>287</v>
      </c>
      <c r="C19" s="497">
        <v>22.523271526669198</v>
      </c>
      <c r="D19" s="497">
        <v>18.6851825730906</v>
      </c>
      <c r="E19" s="497">
        <v>15.7959498242883</v>
      </c>
      <c r="F19" s="497">
        <v>36.650290006298803</v>
      </c>
      <c r="G19" s="497">
        <v>31.829850165157598</v>
      </c>
      <c r="H19" s="497">
        <v>21.222844314958198</v>
      </c>
      <c r="I19" s="497">
        <v>32.156079371431197</v>
      </c>
      <c r="J19" s="497">
        <v>25.353483932825601</v>
      </c>
    </row>
    <row r="20" spans="1:10" x14ac:dyDescent="0.3">
      <c r="A20" s="1362"/>
      <c r="B20" s="490" t="s">
        <v>254</v>
      </c>
      <c r="C20" s="486">
        <v>0.740673757484549</v>
      </c>
      <c r="D20" s="486">
        <v>0.99108999691724098</v>
      </c>
      <c r="E20" s="486">
        <v>0.46883630319825798</v>
      </c>
      <c r="F20" s="486">
        <v>4.4930395386533597</v>
      </c>
      <c r="G20" s="486">
        <v>0.78188985159355195</v>
      </c>
      <c r="H20" s="486">
        <v>1.3508728685957501</v>
      </c>
      <c r="I20" s="486">
        <v>5.7236406073915296</v>
      </c>
      <c r="J20" s="486">
        <v>0.38146330825888197</v>
      </c>
    </row>
    <row r="21" spans="1:10" x14ac:dyDescent="0.3">
      <c r="A21" s="491" t="s">
        <v>37</v>
      </c>
      <c r="B21" s="491"/>
      <c r="C21" s="492"/>
      <c r="D21" s="492"/>
      <c r="E21" s="492"/>
      <c r="F21" s="492"/>
      <c r="G21" s="492"/>
      <c r="H21" s="492"/>
      <c r="I21" s="492"/>
      <c r="J21" s="492"/>
    </row>
    <row r="22" spans="1:10" ht="15" thickBot="1" x14ac:dyDescent="0.35">
      <c r="A22" s="1405" t="s">
        <v>38</v>
      </c>
      <c r="B22" s="471" t="s">
        <v>265</v>
      </c>
      <c r="C22" s="493">
        <v>11.7773588036313</v>
      </c>
      <c r="D22" s="493">
        <v>9.9218076343560107</v>
      </c>
      <c r="E22" s="493">
        <v>9.0139616727095504</v>
      </c>
      <c r="F22" s="669">
        <v>105.15723999901699</v>
      </c>
      <c r="G22" s="493">
        <v>14.5567905154982</v>
      </c>
      <c r="H22" s="661">
        <v>7.4555693151657296</v>
      </c>
      <c r="I22" s="669">
        <v>5.7862467052915596</v>
      </c>
      <c r="J22" s="493">
        <v>11.9447190554112</v>
      </c>
    </row>
    <row r="23" spans="1:10" ht="15" thickBot="1" x14ac:dyDescent="0.35">
      <c r="A23" s="1361"/>
      <c r="B23" s="473" t="s">
        <v>17</v>
      </c>
      <c r="C23" s="495">
        <v>254</v>
      </c>
      <c r="D23" s="495">
        <v>87</v>
      </c>
      <c r="E23" s="495">
        <v>232</v>
      </c>
      <c r="F23" s="652">
        <v>4</v>
      </c>
      <c r="G23" s="495">
        <v>331</v>
      </c>
      <c r="H23" s="658">
        <v>61</v>
      </c>
      <c r="I23" s="652">
        <v>7</v>
      </c>
      <c r="J23" s="493">
        <v>976.34325978503796</v>
      </c>
    </row>
    <row r="24" spans="1:10" ht="15" thickBot="1" x14ac:dyDescent="0.35">
      <c r="A24" s="1361"/>
      <c r="B24" s="473" t="s">
        <v>18</v>
      </c>
      <c r="C24" s="495">
        <v>208</v>
      </c>
      <c r="D24" s="495">
        <v>89</v>
      </c>
      <c r="E24" s="495">
        <v>202</v>
      </c>
      <c r="F24" s="652">
        <v>5</v>
      </c>
      <c r="G24" s="495">
        <v>310</v>
      </c>
      <c r="H24" s="658">
        <v>52</v>
      </c>
      <c r="I24" s="652">
        <v>5</v>
      </c>
      <c r="J24" s="495">
        <v>871</v>
      </c>
    </row>
    <row r="25" spans="1:10" ht="15" thickBot="1" x14ac:dyDescent="0.35">
      <c r="A25" s="1361"/>
      <c r="B25" s="471" t="s">
        <v>252</v>
      </c>
      <c r="C25" s="493">
        <v>5.9329999999999998</v>
      </c>
      <c r="D25" s="493">
        <v>1.538</v>
      </c>
      <c r="E25" s="493">
        <v>2.5409999999999999</v>
      </c>
      <c r="F25" s="669">
        <v>114.709</v>
      </c>
      <c r="G25" s="493">
        <v>4.4400000000000004</v>
      </c>
      <c r="H25" s="661">
        <v>1.518</v>
      </c>
      <c r="I25" s="669">
        <v>7.9420000000000002</v>
      </c>
      <c r="J25" s="493">
        <v>3.073</v>
      </c>
    </row>
    <row r="26" spans="1:10" ht="15" thickBot="1" x14ac:dyDescent="0.35">
      <c r="A26" s="1361"/>
      <c r="B26" s="473" t="s">
        <v>287</v>
      </c>
      <c r="C26" s="497">
        <v>15.5569271998204</v>
      </c>
      <c r="D26" s="497">
        <v>24.261250713593299</v>
      </c>
      <c r="E26" s="497">
        <v>19.3026170980487</v>
      </c>
      <c r="F26" s="650">
        <v>106.882648699499</v>
      </c>
      <c r="G26" s="497">
        <v>27.782288503890399</v>
      </c>
      <c r="H26" s="531">
        <v>15.022612616289599</v>
      </c>
      <c r="I26" s="650">
        <v>2.8815114823830799</v>
      </c>
      <c r="J26" s="497">
        <v>23.518978323941301</v>
      </c>
    </row>
    <row r="27" spans="1:10" x14ac:dyDescent="0.3">
      <c r="A27" s="1362"/>
      <c r="B27" s="498" t="s">
        <v>254</v>
      </c>
      <c r="C27" s="499">
        <v>2.0228463935843499</v>
      </c>
      <c r="D27" s="499">
        <v>4.8226854417381304</v>
      </c>
      <c r="E27" s="499">
        <v>2.5468963126679101</v>
      </c>
      <c r="F27" s="671">
        <v>89.638165352327405</v>
      </c>
      <c r="G27" s="499">
        <v>2.9590882918081598</v>
      </c>
      <c r="H27" s="670">
        <v>3.9067403688084599</v>
      </c>
      <c r="I27" s="671">
        <v>2.41660742754119</v>
      </c>
      <c r="J27" s="499">
        <v>1.49444565937576</v>
      </c>
    </row>
    <row r="28" spans="1:10" ht="15" thickBot="1" x14ac:dyDescent="0.35">
      <c r="A28" s="1405" t="s">
        <v>39</v>
      </c>
      <c r="B28" s="471" t="s">
        <v>265</v>
      </c>
      <c r="C28" s="500">
        <v>12.8208724313783</v>
      </c>
      <c r="D28" s="500">
        <v>7.1942756647995898</v>
      </c>
      <c r="E28" s="500">
        <v>7.5983850449613097</v>
      </c>
      <c r="F28" s="500">
        <v>27.231409711499399</v>
      </c>
      <c r="G28" s="500">
        <v>14.439178616662799</v>
      </c>
      <c r="H28" s="500">
        <v>11.5091237696245</v>
      </c>
      <c r="I28" s="674">
        <v>26.791107641429502</v>
      </c>
      <c r="J28" s="500">
        <v>11.959193099393801</v>
      </c>
    </row>
    <row r="29" spans="1:10" ht="15" thickBot="1" x14ac:dyDescent="0.35">
      <c r="A29" s="1361"/>
      <c r="B29" s="473" t="s">
        <v>17</v>
      </c>
      <c r="C29" s="496">
        <v>658</v>
      </c>
      <c r="D29" s="496">
        <v>212</v>
      </c>
      <c r="E29" s="496">
        <v>791</v>
      </c>
      <c r="F29" s="496">
        <v>50</v>
      </c>
      <c r="G29" s="502">
        <v>1119</v>
      </c>
      <c r="H29" s="496">
        <v>205</v>
      </c>
      <c r="I29" s="529">
        <v>30</v>
      </c>
      <c r="J29" s="493">
        <v>3064.72946923259</v>
      </c>
    </row>
    <row r="30" spans="1:10" ht="15" thickBot="1" x14ac:dyDescent="0.35">
      <c r="A30" s="1361"/>
      <c r="B30" s="473" t="s">
        <v>18</v>
      </c>
      <c r="C30" s="496">
        <v>604</v>
      </c>
      <c r="D30" s="496">
        <v>234</v>
      </c>
      <c r="E30" s="496">
        <v>743</v>
      </c>
      <c r="F30" s="496">
        <v>49</v>
      </c>
      <c r="G30" s="502">
        <v>1127</v>
      </c>
      <c r="H30" s="496">
        <v>179</v>
      </c>
      <c r="I30" s="529">
        <v>27</v>
      </c>
      <c r="J30" s="502">
        <v>2963</v>
      </c>
    </row>
    <row r="31" spans="1:10" ht="15" thickBot="1" x14ac:dyDescent="0.35">
      <c r="A31" s="1361"/>
      <c r="B31" s="471" t="s">
        <v>252</v>
      </c>
      <c r="C31" s="493">
        <v>5.1239999999999997</v>
      </c>
      <c r="D31" s="493">
        <v>1.153</v>
      </c>
      <c r="E31" s="493">
        <v>2.4489999999999998</v>
      </c>
      <c r="F31" s="493">
        <v>5.6210000000000004</v>
      </c>
      <c r="G31" s="493">
        <v>3.302</v>
      </c>
      <c r="H31" s="493">
        <v>3.379</v>
      </c>
      <c r="I31" s="661">
        <v>4.7779999999999996</v>
      </c>
      <c r="J31" s="493">
        <v>3.2879999999999998</v>
      </c>
    </row>
    <row r="32" spans="1:10" ht="15" thickBot="1" x14ac:dyDescent="0.35">
      <c r="A32" s="1361"/>
      <c r="B32" s="473" t="s">
        <v>287</v>
      </c>
      <c r="C32" s="493">
        <v>27.7947716097495</v>
      </c>
      <c r="D32" s="493">
        <v>12.8053484372039</v>
      </c>
      <c r="E32" s="493">
        <v>16.478446606703301</v>
      </c>
      <c r="F32" s="493">
        <v>41.582673736766402</v>
      </c>
      <c r="G32" s="493">
        <v>31.620354004958699</v>
      </c>
      <c r="H32" s="493">
        <v>30.869559222825899</v>
      </c>
      <c r="I32" s="661">
        <v>44.433688216831897</v>
      </c>
      <c r="J32" s="493">
        <v>27.134348322257001</v>
      </c>
    </row>
    <row r="33" spans="1:10" x14ac:dyDescent="0.3">
      <c r="A33" s="1362"/>
      <c r="B33" s="498" t="s">
        <v>254</v>
      </c>
      <c r="C33" s="493">
        <v>2.1208765687959801</v>
      </c>
      <c r="D33" s="493">
        <v>1.5698357864208401</v>
      </c>
      <c r="E33" s="493">
        <v>1.13368556237719</v>
      </c>
      <c r="F33" s="493">
        <v>11.1399982940797</v>
      </c>
      <c r="G33" s="493">
        <v>1.7663449595237299</v>
      </c>
      <c r="H33" s="493">
        <v>4.3268781636791296</v>
      </c>
      <c r="I33" s="661">
        <v>16.036191538357699</v>
      </c>
      <c r="J33" s="493">
        <v>0.93481209662333398</v>
      </c>
    </row>
    <row r="34" spans="1:10" ht="15" thickBot="1" x14ac:dyDescent="0.35">
      <c r="A34" s="1405" t="s">
        <v>47</v>
      </c>
      <c r="B34" s="471" t="s">
        <v>265</v>
      </c>
      <c r="C34" s="500">
        <v>13.5459404665297</v>
      </c>
      <c r="D34" s="500">
        <v>13.5035302234841</v>
      </c>
      <c r="E34" s="500">
        <v>6.82665698600578</v>
      </c>
      <c r="F34" s="674">
        <v>12.262194634657201</v>
      </c>
      <c r="G34" s="500">
        <v>14.5205853782338</v>
      </c>
      <c r="H34" s="500">
        <v>14.628791038052199</v>
      </c>
      <c r="I34" s="500">
        <v>3.09754155792265</v>
      </c>
      <c r="J34" s="500">
        <v>12.1582833529929</v>
      </c>
    </row>
    <row r="35" spans="1:10" ht="15" thickBot="1" x14ac:dyDescent="0.35">
      <c r="A35" s="1361"/>
      <c r="B35" s="473" t="s">
        <v>17</v>
      </c>
      <c r="C35" s="496">
        <v>348</v>
      </c>
      <c r="D35" s="496">
        <v>84</v>
      </c>
      <c r="E35" s="496">
        <v>365</v>
      </c>
      <c r="F35" s="529">
        <v>12</v>
      </c>
      <c r="G35" s="496">
        <v>536</v>
      </c>
      <c r="H35" s="496">
        <v>69</v>
      </c>
      <c r="I35" s="496">
        <v>10</v>
      </c>
      <c r="J35" s="493">
        <v>1422.93676545429</v>
      </c>
    </row>
    <row r="36" spans="1:10" ht="15" thickBot="1" x14ac:dyDescent="0.35">
      <c r="A36" s="1361"/>
      <c r="B36" s="473" t="s">
        <v>18</v>
      </c>
      <c r="C36" s="496">
        <v>252</v>
      </c>
      <c r="D36" s="496">
        <v>82</v>
      </c>
      <c r="E36" s="496">
        <v>266</v>
      </c>
      <c r="F36" s="529">
        <v>10</v>
      </c>
      <c r="G36" s="496">
        <v>397</v>
      </c>
      <c r="H36" s="496">
        <v>57</v>
      </c>
      <c r="I36" s="496">
        <v>8</v>
      </c>
      <c r="J36" s="502">
        <v>1072</v>
      </c>
    </row>
    <row r="37" spans="1:10" ht="15" thickBot="1" x14ac:dyDescent="0.35">
      <c r="A37" s="1361"/>
      <c r="B37" s="471" t="s">
        <v>252</v>
      </c>
      <c r="C37" s="493">
        <v>5.4169999999999998</v>
      </c>
      <c r="D37" s="493">
        <v>1.5920000000000001</v>
      </c>
      <c r="E37" s="493">
        <v>1.6559999999999999</v>
      </c>
      <c r="F37" s="661">
        <v>2.8</v>
      </c>
      <c r="G37" s="493">
        <v>3.2389999999999999</v>
      </c>
      <c r="H37" s="493">
        <v>3.9279999999999999</v>
      </c>
      <c r="I37" s="493">
        <v>3.0169999999999999</v>
      </c>
      <c r="J37" s="493">
        <v>3.1989999999999998</v>
      </c>
    </row>
    <row r="38" spans="1:10" ht="15" thickBot="1" x14ac:dyDescent="0.35">
      <c r="A38" s="1361"/>
      <c r="B38" s="473" t="s">
        <v>287</v>
      </c>
      <c r="C38" s="493">
        <v>17.669700291567001</v>
      </c>
      <c r="D38" s="493">
        <v>26.143345438130101</v>
      </c>
      <c r="E38" s="493">
        <v>29.673425505854599</v>
      </c>
      <c r="F38" s="661">
        <v>26.718223629041301</v>
      </c>
      <c r="G38" s="493">
        <v>32.896732550914599</v>
      </c>
      <c r="H38" s="493">
        <v>22.299675354508601</v>
      </c>
      <c r="I38" s="493">
        <v>1.8199815373141901</v>
      </c>
      <c r="J38" s="493">
        <v>28.067964776317201</v>
      </c>
    </row>
    <row r="39" spans="1:10" x14ac:dyDescent="0.3">
      <c r="A39" s="1362"/>
      <c r="B39" s="498" t="s">
        <v>254</v>
      </c>
      <c r="C39" s="493">
        <v>2.0873711006145501</v>
      </c>
      <c r="D39" s="493">
        <v>5.4140839900498801</v>
      </c>
      <c r="E39" s="493">
        <v>3.4119104148821999</v>
      </c>
      <c r="F39" s="661">
        <v>15.844492532282301</v>
      </c>
      <c r="G39" s="493">
        <v>3.0961947099404799</v>
      </c>
      <c r="H39" s="493">
        <v>5.5390063915766197</v>
      </c>
      <c r="I39" s="493">
        <v>1.2066817444453599</v>
      </c>
      <c r="J39" s="493">
        <v>1.6076232696378601</v>
      </c>
    </row>
    <row r="40" spans="1:10" ht="15" thickBot="1" x14ac:dyDescent="0.35">
      <c r="A40" s="1405" t="s">
        <v>51</v>
      </c>
      <c r="B40" s="471" t="s">
        <v>265</v>
      </c>
      <c r="C40" s="500">
        <v>14.581165312001399</v>
      </c>
      <c r="D40" s="500">
        <v>10.5336065420186</v>
      </c>
      <c r="E40" s="500">
        <v>6.6197990124849699</v>
      </c>
      <c r="F40" s="500">
        <v>19.308120684405701</v>
      </c>
      <c r="G40" s="500">
        <v>12.408194822985999</v>
      </c>
      <c r="H40" s="500">
        <v>8.3491879764536598</v>
      </c>
      <c r="I40" s="673">
        <v>3.3798455852276201</v>
      </c>
      <c r="J40" s="500">
        <v>11.4803851630864</v>
      </c>
    </row>
    <row r="41" spans="1:10" ht="15" thickBot="1" x14ac:dyDescent="0.35">
      <c r="A41" s="1361"/>
      <c r="B41" s="473" t="s">
        <v>17</v>
      </c>
      <c r="C41" s="496">
        <v>424</v>
      </c>
      <c r="D41" s="496">
        <v>99</v>
      </c>
      <c r="E41" s="496">
        <v>372</v>
      </c>
      <c r="F41" s="496">
        <v>36</v>
      </c>
      <c r="G41" s="496">
        <v>628</v>
      </c>
      <c r="H41" s="496">
        <v>78</v>
      </c>
      <c r="I41" s="653">
        <v>4</v>
      </c>
      <c r="J41" s="493">
        <v>1641.35711361583</v>
      </c>
    </row>
    <row r="42" spans="1:10" ht="15" thickBot="1" x14ac:dyDescent="0.35">
      <c r="A42" s="1361"/>
      <c r="B42" s="473" t="s">
        <v>18</v>
      </c>
      <c r="C42" s="496">
        <v>294</v>
      </c>
      <c r="D42" s="496">
        <v>94</v>
      </c>
      <c r="E42" s="496">
        <v>304</v>
      </c>
      <c r="F42" s="496">
        <v>28</v>
      </c>
      <c r="G42" s="496">
        <v>501</v>
      </c>
      <c r="H42" s="496">
        <v>73</v>
      </c>
      <c r="I42" s="653">
        <v>5</v>
      </c>
      <c r="J42" s="502">
        <v>1299</v>
      </c>
    </row>
    <row r="43" spans="1:10" ht="15" thickBot="1" x14ac:dyDescent="0.35">
      <c r="A43" s="1361"/>
      <c r="B43" s="471" t="s">
        <v>252</v>
      </c>
      <c r="C43" s="493">
        <v>6.9969999999999999</v>
      </c>
      <c r="D43" s="493">
        <v>1.804</v>
      </c>
      <c r="E43" s="493">
        <v>2.2629999999999999</v>
      </c>
      <c r="F43" s="493">
        <v>6.1589999999999998</v>
      </c>
      <c r="G43" s="493">
        <v>2.8570000000000002</v>
      </c>
      <c r="H43" s="493">
        <v>3.0110000000000001</v>
      </c>
      <c r="I43" s="669">
        <v>2.58</v>
      </c>
      <c r="J43" s="493">
        <v>3.4239999999999999</v>
      </c>
    </row>
    <row r="44" spans="1:10" ht="15" thickBot="1" x14ac:dyDescent="0.35">
      <c r="A44" s="1361"/>
      <c r="B44" s="473" t="s">
        <v>287</v>
      </c>
      <c r="C44" s="493">
        <v>19.2538174195656</v>
      </c>
      <c r="D44" s="493">
        <v>23.958952948368701</v>
      </c>
      <c r="E44" s="493">
        <v>11.484194813039799</v>
      </c>
      <c r="F44" s="493">
        <v>24.459833606044199</v>
      </c>
      <c r="G44" s="493">
        <v>27.520093817392699</v>
      </c>
      <c r="H44" s="493">
        <v>16.182696385545899</v>
      </c>
      <c r="I44" s="669">
        <v>3.1534817862244</v>
      </c>
      <c r="J44" s="493">
        <v>22.004284677461001</v>
      </c>
    </row>
    <row r="45" spans="1:10" x14ac:dyDescent="0.3">
      <c r="A45" s="1362"/>
      <c r="B45" s="498" t="s">
        <v>254</v>
      </c>
      <c r="C45" s="493">
        <v>2.1057845626415501</v>
      </c>
      <c r="D45" s="493">
        <v>4.6341988111424497</v>
      </c>
      <c r="E45" s="493">
        <v>1.2351921214420201</v>
      </c>
      <c r="F45" s="493">
        <v>8.6685256035945901</v>
      </c>
      <c r="G45" s="493">
        <v>2.3056946974089798</v>
      </c>
      <c r="H45" s="493">
        <v>3.5518957430754701</v>
      </c>
      <c r="I45" s="669">
        <v>2.6446979489053501</v>
      </c>
      <c r="J45" s="493">
        <v>1.1449154949555</v>
      </c>
    </row>
    <row r="46" spans="1:10" ht="15" thickBot="1" x14ac:dyDescent="0.35">
      <c r="A46" s="1405" t="s">
        <v>56</v>
      </c>
      <c r="B46" s="471" t="s">
        <v>265</v>
      </c>
      <c r="C46" s="500">
        <v>14.304559272004701</v>
      </c>
      <c r="D46" s="500">
        <v>6.0483611955704504</v>
      </c>
      <c r="E46" s="500">
        <v>5.7202024508254503</v>
      </c>
      <c r="F46" s="500">
        <v>22.8501017732302</v>
      </c>
      <c r="G46" s="500">
        <v>15.2764373799195</v>
      </c>
      <c r="H46" s="500">
        <v>8.5465478604040097</v>
      </c>
      <c r="I46" s="500">
        <v>12.3890196270932</v>
      </c>
      <c r="J46" s="500">
        <v>11.606559589301201</v>
      </c>
    </row>
    <row r="47" spans="1:10" ht="15" thickBot="1" x14ac:dyDescent="0.35">
      <c r="A47" s="1361"/>
      <c r="B47" s="473" t="s">
        <v>17</v>
      </c>
      <c r="C47" s="502">
        <v>1565</v>
      </c>
      <c r="D47" s="496">
        <v>510</v>
      </c>
      <c r="E47" s="502">
        <v>1884</v>
      </c>
      <c r="F47" s="496">
        <v>102</v>
      </c>
      <c r="G47" s="502">
        <v>2633</v>
      </c>
      <c r="H47" s="496">
        <v>375</v>
      </c>
      <c r="I47" s="496">
        <v>48</v>
      </c>
      <c r="J47" s="493">
        <v>7117.8764924638699</v>
      </c>
    </row>
    <row r="48" spans="1:10" ht="15" thickBot="1" x14ac:dyDescent="0.35">
      <c r="A48" s="1361"/>
      <c r="B48" s="473" t="s">
        <v>18</v>
      </c>
      <c r="C48" s="502">
        <v>1086</v>
      </c>
      <c r="D48" s="496">
        <v>450</v>
      </c>
      <c r="E48" s="502">
        <v>1421</v>
      </c>
      <c r="F48" s="496">
        <v>69</v>
      </c>
      <c r="G48" s="502">
        <v>2054</v>
      </c>
      <c r="H48" s="496">
        <v>281</v>
      </c>
      <c r="I48" s="496">
        <v>45</v>
      </c>
      <c r="J48" s="502">
        <v>5406</v>
      </c>
    </row>
    <row r="49" spans="1:10" ht="15" thickBot="1" x14ac:dyDescent="0.35">
      <c r="A49" s="1361"/>
      <c r="B49" s="471" t="s">
        <v>252</v>
      </c>
      <c r="C49" s="493">
        <v>6.3159999999999998</v>
      </c>
      <c r="D49" s="493">
        <v>1.1339999999999999</v>
      </c>
      <c r="E49" s="493">
        <v>1.962</v>
      </c>
      <c r="F49" s="493">
        <v>11.198</v>
      </c>
      <c r="G49" s="493">
        <v>4.0030000000000001</v>
      </c>
      <c r="H49" s="493">
        <v>3.7890000000000001</v>
      </c>
      <c r="I49" s="493">
        <v>4.4009999999999998</v>
      </c>
      <c r="J49" s="493">
        <v>3.4060000000000001</v>
      </c>
    </row>
    <row r="50" spans="1:10" ht="15" thickBot="1" x14ac:dyDescent="0.35">
      <c r="A50" s="1361"/>
      <c r="B50" s="473" t="s">
        <v>287</v>
      </c>
      <c r="C50" s="493">
        <v>23.337846514445701</v>
      </c>
      <c r="D50" s="493">
        <v>18.067892738772301</v>
      </c>
      <c r="E50" s="493">
        <v>12.7382230670404</v>
      </c>
      <c r="F50" s="493">
        <v>33.2049251572016</v>
      </c>
      <c r="G50" s="493">
        <v>33.554856412823703</v>
      </c>
      <c r="H50" s="493">
        <v>13.8036324349755</v>
      </c>
      <c r="I50" s="493">
        <v>17.504190578182801</v>
      </c>
      <c r="J50" s="493">
        <v>25.5004455727336</v>
      </c>
    </row>
    <row r="51" spans="1:10" x14ac:dyDescent="0.3">
      <c r="A51" s="1362"/>
      <c r="B51" s="498" t="s">
        <v>254</v>
      </c>
      <c r="C51" s="493">
        <v>1.3280567095303399</v>
      </c>
      <c r="D51" s="493">
        <v>1.5972467032566799</v>
      </c>
      <c r="E51" s="493">
        <v>0.63369833271193698</v>
      </c>
      <c r="F51" s="493">
        <v>7.4963302991578198</v>
      </c>
      <c r="G51" s="493">
        <v>1.3884361694242799</v>
      </c>
      <c r="H51" s="493">
        <v>1.54422642537473</v>
      </c>
      <c r="I51" s="493">
        <v>4.8933528141914904</v>
      </c>
      <c r="J51" s="493">
        <v>0.65039995408588003</v>
      </c>
    </row>
    <row r="52" spans="1:10" ht="15" thickBot="1" x14ac:dyDescent="0.35">
      <c r="A52" s="1405" t="s">
        <v>66</v>
      </c>
      <c r="B52" s="471" t="s">
        <v>265</v>
      </c>
      <c r="C52" s="500">
        <v>15.992787148270599</v>
      </c>
      <c r="D52" s="500">
        <v>6.5251883955155998</v>
      </c>
      <c r="E52" s="500">
        <v>5.7759433821455302</v>
      </c>
      <c r="F52" s="500">
        <v>18.756878154814402</v>
      </c>
      <c r="G52" s="500">
        <v>11.7541134627749</v>
      </c>
      <c r="H52" s="500">
        <v>9.8088819897948394</v>
      </c>
      <c r="I52" s="674">
        <v>23.289583708287601</v>
      </c>
      <c r="J52" s="500">
        <v>10.7206698642417</v>
      </c>
    </row>
    <row r="53" spans="1:10" ht="15" thickBot="1" x14ac:dyDescent="0.35">
      <c r="A53" s="1361"/>
      <c r="B53" s="473" t="s">
        <v>17</v>
      </c>
      <c r="C53" s="496">
        <v>459</v>
      </c>
      <c r="D53" s="496">
        <v>136</v>
      </c>
      <c r="E53" s="496">
        <v>607</v>
      </c>
      <c r="F53" s="496">
        <v>36</v>
      </c>
      <c r="G53" s="496">
        <v>835</v>
      </c>
      <c r="H53" s="496">
        <v>133</v>
      </c>
      <c r="I53" s="529">
        <v>9</v>
      </c>
      <c r="J53" s="493">
        <v>2216.4326236544998</v>
      </c>
    </row>
    <row r="54" spans="1:10" ht="15" thickBot="1" x14ac:dyDescent="0.35">
      <c r="A54" s="1361"/>
      <c r="B54" s="473" t="s">
        <v>18</v>
      </c>
      <c r="C54" s="496">
        <v>462</v>
      </c>
      <c r="D54" s="496">
        <v>179</v>
      </c>
      <c r="E54" s="496">
        <v>693</v>
      </c>
      <c r="F54" s="496">
        <v>40</v>
      </c>
      <c r="G54" s="496">
        <v>932</v>
      </c>
      <c r="H54" s="496">
        <v>143</v>
      </c>
      <c r="I54" s="529">
        <v>10</v>
      </c>
      <c r="J54" s="502">
        <v>2459</v>
      </c>
    </row>
    <row r="55" spans="1:10" ht="15" thickBot="1" x14ac:dyDescent="0.35">
      <c r="A55" s="1361"/>
      <c r="B55" s="471" t="s">
        <v>252</v>
      </c>
      <c r="C55" s="493">
        <v>7.593</v>
      </c>
      <c r="D55" s="493">
        <v>1.5669999999999999</v>
      </c>
      <c r="E55" s="493">
        <v>1.958</v>
      </c>
      <c r="F55" s="493">
        <v>6.8659999999999997</v>
      </c>
      <c r="G55" s="493">
        <v>3.1429999999999998</v>
      </c>
      <c r="H55" s="493">
        <v>2.6520000000000001</v>
      </c>
      <c r="I55" s="661">
        <v>4.4980000000000002</v>
      </c>
      <c r="J55" s="493">
        <v>2.9660000000000002</v>
      </c>
    </row>
    <row r="56" spans="1:10" ht="15" thickBot="1" x14ac:dyDescent="0.35">
      <c r="A56" s="1361"/>
      <c r="B56" s="473" t="s">
        <v>287</v>
      </c>
      <c r="C56" s="493">
        <v>19.860725085005001</v>
      </c>
      <c r="D56" s="493">
        <v>15.3901673185826</v>
      </c>
      <c r="E56" s="493">
        <v>12.7179765188127</v>
      </c>
      <c r="F56" s="493">
        <v>21.033448711629699</v>
      </c>
      <c r="G56" s="493">
        <v>26.5011535114614</v>
      </c>
      <c r="H56" s="493">
        <v>20.470731566191599</v>
      </c>
      <c r="I56" s="661">
        <v>66.966270388632594</v>
      </c>
      <c r="J56" s="493">
        <v>21.6752346589771</v>
      </c>
    </row>
    <row r="57" spans="1:10" x14ac:dyDescent="0.3">
      <c r="A57" s="1362"/>
      <c r="B57" s="498" t="s">
        <v>254</v>
      </c>
      <c r="C57" s="493">
        <v>1.73278574186604</v>
      </c>
      <c r="D57" s="493">
        <v>2.1571859327652301</v>
      </c>
      <c r="E57" s="493">
        <v>0.90598739447107302</v>
      </c>
      <c r="F57" s="493">
        <v>6.2366481706762897</v>
      </c>
      <c r="G57" s="493">
        <v>1.6278994455826701</v>
      </c>
      <c r="H57" s="493">
        <v>3.2102296254265199</v>
      </c>
      <c r="I57" s="661">
        <v>39.712466884744103</v>
      </c>
      <c r="J57" s="493">
        <v>0.81970068338186597</v>
      </c>
    </row>
    <row r="58" spans="1:10" ht="15" thickBot="1" x14ac:dyDescent="0.35">
      <c r="A58" s="1405" t="s">
        <v>71</v>
      </c>
      <c r="B58" s="471" t="s">
        <v>265</v>
      </c>
      <c r="C58" s="500">
        <v>9.7218863477987494</v>
      </c>
      <c r="D58" s="500">
        <v>9.2526350862896898</v>
      </c>
      <c r="E58" s="500">
        <v>5.3598352896841801</v>
      </c>
      <c r="F58" s="500">
        <v>2.8108414588353301</v>
      </c>
      <c r="G58" s="500">
        <v>19.9763068479513</v>
      </c>
      <c r="H58" s="674">
        <v>18.046389788849599</v>
      </c>
      <c r="I58" s="681">
        <v>0</v>
      </c>
      <c r="J58" s="500">
        <v>12.099078870889199</v>
      </c>
    </row>
    <row r="59" spans="1:10" ht="15" thickBot="1" x14ac:dyDescent="0.35">
      <c r="A59" s="1361"/>
      <c r="B59" s="473" t="s">
        <v>17</v>
      </c>
      <c r="C59" s="496">
        <v>174</v>
      </c>
      <c r="D59" s="496">
        <v>24</v>
      </c>
      <c r="E59" s="496">
        <v>104</v>
      </c>
      <c r="F59" s="496">
        <v>20</v>
      </c>
      <c r="G59" s="496">
        <v>151</v>
      </c>
      <c r="H59" s="529">
        <v>30</v>
      </c>
      <c r="I59" s="653">
        <v>0</v>
      </c>
      <c r="J59" s="493">
        <v>503.55752126120001</v>
      </c>
    </row>
    <row r="60" spans="1:10" ht="15" thickBot="1" x14ac:dyDescent="0.35">
      <c r="A60" s="1361"/>
      <c r="B60" s="473" t="s">
        <v>18</v>
      </c>
      <c r="C60" s="496">
        <v>128</v>
      </c>
      <c r="D60" s="496">
        <v>24</v>
      </c>
      <c r="E60" s="496">
        <v>75</v>
      </c>
      <c r="F60" s="496">
        <v>16</v>
      </c>
      <c r="G60" s="496">
        <v>124</v>
      </c>
      <c r="H60" s="529">
        <v>21</v>
      </c>
      <c r="I60" s="653">
        <v>0</v>
      </c>
      <c r="J60" s="496">
        <v>389</v>
      </c>
    </row>
    <row r="61" spans="1:10" ht="15" thickBot="1" x14ac:dyDescent="0.35">
      <c r="A61" s="1361"/>
      <c r="B61" s="471" t="s">
        <v>252</v>
      </c>
      <c r="C61" s="493">
        <v>4.2720000000000002</v>
      </c>
      <c r="D61" s="493">
        <v>2.5139999999999998</v>
      </c>
      <c r="E61" s="493">
        <v>1.105</v>
      </c>
      <c r="F61" s="493">
        <v>1.264</v>
      </c>
      <c r="G61" s="493">
        <v>3.48</v>
      </c>
      <c r="H61" s="661">
        <v>5.524</v>
      </c>
      <c r="I61" s="653">
        <v>0</v>
      </c>
      <c r="J61" s="493">
        <v>3.1619999999999999</v>
      </c>
    </row>
    <row r="62" spans="1:10" ht="15" thickBot="1" x14ac:dyDescent="0.35">
      <c r="A62" s="1361"/>
      <c r="B62" s="473" t="s">
        <v>287</v>
      </c>
      <c r="C62" s="493">
        <v>14.7498387199816</v>
      </c>
      <c r="D62" s="493">
        <v>11.920335914837301</v>
      </c>
      <c r="E62" s="493">
        <v>9.7529896659219606</v>
      </c>
      <c r="F62" s="493">
        <v>2.9753658801225602</v>
      </c>
      <c r="G62" s="493">
        <v>41.920400202884103</v>
      </c>
      <c r="H62" s="661">
        <v>40.056493113326397</v>
      </c>
      <c r="I62" s="653">
        <v>0</v>
      </c>
      <c r="J62" s="493">
        <v>27.434919896218201</v>
      </c>
    </row>
    <row r="63" spans="1:10" x14ac:dyDescent="0.3">
      <c r="A63" s="1362"/>
      <c r="B63" s="498" t="s">
        <v>254</v>
      </c>
      <c r="C63" s="493">
        <v>2.4448546251712</v>
      </c>
      <c r="D63" s="493">
        <v>4.5630331800644504</v>
      </c>
      <c r="E63" s="493">
        <v>2.1119220568564199</v>
      </c>
      <c r="F63" s="493">
        <v>1.39492590874846</v>
      </c>
      <c r="G63" s="493">
        <v>7.0596851247230497</v>
      </c>
      <c r="H63" s="661">
        <v>16.392078720730201</v>
      </c>
      <c r="I63" s="653">
        <v>0</v>
      </c>
      <c r="J63" s="493">
        <v>2.6085529063287001</v>
      </c>
    </row>
    <row r="64" spans="1:10" ht="15" thickBot="1" x14ac:dyDescent="0.35">
      <c r="A64" s="1405" t="s">
        <v>72</v>
      </c>
      <c r="B64" s="471" t="s">
        <v>265</v>
      </c>
      <c r="C64" s="500">
        <v>14.1041976124591</v>
      </c>
      <c r="D64" s="674">
        <v>4.5292167589034902</v>
      </c>
      <c r="E64" s="500">
        <v>7.6809028987926498</v>
      </c>
      <c r="F64" s="674">
        <v>28.923927131204</v>
      </c>
      <c r="G64" s="500">
        <v>16.465236655873198</v>
      </c>
      <c r="H64" s="500">
        <v>12.177175792965601</v>
      </c>
      <c r="I64" s="674">
        <v>14.0021533264641</v>
      </c>
      <c r="J64" s="500">
        <v>12.537547472055101</v>
      </c>
    </row>
    <row r="65" spans="1:13" ht="15" thickBot="1" x14ac:dyDescent="0.35">
      <c r="A65" s="1361"/>
      <c r="B65" s="473" t="s">
        <v>17</v>
      </c>
      <c r="C65" s="496">
        <v>167</v>
      </c>
      <c r="D65" s="529">
        <v>72</v>
      </c>
      <c r="E65" s="496">
        <v>237</v>
      </c>
      <c r="F65" s="529">
        <v>14</v>
      </c>
      <c r="G65" s="496">
        <v>317</v>
      </c>
      <c r="H65" s="496">
        <v>64</v>
      </c>
      <c r="I65" s="529">
        <v>8</v>
      </c>
      <c r="J65" s="493">
        <v>879.22438407182801</v>
      </c>
    </row>
    <row r="66" spans="1:13" ht="15" thickBot="1" x14ac:dyDescent="0.35">
      <c r="A66" s="1361"/>
      <c r="B66" s="473" t="s">
        <v>18</v>
      </c>
      <c r="C66" s="496">
        <v>218</v>
      </c>
      <c r="D66" s="529">
        <v>98</v>
      </c>
      <c r="E66" s="496">
        <v>288</v>
      </c>
      <c r="F66" s="529">
        <v>17</v>
      </c>
      <c r="G66" s="496">
        <v>383</v>
      </c>
      <c r="H66" s="496">
        <v>62</v>
      </c>
      <c r="I66" s="529">
        <v>10</v>
      </c>
      <c r="J66" s="502">
        <v>1076</v>
      </c>
    </row>
    <row r="67" spans="1:13" ht="15" thickBot="1" x14ac:dyDescent="0.35">
      <c r="A67" s="1361"/>
      <c r="B67" s="471" t="s">
        <v>252</v>
      </c>
      <c r="C67" s="493">
        <v>2.363</v>
      </c>
      <c r="D67" s="661">
        <v>1.0669999999999999</v>
      </c>
      <c r="E67" s="493">
        <v>1.958</v>
      </c>
      <c r="F67" s="661">
        <v>2.7589999999999999</v>
      </c>
      <c r="G67" s="493">
        <v>3.911</v>
      </c>
      <c r="H67" s="493">
        <v>2.9180000000000001</v>
      </c>
      <c r="I67" s="661">
        <v>3.2360000000000002</v>
      </c>
      <c r="J67" s="493">
        <v>2.5</v>
      </c>
    </row>
    <row r="68" spans="1:13" ht="15" thickBot="1" x14ac:dyDescent="0.35">
      <c r="A68" s="1361"/>
      <c r="B68" s="473" t="s">
        <v>287</v>
      </c>
      <c r="C68" s="493">
        <v>29.269231282158501</v>
      </c>
      <c r="D68" s="661">
        <v>17.162399651754701</v>
      </c>
      <c r="E68" s="493">
        <v>15.718630084990499</v>
      </c>
      <c r="F68" s="661">
        <v>64.386460409628199</v>
      </c>
      <c r="G68" s="493">
        <v>34.702571985401697</v>
      </c>
      <c r="H68" s="493">
        <v>16.356804277360901</v>
      </c>
      <c r="I68" s="661">
        <v>17.577404903784998</v>
      </c>
      <c r="J68" s="493">
        <v>28.1516522747437</v>
      </c>
    </row>
    <row r="69" spans="1:13" x14ac:dyDescent="0.3">
      <c r="A69" s="1362"/>
      <c r="B69" s="498" t="s">
        <v>254</v>
      </c>
      <c r="C69" s="682">
        <v>3.71752436175582</v>
      </c>
      <c r="D69" s="683">
        <v>3.2511404140332401</v>
      </c>
      <c r="E69" s="682">
        <v>1.7369575443824301</v>
      </c>
      <c r="F69" s="683">
        <v>29.284704339362602</v>
      </c>
      <c r="G69" s="682">
        <v>3.3253168302323499</v>
      </c>
      <c r="H69" s="682">
        <v>3.8955911083825798</v>
      </c>
      <c r="I69" s="683">
        <v>10.423786573603101</v>
      </c>
      <c r="J69" s="682">
        <v>1.60941671494334</v>
      </c>
    </row>
    <row r="70" spans="1:13" ht="48" customHeight="1" x14ac:dyDescent="0.3">
      <c r="A70" s="1370" t="s">
        <v>866</v>
      </c>
      <c r="B70" s="1370"/>
      <c r="C70" s="1370"/>
      <c r="D70" s="1370"/>
      <c r="E70" s="1370"/>
      <c r="F70" s="1370"/>
      <c r="G70" s="1370"/>
      <c r="H70" s="1370"/>
      <c r="I70" s="1370"/>
      <c r="J70" s="1370"/>
      <c r="K70" s="684"/>
      <c r="L70" s="684"/>
      <c r="M70" s="684"/>
    </row>
    <row r="71" spans="1:13" x14ac:dyDescent="0.3">
      <c r="A71" s="1371" t="s">
        <v>290</v>
      </c>
      <c r="B71" s="1371"/>
      <c r="C71" s="1371"/>
      <c r="D71" s="1371"/>
      <c r="E71" s="1371"/>
      <c r="F71" s="1371"/>
      <c r="G71" s="1371"/>
      <c r="H71" s="1371"/>
      <c r="I71" s="1371"/>
    </row>
    <row r="72" spans="1:13" x14ac:dyDescent="0.3">
      <c r="A72" s="1215" t="s">
        <v>291</v>
      </c>
      <c r="B72" s="1215"/>
      <c r="C72" s="1215"/>
      <c r="D72" s="1215"/>
      <c r="E72" s="1215"/>
      <c r="F72" s="1215"/>
      <c r="G72" s="1215"/>
      <c r="H72" s="1215"/>
      <c r="I72" s="1215"/>
    </row>
  </sheetData>
  <mergeCells count="15">
    <mergeCell ref="A28:A33"/>
    <mergeCell ref="A1:J1"/>
    <mergeCell ref="A5:J5"/>
    <mergeCell ref="A8:A13"/>
    <mergeCell ref="A15:A20"/>
    <mergeCell ref="A22:A27"/>
    <mergeCell ref="A70:J70"/>
    <mergeCell ref="A71:I71"/>
    <mergeCell ref="A72:I72"/>
    <mergeCell ref="A34:A39"/>
    <mergeCell ref="A40:A45"/>
    <mergeCell ref="A46:A51"/>
    <mergeCell ref="A52:A57"/>
    <mergeCell ref="A58:A63"/>
    <mergeCell ref="A64:A69"/>
  </mergeCells>
  <hyperlinks>
    <hyperlink ref="A3" location="Kapitel3" display="&lt;  Zurück zur Übersicht"/>
  </hyperlink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57"/>
  <sheetViews>
    <sheetView showGridLines="0" workbookViewId="0">
      <selection activeCell="I18" sqref="I18"/>
    </sheetView>
  </sheetViews>
  <sheetFormatPr baseColWidth="10" defaultColWidth="11.44140625" defaultRowHeight="14.4" x14ac:dyDescent="0.3"/>
  <cols>
    <col min="1" max="1" width="22.88671875" style="93" customWidth="1"/>
    <col min="2" max="7" width="15.6640625" style="93" customWidth="1"/>
    <col min="8" max="16384" width="11.44140625" style="93"/>
  </cols>
  <sheetData>
    <row r="1" spans="1:7" ht="24.6" x14ac:dyDescent="0.3">
      <c r="A1" s="1208" t="s">
        <v>249</v>
      </c>
      <c r="B1" s="1208"/>
      <c r="C1" s="1208"/>
      <c r="D1" s="1208"/>
      <c r="E1" s="1208"/>
      <c r="F1" s="1208"/>
      <c r="G1" s="1208"/>
    </row>
    <row r="3" spans="1:7" x14ac:dyDescent="0.3">
      <c r="A3" s="434" t="s">
        <v>7</v>
      </c>
    </row>
    <row r="5" spans="1:7" x14ac:dyDescent="0.3">
      <c r="A5" s="1206" t="s">
        <v>250</v>
      </c>
      <c r="B5" s="1207"/>
      <c r="C5" s="1207"/>
      <c r="D5" s="1207"/>
      <c r="E5" s="1207"/>
      <c r="F5" s="1207"/>
      <c r="G5" s="1207"/>
    </row>
    <row r="6" spans="1:7" ht="30" customHeight="1" x14ac:dyDescent="0.3">
      <c r="A6" s="94" t="s">
        <v>10</v>
      </c>
      <c r="B6" s="94" t="s">
        <v>251</v>
      </c>
      <c r="C6" s="94" t="s">
        <v>17</v>
      </c>
      <c r="D6" s="94" t="s">
        <v>18</v>
      </c>
      <c r="E6" s="94" t="s">
        <v>252</v>
      </c>
      <c r="F6" s="94" t="s">
        <v>253</v>
      </c>
      <c r="G6" s="94" t="s">
        <v>254</v>
      </c>
    </row>
    <row r="7" spans="1:7" x14ac:dyDescent="0.3">
      <c r="A7" s="95" t="s">
        <v>255</v>
      </c>
      <c r="B7" s="96">
        <v>1.0783144473790001</v>
      </c>
      <c r="C7" s="97">
        <v>6962</v>
      </c>
      <c r="D7" s="97">
        <v>5874</v>
      </c>
      <c r="E7" s="98">
        <v>1</v>
      </c>
      <c r="F7" s="96">
        <v>1.27702088219327</v>
      </c>
      <c r="G7" s="96">
        <v>3.12465290365458E-2</v>
      </c>
    </row>
    <row r="8" spans="1:7" x14ac:dyDescent="0.3">
      <c r="A8" s="99" t="s">
        <v>256</v>
      </c>
      <c r="B8" s="96">
        <v>0.128143120493868</v>
      </c>
      <c r="C8" s="97">
        <v>6956</v>
      </c>
      <c r="D8" s="97">
        <v>5869</v>
      </c>
      <c r="E8" s="98">
        <v>0</v>
      </c>
      <c r="F8" s="96">
        <v>0.41055848661984601</v>
      </c>
      <c r="G8" s="96">
        <v>1.00499461032365E-2</v>
      </c>
    </row>
    <row r="9" spans="1:7" ht="17.100000000000001" customHeight="1" x14ac:dyDescent="0.3">
      <c r="A9" s="99" t="s">
        <v>257</v>
      </c>
      <c r="B9" s="96">
        <v>3.0087076428035001E-2</v>
      </c>
      <c r="C9" s="97">
        <v>6960</v>
      </c>
      <c r="D9" s="97">
        <v>5871</v>
      </c>
      <c r="E9" s="98">
        <v>0</v>
      </c>
      <c r="F9" s="100">
        <v>0.199800664392143</v>
      </c>
      <c r="G9" s="96">
        <v>4.8900313283733298E-3</v>
      </c>
    </row>
    <row r="10" spans="1:7" ht="17.100000000000001" customHeight="1" x14ac:dyDescent="0.3">
      <c r="A10" s="99" t="s">
        <v>258</v>
      </c>
      <c r="B10" s="96">
        <v>3.8723270964909601E-2</v>
      </c>
      <c r="C10" s="97">
        <v>6959</v>
      </c>
      <c r="D10" s="97">
        <v>5871</v>
      </c>
      <c r="E10" s="98">
        <v>0</v>
      </c>
      <c r="F10" s="96">
        <v>0.24467456036284699</v>
      </c>
      <c r="G10" s="96">
        <v>5.9882997339889997E-3</v>
      </c>
    </row>
    <row r="11" spans="1:7" ht="17.100000000000001" customHeight="1" x14ac:dyDescent="0.3">
      <c r="A11" s="99" t="s">
        <v>259</v>
      </c>
      <c r="B11" s="96">
        <v>1.6091098018732699</v>
      </c>
      <c r="C11" s="97">
        <v>6954</v>
      </c>
      <c r="D11" s="97">
        <v>5867</v>
      </c>
      <c r="E11" s="98">
        <v>1</v>
      </c>
      <c r="F11" s="96">
        <v>1.83128736905784</v>
      </c>
      <c r="G11" s="96">
        <v>4.4835210125343E-2</v>
      </c>
    </row>
    <row r="12" spans="1:7" ht="17.100000000000001" customHeight="1" x14ac:dyDescent="0.3">
      <c r="A12" s="99" t="s">
        <v>260</v>
      </c>
      <c r="B12" s="96">
        <v>0.245889552800026</v>
      </c>
      <c r="C12" s="97">
        <v>6953</v>
      </c>
      <c r="D12" s="97">
        <v>5865</v>
      </c>
      <c r="E12" s="98">
        <v>0</v>
      </c>
      <c r="F12" s="96">
        <v>0.56465835014132904</v>
      </c>
      <c r="G12" s="96">
        <v>1.38268260837856E-2</v>
      </c>
    </row>
    <row r="13" spans="1:7" ht="17.100000000000001" customHeight="1" x14ac:dyDescent="0.3">
      <c r="A13" s="99" t="s">
        <v>261</v>
      </c>
      <c r="B13" s="96">
        <v>6.5480081255560096E-2</v>
      </c>
      <c r="C13" s="97">
        <v>6953</v>
      </c>
      <c r="D13" s="97">
        <v>5865</v>
      </c>
      <c r="E13" s="98">
        <v>0</v>
      </c>
      <c r="F13" s="96">
        <v>0.301795981983557</v>
      </c>
      <c r="G13" s="96">
        <v>7.3900980205596802E-3</v>
      </c>
    </row>
    <row r="14" spans="1:7" s="105" customFormat="1" ht="17.100000000000001" customHeight="1" x14ac:dyDescent="0.3">
      <c r="A14" s="101" t="s">
        <v>262</v>
      </c>
      <c r="B14" s="102">
        <v>1.92021670048384</v>
      </c>
      <c r="C14" s="103">
        <v>6955</v>
      </c>
      <c r="D14" s="103">
        <v>5868</v>
      </c>
      <c r="E14" s="104">
        <v>2</v>
      </c>
      <c r="F14" s="102">
        <v>1.98398267172528</v>
      </c>
      <c r="G14" s="102">
        <v>4.8569493632796598E-2</v>
      </c>
    </row>
    <row r="15" spans="1:7" ht="52.5" customHeight="1" x14ac:dyDescent="0.3">
      <c r="A15" s="1205" t="s">
        <v>263</v>
      </c>
      <c r="B15" s="1205"/>
      <c r="C15" s="1205"/>
      <c r="D15" s="1205"/>
      <c r="E15" s="1205"/>
      <c r="F15" s="1205"/>
      <c r="G15" s="1205"/>
    </row>
    <row r="16" spans="1:7" ht="17.100000000000001" customHeight="1" x14ac:dyDescent="0.3"/>
    <row r="17" spans="1:7" ht="17.100000000000001" customHeight="1" x14ac:dyDescent="0.3">
      <c r="A17" s="1206" t="s">
        <v>264</v>
      </c>
      <c r="B17" s="1207"/>
      <c r="C17" s="1207"/>
      <c r="D17" s="1207"/>
      <c r="E17" s="1207"/>
      <c r="F17" s="1207"/>
      <c r="G17" s="1207"/>
    </row>
    <row r="18" spans="1:7" ht="27.75" customHeight="1" x14ac:dyDescent="0.3">
      <c r="A18" s="94" t="s">
        <v>10</v>
      </c>
      <c r="B18" s="94" t="s">
        <v>265</v>
      </c>
      <c r="C18" s="94" t="s">
        <v>17</v>
      </c>
      <c r="D18" s="94" t="s">
        <v>18</v>
      </c>
      <c r="E18" s="94" t="s">
        <v>252</v>
      </c>
      <c r="F18" s="94" t="s">
        <v>253</v>
      </c>
      <c r="G18" s="94" t="s">
        <v>254</v>
      </c>
    </row>
    <row r="19" spans="1:7" ht="17.100000000000001" customHeight="1" x14ac:dyDescent="0.3">
      <c r="A19" s="95" t="s">
        <v>255</v>
      </c>
      <c r="B19" s="96">
        <v>1.0764008893465384</v>
      </c>
      <c r="C19" s="106">
        <v>7239.8985540520098</v>
      </c>
      <c r="D19" s="97">
        <v>4481</v>
      </c>
      <c r="E19" s="107">
        <v>1</v>
      </c>
      <c r="F19" s="96">
        <v>0.86396050868899887</v>
      </c>
      <c r="G19" s="96">
        <v>2.4129877599342393E-2</v>
      </c>
    </row>
    <row r="20" spans="1:7" ht="17.100000000000001" customHeight="1" x14ac:dyDescent="0.3">
      <c r="A20" s="99" t="s">
        <v>256</v>
      </c>
      <c r="B20" s="96">
        <v>0.12955688026072651</v>
      </c>
      <c r="C20" s="106">
        <v>7239.8347102437401</v>
      </c>
      <c r="D20" s="97">
        <v>4481</v>
      </c>
      <c r="E20" s="107">
        <v>0</v>
      </c>
      <c r="F20" s="96">
        <v>0.410761338787201</v>
      </c>
      <c r="G20" s="96">
        <v>1.14723077360531E-2</v>
      </c>
    </row>
    <row r="21" spans="1:7" ht="17.100000000000001" customHeight="1" x14ac:dyDescent="0.3">
      <c r="A21" s="99" t="s">
        <v>257</v>
      </c>
      <c r="B21" s="96">
        <v>3.532003225966647E-2</v>
      </c>
      <c r="C21" s="106">
        <v>7239.5503112289025</v>
      </c>
      <c r="D21" s="97">
        <v>4480</v>
      </c>
      <c r="E21" s="107">
        <v>0</v>
      </c>
      <c r="F21" s="96">
        <v>0.2035687154476756</v>
      </c>
      <c r="G21" s="96">
        <v>5.6861816378631766E-3</v>
      </c>
    </row>
    <row r="22" spans="1:7" ht="17.100000000000001" customHeight="1" x14ac:dyDescent="0.3">
      <c r="A22" s="99" t="s">
        <v>258</v>
      </c>
      <c r="B22" s="96">
        <v>4.7861590324694121E-2</v>
      </c>
      <c r="C22" s="106">
        <v>7240.7940220472119</v>
      </c>
      <c r="D22" s="97">
        <v>4481</v>
      </c>
      <c r="E22" s="107">
        <v>0</v>
      </c>
      <c r="F22" s="96">
        <v>0.24584921438993654</v>
      </c>
      <c r="G22" s="96">
        <v>6.8664150634911922E-3</v>
      </c>
    </row>
    <row r="23" spans="1:7" ht="17.100000000000001" customHeight="1" x14ac:dyDescent="0.3">
      <c r="A23" s="99" t="s">
        <v>259</v>
      </c>
      <c r="B23" s="96">
        <v>1.7427855250810658</v>
      </c>
      <c r="C23" s="106">
        <v>7241.3884828459859</v>
      </c>
      <c r="D23" s="97">
        <v>4481</v>
      </c>
      <c r="E23" s="107">
        <v>1</v>
      </c>
      <c r="F23" s="96">
        <v>1.8223070568914514</v>
      </c>
      <c r="G23" s="96">
        <v>5.089589835296196E-2</v>
      </c>
    </row>
    <row r="24" spans="1:7" ht="17.100000000000001" customHeight="1" x14ac:dyDescent="0.3">
      <c r="A24" s="99" t="s">
        <v>266</v>
      </c>
      <c r="B24" s="96">
        <v>7.4865671264784023E-2</v>
      </c>
      <c r="C24" s="106">
        <v>7240.6886957141442</v>
      </c>
      <c r="D24" s="97">
        <v>4480</v>
      </c>
      <c r="E24" s="107">
        <v>0</v>
      </c>
      <c r="F24" s="96">
        <v>0.31623423725818861</v>
      </c>
      <c r="G24" s="96">
        <v>8.8332104921267796E-3</v>
      </c>
    </row>
    <row r="25" spans="1:7" ht="17.100000000000001" customHeight="1" x14ac:dyDescent="0.3">
      <c r="A25" s="99" t="s">
        <v>261</v>
      </c>
      <c r="B25" s="96">
        <v>2.8168102209247751E-2</v>
      </c>
      <c r="C25" s="106">
        <v>7240.6886957141523</v>
      </c>
      <c r="D25" s="97">
        <v>4480</v>
      </c>
      <c r="E25" s="107">
        <v>0</v>
      </c>
      <c r="F25" s="96">
        <v>0.2001285749396465</v>
      </c>
      <c r="G25" s="96">
        <v>5.5900899385791947E-3</v>
      </c>
    </row>
    <row r="26" spans="1:7" ht="17.100000000000001" customHeight="1" x14ac:dyDescent="0.3">
      <c r="A26" s="99" t="s">
        <v>262</v>
      </c>
      <c r="B26" s="96">
        <v>1.8456011467038411</v>
      </c>
      <c r="C26" s="106">
        <v>7240.6886957141596</v>
      </c>
      <c r="D26" s="97">
        <v>4480</v>
      </c>
      <c r="E26" s="98"/>
      <c r="F26" s="96">
        <v>1.8664491566274946</v>
      </c>
      <c r="G26" s="96">
        <v>5.2134577256043951E-2</v>
      </c>
    </row>
    <row r="27" spans="1:7" ht="52.5" customHeight="1" x14ac:dyDescent="0.3">
      <c r="A27" s="1205" t="s">
        <v>267</v>
      </c>
      <c r="B27" s="1205"/>
      <c r="C27" s="1205"/>
      <c r="D27" s="1205"/>
      <c r="E27" s="1205"/>
      <c r="F27" s="1205"/>
      <c r="G27" s="1205"/>
    </row>
    <row r="28" spans="1:7" ht="17.100000000000001" customHeight="1" x14ac:dyDescent="0.3"/>
    <row r="29" spans="1:7" ht="17.100000000000001" customHeight="1" x14ac:dyDescent="0.3">
      <c r="A29" s="1206" t="s">
        <v>268</v>
      </c>
      <c r="B29" s="1207"/>
      <c r="C29" s="1207"/>
      <c r="D29" s="1207"/>
      <c r="E29" s="1207"/>
      <c r="F29" s="1207"/>
      <c r="G29" s="1207"/>
    </row>
    <row r="30" spans="1:7" ht="30" customHeight="1" x14ac:dyDescent="0.3">
      <c r="A30" s="94" t="s">
        <v>10</v>
      </c>
      <c r="B30" s="94" t="s">
        <v>265</v>
      </c>
      <c r="C30" s="94" t="s">
        <v>17</v>
      </c>
      <c r="D30" s="94" t="s">
        <v>18</v>
      </c>
      <c r="E30" s="94" t="s">
        <v>252</v>
      </c>
      <c r="F30" s="94" t="s">
        <v>253</v>
      </c>
      <c r="G30" s="94" t="s">
        <v>254</v>
      </c>
    </row>
    <row r="31" spans="1:7" x14ac:dyDescent="0.3">
      <c r="A31" s="95" t="s">
        <v>255</v>
      </c>
      <c r="B31" s="96">
        <v>1.0775953536433265</v>
      </c>
      <c r="C31" s="98">
        <v>7604.0946680263132</v>
      </c>
      <c r="D31" s="108">
        <v>7955</v>
      </c>
      <c r="E31" s="96">
        <v>1</v>
      </c>
      <c r="F31" s="96">
        <v>0.85251510848135825</v>
      </c>
      <c r="G31" s="96">
        <v>1.8277930695495926E-2</v>
      </c>
    </row>
    <row r="32" spans="1:7" x14ac:dyDescent="0.3">
      <c r="A32" s="99" t="s">
        <v>256</v>
      </c>
      <c r="B32" s="96">
        <v>0.14618619896803298</v>
      </c>
      <c r="C32" s="98">
        <v>7604.0946680263132</v>
      </c>
      <c r="D32" s="108">
        <v>7955</v>
      </c>
      <c r="E32" s="96">
        <v>0</v>
      </c>
      <c r="F32" s="96">
        <v>0.43153369223722016</v>
      </c>
      <c r="G32" s="96">
        <v>9.2529412086064505E-3</v>
      </c>
    </row>
    <row r="33" spans="1:7" x14ac:dyDescent="0.3">
      <c r="A33" s="99" t="s">
        <v>257</v>
      </c>
      <c r="B33" s="96">
        <v>4.2314884837056949E-2</v>
      </c>
      <c r="C33" s="98">
        <v>7604.0946680263132</v>
      </c>
      <c r="D33" s="108">
        <v>7955</v>
      </c>
      <c r="E33" s="96">
        <v>0</v>
      </c>
      <c r="F33" s="96">
        <v>0.22221427353300202</v>
      </c>
      <c r="G33" s="96">
        <v>4.7652655436423797E-3</v>
      </c>
    </row>
    <row r="34" spans="1:7" x14ac:dyDescent="0.3">
      <c r="A34" s="99" t="s">
        <v>258</v>
      </c>
      <c r="B34" s="96">
        <v>6.6542517420196262E-2</v>
      </c>
      <c r="C34" s="98">
        <v>7604.0946680263132</v>
      </c>
      <c r="D34" s="108">
        <v>7955</v>
      </c>
      <c r="E34" s="96">
        <v>0</v>
      </c>
      <c r="F34" s="96">
        <v>0.35351184796910373</v>
      </c>
      <c r="G34" s="96">
        <v>7.5803672757817865E-3</v>
      </c>
    </row>
    <row r="35" spans="1:7" x14ac:dyDescent="0.3">
      <c r="A35" s="99" t="s">
        <v>269</v>
      </c>
      <c r="B35" s="96">
        <v>1.9158716701326726</v>
      </c>
      <c r="C35" s="98">
        <v>7604.0946680263132</v>
      </c>
      <c r="D35" s="108">
        <v>7955</v>
      </c>
      <c r="E35" s="96">
        <v>2</v>
      </c>
      <c r="F35" s="96">
        <v>1.7986777692684577</v>
      </c>
      <c r="G35" s="96">
        <v>3.8573398838022105E-2</v>
      </c>
    </row>
    <row r="36" spans="1:7" ht="52.5" customHeight="1" x14ac:dyDescent="0.3">
      <c r="A36" s="1205" t="s">
        <v>270</v>
      </c>
      <c r="B36" s="1205"/>
      <c r="C36" s="1205"/>
      <c r="D36" s="1205"/>
      <c r="E36" s="1205"/>
      <c r="F36" s="1205"/>
      <c r="G36" s="1205"/>
    </row>
    <row r="38" spans="1:7" x14ac:dyDescent="0.3">
      <c r="A38" s="1206" t="s">
        <v>271</v>
      </c>
      <c r="B38" s="1207"/>
      <c r="C38" s="1207"/>
      <c r="D38" s="1207"/>
      <c r="E38" s="1207"/>
      <c r="F38" s="1207"/>
      <c r="G38" s="1207"/>
    </row>
    <row r="39" spans="1:7" ht="30" customHeight="1" x14ac:dyDescent="0.3">
      <c r="A39" s="94" t="s">
        <v>10</v>
      </c>
      <c r="B39" s="94" t="s">
        <v>265</v>
      </c>
      <c r="C39" s="94" t="s">
        <v>17</v>
      </c>
      <c r="D39" s="94" t="s">
        <v>18</v>
      </c>
      <c r="E39" s="94" t="s">
        <v>252</v>
      </c>
      <c r="F39" s="94" t="s">
        <v>253</v>
      </c>
      <c r="G39" s="94" t="s">
        <v>254</v>
      </c>
    </row>
    <row r="40" spans="1:7" x14ac:dyDescent="0.3">
      <c r="A40" s="95" t="s">
        <v>255</v>
      </c>
      <c r="B40" s="96">
        <v>1.1094755266374643</v>
      </c>
      <c r="C40" s="98">
        <v>4106.2167414914529</v>
      </c>
      <c r="D40" s="108">
        <v>4479</v>
      </c>
      <c r="E40" s="107">
        <v>1</v>
      </c>
      <c r="F40" s="96">
        <v>0.80842471188443599</v>
      </c>
      <c r="G40" s="96">
        <v>2.3586708797344941E-2</v>
      </c>
    </row>
    <row r="41" spans="1:7" x14ac:dyDescent="0.3">
      <c r="A41" s="99" t="s">
        <v>256</v>
      </c>
      <c r="B41" s="96">
        <v>0.15437727153693759</v>
      </c>
      <c r="C41" s="98">
        <v>4106.2167414914529</v>
      </c>
      <c r="D41" s="108">
        <v>4479</v>
      </c>
      <c r="E41" s="107">
        <v>0</v>
      </c>
      <c r="F41" s="96">
        <v>0.44492589807261279</v>
      </c>
      <c r="G41" s="96">
        <v>1.2981218213596688E-2</v>
      </c>
    </row>
    <row r="42" spans="1:7" x14ac:dyDescent="0.3">
      <c r="A42" s="99" t="s">
        <v>257</v>
      </c>
      <c r="B42" s="96">
        <v>6.0385200782215244E-2</v>
      </c>
      <c r="C42" s="98">
        <v>4106.2167414914529</v>
      </c>
      <c r="D42" s="108">
        <v>4479</v>
      </c>
      <c r="E42" s="107">
        <v>0</v>
      </c>
      <c r="F42" s="96">
        <v>0.3602898481098023</v>
      </c>
      <c r="G42" s="96">
        <v>1.0511865366159589E-2</v>
      </c>
    </row>
    <row r="43" spans="1:7" x14ac:dyDescent="0.3">
      <c r="A43" s="99" t="s">
        <v>258</v>
      </c>
      <c r="B43" s="96">
        <v>8.883832226173545E-2</v>
      </c>
      <c r="C43" s="98">
        <v>4106.2167414914529</v>
      </c>
      <c r="D43" s="108">
        <v>4479</v>
      </c>
      <c r="E43" s="107">
        <v>0</v>
      </c>
      <c r="F43" s="96">
        <v>0.3385130479343319</v>
      </c>
      <c r="G43" s="96">
        <v>9.8765024972048664E-3</v>
      </c>
    </row>
    <row r="44" spans="1:7" x14ac:dyDescent="0.3">
      <c r="A44" s="99" t="s">
        <v>269</v>
      </c>
      <c r="B44" s="96">
        <v>2.0318497888516935</v>
      </c>
      <c r="C44" s="98">
        <v>4106.2167414914529</v>
      </c>
      <c r="D44" s="108">
        <v>4479</v>
      </c>
      <c r="E44" s="107">
        <v>2</v>
      </c>
      <c r="F44" s="96">
        <v>1.8236780530939887</v>
      </c>
      <c r="G44" s="96">
        <v>5.320787767381583E-2</v>
      </c>
    </row>
    <row r="45" spans="1:7" ht="52.5" customHeight="1" x14ac:dyDescent="0.3">
      <c r="A45" s="1205" t="s">
        <v>272</v>
      </c>
      <c r="B45" s="1205"/>
      <c r="C45" s="1205"/>
      <c r="D45" s="1205"/>
      <c r="E45" s="1205"/>
      <c r="F45" s="1205"/>
      <c r="G45" s="1205"/>
    </row>
    <row r="47" spans="1:7" x14ac:dyDescent="0.3">
      <c r="A47" s="1206" t="s">
        <v>273</v>
      </c>
      <c r="B47" s="1207"/>
      <c r="C47" s="1207"/>
      <c r="D47" s="1207"/>
      <c r="E47" s="1207"/>
    </row>
    <row r="48" spans="1:7" ht="30" customHeight="1" x14ac:dyDescent="0.3">
      <c r="A48" s="94" t="s">
        <v>10</v>
      </c>
      <c r="B48" s="109" t="s">
        <v>274</v>
      </c>
      <c r="C48" s="109" t="s">
        <v>275</v>
      </c>
      <c r="D48" s="109" t="s">
        <v>276</v>
      </c>
      <c r="E48" s="109" t="s">
        <v>277</v>
      </c>
    </row>
    <row r="49" spans="1:5" x14ac:dyDescent="0.3">
      <c r="A49" s="95" t="s">
        <v>255</v>
      </c>
      <c r="B49" s="96">
        <v>1.1100000000000001</v>
      </c>
      <c r="C49" s="107">
        <v>1.08</v>
      </c>
      <c r="D49" s="107">
        <v>1.08</v>
      </c>
      <c r="E49" s="107">
        <v>1.08</v>
      </c>
    </row>
    <row r="50" spans="1:5" x14ac:dyDescent="0.3">
      <c r="A50" s="99" t="s">
        <v>256</v>
      </c>
      <c r="B50" s="107">
        <v>0.15</v>
      </c>
      <c r="C50" s="107">
        <v>0.15</v>
      </c>
      <c r="D50" s="107">
        <v>0.13</v>
      </c>
      <c r="E50" s="107">
        <v>0.13</v>
      </c>
    </row>
    <row r="51" spans="1:5" x14ac:dyDescent="0.3">
      <c r="A51" s="99" t="s">
        <v>257</v>
      </c>
      <c r="B51" s="107">
        <v>0.06</v>
      </c>
      <c r="C51" s="107">
        <v>0.04</v>
      </c>
      <c r="D51" s="107">
        <v>0.04</v>
      </c>
      <c r="E51" s="107">
        <v>0.03</v>
      </c>
    </row>
    <row r="52" spans="1:5" x14ac:dyDescent="0.3">
      <c r="A52" s="99" t="s">
        <v>258</v>
      </c>
      <c r="B52" s="107">
        <v>0.09</v>
      </c>
      <c r="C52" s="96">
        <v>7.0000000000000007E-2</v>
      </c>
      <c r="D52" s="107">
        <v>0.05</v>
      </c>
      <c r="E52" s="107">
        <v>0.04</v>
      </c>
    </row>
    <row r="53" spans="1:5" x14ac:dyDescent="0.3">
      <c r="A53" s="99" t="s">
        <v>269</v>
      </c>
      <c r="B53" s="96">
        <v>2.0299999999999998</v>
      </c>
      <c r="C53" s="107">
        <v>1.92</v>
      </c>
      <c r="D53" s="107">
        <v>1.74</v>
      </c>
      <c r="E53" s="107">
        <v>1.61</v>
      </c>
    </row>
    <row r="54" spans="1:5" x14ac:dyDescent="0.3">
      <c r="A54" s="99" t="s">
        <v>266</v>
      </c>
      <c r="B54" s="96" t="s">
        <v>278</v>
      </c>
      <c r="C54" s="96" t="s">
        <v>278</v>
      </c>
      <c r="D54" s="96">
        <v>7.0000000000000007E-2</v>
      </c>
      <c r="E54" s="107">
        <v>0.25</v>
      </c>
    </row>
    <row r="55" spans="1:5" x14ac:dyDescent="0.3">
      <c r="A55" s="99" t="s">
        <v>261</v>
      </c>
      <c r="B55" s="96" t="s">
        <v>278</v>
      </c>
      <c r="C55" s="96" t="s">
        <v>278</v>
      </c>
      <c r="D55" s="107">
        <v>0.03</v>
      </c>
      <c r="E55" s="107">
        <v>7.0000000000000007E-2</v>
      </c>
    </row>
    <row r="56" spans="1:5" x14ac:dyDescent="0.3">
      <c r="A56" s="99" t="s">
        <v>262</v>
      </c>
      <c r="B56" s="96">
        <v>2.0299999999999998</v>
      </c>
      <c r="C56" s="107">
        <v>1.92</v>
      </c>
      <c r="D56" s="107">
        <v>1.85</v>
      </c>
      <c r="E56" s="107">
        <v>1.92</v>
      </c>
    </row>
    <row r="57" spans="1:5" ht="41.25" customHeight="1" x14ac:dyDescent="0.3">
      <c r="A57" s="1205" t="s">
        <v>279</v>
      </c>
      <c r="B57" s="1205"/>
      <c r="C57" s="1205"/>
      <c r="D57" s="1205"/>
      <c r="E57" s="1205"/>
    </row>
  </sheetData>
  <mergeCells count="11">
    <mergeCell ref="A29:G29"/>
    <mergeCell ref="A1:G1"/>
    <mergeCell ref="A5:G5"/>
    <mergeCell ref="A15:G15"/>
    <mergeCell ref="A17:G17"/>
    <mergeCell ref="A27:G27"/>
    <mergeCell ref="A36:G36"/>
    <mergeCell ref="A38:G38"/>
    <mergeCell ref="A45:G45"/>
    <mergeCell ref="A47:E47"/>
    <mergeCell ref="A57:E57"/>
  </mergeCells>
  <hyperlinks>
    <hyperlink ref="A3" location="Kapitel2" display="&lt;  Zurück zur Übersicht"/>
  </hyperlinks>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workbookViewId="0">
      <selection activeCell="F12" sqref="F12"/>
    </sheetView>
  </sheetViews>
  <sheetFormatPr baseColWidth="10" defaultColWidth="11.44140625" defaultRowHeight="14.4" x14ac:dyDescent="0.3"/>
  <cols>
    <col min="1" max="1" width="35.6640625" style="443" customWidth="1"/>
    <col min="2" max="2" width="22.88671875" style="443" customWidth="1"/>
    <col min="3" max="10" width="20.6640625" style="443" customWidth="1"/>
    <col min="11" max="16384" width="11.44140625" style="443"/>
  </cols>
  <sheetData>
    <row r="1" spans="1:10" ht="24.6" x14ac:dyDescent="0.4">
      <c r="A1" s="1201" t="s">
        <v>867</v>
      </c>
      <c r="B1" s="1201"/>
      <c r="C1" s="1201"/>
      <c r="D1" s="1201"/>
      <c r="E1" s="1201"/>
      <c r="F1" s="1201"/>
      <c r="G1" s="1201"/>
      <c r="H1" s="1201"/>
      <c r="I1" s="1201"/>
      <c r="J1" s="1201"/>
    </row>
    <row r="2" spans="1:10" x14ac:dyDescent="0.3">
      <c r="A2" s="120"/>
      <c r="B2" s="120"/>
      <c r="C2" s="120"/>
    </row>
    <row r="3" spans="1:10" x14ac:dyDescent="0.3">
      <c r="A3" s="434" t="s">
        <v>7</v>
      </c>
      <c r="B3" s="120"/>
      <c r="C3" s="120"/>
    </row>
    <row r="5" spans="1:10" ht="33.75" customHeight="1" x14ac:dyDescent="0.3">
      <c r="A5" s="1407" t="s">
        <v>1700</v>
      </c>
      <c r="B5" s="1407"/>
      <c r="C5" s="1407"/>
      <c r="D5" s="1407"/>
      <c r="E5" s="1407"/>
      <c r="F5" s="1407"/>
      <c r="G5" s="1407"/>
      <c r="H5" s="1407"/>
      <c r="I5" s="1407"/>
      <c r="J5" s="1407"/>
    </row>
    <row r="6" spans="1:10" ht="21.6" x14ac:dyDescent="0.3">
      <c r="A6" s="680"/>
      <c r="B6" s="680"/>
      <c r="C6" s="680" t="s">
        <v>850</v>
      </c>
      <c r="D6" s="680" t="s">
        <v>851</v>
      </c>
      <c r="E6" s="680" t="s">
        <v>852</v>
      </c>
      <c r="F6" s="680" t="s">
        <v>853</v>
      </c>
      <c r="G6" s="680" t="s">
        <v>854</v>
      </c>
      <c r="H6" s="680" t="s">
        <v>855</v>
      </c>
      <c r="I6" s="680" t="s">
        <v>720</v>
      </c>
      <c r="J6" s="680" t="s">
        <v>865</v>
      </c>
    </row>
    <row r="7" spans="1:10" x14ac:dyDescent="0.3">
      <c r="A7" s="479" t="s">
        <v>19</v>
      </c>
      <c r="B7" s="480"/>
      <c r="C7" s="481"/>
      <c r="D7" s="481"/>
      <c r="E7" s="481"/>
      <c r="F7" s="481"/>
      <c r="G7" s="481"/>
      <c r="H7" s="481"/>
      <c r="I7" s="481"/>
      <c r="J7" s="481"/>
    </row>
    <row r="8" spans="1:10" x14ac:dyDescent="0.3">
      <c r="A8" s="1406"/>
      <c r="B8" s="482" t="s">
        <v>265</v>
      </c>
      <c r="C8" s="497">
        <v>9.3457223835838494</v>
      </c>
      <c r="D8" s="497">
        <v>4.7096728707070996</v>
      </c>
      <c r="E8" s="497">
        <v>5.4993297569252704</v>
      </c>
      <c r="F8" s="497">
        <v>17.880604469019399</v>
      </c>
      <c r="G8" s="497">
        <v>13.335491741669101</v>
      </c>
      <c r="H8" s="497">
        <v>7.5586858417606697</v>
      </c>
      <c r="I8" s="497">
        <v>17.5546841544645</v>
      </c>
      <c r="J8" s="497">
        <v>9.5354968642031697</v>
      </c>
    </row>
    <row r="9" spans="1:10" x14ac:dyDescent="0.3">
      <c r="A9" s="1365"/>
      <c r="B9" s="482" t="s">
        <v>17</v>
      </c>
      <c r="C9" s="651">
        <v>50075</v>
      </c>
      <c r="D9" s="651">
        <v>18986</v>
      </c>
      <c r="E9" s="651">
        <v>50264</v>
      </c>
      <c r="F9" s="651">
        <v>3117</v>
      </c>
      <c r="G9" s="651">
        <v>74273</v>
      </c>
      <c r="H9" s="651">
        <v>11039</v>
      </c>
      <c r="I9" s="651">
        <v>2192</v>
      </c>
      <c r="J9" s="485">
        <v>209946.02088923799</v>
      </c>
    </row>
    <row r="10" spans="1:10" x14ac:dyDescent="0.3">
      <c r="A10" s="1365"/>
      <c r="B10" s="482" t="s">
        <v>18</v>
      </c>
      <c r="C10" s="502">
        <v>44465</v>
      </c>
      <c r="D10" s="502">
        <v>20470</v>
      </c>
      <c r="E10" s="502">
        <v>49080</v>
      </c>
      <c r="F10" s="502">
        <v>2904</v>
      </c>
      <c r="G10" s="502">
        <v>73768</v>
      </c>
      <c r="H10" s="502">
        <v>11186</v>
      </c>
      <c r="I10" s="502">
        <v>2251</v>
      </c>
      <c r="J10" s="502">
        <v>204124</v>
      </c>
    </row>
    <row r="11" spans="1:10" x14ac:dyDescent="0.3">
      <c r="A11" s="1365"/>
      <c r="B11" s="482" t="s">
        <v>252</v>
      </c>
      <c r="C11" s="497">
        <v>2.6709999999999998</v>
      </c>
      <c r="D11" s="497">
        <v>0.83899999999999997</v>
      </c>
      <c r="E11" s="497">
        <v>1.323</v>
      </c>
      <c r="F11" s="497">
        <v>4.3029999999999999</v>
      </c>
      <c r="G11" s="497">
        <v>2.31</v>
      </c>
      <c r="H11" s="497">
        <v>2.4390000000000001</v>
      </c>
      <c r="I11" s="497">
        <v>2.3889999999999998</v>
      </c>
      <c r="J11" s="497">
        <v>1.978</v>
      </c>
    </row>
    <row r="12" spans="1:10" x14ac:dyDescent="0.3">
      <c r="A12" s="1365"/>
      <c r="B12" s="482" t="s">
        <v>287</v>
      </c>
      <c r="C12" s="497">
        <v>20.616639817885002</v>
      </c>
      <c r="D12" s="497">
        <v>42.1288398586318</v>
      </c>
      <c r="E12" s="497">
        <v>28.2090027258897</v>
      </c>
      <c r="F12" s="497">
        <v>76.643374529019596</v>
      </c>
      <c r="G12" s="497">
        <v>81.782472023982294</v>
      </c>
      <c r="H12" s="497">
        <v>17.980741613421898</v>
      </c>
      <c r="I12" s="497">
        <v>97.041921607933304</v>
      </c>
      <c r="J12" s="497">
        <v>55.081744810820503</v>
      </c>
    </row>
    <row r="13" spans="1:10" x14ac:dyDescent="0.3">
      <c r="A13" s="1366"/>
      <c r="B13" s="480" t="s">
        <v>254</v>
      </c>
      <c r="C13" s="486">
        <v>0.18334939825654101</v>
      </c>
      <c r="D13" s="486">
        <v>0.55219355322109298</v>
      </c>
      <c r="E13" s="486">
        <v>0.23878454232438201</v>
      </c>
      <c r="F13" s="486">
        <v>2.6671476946972299</v>
      </c>
      <c r="G13" s="486">
        <v>0.56467294871137497</v>
      </c>
      <c r="H13" s="486">
        <v>0.31881661493949698</v>
      </c>
      <c r="I13" s="486">
        <v>3.83568022831188</v>
      </c>
      <c r="J13" s="486">
        <v>0.22862904769491599</v>
      </c>
    </row>
    <row r="14" spans="1:10" x14ac:dyDescent="0.3">
      <c r="A14" s="487" t="s">
        <v>27</v>
      </c>
      <c r="B14" s="488"/>
      <c r="C14" s="488"/>
      <c r="D14" s="488"/>
      <c r="E14" s="488"/>
      <c r="F14" s="488"/>
      <c r="G14" s="488"/>
      <c r="H14" s="488"/>
      <c r="I14" s="488"/>
      <c r="J14" s="488"/>
    </row>
    <row r="15" spans="1:10" x14ac:dyDescent="0.3">
      <c r="A15" s="1405"/>
      <c r="B15" s="489" t="s">
        <v>265</v>
      </c>
      <c r="C15" s="497">
        <v>9.2699965385061294</v>
      </c>
      <c r="D15" s="497">
        <v>4.85471920204645</v>
      </c>
      <c r="E15" s="497">
        <v>4.9953658592109802</v>
      </c>
      <c r="F15" s="497">
        <v>17.7149218343644</v>
      </c>
      <c r="G15" s="497">
        <v>13.5863052325028</v>
      </c>
      <c r="H15" s="497">
        <v>9.0991827807449805</v>
      </c>
      <c r="I15" s="497">
        <v>10.514673137928</v>
      </c>
      <c r="J15" s="497">
        <v>9.6262950888333894</v>
      </c>
    </row>
    <row r="16" spans="1:10" x14ac:dyDescent="0.3">
      <c r="A16" s="1361"/>
      <c r="B16" s="489" t="s">
        <v>17</v>
      </c>
      <c r="C16" s="651">
        <v>6073</v>
      </c>
      <c r="D16" s="651">
        <v>1872</v>
      </c>
      <c r="E16" s="651">
        <v>5991</v>
      </c>
      <c r="F16" s="495">
        <v>396</v>
      </c>
      <c r="G16" s="651">
        <v>9112</v>
      </c>
      <c r="H16" s="651">
        <v>1133</v>
      </c>
      <c r="I16" s="495">
        <v>174</v>
      </c>
      <c r="J16" s="485">
        <v>24751.002586452101</v>
      </c>
    </row>
    <row r="17" spans="1:10" x14ac:dyDescent="0.3">
      <c r="A17" s="1361"/>
      <c r="B17" s="489" t="s">
        <v>18</v>
      </c>
      <c r="C17" s="651">
        <v>4861</v>
      </c>
      <c r="D17" s="651">
        <v>1864</v>
      </c>
      <c r="E17" s="651">
        <v>5186</v>
      </c>
      <c r="F17" s="495">
        <v>322</v>
      </c>
      <c r="G17" s="651">
        <v>7950</v>
      </c>
      <c r="H17" s="495">
        <v>970</v>
      </c>
      <c r="I17" s="495">
        <v>168</v>
      </c>
      <c r="J17" s="651">
        <v>21321</v>
      </c>
    </row>
    <row r="18" spans="1:10" x14ac:dyDescent="0.3">
      <c r="A18" s="1361"/>
      <c r="B18" s="489" t="s">
        <v>252</v>
      </c>
      <c r="C18" s="493">
        <v>2.7320000000000002</v>
      </c>
      <c r="D18" s="493">
        <v>0.998</v>
      </c>
      <c r="E18" s="493">
        <v>1.2569999999999999</v>
      </c>
      <c r="F18" s="493">
        <v>3.5819999999999999</v>
      </c>
      <c r="G18" s="493">
        <v>2.5</v>
      </c>
      <c r="H18" s="493">
        <v>2.673</v>
      </c>
      <c r="I18" s="493">
        <v>3.0169999999999999</v>
      </c>
      <c r="J18" s="501">
        <v>2</v>
      </c>
    </row>
    <row r="19" spans="1:10" x14ac:dyDescent="0.3">
      <c r="A19" s="1361"/>
      <c r="B19" s="489" t="s">
        <v>287</v>
      </c>
      <c r="C19" s="497">
        <v>17.1787652549698</v>
      </c>
      <c r="D19" s="497">
        <v>13.468311245990501</v>
      </c>
      <c r="E19" s="497">
        <v>12.1060182609884</v>
      </c>
      <c r="F19" s="497">
        <v>38.3459455296763</v>
      </c>
      <c r="G19" s="497">
        <v>69.118524762107697</v>
      </c>
      <c r="H19" s="497">
        <v>19.976214449841802</v>
      </c>
      <c r="I19" s="497">
        <v>24.478468439742301</v>
      </c>
      <c r="J19" s="497">
        <v>44.043264737312597</v>
      </c>
    </row>
    <row r="20" spans="1:10" x14ac:dyDescent="0.3">
      <c r="A20" s="1362"/>
      <c r="B20" s="490" t="s">
        <v>254</v>
      </c>
      <c r="C20" s="486">
        <v>0.46206161130048501</v>
      </c>
      <c r="D20" s="486">
        <v>0.58500683975523904</v>
      </c>
      <c r="E20" s="486">
        <v>0.31525052760426597</v>
      </c>
      <c r="F20" s="486">
        <v>4.0073960778538797</v>
      </c>
      <c r="G20" s="486">
        <v>1.4537229591582901</v>
      </c>
      <c r="H20" s="486">
        <v>1.20281290254952</v>
      </c>
      <c r="I20" s="486">
        <v>3.5416068935088099</v>
      </c>
      <c r="J20" s="486">
        <v>0.56564828199690997</v>
      </c>
    </row>
    <row r="21" spans="1:10" x14ac:dyDescent="0.3">
      <c r="A21" s="491" t="s">
        <v>37</v>
      </c>
      <c r="B21" s="491"/>
      <c r="C21" s="492"/>
      <c r="D21" s="492"/>
      <c r="E21" s="492"/>
      <c r="F21" s="492"/>
      <c r="G21" s="492"/>
      <c r="H21" s="492"/>
      <c r="I21" s="492"/>
      <c r="J21" s="492"/>
    </row>
    <row r="22" spans="1:10" ht="15" thickBot="1" x14ac:dyDescent="0.35">
      <c r="A22" s="1405" t="s">
        <v>38</v>
      </c>
      <c r="B22" s="471" t="s">
        <v>265</v>
      </c>
      <c r="C22" s="493">
        <v>10.3278584758508</v>
      </c>
      <c r="D22" s="493">
        <v>6.1452772400705999</v>
      </c>
      <c r="E22" s="493">
        <v>8.2243248209364097</v>
      </c>
      <c r="F22" s="661">
        <v>77.229610073563904</v>
      </c>
      <c r="G22" s="493">
        <v>13.12457555556</v>
      </c>
      <c r="H22" s="493">
        <v>6.7157703165638098</v>
      </c>
      <c r="I22" s="669">
        <v>5.7862467052915596</v>
      </c>
      <c r="J22" s="493">
        <v>10.2971813721594</v>
      </c>
    </row>
    <row r="23" spans="1:10" ht="15" thickBot="1" x14ac:dyDescent="0.35">
      <c r="A23" s="1361"/>
      <c r="B23" s="473" t="s">
        <v>17</v>
      </c>
      <c r="C23" s="495">
        <v>291</v>
      </c>
      <c r="D23" s="495">
        <v>141</v>
      </c>
      <c r="E23" s="495">
        <v>256</v>
      </c>
      <c r="F23" s="658">
        <v>5</v>
      </c>
      <c r="G23" s="495">
        <v>367</v>
      </c>
      <c r="H23" s="495">
        <v>68</v>
      </c>
      <c r="I23" s="652">
        <v>7</v>
      </c>
      <c r="J23" s="485">
        <v>1135.21072961861</v>
      </c>
    </row>
    <row r="24" spans="1:10" ht="15" thickBot="1" x14ac:dyDescent="0.35">
      <c r="A24" s="1361"/>
      <c r="B24" s="473" t="s">
        <v>18</v>
      </c>
      <c r="C24" s="495">
        <v>243</v>
      </c>
      <c r="D24" s="495">
        <v>141</v>
      </c>
      <c r="E24" s="495">
        <v>224</v>
      </c>
      <c r="F24" s="658">
        <v>7</v>
      </c>
      <c r="G24" s="495">
        <v>343</v>
      </c>
      <c r="H24" s="495">
        <v>58</v>
      </c>
      <c r="I24" s="652">
        <v>5</v>
      </c>
      <c r="J24" s="651">
        <v>1021</v>
      </c>
    </row>
    <row r="25" spans="1:10" ht="15" thickBot="1" x14ac:dyDescent="0.35">
      <c r="A25" s="1361"/>
      <c r="B25" s="471" t="s">
        <v>252</v>
      </c>
      <c r="C25" s="493">
        <v>4.0679999999999996</v>
      </c>
      <c r="D25" s="493">
        <v>0.81699999999999995</v>
      </c>
      <c r="E25" s="493">
        <v>2.109</v>
      </c>
      <c r="F25" s="661">
        <v>87.576999999999998</v>
      </c>
      <c r="G25" s="493">
        <v>3.48</v>
      </c>
      <c r="H25" s="493">
        <v>1.518</v>
      </c>
      <c r="I25" s="669">
        <v>7.9420000000000002</v>
      </c>
      <c r="J25" s="493">
        <v>2.4740000000000002</v>
      </c>
    </row>
    <row r="26" spans="1:10" ht="15" thickBot="1" x14ac:dyDescent="0.35">
      <c r="A26" s="1361"/>
      <c r="B26" s="473" t="s">
        <v>287</v>
      </c>
      <c r="C26" s="497">
        <v>14.5850966865339</v>
      </c>
      <c r="D26" s="497">
        <v>15.4611356310284</v>
      </c>
      <c r="E26" s="497">
        <v>18.270765028137699</v>
      </c>
      <c r="F26" s="531">
        <v>72.411260771829902</v>
      </c>
      <c r="G26" s="497">
        <v>26.242363125076899</v>
      </c>
      <c r="H26" s="497">
        <v>12.836190410304299</v>
      </c>
      <c r="I26" s="650">
        <v>2.8815114823830799</v>
      </c>
      <c r="J26" s="497">
        <v>20.9288796943788</v>
      </c>
    </row>
    <row r="27" spans="1:10" x14ac:dyDescent="0.3">
      <c r="A27" s="1362"/>
      <c r="B27" s="498" t="s">
        <v>254</v>
      </c>
      <c r="C27" s="499">
        <v>1.7545951690930801</v>
      </c>
      <c r="D27" s="499">
        <v>2.4417578200410599</v>
      </c>
      <c r="E27" s="499">
        <v>2.28930405135306</v>
      </c>
      <c r="F27" s="670">
        <v>51.324868198127298</v>
      </c>
      <c r="G27" s="499">
        <v>2.6572146262602598</v>
      </c>
      <c r="H27" s="499">
        <v>3.16077009409711</v>
      </c>
      <c r="I27" s="671">
        <v>2.41660742754119</v>
      </c>
      <c r="J27" s="499">
        <v>1.22829833773791</v>
      </c>
    </row>
    <row r="28" spans="1:10" ht="15" thickBot="1" x14ac:dyDescent="0.35">
      <c r="A28" s="1405" t="s">
        <v>39</v>
      </c>
      <c r="B28" s="471" t="s">
        <v>265</v>
      </c>
      <c r="C28" s="500">
        <v>9.0332927864924493</v>
      </c>
      <c r="D28" s="500">
        <v>4.5713035509046902</v>
      </c>
      <c r="E28" s="500">
        <v>5.9654836134562998</v>
      </c>
      <c r="F28" s="500">
        <v>24.048317532490401</v>
      </c>
      <c r="G28" s="500">
        <v>19.043600054499599</v>
      </c>
      <c r="H28" s="500">
        <v>10.621047126390399</v>
      </c>
      <c r="I28" s="500">
        <v>18.699757141928899</v>
      </c>
      <c r="J28" s="500">
        <v>11.9245270054308</v>
      </c>
    </row>
    <row r="29" spans="1:10" ht="15" thickBot="1" x14ac:dyDescent="0.35">
      <c r="A29" s="1361"/>
      <c r="B29" s="473" t="s">
        <v>17</v>
      </c>
      <c r="C29" s="496">
        <v>934</v>
      </c>
      <c r="D29" s="496">
        <v>334</v>
      </c>
      <c r="E29" s="502">
        <v>1028</v>
      </c>
      <c r="F29" s="496">
        <v>57</v>
      </c>
      <c r="G29" s="502">
        <v>1488</v>
      </c>
      <c r="H29" s="496">
        <v>222</v>
      </c>
      <c r="I29" s="496">
        <v>43</v>
      </c>
      <c r="J29" s="485">
        <v>4105.54828153567</v>
      </c>
    </row>
    <row r="30" spans="1:10" ht="15" thickBot="1" x14ac:dyDescent="0.35">
      <c r="A30" s="1361"/>
      <c r="B30" s="473" t="s">
        <v>18</v>
      </c>
      <c r="C30" s="496">
        <v>864</v>
      </c>
      <c r="D30" s="496">
        <v>347</v>
      </c>
      <c r="E30" s="496">
        <v>954</v>
      </c>
      <c r="F30" s="496">
        <v>56</v>
      </c>
      <c r="G30" s="502">
        <v>1479</v>
      </c>
      <c r="H30" s="496">
        <v>200</v>
      </c>
      <c r="I30" s="496">
        <v>42</v>
      </c>
      <c r="J30" s="502">
        <v>3942</v>
      </c>
    </row>
    <row r="31" spans="1:10" ht="15" thickBot="1" x14ac:dyDescent="0.35">
      <c r="A31" s="1361"/>
      <c r="B31" s="471" t="s">
        <v>252</v>
      </c>
      <c r="C31" s="493">
        <v>2.8340000000000001</v>
      </c>
      <c r="D31" s="493">
        <v>0.96199999999999997</v>
      </c>
      <c r="E31" s="493">
        <v>1.2869999999999999</v>
      </c>
      <c r="F31" s="493">
        <v>5.0529999999999999</v>
      </c>
      <c r="G31" s="493">
        <v>2.5</v>
      </c>
      <c r="H31" s="493">
        <v>2.673</v>
      </c>
      <c r="I31" s="493">
        <v>4.7779999999999996</v>
      </c>
      <c r="J31" s="496">
        <v>2</v>
      </c>
    </row>
    <row r="32" spans="1:10" ht="15" thickBot="1" x14ac:dyDescent="0.35">
      <c r="A32" s="1361"/>
      <c r="B32" s="473" t="s">
        <v>287</v>
      </c>
      <c r="C32" s="493">
        <v>18.4717180593222</v>
      </c>
      <c r="D32" s="493">
        <v>9.4309454375190001</v>
      </c>
      <c r="E32" s="493">
        <v>14.5509082622888</v>
      </c>
      <c r="F32" s="493">
        <v>34.847849818563802</v>
      </c>
      <c r="G32" s="493">
        <v>130.552746577324</v>
      </c>
      <c r="H32" s="493">
        <v>29.783776494172201</v>
      </c>
      <c r="I32" s="493">
        <v>32.251094422764297</v>
      </c>
      <c r="J32" s="493">
        <v>80.142109859039095</v>
      </c>
    </row>
    <row r="33" spans="1:10" x14ac:dyDescent="0.3">
      <c r="A33" s="1362"/>
      <c r="B33" s="498" t="s">
        <v>254</v>
      </c>
      <c r="C33" s="493">
        <v>1.17847716987811</v>
      </c>
      <c r="D33" s="493">
        <v>0.94942627939552304</v>
      </c>
      <c r="E33" s="493">
        <v>0.88345954839095997</v>
      </c>
      <c r="F33" s="493">
        <v>8.7327841661496493</v>
      </c>
      <c r="G33" s="493">
        <v>6.3660886143250099</v>
      </c>
      <c r="H33" s="493">
        <v>3.94943999587991</v>
      </c>
      <c r="I33" s="493">
        <v>9.3323402656533307</v>
      </c>
      <c r="J33" s="493">
        <v>2.3937192664759599</v>
      </c>
    </row>
    <row r="34" spans="1:10" ht="15" thickBot="1" x14ac:dyDescent="0.35">
      <c r="A34" s="1405" t="s">
        <v>47</v>
      </c>
      <c r="B34" s="471" t="s">
        <v>265</v>
      </c>
      <c r="C34" s="500">
        <v>10.7525388320286</v>
      </c>
      <c r="D34" s="500">
        <v>7.4011745175882</v>
      </c>
      <c r="E34" s="500">
        <v>6.04935182888401</v>
      </c>
      <c r="F34" s="674">
        <v>11.245735812808899</v>
      </c>
      <c r="G34" s="500">
        <v>12.161819253916301</v>
      </c>
      <c r="H34" s="500">
        <v>12.172813548687801</v>
      </c>
      <c r="I34" s="500">
        <v>3.09754155792265</v>
      </c>
      <c r="J34" s="500">
        <v>10.0164799723608</v>
      </c>
    </row>
    <row r="35" spans="1:10" ht="15" thickBot="1" x14ac:dyDescent="0.35">
      <c r="A35" s="1361"/>
      <c r="B35" s="473" t="s">
        <v>17</v>
      </c>
      <c r="C35" s="496">
        <v>453</v>
      </c>
      <c r="D35" s="496">
        <v>153</v>
      </c>
      <c r="E35" s="496">
        <v>412</v>
      </c>
      <c r="F35" s="529">
        <v>13</v>
      </c>
      <c r="G35" s="496">
        <v>733</v>
      </c>
      <c r="H35" s="496">
        <v>83</v>
      </c>
      <c r="I35" s="496">
        <v>10</v>
      </c>
      <c r="J35" s="485">
        <v>1856.7526893637501</v>
      </c>
    </row>
    <row r="36" spans="1:10" ht="15" thickBot="1" x14ac:dyDescent="0.35">
      <c r="A36" s="1361"/>
      <c r="B36" s="473" t="s">
        <v>18</v>
      </c>
      <c r="C36" s="496">
        <v>332</v>
      </c>
      <c r="D36" s="496">
        <v>141</v>
      </c>
      <c r="E36" s="496">
        <v>302</v>
      </c>
      <c r="F36" s="529">
        <v>11</v>
      </c>
      <c r="G36" s="496">
        <v>514</v>
      </c>
      <c r="H36" s="496">
        <v>66</v>
      </c>
      <c r="I36" s="496">
        <v>8</v>
      </c>
      <c r="J36" s="502">
        <v>1374</v>
      </c>
    </row>
    <row r="37" spans="1:10" ht="15" thickBot="1" x14ac:dyDescent="0.35">
      <c r="A37" s="1361"/>
      <c r="B37" s="471" t="s">
        <v>252</v>
      </c>
      <c r="C37" s="493">
        <v>3.548</v>
      </c>
      <c r="D37" s="493">
        <v>1.3440000000000001</v>
      </c>
      <c r="E37" s="493">
        <v>1.4319999999999999</v>
      </c>
      <c r="F37" s="661">
        <v>2.8</v>
      </c>
      <c r="G37" s="493">
        <v>2.5</v>
      </c>
      <c r="H37" s="493">
        <v>4.2329999999999997</v>
      </c>
      <c r="I37" s="493">
        <v>3.0169999999999999</v>
      </c>
      <c r="J37" s="493">
        <v>2.4039999999999999</v>
      </c>
    </row>
    <row r="38" spans="1:10" ht="15" thickBot="1" x14ac:dyDescent="0.35">
      <c r="A38" s="1361"/>
      <c r="B38" s="473" t="s">
        <v>287</v>
      </c>
      <c r="C38" s="493">
        <v>16.396469715514598</v>
      </c>
      <c r="D38" s="493">
        <v>14.3218198032049</v>
      </c>
      <c r="E38" s="493">
        <v>15.563665042930801</v>
      </c>
      <c r="F38" s="661">
        <v>25.694848783915401</v>
      </c>
      <c r="G38" s="493">
        <v>33.535965353831998</v>
      </c>
      <c r="H38" s="493">
        <v>18.759853032378199</v>
      </c>
      <c r="I38" s="493">
        <v>1.8199815373141901</v>
      </c>
      <c r="J38" s="493">
        <v>24.606064224285198</v>
      </c>
    </row>
    <row r="39" spans="1:10" x14ac:dyDescent="0.3">
      <c r="A39" s="1362"/>
      <c r="B39" s="498" t="s">
        <v>254</v>
      </c>
      <c r="C39" s="493">
        <v>1.68753217892362</v>
      </c>
      <c r="D39" s="493">
        <v>2.26182709577385</v>
      </c>
      <c r="E39" s="493">
        <v>1.67949671067786</v>
      </c>
      <c r="F39" s="661">
        <v>14.5284899469479</v>
      </c>
      <c r="G39" s="493">
        <v>2.7739587997422301</v>
      </c>
      <c r="H39" s="493">
        <v>4.3304020290627001</v>
      </c>
      <c r="I39" s="493">
        <v>1.2066817444453599</v>
      </c>
      <c r="J39" s="493">
        <v>1.2448572142296801</v>
      </c>
    </row>
    <row r="40" spans="1:10" ht="15" thickBot="1" x14ac:dyDescent="0.35">
      <c r="A40" s="1405" t="s">
        <v>51</v>
      </c>
      <c r="B40" s="471" t="s">
        <v>265</v>
      </c>
      <c r="C40" s="500">
        <v>10.0909600125495</v>
      </c>
      <c r="D40" s="500">
        <v>7.5720700987267797</v>
      </c>
      <c r="E40" s="500">
        <v>5.6372467569629698</v>
      </c>
      <c r="F40" s="500">
        <v>17.998801267042001</v>
      </c>
      <c r="G40" s="500">
        <v>11.7483619176629</v>
      </c>
      <c r="H40" s="500">
        <v>8.1793571897816406</v>
      </c>
      <c r="I40" s="500">
        <v>2.7042224163029598</v>
      </c>
      <c r="J40" s="500">
        <v>9.6673472567311602</v>
      </c>
    </row>
    <row r="41" spans="1:10" ht="15" thickBot="1" x14ac:dyDescent="0.35">
      <c r="A41" s="1361"/>
      <c r="B41" s="473" t="s">
        <v>17</v>
      </c>
      <c r="C41" s="496">
        <v>613</v>
      </c>
      <c r="D41" s="496">
        <v>138</v>
      </c>
      <c r="E41" s="496">
        <v>436</v>
      </c>
      <c r="F41" s="496">
        <v>44</v>
      </c>
      <c r="G41" s="496">
        <v>758</v>
      </c>
      <c r="H41" s="496">
        <v>80</v>
      </c>
      <c r="I41" s="496">
        <v>6</v>
      </c>
      <c r="J41" s="485">
        <v>2074.4696746940299</v>
      </c>
    </row>
    <row r="42" spans="1:10" ht="15" thickBot="1" x14ac:dyDescent="0.35">
      <c r="A42" s="1361"/>
      <c r="B42" s="473" t="s">
        <v>18</v>
      </c>
      <c r="C42" s="496">
        <v>439</v>
      </c>
      <c r="D42" s="496">
        <v>123</v>
      </c>
      <c r="E42" s="496">
        <v>365</v>
      </c>
      <c r="F42" s="496">
        <v>32</v>
      </c>
      <c r="G42" s="496">
        <v>612</v>
      </c>
      <c r="H42" s="496">
        <v>75</v>
      </c>
      <c r="I42" s="496">
        <v>6</v>
      </c>
      <c r="J42" s="502">
        <v>1652</v>
      </c>
    </row>
    <row r="43" spans="1:10" ht="15" thickBot="1" x14ac:dyDescent="0.35">
      <c r="A43" s="1361"/>
      <c r="B43" s="471" t="s">
        <v>252</v>
      </c>
      <c r="C43" s="493">
        <v>3.7490000000000001</v>
      </c>
      <c r="D43" s="493">
        <v>1.641</v>
      </c>
      <c r="E43" s="493">
        <v>1.982</v>
      </c>
      <c r="F43" s="493">
        <v>7.3819999999999997</v>
      </c>
      <c r="G43" s="493">
        <v>2.4540000000000002</v>
      </c>
      <c r="H43" s="493">
        <v>3.0110000000000001</v>
      </c>
      <c r="I43" s="493">
        <v>2.903</v>
      </c>
      <c r="J43" s="493">
        <v>2.5230000000000001</v>
      </c>
    </row>
    <row r="44" spans="1:10" ht="15" thickBot="1" x14ac:dyDescent="0.35">
      <c r="A44" s="1361"/>
      <c r="B44" s="473" t="s">
        <v>287</v>
      </c>
      <c r="C44" s="493">
        <v>15.768169191987999</v>
      </c>
      <c r="D44" s="493">
        <v>20.2156810673604</v>
      </c>
      <c r="E44" s="493">
        <v>10.281992980766301</v>
      </c>
      <c r="F44" s="493">
        <v>22.385478187708902</v>
      </c>
      <c r="G44" s="493">
        <v>43.4180847919827</v>
      </c>
      <c r="H44" s="493">
        <v>15.9907108913643</v>
      </c>
      <c r="I44" s="493">
        <v>1.4532744609278501</v>
      </c>
      <c r="J44" s="493">
        <v>28.939485230540001</v>
      </c>
    </row>
    <row r="45" spans="1:10" x14ac:dyDescent="0.3">
      <c r="A45" s="1362"/>
      <c r="B45" s="498" t="s">
        <v>254</v>
      </c>
      <c r="C45" s="493">
        <v>1.41130137535016</v>
      </c>
      <c r="D45" s="493">
        <v>3.41827166645291</v>
      </c>
      <c r="E45" s="493">
        <v>1.00925666111502</v>
      </c>
      <c r="F45" s="493">
        <v>7.4209950254909698</v>
      </c>
      <c r="G45" s="493">
        <v>3.2912866256491502</v>
      </c>
      <c r="H45" s="493">
        <v>3.46264439859775</v>
      </c>
      <c r="I45" s="493">
        <v>1.1126095157603799</v>
      </c>
      <c r="J45" s="493">
        <v>1.3352313906408999</v>
      </c>
    </row>
    <row r="46" spans="1:10" ht="15" thickBot="1" x14ac:dyDescent="0.35">
      <c r="A46" s="1405" t="s">
        <v>56</v>
      </c>
      <c r="B46" s="471" t="s">
        <v>265</v>
      </c>
      <c r="C46" s="500">
        <v>8.5081025365041292</v>
      </c>
      <c r="D46" s="500">
        <v>4.0169218584972199</v>
      </c>
      <c r="E46" s="500">
        <v>4.0136027995554198</v>
      </c>
      <c r="F46" s="500">
        <v>16.770428366720701</v>
      </c>
      <c r="G46" s="500">
        <v>13.1290993370206</v>
      </c>
      <c r="H46" s="500">
        <v>7.3948707265181302</v>
      </c>
      <c r="I46" s="500">
        <v>7.9678956419490596</v>
      </c>
      <c r="J46" s="500">
        <v>8.8631328291874993</v>
      </c>
    </row>
    <row r="47" spans="1:10" ht="15" thickBot="1" x14ac:dyDescent="0.35">
      <c r="A47" s="1361"/>
      <c r="B47" s="473" t="s">
        <v>17</v>
      </c>
      <c r="C47" s="502">
        <v>2631</v>
      </c>
      <c r="D47" s="496">
        <v>768</v>
      </c>
      <c r="E47" s="502">
        <v>2686</v>
      </c>
      <c r="F47" s="496">
        <v>190</v>
      </c>
      <c r="G47" s="502">
        <v>3957</v>
      </c>
      <c r="H47" s="496">
        <v>433</v>
      </c>
      <c r="I47" s="496">
        <v>75</v>
      </c>
      <c r="J47" s="485">
        <v>10739.931558378999</v>
      </c>
    </row>
    <row r="48" spans="1:10" ht="15" thickBot="1" x14ac:dyDescent="0.35">
      <c r="A48" s="1361"/>
      <c r="B48" s="473" t="s">
        <v>18</v>
      </c>
      <c r="C48" s="502">
        <v>1810</v>
      </c>
      <c r="D48" s="496">
        <v>673</v>
      </c>
      <c r="E48" s="502">
        <v>2023</v>
      </c>
      <c r="F48" s="496">
        <v>121</v>
      </c>
      <c r="G48" s="502">
        <v>3031</v>
      </c>
      <c r="H48" s="496">
        <v>326</v>
      </c>
      <c r="I48" s="496">
        <v>71</v>
      </c>
      <c r="J48" s="502">
        <v>8055</v>
      </c>
    </row>
    <row r="49" spans="1:10" ht="15" thickBot="1" x14ac:dyDescent="0.35">
      <c r="A49" s="1361"/>
      <c r="B49" s="471" t="s">
        <v>252</v>
      </c>
      <c r="C49" s="493">
        <v>2.319</v>
      </c>
      <c r="D49" s="493">
        <v>0.88900000000000001</v>
      </c>
      <c r="E49" s="496">
        <v>1</v>
      </c>
      <c r="F49" s="493">
        <v>3.6139999999999999</v>
      </c>
      <c r="G49" s="493">
        <v>2.3980000000000001</v>
      </c>
      <c r="H49" s="493">
        <v>2.694</v>
      </c>
      <c r="I49" s="493">
        <v>2.2749999999999999</v>
      </c>
      <c r="J49" s="493">
        <v>1.7769999999999999</v>
      </c>
    </row>
    <row r="50" spans="1:10" ht="15" thickBot="1" x14ac:dyDescent="0.35">
      <c r="A50" s="1361"/>
      <c r="B50" s="473" t="s">
        <v>287</v>
      </c>
      <c r="C50" s="493">
        <v>17.8297432077213</v>
      </c>
      <c r="D50" s="493">
        <v>13.6120732173721</v>
      </c>
      <c r="E50" s="493">
        <v>9.9337567276230807</v>
      </c>
      <c r="F50" s="493">
        <v>43.705138878148297</v>
      </c>
      <c r="G50" s="493">
        <v>55.946015425683001</v>
      </c>
      <c r="H50" s="493">
        <v>13.0676044200862</v>
      </c>
      <c r="I50" s="493">
        <v>13.057825531535901</v>
      </c>
      <c r="J50" s="493">
        <v>36.410966046838197</v>
      </c>
    </row>
    <row r="51" spans="1:10" x14ac:dyDescent="0.3">
      <c r="A51" s="1362"/>
      <c r="B51" s="498" t="s">
        <v>254</v>
      </c>
      <c r="C51" s="493">
        <v>0.78591676744661498</v>
      </c>
      <c r="D51" s="493">
        <v>0.98398277940253498</v>
      </c>
      <c r="E51" s="493">
        <v>0.41417733790788702</v>
      </c>
      <c r="F51" s="493">
        <v>7.4509315398355902</v>
      </c>
      <c r="G51" s="493">
        <v>1.9056667047873901</v>
      </c>
      <c r="H51" s="493">
        <v>1.3572440071212999</v>
      </c>
      <c r="I51" s="493">
        <v>2.9061126230205101</v>
      </c>
      <c r="J51" s="493">
        <v>0.76079943766529901</v>
      </c>
    </row>
    <row r="52" spans="1:10" ht="15" thickBot="1" x14ac:dyDescent="0.35">
      <c r="A52" s="1405" t="s">
        <v>66</v>
      </c>
      <c r="B52" s="471" t="s">
        <v>265</v>
      </c>
      <c r="C52" s="500">
        <v>10.3987382740698</v>
      </c>
      <c r="D52" s="500">
        <v>4.4859457191576704</v>
      </c>
      <c r="E52" s="500">
        <v>4.7996292273260996</v>
      </c>
      <c r="F52" s="500">
        <v>13.939939659799</v>
      </c>
      <c r="G52" s="500">
        <v>11.4274917953638</v>
      </c>
      <c r="H52" s="500">
        <v>9.1317608571931306</v>
      </c>
      <c r="I52" s="674">
        <v>11.9379149081119</v>
      </c>
      <c r="J52" s="500">
        <v>8.9848126055377993</v>
      </c>
    </row>
    <row r="53" spans="1:10" ht="15" thickBot="1" x14ac:dyDescent="0.35">
      <c r="A53" s="1361"/>
      <c r="B53" s="473" t="s">
        <v>17</v>
      </c>
      <c r="C53" s="496">
        <v>706</v>
      </c>
      <c r="D53" s="496">
        <v>198</v>
      </c>
      <c r="E53" s="496">
        <v>746</v>
      </c>
      <c r="F53" s="496">
        <v>49</v>
      </c>
      <c r="G53" s="502">
        <v>1106</v>
      </c>
      <c r="H53" s="496">
        <v>143</v>
      </c>
      <c r="I53" s="529">
        <v>18</v>
      </c>
      <c r="J53" s="485">
        <v>2966.8040096954701</v>
      </c>
    </row>
    <row r="54" spans="1:10" ht="15" thickBot="1" x14ac:dyDescent="0.35">
      <c r="A54" s="1361"/>
      <c r="B54" s="473" t="s">
        <v>18</v>
      </c>
      <c r="C54" s="496">
        <v>720</v>
      </c>
      <c r="D54" s="496">
        <v>258</v>
      </c>
      <c r="E54" s="496">
        <v>866</v>
      </c>
      <c r="F54" s="496">
        <v>56</v>
      </c>
      <c r="G54" s="502">
        <v>1244</v>
      </c>
      <c r="H54" s="496">
        <v>154</v>
      </c>
      <c r="I54" s="529">
        <v>19</v>
      </c>
      <c r="J54" s="502">
        <v>3317</v>
      </c>
    </row>
    <row r="55" spans="1:10" ht="15" thickBot="1" x14ac:dyDescent="0.35">
      <c r="A55" s="1361"/>
      <c r="B55" s="471" t="s">
        <v>252</v>
      </c>
      <c r="C55" s="493">
        <v>2.8039999999999998</v>
      </c>
      <c r="D55" s="493">
        <v>0.96899999999999997</v>
      </c>
      <c r="E55" s="493">
        <v>1.486</v>
      </c>
      <c r="F55" s="493">
        <v>4.4710000000000001</v>
      </c>
      <c r="G55" s="493">
        <v>2.5</v>
      </c>
      <c r="H55" s="493">
        <v>2.5569999999999999</v>
      </c>
      <c r="I55" s="661">
        <v>1.679</v>
      </c>
      <c r="J55" s="493">
        <v>2.0510000000000002</v>
      </c>
    </row>
    <row r="56" spans="1:10" ht="15" thickBot="1" x14ac:dyDescent="0.35">
      <c r="A56" s="1361"/>
      <c r="B56" s="473" t="s">
        <v>287</v>
      </c>
      <c r="C56" s="493">
        <v>16.658520273972801</v>
      </c>
      <c r="D56" s="493">
        <v>12.2192121190166</v>
      </c>
      <c r="E56" s="493">
        <v>11.760690179016001</v>
      </c>
      <c r="F56" s="493">
        <v>18.758382252040398</v>
      </c>
      <c r="G56" s="493">
        <v>50.262995465531098</v>
      </c>
      <c r="H56" s="493">
        <v>19.367989743197001</v>
      </c>
      <c r="I56" s="661">
        <v>48.128193656090097</v>
      </c>
      <c r="J56" s="493">
        <v>33.134667027098402</v>
      </c>
    </row>
    <row r="57" spans="1:10" x14ac:dyDescent="0.3">
      <c r="A57" s="1362"/>
      <c r="B57" s="498" t="s">
        <v>254</v>
      </c>
      <c r="C57" s="493">
        <v>1.1642357397049901</v>
      </c>
      <c r="D57" s="493">
        <v>1.4266061918194699</v>
      </c>
      <c r="E57" s="493">
        <v>0.74945336997564704</v>
      </c>
      <c r="F57" s="493">
        <v>4.7008037616695697</v>
      </c>
      <c r="G57" s="493">
        <v>2.6724459513462899</v>
      </c>
      <c r="H57" s="493">
        <v>2.92681275926634</v>
      </c>
      <c r="I57" s="661">
        <v>20.705871535978599</v>
      </c>
      <c r="J57" s="493">
        <v>1.078898597524</v>
      </c>
    </row>
    <row r="58" spans="1:10" ht="15" thickBot="1" x14ac:dyDescent="0.35">
      <c r="A58" s="1405" t="s">
        <v>71</v>
      </c>
      <c r="B58" s="471" t="s">
        <v>265</v>
      </c>
      <c r="C58" s="500">
        <v>7.8103606376121402</v>
      </c>
      <c r="D58" s="500">
        <v>5.2161407371216102</v>
      </c>
      <c r="E58" s="500">
        <v>4.55257167868659</v>
      </c>
      <c r="F58" s="500">
        <v>2.8108414588353301</v>
      </c>
      <c r="G58" s="500">
        <v>14.7315454854155</v>
      </c>
      <c r="H58" s="674">
        <v>16.464396359941102</v>
      </c>
      <c r="I58" s="675">
        <v>0</v>
      </c>
      <c r="J58" s="500">
        <v>9.5250976112291692</v>
      </c>
    </row>
    <row r="59" spans="1:10" ht="15" thickBot="1" x14ac:dyDescent="0.35">
      <c r="A59" s="1361"/>
      <c r="B59" s="473" t="s">
        <v>17</v>
      </c>
      <c r="C59" s="496">
        <v>216</v>
      </c>
      <c r="D59" s="496">
        <v>42</v>
      </c>
      <c r="E59" s="496">
        <v>123</v>
      </c>
      <c r="F59" s="496">
        <v>20</v>
      </c>
      <c r="G59" s="496">
        <v>204</v>
      </c>
      <c r="H59" s="529">
        <v>33</v>
      </c>
      <c r="I59" s="653">
        <v>0</v>
      </c>
      <c r="J59" s="485">
        <v>638.83862177357798</v>
      </c>
    </row>
    <row r="60" spans="1:10" ht="15" thickBot="1" x14ac:dyDescent="0.35">
      <c r="A60" s="1361"/>
      <c r="B60" s="473" t="s">
        <v>18</v>
      </c>
      <c r="C60" s="496">
        <v>161</v>
      </c>
      <c r="D60" s="496">
        <v>40</v>
      </c>
      <c r="E60" s="496">
        <v>90</v>
      </c>
      <c r="F60" s="496">
        <v>16</v>
      </c>
      <c r="G60" s="496">
        <v>176</v>
      </c>
      <c r="H60" s="529">
        <v>23</v>
      </c>
      <c r="I60" s="653">
        <v>0</v>
      </c>
      <c r="J60" s="496">
        <v>506</v>
      </c>
    </row>
    <row r="61" spans="1:10" ht="15" thickBot="1" x14ac:dyDescent="0.35">
      <c r="A61" s="1361"/>
      <c r="B61" s="471" t="s">
        <v>252</v>
      </c>
      <c r="C61" s="493">
        <v>2.9489999999999998</v>
      </c>
      <c r="D61" s="493">
        <v>1.3859999999999999</v>
      </c>
      <c r="E61" s="493">
        <v>0.875</v>
      </c>
      <c r="F61" s="493">
        <v>1.264</v>
      </c>
      <c r="G61" s="493">
        <v>2.9660000000000002</v>
      </c>
      <c r="H61" s="661">
        <v>5.524</v>
      </c>
      <c r="I61" s="653">
        <v>0</v>
      </c>
      <c r="J61" s="493">
        <v>2.2269999999999999</v>
      </c>
    </row>
    <row r="62" spans="1:10" ht="15" thickBot="1" x14ac:dyDescent="0.35">
      <c r="A62" s="1361"/>
      <c r="B62" s="473" t="s">
        <v>287</v>
      </c>
      <c r="C62" s="493">
        <v>12.4103323230632</v>
      </c>
      <c r="D62" s="493">
        <v>8.3795684459740105</v>
      </c>
      <c r="E62" s="493">
        <v>8.7229080883291807</v>
      </c>
      <c r="F62" s="493">
        <v>2.9753658801225602</v>
      </c>
      <c r="G62" s="493">
        <v>27.5885061019587</v>
      </c>
      <c r="H62" s="661">
        <v>38.465996816140198</v>
      </c>
      <c r="I62" s="653">
        <v>0</v>
      </c>
      <c r="J62" s="493">
        <v>20.185200685754101</v>
      </c>
    </row>
    <row r="63" spans="1:10" x14ac:dyDescent="0.3">
      <c r="A63" s="1362"/>
      <c r="B63" s="498" t="s">
        <v>254</v>
      </c>
      <c r="C63" s="493">
        <v>1.8341769304911399</v>
      </c>
      <c r="D63" s="493">
        <v>2.48463392457105</v>
      </c>
      <c r="E63" s="493">
        <v>1.72429192878788</v>
      </c>
      <c r="F63" s="493">
        <v>1.39492590874846</v>
      </c>
      <c r="G63" s="493">
        <v>3.8998024168615002</v>
      </c>
      <c r="H63" s="661">
        <v>15.0412464405089</v>
      </c>
      <c r="I63" s="653">
        <v>0</v>
      </c>
      <c r="J63" s="493">
        <v>1.68278474687121</v>
      </c>
    </row>
    <row r="64" spans="1:10" ht="15" thickBot="1" x14ac:dyDescent="0.35">
      <c r="A64" s="1405" t="s">
        <v>72</v>
      </c>
      <c r="B64" s="471" t="s">
        <v>265</v>
      </c>
      <c r="C64" s="500">
        <v>10.4195236406199</v>
      </c>
      <c r="D64" s="674">
        <v>3.3207867008766101</v>
      </c>
      <c r="E64" s="500">
        <v>5.9785691282796902</v>
      </c>
      <c r="F64" s="674">
        <v>20.987176359341799</v>
      </c>
      <c r="G64" s="500">
        <v>10.4756707190424</v>
      </c>
      <c r="H64" s="500">
        <v>10.916093722887201</v>
      </c>
      <c r="I64" s="674">
        <v>7.5664738915660799</v>
      </c>
      <c r="J64" s="500">
        <v>8.9431092468819795</v>
      </c>
    </row>
    <row r="65" spans="1:10" ht="15" thickBot="1" x14ac:dyDescent="0.35">
      <c r="A65" s="1361"/>
      <c r="B65" s="473" t="s">
        <v>17</v>
      </c>
      <c r="C65" s="496">
        <v>227</v>
      </c>
      <c r="D65" s="529">
        <v>98</v>
      </c>
      <c r="E65" s="496">
        <v>305</v>
      </c>
      <c r="F65" s="529">
        <v>19</v>
      </c>
      <c r="G65" s="496">
        <v>499</v>
      </c>
      <c r="H65" s="496">
        <v>71</v>
      </c>
      <c r="I65" s="529">
        <v>14</v>
      </c>
      <c r="J65" s="485">
        <v>1232.6045841084001</v>
      </c>
    </row>
    <row r="66" spans="1:10" ht="15" thickBot="1" x14ac:dyDescent="0.35">
      <c r="A66" s="1361"/>
      <c r="B66" s="473" t="s">
        <v>18</v>
      </c>
      <c r="C66" s="496">
        <v>292</v>
      </c>
      <c r="D66" s="529">
        <v>141</v>
      </c>
      <c r="E66" s="496">
        <v>362</v>
      </c>
      <c r="F66" s="529">
        <v>23</v>
      </c>
      <c r="G66" s="496">
        <v>551</v>
      </c>
      <c r="H66" s="496">
        <v>68</v>
      </c>
      <c r="I66" s="529">
        <v>16</v>
      </c>
      <c r="J66" s="502">
        <v>1453</v>
      </c>
    </row>
    <row r="67" spans="1:10" ht="15" thickBot="1" x14ac:dyDescent="0.35">
      <c r="A67" s="1361"/>
      <c r="B67" s="471" t="s">
        <v>252</v>
      </c>
      <c r="C67" s="493">
        <v>2.12</v>
      </c>
      <c r="D67" s="661">
        <v>0.95499999999999996</v>
      </c>
      <c r="E67" s="493">
        <v>1.609</v>
      </c>
      <c r="F67" s="661">
        <v>1.9490000000000001</v>
      </c>
      <c r="G67" s="493">
        <v>2.1989999999999998</v>
      </c>
      <c r="H67" s="493">
        <v>2.2749999999999999</v>
      </c>
      <c r="I67" s="661">
        <v>1.5429999999999999</v>
      </c>
      <c r="J67" s="493">
        <v>1.8859999999999999</v>
      </c>
    </row>
    <row r="68" spans="1:10" ht="15" thickBot="1" x14ac:dyDescent="0.35">
      <c r="A68" s="1361"/>
      <c r="B68" s="473" t="s">
        <v>287</v>
      </c>
      <c r="C68" s="493">
        <v>17.371678891633799</v>
      </c>
      <c r="D68" s="661">
        <v>11.0307175420505</v>
      </c>
      <c r="E68" s="493">
        <v>12.249279926376399</v>
      </c>
      <c r="F68" s="661">
        <v>55.978849681689802</v>
      </c>
      <c r="G68" s="493">
        <v>24.355634654352802</v>
      </c>
      <c r="H68" s="493">
        <v>15.5442704333395</v>
      </c>
      <c r="I68" s="661">
        <v>10.982397575994501</v>
      </c>
      <c r="J68" s="493">
        <v>20.306021995553401</v>
      </c>
    </row>
    <row r="69" spans="1:10" x14ac:dyDescent="0.3">
      <c r="A69" s="1362"/>
      <c r="B69" s="498" t="s">
        <v>254</v>
      </c>
      <c r="C69" s="682">
        <v>1.9064311297460801</v>
      </c>
      <c r="D69" s="683">
        <v>1.7420674303453101</v>
      </c>
      <c r="E69" s="682">
        <v>1.2073328789661699</v>
      </c>
      <c r="F69" s="683">
        <v>21.8892461709247</v>
      </c>
      <c r="G69" s="682">
        <v>1.9457830013515101</v>
      </c>
      <c r="H69" s="682">
        <v>3.5349773921053398</v>
      </c>
      <c r="I69" s="683">
        <v>5.1488225435655997</v>
      </c>
      <c r="J69" s="682">
        <v>0.99899381346716498</v>
      </c>
    </row>
    <row r="70" spans="1:10" ht="46.5" customHeight="1" x14ac:dyDescent="0.3">
      <c r="A70" s="1268" t="s">
        <v>879</v>
      </c>
      <c r="B70" s="1268"/>
      <c r="C70" s="1268"/>
      <c r="D70" s="1268"/>
      <c r="E70" s="1268"/>
      <c r="F70" s="1268"/>
      <c r="G70" s="1268"/>
      <c r="H70" s="1268"/>
      <c r="I70" s="1268"/>
      <c r="J70" s="1268"/>
    </row>
    <row r="71" spans="1:10" x14ac:dyDescent="0.3">
      <c r="A71" s="1371" t="s">
        <v>290</v>
      </c>
      <c r="B71" s="1371"/>
      <c r="C71" s="1371"/>
      <c r="D71" s="1371"/>
      <c r="E71" s="1371"/>
      <c r="F71" s="1371"/>
      <c r="G71" s="1371"/>
      <c r="H71" s="1371"/>
      <c r="I71" s="1371"/>
    </row>
    <row r="72" spans="1:10" x14ac:dyDescent="0.3">
      <c r="A72" s="1215" t="s">
        <v>291</v>
      </c>
      <c r="B72" s="1215"/>
      <c r="C72" s="1215"/>
      <c r="D72" s="1215"/>
      <c r="E72" s="1215"/>
      <c r="F72" s="1215"/>
      <c r="G72" s="1215"/>
      <c r="H72" s="1215"/>
      <c r="I72" s="1215"/>
    </row>
  </sheetData>
  <mergeCells count="15">
    <mergeCell ref="A28:A33"/>
    <mergeCell ref="A1:J1"/>
    <mergeCell ref="A5:J5"/>
    <mergeCell ref="A8:A13"/>
    <mergeCell ref="A15:A20"/>
    <mergeCell ref="A22:A27"/>
    <mergeCell ref="A70:J70"/>
    <mergeCell ref="A71:I71"/>
    <mergeCell ref="A72:I72"/>
    <mergeCell ref="A34:A39"/>
    <mergeCell ref="A40:A45"/>
    <mergeCell ref="A46:A51"/>
    <mergeCell ref="A52:A57"/>
    <mergeCell ref="A58:A63"/>
    <mergeCell ref="A64:A69"/>
  </mergeCells>
  <hyperlinks>
    <hyperlink ref="A3" location="Kapitel3" display="&lt;  Zurück zur Übersicht"/>
  </hyperlinks>
  <pageMargins left="0.7" right="0.7" top="0.78740157499999996" bottom="0.78740157499999996"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showGridLines="0" workbookViewId="0">
      <selection sqref="A1:C1"/>
    </sheetView>
  </sheetViews>
  <sheetFormatPr baseColWidth="10" defaultColWidth="11.44140625" defaultRowHeight="14.4" x14ac:dyDescent="0.3"/>
  <cols>
    <col min="1" max="1" width="21.44140625" style="443" customWidth="1"/>
    <col min="2" max="3" width="14.33203125" style="443" customWidth="1"/>
    <col min="4" max="16384" width="11.44140625" style="443"/>
  </cols>
  <sheetData>
    <row r="1" spans="1:3" ht="24.6" x14ac:dyDescent="0.4">
      <c r="A1" s="1201" t="s">
        <v>666</v>
      </c>
      <c r="B1" s="1201"/>
      <c r="C1" s="1201"/>
    </row>
    <row r="3" spans="1:3" x14ac:dyDescent="0.3">
      <c r="A3" s="434" t="s">
        <v>7</v>
      </c>
    </row>
    <row r="5" spans="1:3" ht="26.25" customHeight="1" x14ac:dyDescent="0.3">
      <c r="A5" s="1407" t="s">
        <v>868</v>
      </c>
      <c r="B5" s="1407"/>
      <c r="C5" s="1407"/>
    </row>
    <row r="6" spans="1:3" x14ac:dyDescent="0.3">
      <c r="A6" s="685" t="s">
        <v>10</v>
      </c>
      <c r="B6" s="448" t="s">
        <v>363</v>
      </c>
      <c r="C6" s="451" t="s">
        <v>6</v>
      </c>
    </row>
    <row r="7" spans="1:3" ht="15" thickBot="1" x14ac:dyDescent="0.35">
      <c r="A7" s="473" t="s">
        <v>265</v>
      </c>
      <c r="B7" s="497">
        <v>3.7783696221963501</v>
      </c>
      <c r="C7" s="497">
        <v>3.7167484040372001</v>
      </c>
    </row>
    <row r="8" spans="1:3" ht="15" thickBot="1" x14ac:dyDescent="0.35">
      <c r="A8" s="473" t="s">
        <v>17</v>
      </c>
      <c r="B8" s="651">
        <v>55018.000000000196</v>
      </c>
      <c r="C8" s="651">
        <v>6639.8380280405199</v>
      </c>
    </row>
    <row r="9" spans="1:3" ht="15" thickBot="1" x14ac:dyDescent="0.35">
      <c r="A9" s="473" t="s">
        <v>18</v>
      </c>
      <c r="B9" s="502">
        <v>55018</v>
      </c>
      <c r="C9" s="502">
        <v>5874</v>
      </c>
    </row>
    <row r="10" spans="1:3" ht="15" thickBot="1" x14ac:dyDescent="0.35">
      <c r="A10" s="471" t="s">
        <v>252</v>
      </c>
      <c r="B10" s="497">
        <v>3</v>
      </c>
      <c r="C10" s="497">
        <v>3</v>
      </c>
    </row>
    <row r="11" spans="1:3" ht="15" thickBot="1" x14ac:dyDescent="0.35">
      <c r="A11" s="473" t="s">
        <v>287</v>
      </c>
      <c r="B11" s="497">
        <v>3.43050502063487</v>
      </c>
      <c r="C11" s="497">
        <v>3.4282363307653498</v>
      </c>
    </row>
    <row r="12" spans="1:3" x14ac:dyDescent="0.3">
      <c r="A12" s="498" t="s">
        <v>254</v>
      </c>
      <c r="B12" s="486">
        <v>2.7426880443710999E-2</v>
      </c>
      <c r="C12" s="486">
        <v>8.3883112286638806E-2</v>
      </c>
    </row>
    <row r="13" spans="1:3" ht="69.75" customHeight="1" x14ac:dyDescent="0.3">
      <c r="A13" s="1283" t="s">
        <v>869</v>
      </c>
      <c r="B13" s="1283"/>
      <c r="C13" s="1283"/>
    </row>
    <row r="15" spans="1:3" ht="27" customHeight="1" x14ac:dyDescent="0.3">
      <c r="A15" s="1407" t="s">
        <v>870</v>
      </c>
      <c r="B15" s="1407"/>
      <c r="C15" s="1407"/>
    </row>
    <row r="16" spans="1:3" x14ac:dyDescent="0.3">
      <c r="A16" s="685" t="s">
        <v>10</v>
      </c>
      <c r="B16" s="448" t="s">
        <v>363</v>
      </c>
      <c r="C16" s="451" t="s">
        <v>6</v>
      </c>
    </row>
    <row r="17" spans="1:3" ht="15" thickBot="1" x14ac:dyDescent="0.35">
      <c r="A17" s="473" t="s">
        <v>265</v>
      </c>
      <c r="B17" s="497">
        <v>4.8952999999999998</v>
      </c>
      <c r="C17" s="497">
        <v>4.8723000000000001</v>
      </c>
    </row>
    <row r="18" spans="1:3" ht="15" thickBot="1" x14ac:dyDescent="0.35">
      <c r="A18" s="473" t="s">
        <v>17</v>
      </c>
      <c r="B18" s="651">
        <v>57090</v>
      </c>
      <c r="C18" s="651">
        <v>7030</v>
      </c>
    </row>
    <row r="19" spans="1:3" ht="15" thickBot="1" x14ac:dyDescent="0.35">
      <c r="A19" s="473" t="s">
        <v>18</v>
      </c>
      <c r="B19" s="502">
        <v>57090</v>
      </c>
      <c r="C19" s="502">
        <v>4484</v>
      </c>
    </row>
    <row r="20" spans="1:3" ht="15" thickBot="1" x14ac:dyDescent="0.35">
      <c r="A20" s="471" t="s">
        <v>252</v>
      </c>
      <c r="B20" s="497">
        <v>4</v>
      </c>
      <c r="C20" s="497">
        <v>4</v>
      </c>
    </row>
    <row r="21" spans="1:3" ht="15" thickBot="1" x14ac:dyDescent="0.35">
      <c r="A21" s="473" t="s">
        <v>287</v>
      </c>
      <c r="B21" s="497">
        <v>3.8985500000000002</v>
      </c>
      <c r="C21" s="497">
        <v>3.9441199999999998</v>
      </c>
    </row>
    <row r="22" spans="1:3" x14ac:dyDescent="0.3">
      <c r="A22" s="498" t="s">
        <v>254</v>
      </c>
      <c r="B22" s="486">
        <v>3.0505053178578125E-2</v>
      </c>
      <c r="C22" s="486">
        <v>0.11011995298925717</v>
      </c>
    </row>
    <row r="23" spans="1:3" ht="60.75" customHeight="1" x14ac:dyDescent="0.3">
      <c r="A23" s="1283" t="s">
        <v>871</v>
      </c>
      <c r="B23" s="1283"/>
      <c r="C23" s="1283"/>
    </row>
    <row r="25" spans="1:3" ht="26.25" customHeight="1" x14ac:dyDescent="0.3">
      <c r="A25" s="1407" t="s">
        <v>872</v>
      </c>
      <c r="B25" s="1407"/>
      <c r="C25" s="1407"/>
    </row>
    <row r="26" spans="1:3" x14ac:dyDescent="0.3">
      <c r="A26" s="685" t="s">
        <v>10</v>
      </c>
      <c r="B26" s="448" t="s">
        <v>363</v>
      </c>
      <c r="C26" s="451" t="s">
        <v>6</v>
      </c>
    </row>
    <row r="27" spans="1:3" ht="15" thickBot="1" x14ac:dyDescent="0.35">
      <c r="A27" s="473" t="s">
        <v>265</v>
      </c>
      <c r="B27" s="497">
        <v>5.0399257686403915</v>
      </c>
      <c r="C27" s="497">
        <v>5.0350967770103683</v>
      </c>
    </row>
    <row r="28" spans="1:3" ht="15" thickBot="1" x14ac:dyDescent="0.35">
      <c r="A28" s="473" t="s">
        <v>17</v>
      </c>
      <c r="B28" s="651">
        <v>62867.999999999716</v>
      </c>
      <c r="C28" s="651">
        <v>7837.3388026065459</v>
      </c>
    </row>
    <row r="29" spans="1:3" ht="15" thickBot="1" x14ac:dyDescent="0.35">
      <c r="A29" s="473" t="s">
        <v>18</v>
      </c>
      <c r="B29" s="502">
        <v>62868</v>
      </c>
      <c r="C29" s="502">
        <v>8336</v>
      </c>
    </row>
    <row r="30" spans="1:3" ht="15" thickBot="1" x14ac:dyDescent="0.35">
      <c r="A30" s="471" t="s">
        <v>252</v>
      </c>
      <c r="B30" s="497">
        <v>4</v>
      </c>
      <c r="C30" s="497">
        <v>4</v>
      </c>
    </row>
    <row r="31" spans="1:3" ht="15" thickBot="1" x14ac:dyDescent="0.35">
      <c r="A31" s="473" t="s">
        <v>287</v>
      </c>
      <c r="B31" s="497">
        <v>3.9800669574802576</v>
      </c>
      <c r="C31" s="497">
        <v>4.0251279111500695</v>
      </c>
    </row>
    <row r="32" spans="1:3" ht="15" thickBot="1" x14ac:dyDescent="0.35">
      <c r="A32" s="498" t="s">
        <v>254</v>
      </c>
      <c r="B32" s="486">
        <v>2.9677291021376138E-2</v>
      </c>
      <c r="C32" s="486">
        <v>8.2423211545563105E-2</v>
      </c>
    </row>
    <row r="33" spans="1:3" ht="56.25" customHeight="1" x14ac:dyDescent="0.3">
      <c r="A33" s="1408" t="s">
        <v>873</v>
      </c>
      <c r="B33" s="1408"/>
      <c r="C33" s="1408"/>
    </row>
    <row r="35" spans="1:3" ht="28.5" customHeight="1" x14ac:dyDescent="0.3">
      <c r="A35" s="1407" t="s">
        <v>874</v>
      </c>
      <c r="B35" s="1407"/>
      <c r="C35" s="1407"/>
    </row>
    <row r="36" spans="1:3" x14ac:dyDescent="0.3">
      <c r="A36" s="685" t="s">
        <v>10</v>
      </c>
      <c r="B36" s="448" t="s">
        <v>363</v>
      </c>
      <c r="C36" s="451" t="s">
        <v>6</v>
      </c>
    </row>
    <row r="37" spans="1:3" ht="15" thickBot="1" x14ac:dyDescent="0.35">
      <c r="A37" s="473" t="s">
        <v>265</v>
      </c>
      <c r="B37" s="497">
        <v>4.9227146449725367</v>
      </c>
      <c r="C37" s="497">
        <v>4.9459707575386682</v>
      </c>
    </row>
    <row r="38" spans="1:3" ht="15" thickBot="1" x14ac:dyDescent="0.35">
      <c r="A38" s="473" t="s">
        <v>17</v>
      </c>
      <c r="B38" s="651">
        <v>33390.000000000044</v>
      </c>
      <c r="C38" s="651">
        <v>4297.5243213777885</v>
      </c>
    </row>
    <row r="39" spans="1:3" ht="15" thickBot="1" x14ac:dyDescent="0.35">
      <c r="A39" s="473" t="s">
        <v>18</v>
      </c>
      <c r="B39" s="502">
        <v>33390</v>
      </c>
      <c r="C39" s="502">
        <v>4606</v>
      </c>
    </row>
    <row r="40" spans="1:3" ht="15" thickBot="1" x14ac:dyDescent="0.35">
      <c r="A40" s="471" t="s">
        <v>252</v>
      </c>
      <c r="B40" s="497">
        <v>4</v>
      </c>
      <c r="C40" s="497">
        <v>4</v>
      </c>
    </row>
    <row r="41" spans="1:3" ht="15" thickBot="1" x14ac:dyDescent="0.35">
      <c r="A41" s="473" t="s">
        <v>287</v>
      </c>
      <c r="B41" s="497">
        <v>3.8766550104808033</v>
      </c>
      <c r="C41" s="497">
        <v>3.9764751638916329</v>
      </c>
    </row>
    <row r="42" spans="1:3" x14ac:dyDescent="0.3">
      <c r="A42" s="498" t="s">
        <v>254</v>
      </c>
      <c r="B42" s="486">
        <v>3.9664103624959909E-2</v>
      </c>
      <c r="C42" s="486">
        <v>0.10954309491607456</v>
      </c>
    </row>
    <row r="43" spans="1:3" ht="57.75" customHeight="1" x14ac:dyDescent="0.3">
      <c r="A43" s="1283" t="s">
        <v>875</v>
      </c>
      <c r="B43" s="1283"/>
      <c r="C43" s="1283"/>
    </row>
    <row r="45" spans="1:3" ht="30" customHeight="1" x14ac:dyDescent="0.3"/>
    <row r="53" ht="15" customHeight="1" x14ac:dyDescent="0.3"/>
  </sheetData>
  <mergeCells count="9">
    <mergeCell ref="A33:C33"/>
    <mergeCell ref="A35:C35"/>
    <mergeCell ref="A43:C43"/>
    <mergeCell ref="A1:C1"/>
    <mergeCell ref="A5:C5"/>
    <mergeCell ref="A13:C13"/>
    <mergeCell ref="A15:C15"/>
    <mergeCell ref="A23:C23"/>
    <mergeCell ref="A25:C25"/>
  </mergeCells>
  <hyperlinks>
    <hyperlink ref="A3" location="Kapitel3" display="&lt;  Zurück zur Übersicht"/>
  </hyperlink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showGridLines="0" workbookViewId="0">
      <selection sqref="A1:J1"/>
    </sheetView>
  </sheetViews>
  <sheetFormatPr baseColWidth="10" defaultColWidth="11.44140625" defaultRowHeight="14.4" x14ac:dyDescent="0.3"/>
  <cols>
    <col min="1" max="1" width="35.6640625" style="443" customWidth="1"/>
    <col min="2" max="2" width="20" style="443" customWidth="1"/>
    <col min="3" max="10" width="17.109375" style="443" customWidth="1"/>
    <col min="11" max="16384" width="11.44140625" style="443"/>
  </cols>
  <sheetData>
    <row r="1" spans="1:10" ht="24.6" x14ac:dyDescent="0.4">
      <c r="A1" s="1201" t="s">
        <v>667</v>
      </c>
      <c r="B1" s="1201"/>
      <c r="C1" s="1201"/>
      <c r="D1" s="1201"/>
      <c r="E1" s="1201"/>
      <c r="F1" s="1201"/>
      <c r="G1" s="1201"/>
      <c r="H1" s="1201"/>
      <c r="I1" s="1201"/>
      <c r="J1" s="1201"/>
    </row>
    <row r="3" spans="1:10" x14ac:dyDescent="0.3">
      <c r="A3" s="434" t="s">
        <v>7</v>
      </c>
    </row>
    <row r="5" spans="1:10" ht="27" customHeight="1" x14ac:dyDescent="0.3">
      <c r="A5" s="1407" t="s">
        <v>876</v>
      </c>
      <c r="B5" s="1407"/>
      <c r="C5" s="1407"/>
      <c r="D5" s="1407"/>
      <c r="E5" s="1407"/>
      <c r="F5" s="1407"/>
      <c r="G5" s="1407"/>
      <c r="H5" s="1407"/>
      <c r="I5" s="1407"/>
      <c r="J5" s="1407"/>
    </row>
    <row r="6" spans="1:10" ht="21.6" x14ac:dyDescent="0.3">
      <c r="A6" s="686"/>
      <c r="B6" s="686"/>
      <c r="C6" s="686" t="s">
        <v>850</v>
      </c>
      <c r="D6" s="686" t="s">
        <v>851</v>
      </c>
      <c r="E6" s="686" t="s">
        <v>852</v>
      </c>
      <c r="F6" s="686" t="s">
        <v>877</v>
      </c>
      <c r="G6" s="686" t="s">
        <v>854</v>
      </c>
      <c r="H6" s="686" t="s">
        <v>855</v>
      </c>
      <c r="I6" s="686" t="s">
        <v>720</v>
      </c>
      <c r="J6" s="686" t="s">
        <v>156</v>
      </c>
    </row>
    <row r="7" spans="1:10" x14ac:dyDescent="0.3">
      <c r="A7" s="479" t="s">
        <v>19</v>
      </c>
      <c r="B7" s="480"/>
      <c r="C7" s="480"/>
      <c r="D7" s="480"/>
      <c r="E7" s="480"/>
      <c r="F7" s="480"/>
      <c r="G7" s="480"/>
      <c r="H7" s="480"/>
      <c r="I7" s="480"/>
      <c r="J7" s="480"/>
    </row>
    <row r="8" spans="1:10" x14ac:dyDescent="0.3">
      <c r="A8" s="1406"/>
      <c r="B8" s="482" t="s">
        <v>265</v>
      </c>
      <c r="C8" s="497">
        <v>23.672505836413801</v>
      </c>
      <c r="D8" s="497">
        <v>18.849795916807299</v>
      </c>
      <c r="E8" s="497">
        <v>16.278565162603101</v>
      </c>
      <c r="F8" s="497">
        <v>41.033696230914103</v>
      </c>
      <c r="G8" s="497">
        <v>39.596875645054297</v>
      </c>
      <c r="H8" s="497">
        <v>16.2770570989031</v>
      </c>
      <c r="I8" s="497">
        <v>34.252118323251899</v>
      </c>
      <c r="J8" s="497">
        <v>27.137860224997599</v>
      </c>
    </row>
    <row r="9" spans="1:10" x14ac:dyDescent="0.3">
      <c r="A9" s="1365"/>
      <c r="B9" s="482" t="s">
        <v>17</v>
      </c>
      <c r="C9" s="651">
        <v>32778</v>
      </c>
      <c r="D9" s="651">
        <v>11676</v>
      </c>
      <c r="E9" s="651">
        <v>38323</v>
      </c>
      <c r="F9" s="651">
        <v>2230</v>
      </c>
      <c r="G9" s="651">
        <v>55408</v>
      </c>
      <c r="H9" s="651">
        <v>9593</v>
      </c>
      <c r="I9" s="651">
        <v>1319</v>
      </c>
      <c r="J9" s="651">
        <v>151327</v>
      </c>
    </row>
    <row r="10" spans="1:10" x14ac:dyDescent="0.3">
      <c r="A10" s="1365"/>
      <c r="B10" s="482" t="s">
        <v>18</v>
      </c>
      <c r="C10" s="502">
        <v>30116</v>
      </c>
      <c r="D10" s="502">
        <v>12879</v>
      </c>
      <c r="E10" s="502">
        <v>37964</v>
      </c>
      <c r="F10" s="502">
        <v>2101</v>
      </c>
      <c r="G10" s="502">
        <v>56153</v>
      </c>
      <c r="H10" s="502">
        <v>9731</v>
      </c>
      <c r="I10" s="502">
        <v>1418</v>
      </c>
      <c r="J10" s="502">
        <v>150362</v>
      </c>
    </row>
    <row r="11" spans="1:10" x14ac:dyDescent="0.3">
      <c r="A11" s="1365"/>
      <c r="B11" s="482" t="s">
        <v>252</v>
      </c>
      <c r="C11" s="495">
        <v>15</v>
      </c>
      <c r="D11" s="495">
        <v>13</v>
      </c>
      <c r="E11" s="495">
        <v>10</v>
      </c>
      <c r="F11" s="495">
        <v>20</v>
      </c>
      <c r="G11" s="495">
        <v>20</v>
      </c>
      <c r="H11" s="495">
        <v>10</v>
      </c>
      <c r="I11" s="495">
        <v>15</v>
      </c>
      <c r="J11" s="495">
        <v>15</v>
      </c>
    </row>
    <row r="12" spans="1:10" x14ac:dyDescent="0.3">
      <c r="A12" s="1365"/>
      <c r="B12" s="482" t="s">
        <v>287</v>
      </c>
      <c r="C12" s="497">
        <v>29.513729498590099</v>
      </c>
      <c r="D12" s="497">
        <v>22.8411410421607</v>
      </c>
      <c r="E12" s="497">
        <v>21.9214377489205</v>
      </c>
      <c r="F12" s="497">
        <v>74.472861946469806</v>
      </c>
      <c r="G12" s="497">
        <v>56.016244783912903</v>
      </c>
      <c r="H12" s="497">
        <v>22.305415328552201</v>
      </c>
      <c r="I12" s="497">
        <v>60.386336907506902</v>
      </c>
      <c r="J12" s="497">
        <v>41.831463636995402</v>
      </c>
    </row>
    <row r="13" spans="1:10" x14ac:dyDescent="0.3">
      <c r="A13" s="1366"/>
      <c r="B13" s="480" t="s">
        <v>254</v>
      </c>
      <c r="C13" s="486">
        <v>0.31893060882575702</v>
      </c>
      <c r="D13" s="486">
        <v>0.37743961240827101</v>
      </c>
      <c r="E13" s="486">
        <v>0.21098608124673299</v>
      </c>
      <c r="F13" s="486">
        <v>3.0468829549307102</v>
      </c>
      <c r="G13" s="486">
        <v>0.4433005427867</v>
      </c>
      <c r="H13" s="486">
        <v>0.42403561189591499</v>
      </c>
      <c r="I13" s="486">
        <v>3.0072623971022501</v>
      </c>
      <c r="J13" s="486">
        <v>0.20230413847338899</v>
      </c>
    </row>
    <row r="14" spans="1:10" x14ac:dyDescent="0.3">
      <c r="A14" s="487" t="s">
        <v>27</v>
      </c>
      <c r="B14" s="488"/>
      <c r="C14" s="488"/>
      <c r="D14" s="488"/>
      <c r="E14" s="488"/>
      <c r="F14" s="488"/>
      <c r="G14" s="488"/>
      <c r="H14" s="488"/>
      <c r="I14" s="488"/>
      <c r="J14" s="488"/>
    </row>
    <row r="15" spans="1:10" x14ac:dyDescent="0.3">
      <c r="A15" s="687"/>
      <c r="B15" s="489" t="s">
        <v>265</v>
      </c>
      <c r="C15" s="497">
        <v>23.3229867396762</v>
      </c>
      <c r="D15" s="497">
        <v>18.623649850417799</v>
      </c>
      <c r="E15" s="497">
        <v>15.9783978320831</v>
      </c>
      <c r="F15" s="497">
        <v>46.496920581654201</v>
      </c>
      <c r="G15" s="497">
        <v>41.937183422502798</v>
      </c>
      <c r="H15" s="497">
        <v>17.9588667321818</v>
      </c>
      <c r="I15" s="497">
        <v>41.918131364679603</v>
      </c>
      <c r="J15" s="497">
        <v>28.1207077487284</v>
      </c>
    </row>
    <row r="16" spans="1:10" x14ac:dyDescent="0.3">
      <c r="A16" s="688"/>
      <c r="B16" s="489" t="s">
        <v>17</v>
      </c>
      <c r="C16" s="651">
        <v>4050</v>
      </c>
      <c r="D16" s="651">
        <v>1224</v>
      </c>
      <c r="E16" s="651">
        <v>4592</v>
      </c>
      <c r="F16" s="495">
        <v>274</v>
      </c>
      <c r="G16" s="651">
        <v>6550</v>
      </c>
      <c r="H16" s="651">
        <v>1015</v>
      </c>
      <c r="I16" s="495">
        <v>117</v>
      </c>
      <c r="J16" s="651">
        <v>17822</v>
      </c>
    </row>
    <row r="17" spans="1:10" x14ac:dyDescent="0.3">
      <c r="A17" s="688"/>
      <c r="B17" s="489" t="s">
        <v>18</v>
      </c>
      <c r="C17" s="651">
        <v>3252</v>
      </c>
      <c r="D17" s="651">
        <v>1250</v>
      </c>
      <c r="E17" s="651">
        <v>3992</v>
      </c>
      <c r="F17" s="495">
        <v>234</v>
      </c>
      <c r="G17" s="651">
        <v>5828</v>
      </c>
      <c r="H17" s="495">
        <v>868</v>
      </c>
      <c r="I17" s="495">
        <v>111</v>
      </c>
      <c r="J17" s="651">
        <v>15535</v>
      </c>
    </row>
    <row r="18" spans="1:10" x14ac:dyDescent="0.3">
      <c r="A18" s="688"/>
      <c r="B18" s="489" t="s">
        <v>252</v>
      </c>
      <c r="C18" s="496">
        <v>15</v>
      </c>
      <c r="D18" s="496">
        <v>10</v>
      </c>
      <c r="E18" s="496">
        <v>10</v>
      </c>
      <c r="F18" s="496">
        <v>20</v>
      </c>
      <c r="G18" s="496">
        <v>20</v>
      </c>
      <c r="H18" s="496">
        <v>10</v>
      </c>
      <c r="I18" s="496">
        <v>20</v>
      </c>
      <c r="J18" s="496">
        <v>15</v>
      </c>
    </row>
    <row r="19" spans="1:10" x14ac:dyDescent="0.3">
      <c r="A19" s="688"/>
      <c r="B19" s="489" t="s">
        <v>287</v>
      </c>
      <c r="C19" s="497">
        <v>33.262380317339101</v>
      </c>
      <c r="D19" s="497">
        <v>23.0903358112114</v>
      </c>
      <c r="E19" s="497">
        <v>22.045154158596599</v>
      </c>
      <c r="F19" s="497">
        <v>77.845839378850897</v>
      </c>
      <c r="G19" s="497">
        <v>58.500886856609597</v>
      </c>
      <c r="H19" s="497">
        <v>24.585616843835499</v>
      </c>
      <c r="I19" s="497">
        <v>79.610192947683601</v>
      </c>
      <c r="J19" s="497">
        <v>44.395422709361902</v>
      </c>
    </row>
    <row r="20" spans="1:10" x14ac:dyDescent="0.3">
      <c r="A20" s="689"/>
      <c r="B20" s="490" t="s">
        <v>254</v>
      </c>
      <c r="C20" s="486">
        <v>1.09382743014717</v>
      </c>
      <c r="D20" s="486">
        <v>1.22474590539504</v>
      </c>
      <c r="E20" s="486">
        <v>0.65431763800995701</v>
      </c>
      <c r="F20" s="486">
        <v>9.5432924047456105</v>
      </c>
      <c r="G20" s="486">
        <v>1.4370551386533399</v>
      </c>
      <c r="H20" s="486">
        <v>1.5649194923707599</v>
      </c>
      <c r="I20" s="486">
        <v>14.170263975727799</v>
      </c>
      <c r="J20" s="486">
        <v>0.66796440533122803</v>
      </c>
    </row>
    <row r="21" spans="1:10" x14ac:dyDescent="0.3">
      <c r="A21" s="491" t="s">
        <v>37</v>
      </c>
      <c r="B21" s="491"/>
      <c r="C21" s="492"/>
      <c r="D21" s="492"/>
      <c r="E21" s="492"/>
      <c r="F21" s="492"/>
      <c r="G21" s="492"/>
      <c r="H21" s="492"/>
      <c r="I21" s="492"/>
      <c r="J21" s="492"/>
    </row>
    <row r="22" spans="1:10" ht="15" thickBot="1" x14ac:dyDescent="0.35">
      <c r="A22" s="1405" t="s">
        <v>38</v>
      </c>
      <c r="B22" s="471" t="s">
        <v>265</v>
      </c>
      <c r="C22" s="493">
        <v>17.849366471653699</v>
      </c>
      <c r="D22" s="493">
        <v>21.024719541208999</v>
      </c>
      <c r="E22" s="493">
        <v>15.254536818716501</v>
      </c>
      <c r="F22" s="669">
        <v>140.66101686097801</v>
      </c>
      <c r="G22" s="493">
        <v>37.243559601810396</v>
      </c>
      <c r="H22" s="493">
        <v>14.9431155342045</v>
      </c>
      <c r="I22" s="669">
        <v>9.9159925360043797</v>
      </c>
      <c r="J22" s="493">
        <v>24.329654358433501</v>
      </c>
    </row>
    <row r="23" spans="1:10" ht="15" thickBot="1" x14ac:dyDescent="0.35">
      <c r="A23" s="1361"/>
      <c r="B23" s="473" t="s">
        <v>17</v>
      </c>
      <c r="C23" s="495">
        <v>254</v>
      </c>
      <c r="D23" s="495">
        <v>87</v>
      </c>
      <c r="E23" s="496">
        <v>232</v>
      </c>
      <c r="F23" s="653">
        <v>4</v>
      </c>
      <c r="G23" s="495">
        <v>331</v>
      </c>
      <c r="H23" s="495">
        <v>61</v>
      </c>
      <c r="I23" s="653">
        <v>7</v>
      </c>
      <c r="J23" s="494">
        <v>976</v>
      </c>
    </row>
    <row r="24" spans="1:10" ht="15" thickBot="1" x14ac:dyDescent="0.35">
      <c r="A24" s="1361"/>
      <c r="B24" s="473" t="s">
        <v>18</v>
      </c>
      <c r="C24" s="495">
        <v>208</v>
      </c>
      <c r="D24" s="495">
        <v>89</v>
      </c>
      <c r="E24" s="496">
        <v>202</v>
      </c>
      <c r="F24" s="653">
        <v>5</v>
      </c>
      <c r="G24" s="495">
        <v>310</v>
      </c>
      <c r="H24" s="495">
        <v>52</v>
      </c>
      <c r="I24" s="653">
        <v>5</v>
      </c>
      <c r="J24" s="495">
        <v>871</v>
      </c>
    </row>
    <row r="25" spans="1:10" ht="15" thickBot="1" x14ac:dyDescent="0.35">
      <c r="A25" s="1361"/>
      <c r="B25" s="471" t="s">
        <v>252</v>
      </c>
      <c r="C25" s="496">
        <v>14</v>
      </c>
      <c r="D25" s="496">
        <v>15</v>
      </c>
      <c r="E25" s="496">
        <v>10</v>
      </c>
      <c r="F25" s="653">
        <v>99</v>
      </c>
      <c r="G25" s="496">
        <v>20</v>
      </c>
      <c r="H25" s="496">
        <v>5</v>
      </c>
      <c r="I25" s="653">
        <v>10</v>
      </c>
      <c r="J25" s="496">
        <v>15</v>
      </c>
    </row>
    <row r="26" spans="1:10" ht="15" thickBot="1" x14ac:dyDescent="0.35">
      <c r="A26" s="1361"/>
      <c r="B26" s="473" t="s">
        <v>287</v>
      </c>
      <c r="C26" s="497">
        <v>15.287812400645199</v>
      </c>
      <c r="D26" s="497">
        <v>21.0340201694295</v>
      </c>
      <c r="E26" s="493">
        <v>18.107039462687599</v>
      </c>
      <c r="F26" s="669">
        <v>143.36842070414801</v>
      </c>
      <c r="G26" s="497">
        <v>45.078777360494101</v>
      </c>
      <c r="H26" s="497">
        <v>21.433174142277299</v>
      </c>
      <c r="I26" s="650">
        <v>6.8543315991525597</v>
      </c>
      <c r="J26" s="497">
        <v>33.226785962654802</v>
      </c>
    </row>
    <row r="27" spans="1:10" x14ac:dyDescent="0.3">
      <c r="A27" s="1362"/>
      <c r="B27" s="498" t="s">
        <v>254</v>
      </c>
      <c r="C27" s="499">
        <v>1.98785375692935</v>
      </c>
      <c r="D27" s="499">
        <v>4.1811720281798204</v>
      </c>
      <c r="E27" s="493">
        <v>2.38914504735803</v>
      </c>
      <c r="F27" s="669">
        <v>120.237310337545</v>
      </c>
      <c r="G27" s="499">
        <v>4.8013352923674999</v>
      </c>
      <c r="H27" s="499">
        <v>5.5738538157164701</v>
      </c>
      <c r="I27" s="671">
        <v>5.748451378595</v>
      </c>
      <c r="J27" s="499">
        <v>2.1113003028005601</v>
      </c>
    </row>
    <row r="28" spans="1:10" ht="15" thickBot="1" x14ac:dyDescent="0.35">
      <c r="A28" s="1405" t="s">
        <v>39</v>
      </c>
      <c r="B28" s="471" t="s">
        <v>265</v>
      </c>
      <c r="C28" s="500">
        <v>20.454952404956</v>
      </c>
      <c r="D28" s="500">
        <v>16.5346093559744</v>
      </c>
      <c r="E28" s="500">
        <v>16.835774532725399</v>
      </c>
      <c r="F28" s="500">
        <v>60.229720245383497</v>
      </c>
      <c r="G28" s="500">
        <v>39.9630859173391</v>
      </c>
      <c r="H28" s="500">
        <v>15.9162985543476</v>
      </c>
      <c r="I28" s="674">
        <v>65.634717416733096</v>
      </c>
      <c r="J28" s="500">
        <v>27.1607361638656</v>
      </c>
    </row>
    <row r="29" spans="1:10" ht="15" thickBot="1" x14ac:dyDescent="0.35">
      <c r="A29" s="1361"/>
      <c r="B29" s="473" t="s">
        <v>17</v>
      </c>
      <c r="C29" s="496">
        <v>658</v>
      </c>
      <c r="D29" s="496">
        <v>212</v>
      </c>
      <c r="E29" s="496">
        <v>791</v>
      </c>
      <c r="F29" s="496">
        <v>50</v>
      </c>
      <c r="G29" s="502">
        <v>1119</v>
      </c>
      <c r="H29" s="496">
        <v>205</v>
      </c>
      <c r="I29" s="529">
        <v>30</v>
      </c>
      <c r="J29" s="502">
        <v>3065</v>
      </c>
    </row>
    <row r="30" spans="1:10" ht="15" thickBot="1" x14ac:dyDescent="0.35">
      <c r="A30" s="1361"/>
      <c r="B30" s="473" t="s">
        <v>18</v>
      </c>
      <c r="C30" s="496">
        <v>604</v>
      </c>
      <c r="D30" s="496">
        <v>234</v>
      </c>
      <c r="E30" s="496">
        <v>743</v>
      </c>
      <c r="F30" s="496">
        <v>49</v>
      </c>
      <c r="G30" s="502">
        <v>1127</v>
      </c>
      <c r="H30" s="496">
        <v>179</v>
      </c>
      <c r="I30" s="529">
        <v>27</v>
      </c>
      <c r="J30" s="502">
        <v>2963</v>
      </c>
    </row>
    <row r="31" spans="1:10" ht="15" thickBot="1" x14ac:dyDescent="0.35">
      <c r="A31" s="1361"/>
      <c r="B31" s="471" t="s">
        <v>252</v>
      </c>
      <c r="C31" s="496">
        <v>15</v>
      </c>
      <c r="D31" s="496">
        <v>10</v>
      </c>
      <c r="E31" s="496">
        <v>10</v>
      </c>
      <c r="F31" s="496">
        <v>20</v>
      </c>
      <c r="G31" s="496">
        <v>20</v>
      </c>
      <c r="H31" s="496">
        <v>10</v>
      </c>
      <c r="I31" s="529">
        <v>20</v>
      </c>
      <c r="J31" s="496">
        <v>15</v>
      </c>
    </row>
    <row r="32" spans="1:10" ht="15" thickBot="1" x14ac:dyDescent="0.35">
      <c r="A32" s="1361"/>
      <c r="B32" s="473" t="s">
        <v>287</v>
      </c>
      <c r="C32" s="493">
        <v>24.383223076653099</v>
      </c>
      <c r="D32" s="493">
        <v>15.6896830693652</v>
      </c>
      <c r="E32" s="493">
        <v>20.523139920402802</v>
      </c>
      <c r="F32" s="493">
        <v>111.788100332208</v>
      </c>
      <c r="G32" s="493">
        <v>50.873187930735298</v>
      </c>
      <c r="H32" s="493">
        <v>17.2313524391055</v>
      </c>
      <c r="I32" s="661">
        <v>114.798311918984</v>
      </c>
      <c r="J32" s="493">
        <v>41.080017358779003</v>
      </c>
    </row>
    <row r="33" spans="1:10" x14ac:dyDescent="0.3">
      <c r="A33" s="1362"/>
      <c r="B33" s="498" t="s">
        <v>254</v>
      </c>
      <c r="C33" s="493">
        <v>1.8605587849788101</v>
      </c>
      <c r="D33" s="493">
        <v>1.92343270319232</v>
      </c>
      <c r="E33" s="493">
        <v>1.4119527148234301</v>
      </c>
      <c r="F33" s="493">
        <v>29.948032078998502</v>
      </c>
      <c r="G33" s="493">
        <v>2.84182773735759</v>
      </c>
      <c r="H33" s="493">
        <v>2.4152584123810201</v>
      </c>
      <c r="I33" s="661">
        <v>41.430900564216401</v>
      </c>
      <c r="J33" s="493">
        <v>1.4152577648228899</v>
      </c>
    </row>
    <row r="34" spans="1:10" ht="15" thickBot="1" x14ac:dyDescent="0.35">
      <c r="A34" s="1405" t="s">
        <v>47</v>
      </c>
      <c r="B34" s="471" t="s">
        <v>265</v>
      </c>
      <c r="C34" s="500">
        <v>20.1810102082359</v>
      </c>
      <c r="D34" s="500">
        <v>23.1058346562921</v>
      </c>
      <c r="E34" s="500">
        <v>13.774368563687601</v>
      </c>
      <c r="F34" s="674">
        <v>32.174170923237199</v>
      </c>
      <c r="G34" s="500">
        <v>41.005355794151001</v>
      </c>
      <c r="H34" s="500">
        <v>22.000662288676001</v>
      </c>
      <c r="I34" s="674">
        <v>23.391931784194298</v>
      </c>
      <c r="J34" s="500">
        <v>26.7621259779132</v>
      </c>
    </row>
    <row r="35" spans="1:10" ht="15" thickBot="1" x14ac:dyDescent="0.35">
      <c r="A35" s="1361"/>
      <c r="B35" s="473" t="s">
        <v>17</v>
      </c>
      <c r="C35" s="496">
        <v>348</v>
      </c>
      <c r="D35" s="496">
        <v>84</v>
      </c>
      <c r="E35" s="496">
        <v>365</v>
      </c>
      <c r="F35" s="529">
        <v>12</v>
      </c>
      <c r="G35" s="496">
        <v>536</v>
      </c>
      <c r="H35" s="496">
        <v>69</v>
      </c>
      <c r="I35" s="529">
        <v>10</v>
      </c>
      <c r="J35" s="502">
        <v>1423</v>
      </c>
    </row>
    <row r="36" spans="1:10" ht="15" thickBot="1" x14ac:dyDescent="0.35">
      <c r="A36" s="1361"/>
      <c r="B36" s="473" t="s">
        <v>18</v>
      </c>
      <c r="C36" s="496">
        <v>252</v>
      </c>
      <c r="D36" s="496">
        <v>82</v>
      </c>
      <c r="E36" s="496">
        <v>266</v>
      </c>
      <c r="F36" s="529">
        <v>10</v>
      </c>
      <c r="G36" s="496">
        <v>397</v>
      </c>
      <c r="H36" s="496">
        <v>57</v>
      </c>
      <c r="I36" s="529">
        <v>8</v>
      </c>
      <c r="J36" s="502">
        <v>1072</v>
      </c>
    </row>
    <row r="37" spans="1:10" ht="15" thickBot="1" x14ac:dyDescent="0.35">
      <c r="A37" s="1361"/>
      <c r="B37" s="471" t="s">
        <v>252</v>
      </c>
      <c r="C37" s="496">
        <v>10</v>
      </c>
      <c r="D37" s="496">
        <v>10</v>
      </c>
      <c r="E37" s="496">
        <v>10</v>
      </c>
      <c r="F37" s="529">
        <v>9</v>
      </c>
      <c r="G37" s="496">
        <v>20</v>
      </c>
      <c r="H37" s="496">
        <v>15</v>
      </c>
      <c r="I37" s="529">
        <v>15</v>
      </c>
      <c r="J37" s="496">
        <v>13</v>
      </c>
    </row>
    <row r="38" spans="1:10" ht="15" thickBot="1" x14ac:dyDescent="0.35">
      <c r="A38" s="1361"/>
      <c r="B38" s="473" t="s">
        <v>287</v>
      </c>
      <c r="C38" s="493">
        <v>22.090817281948599</v>
      </c>
      <c r="D38" s="493">
        <v>26.688901358871</v>
      </c>
      <c r="E38" s="493">
        <v>33.795222144578197</v>
      </c>
      <c r="F38" s="661">
        <v>31.241360245856601</v>
      </c>
      <c r="G38" s="493">
        <v>52.668730786431198</v>
      </c>
      <c r="H38" s="493">
        <v>22.447683928422801</v>
      </c>
      <c r="I38" s="661">
        <v>27.258885618630401</v>
      </c>
      <c r="J38" s="493">
        <v>40.787407214450802</v>
      </c>
    </row>
    <row r="39" spans="1:10" x14ac:dyDescent="0.3">
      <c r="A39" s="1362"/>
      <c r="B39" s="498" t="s">
        <v>254</v>
      </c>
      <c r="C39" s="493">
        <v>2.6096500123039998</v>
      </c>
      <c r="D39" s="499">
        <v>5.5270643881840797</v>
      </c>
      <c r="E39" s="499">
        <v>3.88584291980695</v>
      </c>
      <c r="F39" s="661">
        <v>18.526811736681999</v>
      </c>
      <c r="G39" s="493">
        <v>4.9571076819814399</v>
      </c>
      <c r="H39" s="493">
        <v>5.5757701750795698</v>
      </c>
      <c r="I39" s="661">
        <v>18.0731501806697</v>
      </c>
      <c r="J39" s="493">
        <v>2.33614319629875</v>
      </c>
    </row>
    <row r="40" spans="1:10" ht="15" thickBot="1" x14ac:dyDescent="0.35">
      <c r="A40" s="1405" t="s">
        <v>51</v>
      </c>
      <c r="B40" s="471" t="s">
        <v>265</v>
      </c>
      <c r="C40" s="500">
        <v>23.518685538718501</v>
      </c>
      <c r="D40" s="500">
        <v>20.399410808635199</v>
      </c>
      <c r="E40" s="500">
        <v>15.651374223035599</v>
      </c>
      <c r="F40" s="500">
        <v>28.7474402278831</v>
      </c>
      <c r="G40" s="500">
        <v>39.6354184051415</v>
      </c>
      <c r="H40" s="500">
        <v>14.623772907623501</v>
      </c>
      <c r="I40" s="673">
        <v>7.5520747950817197</v>
      </c>
      <c r="J40" s="500">
        <v>27.362969601555999</v>
      </c>
    </row>
    <row r="41" spans="1:10" ht="15" thickBot="1" x14ac:dyDescent="0.35">
      <c r="A41" s="1361"/>
      <c r="B41" s="473" t="s">
        <v>17</v>
      </c>
      <c r="C41" s="496">
        <v>424</v>
      </c>
      <c r="D41" s="496">
        <v>99</v>
      </c>
      <c r="E41" s="496">
        <v>372</v>
      </c>
      <c r="F41" s="496">
        <v>36</v>
      </c>
      <c r="G41" s="496">
        <v>628</v>
      </c>
      <c r="H41" s="496">
        <v>78</v>
      </c>
      <c r="I41" s="653">
        <v>4</v>
      </c>
      <c r="J41" s="502">
        <v>1641</v>
      </c>
    </row>
    <row r="42" spans="1:10" ht="15" thickBot="1" x14ac:dyDescent="0.35">
      <c r="A42" s="1361"/>
      <c r="B42" s="473" t="s">
        <v>18</v>
      </c>
      <c r="C42" s="496">
        <v>294</v>
      </c>
      <c r="D42" s="496">
        <v>94</v>
      </c>
      <c r="E42" s="496">
        <v>304</v>
      </c>
      <c r="F42" s="496">
        <v>28</v>
      </c>
      <c r="G42" s="496">
        <v>501</v>
      </c>
      <c r="H42" s="496">
        <v>73</v>
      </c>
      <c r="I42" s="653">
        <v>5</v>
      </c>
      <c r="J42" s="502">
        <v>1299</v>
      </c>
    </row>
    <row r="43" spans="1:10" ht="15" thickBot="1" x14ac:dyDescent="0.35">
      <c r="A43" s="1361"/>
      <c r="B43" s="471" t="s">
        <v>252</v>
      </c>
      <c r="C43" s="496">
        <v>15</v>
      </c>
      <c r="D43" s="496">
        <v>15</v>
      </c>
      <c r="E43" s="496">
        <v>10</v>
      </c>
      <c r="F43" s="496">
        <v>15</v>
      </c>
      <c r="G43" s="496">
        <v>20</v>
      </c>
      <c r="H43" s="496">
        <v>10</v>
      </c>
      <c r="I43" s="653">
        <v>5</v>
      </c>
      <c r="J43" s="496">
        <v>15</v>
      </c>
    </row>
    <row r="44" spans="1:10" ht="15" thickBot="1" x14ac:dyDescent="0.35">
      <c r="A44" s="1361"/>
      <c r="B44" s="473" t="s">
        <v>287</v>
      </c>
      <c r="C44" s="493">
        <v>21.800761832234802</v>
      </c>
      <c r="D44" s="493">
        <v>22.1308374975637</v>
      </c>
      <c r="E44" s="497">
        <v>23.879042054865</v>
      </c>
      <c r="F44" s="493">
        <v>29.074759673035501</v>
      </c>
      <c r="G44" s="493">
        <v>58.744443087243603</v>
      </c>
      <c r="H44" s="493">
        <v>16.309687276501698</v>
      </c>
      <c r="I44" s="669">
        <v>5.6636837585987401</v>
      </c>
      <c r="J44" s="493">
        <v>41.639190997304702</v>
      </c>
    </row>
    <row r="45" spans="1:10" x14ac:dyDescent="0.3">
      <c r="A45" s="1362"/>
      <c r="B45" s="498" t="s">
        <v>254</v>
      </c>
      <c r="C45" s="493">
        <v>2.3843431523088001</v>
      </c>
      <c r="D45" s="493">
        <v>4.2806002850712703</v>
      </c>
      <c r="E45" s="499">
        <v>2.5683302220075102</v>
      </c>
      <c r="F45" s="493">
        <v>10.304047963015901</v>
      </c>
      <c r="G45" s="493">
        <v>4.92174015929041</v>
      </c>
      <c r="H45" s="493">
        <v>3.5797686262000701</v>
      </c>
      <c r="I45" s="669">
        <v>4.7499030706463401</v>
      </c>
      <c r="J45" s="493">
        <v>2.16654872762384</v>
      </c>
    </row>
    <row r="46" spans="1:10" ht="15" thickBot="1" x14ac:dyDescent="0.35">
      <c r="A46" s="1405" t="s">
        <v>56</v>
      </c>
      <c r="B46" s="471" t="s">
        <v>265</v>
      </c>
      <c r="C46" s="500">
        <v>26.4589975241079</v>
      </c>
      <c r="D46" s="500">
        <v>17.855596363973699</v>
      </c>
      <c r="E46" s="500">
        <v>16.603511310383102</v>
      </c>
      <c r="F46" s="500">
        <v>58.465227994304598</v>
      </c>
      <c r="G46" s="500">
        <v>44.004106426385199</v>
      </c>
      <c r="H46" s="500">
        <v>18.837557763655099</v>
      </c>
      <c r="I46" s="500">
        <v>30.1801149027816</v>
      </c>
      <c r="J46" s="500">
        <v>29.8078473833496</v>
      </c>
    </row>
    <row r="47" spans="1:10" ht="15" thickBot="1" x14ac:dyDescent="0.35">
      <c r="A47" s="1361"/>
      <c r="B47" s="473" t="s">
        <v>17</v>
      </c>
      <c r="C47" s="502">
        <v>1565</v>
      </c>
      <c r="D47" s="496">
        <v>510</v>
      </c>
      <c r="E47" s="502">
        <v>1884</v>
      </c>
      <c r="F47" s="496">
        <v>102</v>
      </c>
      <c r="G47" s="502">
        <v>2633</v>
      </c>
      <c r="H47" s="496">
        <v>375</v>
      </c>
      <c r="I47" s="496">
        <v>48</v>
      </c>
      <c r="J47" s="502">
        <v>7118</v>
      </c>
    </row>
    <row r="48" spans="1:10" ht="15" thickBot="1" x14ac:dyDescent="0.35">
      <c r="A48" s="1361"/>
      <c r="B48" s="473" t="s">
        <v>18</v>
      </c>
      <c r="C48" s="502">
        <v>1086</v>
      </c>
      <c r="D48" s="496">
        <v>450</v>
      </c>
      <c r="E48" s="502">
        <v>1421</v>
      </c>
      <c r="F48" s="496">
        <v>69</v>
      </c>
      <c r="G48" s="502">
        <v>2054</v>
      </c>
      <c r="H48" s="496">
        <v>281</v>
      </c>
      <c r="I48" s="496">
        <v>45</v>
      </c>
      <c r="J48" s="502">
        <v>5406</v>
      </c>
    </row>
    <row r="49" spans="1:10" ht="15" thickBot="1" x14ac:dyDescent="0.35">
      <c r="A49" s="1361"/>
      <c r="B49" s="471" t="s">
        <v>252</v>
      </c>
      <c r="C49" s="496">
        <v>19</v>
      </c>
      <c r="D49" s="496">
        <v>15</v>
      </c>
      <c r="E49" s="496">
        <v>10</v>
      </c>
      <c r="F49" s="496">
        <v>30</v>
      </c>
      <c r="G49" s="496">
        <v>20</v>
      </c>
      <c r="H49" s="496">
        <v>15</v>
      </c>
      <c r="I49" s="496">
        <v>20</v>
      </c>
      <c r="J49" s="496">
        <v>15</v>
      </c>
    </row>
    <row r="50" spans="1:10" ht="15" thickBot="1" x14ac:dyDescent="0.35">
      <c r="A50" s="1361"/>
      <c r="B50" s="473" t="s">
        <v>287</v>
      </c>
      <c r="C50" s="493">
        <v>43.609928533376703</v>
      </c>
      <c r="D50" s="493">
        <v>17.902337674226299</v>
      </c>
      <c r="E50" s="493">
        <v>21.890158203064299</v>
      </c>
      <c r="F50" s="493">
        <v>82.018878767935504</v>
      </c>
      <c r="G50" s="493">
        <v>62.843968985385303</v>
      </c>
      <c r="H50" s="493">
        <v>28.863109535782101</v>
      </c>
      <c r="I50" s="493">
        <v>30.096296368725</v>
      </c>
      <c r="J50" s="493">
        <v>48.215679098702999</v>
      </c>
    </row>
    <row r="51" spans="1:10" x14ac:dyDescent="0.3">
      <c r="A51" s="1362"/>
      <c r="B51" s="498" t="s">
        <v>254</v>
      </c>
      <c r="C51" s="493">
        <v>2.48165391588467</v>
      </c>
      <c r="D51" s="493">
        <v>1.58261122335447</v>
      </c>
      <c r="E51" s="493">
        <v>1.0889867984785799</v>
      </c>
      <c r="F51" s="493">
        <v>18.5165484668373</v>
      </c>
      <c r="G51" s="493">
        <v>2.6003639680645398</v>
      </c>
      <c r="H51" s="493">
        <v>3.2289454731282299</v>
      </c>
      <c r="I51" s="493">
        <v>8.4135165162221792</v>
      </c>
      <c r="J51" s="493">
        <v>1.2297618636729699</v>
      </c>
    </row>
    <row r="52" spans="1:10" ht="15" thickBot="1" x14ac:dyDescent="0.35">
      <c r="A52" s="1405" t="s">
        <v>66</v>
      </c>
      <c r="B52" s="471" t="s">
        <v>265</v>
      </c>
      <c r="C52" s="500">
        <v>23.2298174029943</v>
      </c>
      <c r="D52" s="500">
        <v>18.438983095933601</v>
      </c>
      <c r="E52" s="500">
        <v>14.454437348500701</v>
      </c>
      <c r="F52" s="500">
        <v>26.464038593242901</v>
      </c>
      <c r="G52" s="500">
        <v>37.970664299338303</v>
      </c>
      <c r="H52" s="500">
        <v>16.508608468158702</v>
      </c>
      <c r="I52" s="674">
        <v>65.113497071170997</v>
      </c>
      <c r="J52" s="500">
        <v>25.9146131054043</v>
      </c>
    </row>
    <row r="53" spans="1:10" ht="15" thickBot="1" x14ac:dyDescent="0.35">
      <c r="A53" s="1361"/>
      <c r="B53" s="473" t="s">
        <v>17</v>
      </c>
      <c r="C53" s="496">
        <v>459</v>
      </c>
      <c r="D53" s="496">
        <v>136</v>
      </c>
      <c r="E53" s="496">
        <v>607</v>
      </c>
      <c r="F53" s="496">
        <v>36</v>
      </c>
      <c r="G53" s="496">
        <v>835</v>
      </c>
      <c r="H53" s="496">
        <v>133</v>
      </c>
      <c r="I53" s="529">
        <v>9</v>
      </c>
      <c r="J53" s="502">
        <v>2216</v>
      </c>
    </row>
    <row r="54" spans="1:10" ht="15" thickBot="1" x14ac:dyDescent="0.35">
      <c r="A54" s="1361"/>
      <c r="B54" s="473" t="s">
        <v>18</v>
      </c>
      <c r="C54" s="496">
        <v>462</v>
      </c>
      <c r="D54" s="496">
        <v>179</v>
      </c>
      <c r="E54" s="496">
        <v>693</v>
      </c>
      <c r="F54" s="496">
        <v>40</v>
      </c>
      <c r="G54" s="496">
        <v>932</v>
      </c>
      <c r="H54" s="496">
        <v>143</v>
      </c>
      <c r="I54" s="529">
        <v>10</v>
      </c>
      <c r="J54" s="502">
        <v>2459</v>
      </c>
    </row>
    <row r="55" spans="1:10" ht="15" thickBot="1" x14ac:dyDescent="0.35">
      <c r="A55" s="1361"/>
      <c r="B55" s="471" t="s">
        <v>252</v>
      </c>
      <c r="C55" s="496">
        <v>15</v>
      </c>
      <c r="D55" s="496">
        <v>10</v>
      </c>
      <c r="E55" s="496">
        <v>10</v>
      </c>
      <c r="F55" s="496">
        <v>15</v>
      </c>
      <c r="G55" s="496">
        <v>20</v>
      </c>
      <c r="H55" s="496">
        <v>10</v>
      </c>
      <c r="I55" s="529">
        <v>24</v>
      </c>
      <c r="J55" s="496">
        <v>15</v>
      </c>
    </row>
    <row r="56" spans="1:10" ht="15" thickBot="1" x14ac:dyDescent="0.35">
      <c r="A56" s="1361"/>
      <c r="B56" s="473" t="s">
        <v>287</v>
      </c>
      <c r="C56" s="493">
        <v>22.867718257159101</v>
      </c>
      <c r="D56" s="493">
        <v>33.1557311148972</v>
      </c>
      <c r="E56" s="493">
        <v>14.8681167055</v>
      </c>
      <c r="F56" s="493">
        <v>30.576765256382799</v>
      </c>
      <c r="G56" s="493">
        <v>54.757354001540399</v>
      </c>
      <c r="H56" s="493">
        <v>22.2238793464266</v>
      </c>
      <c r="I56" s="661">
        <v>154.298994925833</v>
      </c>
      <c r="J56" s="493">
        <v>40.106062665399897</v>
      </c>
    </row>
    <row r="57" spans="1:10" x14ac:dyDescent="0.3">
      <c r="A57" s="1362"/>
      <c r="B57" s="498" t="s">
        <v>254</v>
      </c>
      <c r="C57" s="493">
        <v>1.99513643008594</v>
      </c>
      <c r="D57" s="499">
        <v>4.6473228829191102</v>
      </c>
      <c r="E57" s="499">
        <v>1.0591564070575299</v>
      </c>
      <c r="F57" s="499">
        <v>9.0663461668070902</v>
      </c>
      <c r="G57" s="499">
        <v>3.3636070287329201</v>
      </c>
      <c r="H57" s="499">
        <v>3.48515907402308</v>
      </c>
      <c r="I57" s="670">
        <v>91.502687708013198</v>
      </c>
      <c r="J57" s="499">
        <v>1.5167063928864399</v>
      </c>
    </row>
    <row r="58" spans="1:10" ht="15" thickBot="1" x14ac:dyDescent="0.35">
      <c r="A58" s="1405" t="s">
        <v>71</v>
      </c>
      <c r="B58" s="471" t="s">
        <v>265</v>
      </c>
      <c r="C58" s="500">
        <v>21.812576220746699</v>
      </c>
      <c r="D58" s="674">
        <v>35.153530019155298</v>
      </c>
      <c r="E58" s="500">
        <v>15.3336102677738</v>
      </c>
      <c r="F58" s="674">
        <v>7.0469344378393401</v>
      </c>
      <c r="G58" s="500">
        <v>42.163519496509799</v>
      </c>
      <c r="H58" s="674">
        <v>26.543780806147801</v>
      </c>
      <c r="I58" s="675">
        <v>270</v>
      </c>
      <c r="J58" s="500">
        <v>27.324631000448498</v>
      </c>
    </row>
    <row r="59" spans="1:10" ht="15" thickBot="1" x14ac:dyDescent="0.35">
      <c r="A59" s="1361"/>
      <c r="B59" s="473" t="s">
        <v>17</v>
      </c>
      <c r="C59" s="496">
        <v>174</v>
      </c>
      <c r="D59" s="529">
        <v>24</v>
      </c>
      <c r="E59" s="496">
        <v>104</v>
      </c>
      <c r="F59" s="529">
        <v>20</v>
      </c>
      <c r="G59" s="496">
        <v>151</v>
      </c>
      <c r="H59" s="529">
        <v>30</v>
      </c>
      <c r="I59" s="653">
        <v>1</v>
      </c>
      <c r="J59" s="501">
        <v>504</v>
      </c>
    </row>
    <row r="60" spans="1:10" ht="15" thickBot="1" x14ac:dyDescent="0.35">
      <c r="A60" s="1361"/>
      <c r="B60" s="473" t="s">
        <v>18</v>
      </c>
      <c r="C60" s="496">
        <v>128</v>
      </c>
      <c r="D60" s="529">
        <v>24</v>
      </c>
      <c r="E60" s="496">
        <v>75</v>
      </c>
      <c r="F60" s="529">
        <v>16</v>
      </c>
      <c r="G60" s="496">
        <v>124</v>
      </c>
      <c r="H60" s="529">
        <v>21</v>
      </c>
      <c r="I60" s="653">
        <v>1</v>
      </c>
      <c r="J60" s="496">
        <v>389</v>
      </c>
    </row>
    <row r="61" spans="1:10" ht="15" thickBot="1" x14ac:dyDescent="0.35">
      <c r="A61" s="1361"/>
      <c r="B61" s="471" t="s">
        <v>252</v>
      </c>
      <c r="C61" s="496">
        <v>10</v>
      </c>
      <c r="D61" s="529">
        <v>10</v>
      </c>
      <c r="E61" s="496">
        <v>8</v>
      </c>
      <c r="F61" s="529">
        <v>3</v>
      </c>
      <c r="G61" s="496">
        <v>21</v>
      </c>
      <c r="H61" s="529">
        <v>15</v>
      </c>
      <c r="I61" s="653">
        <v>270</v>
      </c>
      <c r="J61" s="496">
        <v>12</v>
      </c>
    </row>
    <row r="62" spans="1:10" ht="15" thickBot="1" x14ac:dyDescent="0.35">
      <c r="A62" s="1361"/>
      <c r="B62" s="473" t="s">
        <v>287</v>
      </c>
      <c r="C62" s="493">
        <v>35.251384866353703</v>
      </c>
      <c r="D62" s="661">
        <v>69.398840843089303</v>
      </c>
      <c r="E62" s="497">
        <v>21.788219507004701</v>
      </c>
      <c r="F62" s="531">
        <v>7.5307285855110004</v>
      </c>
      <c r="G62" s="493">
        <v>50.592911858552903</v>
      </c>
      <c r="H62" s="661">
        <v>34.164317973960003</v>
      </c>
      <c r="I62" s="669">
        <v>0</v>
      </c>
      <c r="J62" s="493">
        <v>42.4189191023411</v>
      </c>
    </row>
    <row r="63" spans="1:10" x14ac:dyDescent="0.3">
      <c r="A63" s="1362"/>
      <c r="B63" s="498" t="s">
        <v>254</v>
      </c>
      <c r="C63" s="499">
        <v>5.84308160722059</v>
      </c>
      <c r="D63" s="670">
        <v>26.565460544687301</v>
      </c>
      <c r="E63" s="499">
        <v>4.7180426651382898</v>
      </c>
      <c r="F63" s="670">
        <v>3.5305938291021901</v>
      </c>
      <c r="G63" s="499">
        <v>8.5201960271285309</v>
      </c>
      <c r="H63" s="670">
        <v>13.9808591851716</v>
      </c>
      <c r="I63" s="669">
        <v>0</v>
      </c>
      <c r="J63" s="499">
        <v>4.0332537921128404</v>
      </c>
    </row>
    <row r="64" spans="1:10" ht="15" thickBot="1" x14ac:dyDescent="0.35">
      <c r="A64" s="1405" t="s">
        <v>72</v>
      </c>
      <c r="B64" s="471" t="s">
        <v>265</v>
      </c>
      <c r="C64" s="500">
        <v>21.449612313033601</v>
      </c>
      <c r="D64" s="500">
        <v>14.4834866966475</v>
      </c>
      <c r="E64" s="500">
        <v>16.944585611936802</v>
      </c>
      <c r="F64" s="674">
        <v>49.356596835331402</v>
      </c>
      <c r="G64" s="500">
        <v>53.102288223220597</v>
      </c>
      <c r="H64" s="500">
        <v>20.842398924801</v>
      </c>
      <c r="I64" s="674">
        <v>40.030434262344102</v>
      </c>
      <c r="J64" s="500">
        <v>31.6488133875119</v>
      </c>
    </row>
    <row r="65" spans="1:10" ht="15" thickBot="1" x14ac:dyDescent="0.35">
      <c r="A65" s="1361"/>
      <c r="B65" s="473" t="s">
        <v>17</v>
      </c>
      <c r="C65" s="496">
        <v>167</v>
      </c>
      <c r="D65" s="496">
        <v>72</v>
      </c>
      <c r="E65" s="496">
        <v>237</v>
      </c>
      <c r="F65" s="529">
        <v>14</v>
      </c>
      <c r="G65" s="496">
        <v>317</v>
      </c>
      <c r="H65" s="496">
        <v>64</v>
      </c>
      <c r="I65" s="529">
        <v>8</v>
      </c>
      <c r="J65" s="501">
        <v>879</v>
      </c>
    </row>
    <row r="66" spans="1:10" ht="15" thickBot="1" x14ac:dyDescent="0.35">
      <c r="A66" s="1361"/>
      <c r="B66" s="473" t="s">
        <v>18</v>
      </c>
      <c r="C66" s="496">
        <v>218</v>
      </c>
      <c r="D66" s="496">
        <v>98</v>
      </c>
      <c r="E66" s="496">
        <v>288</v>
      </c>
      <c r="F66" s="529">
        <v>17</v>
      </c>
      <c r="G66" s="496">
        <v>383</v>
      </c>
      <c r="H66" s="496">
        <v>62</v>
      </c>
      <c r="I66" s="529">
        <v>10</v>
      </c>
      <c r="J66" s="502">
        <v>1076</v>
      </c>
    </row>
    <row r="67" spans="1:10" ht="15" thickBot="1" x14ac:dyDescent="0.35">
      <c r="A67" s="1361"/>
      <c r="B67" s="471" t="s">
        <v>252</v>
      </c>
      <c r="C67" s="496">
        <v>10</v>
      </c>
      <c r="D67" s="496">
        <v>10</v>
      </c>
      <c r="E67" s="496">
        <v>10</v>
      </c>
      <c r="F67" s="529">
        <v>15</v>
      </c>
      <c r="G67" s="496">
        <v>30</v>
      </c>
      <c r="H67" s="496">
        <v>10</v>
      </c>
      <c r="I67" s="529">
        <v>40</v>
      </c>
      <c r="J67" s="496">
        <v>15</v>
      </c>
    </row>
    <row r="68" spans="1:10" ht="15" thickBot="1" x14ac:dyDescent="0.35">
      <c r="A68" s="1361"/>
      <c r="B68" s="473" t="s">
        <v>287</v>
      </c>
      <c r="C68" s="493">
        <v>34.585400932970003</v>
      </c>
      <c r="D68" s="493">
        <v>17.206225251498999</v>
      </c>
      <c r="E68" s="497">
        <v>21.221100909321201</v>
      </c>
      <c r="F68" s="531">
        <v>90.909946734840801</v>
      </c>
      <c r="G68" s="493">
        <v>76.369979019658103</v>
      </c>
      <c r="H68" s="493">
        <v>29.095646815871</v>
      </c>
      <c r="I68" s="531">
        <v>41.862571649514898</v>
      </c>
      <c r="J68" s="493">
        <v>54.353494485522099</v>
      </c>
    </row>
    <row r="69" spans="1:10" x14ac:dyDescent="0.3">
      <c r="A69" s="1362"/>
      <c r="B69" s="498" t="s">
        <v>254</v>
      </c>
      <c r="C69" s="493">
        <v>4.3927382065473504</v>
      </c>
      <c r="D69" s="493">
        <v>3.25944246860539</v>
      </c>
      <c r="E69" s="499">
        <v>2.3449976954253402</v>
      </c>
      <c r="F69" s="670">
        <v>41.348303582765404</v>
      </c>
      <c r="G69" s="493">
        <v>7.3180275129287597</v>
      </c>
      <c r="H69" s="493">
        <v>6.9295163716927899</v>
      </c>
      <c r="I69" s="670">
        <v>24.825423018089801</v>
      </c>
      <c r="J69" s="493">
        <v>3.1073637059328498</v>
      </c>
    </row>
    <row r="70" spans="1:10" x14ac:dyDescent="0.3">
      <c r="A70" s="491" t="s">
        <v>288</v>
      </c>
      <c r="B70" s="491"/>
      <c r="C70" s="492"/>
      <c r="D70" s="492"/>
      <c r="E70" s="492"/>
      <c r="F70" s="492"/>
      <c r="G70" s="492"/>
      <c r="H70" s="492"/>
      <c r="I70" s="492"/>
      <c r="J70" s="492"/>
    </row>
    <row r="71" spans="1:10" ht="15" thickBot="1" x14ac:dyDescent="0.35">
      <c r="A71" s="1405" t="s">
        <v>27</v>
      </c>
      <c r="B71" s="471" t="s">
        <v>265</v>
      </c>
      <c r="C71" s="493">
        <v>27.046737292850001</v>
      </c>
      <c r="D71" s="493">
        <v>17.664840443523001</v>
      </c>
      <c r="E71" s="493">
        <v>16.539867891114501</v>
      </c>
      <c r="F71" s="493">
        <v>44.623796970385001</v>
      </c>
      <c r="G71" s="493">
        <v>43.833398757217601</v>
      </c>
      <c r="H71" s="493">
        <v>18.779900063611699</v>
      </c>
      <c r="I71" s="493">
        <v>29.3920544185453</v>
      </c>
      <c r="J71" s="493">
        <v>29.5206626654285</v>
      </c>
    </row>
    <row r="72" spans="1:10" ht="15" thickBot="1" x14ac:dyDescent="0.35">
      <c r="A72" s="1361"/>
      <c r="B72" s="473" t="s">
        <v>17</v>
      </c>
      <c r="C72" s="502">
        <v>1449</v>
      </c>
      <c r="D72" s="496">
        <v>472</v>
      </c>
      <c r="E72" s="502">
        <v>1793</v>
      </c>
      <c r="F72" s="496">
        <v>87</v>
      </c>
      <c r="G72" s="502">
        <v>2433</v>
      </c>
      <c r="H72" s="496">
        <v>342</v>
      </c>
      <c r="I72" s="496">
        <v>47</v>
      </c>
      <c r="J72" s="502">
        <v>6623</v>
      </c>
    </row>
    <row r="73" spans="1:10" ht="15" thickBot="1" x14ac:dyDescent="0.35">
      <c r="A73" s="1361"/>
      <c r="B73" s="473" t="s">
        <v>18</v>
      </c>
      <c r="C73" s="502">
        <v>1001</v>
      </c>
      <c r="D73" s="496">
        <v>410</v>
      </c>
      <c r="E73" s="502">
        <v>1350</v>
      </c>
      <c r="F73" s="496">
        <v>59</v>
      </c>
      <c r="G73" s="502">
        <v>1879</v>
      </c>
      <c r="H73" s="496">
        <v>255</v>
      </c>
      <c r="I73" s="496">
        <v>44</v>
      </c>
      <c r="J73" s="502">
        <v>4998</v>
      </c>
    </row>
    <row r="74" spans="1:10" ht="15" thickBot="1" x14ac:dyDescent="0.35">
      <c r="A74" s="1361"/>
      <c r="B74" s="471" t="s">
        <v>252</v>
      </c>
      <c r="C74" s="496">
        <v>20</v>
      </c>
      <c r="D74" s="496">
        <v>13</v>
      </c>
      <c r="E74" s="496">
        <v>10</v>
      </c>
      <c r="F74" s="496">
        <v>30</v>
      </c>
      <c r="G74" s="496">
        <v>20</v>
      </c>
      <c r="H74" s="496">
        <v>15</v>
      </c>
      <c r="I74" s="496">
        <v>20</v>
      </c>
      <c r="J74" s="496">
        <v>15</v>
      </c>
    </row>
    <row r="75" spans="1:10" ht="15" thickBot="1" x14ac:dyDescent="0.35">
      <c r="A75" s="1361"/>
      <c r="B75" s="473" t="s">
        <v>287</v>
      </c>
      <c r="C75" s="497">
        <v>44.557224413161101</v>
      </c>
      <c r="D75" s="497">
        <v>18.150367621943101</v>
      </c>
      <c r="E75" s="497">
        <v>22.167351210637499</v>
      </c>
      <c r="F75" s="497">
        <v>67.863892251726995</v>
      </c>
      <c r="G75" s="497">
        <v>62.581426512942301</v>
      </c>
      <c r="H75" s="497">
        <v>29.914220304378301</v>
      </c>
      <c r="I75" s="497">
        <v>29.453181644139001</v>
      </c>
      <c r="J75" s="497">
        <v>47.763676712568603</v>
      </c>
    </row>
    <row r="76" spans="1:10" x14ac:dyDescent="0.3">
      <c r="A76" s="1362"/>
      <c r="B76" s="498" t="s">
        <v>254</v>
      </c>
      <c r="C76" s="504">
        <v>2.6410209394549198</v>
      </c>
      <c r="D76" s="504">
        <v>1.6809865982915699</v>
      </c>
      <c r="E76" s="504">
        <v>1.1314039001465701</v>
      </c>
      <c r="F76" s="504">
        <v>16.568512213816199</v>
      </c>
      <c r="G76" s="504">
        <v>2.7074024776994401</v>
      </c>
      <c r="H76" s="504">
        <v>3.5130016284935301</v>
      </c>
      <c r="I76" s="504">
        <v>8.3267711949013208</v>
      </c>
      <c r="J76" s="504">
        <v>1.2669818044935099</v>
      </c>
    </row>
    <row r="77" spans="1:10" ht="15" thickBot="1" x14ac:dyDescent="0.35">
      <c r="A77" s="1405" t="s">
        <v>84</v>
      </c>
      <c r="B77" s="471" t="s">
        <v>265</v>
      </c>
      <c r="C77" s="500">
        <v>21.642724414346699</v>
      </c>
      <c r="D77" s="500">
        <v>14.9875294938001</v>
      </c>
      <c r="E77" s="500">
        <v>16.680964494437799</v>
      </c>
      <c r="F77" s="674">
        <v>73.382639764692598</v>
      </c>
      <c r="G77" s="500">
        <v>40.944779638939998</v>
      </c>
      <c r="H77" s="500">
        <v>15.4300160566226</v>
      </c>
      <c r="I77" s="674">
        <v>84.787609531596402</v>
      </c>
      <c r="J77" s="500">
        <v>28.067365747078899</v>
      </c>
    </row>
    <row r="78" spans="1:10" ht="15" thickBot="1" x14ac:dyDescent="0.35">
      <c r="A78" s="1361"/>
      <c r="B78" s="473" t="s">
        <v>17</v>
      </c>
      <c r="C78" s="496">
        <v>442</v>
      </c>
      <c r="D78" s="496">
        <v>124</v>
      </c>
      <c r="E78" s="496">
        <v>539</v>
      </c>
      <c r="F78" s="529">
        <v>30</v>
      </c>
      <c r="G78" s="496">
        <v>759</v>
      </c>
      <c r="H78" s="496">
        <v>131</v>
      </c>
      <c r="I78" s="529">
        <v>20</v>
      </c>
      <c r="J78" s="502">
        <v>2045</v>
      </c>
    </row>
    <row r="79" spans="1:10" ht="15" thickBot="1" x14ac:dyDescent="0.35">
      <c r="A79" s="1361"/>
      <c r="B79" s="473" t="s">
        <v>18</v>
      </c>
      <c r="C79" s="496">
        <v>421</v>
      </c>
      <c r="D79" s="496">
        <v>141</v>
      </c>
      <c r="E79" s="496">
        <v>505</v>
      </c>
      <c r="F79" s="529">
        <v>30</v>
      </c>
      <c r="G79" s="496">
        <v>772</v>
      </c>
      <c r="H79" s="496">
        <v>126</v>
      </c>
      <c r="I79" s="529">
        <v>21</v>
      </c>
      <c r="J79" s="502">
        <v>2016</v>
      </c>
    </row>
    <row r="80" spans="1:10" ht="15" thickBot="1" x14ac:dyDescent="0.35">
      <c r="A80" s="1361"/>
      <c r="B80" s="471" t="s">
        <v>252</v>
      </c>
      <c r="C80" s="495">
        <v>15</v>
      </c>
      <c r="D80" s="495">
        <v>10</v>
      </c>
      <c r="E80" s="496">
        <v>10</v>
      </c>
      <c r="F80" s="658">
        <v>20</v>
      </c>
      <c r="G80" s="495">
        <v>20</v>
      </c>
      <c r="H80" s="495">
        <v>10</v>
      </c>
      <c r="I80" s="658">
        <v>30</v>
      </c>
      <c r="J80" s="495">
        <v>15</v>
      </c>
    </row>
    <row r="81" spans="1:10" ht="15" thickBot="1" x14ac:dyDescent="0.35">
      <c r="A81" s="1361"/>
      <c r="B81" s="473" t="s">
        <v>287</v>
      </c>
      <c r="C81" s="497">
        <v>24.579799795279801</v>
      </c>
      <c r="D81" s="497">
        <v>13.580336432294599</v>
      </c>
      <c r="E81" s="493">
        <v>21.8038696651764</v>
      </c>
      <c r="F81" s="531">
        <v>141.821597316143</v>
      </c>
      <c r="G81" s="497">
        <v>55.526479544176802</v>
      </c>
      <c r="H81" s="497">
        <v>18.4310851152174</v>
      </c>
      <c r="I81" s="531">
        <v>137.92160896103201</v>
      </c>
      <c r="J81" s="497">
        <v>45.5880760806171</v>
      </c>
    </row>
    <row r="82" spans="1:10" x14ac:dyDescent="0.3">
      <c r="A82" s="1362"/>
      <c r="B82" s="498" t="s">
        <v>254</v>
      </c>
      <c r="C82" s="497">
        <v>2.2465084004294402</v>
      </c>
      <c r="D82" s="497">
        <v>2.1447255540399301</v>
      </c>
      <c r="E82" s="493">
        <v>1.8195275757054801</v>
      </c>
      <c r="F82" s="531">
        <v>48.557072883464997</v>
      </c>
      <c r="G82" s="497">
        <v>3.74767777247374</v>
      </c>
      <c r="H82" s="497">
        <v>3.0791892775238998</v>
      </c>
      <c r="I82" s="531">
        <v>56.440833823939002</v>
      </c>
      <c r="J82" s="497">
        <v>1.90404300903696</v>
      </c>
    </row>
    <row r="83" spans="1:10" ht="15" thickBot="1" x14ac:dyDescent="0.35">
      <c r="A83" s="1405" t="s">
        <v>89</v>
      </c>
      <c r="B83" s="471" t="s">
        <v>265</v>
      </c>
      <c r="C83" s="500">
        <v>24.873699973726499</v>
      </c>
      <c r="D83" s="500">
        <v>23.325351566219801</v>
      </c>
      <c r="E83" s="500">
        <v>12.783587417749599</v>
      </c>
      <c r="F83" s="673">
        <v>42.247624361594298</v>
      </c>
      <c r="G83" s="500">
        <v>40.872671806653102</v>
      </c>
      <c r="H83" s="500">
        <v>18.260672100615899</v>
      </c>
      <c r="I83" s="673">
        <v>7.5</v>
      </c>
      <c r="J83" s="500">
        <v>27.519558746867201</v>
      </c>
    </row>
    <row r="84" spans="1:10" ht="15" thickBot="1" x14ac:dyDescent="0.35">
      <c r="A84" s="1361"/>
      <c r="B84" s="473" t="s">
        <v>17</v>
      </c>
      <c r="C84" s="496">
        <v>140</v>
      </c>
      <c r="D84" s="496">
        <v>44</v>
      </c>
      <c r="E84" s="496">
        <v>164</v>
      </c>
      <c r="F84" s="653">
        <v>5</v>
      </c>
      <c r="G84" s="496">
        <v>245</v>
      </c>
      <c r="H84" s="496">
        <v>36</v>
      </c>
      <c r="I84" s="653">
        <v>2</v>
      </c>
      <c r="J84" s="493">
        <v>636</v>
      </c>
    </row>
    <row r="85" spans="1:10" ht="15" thickBot="1" x14ac:dyDescent="0.35">
      <c r="A85" s="1361"/>
      <c r="B85" s="473" t="s">
        <v>18</v>
      </c>
      <c r="C85" s="496">
        <v>95</v>
      </c>
      <c r="D85" s="496">
        <v>39</v>
      </c>
      <c r="E85" s="496">
        <v>145</v>
      </c>
      <c r="F85" s="653">
        <v>4</v>
      </c>
      <c r="G85" s="496">
        <v>211</v>
      </c>
      <c r="H85" s="496">
        <v>31</v>
      </c>
      <c r="I85" s="653">
        <v>2</v>
      </c>
      <c r="J85" s="496">
        <v>527</v>
      </c>
    </row>
    <row r="86" spans="1:10" ht="15" thickBot="1" x14ac:dyDescent="0.35">
      <c r="A86" s="1361"/>
      <c r="B86" s="471" t="s">
        <v>252</v>
      </c>
      <c r="C86" s="495">
        <v>20</v>
      </c>
      <c r="D86" s="496">
        <v>15</v>
      </c>
      <c r="E86" s="496">
        <v>10</v>
      </c>
      <c r="F86" s="653">
        <v>50</v>
      </c>
      <c r="G86" s="495">
        <v>28</v>
      </c>
      <c r="H86" s="495">
        <v>10</v>
      </c>
      <c r="I86" s="653">
        <v>5</v>
      </c>
      <c r="J86" s="495">
        <v>15</v>
      </c>
    </row>
    <row r="87" spans="1:10" ht="15" thickBot="1" x14ac:dyDescent="0.35">
      <c r="A87" s="1361"/>
      <c r="B87" s="473" t="s">
        <v>287</v>
      </c>
      <c r="C87" s="497">
        <v>18.412982686632901</v>
      </c>
      <c r="D87" s="493">
        <v>26.118291031808901</v>
      </c>
      <c r="E87" s="493">
        <v>11.911292305598799</v>
      </c>
      <c r="F87" s="669">
        <v>29.142573435586499</v>
      </c>
      <c r="G87" s="497">
        <v>50.992200393673201</v>
      </c>
      <c r="H87" s="497">
        <v>21.321377080776301</v>
      </c>
      <c r="I87" s="669">
        <v>3.53553390593274</v>
      </c>
      <c r="J87" s="497">
        <v>36.329535256930399</v>
      </c>
    </row>
    <row r="88" spans="1:10" x14ac:dyDescent="0.3">
      <c r="A88" s="1362"/>
      <c r="B88" s="498" t="s">
        <v>254</v>
      </c>
      <c r="C88" s="497">
        <v>3.5426895459872898</v>
      </c>
      <c r="D88" s="493">
        <v>7.8430179136186302</v>
      </c>
      <c r="E88" s="493">
        <v>1.85500735093921</v>
      </c>
      <c r="F88" s="669">
        <v>27.325533981877701</v>
      </c>
      <c r="G88" s="497">
        <v>6.5831428458784602</v>
      </c>
      <c r="H88" s="497">
        <v>7.1813345238727804</v>
      </c>
      <c r="I88" s="669">
        <v>4.68825</v>
      </c>
      <c r="J88" s="497">
        <v>2.9677361592937999</v>
      </c>
    </row>
    <row r="89" spans="1:10" ht="15" thickBot="1" x14ac:dyDescent="0.35">
      <c r="A89" s="1405" t="s">
        <v>90</v>
      </c>
      <c r="B89" s="471" t="s">
        <v>265</v>
      </c>
      <c r="C89" s="500">
        <v>17.5100463300931</v>
      </c>
      <c r="D89" s="500">
        <v>15.459598598206799</v>
      </c>
      <c r="E89" s="500">
        <v>15.0213716000966</v>
      </c>
      <c r="F89" s="674">
        <v>88.451567975878604</v>
      </c>
      <c r="G89" s="500">
        <v>44.179149015402302</v>
      </c>
      <c r="H89" s="500">
        <v>9.97492146610921</v>
      </c>
      <c r="I89" s="674">
        <v>40.030434262344102</v>
      </c>
      <c r="J89" s="500">
        <v>26.785582313489101</v>
      </c>
    </row>
    <row r="90" spans="1:10" ht="15" thickBot="1" x14ac:dyDescent="0.35">
      <c r="A90" s="1361"/>
      <c r="B90" s="473" t="s">
        <v>17</v>
      </c>
      <c r="C90" s="496">
        <v>98</v>
      </c>
      <c r="D90" s="496">
        <v>38</v>
      </c>
      <c r="E90" s="496">
        <v>127</v>
      </c>
      <c r="F90" s="529">
        <v>6</v>
      </c>
      <c r="G90" s="496">
        <v>168</v>
      </c>
      <c r="H90" s="496">
        <v>35</v>
      </c>
      <c r="I90" s="529">
        <v>8</v>
      </c>
      <c r="J90" s="493">
        <v>480</v>
      </c>
    </row>
    <row r="91" spans="1:10" ht="15" thickBot="1" x14ac:dyDescent="0.35">
      <c r="A91" s="1361"/>
      <c r="B91" s="473" t="s">
        <v>18</v>
      </c>
      <c r="C91" s="496">
        <v>162</v>
      </c>
      <c r="D91" s="496">
        <v>70</v>
      </c>
      <c r="E91" s="496">
        <v>212</v>
      </c>
      <c r="F91" s="529">
        <v>10</v>
      </c>
      <c r="G91" s="496">
        <v>275</v>
      </c>
      <c r="H91" s="496">
        <v>44</v>
      </c>
      <c r="I91" s="529">
        <v>10</v>
      </c>
      <c r="J91" s="496">
        <v>783</v>
      </c>
    </row>
    <row r="92" spans="1:10" ht="15" thickBot="1" x14ac:dyDescent="0.35">
      <c r="A92" s="1361"/>
      <c r="B92" s="471" t="s">
        <v>252</v>
      </c>
      <c r="C92" s="495">
        <v>10</v>
      </c>
      <c r="D92" s="495">
        <v>10</v>
      </c>
      <c r="E92" s="496">
        <v>10</v>
      </c>
      <c r="F92" s="529">
        <v>10</v>
      </c>
      <c r="G92" s="495">
        <v>30</v>
      </c>
      <c r="H92" s="495">
        <v>7</v>
      </c>
      <c r="I92" s="529">
        <v>40</v>
      </c>
      <c r="J92" s="495">
        <v>10</v>
      </c>
    </row>
    <row r="93" spans="1:10" ht="15" thickBot="1" x14ac:dyDescent="0.35">
      <c r="A93" s="1361"/>
      <c r="B93" s="473" t="s">
        <v>287</v>
      </c>
      <c r="C93" s="497">
        <v>23.7817704519891</v>
      </c>
      <c r="D93" s="497">
        <v>21.1219110695647</v>
      </c>
      <c r="E93" s="493">
        <v>22.6041234680191</v>
      </c>
      <c r="F93" s="661">
        <v>125.658611449641</v>
      </c>
      <c r="G93" s="497">
        <v>54.105036371581299</v>
      </c>
      <c r="H93" s="497">
        <v>8.7138510748084492</v>
      </c>
      <c r="I93" s="661">
        <v>41.862571649514898</v>
      </c>
      <c r="J93" s="497">
        <v>42.069043548761798</v>
      </c>
    </row>
    <row r="94" spans="1:10" x14ac:dyDescent="0.3">
      <c r="A94" s="1362"/>
      <c r="B94" s="498" t="s">
        <v>254</v>
      </c>
      <c r="C94" s="497">
        <v>3.50394619904338</v>
      </c>
      <c r="D94" s="497">
        <v>4.7342909392769199</v>
      </c>
      <c r="E94" s="493">
        <v>2.9113236877091699</v>
      </c>
      <c r="F94" s="661">
        <v>74.518312234152106</v>
      </c>
      <c r="G94" s="497">
        <v>6.1184596462450003</v>
      </c>
      <c r="H94" s="497">
        <v>2.463511243133</v>
      </c>
      <c r="I94" s="661">
        <v>24.825423018089801</v>
      </c>
      <c r="J94" s="497">
        <v>2.8193728348182101</v>
      </c>
    </row>
    <row r="95" spans="1:10" ht="15" thickBot="1" x14ac:dyDescent="0.35">
      <c r="A95" s="1405" t="s">
        <v>91</v>
      </c>
      <c r="B95" s="471" t="s">
        <v>265</v>
      </c>
      <c r="C95" s="500">
        <v>21.3363916685033</v>
      </c>
      <c r="D95" s="500">
        <v>25.239062289117498</v>
      </c>
      <c r="E95" s="500">
        <v>9.42271584500355</v>
      </c>
      <c r="F95" s="673">
        <v>39.051321790209002</v>
      </c>
      <c r="G95" s="500">
        <v>35.911043371218497</v>
      </c>
      <c r="H95" s="500">
        <v>29.565047340097401</v>
      </c>
      <c r="I95" s="673">
        <v>0</v>
      </c>
      <c r="J95" s="500">
        <v>24.171287911456101</v>
      </c>
    </row>
    <row r="96" spans="1:10" ht="15" thickBot="1" x14ac:dyDescent="0.35">
      <c r="A96" s="1361"/>
      <c r="B96" s="473" t="s">
        <v>17</v>
      </c>
      <c r="C96" s="496">
        <v>123</v>
      </c>
      <c r="D96" s="496">
        <v>32</v>
      </c>
      <c r="E96" s="496">
        <v>169</v>
      </c>
      <c r="F96" s="653">
        <v>5</v>
      </c>
      <c r="G96" s="496">
        <v>227</v>
      </c>
      <c r="H96" s="496">
        <v>13</v>
      </c>
      <c r="I96" s="653">
        <v>0</v>
      </c>
      <c r="J96" s="493">
        <v>569</v>
      </c>
    </row>
    <row r="97" spans="1:10" ht="15" thickBot="1" x14ac:dyDescent="0.35">
      <c r="A97" s="1361"/>
      <c r="B97" s="473" t="s">
        <v>18</v>
      </c>
      <c r="C97" s="496">
        <v>84</v>
      </c>
      <c r="D97" s="496">
        <v>34</v>
      </c>
      <c r="E97" s="496">
        <v>118</v>
      </c>
      <c r="F97" s="653">
        <v>3</v>
      </c>
      <c r="G97" s="496">
        <v>156</v>
      </c>
      <c r="H97" s="496">
        <v>11</v>
      </c>
      <c r="I97" s="653">
        <v>0</v>
      </c>
      <c r="J97" s="496">
        <v>406</v>
      </c>
    </row>
    <row r="98" spans="1:10" ht="15" thickBot="1" x14ac:dyDescent="0.35">
      <c r="A98" s="1361"/>
      <c r="B98" s="471" t="s">
        <v>252</v>
      </c>
      <c r="C98" s="495">
        <v>12</v>
      </c>
      <c r="D98" s="496">
        <v>13</v>
      </c>
      <c r="E98" s="496">
        <v>7</v>
      </c>
      <c r="F98" s="653">
        <v>60</v>
      </c>
      <c r="G98" s="495">
        <v>20</v>
      </c>
      <c r="H98" s="495">
        <v>30</v>
      </c>
      <c r="I98" s="653">
        <v>0</v>
      </c>
      <c r="J98" s="495">
        <v>10</v>
      </c>
    </row>
    <row r="99" spans="1:10" ht="15" thickBot="1" x14ac:dyDescent="0.35">
      <c r="A99" s="1361"/>
      <c r="B99" s="473" t="s">
        <v>287</v>
      </c>
      <c r="C99" s="497">
        <v>23.3697189353671</v>
      </c>
      <c r="D99" s="493">
        <v>33.0601475157927</v>
      </c>
      <c r="E99" s="493">
        <v>7.2370795117982798</v>
      </c>
      <c r="F99" s="669">
        <v>31.508481900228698</v>
      </c>
      <c r="G99" s="497">
        <v>47.673630920316199</v>
      </c>
      <c r="H99" s="497">
        <v>25.869534974916501</v>
      </c>
      <c r="I99" s="669">
        <v>0</v>
      </c>
      <c r="J99" s="497">
        <v>35.1948124116972</v>
      </c>
    </row>
    <row r="100" spans="1:10" x14ac:dyDescent="0.3">
      <c r="A100" s="1362"/>
      <c r="B100" s="498" t="s">
        <v>254</v>
      </c>
      <c r="C100" s="497">
        <v>4.7817250425053999</v>
      </c>
      <c r="D100" s="493">
        <v>10.632516912234101</v>
      </c>
      <c r="E100" s="493">
        <v>1.2493758130774699</v>
      </c>
      <c r="F100" s="669">
        <v>34.114389629502398</v>
      </c>
      <c r="G100" s="497">
        <v>7.1579174315025504</v>
      </c>
      <c r="H100" s="497">
        <v>14.6272617510232</v>
      </c>
      <c r="I100" s="669">
        <v>0</v>
      </c>
      <c r="J100" s="497">
        <v>3.2755662794589999</v>
      </c>
    </row>
    <row r="101" spans="1:10" ht="15" thickBot="1" x14ac:dyDescent="0.35">
      <c r="A101" s="1405" t="s">
        <v>66</v>
      </c>
      <c r="B101" s="471" t="s">
        <v>265</v>
      </c>
      <c r="C101" s="500">
        <v>21.831659987725299</v>
      </c>
      <c r="D101" s="500">
        <v>19.119189754372702</v>
      </c>
      <c r="E101" s="500">
        <v>13.779902191079501</v>
      </c>
      <c r="F101" s="500">
        <v>25.686144418407299</v>
      </c>
      <c r="G101" s="500">
        <v>38.766337617036299</v>
      </c>
      <c r="H101" s="500">
        <v>16.623972392163498</v>
      </c>
      <c r="I101" s="674">
        <v>71.562565612846299</v>
      </c>
      <c r="J101" s="500">
        <v>25.610690338534301</v>
      </c>
    </row>
    <row r="102" spans="1:10" ht="15" thickBot="1" x14ac:dyDescent="0.35">
      <c r="A102" s="1361"/>
      <c r="B102" s="473" t="s">
        <v>17</v>
      </c>
      <c r="C102" s="496">
        <v>366</v>
      </c>
      <c r="D102" s="496">
        <v>97</v>
      </c>
      <c r="E102" s="496">
        <v>522</v>
      </c>
      <c r="F102" s="496">
        <v>32</v>
      </c>
      <c r="G102" s="496">
        <v>669</v>
      </c>
      <c r="H102" s="496">
        <v>109</v>
      </c>
      <c r="I102" s="529">
        <v>8</v>
      </c>
      <c r="J102" s="502">
        <v>1803</v>
      </c>
    </row>
    <row r="103" spans="1:10" ht="15" thickBot="1" x14ac:dyDescent="0.35">
      <c r="A103" s="1361"/>
      <c r="B103" s="473" t="s">
        <v>18</v>
      </c>
      <c r="C103" s="496">
        <v>377</v>
      </c>
      <c r="D103" s="496">
        <v>141</v>
      </c>
      <c r="E103" s="496">
        <v>608</v>
      </c>
      <c r="F103" s="496">
        <v>36</v>
      </c>
      <c r="G103" s="496">
        <v>776</v>
      </c>
      <c r="H103" s="496">
        <v>121</v>
      </c>
      <c r="I103" s="529">
        <v>8</v>
      </c>
      <c r="J103" s="502">
        <v>2067</v>
      </c>
    </row>
    <row r="104" spans="1:10" ht="15" thickBot="1" x14ac:dyDescent="0.35">
      <c r="A104" s="1361"/>
      <c r="B104" s="471" t="s">
        <v>252</v>
      </c>
      <c r="C104" s="495">
        <v>15</v>
      </c>
      <c r="D104" s="495">
        <v>10</v>
      </c>
      <c r="E104" s="495">
        <v>10</v>
      </c>
      <c r="F104" s="495">
        <v>10</v>
      </c>
      <c r="G104" s="495">
        <v>20</v>
      </c>
      <c r="H104" s="495">
        <v>10</v>
      </c>
      <c r="I104" s="658">
        <v>24</v>
      </c>
      <c r="J104" s="495">
        <v>15</v>
      </c>
    </row>
    <row r="105" spans="1:10" ht="15" thickBot="1" x14ac:dyDescent="0.35">
      <c r="A105" s="1361"/>
      <c r="B105" s="473" t="s">
        <v>287</v>
      </c>
      <c r="C105" s="497">
        <v>18.912249179373301</v>
      </c>
      <c r="D105" s="497">
        <v>37.891634285786303</v>
      </c>
      <c r="E105" s="497">
        <v>13.996507472168</v>
      </c>
      <c r="F105" s="497">
        <v>32.482881264640703</v>
      </c>
      <c r="G105" s="497">
        <v>57.584354899024603</v>
      </c>
      <c r="H105" s="497">
        <v>23.736525676429199</v>
      </c>
      <c r="I105" s="531">
        <v>170.18004950043201</v>
      </c>
      <c r="J105" s="497">
        <v>41.5033032347107</v>
      </c>
    </row>
    <row r="106" spans="1:10" x14ac:dyDescent="0.3">
      <c r="A106" s="1362"/>
      <c r="B106" s="498" t="s">
        <v>254</v>
      </c>
      <c r="C106" s="497">
        <v>1.8265991862306401</v>
      </c>
      <c r="D106" s="497">
        <v>5.9841784290266098</v>
      </c>
      <c r="E106" s="497">
        <v>1.0644827898448599</v>
      </c>
      <c r="F106" s="497">
        <v>10.152524539263499</v>
      </c>
      <c r="G106" s="497">
        <v>3.8765411544074402</v>
      </c>
      <c r="H106" s="497">
        <v>4.0466460546370699</v>
      </c>
      <c r="I106" s="531">
        <v>112.832550655445</v>
      </c>
      <c r="J106" s="497">
        <v>1.71191886878638</v>
      </c>
    </row>
    <row r="107" spans="1:10" x14ac:dyDescent="0.3">
      <c r="A107" s="491" t="s">
        <v>96</v>
      </c>
      <c r="B107" s="491"/>
      <c r="C107" s="492"/>
      <c r="D107" s="492"/>
      <c r="E107" s="492"/>
      <c r="F107" s="492"/>
      <c r="G107" s="492"/>
      <c r="H107" s="492"/>
      <c r="I107" s="492"/>
      <c r="J107" s="492"/>
    </row>
    <row r="108" spans="1:10" ht="15" thickBot="1" x14ac:dyDescent="0.35">
      <c r="A108" s="1405" t="s">
        <v>97</v>
      </c>
      <c r="B108" s="471" t="s">
        <v>265</v>
      </c>
      <c r="C108" s="493">
        <v>23.2391419201949</v>
      </c>
      <c r="D108" s="493">
        <v>17.884052602232899</v>
      </c>
      <c r="E108" s="493">
        <v>15.8892160218378</v>
      </c>
      <c r="F108" s="493">
        <v>40.716832732730303</v>
      </c>
      <c r="G108" s="493">
        <v>40.370777030433402</v>
      </c>
      <c r="H108" s="493">
        <v>16.0418714912689</v>
      </c>
      <c r="I108" s="493">
        <v>35.719284449229001</v>
      </c>
      <c r="J108" s="493">
        <v>27.082209240263701</v>
      </c>
    </row>
    <row r="109" spans="1:10" ht="15" thickBot="1" x14ac:dyDescent="0.35">
      <c r="A109" s="1361"/>
      <c r="B109" s="473" t="s">
        <v>17</v>
      </c>
      <c r="C109" s="502">
        <v>1698</v>
      </c>
      <c r="D109" s="496">
        <v>491</v>
      </c>
      <c r="E109" s="502">
        <v>2195</v>
      </c>
      <c r="F109" s="496">
        <v>94</v>
      </c>
      <c r="G109" s="502">
        <v>2869</v>
      </c>
      <c r="H109" s="496">
        <v>377</v>
      </c>
      <c r="I109" s="496">
        <v>43</v>
      </c>
      <c r="J109" s="502">
        <v>7768</v>
      </c>
    </row>
    <row r="110" spans="1:10" ht="15" thickBot="1" x14ac:dyDescent="0.35">
      <c r="A110" s="1361"/>
      <c r="B110" s="473" t="s">
        <v>18</v>
      </c>
      <c r="C110" s="502">
        <v>1390</v>
      </c>
      <c r="D110" s="496">
        <v>512</v>
      </c>
      <c r="E110" s="502">
        <v>1937</v>
      </c>
      <c r="F110" s="496">
        <v>81</v>
      </c>
      <c r="G110" s="502">
        <v>2569</v>
      </c>
      <c r="H110" s="496">
        <v>335</v>
      </c>
      <c r="I110" s="496">
        <v>42</v>
      </c>
      <c r="J110" s="502">
        <v>6866</v>
      </c>
    </row>
    <row r="111" spans="1:10" ht="15" thickBot="1" x14ac:dyDescent="0.35">
      <c r="A111" s="1361"/>
      <c r="B111" s="471" t="s">
        <v>252</v>
      </c>
      <c r="C111" s="496">
        <v>15</v>
      </c>
      <c r="D111" s="496">
        <v>10</v>
      </c>
      <c r="E111" s="496">
        <v>10</v>
      </c>
      <c r="F111" s="496">
        <v>20</v>
      </c>
      <c r="G111" s="496">
        <v>20</v>
      </c>
      <c r="H111" s="496">
        <v>10</v>
      </c>
      <c r="I111" s="496">
        <v>24</v>
      </c>
      <c r="J111" s="496">
        <v>15</v>
      </c>
    </row>
    <row r="112" spans="1:10" ht="15" thickBot="1" x14ac:dyDescent="0.35">
      <c r="A112" s="1361"/>
      <c r="B112" s="473" t="s">
        <v>287</v>
      </c>
      <c r="C112" s="493">
        <v>29.788666064891</v>
      </c>
      <c r="D112" s="493">
        <v>23.982275459100698</v>
      </c>
      <c r="E112" s="493">
        <v>21.0331710802852</v>
      </c>
      <c r="F112" s="493">
        <v>72.101966608031304</v>
      </c>
      <c r="G112" s="493">
        <v>57.950107716682098</v>
      </c>
      <c r="H112" s="493">
        <v>20.7805197254117</v>
      </c>
      <c r="I112" s="493">
        <v>30.8367777544936</v>
      </c>
      <c r="J112" s="493">
        <v>42.438762937633797</v>
      </c>
    </row>
    <row r="113" spans="1:10" x14ac:dyDescent="0.3">
      <c r="A113" s="1362"/>
      <c r="B113" s="498" t="s">
        <v>254</v>
      </c>
      <c r="C113" s="504">
        <v>1.4983539236902099</v>
      </c>
      <c r="D113" s="504">
        <v>1.98758705743953</v>
      </c>
      <c r="E113" s="504">
        <v>0.89621188217493997</v>
      </c>
      <c r="F113" s="504">
        <v>15.0236464422268</v>
      </c>
      <c r="G113" s="504">
        <v>2.1440896927518098</v>
      </c>
      <c r="H113" s="504">
        <v>2.1291426286285202</v>
      </c>
      <c r="I113" s="504">
        <v>8.9230864208482608</v>
      </c>
      <c r="J113" s="504">
        <v>0.96046505880660105</v>
      </c>
    </row>
    <row r="114" spans="1:10" ht="15" thickBot="1" x14ac:dyDescent="0.35">
      <c r="A114" s="1405" t="s">
        <v>107</v>
      </c>
      <c r="B114" s="471" t="s">
        <v>265</v>
      </c>
      <c r="C114" s="500">
        <v>24.833069683144402</v>
      </c>
      <c r="D114" s="500">
        <v>17.415864479193601</v>
      </c>
      <c r="E114" s="500">
        <v>15.7110126998732</v>
      </c>
      <c r="F114" s="500">
        <v>52.307409776400497</v>
      </c>
      <c r="G114" s="500">
        <v>42.5804782059937</v>
      </c>
      <c r="H114" s="500">
        <v>21.976985517617099</v>
      </c>
      <c r="I114" s="674">
        <v>55.065485156991201</v>
      </c>
      <c r="J114" s="500">
        <v>29.039062375044299</v>
      </c>
    </row>
    <row r="115" spans="1:10" ht="15" thickBot="1" x14ac:dyDescent="0.35">
      <c r="A115" s="1361"/>
      <c r="B115" s="473" t="s">
        <v>17</v>
      </c>
      <c r="C115" s="502">
        <v>1446</v>
      </c>
      <c r="D115" s="496">
        <v>438</v>
      </c>
      <c r="E115" s="502">
        <v>1613</v>
      </c>
      <c r="F115" s="496">
        <v>96</v>
      </c>
      <c r="G115" s="502">
        <v>2355</v>
      </c>
      <c r="H115" s="496">
        <v>364</v>
      </c>
      <c r="I115" s="529">
        <v>42</v>
      </c>
      <c r="J115" s="502">
        <v>6354</v>
      </c>
    </row>
    <row r="116" spans="1:10" ht="15" thickBot="1" x14ac:dyDescent="0.35">
      <c r="A116" s="1361"/>
      <c r="B116" s="473" t="s">
        <v>18</v>
      </c>
      <c r="C116" s="502">
        <v>1115</v>
      </c>
      <c r="D116" s="496">
        <v>428</v>
      </c>
      <c r="E116" s="502">
        <v>1366</v>
      </c>
      <c r="F116" s="496">
        <v>83</v>
      </c>
      <c r="G116" s="502">
        <v>2100</v>
      </c>
      <c r="H116" s="496">
        <v>298</v>
      </c>
      <c r="I116" s="529">
        <v>41</v>
      </c>
      <c r="J116" s="502">
        <v>5431</v>
      </c>
    </row>
    <row r="117" spans="1:10" ht="15" thickBot="1" x14ac:dyDescent="0.35">
      <c r="A117" s="1361"/>
      <c r="B117" s="471" t="s">
        <v>252</v>
      </c>
      <c r="C117" s="496">
        <v>15</v>
      </c>
      <c r="D117" s="496">
        <v>10</v>
      </c>
      <c r="E117" s="496">
        <v>10</v>
      </c>
      <c r="F117" s="496">
        <v>25</v>
      </c>
      <c r="G117" s="496">
        <v>20</v>
      </c>
      <c r="H117" s="496">
        <v>15</v>
      </c>
      <c r="I117" s="529">
        <v>17</v>
      </c>
      <c r="J117" s="496">
        <v>15</v>
      </c>
    </row>
    <row r="118" spans="1:10" ht="15" thickBot="1" x14ac:dyDescent="0.35">
      <c r="A118" s="1361"/>
      <c r="B118" s="473" t="s">
        <v>287</v>
      </c>
      <c r="C118" s="497">
        <v>41.436360756061802</v>
      </c>
      <c r="D118" s="497">
        <v>18.847201724701399</v>
      </c>
      <c r="E118" s="497">
        <v>24.499384935376899</v>
      </c>
      <c r="F118" s="497">
        <v>91.889127863628701</v>
      </c>
      <c r="G118" s="497">
        <v>58.512301596577899</v>
      </c>
      <c r="H118" s="497">
        <v>32.9335537865474</v>
      </c>
      <c r="I118" s="531">
        <v>104.75547704895899</v>
      </c>
      <c r="J118" s="497">
        <v>47.301771270227299</v>
      </c>
    </row>
    <row r="119" spans="1:10" x14ac:dyDescent="0.3">
      <c r="A119" s="1362"/>
      <c r="B119" s="498" t="s">
        <v>254</v>
      </c>
      <c r="C119" s="504">
        <v>2.3270993530560302</v>
      </c>
      <c r="D119" s="504">
        <v>1.70842433138372</v>
      </c>
      <c r="E119" s="504">
        <v>1.24308431130671</v>
      </c>
      <c r="F119" s="504">
        <v>18.914542319603601</v>
      </c>
      <c r="G119" s="504">
        <v>2.3944638667909599</v>
      </c>
      <c r="H119" s="504">
        <v>3.5776777378683602</v>
      </c>
      <c r="I119" s="690">
        <v>30.6800147592751</v>
      </c>
      <c r="J119" s="504">
        <v>1.2036722713722401</v>
      </c>
    </row>
    <row r="120" spans="1:10" ht="15" thickBot="1" x14ac:dyDescent="0.35">
      <c r="A120" s="1405" t="s">
        <v>117</v>
      </c>
      <c r="B120" s="471" t="s">
        <v>265</v>
      </c>
      <c r="C120" s="691">
        <v>19.932417474933199</v>
      </c>
      <c r="D120" s="691">
        <v>18.807096822590601</v>
      </c>
      <c r="E120" s="691">
        <v>15.270434696455601</v>
      </c>
      <c r="F120" s="691">
        <v>58.670004474694402</v>
      </c>
      <c r="G120" s="691">
        <v>43.385948177211702</v>
      </c>
      <c r="H120" s="691">
        <v>14.3736630524253</v>
      </c>
      <c r="I120" s="692">
        <v>34.078623977625703</v>
      </c>
      <c r="J120" s="691">
        <v>27.7347865777968</v>
      </c>
    </row>
    <row r="121" spans="1:10" ht="15" thickBot="1" x14ac:dyDescent="0.35">
      <c r="A121" s="1361"/>
      <c r="B121" s="473" t="s">
        <v>17</v>
      </c>
      <c r="C121" s="496">
        <v>723</v>
      </c>
      <c r="D121" s="496">
        <v>237</v>
      </c>
      <c r="E121" s="496">
        <v>660</v>
      </c>
      <c r="F121" s="496">
        <v>55</v>
      </c>
      <c r="G121" s="502">
        <v>1098</v>
      </c>
      <c r="H121" s="496">
        <v>232</v>
      </c>
      <c r="I121" s="529">
        <v>30</v>
      </c>
      <c r="J121" s="502">
        <v>3035</v>
      </c>
    </row>
    <row r="122" spans="1:10" ht="15" thickBot="1" x14ac:dyDescent="0.35">
      <c r="A122" s="1361"/>
      <c r="B122" s="473" t="s">
        <v>18</v>
      </c>
      <c r="C122" s="496">
        <v>588</v>
      </c>
      <c r="D122" s="496">
        <v>253</v>
      </c>
      <c r="E122" s="496">
        <v>601</v>
      </c>
      <c r="F122" s="496">
        <v>40</v>
      </c>
      <c r="G122" s="496">
        <v>968</v>
      </c>
      <c r="H122" s="496">
        <v>203</v>
      </c>
      <c r="I122" s="529">
        <v>26</v>
      </c>
      <c r="J122" s="502">
        <v>2679</v>
      </c>
    </row>
    <row r="123" spans="1:10" ht="15" thickBot="1" x14ac:dyDescent="0.35">
      <c r="A123" s="1361"/>
      <c r="B123" s="471" t="s">
        <v>252</v>
      </c>
      <c r="C123" s="496">
        <v>15</v>
      </c>
      <c r="D123" s="496">
        <v>13</v>
      </c>
      <c r="E123" s="496">
        <v>10</v>
      </c>
      <c r="F123" s="496">
        <v>30</v>
      </c>
      <c r="G123" s="496">
        <v>20</v>
      </c>
      <c r="H123" s="496">
        <v>10</v>
      </c>
      <c r="I123" s="529">
        <v>20</v>
      </c>
      <c r="J123" s="496">
        <v>15</v>
      </c>
    </row>
    <row r="124" spans="1:10" ht="15" thickBot="1" x14ac:dyDescent="0.35">
      <c r="A124" s="1361"/>
      <c r="B124" s="473" t="s">
        <v>287</v>
      </c>
      <c r="C124" s="497">
        <v>19.630326691011099</v>
      </c>
      <c r="D124" s="497">
        <v>17.5102162837481</v>
      </c>
      <c r="E124" s="497">
        <v>17.4137523843896</v>
      </c>
      <c r="F124" s="497">
        <v>73.371164387695302</v>
      </c>
      <c r="G124" s="497">
        <v>56.719310175399698</v>
      </c>
      <c r="H124" s="497">
        <v>12.505584670442</v>
      </c>
      <c r="I124" s="531">
        <v>89.387180324515896</v>
      </c>
      <c r="J124" s="497">
        <v>41.255533384726498</v>
      </c>
    </row>
    <row r="125" spans="1:10" x14ac:dyDescent="0.3">
      <c r="A125" s="1362"/>
      <c r="B125" s="498" t="s">
        <v>254</v>
      </c>
      <c r="C125" s="504">
        <v>1.51813229079099</v>
      </c>
      <c r="D125" s="504">
        <v>2.06443875576208</v>
      </c>
      <c r="E125" s="504">
        <v>1.3320664261012001</v>
      </c>
      <c r="F125" s="504">
        <v>21.755354741512299</v>
      </c>
      <c r="G125" s="504">
        <v>3.4187237988634198</v>
      </c>
      <c r="H125" s="504">
        <v>1.6459882690293699</v>
      </c>
      <c r="I125" s="690">
        <v>32.874512210770803</v>
      </c>
      <c r="J125" s="504">
        <v>1.4947432579706801</v>
      </c>
    </row>
    <row r="126" spans="1:10" ht="15" thickBot="1" x14ac:dyDescent="0.35">
      <c r="A126" s="1405" t="s">
        <v>125</v>
      </c>
      <c r="B126" s="471" t="s">
        <v>265</v>
      </c>
      <c r="C126" s="500">
        <v>25.573895758075199</v>
      </c>
      <c r="D126" s="500">
        <v>33.156272048177001</v>
      </c>
      <c r="E126" s="500">
        <v>24.723487508647199</v>
      </c>
      <c r="F126" s="674">
        <v>22.282857636069899</v>
      </c>
      <c r="G126" s="500">
        <v>48.030278153860401</v>
      </c>
      <c r="H126" s="500">
        <v>20.1559298902385</v>
      </c>
      <c r="I126" s="675">
        <v>7</v>
      </c>
      <c r="J126" s="500">
        <v>33.228811661611402</v>
      </c>
    </row>
    <row r="127" spans="1:10" ht="15" thickBot="1" x14ac:dyDescent="0.35">
      <c r="A127" s="1361"/>
      <c r="B127" s="473" t="s">
        <v>17</v>
      </c>
      <c r="C127" s="496">
        <v>182</v>
      </c>
      <c r="D127" s="496">
        <v>58</v>
      </c>
      <c r="E127" s="496">
        <v>125</v>
      </c>
      <c r="F127" s="529">
        <v>28</v>
      </c>
      <c r="G127" s="496">
        <v>228</v>
      </c>
      <c r="H127" s="496">
        <v>42</v>
      </c>
      <c r="I127" s="653">
        <v>2</v>
      </c>
      <c r="J127" s="493">
        <v>666</v>
      </c>
    </row>
    <row r="128" spans="1:10" ht="15" thickBot="1" x14ac:dyDescent="0.35">
      <c r="A128" s="1361"/>
      <c r="B128" s="473" t="s">
        <v>18</v>
      </c>
      <c r="C128" s="496">
        <v>159</v>
      </c>
      <c r="D128" s="496">
        <v>57</v>
      </c>
      <c r="E128" s="496">
        <v>88</v>
      </c>
      <c r="F128" s="529">
        <v>30</v>
      </c>
      <c r="G128" s="496">
        <v>191</v>
      </c>
      <c r="H128" s="496">
        <v>32</v>
      </c>
      <c r="I128" s="653">
        <v>2</v>
      </c>
      <c r="J128" s="496">
        <v>559</v>
      </c>
    </row>
    <row r="129" spans="1:10" ht="15" thickBot="1" x14ac:dyDescent="0.35">
      <c r="A129" s="1361"/>
      <c r="B129" s="471" t="s">
        <v>252</v>
      </c>
      <c r="C129" s="496">
        <v>15</v>
      </c>
      <c r="D129" s="496">
        <v>20</v>
      </c>
      <c r="E129" s="496">
        <v>15</v>
      </c>
      <c r="F129" s="529">
        <v>10</v>
      </c>
      <c r="G129" s="496">
        <v>20</v>
      </c>
      <c r="H129" s="496">
        <v>17</v>
      </c>
      <c r="I129" s="653">
        <v>7</v>
      </c>
      <c r="J129" s="496">
        <v>17</v>
      </c>
    </row>
    <row r="130" spans="1:10" ht="15" thickBot="1" x14ac:dyDescent="0.35">
      <c r="A130" s="1361"/>
      <c r="B130" s="473" t="s">
        <v>287</v>
      </c>
      <c r="C130" s="497">
        <v>33.386886997448897</v>
      </c>
      <c r="D130" s="497">
        <v>47.521718467208203</v>
      </c>
      <c r="E130" s="493">
        <v>26.02054510168</v>
      </c>
      <c r="F130" s="531">
        <v>40.919815490111901</v>
      </c>
      <c r="G130" s="497">
        <v>71.992398663291794</v>
      </c>
      <c r="H130" s="497">
        <v>16.2965492082301</v>
      </c>
      <c r="I130" s="653">
        <v>0</v>
      </c>
      <c r="J130" s="497">
        <v>50.979979605597201</v>
      </c>
    </row>
    <row r="131" spans="1:10" x14ac:dyDescent="0.3">
      <c r="A131" s="1362"/>
      <c r="B131" s="498" t="s">
        <v>254</v>
      </c>
      <c r="C131" s="486">
        <v>4.9653300148701298</v>
      </c>
      <c r="D131" s="486">
        <v>11.8038984040793</v>
      </c>
      <c r="E131" s="493">
        <v>5.2017060669923803</v>
      </c>
      <c r="F131" s="665">
        <v>14.010182516151501</v>
      </c>
      <c r="G131" s="486">
        <v>9.7687886524270393</v>
      </c>
      <c r="H131" s="486">
        <v>5.4024582183527601</v>
      </c>
      <c r="I131" s="653">
        <v>0</v>
      </c>
      <c r="J131" s="486">
        <v>4.0435657292166498</v>
      </c>
    </row>
    <row r="132" spans="1:10" ht="46.5" customHeight="1" x14ac:dyDescent="0.3">
      <c r="A132" s="1409" t="s">
        <v>878</v>
      </c>
      <c r="B132" s="1409"/>
      <c r="C132" s="1409"/>
      <c r="D132" s="1409"/>
      <c r="E132" s="1409"/>
      <c r="F132" s="1409"/>
      <c r="G132" s="1409"/>
      <c r="H132" s="1409"/>
      <c r="I132" s="1409"/>
      <c r="J132" s="1409"/>
    </row>
    <row r="134" spans="1:10" x14ac:dyDescent="0.3">
      <c r="A134" s="1215" t="s">
        <v>290</v>
      </c>
      <c r="B134" s="1215"/>
      <c r="C134" s="1215"/>
      <c r="D134" s="1215"/>
      <c r="E134" s="1215"/>
      <c r="F134" s="1215"/>
    </row>
    <row r="135" spans="1:10" x14ac:dyDescent="0.3">
      <c r="A135" s="1215" t="s">
        <v>291</v>
      </c>
      <c r="B135" s="1215"/>
      <c r="C135" s="1215"/>
      <c r="D135" s="1215"/>
      <c r="E135" s="1215"/>
      <c r="F135" s="1215"/>
    </row>
  </sheetData>
  <mergeCells count="24">
    <mergeCell ref="A71:A76"/>
    <mergeCell ref="A1:J1"/>
    <mergeCell ref="A5:J5"/>
    <mergeCell ref="A8:A13"/>
    <mergeCell ref="A22:A27"/>
    <mergeCell ref="A28:A33"/>
    <mergeCell ref="A34:A39"/>
    <mergeCell ref="A40:A45"/>
    <mergeCell ref="A46:A51"/>
    <mergeCell ref="A52:A57"/>
    <mergeCell ref="A58:A63"/>
    <mergeCell ref="A64:A69"/>
    <mergeCell ref="A135:F135"/>
    <mergeCell ref="A77:A82"/>
    <mergeCell ref="A83:A88"/>
    <mergeCell ref="A89:A94"/>
    <mergeCell ref="A95:A100"/>
    <mergeCell ref="A101:A106"/>
    <mergeCell ref="A108:A113"/>
    <mergeCell ref="A114:A119"/>
    <mergeCell ref="A120:A125"/>
    <mergeCell ref="A126:A131"/>
    <mergeCell ref="A132:J132"/>
    <mergeCell ref="A134:F134"/>
  </mergeCells>
  <hyperlinks>
    <hyperlink ref="A3" location="Kapitel3" display="&lt;  Zurück zur Übersicht"/>
  </hyperlinks>
  <pageMargins left="0.7" right="0.7" top="0.78740157499999996" bottom="0.78740157499999996"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showGridLines="0" workbookViewId="0">
      <selection sqref="A1:J1"/>
    </sheetView>
  </sheetViews>
  <sheetFormatPr baseColWidth="10" defaultColWidth="11.44140625" defaultRowHeight="14.4" x14ac:dyDescent="0.3"/>
  <cols>
    <col min="1" max="1" width="35.6640625" style="443" customWidth="1"/>
    <col min="2" max="2" width="20" style="443" customWidth="1"/>
    <col min="3" max="10" width="17.109375" style="443" customWidth="1"/>
    <col min="11" max="16384" width="11.44140625" style="443"/>
  </cols>
  <sheetData>
    <row r="1" spans="1:10" ht="24.6" x14ac:dyDescent="0.4">
      <c r="A1" s="1201" t="s">
        <v>668</v>
      </c>
      <c r="B1" s="1201"/>
      <c r="C1" s="1201"/>
      <c r="D1" s="1201"/>
      <c r="E1" s="1201"/>
      <c r="F1" s="1201"/>
      <c r="G1" s="1201"/>
      <c r="H1" s="1201"/>
      <c r="I1" s="1201"/>
      <c r="J1" s="1201"/>
    </row>
    <row r="3" spans="1:10" x14ac:dyDescent="0.3">
      <c r="A3" s="434" t="s">
        <v>7</v>
      </c>
    </row>
    <row r="5" spans="1:10" ht="27" customHeight="1" x14ac:dyDescent="0.3">
      <c r="A5" s="1407" t="s">
        <v>880</v>
      </c>
      <c r="B5" s="1407"/>
      <c r="C5" s="1407"/>
      <c r="D5" s="1407"/>
      <c r="E5" s="1407"/>
      <c r="F5" s="1407"/>
      <c r="G5" s="1407"/>
      <c r="H5" s="1407"/>
      <c r="I5" s="1407"/>
      <c r="J5" s="1407"/>
    </row>
    <row r="6" spans="1:10" ht="21.6" x14ac:dyDescent="0.3">
      <c r="A6" s="686"/>
      <c r="B6" s="686"/>
      <c r="C6" s="686" t="s">
        <v>850</v>
      </c>
      <c r="D6" s="686" t="s">
        <v>851</v>
      </c>
      <c r="E6" s="686" t="s">
        <v>852</v>
      </c>
      <c r="F6" s="686" t="s">
        <v>877</v>
      </c>
      <c r="G6" s="686" t="s">
        <v>854</v>
      </c>
      <c r="H6" s="686" t="s">
        <v>855</v>
      </c>
      <c r="I6" s="686" t="s">
        <v>720</v>
      </c>
      <c r="J6" s="686" t="s">
        <v>156</v>
      </c>
    </row>
    <row r="7" spans="1:10" x14ac:dyDescent="0.3">
      <c r="A7" s="479" t="s">
        <v>19</v>
      </c>
      <c r="B7" s="480"/>
      <c r="C7" s="480"/>
      <c r="D7" s="480"/>
      <c r="E7" s="480"/>
      <c r="F7" s="480"/>
      <c r="G7" s="480"/>
      <c r="H7" s="480"/>
      <c r="I7" s="480"/>
      <c r="J7" s="480"/>
    </row>
    <row r="8" spans="1:10" x14ac:dyDescent="0.3">
      <c r="A8" s="1406"/>
      <c r="B8" s="482" t="s">
        <v>265</v>
      </c>
      <c r="C8" s="497">
        <v>13.945020092590999</v>
      </c>
      <c r="D8" s="497">
        <v>6.6850252139294604</v>
      </c>
      <c r="E8" s="497">
        <v>6.5842915909494097</v>
      </c>
      <c r="F8" s="497">
        <v>21.623171093405599</v>
      </c>
      <c r="G8" s="497">
        <v>12.8256700514534</v>
      </c>
      <c r="H8" s="497">
        <v>8.3870075288710098</v>
      </c>
      <c r="I8" s="497">
        <v>18.593279685140601</v>
      </c>
      <c r="J8" s="497">
        <v>10.9122463185622</v>
      </c>
    </row>
    <row r="9" spans="1:10" x14ac:dyDescent="0.3">
      <c r="A9" s="1365"/>
      <c r="B9" s="482" t="s">
        <v>17</v>
      </c>
      <c r="C9" s="651">
        <v>32778</v>
      </c>
      <c r="D9" s="651">
        <v>11676</v>
      </c>
      <c r="E9" s="651">
        <v>38323</v>
      </c>
      <c r="F9" s="651">
        <v>2230</v>
      </c>
      <c r="G9" s="651">
        <v>55408</v>
      </c>
      <c r="H9" s="651">
        <v>9593</v>
      </c>
      <c r="I9" s="651">
        <v>1319</v>
      </c>
      <c r="J9" s="651">
        <v>151327</v>
      </c>
    </row>
    <row r="10" spans="1:10" x14ac:dyDescent="0.3">
      <c r="A10" s="1365"/>
      <c r="B10" s="482" t="s">
        <v>18</v>
      </c>
      <c r="C10" s="502">
        <v>30116</v>
      </c>
      <c r="D10" s="502">
        <v>12879</v>
      </c>
      <c r="E10" s="502">
        <v>37964</v>
      </c>
      <c r="F10" s="502">
        <v>2101</v>
      </c>
      <c r="G10" s="502">
        <v>56153</v>
      </c>
      <c r="H10" s="502">
        <v>9731</v>
      </c>
      <c r="I10" s="502">
        <v>1418</v>
      </c>
      <c r="J10" s="502">
        <v>150362</v>
      </c>
    </row>
    <row r="11" spans="1:10" x14ac:dyDescent="0.3">
      <c r="A11" s="1365"/>
      <c r="B11" s="482" t="s">
        <v>252</v>
      </c>
      <c r="C11" s="497">
        <v>6.3209999999999997</v>
      </c>
      <c r="D11" s="497">
        <v>1.2929999999999999</v>
      </c>
      <c r="E11" s="497">
        <v>2.0910000000000002</v>
      </c>
      <c r="F11" s="497">
        <v>7.1689999999999996</v>
      </c>
      <c r="G11" s="497">
        <v>3.177</v>
      </c>
      <c r="H11" s="497">
        <v>2.919</v>
      </c>
      <c r="I11" s="497">
        <v>4.4589999999999996</v>
      </c>
      <c r="J11" s="497">
        <v>3.1429999999999998</v>
      </c>
    </row>
    <row r="12" spans="1:10" x14ac:dyDescent="0.3">
      <c r="A12" s="1365"/>
      <c r="B12" s="482" t="s">
        <v>287</v>
      </c>
      <c r="C12" s="497">
        <v>21.776208101928699</v>
      </c>
      <c r="D12" s="497">
        <v>17.9516785835776</v>
      </c>
      <c r="E12" s="497">
        <v>15.306541497939101</v>
      </c>
      <c r="F12" s="497">
        <v>37.471410579829303</v>
      </c>
      <c r="G12" s="497">
        <v>29.152493970756499</v>
      </c>
      <c r="H12" s="497">
        <v>17.297803365833701</v>
      </c>
      <c r="I12" s="497">
        <v>41.320495037918597</v>
      </c>
      <c r="J12" s="497">
        <v>23.762633257417502</v>
      </c>
    </row>
    <row r="13" spans="1:10" x14ac:dyDescent="0.3">
      <c r="A13" s="1366"/>
      <c r="B13" s="480" t="s">
        <v>254</v>
      </c>
      <c r="C13" s="486">
        <v>0.235317576797479</v>
      </c>
      <c r="D13" s="486">
        <v>0.296643438003237</v>
      </c>
      <c r="E13" s="486">
        <v>0.147320045568166</v>
      </c>
      <c r="F13" s="486">
        <v>1.53305511845317</v>
      </c>
      <c r="G13" s="486">
        <v>0.23070658254002999</v>
      </c>
      <c r="H13" s="486">
        <v>0.32883873833532501</v>
      </c>
      <c r="I13" s="486">
        <v>2.0577762672955799</v>
      </c>
      <c r="J13" s="486">
        <v>0.114920173262822</v>
      </c>
    </row>
    <row r="14" spans="1:10" x14ac:dyDescent="0.3">
      <c r="A14" s="487" t="s">
        <v>27</v>
      </c>
      <c r="B14" s="488"/>
      <c r="C14" s="488"/>
      <c r="D14" s="488"/>
      <c r="E14" s="488"/>
      <c r="F14" s="488"/>
      <c r="G14" s="488"/>
      <c r="H14" s="488"/>
      <c r="I14" s="488"/>
      <c r="J14" s="488"/>
    </row>
    <row r="15" spans="1:10" x14ac:dyDescent="0.3">
      <c r="A15" s="687"/>
      <c r="B15" s="489" t="s">
        <v>265</v>
      </c>
      <c r="C15" s="497">
        <v>13.855211442514401</v>
      </c>
      <c r="D15" s="497">
        <v>7.4234248666634501</v>
      </c>
      <c r="E15" s="497">
        <v>6.4713425777441804</v>
      </c>
      <c r="F15" s="497">
        <v>22.192793646931602</v>
      </c>
      <c r="G15" s="497">
        <v>14.4769518211916</v>
      </c>
      <c r="H15" s="497">
        <v>10.1566866004214</v>
      </c>
      <c r="I15" s="497">
        <v>15.568253122477801</v>
      </c>
      <c r="J15" s="497">
        <v>11.667825040616201</v>
      </c>
    </row>
    <row r="16" spans="1:10" x14ac:dyDescent="0.3">
      <c r="A16" s="688"/>
      <c r="B16" s="489" t="s">
        <v>17</v>
      </c>
      <c r="C16" s="651">
        <v>4050</v>
      </c>
      <c r="D16" s="651">
        <v>1224</v>
      </c>
      <c r="E16" s="651">
        <v>4592</v>
      </c>
      <c r="F16" s="495">
        <v>274</v>
      </c>
      <c r="G16" s="651">
        <v>6550</v>
      </c>
      <c r="H16" s="651">
        <v>1015</v>
      </c>
      <c r="I16" s="495">
        <v>117</v>
      </c>
      <c r="J16" s="651">
        <v>17822</v>
      </c>
    </row>
    <row r="17" spans="1:10" x14ac:dyDescent="0.3">
      <c r="A17" s="688"/>
      <c r="B17" s="489" t="s">
        <v>18</v>
      </c>
      <c r="C17" s="651">
        <v>3252</v>
      </c>
      <c r="D17" s="651">
        <v>1250</v>
      </c>
      <c r="E17" s="651">
        <v>3992</v>
      </c>
      <c r="F17" s="495">
        <v>234</v>
      </c>
      <c r="G17" s="651">
        <v>5828</v>
      </c>
      <c r="H17" s="495">
        <v>868</v>
      </c>
      <c r="I17" s="495">
        <v>111</v>
      </c>
      <c r="J17" s="651">
        <v>15535</v>
      </c>
    </row>
    <row r="18" spans="1:10" x14ac:dyDescent="0.3">
      <c r="A18" s="688"/>
      <c r="B18" s="489" t="s">
        <v>252</v>
      </c>
      <c r="C18" s="493">
        <v>5.8929999999999998</v>
      </c>
      <c r="D18" s="493">
        <v>1.288</v>
      </c>
      <c r="E18" s="493">
        <v>2.0059999999999998</v>
      </c>
      <c r="F18" s="493">
        <v>6.1589999999999998</v>
      </c>
      <c r="G18" s="493">
        <v>3.5939999999999999</v>
      </c>
      <c r="H18" s="493">
        <v>3.4630000000000001</v>
      </c>
      <c r="I18" s="493">
        <v>4.4980000000000002</v>
      </c>
      <c r="J18" s="493">
        <v>3.2290000000000001</v>
      </c>
    </row>
    <row r="19" spans="1:10" x14ac:dyDescent="0.3">
      <c r="A19" s="688"/>
      <c r="B19" s="489" t="s">
        <v>287</v>
      </c>
      <c r="C19" s="497">
        <v>22.523271526669198</v>
      </c>
      <c r="D19" s="497">
        <v>18.6851825730906</v>
      </c>
      <c r="E19" s="497">
        <v>15.7959498242883</v>
      </c>
      <c r="F19" s="497">
        <v>36.650290006298803</v>
      </c>
      <c r="G19" s="497">
        <v>31.829850165157598</v>
      </c>
      <c r="H19" s="497">
        <v>21.222844314958198</v>
      </c>
      <c r="I19" s="497">
        <v>32.156079371431197</v>
      </c>
      <c r="J19" s="497">
        <v>25.353483932825601</v>
      </c>
    </row>
    <row r="20" spans="1:10" x14ac:dyDescent="0.3">
      <c r="A20" s="689"/>
      <c r="B20" s="490" t="s">
        <v>254</v>
      </c>
      <c r="C20" s="486">
        <v>0.740673757484549</v>
      </c>
      <c r="D20" s="486">
        <v>0.99108999691724098</v>
      </c>
      <c r="E20" s="486">
        <v>0.46883630319825798</v>
      </c>
      <c r="F20" s="486">
        <v>4.4930395386533597</v>
      </c>
      <c r="G20" s="486">
        <v>0.78188985159355195</v>
      </c>
      <c r="H20" s="486">
        <v>1.3508728685957501</v>
      </c>
      <c r="I20" s="486">
        <v>5.7236406073915296</v>
      </c>
      <c r="J20" s="486">
        <v>0.38146330825888197</v>
      </c>
    </row>
    <row r="21" spans="1:10" x14ac:dyDescent="0.3">
      <c r="A21" s="491" t="s">
        <v>37</v>
      </c>
      <c r="B21" s="491"/>
      <c r="C21" s="492"/>
      <c r="D21" s="492"/>
      <c r="E21" s="492"/>
      <c r="F21" s="492"/>
      <c r="G21" s="492"/>
      <c r="H21" s="492"/>
      <c r="I21" s="492"/>
      <c r="J21" s="492"/>
    </row>
    <row r="22" spans="1:10" ht="15" thickBot="1" x14ac:dyDescent="0.35">
      <c r="A22" s="1405" t="s">
        <v>38</v>
      </c>
      <c r="B22" s="471" t="s">
        <v>265</v>
      </c>
      <c r="C22" s="493">
        <v>11.7773588036313</v>
      </c>
      <c r="D22" s="493">
        <v>9.9218076343560107</v>
      </c>
      <c r="E22" s="493">
        <v>9.0139616727095504</v>
      </c>
      <c r="F22" s="669">
        <v>105.15723999901699</v>
      </c>
      <c r="G22" s="493">
        <v>14.5567905154982</v>
      </c>
      <c r="H22" s="661">
        <v>7.4555693151657296</v>
      </c>
      <c r="I22" s="669">
        <v>5.7862467052915596</v>
      </c>
      <c r="J22" s="493">
        <v>11.9447190554112</v>
      </c>
    </row>
    <row r="23" spans="1:10" ht="15" thickBot="1" x14ac:dyDescent="0.35">
      <c r="A23" s="1361"/>
      <c r="B23" s="473" t="s">
        <v>17</v>
      </c>
      <c r="C23" s="495">
        <v>254</v>
      </c>
      <c r="D23" s="495">
        <v>87</v>
      </c>
      <c r="E23" s="496">
        <v>232</v>
      </c>
      <c r="F23" s="653">
        <v>4</v>
      </c>
      <c r="G23" s="495">
        <v>331</v>
      </c>
      <c r="H23" s="658">
        <v>61</v>
      </c>
      <c r="I23" s="653">
        <v>7</v>
      </c>
      <c r="J23" s="495">
        <v>976</v>
      </c>
    </row>
    <row r="24" spans="1:10" ht="15" thickBot="1" x14ac:dyDescent="0.35">
      <c r="A24" s="1361"/>
      <c r="B24" s="473" t="s">
        <v>18</v>
      </c>
      <c r="C24" s="495">
        <v>208</v>
      </c>
      <c r="D24" s="495">
        <v>89</v>
      </c>
      <c r="E24" s="496">
        <v>202</v>
      </c>
      <c r="F24" s="653">
        <v>5</v>
      </c>
      <c r="G24" s="495">
        <v>310</v>
      </c>
      <c r="H24" s="658">
        <v>52</v>
      </c>
      <c r="I24" s="653">
        <v>5</v>
      </c>
      <c r="J24" s="495">
        <v>871</v>
      </c>
    </row>
    <row r="25" spans="1:10" ht="15" thickBot="1" x14ac:dyDescent="0.35">
      <c r="A25" s="1361"/>
      <c r="B25" s="471" t="s">
        <v>252</v>
      </c>
      <c r="C25" s="493">
        <v>5.9329999999999998</v>
      </c>
      <c r="D25" s="493">
        <v>1.538</v>
      </c>
      <c r="E25" s="493">
        <v>2.5409999999999999</v>
      </c>
      <c r="F25" s="669">
        <v>114.709</v>
      </c>
      <c r="G25" s="493">
        <v>4.4400000000000004</v>
      </c>
      <c r="H25" s="661">
        <v>1.518</v>
      </c>
      <c r="I25" s="669">
        <v>7.9420000000000002</v>
      </c>
      <c r="J25" s="493">
        <v>3.073</v>
      </c>
    </row>
    <row r="26" spans="1:10" ht="15" thickBot="1" x14ac:dyDescent="0.35">
      <c r="A26" s="1361"/>
      <c r="B26" s="473" t="s">
        <v>287</v>
      </c>
      <c r="C26" s="497">
        <v>15.5569271998204</v>
      </c>
      <c r="D26" s="497">
        <v>24.261250713593299</v>
      </c>
      <c r="E26" s="493">
        <v>19.3026170980487</v>
      </c>
      <c r="F26" s="669">
        <v>106.882648699499</v>
      </c>
      <c r="G26" s="497">
        <v>27.782288503890399</v>
      </c>
      <c r="H26" s="531">
        <v>15.022612616289599</v>
      </c>
      <c r="I26" s="650">
        <v>2.8815114823830799</v>
      </c>
      <c r="J26" s="497">
        <v>23.518978323941301</v>
      </c>
    </row>
    <row r="27" spans="1:10" x14ac:dyDescent="0.3">
      <c r="A27" s="1362"/>
      <c r="B27" s="498" t="s">
        <v>254</v>
      </c>
      <c r="C27" s="499">
        <v>2.0228463935843499</v>
      </c>
      <c r="D27" s="499">
        <v>4.8226854417381304</v>
      </c>
      <c r="E27" s="493">
        <v>2.5468963126679101</v>
      </c>
      <c r="F27" s="669">
        <v>89.638165352327405</v>
      </c>
      <c r="G27" s="499">
        <v>2.9590882918081598</v>
      </c>
      <c r="H27" s="670">
        <v>3.9067403688084599</v>
      </c>
      <c r="I27" s="671">
        <v>2.41660742754119</v>
      </c>
      <c r="J27" s="499">
        <v>1.49444565937576</v>
      </c>
    </row>
    <row r="28" spans="1:10" ht="15" thickBot="1" x14ac:dyDescent="0.35">
      <c r="A28" s="1405" t="s">
        <v>39</v>
      </c>
      <c r="B28" s="471" t="s">
        <v>265</v>
      </c>
      <c r="C28" s="500">
        <v>12.8208724313783</v>
      </c>
      <c r="D28" s="500">
        <v>7.1942756647995898</v>
      </c>
      <c r="E28" s="500">
        <v>7.5983850449613097</v>
      </c>
      <c r="F28" s="500">
        <v>27.231409711499399</v>
      </c>
      <c r="G28" s="500">
        <v>14.439178616662799</v>
      </c>
      <c r="H28" s="500">
        <v>11.5091237696245</v>
      </c>
      <c r="I28" s="674">
        <v>26.791107641429502</v>
      </c>
      <c r="J28" s="500">
        <v>11.959193099393801</v>
      </c>
    </row>
    <row r="29" spans="1:10" ht="15" thickBot="1" x14ac:dyDescent="0.35">
      <c r="A29" s="1361"/>
      <c r="B29" s="473" t="s">
        <v>17</v>
      </c>
      <c r="C29" s="496">
        <v>658</v>
      </c>
      <c r="D29" s="496">
        <v>212</v>
      </c>
      <c r="E29" s="496">
        <v>791</v>
      </c>
      <c r="F29" s="496">
        <v>50</v>
      </c>
      <c r="G29" s="502">
        <v>1119</v>
      </c>
      <c r="H29" s="496">
        <v>205</v>
      </c>
      <c r="I29" s="529">
        <v>30</v>
      </c>
      <c r="J29" s="502">
        <v>3065</v>
      </c>
    </row>
    <row r="30" spans="1:10" ht="15" thickBot="1" x14ac:dyDescent="0.35">
      <c r="A30" s="1361"/>
      <c r="B30" s="473" t="s">
        <v>18</v>
      </c>
      <c r="C30" s="496">
        <v>604</v>
      </c>
      <c r="D30" s="496">
        <v>234</v>
      </c>
      <c r="E30" s="496">
        <v>743</v>
      </c>
      <c r="F30" s="496">
        <v>49</v>
      </c>
      <c r="G30" s="502">
        <v>1127</v>
      </c>
      <c r="H30" s="496">
        <v>179</v>
      </c>
      <c r="I30" s="529">
        <v>27</v>
      </c>
      <c r="J30" s="502">
        <v>2963</v>
      </c>
    </row>
    <row r="31" spans="1:10" ht="15" thickBot="1" x14ac:dyDescent="0.35">
      <c r="A31" s="1361"/>
      <c r="B31" s="471" t="s">
        <v>252</v>
      </c>
      <c r="C31" s="493">
        <v>5.1239999999999997</v>
      </c>
      <c r="D31" s="493">
        <v>1.153</v>
      </c>
      <c r="E31" s="493">
        <v>2.4489999999999998</v>
      </c>
      <c r="F31" s="493">
        <v>5.6210000000000004</v>
      </c>
      <c r="G31" s="493">
        <v>3.302</v>
      </c>
      <c r="H31" s="493">
        <v>3.379</v>
      </c>
      <c r="I31" s="661">
        <v>4.7779999999999996</v>
      </c>
      <c r="J31" s="493">
        <v>3.2879999999999998</v>
      </c>
    </row>
    <row r="32" spans="1:10" ht="15" thickBot="1" x14ac:dyDescent="0.35">
      <c r="A32" s="1361"/>
      <c r="B32" s="473" t="s">
        <v>287</v>
      </c>
      <c r="C32" s="493">
        <v>27.7947716097495</v>
      </c>
      <c r="D32" s="493">
        <v>12.8053484372039</v>
      </c>
      <c r="E32" s="493">
        <v>16.478446606703301</v>
      </c>
      <c r="F32" s="493">
        <v>41.582673736766402</v>
      </c>
      <c r="G32" s="493">
        <v>31.620354004958699</v>
      </c>
      <c r="H32" s="493">
        <v>30.869559222825899</v>
      </c>
      <c r="I32" s="661">
        <v>44.433688216831897</v>
      </c>
      <c r="J32" s="493">
        <v>27.134348322257001</v>
      </c>
    </row>
    <row r="33" spans="1:10" x14ac:dyDescent="0.3">
      <c r="A33" s="1362"/>
      <c r="B33" s="498" t="s">
        <v>254</v>
      </c>
      <c r="C33" s="493">
        <v>2.1208765687959801</v>
      </c>
      <c r="D33" s="493">
        <v>1.5698357864208401</v>
      </c>
      <c r="E33" s="493">
        <v>1.13368556237719</v>
      </c>
      <c r="F33" s="493">
        <v>11.1399982940797</v>
      </c>
      <c r="G33" s="493">
        <v>1.7663449595237299</v>
      </c>
      <c r="H33" s="493">
        <v>4.3268781636791296</v>
      </c>
      <c r="I33" s="661">
        <v>16.036191538357699</v>
      </c>
      <c r="J33" s="493">
        <v>0.93481209662333398</v>
      </c>
    </row>
    <row r="34" spans="1:10" ht="15" thickBot="1" x14ac:dyDescent="0.35">
      <c r="A34" s="1405" t="s">
        <v>47</v>
      </c>
      <c r="B34" s="471" t="s">
        <v>265</v>
      </c>
      <c r="C34" s="500">
        <v>13.5459404665297</v>
      </c>
      <c r="D34" s="500">
        <v>13.5035302234841</v>
      </c>
      <c r="E34" s="500">
        <v>6.82665698600578</v>
      </c>
      <c r="F34" s="674">
        <v>12.262194634657201</v>
      </c>
      <c r="G34" s="500">
        <v>14.5205853782338</v>
      </c>
      <c r="H34" s="500">
        <v>14.628791038052199</v>
      </c>
      <c r="I34" s="500">
        <v>3.09754155792265</v>
      </c>
      <c r="J34" s="500">
        <v>12.1582833529929</v>
      </c>
    </row>
    <row r="35" spans="1:10" ht="15" thickBot="1" x14ac:dyDescent="0.35">
      <c r="A35" s="1361"/>
      <c r="B35" s="473" t="s">
        <v>17</v>
      </c>
      <c r="C35" s="496">
        <v>348</v>
      </c>
      <c r="D35" s="496">
        <v>84</v>
      </c>
      <c r="E35" s="496">
        <v>365</v>
      </c>
      <c r="F35" s="529">
        <v>12</v>
      </c>
      <c r="G35" s="496">
        <v>536</v>
      </c>
      <c r="H35" s="496">
        <v>69</v>
      </c>
      <c r="I35" s="496">
        <v>10</v>
      </c>
      <c r="J35" s="502">
        <v>1423</v>
      </c>
    </row>
    <row r="36" spans="1:10" ht="15" thickBot="1" x14ac:dyDescent="0.35">
      <c r="A36" s="1361"/>
      <c r="B36" s="473" t="s">
        <v>18</v>
      </c>
      <c r="C36" s="496">
        <v>252</v>
      </c>
      <c r="D36" s="496">
        <v>82</v>
      </c>
      <c r="E36" s="496">
        <v>266</v>
      </c>
      <c r="F36" s="529">
        <v>10</v>
      </c>
      <c r="G36" s="496">
        <v>397</v>
      </c>
      <c r="H36" s="496">
        <v>57</v>
      </c>
      <c r="I36" s="496">
        <v>8</v>
      </c>
      <c r="J36" s="502">
        <v>1072</v>
      </c>
    </row>
    <row r="37" spans="1:10" ht="15" thickBot="1" x14ac:dyDescent="0.35">
      <c r="A37" s="1361"/>
      <c r="B37" s="471" t="s">
        <v>252</v>
      </c>
      <c r="C37" s="493">
        <v>5.4169999999999998</v>
      </c>
      <c r="D37" s="493">
        <v>1.5920000000000001</v>
      </c>
      <c r="E37" s="493">
        <v>1.6559999999999999</v>
      </c>
      <c r="F37" s="661">
        <v>2.8</v>
      </c>
      <c r="G37" s="493">
        <v>3.2389999999999999</v>
      </c>
      <c r="H37" s="493">
        <v>3.9279999999999999</v>
      </c>
      <c r="I37" s="493">
        <v>3.0169999999999999</v>
      </c>
      <c r="J37" s="493">
        <v>3.1989999999999998</v>
      </c>
    </row>
    <row r="38" spans="1:10" ht="15" thickBot="1" x14ac:dyDescent="0.35">
      <c r="A38" s="1361"/>
      <c r="B38" s="473" t="s">
        <v>287</v>
      </c>
      <c r="C38" s="493">
        <v>17.669700291567001</v>
      </c>
      <c r="D38" s="493">
        <v>26.143345438130101</v>
      </c>
      <c r="E38" s="493">
        <v>29.673425505854599</v>
      </c>
      <c r="F38" s="661">
        <v>26.718223629041301</v>
      </c>
      <c r="G38" s="493">
        <v>32.896732550914599</v>
      </c>
      <c r="H38" s="493">
        <v>22.299675354508601</v>
      </c>
      <c r="I38" s="493">
        <v>1.8199815373141901</v>
      </c>
      <c r="J38" s="493">
        <v>28.067964776317201</v>
      </c>
    </row>
    <row r="39" spans="1:10" x14ac:dyDescent="0.3">
      <c r="A39" s="1362"/>
      <c r="B39" s="498" t="s">
        <v>254</v>
      </c>
      <c r="C39" s="493">
        <v>2.0873711006145501</v>
      </c>
      <c r="D39" s="499">
        <v>5.4140839900498801</v>
      </c>
      <c r="E39" s="499">
        <v>3.4119104148821999</v>
      </c>
      <c r="F39" s="661">
        <v>15.844492532282301</v>
      </c>
      <c r="G39" s="493">
        <v>3.0961947099404799</v>
      </c>
      <c r="H39" s="493">
        <v>5.5390063915766197</v>
      </c>
      <c r="I39" s="493">
        <v>1.2066817444453599</v>
      </c>
      <c r="J39" s="493">
        <v>1.6076232696378601</v>
      </c>
    </row>
    <row r="40" spans="1:10" ht="15" thickBot="1" x14ac:dyDescent="0.35">
      <c r="A40" s="1405" t="s">
        <v>51</v>
      </c>
      <c r="B40" s="471" t="s">
        <v>265</v>
      </c>
      <c r="C40" s="500">
        <v>14.581165312001399</v>
      </c>
      <c r="D40" s="500">
        <v>10.5336065420186</v>
      </c>
      <c r="E40" s="500">
        <v>6.6197990124849699</v>
      </c>
      <c r="F40" s="500">
        <v>19.308120684405701</v>
      </c>
      <c r="G40" s="500">
        <v>12.408194822985999</v>
      </c>
      <c r="H40" s="500">
        <v>8.3491879764536598</v>
      </c>
      <c r="I40" s="673">
        <v>3.3798455852276201</v>
      </c>
      <c r="J40" s="500">
        <v>11.4803851630864</v>
      </c>
    </row>
    <row r="41" spans="1:10" ht="15" thickBot="1" x14ac:dyDescent="0.35">
      <c r="A41" s="1361"/>
      <c r="B41" s="473" t="s">
        <v>17</v>
      </c>
      <c r="C41" s="496">
        <v>424</v>
      </c>
      <c r="D41" s="496">
        <v>99</v>
      </c>
      <c r="E41" s="496">
        <v>372</v>
      </c>
      <c r="F41" s="496">
        <v>36</v>
      </c>
      <c r="G41" s="496">
        <v>628</v>
      </c>
      <c r="H41" s="496">
        <v>78</v>
      </c>
      <c r="I41" s="653">
        <v>4</v>
      </c>
      <c r="J41" s="502">
        <v>1641</v>
      </c>
    </row>
    <row r="42" spans="1:10" ht="15" thickBot="1" x14ac:dyDescent="0.35">
      <c r="A42" s="1361"/>
      <c r="B42" s="473" t="s">
        <v>18</v>
      </c>
      <c r="C42" s="496">
        <v>294</v>
      </c>
      <c r="D42" s="496">
        <v>94</v>
      </c>
      <c r="E42" s="496">
        <v>304</v>
      </c>
      <c r="F42" s="496">
        <v>28</v>
      </c>
      <c r="G42" s="496">
        <v>501</v>
      </c>
      <c r="H42" s="496">
        <v>73</v>
      </c>
      <c r="I42" s="653">
        <v>5</v>
      </c>
      <c r="J42" s="502">
        <v>1299</v>
      </c>
    </row>
    <row r="43" spans="1:10" ht="15" thickBot="1" x14ac:dyDescent="0.35">
      <c r="A43" s="1361"/>
      <c r="B43" s="471" t="s">
        <v>252</v>
      </c>
      <c r="C43" s="493">
        <v>6.9969999999999999</v>
      </c>
      <c r="D43" s="493">
        <v>1.804</v>
      </c>
      <c r="E43" s="493">
        <v>2.2629999999999999</v>
      </c>
      <c r="F43" s="493">
        <v>6.1589999999999998</v>
      </c>
      <c r="G43" s="493">
        <v>2.8570000000000002</v>
      </c>
      <c r="H43" s="493">
        <v>3.0110000000000001</v>
      </c>
      <c r="I43" s="669">
        <v>2.58</v>
      </c>
      <c r="J43" s="493">
        <v>3.4239999999999999</v>
      </c>
    </row>
    <row r="44" spans="1:10" ht="15" thickBot="1" x14ac:dyDescent="0.35">
      <c r="A44" s="1361"/>
      <c r="B44" s="473" t="s">
        <v>287</v>
      </c>
      <c r="C44" s="493">
        <v>19.2538174195656</v>
      </c>
      <c r="D44" s="493">
        <v>23.958952948368701</v>
      </c>
      <c r="E44" s="497">
        <v>11.484194813039799</v>
      </c>
      <c r="F44" s="493">
        <v>24.459833606044199</v>
      </c>
      <c r="G44" s="493">
        <v>27.520093817392699</v>
      </c>
      <c r="H44" s="493">
        <v>16.182696385545899</v>
      </c>
      <c r="I44" s="669">
        <v>3.1534817862244</v>
      </c>
      <c r="J44" s="493">
        <v>22.004284677461001</v>
      </c>
    </row>
    <row r="45" spans="1:10" x14ac:dyDescent="0.3">
      <c r="A45" s="1362"/>
      <c r="B45" s="498" t="s">
        <v>254</v>
      </c>
      <c r="C45" s="493">
        <v>2.1057845626415501</v>
      </c>
      <c r="D45" s="493">
        <v>4.6341988111424497</v>
      </c>
      <c r="E45" s="499">
        <v>1.2351921214420201</v>
      </c>
      <c r="F45" s="493">
        <v>8.6685256035945901</v>
      </c>
      <c r="G45" s="493">
        <v>2.3056946974089798</v>
      </c>
      <c r="H45" s="493">
        <v>3.5518957430754701</v>
      </c>
      <c r="I45" s="669">
        <v>2.6446979489053501</v>
      </c>
      <c r="J45" s="493">
        <v>1.1449154949555</v>
      </c>
    </row>
    <row r="46" spans="1:10" ht="15" thickBot="1" x14ac:dyDescent="0.35">
      <c r="A46" s="1405" t="s">
        <v>56</v>
      </c>
      <c r="B46" s="471" t="s">
        <v>265</v>
      </c>
      <c r="C46" s="500">
        <v>14.304559272004701</v>
      </c>
      <c r="D46" s="500">
        <v>6.0483611955704504</v>
      </c>
      <c r="E46" s="500">
        <v>5.7202024508254503</v>
      </c>
      <c r="F46" s="500">
        <v>22.8501017732302</v>
      </c>
      <c r="G46" s="500">
        <v>15.2764373799195</v>
      </c>
      <c r="H46" s="500">
        <v>8.5465478604040097</v>
      </c>
      <c r="I46" s="500">
        <v>12.3890196270932</v>
      </c>
      <c r="J46" s="500">
        <v>11.606559589301201</v>
      </c>
    </row>
    <row r="47" spans="1:10" ht="15" thickBot="1" x14ac:dyDescent="0.35">
      <c r="A47" s="1361"/>
      <c r="B47" s="473" t="s">
        <v>17</v>
      </c>
      <c r="C47" s="502">
        <v>1565</v>
      </c>
      <c r="D47" s="496">
        <v>510</v>
      </c>
      <c r="E47" s="502">
        <v>1884</v>
      </c>
      <c r="F47" s="496">
        <v>102</v>
      </c>
      <c r="G47" s="502">
        <v>2633</v>
      </c>
      <c r="H47" s="496">
        <v>375</v>
      </c>
      <c r="I47" s="496">
        <v>48</v>
      </c>
      <c r="J47" s="502">
        <v>7118</v>
      </c>
    </row>
    <row r="48" spans="1:10" ht="15" thickBot="1" x14ac:dyDescent="0.35">
      <c r="A48" s="1361"/>
      <c r="B48" s="473" t="s">
        <v>18</v>
      </c>
      <c r="C48" s="502">
        <v>1086</v>
      </c>
      <c r="D48" s="496">
        <v>450</v>
      </c>
      <c r="E48" s="502">
        <v>1421</v>
      </c>
      <c r="F48" s="496">
        <v>69</v>
      </c>
      <c r="G48" s="502">
        <v>2054</v>
      </c>
      <c r="H48" s="496">
        <v>281</v>
      </c>
      <c r="I48" s="496">
        <v>45</v>
      </c>
      <c r="J48" s="502">
        <v>5406</v>
      </c>
    </row>
    <row r="49" spans="1:10" ht="15" thickBot="1" x14ac:dyDescent="0.35">
      <c r="A49" s="1361"/>
      <c r="B49" s="471" t="s">
        <v>252</v>
      </c>
      <c r="C49" s="493">
        <v>6.3159999999999998</v>
      </c>
      <c r="D49" s="493">
        <v>1.1339999999999999</v>
      </c>
      <c r="E49" s="493">
        <v>1.962</v>
      </c>
      <c r="F49" s="493">
        <v>11.198</v>
      </c>
      <c r="G49" s="493">
        <v>4.0030000000000001</v>
      </c>
      <c r="H49" s="493">
        <v>3.7890000000000001</v>
      </c>
      <c r="I49" s="493">
        <v>4.4009999999999998</v>
      </c>
      <c r="J49" s="493">
        <v>3.4060000000000001</v>
      </c>
    </row>
    <row r="50" spans="1:10" ht="15" thickBot="1" x14ac:dyDescent="0.35">
      <c r="A50" s="1361"/>
      <c r="B50" s="473" t="s">
        <v>287</v>
      </c>
      <c r="C50" s="493">
        <v>23.337846514445701</v>
      </c>
      <c r="D50" s="493">
        <v>18.067892738772301</v>
      </c>
      <c r="E50" s="493">
        <v>12.7382230670404</v>
      </c>
      <c r="F50" s="493">
        <v>33.2049251572016</v>
      </c>
      <c r="G50" s="493">
        <v>33.554856412823703</v>
      </c>
      <c r="H50" s="493">
        <v>13.8036324349755</v>
      </c>
      <c r="I50" s="493">
        <v>17.504190578182801</v>
      </c>
      <c r="J50" s="493">
        <v>25.5004455727336</v>
      </c>
    </row>
    <row r="51" spans="1:10" x14ac:dyDescent="0.3">
      <c r="A51" s="1362"/>
      <c r="B51" s="498" t="s">
        <v>254</v>
      </c>
      <c r="C51" s="493">
        <v>1.3280567095303399</v>
      </c>
      <c r="D51" s="493">
        <v>1.5972467032566799</v>
      </c>
      <c r="E51" s="493">
        <v>0.63369833271193698</v>
      </c>
      <c r="F51" s="493">
        <v>7.4963302991578198</v>
      </c>
      <c r="G51" s="493">
        <v>1.3884361694242799</v>
      </c>
      <c r="H51" s="493">
        <v>1.54422642537473</v>
      </c>
      <c r="I51" s="493">
        <v>4.8933528141914904</v>
      </c>
      <c r="J51" s="493">
        <v>0.65039995408588003</v>
      </c>
    </row>
    <row r="52" spans="1:10" ht="15" thickBot="1" x14ac:dyDescent="0.35">
      <c r="A52" s="1405" t="s">
        <v>66</v>
      </c>
      <c r="B52" s="471" t="s">
        <v>265</v>
      </c>
      <c r="C52" s="500">
        <v>15.992787148270599</v>
      </c>
      <c r="D52" s="500">
        <v>6.5251883955155998</v>
      </c>
      <c r="E52" s="500">
        <v>5.7759433821455302</v>
      </c>
      <c r="F52" s="500">
        <v>18.756878154814402</v>
      </c>
      <c r="G52" s="500">
        <v>11.7541134627749</v>
      </c>
      <c r="H52" s="500">
        <v>9.8088819897948394</v>
      </c>
      <c r="I52" s="674">
        <v>23.289583708287601</v>
      </c>
      <c r="J52" s="500">
        <v>10.7206698642417</v>
      </c>
    </row>
    <row r="53" spans="1:10" ht="15" thickBot="1" x14ac:dyDescent="0.35">
      <c r="A53" s="1361"/>
      <c r="B53" s="473" t="s">
        <v>17</v>
      </c>
      <c r="C53" s="496">
        <v>459</v>
      </c>
      <c r="D53" s="496">
        <v>136</v>
      </c>
      <c r="E53" s="496">
        <v>607</v>
      </c>
      <c r="F53" s="496">
        <v>36</v>
      </c>
      <c r="G53" s="496">
        <v>835</v>
      </c>
      <c r="H53" s="496">
        <v>133</v>
      </c>
      <c r="I53" s="529">
        <v>9</v>
      </c>
      <c r="J53" s="502">
        <v>2216</v>
      </c>
    </row>
    <row r="54" spans="1:10" ht="15" thickBot="1" x14ac:dyDescent="0.35">
      <c r="A54" s="1361"/>
      <c r="B54" s="473" t="s">
        <v>18</v>
      </c>
      <c r="C54" s="496">
        <v>462</v>
      </c>
      <c r="D54" s="496">
        <v>179</v>
      </c>
      <c r="E54" s="496">
        <v>693</v>
      </c>
      <c r="F54" s="496">
        <v>40</v>
      </c>
      <c r="G54" s="496">
        <v>932</v>
      </c>
      <c r="H54" s="496">
        <v>143</v>
      </c>
      <c r="I54" s="529">
        <v>10</v>
      </c>
      <c r="J54" s="502">
        <v>2459</v>
      </c>
    </row>
    <row r="55" spans="1:10" ht="15" thickBot="1" x14ac:dyDescent="0.35">
      <c r="A55" s="1361"/>
      <c r="B55" s="471" t="s">
        <v>252</v>
      </c>
      <c r="C55" s="493">
        <v>7.593</v>
      </c>
      <c r="D55" s="493">
        <v>1.5669999999999999</v>
      </c>
      <c r="E55" s="493">
        <v>1.958</v>
      </c>
      <c r="F55" s="493">
        <v>6.8659999999999997</v>
      </c>
      <c r="G55" s="493">
        <v>3.1429999999999998</v>
      </c>
      <c r="H55" s="493">
        <v>2.6520000000000001</v>
      </c>
      <c r="I55" s="661">
        <v>4.4980000000000002</v>
      </c>
      <c r="J55" s="493">
        <v>2.9660000000000002</v>
      </c>
    </row>
    <row r="56" spans="1:10" ht="15" thickBot="1" x14ac:dyDescent="0.35">
      <c r="A56" s="1361"/>
      <c r="B56" s="473" t="s">
        <v>287</v>
      </c>
      <c r="C56" s="493">
        <v>19.860725085005001</v>
      </c>
      <c r="D56" s="493">
        <v>15.3901673185826</v>
      </c>
      <c r="E56" s="493">
        <v>12.7179765188127</v>
      </c>
      <c r="F56" s="493">
        <v>21.033448711629699</v>
      </c>
      <c r="G56" s="493">
        <v>26.5011535114614</v>
      </c>
      <c r="H56" s="493">
        <v>20.470731566191599</v>
      </c>
      <c r="I56" s="661">
        <v>66.966270388632594</v>
      </c>
      <c r="J56" s="493">
        <v>21.6752346589771</v>
      </c>
    </row>
    <row r="57" spans="1:10" x14ac:dyDescent="0.3">
      <c r="A57" s="1362"/>
      <c r="B57" s="498" t="s">
        <v>254</v>
      </c>
      <c r="C57" s="493">
        <v>1.73278574186604</v>
      </c>
      <c r="D57" s="499">
        <v>2.1571859327652301</v>
      </c>
      <c r="E57" s="499">
        <v>0.90598739447107302</v>
      </c>
      <c r="F57" s="499">
        <v>6.2366481706762897</v>
      </c>
      <c r="G57" s="499">
        <v>1.6278994455826701</v>
      </c>
      <c r="H57" s="499">
        <v>3.2102296254265199</v>
      </c>
      <c r="I57" s="670">
        <v>39.712466884744103</v>
      </c>
      <c r="J57" s="499">
        <v>0.81970068338186597</v>
      </c>
    </row>
    <row r="58" spans="1:10" ht="15" thickBot="1" x14ac:dyDescent="0.35">
      <c r="A58" s="1405" t="s">
        <v>71</v>
      </c>
      <c r="B58" s="471" t="s">
        <v>265</v>
      </c>
      <c r="C58" s="500">
        <v>9.7218863477987494</v>
      </c>
      <c r="D58" s="500">
        <v>9.2526350862896898</v>
      </c>
      <c r="E58" s="500">
        <v>5.3598352896841801</v>
      </c>
      <c r="F58" s="500">
        <v>2.8108414588353301</v>
      </c>
      <c r="G58" s="500">
        <v>19.9763068479513</v>
      </c>
      <c r="H58" s="674">
        <v>18.046389788849599</v>
      </c>
      <c r="I58" s="675">
        <v>9</v>
      </c>
      <c r="J58" s="500">
        <v>12.104272229252199</v>
      </c>
    </row>
    <row r="59" spans="1:10" ht="15" thickBot="1" x14ac:dyDescent="0.35">
      <c r="A59" s="1361"/>
      <c r="B59" s="473" t="s">
        <v>17</v>
      </c>
      <c r="C59" s="496">
        <v>174</v>
      </c>
      <c r="D59" s="496">
        <v>24</v>
      </c>
      <c r="E59" s="496">
        <v>104</v>
      </c>
      <c r="F59" s="496">
        <v>20</v>
      </c>
      <c r="G59" s="496">
        <v>151</v>
      </c>
      <c r="H59" s="529">
        <v>30</v>
      </c>
      <c r="I59" s="653">
        <v>1</v>
      </c>
      <c r="J59" s="496">
        <v>503</v>
      </c>
    </row>
    <row r="60" spans="1:10" ht="15" thickBot="1" x14ac:dyDescent="0.35">
      <c r="A60" s="1361"/>
      <c r="B60" s="473" t="s">
        <v>18</v>
      </c>
      <c r="C60" s="496">
        <v>128</v>
      </c>
      <c r="D60" s="496">
        <v>24</v>
      </c>
      <c r="E60" s="496">
        <v>75</v>
      </c>
      <c r="F60" s="496">
        <v>16</v>
      </c>
      <c r="G60" s="496">
        <v>124</v>
      </c>
      <c r="H60" s="529">
        <v>21</v>
      </c>
      <c r="I60" s="653">
        <v>1</v>
      </c>
      <c r="J60" s="496">
        <v>388</v>
      </c>
    </row>
    <row r="61" spans="1:10" ht="15" thickBot="1" x14ac:dyDescent="0.35">
      <c r="A61" s="1361"/>
      <c r="B61" s="471" t="s">
        <v>252</v>
      </c>
      <c r="C61" s="493">
        <v>4.2720000000000002</v>
      </c>
      <c r="D61" s="493">
        <v>2.5139999999999998</v>
      </c>
      <c r="E61" s="493">
        <v>1.105</v>
      </c>
      <c r="F61" s="493">
        <v>1.264</v>
      </c>
      <c r="G61" s="493">
        <v>3.48</v>
      </c>
      <c r="H61" s="661">
        <v>5.524</v>
      </c>
      <c r="I61" s="653">
        <v>9</v>
      </c>
      <c r="J61" s="493">
        <v>3.0920000000000001</v>
      </c>
    </row>
    <row r="62" spans="1:10" ht="15" thickBot="1" x14ac:dyDescent="0.35">
      <c r="A62" s="1361"/>
      <c r="B62" s="473" t="s">
        <v>287</v>
      </c>
      <c r="C62" s="493">
        <v>14.7498387199816</v>
      </c>
      <c r="D62" s="493">
        <v>11.920335914837301</v>
      </c>
      <c r="E62" s="497">
        <v>9.7529896659219606</v>
      </c>
      <c r="F62" s="497">
        <v>2.9753658801225602</v>
      </c>
      <c r="G62" s="493">
        <v>41.920400202884103</v>
      </c>
      <c r="H62" s="661">
        <v>40.056493113326397</v>
      </c>
      <c r="I62" s="669">
        <v>0</v>
      </c>
      <c r="J62" s="493">
        <v>27.457694515400998</v>
      </c>
    </row>
    <row r="63" spans="1:10" x14ac:dyDescent="0.3">
      <c r="A63" s="1362"/>
      <c r="B63" s="498" t="s">
        <v>254</v>
      </c>
      <c r="C63" s="499">
        <v>2.4448546251712</v>
      </c>
      <c r="D63" s="499">
        <v>4.5630331800644504</v>
      </c>
      <c r="E63" s="499">
        <v>2.1119220568564199</v>
      </c>
      <c r="F63" s="499">
        <v>1.39492590874846</v>
      </c>
      <c r="G63" s="499">
        <v>7.0596851247230497</v>
      </c>
      <c r="H63" s="670">
        <v>16.392078720730201</v>
      </c>
      <c r="I63" s="669">
        <v>0</v>
      </c>
      <c r="J63" s="499">
        <v>2.6140805137495802</v>
      </c>
    </row>
    <row r="64" spans="1:10" ht="15" thickBot="1" x14ac:dyDescent="0.35">
      <c r="A64" s="1405" t="s">
        <v>72</v>
      </c>
      <c r="B64" s="471" t="s">
        <v>265</v>
      </c>
      <c r="C64" s="500">
        <v>14.1041976124591</v>
      </c>
      <c r="D64" s="674">
        <v>4.5292167589034902</v>
      </c>
      <c r="E64" s="500">
        <v>7.6809028987926498</v>
      </c>
      <c r="F64" s="674">
        <v>28.923927131204</v>
      </c>
      <c r="G64" s="500">
        <v>16.465236655873198</v>
      </c>
      <c r="H64" s="500">
        <v>12.177175792965601</v>
      </c>
      <c r="I64" s="674">
        <v>14.0021533264641</v>
      </c>
      <c r="J64" s="500">
        <v>12.537547472055101</v>
      </c>
    </row>
    <row r="65" spans="1:10" ht="15" thickBot="1" x14ac:dyDescent="0.35">
      <c r="A65" s="1361"/>
      <c r="B65" s="473" t="s">
        <v>17</v>
      </c>
      <c r="C65" s="496">
        <v>167</v>
      </c>
      <c r="D65" s="529">
        <v>72</v>
      </c>
      <c r="E65" s="496">
        <v>237</v>
      </c>
      <c r="F65" s="529">
        <v>14</v>
      </c>
      <c r="G65" s="496">
        <v>317</v>
      </c>
      <c r="H65" s="496">
        <v>64</v>
      </c>
      <c r="I65" s="529">
        <v>8</v>
      </c>
      <c r="J65" s="496">
        <v>879</v>
      </c>
    </row>
    <row r="66" spans="1:10" ht="15" thickBot="1" x14ac:dyDescent="0.35">
      <c r="A66" s="1361"/>
      <c r="B66" s="473" t="s">
        <v>18</v>
      </c>
      <c r="C66" s="496">
        <v>218</v>
      </c>
      <c r="D66" s="529">
        <v>98</v>
      </c>
      <c r="E66" s="496">
        <v>288</v>
      </c>
      <c r="F66" s="529">
        <v>17</v>
      </c>
      <c r="G66" s="496">
        <v>383</v>
      </c>
      <c r="H66" s="496">
        <v>62</v>
      </c>
      <c r="I66" s="529">
        <v>10</v>
      </c>
      <c r="J66" s="502">
        <v>1076</v>
      </c>
    </row>
    <row r="67" spans="1:10" ht="15" thickBot="1" x14ac:dyDescent="0.35">
      <c r="A67" s="1361"/>
      <c r="B67" s="471" t="s">
        <v>252</v>
      </c>
      <c r="C67" s="493">
        <v>2.363</v>
      </c>
      <c r="D67" s="661">
        <v>1.0669999999999999</v>
      </c>
      <c r="E67" s="493">
        <v>1.958</v>
      </c>
      <c r="F67" s="661">
        <v>2.7589999999999999</v>
      </c>
      <c r="G67" s="493">
        <v>3.911</v>
      </c>
      <c r="H67" s="493">
        <v>2.9180000000000001</v>
      </c>
      <c r="I67" s="661">
        <v>3.2360000000000002</v>
      </c>
      <c r="J67" s="493">
        <v>2.5</v>
      </c>
    </row>
    <row r="68" spans="1:10" ht="15" thickBot="1" x14ac:dyDescent="0.35">
      <c r="A68" s="1361"/>
      <c r="B68" s="473" t="s">
        <v>287</v>
      </c>
      <c r="C68" s="493">
        <v>29.269231282158501</v>
      </c>
      <c r="D68" s="661">
        <v>17.162399651754701</v>
      </c>
      <c r="E68" s="497">
        <v>15.718630084990499</v>
      </c>
      <c r="F68" s="531">
        <v>64.386460409628199</v>
      </c>
      <c r="G68" s="493">
        <v>34.702571985401697</v>
      </c>
      <c r="H68" s="493">
        <v>16.356804277360901</v>
      </c>
      <c r="I68" s="531">
        <v>17.577404903784998</v>
      </c>
      <c r="J68" s="493">
        <v>28.1516522747437</v>
      </c>
    </row>
    <row r="69" spans="1:10" x14ac:dyDescent="0.3">
      <c r="A69" s="1362"/>
      <c r="B69" s="498" t="s">
        <v>254</v>
      </c>
      <c r="C69" s="493">
        <v>3.71752436175582</v>
      </c>
      <c r="D69" s="661">
        <v>3.2511404140332401</v>
      </c>
      <c r="E69" s="499">
        <v>1.7369575443824301</v>
      </c>
      <c r="F69" s="670">
        <v>29.284704339362602</v>
      </c>
      <c r="G69" s="493">
        <v>3.3253168302323499</v>
      </c>
      <c r="H69" s="493">
        <v>3.8955911083825798</v>
      </c>
      <c r="I69" s="670">
        <v>10.423786573603101</v>
      </c>
      <c r="J69" s="493">
        <v>1.60941671494334</v>
      </c>
    </row>
    <row r="70" spans="1:10" x14ac:dyDescent="0.3">
      <c r="A70" s="491" t="s">
        <v>288</v>
      </c>
      <c r="B70" s="491"/>
      <c r="C70" s="492"/>
      <c r="D70" s="492"/>
      <c r="E70" s="492"/>
      <c r="F70" s="492"/>
      <c r="G70" s="492"/>
      <c r="H70" s="492"/>
      <c r="I70" s="492"/>
      <c r="J70" s="492"/>
    </row>
    <row r="71" spans="1:10" ht="15" thickBot="1" x14ac:dyDescent="0.35">
      <c r="A71" s="1405" t="s">
        <v>27</v>
      </c>
      <c r="B71" s="471" t="s">
        <v>265</v>
      </c>
      <c r="C71" s="493">
        <v>14.539670583586201</v>
      </c>
      <c r="D71" s="493">
        <v>5.8446620849497997</v>
      </c>
      <c r="E71" s="493">
        <v>5.41934126078033</v>
      </c>
      <c r="F71" s="493">
        <v>17.0056281391083</v>
      </c>
      <c r="G71" s="493">
        <v>15.4287236426311</v>
      </c>
      <c r="H71" s="493">
        <v>8.0588014706570199</v>
      </c>
      <c r="I71" s="493">
        <v>12.2100258996556</v>
      </c>
      <c r="J71" s="493">
        <v>11.458545369573599</v>
      </c>
    </row>
    <row r="72" spans="1:10" ht="15" thickBot="1" x14ac:dyDescent="0.35">
      <c r="A72" s="1361"/>
      <c r="B72" s="473" t="s">
        <v>17</v>
      </c>
      <c r="C72" s="502">
        <v>1449</v>
      </c>
      <c r="D72" s="496">
        <v>472</v>
      </c>
      <c r="E72" s="502">
        <v>1793</v>
      </c>
      <c r="F72" s="496">
        <v>87</v>
      </c>
      <c r="G72" s="502">
        <v>2433</v>
      </c>
      <c r="H72" s="496">
        <v>342</v>
      </c>
      <c r="I72" s="496">
        <v>47</v>
      </c>
      <c r="J72" s="502">
        <v>6623</v>
      </c>
    </row>
    <row r="73" spans="1:10" ht="15" thickBot="1" x14ac:dyDescent="0.35">
      <c r="A73" s="1361"/>
      <c r="B73" s="473" t="s">
        <v>18</v>
      </c>
      <c r="C73" s="502">
        <v>1001</v>
      </c>
      <c r="D73" s="496">
        <v>410</v>
      </c>
      <c r="E73" s="502">
        <v>1350</v>
      </c>
      <c r="F73" s="496">
        <v>59</v>
      </c>
      <c r="G73" s="502">
        <v>1879</v>
      </c>
      <c r="H73" s="496">
        <v>255</v>
      </c>
      <c r="I73" s="496">
        <v>44</v>
      </c>
      <c r="J73" s="502">
        <v>4998</v>
      </c>
    </row>
    <row r="74" spans="1:10" ht="15" thickBot="1" x14ac:dyDescent="0.35">
      <c r="A74" s="1361"/>
      <c r="B74" s="471" t="s">
        <v>252</v>
      </c>
      <c r="C74" s="493">
        <v>6.3170000000000002</v>
      </c>
      <c r="D74" s="493">
        <v>1.105</v>
      </c>
      <c r="E74" s="493">
        <v>1.871</v>
      </c>
      <c r="F74" s="493">
        <v>11.198</v>
      </c>
      <c r="G74" s="496">
        <v>4</v>
      </c>
      <c r="H74" s="493">
        <v>3.4870000000000001</v>
      </c>
      <c r="I74" s="493">
        <v>4.4320000000000004</v>
      </c>
      <c r="J74" s="493">
        <v>3.2690000000000001</v>
      </c>
    </row>
    <row r="75" spans="1:10" ht="15" thickBot="1" x14ac:dyDescent="0.35">
      <c r="A75" s="1361"/>
      <c r="B75" s="473" t="s">
        <v>287</v>
      </c>
      <c r="C75" s="497">
        <v>23.975632298634199</v>
      </c>
      <c r="D75" s="497">
        <v>18.097382947114799</v>
      </c>
      <c r="E75" s="497">
        <v>12.6902691930548</v>
      </c>
      <c r="F75" s="497">
        <v>18.3078276994638</v>
      </c>
      <c r="G75" s="497">
        <v>33.724984962491597</v>
      </c>
      <c r="H75" s="497">
        <v>13.880896019786899</v>
      </c>
      <c r="I75" s="497">
        <v>17.587313156530701</v>
      </c>
      <c r="J75" s="497">
        <v>25.4485800994476</v>
      </c>
    </row>
    <row r="76" spans="1:10" x14ac:dyDescent="0.3">
      <c r="A76" s="1362"/>
      <c r="B76" s="498" t="s">
        <v>254</v>
      </c>
      <c r="C76" s="504">
        <v>1.4210972018863299</v>
      </c>
      <c r="D76" s="504">
        <v>1.6760794509457699</v>
      </c>
      <c r="E76" s="504">
        <v>0.64770120356293004</v>
      </c>
      <c r="F76" s="504">
        <v>4.4697328252534598</v>
      </c>
      <c r="G76" s="504">
        <v>1.4590128882559601</v>
      </c>
      <c r="H76" s="504">
        <v>1.63011470218141</v>
      </c>
      <c r="I76" s="504">
        <v>4.9721464511678697</v>
      </c>
      <c r="J76" s="504">
        <v>0.67505037625613395</v>
      </c>
    </row>
    <row r="77" spans="1:10" ht="15" thickBot="1" x14ac:dyDescent="0.35">
      <c r="A77" s="1405" t="s">
        <v>84</v>
      </c>
      <c r="B77" s="471" t="s">
        <v>265</v>
      </c>
      <c r="C77" s="500">
        <v>13.551456842024701</v>
      </c>
      <c r="D77" s="500">
        <v>6.6736346419069896</v>
      </c>
      <c r="E77" s="500">
        <v>6.2251690544854199</v>
      </c>
      <c r="F77" s="674">
        <v>23.385982271902598</v>
      </c>
      <c r="G77" s="500">
        <v>14.715173340923499</v>
      </c>
      <c r="H77" s="674">
        <v>10.635164462433</v>
      </c>
      <c r="I77" s="674">
        <v>33.299738579742503</v>
      </c>
      <c r="J77" s="500">
        <v>11.783284248072899</v>
      </c>
    </row>
    <row r="78" spans="1:10" ht="15" thickBot="1" x14ac:dyDescent="0.35">
      <c r="A78" s="1361"/>
      <c r="B78" s="473" t="s">
        <v>17</v>
      </c>
      <c r="C78" s="496">
        <v>442</v>
      </c>
      <c r="D78" s="496">
        <v>124</v>
      </c>
      <c r="E78" s="496">
        <v>539</v>
      </c>
      <c r="F78" s="529">
        <v>30</v>
      </c>
      <c r="G78" s="496">
        <v>759</v>
      </c>
      <c r="H78" s="529">
        <v>131</v>
      </c>
      <c r="I78" s="529">
        <v>20</v>
      </c>
      <c r="J78" s="502">
        <v>2045</v>
      </c>
    </row>
    <row r="79" spans="1:10" ht="15" thickBot="1" x14ac:dyDescent="0.35">
      <c r="A79" s="1361"/>
      <c r="B79" s="473" t="s">
        <v>18</v>
      </c>
      <c r="C79" s="496">
        <v>421</v>
      </c>
      <c r="D79" s="496">
        <v>141</v>
      </c>
      <c r="E79" s="496">
        <v>505</v>
      </c>
      <c r="F79" s="529">
        <v>30</v>
      </c>
      <c r="G79" s="496">
        <v>772</v>
      </c>
      <c r="H79" s="529">
        <v>126</v>
      </c>
      <c r="I79" s="529">
        <v>21</v>
      </c>
      <c r="J79" s="502">
        <v>2016</v>
      </c>
    </row>
    <row r="80" spans="1:10" ht="15" thickBot="1" x14ac:dyDescent="0.35">
      <c r="A80" s="1361"/>
      <c r="B80" s="471" t="s">
        <v>252</v>
      </c>
      <c r="C80" s="497">
        <v>5.0170000000000003</v>
      </c>
      <c r="D80" s="497">
        <v>1.288</v>
      </c>
      <c r="E80" s="493">
        <v>1.591</v>
      </c>
      <c r="F80" s="531">
        <v>4.601</v>
      </c>
      <c r="G80" s="497">
        <v>2.661</v>
      </c>
      <c r="H80" s="531">
        <v>2.5670000000000002</v>
      </c>
      <c r="I80" s="531">
        <v>3.9380000000000002</v>
      </c>
      <c r="J80" s="497">
        <v>2.665</v>
      </c>
    </row>
    <row r="81" spans="1:10" ht="15" thickBot="1" x14ac:dyDescent="0.35">
      <c r="A81" s="1361"/>
      <c r="B81" s="473" t="s">
        <v>287</v>
      </c>
      <c r="C81" s="497">
        <v>30.593466503857101</v>
      </c>
      <c r="D81" s="497">
        <v>13.2281344689702</v>
      </c>
      <c r="E81" s="493">
        <v>15.344324946633201</v>
      </c>
      <c r="F81" s="531">
        <v>47.0230699093526</v>
      </c>
      <c r="G81" s="497">
        <v>33.784862053205501</v>
      </c>
      <c r="H81" s="531">
        <v>34.615726523774001</v>
      </c>
      <c r="I81" s="531">
        <v>50.575060610448702</v>
      </c>
      <c r="J81" s="497">
        <v>29.137137206113199</v>
      </c>
    </row>
    <row r="82" spans="1:10" x14ac:dyDescent="0.3">
      <c r="A82" s="1362"/>
      <c r="B82" s="498" t="s">
        <v>254</v>
      </c>
      <c r="C82" s="497">
        <v>2.7961366679792898</v>
      </c>
      <c r="D82" s="497">
        <v>2.0891027383099301</v>
      </c>
      <c r="E82" s="493">
        <v>1.2804801532810199</v>
      </c>
      <c r="F82" s="531">
        <v>16.099823129920502</v>
      </c>
      <c r="G82" s="497">
        <v>2.2802593933972499</v>
      </c>
      <c r="H82" s="531">
        <v>5.7830764319839698</v>
      </c>
      <c r="I82" s="531">
        <v>20.696529086725398</v>
      </c>
      <c r="J82" s="497">
        <v>1.21694897373041</v>
      </c>
    </row>
    <row r="83" spans="1:10" ht="15" thickBot="1" x14ac:dyDescent="0.35">
      <c r="A83" s="1405" t="s">
        <v>89</v>
      </c>
      <c r="B83" s="471" t="s">
        <v>265</v>
      </c>
      <c r="C83" s="500">
        <v>12.0877432065374</v>
      </c>
      <c r="D83" s="674">
        <v>14.7803645875103</v>
      </c>
      <c r="E83" s="500">
        <v>4.7320887629053399</v>
      </c>
      <c r="F83" s="673">
        <v>35.8577482459687</v>
      </c>
      <c r="G83" s="500">
        <v>11.4984410859629</v>
      </c>
      <c r="H83" s="674">
        <v>11.8814638840269</v>
      </c>
      <c r="I83" s="673">
        <v>2.7414999999999998</v>
      </c>
      <c r="J83" s="500">
        <v>10.306132167279101</v>
      </c>
    </row>
    <row r="84" spans="1:10" ht="15" thickBot="1" x14ac:dyDescent="0.35">
      <c r="A84" s="1361"/>
      <c r="B84" s="473" t="s">
        <v>17</v>
      </c>
      <c r="C84" s="496">
        <v>140</v>
      </c>
      <c r="D84" s="529">
        <v>44</v>
      </c>
      <c r="E84" s="496">
        <v>164</v>
      </c>
      <c r="F84" s="653">
        <v>5</v>
      </c>
      <c r="G84" s="496">
        <v>245</v>
      </c>
      <c r="H84" s="529">
        <v>36</v>
      </c>
      <c r="I84" s="653">
        <v>2</v>
      </c>
      <c r="J84" s="496">
        <v>636</v>
      </c>
    </row>
    <row r="85" spans="1:10" ht="15" thickBot="1" x14ac:dyDescent="0.35">
      <c r="A85" s="1361"/>
      <c r="B85" s="473" t="s">
        <v>18</v>
      </c>
      <c r="C85" s="496">
        <v>95</v>
      </c>
      <c r="D85" s="529">
        <v>39</v>
      </c>
      <c r="E85" s="496">
        <v>145</v>
      </c>
      <c r="F85" s="653">
        <v>4</v>
      </c>
      <c r="G85" s="496">
        <v>211</v>
      </c>
      <c r="H85" s="529">
        <v>31</v>
      </c>
      <c r="I85" s="653">
        <v>2</v>
      </c>
      <c r="J85" s="496">
        <v>527</v>
      </c>
    </row>
    <row r="86" spans="1:10" ht="15" thickBot="1" x14ac:dyDescent="0.35">
      <c r="A86" s="1361"/>
      <c r="B86" s="471" t="s">
        <v>252</v>
      </c>
      <c r="C86" s="497">
        <v>7.0620000000000003</v>
      </c>
      <c r="D86" s="661">
        <v>1.996</v>
      </c>
      <c r="E86" s="493">
        <v>1.698</v>
      </c>
      <c r="F86" s="669">
        <v>53.484000000000002</v>
      </c>
      <c r="G86" s="497">
        <v>3.4159999999999999</v>
      </c>
      <c r="H86" s="531">
        <v>5.2670000000000003</v>
      </c>
      <c r="I86" s="669">
        <v>2.58</v>
      </c>
      <c r="J86" s="497">
        <v>3.5219999999999998</v>
      </c>
    </row>
    <row r="87" spans="1:10" ht="15" thickBot="1" x14ac:dyDescent="0.35">
      <c r="A87" s="1361"/>
      <c r="B87" s="473" t="s">
        <v>287</v>
      </c>
      <c r="C87" s="497">
        <v>11.9287046955676</v>
      </c>
      <c r="D87" s="661">
        <v>33.112390944029499</v>
      </c>
      <c r="E87" s="493">
        <v>7.3979149997501699</v>
      </c>
      <c r="F87" s="669">
        <v>29.022458925927001</v>
      </c>
      <c r="G87" s="497">
        <v>19.800305590224699</v>
      </c>
      <c r="H87" s="531">
        <v>22.1084934425966</v>
      </c>
      <c r="I87" s="669">
        <v>0.22839549032325501</v>
      </c>
      <c r="J87" s="497">
        <v>17.833879958698901</v>
      </c>
    </row>
    <row r="88" spans="1:10" x14ac:dyDescent="0.3">
      <c r="A88" s="1362"/>
      <c r="B88" s="498" t="s">
        <v>254</v>
      </c>
      <c r="C88" s="497">
        <v>2.2951033051715002</v>
      </c>
      <c r="D88" s="661">
        <v>9.9432644739459697</v>
      </c>
      <c r="E88" s="493">
        <v>1.1521156860292601</v>
      </c>
      <c r="F88" s="669">
        <v>27.212908611895401</v>
      </c>
      <c r="G88" s="497">
        <v>2.5562387793853301</v>
      </c>
      <c r="H88" s="531">
        <v>7.4464461947573897</v>
      </c>
      <c r="I88" s="669">
        <v>0.30286095000000002</v>
      </c>
      <c r="J88" s="497">
        <v>1.4568380806313601</v>
      </c>
    </row>
    <row r="89" spans="1:10" ht="15" thickBot="1" x14ac:dyDescent="0.35">
      <c r="A89" s="1405" t="s">
        <v>90</v>
      </c>
      <c r="B89" s="471" t="s">
        <v>265</v>
      </c>
      <c r="C89" s="500">
        <v>12.6660650156779</v>
      </c>
      <c r="D89" s="674">
        <v>5.6149766461100796</v>
      </c>
      <c r="E89" s="500">
        <v>4.7386978623113496</v>
      </c>
      <c r="F89" s="674">
        <v>61.578148945243399</v>
      </c>
      <c r="G89" s="500">
        <v>14.871055925229699</v>
      </c>
      <c r="H89" s="674">
        <v>4.7131298721072703</v>
      </c>
      <c r="I89" s="674">
        <v>14.0021533264641</v>
      </c>
      <c r="J89" s="500">
        <v>10.8734899327088</v>
      </c>
    </row>
    <row r="90" spans="1:10" ht="15" thickBot="1" x14ac:dyDescent="0.35">
      <c r="A90" s="1361"/>
      <c r="B90" s="473" t="s">
        <v>17</v>
      </c>
      <c r="C90" s="496">
        <v>98</v>
      </c>
      <c r="D90" s="529">
        <v>38</v>
      </c>
      <c r="E90" s="496">
        <v>127</v>
      </c>
      <c r="F90" s="529">
        <v>6</v>
      </c>
      <c r="G90" s="496">
        <v>168</v>
      </c>
      <c r="H90" s="529">
        <v>35</v>
      </c>
      <c r="I90" s="529">
        <v>8</v>
      </c>
      <c r="J90" s="496">
        <v>480</v>
      </c>
    </row>
    <row r="91" spans="1:10" ht="15" thickBot="1" x14ac:dyDescent="0.35">
      <c r="A91" s="1361"/>
      <c r="B91" s="473" t="s">
        <v>18</v>
      </c>
      <c r="C91" s="496">
        <v>162</v>
      </c>
      <c r="D91" s="529">
        <v>70</v>
      </c>
      <c r="E91" s="496">
        <v>212</v>
      </c>
      <c r="F91" s="529">
        <v>10</v>
      </c>
      <c r="G91" s="496">
        <v>275</v>
      </c>
      <c r="H91" s="529">
        <v>44</v>
      </c>
      <c r="I91" s="529">
        <v>10</v>
      </c>
      <c r="J91" s="496">
        <v>783</v>
      </c>
    </row>
    <row r="92" spans="1:10" ht="15" thickBot="1" x14ac:dyDescent="0.35">
      <c r="A92" s="1361"/>
      <c r="B92" s="471" t="s">
        <v>252</v>
      </c>
      <c r="C92" s="497">
        <v>2.2090000000000001</v>
      </c>
      <c r="D92" s="531">
        <v>0.89400000000000002</v>
      </c>
      <c r="E92" s="493">
        <v>1.425</v>
      </c>
      <c r="F92" s="661">
        <v>6.51</v>
      </c>
      <c r="G92" s="497">
        <v>3.4350000000000001</v>
      </c>
      <c r="H92" s="531">
        <v>1.764</v>
      </c>
      <c r="I92" s="661">
        <v>3.2360000000000002</v>
      </c>
      <c r="J92" s="497">
        <v>2.0139999999999998</v>
      </c>
    </row>
    <row r="93" spans="1:10" ht="15" thickBot="1" x14ac:dyDescent="0.35">
      <c r="A93" s="1361"/>
      <c r="B93" s="473" t="s">
        <v>287</v>
      </c>
      <c r="C93" s="497">
        <v>26.985925441486</v>
      </c>
      <c r="D93" s="531">
        <v>21.9519226373362</v>
      </c>
      <c r="E93" s="493">
        <v>12.504725395688499</v>
      </c>
      <c r="F93" s="661">
        <v>86.634560802428894</v>
      </c>
      <c r="G93" s="497">
        <v>32.2974308632662</v>
      </c>
      <c r="H93" s="531">
        <v>8.6036359798855901</v>
      </c>
      <c r="I93" s="661">
        <v>17.577404903784998</v>
      </c>
      <c r="J93" s="497">
        <v>27.304991497208</v>
      </c>
    </row>
    <row r="94" spans="1:10" x14ac:dyDescent="0.3">
      <c r="A94" s="1362"/>
      <c r="B94" s="498" t="s">
        <v>254</v>
      </c>
      <c r="C94" s="497">
        <v>3.9760383302519799</v>
      </c>
      <c r="D94" s="531">
        <v>4.9203307456113903</v>
      </c>
      <c r="E94" s="493">
        <v>1.6105602725216701</v>
      </c>
      <c r="F94" s="661">
        <v>51.376194418090499</v>
      </c>
      <c r="G94" s="497">
        <v>3.6523499597549001</v>
      </c>
      <c r="H94" s="531">
        <v>2.4323521008462499</v>
      </c>
      <c r="I94" s="661">
        <v>10.423786573603101</v>
      </c>
      <c r="J94" s="497">
        <v>1.82991921822374</v>
      </c>
    </row>
    <row r="95" spans="1:10" ht="15" thickBot="1" x14ac:dyDescent="0.35">
      <c r="A95" s="1405" t="s">
        <v>91</v>
      </c>
      <c r="B95" s="471" t="s">
        <v>265</v>
      </c>
      <c r="C95" s="500">
        <v>13.431915980510301</v>
      </c>
      <c r="D95" s="674">
        <v>15.977159419709899</v>
      </c>
      <c r="E95" s="500">
        <v>2.70967808260411</v>
      </c>
      <c r="F95" s="673">
        <v>3.1609157988715402</v>
      </c>
      <c r="G95" s="500">
        <v>14.3207287216038</v>
      </c>
      <c r="H95" s="674">
        <v>21.679649469242001</v>
      </c>
      <c r="I95" s="673">
        <v>0</v>
      </c>
      <c r="J95" s="500">
        <v>10.8295142108677</v>
      </c>
    </row>
    <row r="96" spans="1:10" ht="15" thickBot="1" x14ac:dyDescent="0.35">
      <c r="A96" s="1361"/>
      <c r="B96" s="473" t="s">
        <v>17</v>
      </c>
      <c r="C96" s="496">
        <v>123</v>
      </c>
      <c r="D96" s="529">
        <v>32</v>
      </c>
      <c r="E96" s="496">
        <v>169</v>
      </c>
      <c r="F96" s="653">
        <v>5</v>
      </c>
      <c r="G96" s="496">
        <v>227</v>
      </c>
      <c r="H96" s="529">
        <v>13</v>
      </c>
      <c r="I96" s="653">
        <v>0</v>
      </c>
      <c r="J96" s="496">
        <v>569</v>
      </c>
    </row>
    <row r="97" spans="1:10" ht="15" thickBot="1" x14ac:dyDescent="0.35">
      <c r="A97" s="1361"/>
      <c r="B97" s="473" t="s">
        <v>18</v>
      </c>
      <c r="C97" s="496">
        <v>84</v>
      </c>
      <c r="D97" s="529">
        <v>34</v>
      </c>
      <c r="E97" s="496">
        <v>118</v>
      </c>
      <c r="F97" s="653">
        <v>3</v>
      </c>
      <c r="G97" s="496">
        <v>156</v>
      </c>
      <c r="H97" s="529">
        <v>11</v>
      </c>
      <c r="I97" s="653">
        <v>0</v>
      </c>
      <c r="J97" s="496">
        <v>406</v>
      </c>
    </row>
    <row r="98" spans="1:10" ht="15" thickBot="1" x14ac:dyDescent="0.35">
      <c r="A98" s="1361"/>
      <c r="B98" s="471" t="s">
        <v>252</v>
      </c>
      <c r="C98" s="497">
        <v>3.4540000000000002</v>
      </c>
      <c r="D98" s="661">
        <v>1.35</v>
      </c>
      <c r="E98" s="493">
        <v>1.177</v>
      </c>
      <c r="F98" s="669">
        <v>3.6720000000000002</v>
      </c>
      <c r="G98" s="497">
        <v>2.581</v>
      </c>
      <c r="H98" s="531">
        <v>6.9050000000000002</v>
      </c>
      <c r="I98" s="653">
        <v>0</v>
      </c>
      <c r="J98" s="497">
        <v>2.0070000000000001</v>
      </c>
    </row>
    <row r="99" spans="1:10" ht="15" thickBot="1" x14ac:dyDescent="0.35">
      <c r="A99" s="1361"/>
      <c r="B99" s="473" t="s">
        <v>287</v>
      </c>
      <c r="C99" s="497">
        <v>20.139857923333398</v>
      </c>
      <c r="D99" s="661">
        <v>31.000865475408201</v>
      </c>
      <c r="E99" s="493">
        <v>6.0995912075189898</v>
      </c>
      <c r="F99" s="669">
        <v>0.543060208897713</v>
      </c>
      <c r="G99" s="497">
        <v>25.9558610674748</v>
      </c>
      <c r="H99" s="531">
        <v>25.258854785634099</v>
      </c>
      <c r="I99" s="669">
        <v>0</v>
      </c>
      <c r="J99" s="497">
        <v>21.483198161161202</v>
      </c>
    </row>
    <row r="100" spans="1:10" x14ac:dyDescent="0.3">
      <c r="A100" s="1362"/>
      <c r="B100" s="498" t="s">
        <v>254</v>
      </c>
      <c r="C100" s="497">
        <v>4.1208567056731598</v>
      </c>
      <c r="D100" s="661">
        <v>9.9702285449184593</v>
      </c>
      <c r="E100" s="493">
        <v>1.05300511233994</v>
      </c>
      <c r="F100" s="669">
        <v>0.58797398164971804</v>
      </c>
      <c r="G100" s="497">
        <v>3.8971210457007999</v>
      </c>
      <c r="H100" s="531">
        <v>14.2819683785888</v>
      </c>
      <c r="I100" s="669">
        <v>0</v>
      </c>
      <c r="J100" s="497">
        <v>1.9994321506384101</v>
      </c>
    </row>
    <row r="101" spans="1:10" ht="15" thickBot="1" x14ac:dyDescent="0.35">
      <c r="A101" s="1405" t="s">
        <v>66</v>
      </c>
      <c r="B101" s="471" t="s">
        <v>265</v>
      </c>
      <c r="C101" s="500">
        <v>15.625896328921</v>
      </c>
      <c r="D101" s="500">
        <v>6.9161681048919403</v>
      </c>
      <c r="E101" s="500">
        <v>5.1971082742466299</v>
      </c>
      <c r="F101" s="500">
        <v>17.132688593432299</v>
      </c>
      <c r="G101" s="500">
        <v>12.2296971628859</v>
      </c>
      <c r="H101" s="500">
        <v>9.4499500935511502</v>
      </c>
      <c r="I101" s="674">
        <v>27.582332558864799</v>
      </c>
      <c r="J101" s="500">
        <v>10.5808953611681</v>
      </c>
    </row>
    <row r="102" spans="1:10" ht="15" thickBot="1" x14ac:dyDescent="0.35">
      <c r="A102" s="1361"/>
      <c r="B102" s="473" t="s">
        <v>17</v>
      </c>
      <c r="C102" s="496">
        <v>366</v>
      </c>
      <c r="D102" s="496">
        <v>97</v>
      </c>
      <c r="E102" s="496">
        <v>522</v>
      </c>
      <c r="F102" s="496">
        <v>32</v>
      </c>
      <c r="G102" s="496">
        <v>669</v>
      </c>
      <c r="H102" s="496">
        <v>109</v>
      </c>
      <c r="I102" s="529">
        <v>8</v>
      </c>
      <c r="J102" s="502">
        <v>1803</v>
      </c>
    </row>
    <row r="103" spans="1:10" ht="15" thickBot="1" x14ac:dyDescent="0.35">
      <c r="A103" s="1361"/>
      <c r="B103" s="473" t="s">
        <v>18</v>
      </c>
      <c r="C103" s="496">
        <v>377</v>
      </c>
      <c r="D103" s="496">
        <v>141</v>
      </c>
      <c r="E103" s="496">
        <v>608</v>
      </c>
      <c r="F103" s="496">
        <v>36</v>
      </c>
      <c r="G103" s="496">
        <v>776</v>
      </c>
      <c r="H103" s="496">
        <v>121</v>
      </c>
      <c r="I103" s="529">
        <v>8</v>
      </c>
      <c r="J103" s="502">
        <v>2067</v>
      </c>
    </row>
    <row r="104" spans="1:10" ht="15" thickBot="1" x14ac:dyDescent="0.35">
      <c r="A104" s="1361"/>
      <c r="B104" s="471" t="s">
        <v>252</v>
      </c>
      <c r="C104" s="497">
        <v>6.3230000000000004</v>
      </c>
      <c r="D104" s="497">
        <v>1.64</v>
      </c>
      <c r="E104" s="497">
        <v>1.8280000000000001</v>
      </c>
      <c r="F104" s="497">
        <v>5.5540000000000003</v>
      </c>
      <c r="G104" s="497">
        <v>3.262</v>
      </c>
      <c r="H104" s="497">
        <v>2.2690000000000001</v>
      </c>
      <c r="I104" s="531">
        <v>4.859</v>
      </c>
      <c r="J104" s="497">
        <v>2.8119999999999998</v>
      </c>
    </row>
    <row r="105" spans="1:10" ht="15" thickBot="1" x14ac:dyDescent="0.35">
      <c r="A105" s="1361"/>
      <c r="B105" s="473" t="s">
        <v>287</v>
      </c>
      <c r="C105" s="497">
        <v>19.818312712564399</v>
      </c>
      <c r="D105" s="497">
        <v>17.3461127122752</v>
      </c>
      <c r="E105" s="497">
        <v>12.3440150975755</v>
      </c>
      <c r="F105" s="497">
        <v>21.804071480389702</v>
      </c>
      <c r="G105" s="497">
        <v>28.137049898483301</v>
      </c>
      <c r="H105" s="497">
        <v>21.5986434773619</v>
      </c>
      <c r="I105" s="531">
        <v>73.681920020595896</v>
      </c>
      <c r="J105" s="497">
        <v>22.530560621953999</v>
      </c>
    </row>
    <row r="106" spans="1:10" x14ac:dyDescent="0.3">
      <c r="A106" s="1362"/>
      <c r="B106" s="498" t="s">
        <v>254</v>
      </c>
      <c r="C106" s="497">
        <v>1.91410939703123</v>
      </c>
      <c r="D106" s="497">
        <v>2.7394498938041099</v>
      </c>
      <c r="E106" s="497">
        <v>0.93880503083237599</v>
      </c>
      <c r="F106" s="497">
        <v>6.8148625411958097</v>
      </c>
      <c r="G106" s="497">
        <v>1.89416781843525</v>
      </c>
      <c r="H106" s="497">
        <v>3.6821760102815202</v>
      </c>
      <c r="I106" s="531">
        <v>48.852488864114797</v>
      </c>
      <c r="J106" s="497">
        <v>0.92933547084031998</v>
      </c>
    </row>
    <row r="107" spans="1:10" x14ac:dyDescent="0.3">
      <c r="A107" s="491" t="s">
        <v>96</v>
      </c>
      <c r="B107" s="491"/>
      <c r="C107" s="492"/>
      <c r="D107" s="492"/>
      <c r="E107" s="492"/>
      <c r="F107" s="492"/>
      <c r="G107" s="492"/>
      <c r="H107" s="492"/>
      <c r="I107" s="492"/>
      <c r="J107" s="492"/>
    </row>
    <row r="108" spans="1:10" ht="15" thickBot="1" x14ac:dyDescent="0.35">
      <c r="A108" s="1405" t="s">
        <v>97</v>
      </c>
      <c r="B108" s="471" t="s">
        <v>265</v>
      </c>
      <c r="C108" s="493">
        <v>13.3361791418262</v>
      </c>
      <c r="D108" s="493">
        <v>6.56837290569724</v>
      </c>
      <c r="E108" s="493">
        <v>4.7407073329411302</v>
      </c>
      <c r="F108" s="493">
        <v>17.370058408654899</v>
      </c>
      <c r="G108" s="493">
        <v>13.162386808051499</v>
      </c>
      <c r="H108" s="493">
        <v>7.7783132080752804</v>
      </c>
      <c r="I108" s="493">
        <v>19.853989171018299</v>
      </c>
      <c r="J108" s="493">
        <v>10.2306006325548</v>
      </c>
    </row>
    <row r="109" spans="1:10" ht="15" thickBot="1" x14ac:dyDescent="0.35">
      <c r="A109" s="1361"/>
      <c r="B109" s="473" t="s">
        <v>17</v>
      </c>
      <c r="C109" s="502">
        <v>1698</v>
      </c>
      <c r="D109" s="496">
        <v>491</v>
      </c>
      <c r="E109" s="502">
        <v>2195</v>
      </c>
      <c r="F109" s="496">
        <v>94</v>
      </c>
      <c r="G109" s="502">
        <v>2869</v>
      </c>
      <c r="H109" s="496">
        <v>377</v>
      </c>
      <c r="I109" s="496">
        <v>43</v>
      </c>
      <c r="J109" s="502">
        <v>7768</v>
      </c>
    </row>
    <row r="110" spans="1:10" ht="15" thickBot="1" x14ac:dyDescent="0.35">
      <c r="A110" s="1361"/>
      <c r="B110" s="473" t="s">
        <v>18</v>
      </c>
      <c r="C110" s="502">
        <v>1390</v>
      </c>
      <c r="D110" s="496">
        <v>512</v>
      </c>
      <c r="E110" s="502">
        <v>1937</v>
      </c>
      <c r="F110" s="496">
        <v>81</v>
      </c>
      <c r="G110" s="502">
        <v>2569</v>
      </c>
      <c r="H110" s="496">
        <v>335</v>
      </c>
      <c r="I110" s="496">
        <v>42</v>
      </c>
      <c r="J110" s="502">
        <v>6866</v>
      </c>
    </row>
    <row r="111" spans="1:10" ht="15" thickBot="1" x14ac:dyDescent="0.35">
      <c r="A111" s="1361"/>
      <c r="B111" s="471" t="s">
        <v>252</v>
      </c>
      <c r="C111" s="493">
        <v>4.0030000000000001</v>
      </c>
      <c r="D111" s="493">
        <v>1.157</v>
      </c>
      <c r="E111" s="493">
        <v>1.5409999999999999</v>
      </c>
      <c r="F111" s="493">
        <v>5.6210000000000004</v>
      </c>
      <c r="G111" s="493">
        <v>3.052</v>
      </c>
      <c r="H111" s="493">
        <v>2.109</v>
      </c>
      <c r="I111" s="493">
        <v>10.262</v>
      </c>
      <c r="J111" s="493">
        <v>2.5</v>
      </c>
    </row>
    <row r="112" spans="1:10" ht="15" thickBot="1" x14ac:dyDescent="0.35">
      <c r="A112" s="1361"/>
      <c r="B112" s="473" t="s">
        <v>287</v>
      </c>
      <c r="C112" s="493">
        <v>24.785456281322201</v>
      </c>
      <c r="D112" s="493">
        <v>19.003030033083999</v>
      </c>
      <c r="E112" s="493">
        <v>12.6031881174048</v>
      </c>
      <c r="F112" s="493">
        <v>29.4359811327868</v>
      </c>
      <c r="G112" s="493">
        <v>29.679065249383299</v>
      </c>
      <c r="H112" s="493">
        <v>17.640653086599201</v>
      </c>
      <c r="I112" s="493">
        <v>27.572962111950702</v>
      </c>
      <c r="J112" s="493">
        <v>23.932737046527802</v>
      </c>
    </row>
    <row r="113" spans="1:10" x14ac:dyDescent="0.3">
      <c r="A113" s="1362"/>
      <c r="B113" s="498" t="s">
        <v>254</v>
      </c>
      <c r="C113" s="504">
        <v>1.2466951554215999</v>
      </c>
      <c r="D113" s="504">
        <v>1.5749204703409201</v>
      </c>
      <c r="E113" s="504">
        <v>0.53701493231761699</v>
      </c>
      <c r="F113" s="504">
        <v>6.1334772687016699</v>
      </c>
      <c r="G113" s="504">
        <v>1.09809248677881</v>
      </c>
      <c r="H113" s="504">
        <v>1.80743633844709</v>
      </c>
      <c r="I113" s="504">
        <v>7.9786521718488501</v>
      </c>
      <c r="J113" s="504">
        <v>0.54164061588167101</v>
      </c>
    </row>
    <row r="114" spans="1:10" ht="15" thickBot="1" x14ac:dyDescent="0.35">
      <c r="A114" s="1405" t="s">
        <v>107</v>
      </c>
      <c r="B114" s="471" t="s">
        <v>265</v>
      </c>
      <c r="C114" s="500">
        <v>15.076068543527301</v>
      </c>
      <c r="D114" s="500">
        <v>7.4284075568142196</v>
      </c>
      <c r="E114" s="500">
        <v>7.3641228546129902</v>
      </c>
      <c r="F114" s="500">
        <v>19.9533176493334</v>
      </c>
      <c r="G114" s="500">
        <v>15.584658002841699</v>
      </c>
      <c r="H114" s="500">
        <v>13.318190211244101</v>
      </c>
      <c r="I114" s="674">
        <v>15.8575404949801</v>
      </c>
      <c r="J114" s="500">
        <v>12.7587461625609</v>
      </c>
    </row>
    <row r="115" spans="1:10" ht="15" thickBot="1" x14ac:dyDescent="0.35">
      <c r="A115" s="1361"/>
      <c r="B115" s="473" t="s">
        <v>17</v>
      </c>
      <c r="C115" s="502">
        <v>1446</v>
      </c>
      <c r="D115" s="496">
        <v>438</v>
      </c>
      <c r="E115" s="502">
        <v>1613</v>
      </c>
      <c r="F115" s="496">
        <v>96</v>
      </c>
      <c r="G115" s="502">
        <v>2355</v>
      </c>
      <c r="H115" s="496">
        <v>364</v>
      </c>
      <c r="I115" s="529">
        <v>42</v>
      </c>
      <c r="J115" s="502">
        <v>6354</v>
      </c>
    </row>
    <row r="116" spans="1:10" ht="15" thickBot="1" x14ac:dyDescent="0.35">
      <c r="A116" s="1361"/>
      <c r="B116" s="473" t="s">
        <v>18</v>
      </c>
      <c r="C116" s="502">
        <v>1115</v>
      </c>
      <c r="D116" s="496">
        <v>428</v>
      </c>
      <c r="E116" s="502">
        <v>1366</v>
      </c>
      <c r="F116" s="496">
        <v>83</v>
      </c>
      <c r="G116" s="502">
        <v>2100</v>
      </c>
      <c r="H116" s="496">
        <v>298</v>
      </c>
      <c r="I116" s="529">
        <v>41</v>
      </c>
      <c r="J116" s="502">
        <v>5431</v>
      </c>
    </row>
    <row r="117" spans="1:10" ht="15" thickBot="1" x14ac:dyDescent="0.35">
      <c r="A117" s="1361"/>
      <c r="B117" s="471" t="s">
        <v>252</v>
      </c>
      <c r="C117" s="493">
        <v>7.6550000000000002</v>
      </c>
      <c r="D117" s="493">
        <v>1.17</v>
      </c>
      <c r="E117" s="493">
        <v>1.958</v>
      </c>
      <c r="F117" s="493">
        <v>4.46</v>
      </c>
      <c r="G117" s="493">
        <v>3.8839999999999999</v>
      </c>
      <c r="H117" s="493">
        <v>5.0369999999999999</v>
      </c>
      <c r="I117" s="661">
        <v>4.4320000000000004</v>
      </c>
      <c r="J117" s="493">
        <v>3.59</v>
      </c>
    </row>
    <row r="118" spans="1:10" ht="15" thickBot="1" x14ac:dyDescent="0.35">
      <c r="A118" s="1361"/>
      <c r="B118" s="473" t="s">
        <v>287</v>
      </c>
      <c r="C118" s="497">
        <v>22.9311354791515</v>
      </c>
      <c r="D118" s="497">
        <v>20.0598836554135</v>
      </c>
      <c r="E118" s="497">
        <v>19.126250721997199</v>
      </c>
      <c r="F118" s="497">
        <v>27.0577890248484</v>
      </c>
      <c r="G118" s="497">
        <v>33.487225533639602</v>
      </c>
      <c r="H118" s="497">
        <v>28.122790244175601</v>
      </c>
      <c r="I118" s="531">
        <v>33.109621327647197</v>
      </c>
      <c r="J118" s="497">
        <v>27.077385488758701</v>
      </c>
    </row>
    <row r="119" spans="1:10" x14ac:dyDescent="0.3">
      <c r="A119" s="1362"/>
      <c r="B119" s="498" t="s">
        <v>254</v>
      </c>
      <c r="C119" s="504">
        <v>1.2878310151927801</v>
      </c>
      <c r="D119" s="504">
        <v>1.8183491545442101</v>
      </c>
      <c r="E119" s="504">
        <v>0.97045465710045398</v>
      </c>
      <c r="F119" s="504">
        <v>5.5696000983373803</v>
      </c>
      <c r="G119" s="504">
        <v>1.37037767019011</v>
      </c>
      <c r="H119" s="504">
        <v>3.05506904099816</v>
      </c>
      <c r="I119" s="690">
        <v>9.6969027264462806</v>
      </c>
      <c r="J119" s="504">
        <v>0.68902912552431195</v>
      </c>
    </row>
    <row r="120" spans="1:10" ht="15" thickBot="1" x14ac:dyDescent="0.35">
      <c r="A120" s="1405" t="s">
        <v>117</v>
      </c>
      <c r="B120" s="471" t="s">
        <v>265</v>
      </c>
      <c r="C120" s="691">
        <v>12.2329650451489</v>
      </c>
      <c r="D120" s="691">
        <v>7.67415264156371</v>
      </c>
      <c r="E120" s="691">
        <v>7.9202706372170599</v>
      </c>
      <c r="F120" s="691">
        <v>36.668242276770002</v>
      </c>
      <c r="G120" s="691">
        <v>15.5610734126188</v>
      </c>
      <c r="H120" s="691">
        <v>8.6482659518321903</v>
      </c>
      <c r="I120" s="692">
        <v>9.56818590582178</v>
      </c>
      <c r="J120" s="691">
        <v>12.2875579888956</v>
      </c>
    </row>
    <row r="121" spans="1:10" ht="15" thickBot="1" x14ac:dyDescent="0.35">
      <c r="A121" s="1361"/>
      <c r="B121" s="473" t="s">
        <v>17</v>
      </c>
      <c r="C121" s="496">
        <v>723</v>
      </c>
      <c r="D121" s="496">
        <v>237</v>
      </c>
      <c r="E121" s="496">
        <v>660</v>
      </c>
      <c r="F121" s="496">
        <v>55</v>
      </c>
      <c r="G121" s="502">
        <v>1098</v>
      </c>
      <c r="H121" s="496">
        <v>232</v>
      </c>
      <c r="I121" s="529">
        <v>30</v>
      </c>
      <c r="J121" s="502">
        <v>3035</v>
      </c>
    </row>
    <row r="122" spans="1:10" ht="15" thickBot="1" x14ac:dyDescent="0.35">
      <c r="A122" s="1361"/>
      <c r="B122" s="473" t="s">
        <v>18</v>
      </c>
      <c r="C122" s="496">
        <v>588</v>
      </c>
      <c r="D122" s="496">
        <v>253</v>
      </c>
      <c r="E122" s="496">
        <v>601</v>
      </c>
      <c r="F122" s="496">
        <v>40</v>
      </c>
      <c r="G122" s="496">
        <v>968</v>
      </c>
      <c r="H122" s="496">
        <v>203</v>
      </c>
      <c r="I122" s="529">
        <v>26</v>
      </c>
      <c r="J122" s="502">
        <v>2679</v>
      </c>
    </row>
    <row r="123" spans="1:10" ht="15" thickBot="1" x14ac:dyDescent="0.35">
      <c r="A123" s="1361"/>
      <c r="B123" s="471" t="s">
        <v>252</v>
      </c>
      <c r="C123" s="493">
        <v>7.3920000000000003</v>
      </c>
      <c r="D123" s="493">
        <v>1.542</v>
      </c>
      <c r="E123" s="493">
        <v>4.0629999999999997</v>
      </c>
      <c r="F123" s="496">
        <v>10</v>
      </c>
      <c r="G123" s="493">
        <v>4.1829999999999998</v>
      </c>
      <c r="H123" s="493">
        <v>4.9470000000000001</v>
      </c>
      <c r="I123" s="661">
        <v>4.4009999999999998</v>
      </c>
      <c r="J123" s="493">
        <v>4.7430000000000003</v>
      </c>
    </row>
    <row r="124" spans="1:10" ht="15" thickBot="1" x14ac:dyDescent="0.35">
      <c r="A124" s="1361"/>
      <c r="B124" s="473" t="s">
        <v>287</v>
      </c>
      <c r="C124" s="497">
        <v>16.0635366528664</v>
      </c>
      <c r="D124" s="497">
        <v>13.800069538391099</v>
      </c>
      <c r="E124" s="497">
        <v>12.357253313766</v>
      </c>
      <c r="F124" s="497">
        <v>50.8792745116398</v>
      </c>
      <c r="G124" s="497">
        <v>34.0744589099317</v>
      </c>
      <c r="H124" s="497">
        <v>12.916173649601699</v>
      </c>
      <c r="I124" s="531">
        <v>37.549965835997803</v>
      </c>
      <c r="J124" s="497">
        <v>24.9533275769518</v>
      </c>
    </row>
    <row r="125" spans="1:10" x14ac:dyDescent="0.3">
      <c r="A125" s="1362"/>
      <c r="B125" s="498" t="s">
        <v>254</v>
      </c>
      <c r="C125" s="504">
        <v>1.24229077186922</v>
      </c>
      <c r="D125" s="504">
        <v>1.6270157904165099</v>
      </c>
      <c r="E125" s="504">
        <v>0.94526911229377297</v>
      </c>
      <c r="F125" s="504">
        <v>15.086262774059801</v>
      </c>
      <c r="G125" s="504">
        <v>2.0538184129626802</v>
      </c>
      <c r="H125" s="504">
        <v>1.7000300960130299</v>
      </c>
      <c r="I125" s="690">
        <v>13.8099983231149</v>
      </c>
      <c r="J125" s="504">
        <v>0.90409249619328103</v>
      </c>
    </row>
    <row r="126" spans="1:10" ht="15" thickBot="1" x14ac:dyDescent="0.35">
      <c r="A126" s="1405" t="s">
        <v>125</v>
      </c>
      <c r="B126" s="471" t="s">
        <v>265</v>
      </c>
      <c r="C126" s="500">
        <v>15.4407244866672</v>
      </c>
      <c r="D126" s="500">
        <v>13.561176086649001</v>
      </c>
      <c r="E126" s="500">
        <v>17.686970871563201</v>
      </c>
      <c r="F126" s="674">
        <v>17.592972775342801</v>
      </c>
      <c r="G126" s="500">
        <v>14.354178285463099</v>
      </c>
      <c r="H126" s="500">
        <v>12.440953596910701</v>
      </c>
      <c r="I126" s="673">
        <v>3.1669999999999998</v>
      </c>
      <c r="J126" s="500">
        <v>15.1976428593946</v>
      </c>
    </row>
    <row r="127" spans="1:10" ht="15" thickBot="1" x14ac:dyDescent="0.35">
      <c r="A127" s="1361"/>
      <c r="B127" s="473" t="s">
        <v>17</v>
      </c>
      <c r="C127" s="496">
        <v>182</v>
      </c>
      <c r="D127" s="496">
        <v>58</v>
      </c>
      <c r="E127" s="496">
        <v>125</v>
      </c>
      <c r="F127" s="529">
        <v>28</v>
      </c>
      <c r="G127" s="496">
        <v>228</v>
      </c>
      <c r="H127" s="496">
        <v>42</v>
      </c>
      <c r="I127" s="653">
        <v>2</v>
      </c>
      <c r="J127" s="496">
        <v>666</v>
      </c>
    </row>
    <row r="128" spans="1:10" ht="15" thickBot="1" x14ac:dyDescent="0.35">
      <c r="A128" s="1361"/>
      <c r="B128" s="473" t="s">
        <v>18</v>
      </c>
      <c r="C128" s="496">
        <v>159</v>
      </c>
      <c r="D128" s="496">
        <v>57</v>
      </c>
      <c r="E128" s="496">
        <v>88</v>
      </c>
      <c r="F128" s="529">
        <v>30</v>
      </c>
      <c r="G128" s="496">
        <v>191</v>
      </c>
      <c r="H128" s="496">
        <v>32</v>
      </c>
      <c r="I128" s="653">
        <v>2</v>
      </c>
      <c r="J128" s="496">
        <v>559</v>
      </c>
    </row>
    <row r="129" spans="1:10" ht="15" thickBot="1" x14ac:dyDescent="0.35">
      <c r="A129" s="1361"/>
      <c r="B129" s="471" t="s">
        <v>252</v>
      </c>
      <c r="C129" s="493">
        <v>8.3770000000000007</v>
      </c>
      <c r="D129" s="493">
        <v>4.0339999999999998</v>
      </c>
      <c r="E129" s="493">
        <v>9.3040000000000003</v>
      </c>
      <c r="F129" s="661">
        <v>3.4260000000000002</v>
      </c>
      <c r="G129" s="493">
        <v>3.9209999999999998</v>
      </c>
      <c r="H129" s="493">
        <v>9.5820000000000007</v>
      </c>
      <c r="I129" s="669">
        <v>3.113</v>
      </c>
      <c r="J129" s="493">
        <v>6.3049999999999997</v>
      </c>
    </row>
    <row r="130" spans="1:10" ht="15" thickBot="1" x14ac:dyDescent="0.35">
      <c r="A130" s="1361"/>
      <c r="B130" s="473" t="s">
        <v>287</v>
      </c>
      <c r="C130" s="497">
        <v>18.243401127671898</v>
      </c>
      <c r="D130" s="497">
        <v>21.623663904119699</v>
      </c>
      <c r="E130" s="493">
        <v>25.7526467035132</v>
      </c>
      <c r="F130" s="531">
        <v>47.504840583558298</v>
      </c>
      <c r="G130" s="497">
        <v>28.665674113335399</v>
      </c>
      <c r="H130" s="497">
        <v>13.990178573175999</v>
      </c>
      <c r="I130" s="669">
        <v>7.6367532368147195E-2</v>
      </c>
      <c r="J130" s="497">
        <v>25.348518691857599</v>
      </c>
    </row>
    <row r="131" spans="1:10" x14ac:dyDescent="0.3">
      <c r="A131" s="1362"/>
      <c r="B131" s="498" t="s">
        <v>254</v>
      </c>
      <c r="C131" s="486">
        <v>2.7131761999693702</v>
      </c>
      <c r="D131" s="486">
        <v>5.3710922096454601</v>
      </c>
      <c r="E131" s="493">
        <v>5.1481511273231302</v>
      </c>
      <c r="F131" s="665">
        <v>16.264772433716399</v>
      </c>
      <c r="G131" s="486">
        <v>3.8897010961145502</v>
      </c>
      <c r="H131" s="486">
        <v>4.6378748189651899</v>
      </c>
      <c r="I131" s="669">
        <v>0.1012662</v>
      </c>
      <c r="J131" s="486">
        <v>2.0105618374462799</v>
      </c>
    </row>
    <row r="132" spans="1:10" ht="46.5" customHeight="1" x14ac:dyDescent="0.3">
      <c r="A132" s="1409" t="s">
        <v>878</v>
      </c>
      <c r="B132" s="1409"/>
      <c r="C132" s="1409"/>
      <c r="D132" s="1409"/>
      <c r="E132" s="1409"/>
      <c r="F132" s="1409"/>
      <c r="G132" s="1409"/>
      <c r="H132" s="1409"/>
      <c r="I132" s="1409"/>
      <c r="J132" s="1409"/>
    </row>
    <row r="134" spans="1:10" x14ac:dyDescent="0.3">
      <c r="A134" s="1215" t="s">
        <v>290</v>
      </c>
      <c r="B134" s="1215"/>
      <c r="C134" s="1215"/>
      <c r="D134" s="1215"/>
      <c r="E134" s="1215"/>
      <c r="F134" s="1215"/>
    </row>
    <row r="135" spans="1:10" x14ac:dyDescent="0.3">
      <c r="A135" s="1215" t="s">
        <v>291</v>
      </c>
      <c r="B135" s="1215"/>
      <c r="C135" s="1215"/>
      <c r="D135" s="1215"/>
      <c r="E135" s="1215"/>
      <c r="F135" s="1215"/>
    </row>
  </sheetData>
  <mergeCells count="24">
    <mergeCell ref="A71:A76"/>
    <mergeCell ref="A1:J1"/>
    <mergeCell ref="A5:J5"/>
    <mergeCell ref="A8:A13"/>
    <mergeCell ref="A22:A27"/>
    <mergeCell ref="A28:A33"/>
    <mergeCell ref="A34:A39"/>
    <mergeCell ref="A40:A45"/>
    <mergeCell ref="A46:A51"/>
    <mergeCell ref="A52:A57"/>
    <mergeCell ref="A58:A63"/>
    <mergeCell ref="A64:A69"/>
    <mergeCell ref="A135:F135"/>
    <mergeCell ref="A77:A82"/>
    <mergeCell ref="A83:A88"/>
    <mergeCell ref="A89:A94"/>
    <mergeCell ref="A95:A100"/>
    <mergeCell ref="A101:A106"/>
    <mergeCell ref="A108:A113"/>
    <mergeCell ref="A114:A119"/>
    <mergeCell ref="A120:A125"/>
    <mergeCell ref="A126:A131"/>
    <mergeCell ref="A132:J132"/>
    <mergeCell ref="A134:F134"/>
  </mergeCells>
  <hyperlinks>
    <hyperlink ref="A3" location="Kapitel3" display="&lt;  Zurück zur Übersicht"/>
  </hyperlinks>
  <pageMargins left="0.7" right="0.7" top="0.78740157499999996" bottom="0.78740157499999996"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workbookViewId="0">
      <selection sqref="A1:N1"/>
    </sheetView>
  </sheetViews>
  <sheetFormatPr baseColWidth="10" defaultColWidth="11.44140625" defaultRowHeight="14.4" x14ac:dyDescent="0.3"/>
  <cols>
    <col min="1" max="2" width="17.109375" style="443" customWidth="1"/>
    <col min="3" max="14" width="15.6640625" style="443" customWidth="1"/>
    <col min="15" max="16384" width="11.44140625" style="443"/>
  </cols>
  <sheetData>
    <row r="1" spans="1:14" ht="24.6" x14ac:dyDescent="0.3">
      <c r="A1" s="1265" t="s">
        <v>669</v>
      </c>
      <c r="B1" s="1265"/>
      <c r="C1" s="1265"/>
      <c r="D1" s="1265"/>
      <c r="E1" s="1265"/>
      <c r="F1" s="1265"/>
      <c r="G1" s="1265"/>
      <c r="H1" s="1265"/>
      <c r="I1" s="1265"/>
      <c r="J1" s="1265"/>
      <c r="K1" s="1265"/>
      <c r="L1" s="1265"/>
      <c r="M1" s="1265"/>
      <c r="N1" s="1265"/>
    </row>
    <row r="3" spans="1:14" x14ac:dyDescent="0.3">
      <c r="A3" s="434" t="s">
        <v>7</v>
      </c>
    </row>
    <row r="5" spans="1:14" ht="15" customHeight="1" x14ac:dyDescent="0.3">
      <c r="A5" s="1363" t="s">
        <v>881</v>
      </c>
      <c r="B5" s="1363"/>
      <c r="C5" s="1363"/>
      <c r="D5" s="1363"/>
      <c r="E5" s="1363"/>
      <c r="F5" s="1363"/>
      <c r="G5" s="1363"/>
      <c r="H5" s="1363"/>
      <c r="I5" s="1363"/>
      <c r="J5" s="1363"/>
      <c r="K5" s="1363"/>
      <c r="L5" s="1363"/>
      <c r="M5" s="1363"/>
      <c r="N5" s="1363"/>
    </row>
    <row r="6" spans="1:14" x14ac:dyDescent="0.3">
      <c r="A6" s="693"/>
      <c r="B6" s="694"/>
      <c r="C6" s="1410" t="s">
        <v>363</v>
      </c>
      <c r="D6" s="1411"/>
      <c r="E6" s="1411"/>
      <c r="F6" s="1411"/>
      <c r="G6" s="1411"/>
      <c r="H6" s="1412"/>
      <c r="I6" s="1413" t="s">
        <v>6</v>
      </c>
      <c r="J6" s="1414"/>
      <c r="K6" s="1414"/>
      <c r="L6" s="1414"/>
      <c r="M6" s="1414"/>
      <c r="N6" s="1414"/>
    </row>
    <row r="7" spans="1:14" x14ac:dyDescent="0.3">
      <c r="A7" s="695"/>
      <c r="B7" s="696"/>
      <c r="C7" s="697" t="s">
        <v>714</v>
      </c>
      <c r="D7" s="698" t="s">
        <v>715</v>
      </c>
      <c r="E7" s="698" t="s">
        <v>780</v>
      </c>
      <c r="F7" s="698" t="s">
        <v>781</v>
      </c>
      <c r="G7" s="698" t="s">
        <v>720</v>
      </c>
      <c r="H7" s="698" t="s">
        <v>156</v>
      </c>
      <c r="I7" s="697" t="s">
        <v>714</v>
      </c>
      <c r="J7" s="698" t="s">
        <v>715</v>
      </c>
      <c r="K7" s="698" t="s">
        <v>780</v>
      </c>
      <c r="L7" s="698" t="s">
        <v>781</v>
      </c>
      <c r="M7" s="698" t="s">
        <v>720</v>
      </c>
      <c r="N7" s="698" t="s">
        <v>156</v>
      </c>
    </row>
    <row r="8" spans="1:14" ht="15" thickBot="1" x14ac:dyDescent="0.35">
      <c r="A8" s="1372" t="s">
        <v>882</v>
      </c>
      <c r="B8" s="471" t="s">
        <v>265</v>
      </c>
      <c r="C8" s="500">
        <v>0.66832405544321305</v>
      </c>
      <c r="D8" s="500">
        <v>1.4446989104255099</v>
      </c>
      <c r="E8" s="500">
        <v>1.5961852783096</v>
      </c>
      <c r="F8" s="500">
        <v>1.65658248707098</v>
      </c>
      <c r="G8" s="500">
        <v>1.0286654266647099</v>
      </c>
      <c r="H8" s="699">
        <v>0.97911226744415703</v>
      </c>
      <c r="I8" s="500">
        <v>0.66704438004899302</v>
      </c>
      <c r="J8" s="500">
        <v>1.4528805965043801</v>
      </c>
      <c r="K8" s="500">
        <v>1.6010163623360401</v>
      </c>
      <c r="L8" s="500">
        <v>1.6728160492426301</v>
      </c>
      <c r="M8" s="500">
        <v>1.10296918571711</v>
      </c>
      <c r="N8" s="699">
        <v>0.99370123962136203</v>
      </c>
    </row>
    <row r="9" spans="1:14" ht="15" thickBot="1" x14ac:dyDescent="0.35">
      <c r="A9" s="1373"/>
      <c r="B9" s="473" t="s">
        <v>17</v>
      </c>
      <c r="C9" s="502">
        <v>81167</v>
      </c>
      <c r="D9" s="502">
        <v>9026</v>
      </c>
      <c r="E9" s="502">
        <v>23119</v>
      </c>
      <c r="F9" s="502">
        <v>9827</v>
      </c>
      <c r="G9" s="502">
        <v>2017</v>
      </c>
      <c r="H9" s="700">
        <v>125156</v>
      </c>
      <c r="I9" s="502">
        <v>9228</v>
      </c>
      <c r="J9" s="502">
        <v>1578</v>
      </c>
      <c r="K9" s="502">
        <v>2494</v>
      </c>
      <c r="L9" s="502">
        <v>1094</v>
      </c>
      <c r="M9" s="496">
        <v>292</v>
      </c>
      <c r="N9" s="700">
        <v>14686</v>
      </c>
    </row>
    <row r="10" spans="1:14" ht="15" thickBot="1" x14ac:dyDescent="0.35">
      <c r="A10" s="1373"/>
      <c r="B10" s="473" t="s">
        <v>18</v>
      </c>
      <c r="C10" s="502">
        <v>78163</v>
      </c>
      <c r="D10" s="502">
        <v>9567</v>
      </c>
      <c r="E10" s="502">
        <v>24532</v>
      </c>
      <c r="F10" s="502">
        <v>8752</v>
      </c>
      <c r="G10" s="502">
        <v>2072</v>
      </c>
      <c r="H10" s="700">
        <v>123086</v>
      </c>
      <c r="I10" s="502">
        <v>7873</v>
      </c>
      <c r="J10" s="502">
        <v>1439</v>
      </c>
      <c r="K10" s="502">
        <v>2237</v>
      </c>
      <c r="L10" s="496">
        <v>907</v>
      </c>
      <c r="M10" s="496">
        <v>272</v>
      </c>
      <c r="N10" s="700">
        <v>12728</v>
      </c>
    </row>
    <row r="11" spans="1:14" ht="15" thickBot="1" x14ac:dyDescent="0.35">
      <c r="A11" s="1373"/>
      <c r="B11" s="473" t="s">
        <v>252</v>
      </c>
      <c r="C11" s="493">
        <v>0.45200000000000001</v>
      </c>
      <c r="D11" s="493">
        <v>1.3660000000000001</v>
      </c>
      <c r="E11" s="493">
        <v>1.575</v>
      </c>
      <c r="F11" s="493">
        <v>1.6619999999999999</v>
      </c>
      <c r="G11" s="493">
        <v>0.88900000000000001</v>
      </c>
      <c r="H11" s="701">
        <v>0.73199999999999998</v>
      </c>
      <c r="I11" s="493">
        <v>0.434</v>
      </c>
      <c r="J11" s="493">
        <v>1.359</v>
      </c>
      <c r="K11" s="493">
        <v>1.5589999999999999</v>
      </c>
      <c r="L11" s="493">
        <v>1.6830000000000001</v>
      </c>
      <c r="M11" s="493">
        <v>0.97299999999999998</v>
      </c>
      <c r="N11" s="701">
        <v>0.75800000000000001</v>
      </c>
    </row>
    <row r="12" spans="1:14" ht="15" thickBot="1" x14ac:dyDescent="0.35">
      <c r="A12" s="1373"/>
      <c r="B12" s="473" t="s">
        <v>287</v>
      </c>
      <c r="C12" s="493">
        <v>0.63358020744482202</v>
      </c>
      <c r="D12" s="493">
        <v>0.72642804218426105</v>
      </c>
      <c r="E12" s="493">
        <v>0.77336342811763503</v>
      </c>
      <c r="F12" s="493">
        <v>0.72633479907706</v>
      </c>
      <c r="G12" s="493">
        <v>0.67954955309953002</v>
      </c>
      <c r="H12" s="701">
        <v>0.80150441668498396</v>
      </c>
      <c r="I12" s="493">
        <v>0.64567269906250202</v>
      </c>
      <c r="J12" s="493">
        <v>0.71641204841241002</v>
      </c>
      <c r="K12" s="493">
        <v>0.78965117688088704</v>
      </c>
      <c r="L12" s="493">
        <v>0.74029606281079396</v>
      </c>
      <c r="M12" s="493">
        <v>0.68965919216987603</v>
      </c>
      <c r="N12" s="701">
        <v>0.81244479008674098</v>
      </c>
    </row>
    <row r="13" spans="1:14" x14ac:dyDescent="0.3">
      <c r="A13" s="1415"/>
      <c r="B13" s="598" t="s">
        <v>254</v>
      </c>
      <c r="C13" s="682">
        <v>4.24983183532126E-3</v>
      </c>
      <c r="D13" s="682">
        <v>1.39275737705742E-2</v>
      </c>
      <c r="E13" s="682">
        <v>9.2595078949798005E-3</v>
      </c>
      <c r="F13" s="682">
        <v>1.4559751110618999E-2</v>
      </c>
      <c r="G13" s="682">
        <v>2.7996066038893801E-2</v>
      </c>
      <c r="H13" s="702">
        <v>4.2842257216901799E-3</v>
      </c>
      <c r="I13" s="682">
        <v>1.36462414575777E-2</v>
      </c>
      <c r="J13" s="682">
        <v>3.5416304075695598E-2</v>
      </c>
      <c r="K13" s="682">
        <v>3.1309277694091399E-2</v>
      </c>
      <c r="L13" s="682">
        <v>4.6096988045577103E-2</v>
      </c>
      <c r="M13" s="682">
        <v>7.8418915285636395E-2</v>
      </c>
      <c r="N13" s="702">
        <v>1.35046871684421E-2</v>
      </c>
    </row>
    <row r="14" spans="1:14" ht="15" thickBot="1" x14ac:dyDescent="0.35">
      <c r="A14" s="1372" t="s">
        <v>883</v>
      </c>
      <c r="B14" s="471" t="s">
        <v>265</v>
      </c>
      <c r="C14" s="500">
        <v>5.0864523117383396</v>
      </c>
      <c r="D14" s="500">
        <v>4.9387116998280298</v>
      </c>
      <c r="E14" s="500">
        <v>5.8747412026776997</v>
      </c>
      <c r="F14" s="500">
        <v>5.5538187819649298</v>
      </c>
      <c r="G14" s="500">
        <v>5.32644543273633</v>
      </c>
      <c r="H14" s="699">
        <v>5.65407629376522</v>
      </c>
      <c r="I14" s="500">
        <v>5.0439392366308304</v>
      </c>
      <c r="J14" s="500">
        <v>4.8325998376616601</v>
      </c>
      <c r="K14" s="500">
        <v>5.8373347519542396</v>
      </c>
      <c r="L14" s="500">
        <v>5.3646547096707904</v>
      </c>
      <c r="M14" s="500">
        <v>5.3079589370554698</v>
      </c>
      <c r="N14" s="699">
        <v>5.5417124503119197</v>
      </c>
    </row>
    <row r="15" spans="1:14" ht="15" thickBot="1" x14ac:dyDescent="0.35">
      <c r="A15" s="1373"/>
      <c r="B15" s="473" t="s">
        <v>17</v>
      </c>
      <c r="C15" s="502">
        <v>4715</v>
      </c>
      <c r="D15" s="502">
        <v>3342</v>
      </c>
      <c r="E15" s="502">
        <v>27390</v>
      </c>
      <c r="F15" s="502">
        <v>8295</v>
      </c>
      <c r="G15" s="485">
        <v>444</v>
      </c>
      <c r="H15" s="700">
        <v>44185</v>
      </c>
      <c r="I15" s="496">
        <v>622</v>
      </c>
      <c r="J15" s="496">
        <v>583</v>
      </c>
      <c r="K15" s="502">
        <v>3043</v>
      </c>
      <c r="L15" s="496">
        <v>933</v>
      </c>
      <c r="M15" s="496">
        <v>49</v>
      </c>
      <c r="N15" s="700">
        <v>5229</v>
      </c>
    </row>
    <row r="16" spans="1:14" ht="15" thickBot="1" x14ac:dyDescent="0.35">
      <c r="A16" s="1373"/>
      <c r="B16" s="473" t="s">
        <v>18</v>
      </c>
      <c r="C16" s="502">
        <v>4769</v>
      </c>
      <c r="D16" s="502">
        <v>3297</v>
      </c>
      <c r="E16" s="502">
        <v>27478</v>
      </c>
      <c r="F16" s="502">
        <v>7330</v>
      </c>
      <c r="G16" s="485">
        <v>417</v>
      </c>
      <c r="H16" s="700">
        <v>43291</v>
      </c>
      <c r="I16" s="496">
        <v>582</v>
      </c>
      <c r="J16" s="496">
        <v>530</v>
      </c>
      <c r="K16" s="502">
        <v>2639</v>
      </c>
      <c r="L16" s="496">
        <v>766</v>
      </c>
      <c r="M16" s="496">
        <v>45</v>
      </c>
      <c r="N16" s="700">
        <v>4562</v>
      </c>
    </row>
    <row r="17" spans="1:14" ht="15" thickBot="1" x14ac:dyDescent="0.35">
      <c r="A17" s="1373"/>
      <c r="B17" s="473" t="s">
        <v>252</v>
      </c>
      <c r="C17" s="493">
        <v>4.68</v>
      </c>
      <c r="D17" s="493">
        <v>4.37</v>
      </c>
      <c r="E17" s="493">
        <v>5.5659999999999998</v>
      </c>
      <c r="F17" s="493">
        <v>5.0030000000000001</v>
      </c>
      <c r="G17" s="493">
        <v>5</v>
      </c>
      <c r="H17" s="701">
        <v>5.2530000000000001</v>
      </c>
      <c r="I17" s="493">
        <v>4.6059999999999999</v>
      </c>
      <c r="J17" s="493">
        <v>4.2370000000000001</v>
      </c>
      <c r="K17" s="493">
        <v>5.5540000000000003</v>
      </c>
      <c r="L17" s="493">
        <v>4.79</v>
      </c>
      <c r="M17" s="496">
        <v>5</v>
      </c>
      <c r="N17" s="701">
        <v>5.0940000000000003</v>
      </c>
    </row>
    <row r="18" spans="1:14" ht="15" thickBot="1" x14ac:dyDescent="0.35">
      <c r="A18" s="1373"/>
      <c r="B18" s="473" t="s">
        <v>287</v>
      </c>
      <c r="C18" s="493">
        <v>1.7105428051502301</v>
      </c>
      <c r="D18" s="493">
        <v>1.7370808124555901</v>
      </c>
      <c r="E18" s="493">
        <v>1.95465181256295</v>
      </c>
      <c r="F18" s="493">
        <v>1.99639050901334</v>
      </c>
      <c r="G18" s="493">
        <v>1.75559802977366</v>
      </c>
      <c r="H18" s="701">
        <v>1.9477967985631801</v>
      </c>
      <c r="I18" s="493">
        <v>1.6792862815020699</v>
      </c>
      <c r="J18" s="493">
        <v>1.7360606363992299</v>
      </c>
      <c r="K18" s="493">
        <v>1.9530537638056999</v>
      </c>
      <c r="L18" s="493">
        <v>1.91188681713565</v>
      </c>
      <c r="M18" s="493">
        <v>1.6342218940635</v>
      </c>
      <c r="N18" s="701">
        <v>1.9255290316824301</v>
      </c>
    </row>
    <row r="19" spans="1:14" x14ac:dyDescent="0.3">
      <c r="A19" s="1415"/>
      <c r="B19" s="598" t="s">
        <v>254</v>
      </c>
      <c r="C19" s="682">
        <v>4.64505690742196E-2</v>
      </c>
      <c r="D19" s="682">
        <v>5.6732419192507197E-2</v>
      </c>
      <c r="E19" s="682">
        <v>2.2112996673614899E-2</v>
      </c>
      <c r="F19" s="682">
        <v>4.3728468046517699E-2</v>
      </c>
      <c r="G19" s="682">
        <v>0.16122330172749999</v>
      </c>
      <c r="H19" s="702">
        <v>1.7555596578473599E-2</v>
      </c>
      <c r="I19" s="682">
        <v>0.130537112388208</v>
      </c>
      <c r="J19" s="682">
        <v>0.14141572643508099</v>
      </c>
      <c r="K19" s="682">
        <v>7.1296015174317301E-2</v>
      </c>
      <c r="L19" s="682">
        <v>0.12954437124548601</v>
      </c>
      <c r="M19" s="682">
        <v>0.45685199030546497</v>
      </c>
      <c r="N19" s="702">
        <v>5.3461751651441798E-2</v>
      </c>
    </row>
    <row r="20" spans="1:14" ht="15" thickBot="1" x14ac:dyDescent="0.35">
      <c r="A20" s="1372" t="s">
        <v>803</v>
      </c>
      <c r="B20" s="471" t="s">
        <v>265</v>
      </c>
      <c r="C20" s="500">
        <v>13.035837287889899</v>
      </c>
      <c r="D20" s="500">
        <v>13.577503770644901</v>
      </c>
      <c r="E20" s="500">
        <v>14.205702073454299</v>
      </c>
      <c r="F20" s="500">
        <v>14.500167514859299</v>
      </c>
      <c r="G20" s="500">
        <v>14.2210621294027</v>
      </c>
      <c r="H20" s="699">
        <v>14.201904275487699</v>
      </c>
      <c r="I20" s="500">
        <v>12.679170494148901</v>
      </c>
      <c r="J20" s="500">
        <v>13.9508130570551</v>
      </c>
      <c r="K20" s="500">
        <v>14.0862720958387</v>
      </c>
      <c r="L20" s="500">
        <v>14.306058663213699</v>
      </c>
      <c r="M20" s="500">
        <v>13.3745967477024</v>
      </c>
      <c r="N20" s="699">
        <v>14.075955416362101</v>
      </c>
    </row>
    <row r="21" spans="1:14" ht="15" thickBot="1" x14ac:dyDescent="0.35">
      <c r="A21" s="1373"/>
      <c r="B21" s="473" t="s">
        <v>17</v>
      </c>
      <c r="C21" s="496">
        <v>560</v>
      </c>
      <c r="D21" s="496">
        <v>587</v>
      </c>
      <c r="E21" s="502">
        <v>13227</v>
      </c>
      <c r="F21" s="502">
        <v>3239</v>
      </c>
      <c r="G21" s="485">
        <v>190</v>
      </c>
      <c r="H21" s="700">
        <v>17804</v>
      </c>
      <c r="I21" s="496">
        <v>70</v>
      </c>
      <c r="J21" s="496">
        <v>98</v>
      </c>
      <c r="K21" s="502">
        <v>1469</v>
      </c>
      <c r="L21" s="496">
        <v>446</v>
      </c>
      <c r="M21" s="496">
        <v>12</v>
      </c>
      <c r="N21" s="700">
        <v>2094</v>
      </c>
    </row>
    <row r="22" spans="1:14" ht="15" thickBot="1" x14ac:dyDescent="0.35">
      <c r="A22" s="1373"/>
      <c r="B22" s="473" t="s">
        <v>18</v>
      </c>
      <c r="C22" s="496">
        <v>586</v>
      </c>
      <c r="D22" s="496">
        <v>571</v>
      </c>
      <c r="E22" s="502">
        <v>12351</v>
      </c>
      <c r="F22" s="502">
        <v>2656</v>
      </c>
      <c r="G22" s="485">
        <v>177</v>
      </c>
      <c r="H22" s="700">
        <v>16341</v>
      </c>
      <c r="I22" s="496">
        <v>70</v>
      </c>
      <c r="J22" s="496">
        <v>86</v>
      </c>
      <c r="K22" s="502">
        <v>1220</v>
      </c>
      <c r="L22" s="496">
        <v>360</v>
      </c>
      <c r="M22" s="496">
        <v>14</v>
      </c>
      <c r="N22" s="700">
        <v>1750</v>
      </c>
    </row>
    <row r="23" spans="1:14" ht="15" thickBot="1" x14ac:dyDescent="0.35">
      <c r="A23" s="1373"/>
      <c r="B23" s="473" t="s">
        <v>252</v>
      </c>
      <c r="C23" s="493">
        <v>12.33</v>
      </c>
      <c r="D23" s="493">
        <v>12.981</v>
      </c>
      <c r="E23" s="493">
        <v>13.839</v>
      </c>
      <c r="F23" s="493">
        <v>14.1</v>
      </c>
      <c r="G23" s="493">
        <v>14.663</v>
      </c>
      <c r="H23" s="701">
        <v>13.86</v>
      </c>
      <c r="I23" s="493">
        <v>11.961</v>
      </c>
      <c r="J23" s="493">
        <v>13.446</v>
      </c>
      <c r="K23" s="493">
        <v>13.847</v>
      </c>
      <c r="L23" s="493">
        <v>14.1</v>
      </c>
      <c r="M23" s="493">
        <v>14.037000000000001</v>
      </c>
      <c r="N23" s="701">
        <v>13.866</v>
      </c>
    </row>
    <row r="24" spans="1:14" ht="15" thickBot="1" x14ac:dyDescent="0.35">
      <c r="A24" s="1373"/>
      <c r="B24" s="473" t="s">
        <v>287</v>
      </c>
      <c r="C24" s="493">
        <v>2.6737008787658598</v>
      </c>
      <c r="D24" s="493">
        <v>2.7605715315186701</v>
      </c>
      <c r="E24" s="493">
        <v>2.8313488073370801</v>
      </c>
      <c r="F24" s="493">
        <v>2.9464267523269099</v>
      </c>
      <c r="G24" s="493">
        <v>3.0047919531757401</v>
      </c>
      <c r="H24" s="701">
        <v>2.8596902622409801</v>
      </c>
      <c r="I24" s="493">
        <v>2.6751267715835998</v>
      </c>
      <c r="J24" s="493">
        <v>2.6008562574398502</v>
      </c>
      <c r="K24" s="493">
        <v>2.7425648759232</v>
      </c>
      <c r="L24" s="493">
        <v>3.0212590430766402</v>
      </c>
      <c r="M24" s="493">
        <v>2.5622986360062798</v>
      </c>
      <c r="N24" s="701">
        <v>2.8063013610372902</v>
      </c>
    </row>
    <row r="25" spans="1:14" x14ac:dyDescent="0.3">
      <c r="A25" s="1415"/>
      <c r="B25" s="598" t="s">
        <v>254</v>
      </c>
      <c r="C25" s="682">
        <v>0.20712606973157499</v>
      </c>
      <c r="D25" s="682">
        <v>0.216646513592435</v>
      </c>
      <c r="E25" s="682">
        <v>4.7776361068916702E-2</v>
      </c>
      <c r="F25" s="682">
        <v>0.107214214316315</v>
      </c>
      <c r="G25" s="682">
        <v>0.423543994306736</v>
      </c>
      <c r="H25" s="702">
        <v>4.19517841176551E-2</v>
      </c>
      <c r="I25" s="682">
        <v>0.59960618120273002</v>
      </c>
      <c r="J25" s="682">
        <v>0.52594203028148601</v>
      </c>
      <c r="K25" s="682">
        <v>0.147247438293197</v>
      </c>
      <c r="L25" s="682">
        <v>0.29861214459685498</v>
      </c>
      <c r="M25" s="682">
        <v>1.28421128270259</v>
      </c>
      <c r="N25" s="702">
        <v>0.12580156277225699</v>
      </c>
    </row>
    <row r="26" spans="1:14" ht="15" thickBot="1" x14ac:dyDescent="0.35">
      <c r="A26" s="1372" t="s">
        <v>829</v>
      </c>
      <c r="B26" s="471" t="s">
        <v>265</v>
      </c>
      <c r="C26" s="500">
        <v>27.7125025274687</v>
      </c>
      <c r="D26" s="500">
        <v>28.794689782814</v>
      </c>
      <c r="E26" s="500">
        <v>31.032883283024201</v>
      </c>
      <c r="F26" s="500">
        <v>30.142816419232801</v>
      </c>
      <c r="G26" s="500">
        <v>28.920857800500801</v>
      </c>
      <c r="H26" s="699">
        <v>30.758431822793298</v>
      </c>
      <c r="I26" s="500">
        <v>25.3542180240158</v>
      </c>
      <c r="J26" s="500">
        <v>28.854842374158999</v>
      </c>
      <c r="K26" s="500">
        <v>31.6035617874245</v>
      </c>
      <c r="L26" s="500">
        <v>30.736825333382601</v>
      </c>
      <c r="M26" s="500">
        <v>27.401179922354899</v>
      </c>
      <c r="N26" s="699">
        <v>31.261133186400102</v>
      </c>
    </row>
    <row r="27" spans="1:14" ht="15" thickBot="1" x14ac:dyDescent="0.35">
      <c r="A27" s="1373" t="s">
        <v>829</v>
      </c>
      <c r="B27" s="473" t="s">
        <v>17</v>
      </c>
      <c r="C27" s="496">
        <v>102</v>
      </c>
      <c r="D27" s="496">
        <v>323</v>
      </c>
      <c r="E27" s="502">
        <v>11024</v>
      </c>
      <c r="F27" s="502">
        <v>3052</v>
      </c>
      <c r="G27" s="485">
        <v>109</v>
      </c>
      <c r="H27" s="700">
        <v>14610</v>
      </c>
      <c r="I27" s="496">
        <v>7</v>
      </c>
      <c r="J27" s="496">
        <v>53</v>
      </c>
      <c r="K27" s="502">
        <v>1322</v>
      </c>
      <c r="L27" s="496">
        <v>459</v>
      </c>
      <c r="M27" s="496">
        <v>11</v>
      </c>
      <c r="N27" s="700">
        <v>1853</v>
      </c>
    </row>
    <row r="28" spans="1:14" ht="15" thickBot="1" x14ac:dyDescent="0.35">
      <c r="A28" s="1373" t="s">
        <v>829</v>
      </c>
      <c r="B28" s="473" t="s">
        <v>18</v>
      </c>
      <c r="C28" s="496">
        <v>105</v>
      </c>
      <c r="D28" s="496">
        <v>327</v>
      </c>
      <c r="E28" s="502">
        <v>10187</v>
      </c>
      <c r="F28" s="502">
        <v>2790</v>
      </c>
      <c r="G28" s="485">
        <v>98</v>
      </c>
      <c r="H28" s="700">
        <v>13507</v>
      </c>
      <c r="I28" s="496">
        <v>8</v>
      </c>
      <c r="J28" s="496">
        <v>46</v>
      </c>
      <c r="K28" s="502">
        <v>1081</v>
      </c>
      <c r="L28" s="496">
        <v>398</v>
      </c>
      <c r="M28" s="496">
        <v>11</v>
      </c>
      <c r="N28" s="700">
        <v>1544</v>
      </c>
    </row>
    <row r="29" spans="1:14" ht="15" thickBot="1" x14ac:dyDescent="0.35">
      <c r="A29" s="1373" t="s">
        <v>829</v>
      </c>
      <c r="B29" s="473" t="s">
        <v>252</v>
      </c>
      <c r="C29" s="493">
        <v>26.27</v>
      </c>
      <c r="D29" s="493">
        <v>26.324999999999999</v>
      </c>
      <c r="E29" s="493">
        <v>29.254999999999999</v>
      </c>
      <c r="F29" s="493">
        <v>28.2</v>
      </c>
      <c r="G29" s="493">
        <v>26.69</v>
      </c>
      <c r="H29" s="701">
        <v>28.952999999999999</v>
      </c>
      <c r="I29" s="493">
        <v>20.992000000000001</v>
      </c>
      <c r="J29" s="493">
        <v>28.654</v>
      </c>
      <c r="K29" s="493">
        <v>30.068000000000001</v>
      </c>
      <c r="L29" s="493">
        <v>29.376000000000001</v>
      </c>
      <c r="M29" s="493">
        <v>26.69</v>
      </c>
      <c r="N29" s="701">
        <v>29.838999999999999</v>
      </c>
    </row>
    <row r="30" spans="1:14" ht="15" thickBot="1" x14ac:dyDescent="0.35">
      <c r="A30" s="1373" t="s">
        <v>829</v>
      </c>
      <c r="B30" s="473" t="s">
        <v>287</v>
      </c>
      <c r="C30" s="493">
        <v>6.9655718461895804</v>
      </c>
      <c r="D30" s="493">
        <v>7.34388204168516</v>
      </c>
      <c r="E30" s="493">
        <v>8.1438762860250993</v>
      </c>
      <c r="F30" s="493">
        <v>7.9108244949638502</v>
      </c>
      <c r="G30" s="493">
        <v>7.9118318061966999</v>
      </c>
      <c r="H30" s="701">
        <v>8.0876289164199395</v>
      </c>
      <c r="I30" s="493">
        <v>9.4467389907678694</v>
      </c>
      <c r="J30" s="493">
        <v>6.8020352628480802</v>
      </c>
      <c r="K30" s="493">
        <v>8.1302677591987091</v>
      </c>
      <c r="L30" s="493">
        <v>7.7288280154898104</v>
      </c>
      <c r="M30" s="493">
        <v>4.2207723022085704</v>
      </c>
      <c r="N30" s="701">
        <v>8.0106179806078401</v>
      </c>
    </row>
    <row r="31" spans="1:14" x14ac:dyDescent="0.3">
      <c r="A31" s="1415" t="s">
        <v>829</v>
      </c>
      <c r="B31" s="598" t="s">
        <v>254</v>
      </c>
      <c r="C31" s="682">
        <v>1.27477306971681</v>
      </c>
      <c r="D31" s="682">
        <v>0.76159234444079704</v>
      </c>
      <c r="E31" s="682">
        <v>0.151313880202221</v>
      </c>
      <c r="F31" s="682">
        <v>0.28086032987429799</v>
      </c>
      <c r="G31" s="682">
        <v>1.4987692080419399</v>
      </c>
      <c r="H31" s="702">
        <v>0.130500603494627</v>
      </c>
      <c r="I31" s="682">
        <v>6.2633643534219301</v>
      </c>
      <c r="J31" s="682">
        <v>1.8807484684697</v>
      </c>
      <c r="K31" s="682">
        <v>0.46372739765072801</v>
      </c>
      <c r="L31" s="682">
        <v>0.72651211520444903</v>
      </c>
      <c r="M31" s="682">
        <v>2.3865269057111398</v>
      </c>
      <c r="N31" s="702">
        <v>0.38230777179929798</v>
      </c>
    </row>
    <row r="32" spans="1:14" ht="15" thickBot="1" x14ac:dyDescent="0.35">
      <c r="A32" s="1372" t="s">
        <v>884</v>
      </c>
      <c r="B32" s="471" t="s">
        <v>265</v>
      </c>
      <c r="C32" s="500">
        <v>82.6501798755652</v>
      </c>
      <c r="D32" s="500">
        <v>88.819049678871593</v>
      </c>
      <c r="E32" s="500">
        <v>94.264289803602097</v>
      </c>
      <c r="F32" s="500">
        <v>92.552299604171296</v>
      </c>
      <c r="G32" s="500">
        <v>118.28260389614501</v>
      </c>
      <c r="H32" s="699">
        <v>94.179695002043601</v>
      </c>
      <c r="I32" s="673">
        <v>62.770998617788699</v>
      </c>
      <c r="J32" s="500">
        <v>82.510573864942103</v>
      </c>
      <c r="K32" s="500">
        <v>93.992798603109705</v>
      </c>
      <c r="L32" s="500">
        <v>95.022671134939898</v>
      </c>
      <c r="M32" s="500">
        <v>112.035133042284</v>
      </c>
      <c r="N32" s="699">
        <v>94.349438690808299</v>
      </c>
    </row>
    <row r="33" spans="1:14" ht="15" thickBot="1" x14ac:dyDescent="0.35">
      <c r="A33" s="1373" t="s">
        <v>884</v>
      </c>
      <c r="B33" s="473" t="s">
        <v>17</v>
      </c>
      <c r="C33" s="496">
        <v>14</v>
      </c>
      <c r="D33" s="496">
        <v>53</v>
      </c>
      <c r="E33" s="502">
        <v>4610</v>
      </c>
      <c r="F33" s="502">
        <v>1353</v>
      </c>
      <c r="G33" s="485">
        <v>94</v>
      </c>
      <c r="H33" s="700">
        <v>6124</v>
      </c>
      <c r="I33" s="653">
        <v>3</v>
      </c>
      <c r="J33" s="496">
        <v>6</v>
      </c>
      <c r="K33" s="496">
        <v>576</v>
      </c>
      <c r="L33" s="496">
        <v>218</v>
      </c>
      <c r="M33" s="496">
        <v>13</v>
      </c>
      <c r="N33" s="516">
        <v>816</v>
      </c>
    </row>
    <row r="34" spans="1:14" ht="15" thickBot="1" x14ac:dyDescent="0.35">
      <c r="A34" s="1373" t="s">
        <v>884</v>
      </c>
      <c r="B34" s="473" t="s">
        <v>18</v>
      </c>
      <c r="C34" s="496">
        <v>11</v>
      </c>
      <c r="D34" s="496">
        <v>48</v>
      </c>
      <c r="E34" s="502">
        <v>4354</v>
      </c>
      <c r="F34" s="502">
        <v>1334</v>
      </c>
      <c r="G34" s="485">
        <v>89</v>
      </c>
      <c r="H34" s="700">
        <v>5836</v>
      </c>
      <c r="I34" s="653">
        <v>2</v>
      </c>
      <c r="J34" s="496">
        <v>6</v>
      </c>
      <c r="K34" s="496">
        <v>470</v>
      </c>
      <c r="L34" s="496">
        <v>195</v>
      </c>
      <c r="M34" s="496">
        <v>9</v>
      </c>
      <c r="N34" s="516">
        <v>682</v>
      </c>
    </row>
    <row r="35" spans="1:14" ht="15" thickBot="1" x14ac:dyDescent="0.35">
      <c r="A35" s="1373" t="s">
        <v>884</v>
      </c>
      <c r="B35" s="473" t="s">
        <v>252</v>
      </c>
      <c r="C35" s="493">
        <v>68.352000000000004</v>
      </c>
      <c r="D35" s="493">
        <v>84.299000000000007</v>
      </c>
      <c r="E35" s="493">
        <v>75.680999999999997</v>
      </c>
      <c r="F35" s="493">
        <v>81.176000000000002</v>
      </c>
      <c r="G35" s="493">
        <v>90.424000000000007</v>
      </c>
      <c r="H35" s="701">
        <v>76.834999999999994</v>
      </c>
      <c r="I35" s="669">
        <v>63.829000000000001</v>
      </c>
      <c r="J35" s="496">
        <v>60</v>
      </c>
      <c r="K35" s="493">
        <v>79.924999999999997</v>
      </c>
      <c r="L35" s="493">
        <v>95.537999999999997</v>
      </c>
      <c r="M35" s="493">
        <v>78.87</v>
      </c>
      <c r="N35" s="701">
        <v>83.463999999999999</v>
      </c>
    </row>
    <row r="36" spans="1:14" ht="15" thickBot="1" x14ac:dyDescent="0.35">
      <c r="A36" s="1373" t="s">
        <v>884</v>
      </c>
      <c r="B36" s="473" t="s">
        <v>287</v>
      </c>
      <c r="C36" s="493">
        <v>45.890762369583697</v>
      </c>
      <c r="D36" s="493">
        <v>39.530658378054198</v>
      </c>
      <c r="E36" s="493">
        <v>50.982890272946797</v>
      </c>
      <c r="F36" s="493">
        <v>43.145990109062502</v>
      </c>
      <c r="G36" s="493">
        <v>66.597136757372695</v>
      </c>
      <c r="H36" s="701">
        <v>49.623276748024999</v>
      </c>
      <c r="I36" s="669">
        <v>2.08426263954345</v>
      </c>
      <c r="J36" s="493">
        <v>44.828130746951402</v>
      </c>
      <c r="K36" s="493">
        <v>48.022220418483798</v>
      </c>
      <c r="L36" s="493">
        <v>31.648027487996099</v>
      </c>
      <c r="M36" s="493">
        <v>53.833528815026298</v>
      </c>
      <c r="N36" s="701">
        <v>44.227726378322302</v>
      </c>
    </row>
    <row r="37" spans="1:14" x14ac:dyDescent="0.3">
      <c r="A37" s="1415" t="s">
        <v>884</v>
      </c>
      <c r="B37" s="598" t="s">
        <v>254</v>
      </c>
      <c r="C37" s="682">
        <v>25.947748723924398</v>
      </c>
      <c r="D37" s="682">
        <v>10.700009972631401</v>
      </c>
      <c r="E37" s="682">
        <v>1.44894197447955</v>
      </c>
      <c r="F37" s="682">
        <v>2.21530372831849</v>
      </c>
      <c r="G37" s="682">
        <v>13.238272242958701</v>
      </c>
      <c r="H37" s="702">
        <v>1.2181437756492399</v>
      </c>
      <c r="I37" s="703">
        <v>2.7638101004893798</v>
      </c>
      <c r="J37" s="682">
        <v>34.319879818822898</v>
      </c>
      <c r="K37" s="682">
        <v>4.1539767501014602</v>
      </c>
      <c r="L37" s="682">
        <v>4.25010926210207</v>
      </c>
      <c r="M37" s="682">
        <v>33.651338862273001</v>
      </c>
      <c r="N37" s="702">
        <v>3.1759465177586401</v>
      </c>
    </row>
    <row r="38" spans="1:14" ht="45.75" customHeight="1" x14ac:dyDescent="0.3">
      <c r="A38" s="1416" t="s">
        <v>878</v>
      </c>
      <c r="B38" s="1416"/>
      <c r="C38" s="1416"/>
      <c r="D38" s="1416"/>
      <c r="E38" s="1416"/>
      <c r="F38" s="1416"/>
      <c r="G38" s="1416"/>
      <c r="H38" s="1416"/>
      <c r="I38" s="1416"/>
      <c r="J38" s="1416"/>
      <c r="K38" s="1416"/>
      <c r="L38" s="1416"/>
      <c r="M38" s="1416"/>
      <c r="N38" s="1416"/>
    </row>
    <row r="40" spans="1:14" x14ac:dyDescent="0.3">
      <c r="A40" s="1215" t="s">
        <v>290</v>
      </c>
      <c r="B40" s="1215"/>
      <c r="C40" s="1215"/>
      <c r="D40" s="1215"/>
      <c r="E40" s="1215"/>
      <c r="F40" s="1215"/>
    </row>
    <row r="41" spans="1:14" x14ac:dyDescent="0.3">
      <c r="A41" s="1215" t="s">
        <v>291</v>
      </c>
      <c r="B41" s="1215"/>
      <c r="C41" s="1215"/>
      <c r="D41" s="1215"/>
      <c r="E41" s="1215"/>
      <c r="F41" s="1215"/>
    </row>
  </sheetData>
  <mergeCells count="12">
    <mergeCell ref="A41:F41"/>
    <mergeCell ref="A1:N1"/>
    <mergeCell ref="A5:N5"/>
    <mergeCell ref="C6:H6"/>
    <mergeCell ref="I6:N6"/>
    <mergeCell ref="A8:A13"/>
    <mergeCell ref="A14:A19"/>
    <mergeCell ref="A20:A25"/>
    <mergeCell ref="A26:A31"/>
    <mergeCell ref="A32:A37"/>
    <mergeCell ref="A38:N38"/>
    <mergeCell ref="A40:F40"/>
  </mergeCells>
  <hyperlinks>
    <hyperlink ref="A3" location="Kapitel3" display="&lt;  Zurück zur Übersicht"/>
  </hyperlinks>
  <pageMargins left="0.7" right="0.7" top="0.78740157499999996" bottom="0.78740157499999996"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zoomScaleNormal="100" workbookViewId="0">
      <selection sqref="A1:H1"/>
    </sheetView>
  </sheetViews>
  <sheetFormatPr baseColWidth="10" defaultColWidth="11.44140625" defaultRowHeight="14.4" x14ac:dyDescent="0.3"/>
  <cols>
    <col min="1" max="1" width="11.44140625" style="443"/>
    <col min="2" max="2" width="21.44140625" style="443" customWidth="1"/>
    <col min="3" max="16384" width="11.44140625" style="443"/>
  </cols>
  <sheetData>
    <row r="1" spans="1:8" ht="24.6" x14ac:dyDescent="0.3">
      <c r="A1" s="1208" t="s">
        <v>912</v>
      </c>
      <c r="B1" s="1208"/>
      <c r="C1" s="1208"/>
      <c r="D1" s="1208"/>
      <c r="E1" s="1208"/>
      <c r="F1" s="1208"/>
      <c r="G1" s="1208"/>
      <c r="H1" s="1208"/>
    </row>
    <row r="3" spans="1:8" x14ac:dyDescent="0.3">
      <c r="A3" s="434" t="s">
        <v>7</v>
      </c>
    </row>
    <row r="4" spans="1:8" x14ac:dyDescent="0.3">
      <c r="A4" s="706"/>
    </row>
    <row r="5" spans="1:8" x14ac:dyDescent="0.3">
      <c r="A5" s="1417" t="s">
        <v>913</v>
      </c>
      <c r="B5" s="1417"/>
      <c r="C5" s="1417"/>
      <c r="D5" s="1417"/>
      <c r="E5" s="1417"/>
      <c r="F5" s="1417"/>
      <c r="G5" s="1417"/>
      <c r="H5" s="1417"/>
    </row>
    <row r="6" spans="1:8" ht="21.6" x14ac:dyDescent="0.3">
      <c r="A6" s="640"/>
      <c r="B6" s="640"/>
      <c r="C6" s="640" t="s">
        <v>714</v>
      </c>
      <c r="D6" s="640" t="s">
        <v>715</v>
      </c>
      <c r="E6" s="640" t="s">
        <v>780</v>
      </c>
      <c r="F6" s="640" t="s">
        <v>781</v>
      </c>
      <c r="G6" s="640" t="s">
        <v>720</v>
      </c>
      <c r="H6" s="640" t="s">
        <v>782</v>
      </c>
    </row>
    <row r="7" spans="1:8" ht="15" customHeight="1" thickBot="1" x14ac:dyDescent="0.35">
      <c r="A7" s="1405" t="s">
        <v>914</v>
      </c>
      <c r="B7" s="471" t="s">
        <v>18</v>
      </c>
      <c r="C7" s="707">
        <v>6094</v>
      </c>
      <c r="D7" s="512">
        <v>441</v>
      </c>
      <c r="E7" s="512">
        <v>599</v>
      </c>
      <c r="F7" s="512">
        <v>179</v>
      </c>
      <c r="G7" s="512">
        <v>151</v>
      </c>
      <c r="H7" s="707">
        <f>SUM(C7:G7)</f>
        <v>7464</v>
      </c>
    </row>
    <row r="8" spans="1:8" ht="15" thickBot="1" x14ac:dyDescent="0.35">
      <c r="A8" s="1361"/>
      <c r="B8" s="473" t="s">
        <v>17</v>
      </c>
      <c r="C8" s="651">
        <v>7177</v>
      </c>
      <c r="D8" s="485">
        <v>461</v>
      </c>
      <c r="E8" s="485">
        <v>710</v>
      </c>
      <c r="F8" s="485">
        <v>222</v>
      </c>
      <c r="G8" s="485">
        <v>149</v>
      </c>
      <c r="H8" s="651">
        <f>SUM(C8:G8)</f>
        <v>8719</v>
      </c>
    </row>
    <row r="9" spans="1:8" ht="15" thickBot="1" x14ac:dyDescent="0.35">
      <c r="A9" s="1361"/>
      <c r="B9" s="473" t="s">
        <v>154</v>
      </c>
      <c r="C9" s="505">
        <f>C8/$H8*100</f>
        <v>82.314485606147485</v>
      </c>
      <c r="D9" s="505">
        <f>D8/$H8*100</f>
        <v>5.2873035898612226</v>
      </c>
      <c r="E9" s="505">
        <f>E8/$H8*100</f>
        <v>8.143135680697327</v>
      </c>
      <c r="F9" s="505">
        <f>F8/$H8*100</f>
        <v>2.5461635508659248</v>
      </c>
      <c r="G9" s="505">
        <f>G8/$H8*100</f>
        <v>1.7089115724280308</v>
      </c>
      <c r="H9" s="485">
        <f>SUM(C9:G9)</f>
        <v>100</v>
      </c>
    </row>
    <row r="10" spans="1:8" x14ac:dyDescent="0.3">
      <c r="A10" s="1361"/>
      <c r="B10" s="598" t="s">
        <v>254</v>
      </c>
      <c r="C10" s="535">
        <f>1.14*1.64*SQRT(C9*(100-C9)/$H7)</f>
        <v>0.82567639016823091</v>
      </c>
      <c r="D10" s="535">
        <f>1.14*1.64*SQRT(D9*(100-D9)/$H7)</f>
        <v>0.48426614465835688</v>
      </c>
      <c r="E10" s="535">
        <f>1.14*1.64*SQRT(E9*(100-E9)/$H7)</f>
        <v>0.5918539188299432</v>
      </c>
      <c r="F10" s="535">
        <f>1.14*1.64*SQRT(F9*(100-F9)/$H7)</f>
        <v>0.34088312512294067</v>
      </c>
      <c r="G10" s="535">
        <f>1.14*1.64*SQRT(G9*(100-G9)/$H7)</f>
        <v>0.28046569703945001</v>
      </c>
      <c r="H10" s="535" t="s">
        <v>136</v>
      </c>
    </row>
    <row r="11" spans="1:8" ht="15" thickBot="1" x14ac:dyDescent="0.35">
      <c r="A11" s="1405" t="s">
        <v>915</v>
      </c>
      <c r="B11" s="471" t="s">
        <v>18</v>
      </c>
      <c r="C11" s="707">
        <v>2089</v>
      </c>
      <c r="D11" s="708">
        <v>1342</v>
      </c>
      <c r="E11" s="512">
        <v>2735</v>
      </c>
      <c r="F11" s="512">
        <v>1142</v>
      </c>
      <c r="G11" s="709">
        <v>142</v>
      </c>
      <c r="H11" s="707">
        <f>SUM(C11:G11)</f>
        <v>7450</v>
      </c>
    </row>
    <row r="12" spans="1:8" ht="15" thickBot="1" x14ac:dyDescent="0.35">
      <c r="A12" s="1361"/>
      <c r="B12" s="473" t="s">
        <v>17</v>
      </c>
      <c r="C12" s="502">
        <v>2394</v>
      </c>
      <c r="D12" s="651">
        <v>1501</v>
      </c>
      <c r="E12" s="651">
        <v>3048</v>
      </c>
      <c r="F12" s="651">
        <v>1379</v>
      </c>
      <c r="G12" s="485">
        <v>161</v>
      </c>
      <c r="H12" s="651">
        <f>SUM(C12:G12)</f>
        <v>8483</v>
      </c>
    </row>
    <row r="13" spans="1:8" ht="15" thickBot="1" x14ac:dyDescent="0.35">
      <c r="A13" s="1361"/>
      <c r="B13" s="473" t="s">
        <v>154</v>
      </c>
      <c r="C13" s="505">
        <f>C12/$H12*100</f>
        <v>28.221148178710365</v>
      </c>
      <c r="D13" s="505">
        <f>D12/$H12*100</f>
        <v>17.694211953318401</v>
      </c>
      <c r="E13" s="505">
        <f>E12/$H12*100</f>
        <v>35.930684899210185</v>
      </c>
      <c r="F13" s="505">
        <f>F12/$H12*100</f>
        <v>16.256041494754214</v>
      </c>
      <c r="G13" s="505">
        <f>G12/$H12*100</f>
        <v>1.8979134740068373</v>
      </c>
      <c r="H13" s="485">
        <f>SUM(C13:G13)</f>
        <v>100.00000000000001</v>
      </c>
    </row>
    <row r="14" spans="1:8" x14ac:dyDescent="0.3">
      <c r="A14" s="1361"/>
      <c r="B14" s="598" t="s">
        <v>254</v>
      </c>
      <c r="C14" s="535">
        <f>1.14*1.64*SQRT(C13*(100-C13)/$H11)</f>
        <v>0.97489121321347028</v>
      </c>
      <c r="D14" s="535">
        <f>1.14*1.64*SQRT(D13*(100-D13)/$H11)</f>
        <v>0.82661135036206923</v>
      </c>
      <c r="E14" s="535">
        <f>1.14*1.64*SQRT(E13*(100-E13)/$H11)</f>
        <v>1.0392699057423433</v>
      </c>
      <c r="F14" s="535">
        <f>1.14*1.64*SQRT(F13*(100-F13)/$H11)</f>
        <v>0.79919858351237183</v>
      </c>
      <c r="G14" s="535">
        <f>1.14*1.64*SQRT(G13*(100-G13)/$H11)</f>
        <v>0.29556151890489912</v>
      </c>
      <c r="H14" s="535" t="s">
        <v>136</v>
      </c>
    </row>
    <row r="15" spans="1:8" ht="15" thickBot="1" x14ac:dyDescent="0.35">
      <c r="A15" s="1405" t="s">
        <v>818</v>
      </c>
      <c r="B15" s="471" t="s">
        <v>18</v>
      </c>
      <c r="C15" s="512">
        <v>272</v>
      </c>
      <c r="D15" s="709">
        <v>186</v>
      </c>
      <c r="E15" s="512">
        <v>1542</v>
      </c>
      <c r="F15" s="512">
        <v>352</v>
      </c>
      <c r="G15" s="512">
        <v>24</v>
      </c>
      <c r="H15" s="707">
        <f>SUM(C15:G15)</f>
        <v>2376</v>
      </c>
    </row>
    <row r="16" spans="1:8" ht="15" thickBot="1" x14ac:dyDescent="0.35">
      <c r="A16" s="1361"/>
      <c r="B16" s="473" t="s">
        <v>17</v>
      </c>
      <c r="C16" s="494">
        <v>279</v>
      </c>
      <c r="D16" s="485">
        <v>199</v>
      </c>
      <c r="E16" s="651">
        <v>1777</v>
      </c>
      <c r="F16" s="485">
        <v>428</v>
      </c>
      <c r="G16" s="485">
        <v>30</v>
      </c>
      <c r="H16" s="651">
        <f>SUM(C16:G16)</f>
        <v>2713</v>
      </c>
    </row>
    <row r="17" spans="1:8" ht="15" thickBot="1" x14ac:dyDescent="0.35">
      <c r="A17" s="1361"/>
      <c r="B17" s="473" t="s">
        <v>154</v>
      </c>
      <c r="C17" s="505">
        <f>C16/$H16*100</f>
        <v>10.283818650939919</v>
      </c>
      <c r="D17" s="505">
        <f>D16/$H16*100</f>
        <v>7.3350534463693329</v>
      </c>
      <c r="E17" s="505">
        <f>E16/$H16*100</f>
        <v>65.499447106524144</v>
      </c>
      <c r="F17" s="505">
        <f>F16/$H16*100</f>
        <v>15.775893844452634</v>
      </c>
      <c r="G17" s="505">
        <f>G16/$H16*100</f>
        <v>1.1057869517139698</v>
      </c>
      <c r="H17" s="485">
        <f>SUM(C17:G17)</f>
        <v>100</v>
      </c>
    </row>
    <row r="18" spans="1:8" x14ac:dyDescent="0.3">
      <c r="A18" s="1361"/>
      <c r="B18" s="598" t="s">
        <v>254</v>
      </c>
      <c r="C18" s="535">
        <f>1.14*1.64*SQRT(C17*(100-C17)/$H15)</f>
        <v>1.1650325948226559</v>
      </c>
      <c r="D18" s="535">
        <f>1.14*1.64*SQRT(D17*(100-D17)/$H15)</f>
        <v>0.99996514487519927</v>
      </c>
      <c r="E18" s="535">
        <f>1.14*1.64*SQRT(E17*(100-E17)/$H15)</f>
        <v>1.8232966151989423</v>
      </c>
      <c r="F18" s="535">
        <f>1.14*1.64*SQRT(F17*(100-F17)/$H15)</f>
        <v>1.3981078500373045</v>
      </c>
      <c r="G18" s="535">
        <f>1.14*1.64*SQRT(G17*(100-G17)/$H15)</f>
        <v>0.40109444864612409</v>
      </c>
      <c r="H18" s="535" t="s">
        <v>136</v>
      </c>
    </row>
    <row r="19" spans="1:8" ht="15" thickBot="1" x14ac:dyDescent="0.35">
      <c r="A19" s="1405" t="s">
        <v>803</v>
      </c>
      <c r="B19" s="471" t="s">
        <v>18</v>
      </c>
      <c r="C19" s="512">
        <v>70</v>
      </c>
      <c r="D19" s="709">
        <v>86</v>
      </c>
      <c r="E19" s="512">
        <v>1220</v>
      </c>
      <c r="F19" s="512">
        <v>360</v>
      </c>
      <c r="G19" s="526">
        <v>14</v>
      </c>
      <c r="H19" s="707">
        <f>SUM(C19:G19)</f>
        <v>1750</v>
      </c>
    </row>
    <row r="20" spans="1:8" ht="15" thickBot="1" x14ac:dyDescent="0.35">
      <c r="A20" s="1361"/>
      <c r="B20" s="473" t="s">
        <v>17</v>
      </c>
      <c r="C20" s="494">
        <v>70</v>
      </c>
      <c r="D20" s="485">
        <v>98</v>
      </c>
      <c r="E20" s="651">
        <v>1469</v>
      </c>
      <c r="F20" s="485">
        <v>446</v>
      </c>
      <c r="G20" s="529">
        <v>12</v>
      </c>
      <c r="H20" s="651">
        <f>SUM(C20:G20)</f>
        <v>2095</v>
      </c>
    </row>
    <row r="21" spans="1:8" ht="15" thickBot="1" x14ac:dyDescent="0.35">
      <c r="A21" s="1361"/>
      <c r="B21" s="473" t="s">
        <v>154</v>
      </c>
      <c r="C21" s="505">
        <f>C20/$H20*100</f>
        <v>3.3412887828162292</v>
      </c>
      <c r="D21" s="505">
        <f>D20/$H20*100</f>
        <v>4.6778042959427211</v>
      </c>
      <c r="E21" s="505">
        <f>E20/$H20*100</f>
        <v>70.119331742243446</v>
      </c>
      <c r="F21" s="505">
        <f>F20/$H20*100</f>
        <v>21.288782816229119</v>
      </c>
      <c r="G21" s="661">
        <f>G20/$H20*100</f>
        <v>0.57279236276849643</v>
      </c>
      <c r="H21" s="485">
        <f>SUM(C21:G21)</f>
        <v>100</v>
      </c>
    </row>
    <row r="22" spans="1:8" x14ac:dyDescent="0.3">
      <c r="A22" s="1361"/>
      <c r="B22" s="598" t="s">
        <v>254</v>
      </c>
      <c r="C22" s="535">
        <f>1.14*1.64*SQRT(C21*(100-C21)/$H19)</f>
        <v>0.80316945107398552</v>
      </c>
      <c r="D22" s="535">
        <f>1.14*1.64*SQRT(D21*(100-D21)/$H19)</f>
        <v>0.94372990671721613</v>
      </c>
      <c r="E22" s="535">
        <f>1.14*1.64*SQRT(E21*(100-E21)/$H19)</f>
        <v>2.0457083236429061</v>
      </c>
      <c r="F22" s="535">
        <f>1.14*1.64*SQRT(F21*(100-F21)/$H19)</f>
        <v>1.8294620496632772</v>
      </c>
      <c r="G22" s="532">
        <f>1.14*1.64*SQRT(G21*(100-G21)/$H19)</f>
        <v>0.33727247975480457</v>
      </c>
      <c r="H22" s="535" t="s">
        <v>136</v>
      </c>
    </row>
    <row r="23" spans="1:8" ht="15" thickBot="1" x14ac:dyDescent="0.35">
      <c r="A23" s="1405" t="s">
        <v>916</v>
      </c>
      <c r="B23" s="471" t="s">
        <v>18</v>
      </c>
      <c r="C23" s="526">
        <v>10</v>
      </c>
      <c r="D23" s="709">
        <v>52</v>
      </c>
      <c r="E23" s="512">
        <v>1551</v>
      </c>
      <c r="F23" s="512">
        <v>593</v>
      </c>
      <c r="G23" s="512">
        <v>20</v>
      </c>
      <c r="H23" s="707">
        <f>SUM(C23:G23)</f>
        <v>2226</v>
      </c>
    </row>
    <row r="24" spans="1:8" ht="15" thickBot="1" x14ac:dyDescent="0.35">
      <c r="A24" s="1361"/>
      <c r="B24" s="473" t="s">
        <v>17</v>
      </c>
      <c r="C24" s="529">
        <v>10</v>
      </c>
      <c r="D24" s="485">
        <v>58</v>
      </c>
      <c r="E24" s="651">
        <v>1898</v>
      </c>
      <c r="F24" s="485">
        <v>678</v>
      </c>
      <c r="G24" s="485">
        <v>24</v>
      </c>
      <c r="H24" s="651">
        <f>SUM(C24:G24)</f>
        <v>2668</v>
      </c>
    </row>
    <row r="25" spans="1:8" ht="15" thickBot="1" x14ac:dyDescent="0.35">
      <c r="A25" s="1361"/>
      <c r="B25" s="473" t="s">
        <v>154</v>
      </c>
      <c r="C25" s="661">
        <f>C24/$H24*100</f>
        <v>0.3748125937031484</v>
      </c>
      <c r="D25" s="505">
        <f>D24/$H24*100</f>
        <v>2.1739130434782608</v>
      </c>
      <c r="E25" s="505">
        <f>E24/$H24*100</f>
        <v>71.139430284857568</v>
      </c>
      <c r="F25" s="505">
        <f>F24/$H24*100</f>
        <v>25.412293853073464</v>
      </c>
      <c r="G25" s="505">
        <f>G24/$H24*100</f>
        <v>0.8995502248875562</v>
      </c>
      <c r="H25" s="485">
        <f>SUM(C25:G25)</f>
        <v>100</v>
      </c>
    </row>
    <row r="26" spans="1:8" x14ac:dyDescent="0.3">
      <c r="A26" s="1418"/>
      <c r="B26" s="598" t="s">
        <v>254</v>
      </c>
      <c r="C26" s="532">
        <f>1.14*1.64*SQRT(C25*(100-C25)/$H23)</f>
        <v>0.24214626935538375</v>
      </c>
      <c r="D26" s="535">
        <f>1.14*1.64*SQRT(D25*(100-D25)/$H23)</f>
        <v>0.57787584912013401</v>
      </c>
      <c r="E26" s="535">
        <f>1.14*1.64*SQRT(E25*(100-E25)/$H23)</f>
        <v>1.7955345270826191</v>
      </c>
      <c r="F26" s="535">
        <f>1.14*1.64*SQRT(F25*(100-F25)/$H23)</f>
        <v>1.7252088577434237</v>
      </c>
      <c r="G26" s="535">
        <f>1.14*1.64*SQRT(G25*(100-G25)/$H23)</f>
        <v>0.37414215243304377</v>
      </c>
      <c r="H26" s="535" t="s">
        <v>136</v>
      </c>
    </row>
    <row r="27" spans="1:8" ht="15" thickBot="1" x14ac:dyDescent="0.35">
      <c r="A27" s="1405" t="s">
        <v>156</v>
      </c>
      <c r="B27" s="471" t="s">
        <v>18</v>
      </c>
      <c r="C27" s="709">
        <f>SUM(C7,C11,C15,C19,C23)</f>
        <v>8535</v>
      </c>
      <c r="D27" s="709">
        <f t="shared" ref="D27:G28" si="0">SUM(D7,D11,D15,D19,D23)</f>
        <v>2107</v>
      </c>
      <c r="E27" s="709">
        <f t="shared" si="0"/>
        <v>7647</v>
      </c>
      <c r="F27" s="709">
        <f t="shared" si="0"/>
        <v>2626</v>
      </c>
      <c r="G27" s="709">
        <f t="shared" si="0"/>
        <v>351</v>
      </c>
      <c r="H27" s="707">
        <f>SUM(C27:G27)</f>
        <v>21266</v>
      </c>
    </row>
    <row r="28" spans="1:8" ht="15" thickBot="1" x14ac:dyDescent="0.35">
      <c r="A28" s="1361"/>
      <c r="B28" s="473" t="s">
        <v>17</v>
      </c>
      <c r="C28" s="485">
        <f>SUM(C8,C12,C16,C20,C24)</f>
        <v>9930</v>
      </c>
      <c r="D28" s="485">
        <f t="shared" si="0"/>
        <v>2317</v>
      </c>
      <c r="E28" s="485">
        <f t="shared" si="0"/>
        <v>8902</v>
      </c>
      <c r="F28" s="485">
        <f t="shared" si="0"/>
        <v>3153</v>
      </c>
      <c r="G28" s="485">
        <f t="shared" si="0"/>
        <v>376</v>
      </c>
      <c r="H28" s="651">
        <f>SUM(C28:G28)</f>
        <v>24678</v>
      </c>
    </row>
    <row r="29" spans="1:8" ht="15" thickBot="1" x14ac:dyDescent="0.35">
      <c r="A29" s="1361"/>
      <c r="B29" s="473" t="s">
        <v>154</v>
      </c>
      <c r="C29" s="505">
        <f>C28/$H28*100</f>
        <v>40.238268903476779</v>
      </c>
      <c r="D29" s="505">
        <f>D28/$H28*100</f>
        <v>9.3889294108112491</v>
      </c>
      <c r="E29" s="505">
        <f>E28/$H28*100</f>
        <v>36.072615284869116</v>
      </c>
      <c r="F29" s="505">
        <f>F28/$H28*100</f>
        <v>12.776562120106977</v>
      </c>
      <c r="G29" s="505">
        <f>G28/$H28*100</f>
        <v>1.5236242807358782</v>
      </c>
      <c r="H29" s="485">
        <f>SUM(C29:G29)</f>
        <v>100</v>
      </c>
    </row>
    <row r="30" spans="1:8" x14ac:dyDescent="0.3">
      <c r="A30" s="1418"/>
      <c r="B30" s="598" t="s">
        <v>254</v>
      </c>
      <c r="C30" s="535">
        <f>1.14*1.64*SQRT(C29*(100-C29)/$H27)</f>
        <v>0.62869068176456644</v>
      </c>
      <c r="D30" s="535">
        <f>1.14*1.64*SQRT(D29*(100-D29)/$H27)</f>
        <v>0.37394218591823386</v>
      </c>
      <c r="E30" s="535">
        <f>1.14*1.64*SQRT(E29*(100-E29)/$H27)</f>
        <v>0.61565594635748699</v>
      </c>
      <c r="F30" s="535">
        <f>1.14*1.64*SQRT(F29*(100-F29)/$H27)</f>
        <v>0.4279858396348788</v>
      </c>
      <c r="G30" s="535">
        <f>1.14*1.64*SQRT(G29*(100-G29)/$H27)</f>
        <v>0.15704017315393293</v>
      </c>
      <c r="H30" s="535" t="s">
        <v>136</v>
      </c>
    </row>
    <row r="31" spans="1:8" ht="48" customHeight="1" x14ac:dyDescent="0.3">
      <c r="A31" s="1268" t="s">
        <v>831</v>
      </c>
      <c r="B31" s="1268"/>
      <c r="C31" s="1268"/>
      <c r="D31" s="1268"/>
      <c r="E31" s="1268"/>
      <c r="F31" s="1268"/>
      <c r="G31" s="1268"/>
      <c r="H31" s="1268"/>
    </row>
    <row r="33" spans="1:8" x14ac:dyDescent="0.3">
      <c r="A33" s="1417" t="s">
        <v>917</v>
      </c>
      <c r="B33" s="1417"/>
      <c r="C33" s="1417"/>
      <c r="D33" s="1417"/>
      <c r="E33" s="1417"/>
      <c r="F33" s="1417"/>
      <c r="G33" s="1417"/>
      <c r="H33" s="1417"/>
    </row>
    <row r="34" spans="1:8" ht="21.6" x14ac:dyDescent="0.3">
      <c r="A34" s="640"/>
      <c r="B34" s="640"/>
      <c r="C34" s="640" t="s">
        <v>714</v>
      </c>
      <c r="D34" s="640" t="s">
        <v>715</v>
      </c>
      <c r="E34" s="640" t="s">
        <v>780</v>
      </c>
      <c r="F34" s="640" t="s">
        <v>781</v>
      </c>
      <c r="G34" s="640" t="s">
        <v>720</v>
      </c>
      <c r="H34" s="640" t="s">
        <v>782</v>
      </c>
    </row>
    <row r="35" spans="1:8" ht="15" thickBot="1" x14ac:dyDescent="0.35">
      <c r="A35" s="1405" t="s">
        <v>914</v>
      </c>
      <c r="B35" s="471" t="s">
        <v>18</v>
      </c>
      <c r="C35" s="707">
        <v>6789</v>
      </c>
      <c r="D35" s="512">
        <v>677</v>
      </c>
      <c r="E35" s="512">
        <v>772</v>
      </c>
      <c r="F35" s="512">
        <v>214</v>
      </c>
      <c r="G35" s="512">
        <v>119</v>
      </c>
      <c r="H35" s="707">
        <f>SUM(C35:G35)</f>
        <v>8571</v>
      </c>
    </row>
    <row r="36" spans="1:8" ht="15" thickBot="1" x14ac:dyDescent="0.35">
      <c r="A36" s="1361"/>
      <c r="B36" s="473" t="s">
        <v>17</v>
      </c>
      <c r="C36" s="651">
        <v>11320</v>
      </c>
      <c r="D36" s="485">
        <f>46+276+590</f>
        <v>912</v>
      </c>
      <c r="E36" s="485">
        <f>54+13+299+27+870</f>
        <v>1263</v>
      </c>
      <c r="F36" s="485">
        <f>12+39+25+11+214+92</f>
        <v>393</v>
      </c>
      <c r="G36" s="485">
        <v>160</v>
      </c>
      <c r="H36" s="651">
        <f>SUM(C36:G36)</f>
        <v>14048</v>
      </c>
    </row>
    <row r="37" spans="1:8" ht="15" thickBot="1" x14ac:dyDescent="0.35">
      <c r="A37" s="1361"/>
      <c r="B37" s="473" t="s">
        <v>154</v>
      </c>
      <c r="C37" s="505">
        <f>C36/$H36*100</f>
        <v>80.580865603644654</v>
      </c>
      <c r="D37" s="505">
        <f>D36/$H36*100</f>
        <v>6.4920273348519366</v>
      </c>
      <c r="E37" s="505">
        <f>E36/$H36*100</f>
        <v>8.9906036446469244</v>
      </c>
      <c r="F37" s="505">
        <f>F36/$H36*100</f>
        <v>2.7975512528473803</v>
      </c>
      <c r="G37" s="505">
        <f>G36/$H36*100</f>
        <v>1.1389521640091116</v>
      </c>
      <c r="H37" s="485">
        <f>SUM(C37:G37)</f>
        <v>100.00000000000001</v>
      </c>
    </row>
    <row r="38" spans="1:8" x14ac:dyDescent="0.3">
      <c r="A38" s="1361"/>
      <c r="B38" s="598" t="s">
        <v>254</v>
      </c>
      <c r="C38" s="535">
        <f>1.14*1.64*SQRT(C37*(100-C37)/$H35)</f>
        <v>0.79884744350441561</v>
      </c>
      <c r="D38" s="535">
        <f>1.14*1.64*SQRT(D37*(100-D37)/$H35)</f>
        <v>0.49756227207805204</v>
      </c>
      <c r="E38" s="535">
        <f>1.14*1.64*SQRT(E37*(100-E37)/$H35)</f>
        <v>0.57765760423306911</v>
      </c>
      <c r="F38" s="535">
        <f>1.14*1.64*SQRT(F37*(100-F37)/$H35)</f>
        <v>0.33301253462113611</v>
      </c>
      <c r="G38" s="535">
        <f>1.14*1.64*SQRT(G37*(100-G37)/$H35)</f>
        <v>0.21428822056902613</v>
      </c>
      <c r="H38" s="535" t="s">
        <v>136</v>
      </c>
    </row>
    <row r="39" spans="1:8" ht="15" thickBot="1" x14ac:dyDescent="0.35">
      <c r="A39" s="1405" t="s">
        <v>915</v>
      </c>
      <c r="B39" s="471" t="s">
        <v>18</v>
      </c>
      <c r="C39" s="707">
        <v>1483</v>
      </c>
      <c r="D39" s="708">
        <v>1060</v>
      </c>
      <c r="E39" s="512">
        <v>2777</v>
      </c>
      <c r="F39" s="512">
        <v>1358</v>
      </c>
      <c r="G39" s="709">
        <v>106</v>
      </c>
      <c r="H39" s="707">
        <f>SUM(C39:G39)</f>
        <v>6784</v>
      </c>
    </row>
    <row r="40" spans="1:8" ht="15" thickBot="1" x14ac:dyDescent="0.35">
      <c r="A40" s="1361"/>
      <c r="B40" s="473" t="s">
        <v>17</v>
      </c>
      <c r="C40" s="502">
        <v>2304</v>
      </c>
      <c r="D40" s="651">
        <v>1476</v>
      </c>
      <c r="E40" s="651">
        <v>4320</v>
      </c>
      <c r="F40" s="651">
        <v>2413</v>
      </c>
      <c r="G40" s="485">
        <v>142</v>
      </c>
      <c r="H40" s="651">
        <f>SUM(C40:G40)</f>
        <v>10655</v>
      </c>
    </row>
    <row r="41" spans="1:8" ht="15" thickBot="1" x14ac:dyDescent="0.35">
      <c r="A41" s="1361"/>
      <c r="B41" s="473" t="s">
        <v>154</v>
      </c>
      <c r="C41" s="505">
        <f>C40/$H40*100</f>
        <v>21.623650868137027</v>
      </c>
      <c r="D41" s="505">
        <f>D40/$H40*100</f>
        <v>13.852651337400282</v>
      </c>
      <c r="E41" s="505">
        <f>E40/$H40*100</f>
        <v>40.544345377756926</v>
      </c>
      <c r="F41" s="505">
        <f>F40/$H40*100</f>
        <v>22.646644767714687</v>
      </c>
      <c r="G41" s="505">
        <f>G40/$H40*100</f>
        <v>1.3327076489910838</v>
      </c>
      <c r="H41" s="485">
        <f>SUM(C41:G41)</f>
        <v>100.00000000000001</v>
      </c>
    </row>
    <row r="42" spans="1:8" x14ac:dyDescent="0.3">
      <c r="A42" s="1361"/>
      <c r="B42" s="598" t="s">
        <v>254</v>
      </c>
      <c r="C42" s="535">
        <f>1.14*1.64*SQRT(C41*(100-C41)/$H39)</f>
        <v>0.9344644948451305</v>
      </c>
      <c r="D42" s="535">
        <f>1.14*1.64*SQRT(D41*(100-D41)/$H39)</f>
        <v>0.78413924353808173</v>
      </c>
      <c r="E42" s="535">
        <f>1.14*1.64*SQRT(E41*(100-E41)/$H39)</f>
        <v>1.1144677581094651</v>
      </c>
      <c r="F42" s="535">
        <f>1.14*1.64*SQRT(F41*(100-F41)/$H39)</f>
        <v>0.95005181451886178</v>
      </c>
      <c r="G42" s="535">
        <f>1.14*1.64*SQRT(G41*(100-G41)/$H39)</f>
        <v>0.26029140647588217</v>
      </c>
      <c r="H42" s="535" t="s">
        <v>136</v>
      </c>
    </row>
    <row r="43" spans="1:8" ht="15" thickBot="1" x14ac:dyDescent="0.35">
      <c r="A43" s="1405" t="s">
        <v>818</v>
      </c>
      <c r="B43" s="471" t="s">
        <v>18</v>
      </c>
      <c r="C43" s="512">
        <v>169</v>
      </c>
      <c r="D43" s="709">
        <v>103</v>
      </c>
      <c r="E43" s="512">
        <v>1422</v>
      </c>
      <c r="F43" s="512">
        <v>426</v>
      </c>
      <c r="G43" s="512">
        <v>36</v>
      </c>
      <c r="H43" s="707">
        <f>SUM(C43:G43)</f>
        <v>2156</v>
      </c>
    </row>
    <row r="44" spans="1:8" ht="15" thickBot="1" x14ac:dyDescent="0.35">
      <c r="A44" s="1361"/>
      <c r="B44" s="473" t="s">
        <v>17</v>
      </c>
      <c r="C44" s="494">
        <v>232</v>
      </c>
      <c r="D44" s="485">
        <v>156</v>
      </c>
      <c r="E44" s="651">
        <v>2318</v>
      </c>
      <c r="F44" s="485">
        <v>735</v>
      </c>
      <c r="G44" s="485">
        <v>56</v>
      </c>
      <c r="H44" s="651">
        <f>SUM(C44:G44)</f>
        <v>3497</v>
      </c>
    </row>
    <row r="45" spans="1:8" ht="15" thickBot="1" x14ac:dyDescent="0.35">
      <c r="A45" s="1361"/>
      <c r="B45" s="473" t="s">
        <v>154</v>
      </c>
      <c r="C45" s="505">
        <f>C44/$H44*100</f>
        <v>6.6342579353731761</v>
      </c>
      <c r="D45" s="505">
        <f>D44/$H44*100</f>
        <v>4.4609665427509295</v>
      </c>
      <c r="E45" s="505">
        <f>E44/$H44*100</f>
        <v>66.285387474978549</v>
      </c>
      <c r="F45" s="505">
        <f>F44/$H44*100</f>
        <v>21.018015441807265</v>
      </c>
      <c r="G45" s="505">
        <f>G44/$H44*100</f>
        <v>1.6013726050900772</v>
      </c>
      <c r="H45" s="485">
        <f>SUM(C45:G45)</f>
        <v>100</v>
      </c>
    </row>
    <row r="46" spans="1:8" x14ac:dyDescent="0.3">
      <c r="A46" s="1361"/>
      <c r="B46" s="598" t="s">
        <v>254</v>
      </c>
      <c r="C46" s="535">
        <f>1.14*1.64*SQRT(C45*(100-C45)/$H43)</f>
        <v>1.0021074113175574</v>
      </c>
      <c r="D46" s="535">
        <f>1.14*1.64*SQRT(D45*(100-D45)/$H43)</f>
        <v>0.83124534415519091</v>
      </c>
      <c r="E46" s="535">
        <f>1.14*1.64*SQRT(E45*(100-E45)/$H43)</f>
        <v>1.9034536551567638</v>
      </c>
      <c r="F46" s="535">
        <f>1.14*1.64*SQRT(F45*(100-F45)/$H43)</f>
        <v>1.6405300711734414</v>
      </c>
      <c r="G46" s="535">
        <f>1.14*1.64*SQRT(G45*(100-G45)/$H43)</f>
        <v>0.50543468145848247</v>
      </c>
      <c r="H46" s="535" t="s">
        <v>136</v>
      </c>
    </row>
    <row r="47" spans="1:8" ht="15" thickBot="1" x14ac:dyDescent="0.35">
      <c r="A47" s="1405" t="s">
        <v>803</v>
      </c>
      <c r="B47" s="471" t="s">
        <v>18</v>
      </c>
      <c r="C47" s="512">
        <v>53</v>
      </c>
      <c r="D47" s="709">
        <v>43</v>
      </c>
      <c r="E47" s="512">
        <v>1160</v>
      </c>
      <c r="F47" s="512">
        <v>350</v>
      </c>
      <c r="G47" s="526">
        <v>19</v>
      </c>
      <c r="H47" s="707">
        <f>SUM(C47:G47)</f>
        <v>1625</v>
      </c>
    </row>
    <row r="48" spans="1:8" ht="15" thickBot="1" x14ac:dyDescent="0.35">
      <c r="A48" s="1361"/>
      <c r="B48" s="473" t="s">
        <v>17</v>
      </c>
      <c r="C48" s="494">
        <v>79</v>
      </c>
      <c r="D48" s="485">
        <v>73</v>
      </c>
      <c r="E48" s="651">
        <v>1912</v>
      </c>
      <c r="F48" s="485">
        <v>611</v>
      </c>
      <c r="G48" s="529">
        <v>24</v>
      </c>
      <c r="H48" s="651">
        <f>SUM(C48:G48)</f>
        <v>2699</v>
      </c>
    </row>
    <row r="49" spans="1:8" ht="15" thickBot="1" x14ac:dyDescent="0.35">
      <c r="A49" s="1361"/>
      <c r="B49" s="473" t="s">
        <v>154</v>
      </c>
      <c r="C49" s="505">
        <f>C48/$H48*100</f>
        <v>2.9270100037050759</v>
      </c>
      <c r="D49" s="505">
        <f>D48/$H48*100</f>
        <v>2.7047054464616522</v>
      </c>
      <c r="E49" s="505">
        <f>E48/$H48*100</f>
        <v>70.841052241570964</v>
      </c>
      <c r="F49" s="505">
        <f>F48/$H48*100</f>
        <v>22.638014079288627</v>
      </c>
      <c r="G49" s="661">
        <f>G48/$H48*100</f>
        <v>0.88921822897369396</v>
      </c>
      <c r="H49" s="485">
        <f>SUM(C49:G49)</f>
        <v>100</v>
      </c>
    </row>
    <row r="50" spans="1:8" x14ac:dyDescent="0.3">
      <c r="A50" s="1361"/>
      <c r="B50" s="598" t="s">
        <v>254</v>
      </c>
      <c r="C50" s="535">
        <f>1.14*1.64*SQRT(C49*(100-C49)/$H47)</f>
        <v>0.78177778161057498</v>
      </c>
      <c r="D50" s="535">
        <f>1.14*1.64*SQRT(D49*(100-D49)/$H47)</f>
        <v>0.75236385511438786</v>
      </c>
      <c r="E50" s="535">
        <f>1.14*1.64*SQRT(E49*(100-E49)/$H47)</f>
        <v>2.1079021281819004</v>
      </c>
      <c r="F50" s="535">
        <f>1.14*1.64*SQRT(F49*(100-F49)/$H47)</f>
        <v>1.9409081535307313</v>
      </c>
      <c r="G50" s="532">
        <f>1.14*1.64*SQRT(G49*(100-G49)/$H47)</f>
        <v>0.43539821697594827</v>
      </c>
      <c r="H50" s="535" t="s">
        <v>136</v>
      </c>
    </row>
    <row r="51" spans="1:8" ht="15" thickBot="1" x14ac:dyDescent="0.35">
      <c r="A51" s="1405" t="s">
        <v>916</v>
      </c>
      <c r="B51" s="471" t="s">
        <v>18</v>
      </c>
      <c r="C51" s="675">
        <v>4</v>
      </c>
      <c r="D51" s="709">
        <v>34</v>
      </c>
      <c r="E51" s="512">
        <v>1395</v>
      </c>
      <c r="F51" s="512">
        <v>674</v>
      </c>
      <c r="G51" s="512">
        <v>26</v>
      </c>
      <c r="H51" s="707">
        <f>SUM(C51:G51)</f>
        <v>2133</v>
      </c>
    </row>
    <row r="52" spans="1:8" ht="15" thickBot="1" x14ac:dyDescent="0.35">
      <c r="A52" s="1361"/>
      <c r="B52" s="473" t="s">
        <v>17</v>
      </c>
      <c r="C52" s="652">
        <v>5</v>
      </c>
      <c r="D52" s="485">
        <v>53</v>
      </c>
      <c r="E52" s="651">
        <v>2238</v>
      </c>
      <c r="F52" s="485">
        <v>1021</v>
      </c>
      <c r="G52" s="485">
        <v>37</v>
      </c>
      <c r="H52" s="651">
        <f>SUM(C52:G52)</f>
        <v>3354</v>
      </c>
    </row>
    <row r="53" spans="1:8" ht="15" thickBot="1" x14ac:dyDescent="0.35">
      <c r="A53" s="1361"/>
      <c r="B53" s="473" t="s">
        <v>154</v>
      </c>
      <c r="C53" s="669">
        <f>C52/$H52*100</f>
        <v>0.1490757304710793</v>
      </c>
      <c r="D53" s="505">
        <f>D52/$H52*100</f>
        <v>1.5802027429934407</v>
      </c>
      <c r="E53" s="505">
        <f>E52/$H52*100</f>
        <v>66.726296958855102</v>
      </c>
      <c r="F53" s="505">
        <f>F52/$H52*100</f>
        <v>30.441264162194393</v>
      </c>
      <c r="G53" s="505">
        <f>G52/$H52*100</f>
        <v>1.1031604054859869</v>
      </c>
      <c r="H53" s="485">
        <f>SUM(C53:G53)</f>
        <v>100</v>
      </c>
    </row>
    <row r="54" spans="1:8" x14ac:dyDescent="0.3">
      <c r="A54" s="1418"/>
      <c r="B54" s="598" t="s">
        <v>254</v>
      </c>
      <c r="C54" s="710">
        <f>1.14*1.64*SQRT(C53*(100-C53)/$H51)</f>
        <v>0.15618265070532023</v>
      </c>
      <c r="D54" s="535">
        <f>1.14*1.64*SQRT(D53*(100-D53)/$H51)</f>
        <v>0.50483668972758744</v>
      </c>
      <c r="E54" s="535">
        <f>1.14*1.64*SQRT(E53*(100-E53)/$H51)</f>
        <v>1.9074464388040937</v>
      </c>
      <c r="F54" s="535">
        <f>1.14*1.64*SQRT(F53*(100-F53)/$H51)</f>
        <v>1.862775227865584</v>
      </c>
      <c r="G54" s="535">
        <f>1.14*1.64*SQRT(G53*(100-G53)/$H51)</f>
        <v>0.42282807036733439</v>
      </c>
      <c r="H54" s="535" t="s">
        <v>136</v>
      </c>
    </row>
    <row r="55" spans="1:8" ht="15" thickBot="1" x14ac:dyDescent="0.35">
      <c r="A55" s="1405" t="s">
        <v>156</v>
      </c>
      <c r="B55" s="471" t="s">
        <v>18</v>
      </c>
      <c r="C55" s="512">
        <f>SUM(C35,C39,C43,C47,C51)</f>
        <v>8498</v>
      </c>
      <c r="D55" s="512">
        <f t="shared" ref="D55:G56" si="1">SUM(D35,D39,D43,D47,D51)</f>
        <v>1917</v>
      </c>
      <c r="E55" s="512">
        <f t="shared" si="1"/>
        <v>7526</v>
      </c>
      <c r="F55" s="512">
        <f t="shared" si="1"/>
        <v>3022</v>
      </c>
      <c r="G55" s="512">
        <f t="shared" si="1"/>
        <v>306</v>
      </c>
      <c r="H55" s="707">
        <f>SUM(C55:G55)</f>
        <v>21269</v>
      </c>
    </row>
    <row r="56" spans="1:8" ht="15" thickBot="1" x14ac:dyDescent="0.35">
      <c r="A56" s="1361"/>
      <c r="B56" s="473" t="s">
        <v>17</v>
      </c>
      <c r="C56" s="485">
        <f>SUM(C36,C40,C44,C48,C52)</f>
        <v>13940</v>
      </c>
      <c r="D56" s="485">
        <f t="shared" si="1"/>
        <v>2670</v>
      </c>
      <c r="E56" s="485">
        <f t="shared" si="1"/>
        <v>12051</v>
      </c>
      <c r="F56" s="485">
        <f t="shared" si="1"/>
        <v>5173</v>
      </c>
      <c r="G56" s="485">
        <f t="shared" si="1"/>
        <v>419</v>
      </c>
      <c r="H56" s="651">
        <f>SUM(C56:G56)</f>
        <v>34253</v>
      </c>
    </row>
    <row r="57" spans="1:8" ht="15" thickBot="1" x14ac:dyDescent="0.35">
      <c r="A57" s="1361"/>
      <c r="B57" s="473" t="s">
        <v>154</v>
      </c>
      <c r="C57" s="505">
        <f>C56/$H56*100</f>
        <v>40.697165211806265</v>
      </c>
      <c r="D57" s="505">
        <f>D56/$H56*100</f>
        <v>7.7949376696931649</v>
      </c>
      <c r="E57" s="505">
        <f>E56/$H56*100</f>
        <v>35.182319796806119</v>
      </c>
      <c r="F57" s="505">
        <f>F56/$H56*100</f>
        <v>15.102326803491664</v>
      </c>
      <c r="G57" s="505">
        <f>G56/$H56*100</f>
        <v>1.2232505182027853</v>
      </c>
      <c r="H57" s="485">
        <f>SUM(C57:G57)</f>
        <v>100</v>
      </c>
    </row>
    <row r="58" spans="1:8" x14ac:dyDescent="0.3">
      <c r="A58" s="1361"/>
      <c r="B58" s="711" t="s">
        <v>254</v>
      </c>
      <c r="C58" s="504">
        <f>1.14*1.64*SQRT(C57*(100-C57)/$H55)</f>
        <v>0.62978885416735297</v>
      </c>
      <c r="D58" s="504">
        <f>1.14*1.64*SQRT(D57*(100-D57)/$H55)</f>
        <v>0.34368364843771004</v>
      </c>
      <c r="E58" s="504">
        <f>1.14*1.64*SQRT(E57*(100-E57)/$H55)</f>
        <v>0.61218705443861532</v>
      </c>
      <c r="F58" s="504">
        <f>1.14*1.64*SQRT(F57*(100-F57)/$H55)</f>
        <v>0.45903414289470063</v>
      </c>
      <c r="G58" s="504">
        <f>1.14*1.64*SQRT(G57*(100-G57)/$H55)</f>
        <v>0.14091597606793499</v>
      </c>
      <c r="H58" s="504" t="s">
        <v>136</v>
      </c>
    </row>
    <row r="59" spans="1:8" ht="53.25" customHeight="1" x14ac:dyDescent="0.3">
      <c r="A59" s="1419" t="s">
        <v>918</v>
      </c>
      <c r="B59" s="1419"/>
      <c r="C59" s="1419"/>
      <c r="D59" s="1419"/>
      <c r="E59" s="1419"/>
      <c r="F59" s="1419"/>
      <c r="G59" s="1419"/>
      <c r="H59" s="1419"/>
    </row>
  </sheetData>
  <mergeCells count="17">
    <mergeCell ref="A43:A46"/>
    <mergeCell ref="A47:A50"/>
    <mergeCell ref="A51:A54"/>
    <mergeCell ref="A55:A58"/>
    <mergeCell ref="A59:H59"/>
    <mergeCell ref="A39:A42"/>
    <mergeCell ref="A1:H1"/>
    <mergeCell ref="A5:H5"/>
    <mergeCell ref="A7:A10"/>
    <mergeCell ref="A11:A14"/>
    <mergeCell ref="A15:A18"/>
    <mergeCell ref="A19:A22"/>
    <mergeCell ref="A23:A26"/>
    <mergeCell ref="A27:A30"/>
    <mergeCell ref="A31:H31"/>
    <mergeCell ref="A33:H33"/>
    <mergeCell ref="A35:A38"/>
  </mergeCells>
  <hyperlinks>
    <hyperlink ref="A3" location="Kapitel3" display="&lt;  Zurück zur Übersicht"/>
  </hyperlinks>
  <pageMargins left="0.7" right="0.7" top="0.78740157499999996" bottom="0.78740157499999996"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zoomScaleNormal="100" workbookViewId="0">
      <selection sqref="A1:H1"/>
    </sheetView>
  </sheetViews>
  <sheetFormatPr baseColWidth="10" defaultColWidth="9.109375" defaultRowHeight="14.4" x14ac:dyDescent="0.3"/>
  <cols>
    <col min="1" max="1" width="14.33203125" style="443" customWidth="1"/>
    <col min="2" max="7" width="15.6640625" style="443" customWidth="1"/>
    <col min="8" max="16384" width="9.109375" style="443"/>
  </cols>
  <sheetData>
    <row r="1" spans="1:8" ht="24.6" x14ac:dyDescent="0.4">
      <c r="A1" s="1304" t="s">
        <v>966</v>
      </c>
      <c r="B1" s="1304"/>
      <c r="C1" s="1304"/>
      <c r="D1" s="1304"/>
      <c r="E1" s="1304"/>
      <c r="F1" s="1304"/>
      <c r="G1" s="1304"/>
      <c r="H1" s="1304"/>
    </row>
    <row r="3" spans="1:8" x14ac:dyDescent="0.3">
      <c r="A3" s="434" t="s">
        <v>7</v>
      </c>
    </row>
    <row r="5" spans="1:8" ht="15.75" customHeight="1" x14ac:dyDescent="0.3">
      <c r="A5" s="1420" t="s">
        <v>967</v>
      </c>
      <c r="B5" s="1420"/>
      <c r="C5" s="1420"/>
      <c r="D5" s="1420"/>
      <c r="E5" s="1420"/>
      <c r="F5" s="1420"/>
      <c r="G5" s="1420"/>
      <c r="H5" s="1420"/>
    </row>
    <row r="6" spans="1:8" x14ac:dyDescent="0.3">
      <c r="A6" s="714"/>
      <c r="B6" s="714" t="s">
        <v>265</v>
      </c>
      <c r="C6" s="714" t="s">
        <v>17</v>
      </c>
      <c r="D6" s="714" t="s">
        <v>18</v>
      </c>
      <c r="E6" s="714" t="s">
        <v>252</v>
      </c>
      <c r="F6" s="714" t="s">
        <v>287</v>
      </c>
      <c r="G6" s="714" t="s">
        <v>254</v>
      </c>
      <c r="H6" s="714" t="s">
        <v>154</v>
      </c>
    </row>
    <row r="7" spans="1:8" x14ac:dyDescent="0.3">
      <c r="A7" s="715" t="s">
        <v>968</v>
      </c>
      <c r="B7" s="497">
        <v>1.58770084766203</v>
      </c>
      <c r="C7" s="502">
        <v>6640</v>
      </c>
      <c r="D7" s="502">
        <v>5874</v>
      </c>
      <c r="E7" s="495">
        <v>0</v>
      </c>
      <c r="F7" s="497">
        <v>3.0636647176381699</v>
      </c>
      <c r="G7" s="497">
        <v>7.4962664974991197E-2</v>
      </c>
      <c r="H7" s="497">
        <f>B7/$B$12 *100</f>
        <v>5.0695412692347661</v>
      </c>
    </row>
    <row r="8" spans="1:8" x14ac:dyDescent="0.3">
      <c r="A8" s="716" t="s">
        <v>969</v>
      </c>
      <c r="B8" s="497">
        <v>1.27671441919827</v>
      </c>
      <c r="C8" s="502">
        <v>6640</v>
      </c>
      <c r="D8" s="502">
        <v>5874</v>
      </c>
      <c r="E8" s="495">
        <v>0</v>
      </c>
      <c r="F8" s="497">
        <v>5.4217137568659597</v>
      </c>
      <c r="G8" s="497">
        <v>0.13266011440689399</v>
      </c>
      <c r="H8" s="497">
        <f t="shared" ref="H8:H11" si="0">B8/$B$12 *100</f>
        <v>4.0765591620635577</v>
      </c>
    </row>
    <row r="9" spans="1:8" x14ac:dyDescent="0.3">
      <c r="A9" s="716" t="s">
        <v>780</v>
      </c>
      <c r="B9" s="497">
        <v>20.843493734970298</v>
      </c>
      <c r="C9" s="502">
        <v>6640</v>
      </c>
      <c r="D9" s="502">
        <v>5874</v>
      </c>
      <c r="E9" s="495">
        <v>0</v>
      </c>
      <c r="F9" s="497">
        <v>44.576675007905401</v>
      </c>
      <c r="G9" s="497">
        <v>1.0907154216577399</v>
      </c>
      <c r="H9" s="497">
        <f t="shared" si="0"/>
        <v>66.553439106660534</v>
      </c>
    </row>
    <row r="10" spans="1:8" x14ac:dyDescent="0.3">
      <c r="A10" s="716" t="s">
        <v>781</v>
      </c>
      <c r="B10" s="497">
        <v>7.2407790277832902</v>
      </c>
      <c r="C10" s="502">
        <v>6640</v>
      </c>
      <c r="D10" s="502">
        <v>5874</v>
      </c>
      <c r="E10" s="495">
        <v>0</v>
      </c>
      <c r="F10" s="497">
        <v>32.794597377026001</v>
      </c>
      <c r="G10" s="497">
        <v>0.80242802092877896</v>
      </c>
      <c r="H10" s="497">
        <f t="shared" si="0"/>
        <v>23.119864272170997</v>
      </c>
    </row>
    <row r="11" spans="1:8" x14ac:dyDescent="0.3">
      <c r="A11" s="716" t="s">
        <v>720</v>
      </c>
      <c r="B11" s="497">
        <v>0.369744217840422</v>
      </c>
      <c r="C11" s="502">
        <v>6640</v>
      </c>
      <c r="D11" s="502">
        <v>5874</v>
      </c>
      <c r="E11" s="495">
        <v>0</v>
      </c>
      <c r="F11" s="497">
        <v>7.4044610338288797</v>
      </c>
      <c r="G11" s="497">
        <v>0.18117456802753301</v>
      </c>
      <c r="H11" s="497">
        <f t="shared" si="0"/>
        <v>1.1805961898698658</v>
      </c>
    </row>
    <row r="12" spans="1:8" x14ac:dyDescent="0.3">
      <c r="A12" s="717" t="s">
        <v>156</v>
      </c>
      <c r="B12" s="599">
        <v>31.3184322474544</v>
      </c>
      <c r="C12" s="718">
        <v>6640</v>
      </c>
      <c r="D12" s="718">
        <v>5874</v>
      </c>
      <c r="E12" s="599">
        <v>9.9760000000000009</v>
      </c>
      <c r="F12" s="599">
        <v>53.952552953053498</v>
      </c>
      <c r="G12" s="599">
        <v>1.3201272085292499</v>
      </c>
      <c r="H12" s="494">
        <f>SUM(H7:H11)</f>
        <v>99.999999999999716</v>
      </c>
    </row>
    <row r="13" spans="1:8" ht="48.75" customHeight="1" x14ac:dyDescent="0.3">
      <c r="A13" s="1209" t="s">
        <v>970</v>
      </c>
      <c r="B13" s="1209"/>
      <c r="C13" s="1209"/>
      <c r="D13" s="1209"/>
      <c r="E13" s="1209"/>
      <c r="F13" s="1209"/>
      <c r="G13" s="1209"/>
      <c r="H13" s="1209"/>
    </row>
    <row r="15" spans="1:8" ht="15.75" customHeight="1" x14ac:dyDescent="0.3">
      <c r="A15" s="1420" t="s">
        <v>971</v>
      </c>
      <c r="B15" s="1420"/>
      <c r="C15" s="1420"/>
      <c r="D15" s="1420"/>
      <c r="E15" s="1420"/>
      <c r="F15" s="1420"/>
      <c r="G15" s="1420"/>
      <c r="H15" s="1420"/>
    </row>
    <row r="16" spans="1:8" x14ac:dyDescent="0.3">
      <c r="A16" s="714"/>
      <c r="B16" s="714" t="s">
        <v>265</v>
      </c>
      <c r="C16" s="714" t="s">
        <v>17</v>
      </c>
      <c r="D16" s="714" t="s">
        <v>18</v>
      </c>
      <c r="E16" s="714" t="s">
        <v>252</v>
      </c>
      <c r="F16" s="714" t="s">
        <v>287</v>
      </c>
      <c r="G16" s="714" t="s">
        <v>254</v>
      </c>
      <c r="H16" s="714" t="s">
        <v>254</v>
      </c>
    </row>
    <row r="17" spans="1:8" x14ac:dyDescent="0.3">
      <c r="A17" s="715" t="s">
        <v>968</v>
      </c>
      <c r="B17" s="497">
        <v>1.9174</v>
      </c>
      <c r="C17" s="502">
        <v>7030</v>
      </c>
      <c r="D17" s="502">
        <v>4484</v>
      </c>
      <c r="E17" s="497">
        <v>0.6</v>
      </c>
      <c r="F17" s="497">
        <v>3.1759200000000001</v>
      </c>
      <c r="G17" s="497">
        <f t="shared" ref="G17:G22" si="1">1.14*1.64*F17/SQRT(D17)</f>
        <v>8.8671785112431081E-2</v>
      </c>
      <c r="H17" s="497">
        <f>B17/$B$22 *100</f>
        <v>4.8446840873832038</v>
      </c>
    </row>
    <row r="18" spans="1:8" x14ac:dyDescent="0.3">
      <c r="A18" s="716" t="s">
        <v>969</v>
      </c>
      <c r="B18" s="497">
        <v>1.2891999999999999</v>
      </c>
      <c r="C18" s="502">
        <v>7030</v>
      </c>
      <c r="D18" s="502">
        <v>4484</v>
      </c>
      <c r="E18" s="495">
        <v>0</v>
      </c>
      <c r="F18" s="497">
        <v>6.2564599999999997</v>
      </c>
      <c r="G18" s="497">
        <f t="shared" si="1"/>
        <v>0.17468055766030646</v>
      </c>
      <c r="H18" s="497">
        <f t="shared" ref="H18:H21" si="2">B18/$B$22 *100</f>
        <v>3.2574145850914915</v>
      </c>
    </row>
    <row r="19" spans="1:8" x14ac:dyDescent="0.3">
      <c r="A19" s="716" t="s">
        <v>780</v>
      </c>
      <c r="B19" s="497">
        <v>24.997890000000002</v>
      </c>
      <c r="C19" s="502">
        <v>7030</v>
      </c>
      <c r="D19" s="502">
        <v>4484</v>
      </c>
      <c r="E19" s="497">
        <v>2.48271</v>
      </c>
      <c r="F19" s="497">
        <v>51.137103000000003</v>
      </c>
      <c r="G19" s="497">
        <f t="shared" si="1"/>
        <v>1.4277495051790519</v>
      </c>
      <c r="H19" s="497">
        <f t="shared" si="2"/>
        <v>63.162031866671384</v>
      </c>
    </row>
    <row r="20" spans="1:8" x14ac:dyDescent="0.3">
      <c r="A20" s="716" t="s">
        <v>781</v>
      </c>
      <c r="B20" s="497">
        <v>10.72917</v>
      </c>
      <c r="C20" s="502">
        <v>7030</v>
      </c>
      <c r="D20" s="502">
        <v>4484</v>
      </c>
      <c r="E20" s="495">
        <v>0</v>
      </c>
      <c r="F20" s="497">
        <v>40.188518999999999</v>
      </c>
      <c r="G20" s="497">
        <f t="shared" si="1"/>
        <v>1.1220646996003847</v>
      </c>
      <c r="H20" s="497">
        <f t="shared" si="2"/>
        <v>27.109335125601987</v>
      </c>
    </row>
    <row r="21" spans="1:8" x14ac:dyDescent="0.3">
      <c r="A21" s="716" t="s">
        <v>720</v>
      </c>
      <c r="B21" s="497">
        <v>0.64380999999999999</v>
      </c>
      <c r="C21" s="502">
        <v>7030</v>
      </c>
      <c r="D21" s="502">
        <v>4484</v>
      </c>
      <c r="E21" s="495">
        <v>0</v>
      </c>
      <c r="F21" s="497">
        <v>10.476386</v>
      </c>
      <c r="G21" s="497">
        <f t="shared" si="1"/>
        <v>0.29250102274203421</v>
      </c>
      <c r="H21" s="497">
        <f t="shared" si="2"/>
        <v>1.6267112038688747</v>
      </c>
    </row>
    <row r="22" spans="1:8" x14ac:dyDescent="0.3">
      <c r="A22" s="717" t="s">
        <v>156</v>
      </c>
      <c r="B22" s="599">
        <v>39.577399999999997</v>
      </c>
      <c r="C22" s="718">
        <v>7030</v>
      </c>
      <c r="D22" s="718">
        <v>4484</v>
      </c>
      <c r="E22" s="599">
        <v>15.24</v>
      </c>
      <c r="F22" s="599">
        <v>62.738</v>
      </c>
      <c r="G22" s="599">
        <f t="shared" si="1"/>
        <v>1.7516469099926006</v>
      </c>
      <c r="H22" s="719">
        <f>SUM(H17:H21)</f>
        <v>100.00017686861695</v>
      </c>
    </row>
    <row r="23" spans="1:8" ht="48.75" customHeight="1" x14ac:dyDescent="0.3">
      <c r="A23" s="1209" t="s">
        <v>972</v>
      </c>
      <c r="B23" s="1209"/>
      <c r="C23" s="1209"/>
      <c r="D23" s="1209"/>
      <c r="E23" s="1209"/>
      <c r="F23" s="1209"/>
      <c r="G23" s="1209"/>
      <c r="H23" s="1209"/>
    </row>
    <row r="24" spans="1:8" x14ac:dyDescent="0.3">
      <c r="A24" s="336"/>
      <c r="B24" s="336"/>
      <c r="C24" s="336"/>
      <c r="D24" s="336"/>
      <c r="E24" s="336"/>
      <c r="F24" s="336"/>
      <c r="G24" s="336"/>
    </row>
    <row r="25" spans="1:8" ht="15" customHeight="1" x14ac:dyDescent="0.3">
      <c r="A25" s="1420" t="s">
        <v>973</v>
      </c>
      <c r="B25" s="1420"/>
      <c r="C25" s="1420"/>
      <c r="D25" s="1420"/>
      <c r="E25" s="1420"/>
      <c r="F25" s="1420"/>
      <c r="G25" s="1420"/>
      <c r="H25" s="1420"/>
    </row>
    <row r="26" spans="1:8" x14ac:dyDescent="0.3">
      <c r="A26" s="714"/>
      <c r="B26" s="714" t="s">
        <v>265</v>
      </c>
      <c r="C26" s="714" t="s">
        <v>17</v>
      </c>
      <c r="D26" s="714" t="s">
        <v>18</v>
      </c>
      <c r="E26" s="714" t="s">
        <v>252</v>
      </c>
      <c r="F26" s="714" t="s">
        <v>287</v>
      </c>
      <c r="G26" s="714" t="s">
        <v>254</v>
      </c>
      <c r="H26" s="714" t="s">
        <v>154</v>
      </c>
    </row>
    <row r="27" spans="1:8" x14ac:dyDescent="0.3">
      <c r="A27" s="715" t="s">
        <v>968</v>
      </c>
      <c r="B27" s="497">
        <v>2.1087122623863337</v>
      </c>
      <c r="C27" s="502">
        <v>7837.3388026065313</v>
      </c>
      <c r="D27" s="502">
        <v>8336</v>
      </c>
      <c r="E27" s="497">
        <v>0.65</v>
      </c>
      <c r="F27" s="497">
        <v>3.5504382885728138</v>
      </c>
      <c r="G27" s="497">
        <f>1.14*1.64*F27/SQRT(D27)</f>
        <v>7.2702913447262513E-2</v>
      </c>
      <c r="H27" s="497">
        <f>B27/$B$32 *100</f>
        <v>5.2573565468414811</v>
      </c>
    </row>
    <row r="28" spans="1:8" x14ac:dyDescent="0.3">
      <c r="A28" s="716" t="s">
        <v>969</v>
      </c>
      <c r="B28" s="497">
        <v>1.2038629098837794</v>
      </c>
      <c r="C28" s="502">
        <v>7837.3388026065513</v>
      </c>
      <c r="D28" s="502">
        <v>8336</v>
      </c>
      <c r="E28" s="495">
        <v>0</v>
      </c>
      <c r="F28" s="497">
        <v>5.7279994491396042</v>
      </c>
      <c r="G28" s="497">
        <f>1.14*1.64*F28/SQRT(D28)</f>
        <v>0.11729319434084948</v>
      </c>
      <c r="H28" s="497">
        <f>B28/$B$32 *100</f>
        <v>3.0014225571082553</v>
      </c>
    </row>
    <row r="29" spans="1:8" x14ac:dyDescent="0.3">
      <c r="A29" s="716" t="s">
        <v>780</v>
      </c>
      <c r="B29" s="497">
        <v>25.090880584534784</v>
      </c>
      <c r="C29" s="502">
        <v>7837.3388026065459</v>
      </c>
      <c r="D29" s="502">
        <v>8336</v>
      </c>
      <c r="E29" s="497">
        <v>2.0270000000000001</v>
      </c>
      <c r="F29" s="497">
        <v>49.68871404588252</v>
      </c>
      <c r="G29" s="497">
        <f t="shared" ref="G29:G32" si="3">1.14*1.64*F29/SQRT(D29)</f>
        <v>1.0174840351994157</v>
      </c>
      <c r="H29" s="497">
        <f t="shared" ref="H29:H31" si="4">B29/$B$32 *100</f>
        <v>62.55557368355381</v>
      </c>
    </row>
    <row r="30" spans="1:8" x14ac:dyDescent="0.3">
      <c r="A30" s="716" t="s">
        <v>781</v>
      </c>
      <c r="B30" s="497">
        <v>10.752153045259337</v>
      </c>
      <c r="C30" s="502">
        <v>7837.3388026065459</v>
      </c>
      <c r="D30" s="502">
        <v>8336</v>
      </c>
      <c r="E30" s="495">
        <v>0</v>
      </c>
      <c r="F30" s="497">
        <v>39.235215867219765</v>
      </c>
      <c r="G30" s="497">
        <f t="shared" si="3"/>
        <v>0.80342601995365981</v>
      </c>
      <c r="H30" s="497">
        <f t="shared" si="4"/>
        <v>26.806835248904793</v>
      </c>
    </row>
    <row r="31" spans="1:8" x14ac:dyDescent="0.3">
      <c r="A31" s="716" t="s">
        <v>720</v>
      </c>
      <c r="B31" s="497">
        <v>0.95413539348990439</v>
      </c>
      <c r="C31" s="502">
        <v>7837.3388026065459</v>
      </c>
      <c r="D31" s="502">
        <v>8336</v>
      </c>
      <c r="E31" s="495">
        <v>0</v>
      </c>
      <c r="F31" s="497">
        <v>15.51355815025345</v>
      </c>
      <c r="G31" s="497">
        <f t="shared" si="3"/>
        <v>0.31767370216997354</v>
      </c>
      <c r="H31" s="497">
        <f t="shared" si="4"/>
        <v>2.3788119635917906</v>
      </c>
    </row>
    <row r="32" spans="1:8" x14ac:dyDescent="0.3">
      <c r="A32" s="717" t="s">
        <v>156</v>
      </c>
      <c r="B32" s="599">
        <v>40.109744195554086</v>
      </c>
      <c r="C32" s="718">
        <v>7837.3388026065459</v>
      </c>
      <c r="D32" s="718">
        <v>8336</v>
      </c>
      <c r="E32" s="599">
        <v>15.873000000000001</v>
      </c>
      <c r="F32" s="599">
        <v>62.757501498414392</v>
      </c>
      <c r="G32" s="599">
        <f t="shared" si="3"/>
        <v>1.2850957624839441</v>
      </c>
      <c r="H32" s="719">
        <f>SUM(H27:H31)</f>
        <v>100.00000000000013</v>
      </c>
    </row>
    <row r="33" spans="1:8" ht="48.75" customHeight="1" x14ac:dyDescent="0.3">
      <c r="A33" s="1209" t="s">
        <v>974</v>
      </c>
      <c r="B33" s="1209"/>
      <c r="C33" s="1209"/>
      <c r="D33" s="1209"/>
      <c r="E33" s="1209"/>
      <c r="F33" s="1209"/>
      <c r="G33" s="1209"/>
      <c r="H33" s="1209"/>
    </row>
    <row r="35" spans="1:8" ht="15" customHeight="1" x14ac:dyDescent="0.3">
      <c r="A35" s="1420" t="s">
        <v>975</v>
      </c>
      <c r="B35" s="1420"/>
      <c r="C35" s="1420"/>
      <c r="D35" s="1420"/>
      <c r="E35" s="1420"/>
      <c r="F35" s="1420"/>
      <c r="G35" s="1420"/>
      <c r="H35" s="1420"/>
    </row>
    <row r="36" spans="1:8" x14ac:dyDescent="0.3">
      <c r="A36" s="714"/>
      <c r="B36" s="714" t="s">
        <v>265</v>
      </c>
      <c r="C36" s="714" t="s">
        <v>17</v>
      </c>
      <c r="D36" s="714" t="s">
        <v>18</v>
      </c>
      <c r="E36" s="714" t="s">
        <v>252</v>
      </c>
      <c r="F36" s="714" t="s">
        <v>287</v>
      </c>
      <c r="G36" s="714" t="s">
        <v>254</v>
      </c>
      <c r="H36" s="714" t="s">
        <v>154</v>
      </c>
    </row>
    <row r="37" spans="1:8" x14ac:dyDescent="0.3">
      <c r="A37" s="715" t="s">
        <v>976</v>
      </c>
      <c r="B37" s="497">
        <v>3.1601621107120326</v>
      </c>
      <c r="C37" s="502">
        <v>4297.524321377804</v>
      </c>
      <c r="D37" s="502">
        <v>4606</v>
      </c>
      <c r="E37" s="497">
        <v>1.2</v>
      </c>
      <c r="F37" s="497">
        <v>5.7691105199161985</v>
      </c>
      <c r="G37" s="497">
        <v>0.16453124601282557</v>
      </c>
      <c r="H37" s="497">
        <f>B37/$B$41 *100</f>
        <v>8.2115938119416754</v>
      </c>
    </row>
    <row r="38" spans="1:8" x14ac:dyDescent="0.3">
      <c r="A38" s="716" t="s">
        <v>780</v>
      </c>
      <c r="B38" s="497">
        <v>26.420592711209313</v>
      </c>
      <c r="C38" s="502">
        <v>4297.524321377804</v>
      </c>
      <c r="D38" s="502">
        <v>4606</v>
      </c>
      <c r="E38" s="495">
        <v>2.7450000000000001</v>
      </c>
      <c r="F38" s="497">
        <v>56.790882538200179</v>
      </c>
      <c r="G38" s="497">
        <v>1.6196387006144271</v>
      </c>
      <c r="H38" s="497">
        <f t="shared" ref="H38:H40" si="5">B38/$B$41 *100</f>
        <v>68.653179177037345</v>
      </c>
    </row>
    <row r="39" spans="1:8" x14ac:dyDescent="0.3">
      <c r="A39" s="716" t="s">
        <v>781</v>
      </c>
      <c r="B39" s="497">
        <v>7.633517501017403</v>
      </c>
      <c r="C39" s="502">
        <v>4297.524321377804</v>
      </c>
      <c r="D39" s="502">
        <v>4606</v>
      </c>
      <c r="E39" s="497">
        <v>0</v>
      </c>
      <c r="F39" s="497">
        <v>32.31886413715214</v>
      </c>
      <c r="G39" s="497">
        <v>0.92171279573304221</v>
      </c>
      <c r="H39" s="497">
        <f t="shared" si="5"/>
        <v>19.83548402856443</v>
      </c>
    </row>
    <row r="40" spans="1:8" x14ac:dyDescent="0.3">
      <c r="A40" s="716" t="s">
        <v>720</v>
      </c>
      <c r="B40" s="497">
        <v>1.2698780513330286</v>
      </c>
      <c r="C40" s="502">
        <v>4297.524321377804</v>
      </c>
      <c r="D40" s="502">
        <v>4606</v>
      </c>
      <c r="E40" s="495">
        <v>0</v>
      </c>
      <c r="F40" s="497">
        <v>15.355266987646376</v>
      </c>
      <c r="G40" s="497">
        <v>0.4379221374968153</v>
      </c>
      <c r="H40" s="497">
        <f t="shared" si="5"/>
        <v>3.2997429824564684</v>
      </c>
    </row>
    <row r="41" spans="1:8" x14ac:dyDescent="0.3">
      <c r="A41" s="717" t="s">
        <v>156</v>
      </c>
      <c r="B41" s="599">
        <v>38.484150374271806</v>
      </c>
      <c r="C41" s="718">
        <v>4297.524321377804</v>
      </c>
      <c r="D41" s="718">
        <v>4606</v>
      </c>
      <c r="E41" s="720">
        <v>13.5608</v>
      </c>
      <c r="F41" s="599">
        <v>64.807695564452402</v>
      </c>
      <c r="G41" s="599">
        <v>1.8482729470390022</v>
      </c>
      <c r="H41" s="719">
        <f>SUM(H37:H40)</f>
        <v>99.999999999999901</v>
      </c>
    </row>
    <row r="42" spans="1:8" ht="47.25" customHeight="1" x14ac:dyDescent="0.3">
      <c r="A42" s="1209" t="s">
        <v>977</v>
      </c>
      <c r="B42" s="1209"/>
      <c r="C42" s="1209"/>
      <c r="D42" s="1209"/>
      <c r="E42" s="1209"/>
      <c r="F42" s="1209"/>
      <c r="G42" s="1209"/>
      <c r="H42" s="1209"/>
    </row>
  </sheetData>
  <mergeCells count="9">
    <mergeCell ref="A33:H33"/>
    <mergeCell ref="A35:H35"/>
    <mergeCell ref="A42:H42"/>
    <mergeCell ref="A1:H1"/>
    <mergeCell ref="A5:H5"/>
    <mergeCell ref="A13:H13"/>
    <mergeCell ref="A15:H15"/>
    <mergeCell ref="A23:H23"/>
    <mergeCell ref="A25:H25"/>
  </mergeCells>
  <hyperlinks>
    <hyperlink ref="A3" location="Kapitel4" display="&lt;  Zurück zur Übersicht"/>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workbookViewId="0">
      <selection sqref="A1:M1"/>
    </sheetView>
  </sheetViews>
  <sheetFormatPr baseColWidth="10" defaultColWidth="11.44140625" defaultRowHeight="14.4" x14ac:dyDescent="0.3"/>
  <cols>
    <col min="1" max="1" width="11.44140625" style="443"/>
    <col min="2" max="13" width="15.6640625" style="443" customWidth="1"/>
    <col min="14" max="14" width="11.5546875" style="443" customWidth="1"/>
    <col min="15" max="16384" width="11.44140625" style="443"/>
  </cols>
  <sheetData>
    <row r="1" spans="1:13" ht="26.25" customHeight="1" x14ac:dyDescent="0.4">
      <c r="A1" s="1304" t="s">
        <v>978</v>
      </c>
      <c r="B1" s="1304"/>
      <c r="C1" s="1304"/>
      <c r="D1" s="1304"/>
      <c r="E1" s="1304"/>
      <c r="F1" s="1304"/>
      <c r="G1" s="1304"/>
      <c r="H1" s="1304"/>
      <c r="I1" s="1304"/>
      <c r="J1" s="1304"/>
      <c r="K1" s="1304"/>
      <c r="L1" s="1304"/>
      <c r="M1" s="1304"/>
    </row>
    <row r="3" spans="1:13" x14ac:dyDescent="0.3">
      <c r="A3" s="434" t="s">
        <v>7</v>
      </c>
    </row>
    <row r="5" spans="1:13" ht="30" customHeight="1" x14ac:dyDescent="0.3">
      <c r="A5" s="1420" t="s">
        <v>967</v>
      </c>
      <c r="B5" s="1421"/>
      <c r="C5" s="1421"/>
      <c r="D5" s="1421"/>
      <c r="E5" s="1421"/>
      <c r="F5" s="1421"/>
      <c r="G5" s="1421"/>
      <c r="I5" s="1420" t="s">
        <v>979</v>
      </c>
      <c r="J5" s="1420"/>
      <c r="K5" s="1420"/>
      <c r="L5" s="1420"/>
      <c r="M5" s="1420"/>
    </row>
    <row r="6" spans="1:13" x14ac:dyDescent="0.3">
      <c r="A6" s="714"/>
      <c r="B6" s="714" t="s">
        <v>265</v>
      </c>
      <c r="C6" s="714" t="s">
        <v>17</v>
      </c>
      <c r="D6" s="714" t="s">
        <v>18</v>
      </c>
      <c r="E6" s="714" t="s">
        <v>252</v>
      </c>
      <c r="F6" s="714" t="s">
        <v>287</v>
      </c>
      <c r="G6" s="714" t="s">
        <v>254</v>
      </c>
      <c r="I6" s="714"/>
      <c r="J6" s="714">
        <v>2005</v>
      </c>
      <c r="K6" s="714">
        <v>2010</v>
      </c>
      <c r="L6" s="714">
        <v>2015</v>
      </c>
      <c r="M6" s="714">
        <v>2021</v>
      </c>
    </row>
    <row r="7" spans="1:13" x14ac:dyDescent="0.3">
      <c r="A7" s="715" t="s">
        <v>968</v>
      </c>
      <c r="B7" s="497">
        <v>1.58770084766203</v>
      </c>
      <c r="C7" s="502">
        <v>6640</v>
      </c>
      <c r="D7" s="502">
        <v>5874</v>
      </c>
      <c r="E7" s="495">
        <v>0</v>
      </c>
      <c r="F7" s="497">
        <v>3.0636647176381699</v>
      </c>
      <c r="G7" s="497">
        <v>7.4962664974991197E-2</v>
      </c>
      <c r="I7" s="715" t="s">
        <v>976</v>
      </c>
      <c r="J7" s="497">
        <f>B37*$B$47/1000000</f>
        <v>2.883963942235801</v>
      </c>
      <c r="K7" s="497">
        <f>(B27+B28)*$C$47/1000000</f>
        <v>3.0658148225373676</v>
      </c>
      <c r="L7" s="497">
        <f>(B17+B18)*$D$47/1000000</f>
        <v>3.073782628</v>
      </c>
      <c r="M7" s="497">
        <f>(B7+B8)*$E$47/1000000</f>
        <v>2.8262326113530523</v>
      </c>
    </row>
    <row r="8" spans="1:13" x14ac:dyDescent="0.3">
      <c r="A8" s="716" t="s">
        <v>969</v>
      </c>
      <c r="B8" s="497">
        <v>1.27671441919827</v>
      </c>
      <c r="C8" s="502">
        <v>6640</v>
      </c>
      <c r="D8" s="502">
        <v>5874</v>
      </c>
      <c r="E8" s="495">
        <v>0</v>
      </c>
      <c r="F8" s="497">
        <v>5.4217137568659597</v>
      </c>
      <c r="G8" s="497">
        <v>0.13266011440689399</v>
      </c>
      <c r="I8" s="716" t="s">
        <v>780</v>
      </c>
      <c r="J8" s="497">
        <f>(B38)*$B$47/1000000</f>
        <v>24.111432908249622</v>
      </c>
      <c r="K8" s="497">
        <f>(B29)*$C$47/1000000</f>
        <v>23.221810708031619</v>
      </c>
      <c r="L8" s="497">
        <f>(B19)*$D$47/1000000</f>
        <v>23.962477396200001</v>
      </c>
      <c r="M8" s="497">
        <f>B9*$E$47/1000000</f>
        <v>20.565649963483143</v>
      </c>
    </row>
    <row r="9" spans="1:13" x14ac:dyDescent="0.3">
      <c r="A9" s="716" t="s">
        <v>780</v>
      </c>
      <c r="B9" s="497">
        <v>20.843493734970298</v>
      </c>
      <c r="C9" s="502">
        <v>6640</v>
      </c>
      <c r="D9" s="502">
        <v>5874</v>
      </c>
      <c r="E9" s="495">
        <v>0</v>
      </c>
      <c r="F9" s="497">
        <v>44.576675007905401</v>
      </c>
      <c r="G9" s="497">
        <v>1.0907154216577399</v>
      </c>
      <c r="I9" s="716" t="s">
        <v>781</v>
      </c>
      <c r="J9" s="497">
        <f>(B39)*$B$47/1000000</f>
        <v>6.9663480714284827</v>
      </c>
      <c r="K9" s="497">
        <f>(B30)*$C$47/1000000</f>
        <v>9.9512036606118794</v>
      </c>
      <c r="L9" s="497">
        <f>(B20)*$D$47/1000000</f>
        <v>10.284767778599999</v>
      </c>
      <c r="M9" s="497">
        <f>B10*$E$47/1000000</f>
        <v>7.1442594433429392</v>
      </c>
    </row>
    <row r="10" spans="1:13" x14ac:dyDescent="0.3">
      <c r="A10" s="716" t="s">
        <v>781</v>
      </c>
      <c r="B10" s="497">
        <v>7.2407790277832902</v>
      </c>
      <c r="C10" s="502">
        <v>6640</v>
      </c>
      <c r="D10" s="502">
        <v>5874</v>
      </c>
      <c r="E10" s="495">
        <v>0</v>
      </c>
      <c r="F10" s="497">
        <v>32.794597377026001</v>
      </c>
      <c r="G10" s="497">
        <v>0.80242802092877896</v>
      </c>
      <c r="I10" s="716" t="s">
        <v>720</v>
      </c>
      <c r="J10" s="497">
        <f>(B40)*$B$47/1000000</f>
        <v>1.1588907096465217</v>
      </c>
      <c r="K10" s="497">
        <f>(B31)*$C$47/1000000</f>
        <v>0.88305993975805441</v>
      </c>
      <c r="L10" s="497">
        <f>(B21)*$D$47/1000000</f>
        <v>0.61714338980000005</v>
      </c>
      <c r="M10" s="497">
        <f>B11*$E$47/1000000</f>
        <v>0.36481552741660916</v>
      </c>
    </row>
    <row r="11" spans="1:13" x14ac:dyDescent="0.3">
      <c r="A11" s="716" t="s">
        <v>720</v>
      </c>
      <c r="B11" s="497">
        <v>0.369744217840422</v>
      </c>
      <c r="C11" s="502">
        <v>6640</v>
      </c>
      <c r="D11" s="502">
        <v>5874</v>
      </c>
      <c r="E11" s="495">
        <v>0</v>
      </c>
      <c r="F11" s="497">
        <v>7.4044610338288797</v>
      </c>
      <c r="G11" s="497">
        <v>0.18117456802753301</v>
      </c>
      <c r="I11" s="717" t="s">
        <v>980</v>
      </c>
      <c r="J11" s="599">
        <f>(B41)*$B$47/1000000</f>
        <v>35.120635631560454</v>
      </c>
      <c r="K11" s="599">
        <f>(B32)*$C$47/1000000</f>
        <v>37.121889130938875</v>
      </c>
      <c r="L11" s="599">
        <f>(B22)*$D$47/1000000</f>
        <v>37.938104092000003</v>
      </c>
      <c r="M11" s="599">
        <f>B12*$E$47/1000000</f>
        <v>30.900957545595833</v>
      </c>
    </row>
    <row r="12" spans="1:13" x14ac:dyDescent="0.3">
      <c r="A12" s="717" t="s">
        <v>156</v>
      </c>
      <c r="B12" s="599">
        <v>31.3184322474544</v>
      </c>
      <c r="C12" s="718">
        <v>6640</v>
      </c>
      <c r="D12" s="718">
        <v>5874</v>
      </c>
      <c r="E12" s="599">
        <v>9.9760000000000009</v>
      </c>
      <c r="F12" s="599">
        <v>53.952552953053498</v>
      </c>
      <c r="G12" s="599">
        <v>1.3201272085292499</v>
      </c>
    </row>
    <row r="13" spans="1:13" ht="48.75" customHeight="1" x14ac:dyDescent="0.3">
      <c r="A13" s="1209" t="s">
        <v>970</v>
      </c>
      <c r="B13" s="1209"/>
      <c r="C13" s="1209"/>
      <c r="D13" s="1209"/>
      <c r="E13" s="1209"/>
      <c r="F13" s="1209"/>
      <c r="G13" s="1209"/>
    </row>
    <row r="15" spans="1:13" x14ac:dyDescent="0.3">
      <c r="A15" s="1420" t="s">
        <v>971</v>
      </c>
      <c r="B15" s="1421"/>
      <c r="C15" s="1421"/>
      <c r="D15" s="1421"/>
      <c r="E15" s="1421"/>
      <c r="F15" s="1421"/>
      <c r="G15" s="1421"/>
    </row>
    <row r="16" spans="1:13" x14ac:dyDescent="0.3">
      <c r="A16" s="714"/>
      <c r="B16" s="714" t="s">
        <v>265</v>
      </c>
      <c r="C16" s="714" t="s">
        <v>17</v>
      </c>
      <c r="D16" s="714" t="s">
        <v>18</v>
      </c>
      <c r="E16" s="714" t="s">
        <v>252</v>
      </c>
      <c r="F16" s="714" t="s">
        <v>287</v>
      </c>
      <c r="G16" s="714" t="s">
        <v>254</v>
      </c>
    </row>
    <row r="17" spans="1:7" x14ac:dyDescent="0.3">
      <c r="A17" s="715" t="s">
        <v>968</v>
      </c>
      <c r="B17" s="497">
        <v>1.9174</v>
      </c>
      <c r="C17" s="502">
        <v>7030</v>
      </c>
      <c r="D17" s="502">
        <v>4484</v>
      </c>
      <c r="E17" s="497">
        <v>0.6</v>
      </c>
      <c r="F17" s="497">
        <v>3.1759200000000001</v>
      </c>
      <c r="G17" s="497">
        <f t="shared" ref="G17:G22" si="0">1.14*1.64*F17/SQRT(D17)</f>
        <v>8.8671785112431081E-2</v>
      </c>
    </row>
    <row r="18" spans="1:7" x14ac:dyDescent="0.3">
      <c r="A18" s="716" t="s">
        <v>969</v>
      </c>
      <c r="B18" s="497">
        <v>1.2891999999999999</v>
      </c>
      <c r="C18" s="502">
        <v>7030</v>
      </c>
      <c r="D18" s="502">
        <v>4484</v>
      </c>
      <c r="E18" s="495">
        <v>0</v>
      </c>
      <c r="F18" s="497">
        <v>6.2564599999999997</v>
      </c>
      <c r="G18" s="497">
        <f t="shared" si="0"/>
        <v>0.17468055766030646</v>
      </c>
    </row>
    <row r="19" spans="1:7" x14ac:dyDescent="0.3">
      <c r="A19" s="716" t="s">
        <v>780</v>
      </c>
      <c r="B19" s="497">
        <v>24.997890000000002</v>
      </c>
      <c r="C19" s="502">
        <v>7030</v>
      </c>
      <c r="D19" s="502">
        <v>4484</v>
      </c>
      <c r="E19" s="497">
        <v>2.48271</v>
      </c>
      <c r="F19" s="497">
        <v>51.137103000000003</v>
      </c>
      <c r="G19" s="497">
        <f t="shared" si="0"/>
        <v>1.4277495051790519</v>
      </c>
    </row>
    <row r="20" spans="1:7" x14ac:dyDescent="0.3">
      <c r="A20" s="716" t="s">
        <v>781</v>
      </c>
      <c r="B20" s="497">
        <v>10.72917</v>
      </c>
      <c r="C20" s="502">
        <v>7030</v>
      </c>
      <c r="D20" s="502">
        <v>4484</v>
      </c>
      <c r="E20" s="495">
        <v>0</v>
      </c>
      <c r="F20" s="497">
        <v>40.188518999999999</v>
      </c>
      <c r="G20" s="497">
        <f t="shared" si="0"/>
        <v>1.1220646996003847</v>
      </c>
    </row>
    <row r="21" spans="1:7" x14ac:dyDescent="0.3">
      <c r="A21" s="716" t="s">
        <v>720</v>
      </c>
      <c r="B21" s="497">
        <v>0.64380999999999999</v>
      </c>
      <c r="C21" s="502">
        <v>7030</v>
      </c>
      <c r="D21" s="502">
        <v>4484</v>
      </c>
      <c r="E21" s="495">
        <v>0</v>
      </c>
      <c r="F21" s="497">
        <v>10.476386</v>
      </c>
      <c r="G21" s="497">
        <f t="shared" si="0"/>
        <v>0.29250102274203421</v>
      </c>
    </row>
    <row r="22" spans="1:7" x14ac:dyDescent="0.3">
      <c r="A22" s="717" t="s">
        <v>156</v>
      </c>
      <c r="B22" s="599">
        <v>39.577399999999997</v>
      </c>
      <c r="C22" s="718">
        <v>7030</v>
      </c>
      <c r="D22" s="718">
        <v>4484</v>
      </c>
      <c r="E22" s="599">
        <v>15.24</v>
      </c>
      <c r="F22" s="599">
        <v>62.738</v>
      </c>
      <c r="G22" s="599">
        <f t="shared" si="0"/>
        <v>1.7516469099926006</v>
      </c>
    </row>
    <row r="23" spans="1:7" ht="48.75" customHeight="1" x14ac:dyDescent="0.3">
      <c r="A23" s="1209" t="s">
        <v>972</v>
      </c>
      <c r="B23" s="1209"/>
      <c r="C23" s="1209"/>
      <c r="D23" s="1209"/>
      <c r="E23" s="1209"/>
      <c r="F23" s="1209"/>
      <c r="G23" s="1209"/>
    </row>
    <row r="24" spans="1:7" x14ac:dyDescent="0.3">
      <c r="A24" s="336"/>
      <c r="B24" s="336"/>
      <c r="C24" s="336"/>
      <c r="D24" s="336"/>
      <c r="E24" s="336"/>
      <c r="F24" s="336"/>
      <c r="G24" s="336"/>
    </row>
    <row r="25" spans="1:7" x14ac:dyDescent="0.3">
      <c r="A25" s="1420" t="s">
        <v>973</v>
      </c>
      <c r="B25" s="1421"/>
      <c r="C25" s="1421"/>
      <c r="D25" s="1421"/>
      <c r="E25" s="1421"/>
      <c r="F25" s="1421"/>
      <c r="G25" s="1421"/>
    </row>
    <row r="26" spans="1:7" x14ac:dyDescent="0.3">
      <c r="A26" s="714"/>
      <c r="B26" s="714" t="s">
        <v>265</v>
      </c>
      <c r="C26" s="714" t="s">
        <v>17</v>
      </c>
      <c r="D26" s="714" t="s">
        <v>18</v>
      </c>
      <c r="E26" s="714" t="s">
        <v>252</v>
      </c>
      <c r="F26" s="714" t="s">
        <v>287</v>
      </c>
      <c r="G26" s="714" t="s">
        <v>254</v>
      </c>
    </row>
    <row r="27" spans="1:7" x14ac:dyDescent="0.3">
      <c r="A27" s="715" t="s">
        <v>968</v>
      </c>
      <c r="B27" s="497">
        <v>2.1087122623863337</v>
      </c>
      <c r="C27" s="502">
        <v>7837.3388026065313</v>
      </c>
      <c r="D27" s="502">
        <v>8336</v>
      </c>
      <c r="E27" s="497">
        <v>0.65</v>
      </c>
      <c r="F27" s="497">
        <v>3.5504382885728138</v>
      </c>
      <c r="G27" s="497">
        <f>1.14*1.64*F27/SQRT(D27)</f>
        <v>7.2702913447262513E-2</v>
      </c>
    </row>
    <row r="28" spans="1:7" x14ac:dyDescent="0.3">
      <c r="A28" s="716" t="s">
        <v>969</v>
      </c>
      <c r="B28" s="497">
        <v>1.2038629098837794</v>
      </c>
      <c r="C28" s="502">
        <v>7837.3388026065513</v>
      </c>
      <c r="D28" s="502">
        <v>8336</v>
      </c>
      <c r="E28" s="495">
        <v>0</v>
      </c>
      <c r="F28" s="497">
        <v>5.7279994491396042</v>
      </c>
      <c r="G28" s="497">
        <f>1.14*1.64*F28/SQRT(D28)</f>
        <v>0.11729319434084948</v>
      </c>
    </row>
    <row r="29" spans="1:7" x14ac:dyDescent="0.3">
      <c r="A29" s="716" t="s">
        <v>780</v>
      </c>
      <c r="B29" s="497">
        <v>25.090880584534784</v>
      </c>
      <c r="C29" s="502">
        <v>7837.3388026065459</v>
      </c>
      <c r="D29" s="502">
        <v>8336</v>
      </c>
      <c r="E29" s="497">
        <v>2.0270000000000001</v>
      </c>
      <c r="F29" s="497">
        <v>49.68871404588252</v>
      </c>
      <c r="G29" s="497">
        <f t="shared" ref="G29:G32" si="1">1.14*1.64*F29/SQRT(D29)</f>
        <v>1.0174840351994157</v>
      </c>
    </row>
    <row r="30" spans="1:7" x14ac:dyDescent="0.3">
      <c r="A30" s="716" t="s">
        <v>781</v>
      </c>
      <c r="B30" s="497">
        <v>10.752153045259337</v>
      </c>
      <c r="C30" s="502">
        <v>7837.3388026065459</v>
      </c>
      <c r="D30" s="502">
        <v>8336</v>
      </c>
      <c r="E30" s="495">
        <v>0</v>
      </c>
      <c r="F30" s="497">
        <v>39.235215867219765</v>
      </c>
      <c r="G30" s="497">
        <f t="shared" si="1"/>
        <v>0.80342601995365981</v>
      </c>
    </row>
    <row r="31" spans="1:7" x14ac:dyDescent="0.3">
      <c r="A31" s="716" t="s">
        <v>720</v>
      </c>
      <c r="B31" s="497">
        <v>0.95413539348990439</v>
      </c>
      <c r="C31" s="502">
        <v>7837.3388026065459</v>
      </c>
      <c r="D31" s="502">
        <v>8336</v>
      </c>
      <c r="E31" s="495">
        <v>0</v>
      </c>
      <c r="F31" s="497">
        <v>15.51355815025345</v>
      </c>
      <c r="G31" s="497">
        <f t="shared" si="1"/>
        <v>0.31767370216997354</v>
      </c>
    </row>
    <row r="32" spans="1:7" x14ac:dyDescent="0.3">
      <c r="A32" s="717" t="s">
        <v>156</v>
      </c>
      <c r="B32" s="599">
        <v>40.109744195554086</v>
      </c>
      <c r="C32" s="718">
        <v>7837.3388026065459</v>
      </c>
      <c r="D32" s="718">
        <v>8336</v>
      </c>
      <c r="E32" s="599">
        <v>15.873000000000001</v>
      </c>
      <c r="F32" s="599">
        <v>62.757501498414392</v>
      </c>
      <c r="G32" s="599">
        <f t="shared" si="1"/>
        <v>1.2850957624839441</v>
      </c>
    </row>
    <row r="33" spans="1:8" ht="48.75" customHeight="1" x14ac:dyDescent="0.3">
      <c r="A33" s="1209" t="s">
        <v>974</v>
      </c>
      <c r="B33" s="1422"/>
      <c r="C33" s="1422"/>
      <c r="D33" s="1422"/>
      <c r="E33" s="1422"/>
      <c r="F33" s="1422"/>
      <c r="G33" s="1422"/>
    </row>
    <row r="35" spans="1:8" ht="26.25" customHeight="1" x14ac:dyDescent="0.3">
      <c r="A35" s="1420" t="s">
        <v>975</v>
      </c>
      <c r="B35" s="1421"/>
      <c r="C35" s="1421"/>
      <c r="D35" s="1421"/>
      <c r="E35" s="1421"/>
      <c r="F35" s="1421"/>
      <c r="G35" s="1421"/>
    </row>
    <row r="36" spans="1:8" x14ac:dyDescent="0.3">
      <c r="A36" s="714"/>
      <c r="B36" s="714" t="s">
        <v>265</v>
      </c>
      <c r="C36" s="714" t="s">
        <v>17</v>
      </c>
      <c r="D36" s="714" t="s">
        <v>18</v>
      </c>
      <c r="E36" s="714" t="s">
        <v>252</v>
      </c>
      <c r="F36" s="714" t="s">
        <v>287</v>
      </c>
      <c r="G36" s="714" t="s">
        <v>254</v>
      </c>
    </row>
    <row r="37" spans="1:8" x14ac:dyDescent="0.3">
      <c r="A37" s="715" t="s">
        <v>976</v>
      </c>
      <c r="B37" s="497">
        <v>3.1601621107120326</v>
      </c>
      <c r="C37" s="502">
        <v>4297.524321377804</v>
      </c>
      <c r="D37" s="502">
        <v>4606</v>
      </c>
      <c r="E37" s="497">
        <v>1.2</v>
      </c>
      <c r="F37" s="497">
        <v>5.7691105199161985</v>
      </c>
      <c r="G37" s="497">
        <v>0.16453124601282557</v>
      </c>
    </row>
    <row r="38" spans="1:8" x14ac:dyDescent="0.3">
      <c r="A38" s="716" t="s">
        <v>780</v>
      </c>
      <c r="B38" s="497">
        <v>26.420592711209313</v>
      </c>
      <c r="C38" s="502">
        <v>4297.524321377804</v>
      </c>
      <c r="D38" s="502">
        <v>4606</v>
      </c>
      <c r="E38" s="497">
        <v>2.7450000000000001</v>
      </c>
      <c r="F38" s="497">
        <v>56.790882538200179</v>
      </c>
      <c r="G38" s="497">
        <v>1.6196387006144271</v>
      </c>
    </row>
    <row r="39" spans="1:8" x14ac:dyDescent="0.3">
      <c r="A39" s="716" t="s">
        <v>781</v>
      </c>
      <c r="B39" s="497">
        <v>7.633517501017403</v>
      </c>
      <c r="C39" s="502">
        <v>4297.524321377804</v>
      </c>
      <c r="D39" s="502">
        <v>4606</v>
      </c>
      <c r="E39" s="494">
        <v>0</v>
      </c>
      <c r="F39" s="497">
        <v>32.31886413715214</v>
      </c>
      <c r="G39" s="497">
        <v>0.92171279573304221</v>
      </c>
    </row>
    <row r="40" spans="1:8" x14ac:dyDescent="0.3">
      <c r="A40" s="716" t="s">
        <v>720</v>
      </c>
      <c r="B40" s="497">
        <v>1.2698780513330286</v>
      </c>
      <c r="C40" s="502">
        <v>4297.524321377804</v>
      </c>
      <c r="D40" s="502">
        <v>4606</v>
      </c>
      <c r="E40" s="494">
        <v>0</v>
      </c>
      <c r="F40" s="497">
        <v>15.355266987646376</v>
      </c>
      <c r="G40" s="497">
        <v>0.4379221374968153</v>
      </c>
    </row>
    <row r="41" spans="1:8" x14ac:dyDescent="0.3">
      <c r="A41" s="717" t="s">
        <v>156</v>
      </c>
      <c r="B41" s="599">
        <v>38.484150374271806</v>
      </c>
      <c r="C41" s="718">
        <v>4297.524321377804</v>
      </c>
      <c r="D41" s="718">
        <v>4606</v>
      </c>
      <c r="E41" s="599">
        <v>13.5608</v>
      </c>
      <c r="F41" s="599">
        <v>64.807695564452402</v>
      </c>
      <c r="G41" s="599">
        <v>1.8482729470390022</v>
      </c>
    </row>
    <row r="42" spans="1:8" ht="48.75" customHeight="1" x14ac:dyDescent="0.3">
      <c r="A42" s="1209" t="s">
        <v>977</v>
      </c>
      <c r="B42" s="1422"/>
      <c r="C42" s="1422"/>
      <c r="D42" s="1422"/>
      <c r="E42" s="1422"/>
      <c r="F42" s="1422"/>
      <c r="G42" s="1422"/>
    </row>
    <row r="44" spans="1:8" ht="26.25" customHeight="1" x14ac:dyDescent="0.3">
      <c r="A44" s="1420" t="s">
        <v>981</v>
      </c>
      <c r="B44" s="1420"/>
      <c r="C44" s="1420"/>
      <c r="D44" s="1420"/>
      <c r="E44" s="1420"/>
      <c r="F44" s="255"/>
    </row>
    <row r="45" spans="1:8" x14ac:dyDescent="0.3">
      <c r="A45" s="714"/>
      <c r="B45" s="714">
        <v>2005</v>
      </c>
      <c r="C45" s="714">
        <v>2010</v>
      </c>
      <c r="D45" s="714">
        <v>2015</v>
      </c>
      <c r="E45" s="714">
        <v>2021</v>
      </c>
    </row>
    <row r="46" spans="1:8" x14ac:dyDescent="0.3">
      <c r="A46" s="721" t="s">
        <v>156</v>
      </c>
      <c r="C46" s="722">
        <v>979802</v>
      </c>
      <c r="D46" s="722">
        <v>1017483</v>
      </c>
      <c r="E46" s="722">
        <v>1047473</v>
      </c>
      <c r="F46" s="723"/>
      <c r="G46" s="723"/>
      <c r="H46" s="723"/>
    </row>
    <row r="47" spans="1:8" x14ac:dyDescent="0.3">
      <c r="A47" s="721" t="s">
        <v>982</v>
      </c>
      <c r="B47" s="722">
        <v>912600</v>
      </c>
      <c r="C47" s="722">
        <v>925508</v>
      </c>
      <c r="D47" s="722">
        <v>958580</v>
      </c>
      <c r="E47" s="722">
        <v>986670</v>
      </c>
    </row>
    <row r="48" spans="1:8" ht="28.5" customHeight="1" x14ac:dyDescent="0.3">
      <c r="A48" s="1299" t="s">
        <v>983</v>
      </c>
      <c r="B48" s="1299"/>
      <c r="C48" s="1299"/>
      <c r="D48" s="1299"/>
      <c r="E48" s="1299"/>
      <c r="F48" s="254"/>
      <c r="G48" s="254"/>
    </row>
  </sheetData>
  <mergeCells count="12">
    <mergeCell ref="A48:E48"/>
    <mergeCell ref="A1:M1"/>
    <mergeCell ref="A5:G5"/>
    <mergeCell ref="I5:M5"/>
    <mergeCell ref="A13:G13"/>
    <mergeCell ref="A15:G15"/>
    <mergeCell ref="A23:G23"/>
    <mergeCell ref="A25:G25"/>
    <mergeCell ref="A33:G33"/>
    <mergeCell ref="A35:G35"/>
    <mergeCell ref="A42:G42"/>
    <mergeCell ref="A44:E44"/>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7"/>
  <sheetViews>
    <sheetView showGridLines="0" workbookViewId="0">
      <selection sqref="A1:H1"/>
    </sheetView>
  </sheetViews>
  <sheetFormatPr baseColWidth="10" defaultColWidth="11.44140625" defaultRowHeight="14.4" x14ac:dyDescent="0.3"/>
  <cols>
    <col min="1" max="1" width="15.6640625" style="443" customWidth="1"/>
    <col min="2" max="2" width="18.5546875" style="443" customWidth="1"/>
    <col min="3" max="8" width="11.44140625" style="443" customWidth="1"/>
    <col min="9" max="9" width="11.44140625" style="443"/>
    <col min="10" max="10" width="15.6640625" style="443" customWidth="1"/>
    <col min="11" max="18" width="11.44140625" style="443" customWidth="1"/>
    <col min="19" max="19" width="11.44140625" style="443"/>
    <col min="20" max="20" width="14.33203125" style="443" customWidth="1"/>
    <col min="21" max="16384" width="11.44140625" style="443"/>
  </cols>
  <sheetData>
    <row r="1" spans="1:22" ht="26.25" customHeight="1" x14ac:dyDescent="0.4">
      <c r="A1" s="1304" t="s">
        <v>984</v>
      </c>
      <c r="B1" s="1304"/>
      <c r="C1" s="1304"/>
      <c r="D1" s="1304"/>
      <c r="E1" s="1304"/>
      <c r="F1" s="1304"/>
      <c r="G1" s="1304"/>
      <c r="H1" s="1304"/>
    </row>
    <row r="3" spans="1:22" x14ac:dyDescent="0.3">
      <c r="A3" s="434" t="s">
        <v>7</v>
      </c>
    </row>
    <row r="5" spans="1:22" ht="26.25" customHeight="1" x14ac:dyDescent="0.3">
      <c r="A5" s="1359" t="s">
        <v>985</v>
      </c>
      <c r="B5" s="1359"/>
      <c r="C5" s="1359"/>
      <c r="D5" s="1359"/>
      <c r="E5" s="1359"/>
      <c r="F5" s="1359"/>
      <c r="G5" s="1359"/>
      <c r="H5" s="1359"/>
      <c r="J5" s="1359" t="s">
        <v>986</v>
      </c>
      <c r="K5" s="1359"/>
      <c r="L5" s="1359"/>
      <c r="M5" s="1359"/>
      <c r="N5" s="1359"/>
      <c r="O5" s="1359"/>
      <c r="P5" s="1359"/>
      <c r="Q5" s="1359"/>
      <c r="R5" s="1359"/>
      <c r="T5" s="1359" t="s">
        <v>987</v>
      </c>
      <c r="U5" s="1359"/>
      <c r="V5" s="1359"/>
    </row>
    <row r="6" spans="1:22" x14ac:dyDescent="0.3">
      <c r="A6" s="1398" t="s">
        <v>10</v>
      </c>
      <c r="B6" s="1378"/>
      <c r="C6" s="1355" t="s">
        <v>988</v>
      </c>
      <c r="D6" s="1356"/>
      <c r="E6" s="1355" t="s">
        <v>701</v>
      </c>
      <c r="F6" s="1356"/>
      <c r="G6" s="1355" t="s">
        <v>989</v>
      </c>
      <c r="H6" s="1357"/>
      <c r="J6" s="1378" t="s">
        <v>10</v>
      </c>
      <c r="K6" s="1355">
        <v>2005</v>
      </c>
      <c r="L6" s="1356"/>
      <c r="M6" s="1355">
        <v>2010</v>
      </c>
      <c r="N6" s="1356"/>
      <c r="O6" s="1383">
        <v>2015</v>
      </c>
      <c r="P6" s="1384"/>
      <c r="Q6" s="1383">
        <v>2021</v>
      </c>
      <c r="R6" s="1384"/>
      <c r="T6" s="1378" t="s">
        <v>10</v>
      </c>
      <c r="U6" s="1355" t="s">
        <v>990</v>
      </c>
      <c r="V6" s="1356"/>
    </row>
    <row r="7" spans="1:22" x14ac:dyDescent="0.3">
      <c r="A7" s="1426"/>
      <c r="B7" s="1427"/>
      <c r="C7" s="448" t="s">
        <v>363</v>
      </c>
      <c r="D7" s="449" t="s">
        <v>6</v>
      </c>
      <c r="E7" s="724" t="s">
        <v>363</v>
      </c>
      <c r="F7" s="725" t="s">
        <v>6</v>
      </c>
      <c r="G7" s="724" t="s">
        <v>363</v>
      </c>
      <c r="H7" s="726" t="s">
        <v>6</v>
      </c>
      <c r="J7" s="1427"/>
      <c r="K7" s="448" t="s">
        <v>363</v>
      </c>
      <c r="L7" s="449" t="s">
        <v>6</v>
      </c>
      <c r="M7" s="724" t="s">
        <v>363</v>
      </c>
      <c r="N7" s="725" t="s">
        <v>6</v>
      </c>
      <c r="O7" s="724" t="s">
        <v>363</v>
      </c>
      <c r="P7" s="726" t="s">
        <v>6</v>
      </c>
      <c r="Q7" s="724" t="s">
        <v>363</v>
      </c>
      <c r="R7" s="726" t="s">
        <v>6</v>
      </c>
      <c r="T7" s="1427"/>
      <c r="U7" s="448" t="s">
        <v>363</v>
      </c>
      <c r="V7" s="449" t="s">
        <v>6</v>
      </c>
    </row>
    <row r="8" spans="1:22" ht="15" thickBot="1" x14ac:dyDescent="0.35">
      <c r="A8" s="1423" t="s">
        <v>991</v>
      </c>
      <c r="B8" s="452" t="s">
        <v>265</v>
      </c>
      <c r="C8" s="453">
        <v>1.6269473021629499</v>
      </c>
      <c r="D8" s="454">
        <v>1.58770084766203</v>
      </c>
      <c r="E8" s="453">
        <v>29.9919053865945</v>
      </c>
      <c r="F8" s="454">
        <v>29.242843921780899</v>
      </c>
      <c r="G8" s="455">
        <v>1.57327558493241</v>
      </c>
      <c r="H8" s="727">
        <v>1.49541163054647</v>
      </c>
      <c r="J8" s="471" t="s">
        <v>992</v>
      </c>
      <c r="K8" s="728">
        <f>C131/$C$161 * 100</f>
        <v>5.8422203682749201</v>
      </c>
      <c r="L8" s="729">
        <f>D131/$D$161 * 100</f>
        <v>5.3552645145682227</v>
      </c>
      <c r="M8" s="453">
        <f>C90/C120 * 100</f>
        <v>5.5479157285618612</v>
      </c>
      <c r="N8" s="729">
        <f>D90/D120 * 100</f>
        <v>5.2573565468414811</v>
      </c>
      <c r="O8" s="453">
        <f>C49/C79 * 100</f>
        <v>5.2025426975007543</v>
      </c>
      <c r="P8" s="729">
        <f>D49/D79 * 100</f>
        <v>4.8446840873832038</v>
      </c>
      <c r="Q8" s="730">
        <f>C8/C38 * 100</f>
        <v>5.4206204286974096</v>
      </c>
      <c r="R8" s="728">
        <f>D8/D38 * 100</f>
        <v>5.0695412692347661</v>
      </c>
      <c r="T8" s="471" t="s">
        <v>993</v>
      </c>
      <c r="U8" s="453">
        <f>C8/(E8 / 60)</f>
        <v>3.254772808579506</v>
      </c>
      <c r="V8" s="453">
        <f>D8/(F8 / 60)</f>
        <v>3.2576192354796221</v>
      </c>
    </row>
    <row r="9" spans="1:22" ht="15" thickBot="1" x14ac:dyDescent="0.35">
      <c r="A9" s="1424"/>
      <c r="B9" s="456" t="s">
        <v>17</v>
      </c>
      <c r="C9" s="302">
        <v>55018</v>
      </c>
      <c r="D9" s="731">
        <v>6640</v>
      </c>
      <c r="E9" s="302">
        <v>55018</v>
      </c>
      <c r="F9" s="731">
        <v>6640</v>
      </c>
      <c r="G9" s="732">
        <v>55018</v>
      </c>
      <c r="H9" s="733">
        <v>6640</v>
      </c>
      <c r="J9" s="473" t="s">
        <v>994</v>
      </c>
      <c r="K9" s="453">
        <f>C137/$C$161 * 100</f>
        <v>2.1761986792907919</v>
      </c>
      <c r="L9" s="734">
        <f>D137/$D$161 * 100</f>
        <v>2.8563292973734837</v>
      </c>
      <c r="M9" s="453">
        <f>C96/C120 * 100</f>
        <v>2.1474487326086318</v>
      </c>
      <c r="N9" s="734">
        <f>D96/D120 * 100</f>
        <v>3.0014225571082553</v>
      </c>
      <c r="O9" s="453">
        <f>C55/C79 * 100</f>
        <v>2.407975605205086</v>
      </c>
      <c r="P9" s="734">
        <f>D55/D79 * 100</f>
        <v>3.2574145850914915</v>
      </c>
      <c r="Q9" s="455">
        <f>C14/C38 * 100</f>
        <v>3.1199848190059702</v>
      </c>
      <c r="R9" s="453">
        <f>D14/D38 * 100</f>
        <v>4.0765591620635577</v>
      </c>
      <c r="T9" s="473" t="s">
        <v>995</v>
      </c>
      <c r="U9" s="453">
        <f>C14/(E14 / 60)</f>
        <v>11.30311731048039</v>
      </c>
      <c r="V9" s="453">
        <f>D14/(F14 / 60)</f>
        <v>11.624378362041446</v>
      </c>
    </row>
    <row r="10" spans="1:22" ht="15" thickBot="1" x14ac:dyDescent="0.35">
      <c r="A10" s="1424"/>
      <c r="B10" s="456" t="s">
        <v>18</v>
      </c>
      <c r="C10" s="302">
        <v>55018</v>
      </c>
      <c r="D10" s="731">
        <v>5874</v>
      </c>
      <c r="E10" s="302">
        <v>55018</v>
      </c>
      <c r="F10" s="731">
        <v>5874</v>
      </c>
      <c r="G10" s="732">
        <v>55018</v>
      </c>
      <c r="H10" s="733">
        <v>5874</v>
      </c>
      <c r="J10" s="473" t="s">
        <v>996</v>
      </c>
      <c r="K10" s="453">
        <f>C143/$C$161 * 100</f>
        <v>69.062185805552886</v>
      </c>
      <c r="L10" s="734">
        <f>D143/$D$161* 100</f>
        <v>68.653179177037345</v>
      </c>
      <c r="M10" s="453">
        <f>C102/C120 * 100</f>
        <v>66.424231300305308</v>
      </c>
      <c r="N10" s="734">
        <f>D102/D120 * 100</f>
        <v>62.55557368355381</v>
      </c>
      <c r="O10" s="453">
        <f>C61/C79 * 100</f>
        <v>66.12316216159023</v>
      </c>
      <c r="P10" s="734">
        <f>D61/D79 * 100</f>
        <v>63.162031866671384</v>
      </c>
      <c r="Q10" s="455">
        <f>C20/C38 * 100</f>
        <v>70.392256425154727</v>
      </c>
      <c r="R10" s="453">
        <f>D20/D38 * 100</f>
        <v>66.553439106660534</v>
      </c>
      <c r="T10" s="473" t="s">
        <v>997</v>
      </c>
      <c r="U10" s="453">
        <f>C20/(E20 / 60)</f>
        <v>42.077569725973376</v>
      </c>
      <c r="V10" s="453">
        <f>D20/(F20 / 60)</f>
        <v>42.824617326326788</v>
      </c>
    </row>
    <row r="11" spans="1:22" ht="15" thickBot="1" x14ac:dyDescent="0.35">
      <c r="A11" s="1424"/>
      <c r="B11" s="456" t="s">
        <v>252</v>
      </c>
      <c r="C11" s="453">
        <v>0.15</v>
      </c>
      <c r="D11" s="735">
        <v>0</v>
      </c>
      <c r="E11" s="736">
        <v>2</v>
      </c>
      <c r="F11" s="735">
        <v>0</v>
      </c>
      <c r="G11" s="737">
        <v>1</v>
      </c>
      <c r="H11" s="738">
        <v>0</v>
      </c>
      <c r="J11" s="473" t="s">
        <v>998</v>
      </c>
      <c r="K11" s="453">
        <f>C149/$C$161 * 100</f>
        <v>19.904338458968539</v>
      </c>
      <c r="L11" s="734">
        <f>D149/$D$161 * 100</f>
        <v>19.835484028564387</v>
      </c>
      <c r="M11" s="453">
        <f>C108/C120 * 100</f>
        <v>23.441210131006255</v>
      </c>
      <c r="N11" s="734">
        <f>D108/D120 * 100</f>
        <v>26.806835248904793</v>
      </c>
      <c r="O11" s="453">
        <f>C67/C79 * 100</f>
        <v>24.400484610223007</v>
      </c>
      <c r="P11" s="734">
        <f>D67/D79 * 100</f>
        <v>27.109335125601987</v>
      </c>
      <c r="Q11" s="455">
        <f>C26/C38 * 100</f>
        <v>19.773131836672498</v>
      </c>
      <c r="R11" s="453">
        <f>D26/D38 * 100</f>
        <v>23.119864272170997</v>
      </c>
      <c r="T11" s="473" t="s">
        <v>999</v>
      </c>
      <c r="U11" s="453">
        <f>C26/(E26 / 60)</f>
        <v>44.647035012962327</v>
      </c>
      <c r="V11" s="453">
        <f>D26/(F26 / 60)</f>
        <v>50.254766888544971</v>
      </c>
    </row>
    <row r="12" spans="1:22" ht="15" thickBot="1" x14ac:dyDescent="0.35">
      <c r="A12" s="1424"/>
      <c r="B12" s="456" t="s">
        <v>287</v>
      </c>
      <c r="C12" s="460">
        <v>3.3078680135479699</v>
      </c>
      <c r="D12" s="461">
        <v>3.0636647176381699</v>
      </c>
      <c r="E12" s="460">
        <v>54.058873417537299</v>
      </c>
      <c r="F12" s="461">
        <v>53.1239293559345</v>
      </c>
      <c r="G12" s="462">
        <v>2.2126519127443198</v>
      </c>
      <c r="H12" s="739">
        <v>2.17104423687621</v>
      </c>
      <c r="J12" s="473" t="s">
        <v>1000</v>
      </c>
      <c r="K12" s="453">
        <f>C155/$C$161 * 100</f>
        <v>3.0150566879130536</v>
      </c>
      <c r="L12" s="734">
        <f>D155/$D$161 * 100</f>
        <v>3.2997429824564732</v>
      </c>
      <c r="M12" s="453">
        <f>C114/C120 * 100</f>
        <v>2.4391941075185479</v>
      </c>
      <c r="N12" s="734">
        <f>D114/D120 * 100</f>
        <v>2.3788119635917906</v>
      </c>
      <c r="O12" s="453">
        <f>C73/C79 * 100</f>
        <v>1.8658349254809328</v>
      </c>
      <c r="P12" s="734">
        <f>D73/D79 * 100</f>
        <v>1.6267112038688747</v>
      </c>
      <c r="Q12" s="455">
        <f>C32/C38 * 100</f>
        <v>1.2940064904696136</v>
      </c>
      <c r="R12" s="453">
        <f>D32/D38 * 100</f>
        <v>1.1805961898698658</v>
      </c>
      <c r="T12" s="473" t="s">
        <v>1001</v>
      </c>
      <c r="U12" s="453">
        <f>C32/(E32 / 60)</f>
        <v>14.771111901118772</v>
      </c>
      <c r="V12" s="740">
        <f>D32/(F32 / 60)</f>
        <v>12.323816271026129</v>
      </c>
    </row>
    <row r="13" spans="1:22" x14ac:dyDescent="0.3">
      <c r="A13" s="1425"/>
      <c r="B13" s="463" t="s">
        <v>254</v>
      </c>
      <c r="C13" s="464">
        <v>2.6446397829310301E-2</v>
      </c>
      <c r="D13" s="465">
        <v>7.4962664974991197E-2</v>
      </c>
      <c r="E13" s="464">
        <v>0.43220057957242403</v>
      </c>
      <c r="F13" s="465">
        <v>1.29985219842661</v>
      </c>
      <c r="G13" s="741">
        <v>1.7690147400849999E-2</v>
      </c>
      <c r="H13" s="742">
        <v>5.3121759975191099E-2</v>
      </c>
      <c r="J13" s="533" t="s">
        <v>156</v>
      </c>
      <c r="K13" s="743">
        <f>SUM(K8:K12)</f>
        <v>100.0000000000002</v>
      </c>
      <c r="L13" s="744">
        <f t="shared" ref="L13:R13" si="0">SUM(L8:L12)</f>
        <v>99.999999999999915</v>
      </c>
      <c r="M13" s="743">
        <f t="shared" si="0"/>
        <v>100.00000000000061</v>
      </c>
      <c r="N13" s="744">
        <f t="shared" si="0"/>
        <v>100.00000000000013</v>
      </c>
      <c r="O13" s="743">
        <f t="shared" si="0"/>
        <v>100.00000000000001</v>
      </c>
      <c r="P13" s="744">
        <f t="shared" si="0"/>
        <v>100.00017686861695</v>
      </c>
      <c r="Q13" s="743">
        <f t="shared" si="0"/>
        <v>100.00000000000021</v>
      </c>
      <c r="R13" s="745">
        <f t="shared" si="0"/>
        <v>99.999999999999716</v>
      </c>
      <c r="T13" s="533" t="s">
        <v>1002</v>
      </c>
      <c r="U13" s="468">
        <f>C38/(E38 / 60)</f>
        <v>24.126249221028512</v>
      </c>
      <c r="V13" s="468">
        <f>D38/(F38 / 60)</f>
        <v>24.89515942103661</v>
      </c>
    </row>
    <row r="14" spans="1:22" ht="15" customHeight="1" x14ac:dyDescent="0.3">
      <c r="A14" s="1428" t="s">
        <v>969</v>
      </c>
      <c r="B14" s="452" t="s">
        <v>265</v>
      </c>
      <c r="C14" s="453">
        <v>0.93643355974491505</v>
      </c>
      <c r="D14" s="454">
        <v>1.27671441919827</v>
      </c>
      <c r="E14" s="455">
        <v>4.9708422943287101</v>
      </c>
      <c r="F14" s="454">
        <v>6.5898461634763397</v>
      </c>
      <c r="G14" s="455">
        <v>0.24230964657922599</v>
      </c>
      <c r="H14" s="727">
        <v>0.34909519939990202</v>
      </c>
    </row>
    <row r="15" spans="1:22" x14ac:dyDescent="0.3">
      <c r="A15" s="1424"/>
      <c r="B15" s="456" t="s">
        <v>17</v>
      </c>
      <c r="C15" s="302">
        <v>55018</v>
      </c>
      <c r="D15" s="731">
        <v>6640</v>
      </c>
      <c r="E15" s="732">
        <v>55018</v>
      </c>
      <c r="F15" s="731">
        <v>6640</v>
      </c>
      <c r="G15" s="732">
        <v>55018</v>
      </c>
      <c r="H15" s="733">
        <v>6640</v>
      </c>
      <c r="J15" s="1359" t="s">
        <v>1003</v>
      </c>
      <c r="K15" s="1359"/>
      <c r="L15" s="1359"/>
      <c r="M15" s="1359"/>
      <c r="N15" s="1359"/>
      <c r="O15" s="1359"/>
      <c r="P15" s="1359"/>
      <c r="Q15" s="1359"/>
      <c r="R15" s="1359"/>
    </row>
    <row r="16" spans="1:22" x14ac:dyDescent="0.3">
      <c r="A16" s="1424"/>
      <c r="B16" s="456" t="s">
        <v>18</v>
      </c>
      <c r="C16" s="302">
        <v>55018</v>
      </c>
      <c r="D16" s="731">
        <v>5874</v>
      </c>
      <c r="E16" s="732">
        <v>55018</v>
      </c>
      <c r="F16" s="731">
        <v>5874</v>
      </c>
      <c r="G16" s="732">
        <v>55018</v>
      </c>
      <c r="H16" s="733">
        <v>5874</v>
      </c>
      <c r="J16" s="1378" t="s">
        <v>10</v>
      </c>
      <c r="K16" s="1355">
        <v>2005</v>
      </c>
      <c r="L16" s="1356"/>
      <c r="M16" s="746">
        <v>2010</v>
      </c>
      <c r="N16" s="447"/>
      <c r="O16" s="747">
        <v>2015</v>
      </c>
      <c r="P16" s="748"/>
      <c r="Q16" s="747">
        <v>2021</v>
      </c>
      <c r="R16" s="748"/>
    </row>
    <row r="17" spans="1:18" x14ac:dyDescent="0.3">
      <c r="A17" s="1424"/>
      <c r="B17" s="456" t="s">
        <v>252</v>
      </c>
      <c r="C17" s="736">
        <v>0</v>
      </c>
      <c r="D17" s="735">
        <v>0</v>
      </c>
      <c r="E17" s="737">
        <v>0</v>
      </c>
      <c r="F17" s="735">
        <v>0</v>
      </c>
      <c r="G17" s="737">
        <v>0</v>
      </c>
      <c r="H17" s="738">
        <v>0</v>
      </c>
      <c r="J17" s="1427"/>
      <c r="K17" s="448" t="s">
        <v>363</v>
      </c>
      <c r="L17" s="449" t="s">
        <v>6</v>
      </c>
      <c r="M17" s="724" t="s">
        <v>363</v>
      </c>
      <c r="N17" s="725" t="s">
        <v>6</v>
      </c>
      <c r="O17" s="724" t="s">
        <v>363</v>
      </c>
      <c r="P17" s="726" t="s">
        <v>6</v>
      </c>
      <c r="Q17" s="724" t="s">
        <v>363</v>
      </c>
      <c r="R17" s="726" t="s">
        <v>6</v>
      </c>
    </row>
    <row r="18" spans="1:18" ht="15" thickBot="1" x14ac:dyDescent="0.35">
      <c r="A18" s="1424"/>
      <c r="B18" s="456" t="s">
        <v>287</v>
      </c>
      <c r="C18" s="460">
        <v>5.0737272743201398</v>
      </c>
      <c r="D18" s="461">
        <v>5.4217137568659597</v>
      </c>
      <c r="E18" s="462">
        <v>26.1174232959943</v>
      </c>
      <c r="F18" s="461">
        <v>28.953459180900101</v>
      </c>
      <c r="G18" s="462">
        <v>0.85918438978463996</v>
      </c>
      <c r="H18" s="739">
        <v>1.00099116009788</v>
      </c>
      <c r="J18" s="471" t="s">
        <v>992</v>
      </c>
      <c r="K18" s="728">
        <f>E131/E161 * 100</f>
        <v>39.700594449756061</v>
      </c>
      <c r="L18" s="729">
        <f>F131/F161 * 100</f>
        <v>39.480997660503746</v>
      </c>
      <c r="M18" s="453">
        <f>E90/E120 * 100</f>
        <v>37.634527511371786</v>
      </c>
      <c r="N18" s="729">
        <f>F90/F120 * 100</f>
        <v>36.526185461319457</v>
      </c>
      <c r="O18" s="453">
        <f>E49/E79 * 100</f>
        <v>36.17445161937917</v>
      </c>
      <c r="P18" s="729">
        <f>F49/F79 * 100</f>
        <v>35.164619698612597</v>
      </c>
      <c r="Q18" s="730">
        <f>E8/E38 * 100</f>
        <v>40.180758254653306</v>
      </c>
      <c r="R18" s="728">
        <f>F8/F38 * 100</f>
        <v>38.742108566455038</v>
      </c>
    </row>
    <row r="19" spans="1:18" ht="15" thickBot="1" x14ac:dyDescent="0.35">
      <c r="A19" s="1425"/>
      <c r="B19" s="463" t="s">
        <v>254</v>
      </c>
      <c r="C19" s="464">
        <v>4.0564438914892198E-2</v>
      </c>
      <c r="D19" s="465">
        <v>0.13266011440689399</v>
      </c>
      <c r="E19" s="466">
        <v>0.208808744464237</v>
      </c>
      <c r="F19" s="467">
        <v>0.70844190225819403</v>
      </c>
      <c r="G19" s="466">
        <v>6.8691773939934496E-3</v>
      </c>
      <c r="H19" s="749">
        <v>2.4492551206841202E-2</v>
      </c>
      <c r="J19" s="473" t="s">
        <v>994</v>
      </c>
      <c r="K19" s="453">
        <f>E137/E161 * 100</f>
        <v>4.7017253769109413</v>
      </c>
      <c r="L19" s="734">
        <f>F137/F161 * 100</f>
        <v>5.9787932572943197</v>
      </c>
      <c r="M19" s="453">
        <f>E96/E120 * 100</f>
        <v>4.5929417986683738</v>
      </c>
      <c r="N19" s="734">
        <f>F96/F120 * 100</f>
        <v>6.3113128341468014</v>
      </c>
      <c r="O19" s="453">
        <f>E55/E79 * 100</f>
        <v>5.1975834920663173</v>
      </c>
      <c r="P19" s="734">
        <f>F55/F79 * 100</f>
        <v>6.9789444590122107</v>
      </c>
      <c r="Q19" s="455">
        <f>E14/E38 * 100</f>
        <v>6.6595372976770761</v>
      </c>
      <c r="R19" s="453">
        <f>F14/F38 * 100</f>
        <v>8.7304961235825456</v>
      </c>
    </row>
    <row r="20" spans="1:18" ht="15" thickBot="1" x14ac:dyDescent="0.35">
      <c r="A20" s="1423" t="s">
        <v>780</v>
      </c>
      <c r="B20" s="452" t="s">
        <v>265</v>
      </c>
      <c r="C20" s="453">
        <v>21.127561538483999</v>
      </c>
      <c r="D20" s="454">
        <v>20.843493734970298</v>
      </c>
      <c r="E20" s="455">
        <v>30.126590023248198</v>
      </c>
      <c r="F20" s="454">
        <v>29.203054275265998</v>
      </c>
      <c r="G20" s="455">
        <v>1.4426109058237</v>
      </c>
      <c r="H20" s="727">
        <v>1.3409161874097999</v>
      </c>
      <c r="J20" s="473" t="s">
        <v>996</v>
      </c>
      <c r="K20" s="453">
        <f>E143/E161 * 100</f>
        <v>40.657723068799193</v>
      </c>
      <c r="L20" s="734">
        <f>F143/F161* 100</f>
        <v>40.180822719782036</v>
      </c>
      <c r="M20" s="453">
        <f>E102/E120 * 100</f>
        <v>41.141738226681149</v>
      </c>
      <c r="N20" s="734">
        <f>F102/F120 * 100</f>
        <v>39.350670490701759</v>
      </c>
      <c r="O20" s="453">
        <f>E61/E79 * 100</f>
        <v>42.416658207675518</v>
      </c>
      <c r="P20" s="734">
        <f>F61/F79 * 100</f>
        <v>40.913965920875768</v>
      </c>
      <c r="Q20" s="455">
        <f>E20/E38 * 100</f>
        <v>40.361197968510801</v>
      </c>
      <c r="R20" s="453">
        <f>F20/F38 * 100</f>
        <v>38.689393625007327</v>
      </c>
    </row>
    <row r="21" spans="1:18" ht="15" thickBot="1" x14ac:dyDescent="0.35">
      <c r="A21" s="1424"/>
      <c r="B21" s="456" t="s">
        <v>17</v>
      </c>
      <c r="C21" s="302">
        <v>55018</v>
      </c>
      <c r="D21" s="731">
        <v>6640</v>
      </c>
      <c r="E21" s="732">
        <v>55018</v>
      </c>
      <c r="F21" s="731">
        <v>6640</v>
      </c>
      <c r="G21" s="732">
        <v>55018</v>
      </c>
      <c r="H21" s="733">
        <v>6640</v>
      </c>
      <c r="J21" s="473" t="s">
        <v>998</v>
      </c>
      <c r="K21" s="453">
        <f>E149/E161 * 100</f>
        <v>11.149688148761626</v>
      </c>
      <c r="L21" s="734">
        <f>F149/F161 * 100</f>
        <v>10.460331421771327</v>
      </c>
      <c r="M21" s="453">
        <f>E108/E120 * 100</f>
        <v>13.700157085353259</v>
      </c>
      <c r="N21" s="734">
        <f>F108/F120 * 100</f>
        <v>14.607056736355725</v>
      </c>
      <c r="O21" s="453">
        <f>E67/E79 * 100</f>
        <v>14.014022484515182</v>
      </c>
      <c r="P21" s="734">
        <f>F67/F79 * 100</f>
        <v>14.5797750579364</v>
      </c>
      <c r="Q21" s="455">
        <f>E26/E38 * 100</f>
        <v>10.684953803389451</v>
      </c>
      <c r="R21" s="453">
        <f>F26/F38 * 100</f>
        <v>11.453096740552606</v>
      </c>
    </row>
    <row r="22" spans="1:18" ht="15" thickBot="1" x14ac:dyDescent="0.35">
      <c r="A22" s="1424"/>
      <c r="B22" s="456" t="s">
        <v>18</v>
      </c>
      <c r="C22" s="302">
        <v>55018</v>
      </c>
      <c r="D22" s="731">
        <v>5874</v>
      </c>
      <c r="E22" s="732">
        <v>55018</v>
      </c>
      <c r="F22" s="731">
        <v>5874</v>
      </c>
      <c r="G22" s="732">
        <v>55018</v>
      </c>
      <c r="H22" s="733">
        <v>5874</v>
      </c>
      <c r="J22" s="473" t="s">
        <v>1000</v>
      </c>
      <c r="K22" s="453">
        <f>E155/E161 * 100</f>
        <v>3.7902689557722344</v>
      </c>
      <c r="L22" s="734">
        <f>F155/F161 * 100</f>
        <v>3.8990549406485471</v>
      </c>
      <c r="M22" s="453">
        <f>E114/E120 * 100</f>
        <v>2.9306353779266976</v>
      </c>
      <c r="N22" s="734">
        <f>F114/F120 * 100</f>
        <v>3.2047744774765059</v>
      </c>
      <c r="O22" s="453">
        <f>E73/E79 * 100</f>
        <v>2.1974531938153592</v>
      </c>
      <c r="P22" s="734">
        <f>F73/F79 * 100</f>
        <v>2.3626948635630236</v>
      </c>
      <c r="Q22" s="455">
        <f>E32/E38 * 100</f>
        <v>2.1135526757693688</v>
      </c>
      <c r="R22" s="453">
        <f>F32/F38 * 100</f>
        <v>2.3849049444025416</v>
      </c>
    </row>
    <row r="23" spans="1:18" x14ac:dyDescent="0.3">
      <c r="A23" s="1424"/>
      <c r="B23" s="456" t="s">
        <v>252</v>
      </c>
      <c r="C23" s="736">
        <v>0</v>
      </c>
      <c r="D23" s="735">
        <v>0</v>
      </c>
      <c r="E23" s="737">
        <v>0</v>
      </c>
      <c r="F23" s="735">
        <v>0</v>
      </c>
      <c r="G23" s="737">
        <v>0</v>
      </c>
      <c r="H23" s="738">
        <v>0</v>
      </c>
      <c r="J23" s="533" t="s">
        <v>156</v>
      </c>
      <c r="K23" s="743">
        <f>SUM(K18:K22)</f>
        <v>100.00000000000006</v>
      </c>
      <c r="L23" s="744">
        <f t="shared" ref="L23:R23" si="1">SUM(L18:L22)</f>
        <v>99.999999999999972</v>
      </c>
      <c r="M23" s="743">
        <f t="shared" si="1"/>
        <v>100.00000000000126</v>
      </c>
      <c r="N23" s="744">
        <f t="shared" si="1"/>
        <v>100.00000000000026</v>
      </c>
      <c r="O23" s="743">
        <f t="shared" si="1"/>
        <v>100.00016899745154</v>
      </c>
      <c r="P23" s="744">
        <f t="shared" si="1"/>
        <v>100</v>
      </c>
      <c r="Q23" s="743">
        <f t="shared" si="1"/>
        <v>100</v>
      </c>
      <c r="R23" s="745">
        <f t="shared" si="1"/>
        <v>100.00000000000006</v>
      </c>
    </row>
    <row r="24" spans="1:18" x14ac:dyDescent="0.3">
      <c r="A24" s="1424"/>
      <c r="B24" s="456" t="s">
        <v>287</v>
      </c>
      <c r="C24" s="460">
        <v>45.311529518955197</v>
      </c>
      <c r="D24" s="461">
        <v>44.576675007905401</v>
      </c>
      <c r="E24" s="462">
        <v>53.332709577687297</v>
      </c>
      <c r="F24" s="461">
        <v>54.895367540473799</v>
      </c>
      <c r="G24" s="462">
        <v>1.8981852937717201</v>
      </c>
      <c r="H24" s="739">
        <v>1.79993396388117</v>
      </c>
    </row>
    <row r="25" spans="1:18" x14ac:dyDescent="0.3">
      <c r="A25" s="1425"/>
      <c r="B25" s="463" t="s">
        <v>254</v>
      </c>
      <c r="C25" s="464">
        <v>0.36226558345280402</v>
      </c>
      <c r="D25" s="465">
        <v>1.0907154216577399</v>
      </c>
      <c r="E25" s="466">
        <v>0.426394901196117</v>
      </c>
      <c r="F25" s="467">
        <v>1.34319627794909</v>
      </c>
      <c r="G25" s="466">
        <v>1.51759874418294E-2</v>
      </c>
      <c r="H25" s="749">
        <v>4.4041322777496998E-2</v>
      </c>
      <c r="J25" s="1359" t="s">
        <v>1004</v>
      </c>
      <c r="K25" s="1359"/>
      <c r="L25" s="1359"/>
      <c r="M25" s="1359"/>
      <c r="N25" s="1359"/>
      <c r="O25" s="1359"/>
      <c r="P25" s="1359"/>
      <c r="Q25" s="1359"/>
      <c r="R25" s="1359"/>
    </row>
    <row r="26" spans="1:18" x14ac:dyDescent="0.3">
      <c r="A26" s="1423" t="s">
        <v>781</v>
      </c>
      <c r="B26" s="452" t="s">
        <v>265</v>
      </c>
      <c r="C26" s="453">
        <v>5.9347161307727196</v>
      </c>
      <c r="D26" s="454">
        <v>7.2407790277832902</v>
      </c>
      <c r="E26" s="455">
        <v>7.9755120971186999</v>
      </c>
      <c r="F26" s="454">
        <v>8.6448862180678994</v>
      </c>
      <c r="G26" s="455">
        <v>0.468316402742743</v>
      </c>
      <c r="H26" s="727">
        <v>0.47460025473024098</v>
      </c>
      <c r="J26" s="1378" t="s">
        <v>10</v>
      </c>
      <c r="K26" s="1355">
        <v>2005</v>
      </c>
      <c r="L26" s="1356"/>
      <c r="M26" s="1383">
        <v>2010</v>
      </c>
      <c r="N26" s="1429"/>
      <c r="O26" s="1383">
        <v>2015</v>
      </c>
      <c r="P26" s="1429"/>
      <c r="Q26" s="1383">
        <v>2021</v>
      </c>
      <c r="R26" s="1384"/>
    </row>
    <row r="27" spans="1:18" x14ac:dyDescent="0.3">
      <c r="A27" s="1424"/>
      <c r="B27" s="456" t="s">
        <v>17</v>
      </c>
      <c r="C27" s="302">
        <v>55018</v>
      </c>
      <c r="D27" s="731">
        <v>6640</v>
      </c>
      <c r="E27" s="732">
        <v>55018</v>
      </c>
      <c r="F27" s="731">
        <v>6640</v>
      </c>
      <c r="G27" s="732">
        <v>55018</v>
      </c>
      <c r="H27" s="733">
        <v>6640</v>
      </c>
      <c r="J27" s="1427"/>
      <c r="K27" s="448" t="s">
        <v>363</v>
      </c>
      <c r="L27" s="449" t="s">
        <v>6</v>
      </c>
      <c r="M27" s="724" t="s">
        <v>363</v>
      </c>
      <c r="N27" s="725" t="s">
        <v>6</v>
      </c>
      <c r="O27" s="724" t="s">
        <v>363</v>
      </c>
      <c r="P27" s="726" t="s">
        <v>6</v>
      </c>
      <c r="Q27" s="724" t="s">
        <v>363</v>
      </c>
      <c r="R27" s="726" t="s">
        <v>6</v>
      </c>
    </row>
    <row r="28" spans="1:18" ht="15" thickBot="1" x14ac:dyDescent="0.35">
      <c r="A28" s="1424"/>
      <c r="B28" s="456" t="s">
        <v>18</v>
      </c>
      <c r="C28" s="302">
        <v>55018</v>
      </c>
      <c r="D28" s="731">
        <v>5874</v>
      </c>
      <c r="E28" s="732">
        <v>55018</v>
      </c>
      <c r="F28" s="731">
        <v>5874</v>
      </c>
      <c r="G28" s="732">
        <v>55018</v>
      </c>
      <c r="H28" s="733">
        <v>5874</v>
      </c>
      <c r="J28" s="471" t="s">
        <v>992</v>
      </c>
      <c r="K28" s="728">
        <f>G131/G161 * 100</f>
        <v>44.861077693789341</v>
      </c>
      <c r="L28" s="729">
        <f>H131/H161 * 100</f>
        <v>44.319089878192834</v>
      </c>
      <c r="M28" s="453">
        <f>G90/G120 * 100</f>
        <v>44.805145953042661</v>
      </c>
      <c r="N28" s="729">
        <f>H90/H120 * 100</f>
        <v>44.0614079019862</v>
      </c>
      <c r="O28" s="453">
        <f>G49/G79 * 100</f>
        <v>42.632729352644375</v>
      </c>
      <c r="P28" s="729">
        <f>H49/H79 * 100</f>
        <v>40.697411899924063</v>
      </c>
      <c r="Q28" s="730">
        <f>G8/G38 * 100</f>
        <v>41.639006826914716</v>
      </c>
      <c r="R28" s="728">
        <f>H8/H38 * 100</f>
        <v>40.234405668194448</v>
      </c>
    </row>
    <row r="29" spans="1:18" ht="15" thickBot="1" x14ac:dyDescent="0.35">
      <c r="A29" s="1424"/>
      <c r="B29" s="456" t="s">
        <v>252</v>
      </c>
      <c r="C29" s="736">
        <v>0</v>
      </c>
      <c r="D29" s="735">
        <v>0</v>
      </c>
      <c r="E29" s="737">
        <v>0</v>
      </c>
      <c r="F29" s="735">
        <v>0</v>
      </c>
      <c r="G29" s="737">
        <v>0</v>
      </c>
      <c r="H29" s="738">
        <v>0</v>
      </c>
      <c r="J29" s="473" t="s">
        <v>994</v>
      </c>
      <c r="K29" s="453">
        <f>G137/G161 * 100</f>
        <v>5.3361044961692201</v>
      </c>
      <c r="L29" s="734">
        <f>H137/H161 * 100</f>
        <v>7.7951367294942857</v>
      </c>
      <c r="M29" s="453">
        <f>G96/G120 * 100</f>
        <v>4.8410494363939129</v>
      </c>
      <c r="N29" s="734">
        <f>H96/H120 * 100</f>
        <v>6.9564245747038091</v>
      </c>
      <c r="O29" s="453">
        <f>G55/G79 * 100</f>
        <v>5.3132596572222335</v>
      </c>
      <c r="P29" s="734">
        <f>H55/H79 * 100</f>
        <v>7.7930340906758611</v>
      </c>
      <c r="Q29" s="455">
        <f>G14/G38 * 100</f>
        <v>6.413074177702403</v>
      </c>
      <c r="R29" s="453">
        <f>H14/H38 * 100</f>
        <v>9.3924893872479629</v>
      </c>
    </row>
    <row r="30" spans="1:18" ht="15" thickBot="1" x14ac:dyDescent="0.35">
      <c r="A30" s="1424"/>
      <c r="B30" s="456" t="s">
        <v>287</v>
      </c>
      <c r="C30" s="460">
        <v>27.4964039097956</v>
      </c>
      <c r="D30" s="461">
        <v>32.794597377026001</v>
      </c>
      <c r="E30" s="462">
        <v>27.800042459663</v>
      </c>
      <c r="F30" s="461">
        <v>30.8658784327896</v>
      </c>
      <c r="G30" s="462">
        <v>1.3137845357848801</v>
      </c>
      <c r="H30" s="739">
        <v>1.3310673845504699</v>
      </c>
      <c r="J30" s="473" t="s">
        <v>996</v>
      </c>
      <c r="K30" s="453">
        <f>G143/G161 * 100</f>
        <v>37.083621146745486</v>
      </c>
      <c r="L30" s="734">
        <f>H143/H161* 100</f>
        <v>35.333791340391478</v>
      </c>
      <c r="M30" s="453">
        <f>G102/G120 * 100</f>
        <v>35.857682200042078</v>
      </c>
      <c r="N30" s="734">
        <f>H102/H120 * 100</f>
        <v>33.497790534477836</v>
      </c>
      <c r="O30" s="453">
        <f>G61/G79 * 100</f>
        <v>36.543214920433883</v>
      </c>
      <c r="P30" s="734">
        <f>H61/H79 * 100</f>
        <v>35.182562650083121</v>
      </c>
      <c r="Q30" s="455">
        <f>G20/G38 * 100</f>
        <v>38.180777691757868</v>
      </c>
      <c r="R30" s="453">
        <f>H20/H38 * 100</f>
        <v>36.077669017178351</v>
      </c>
    </row>
    <row r="31" spans="1:18" ht="15" thickBot="1" x14ac:dyDescent="0.35">
      <c r="A31" s="1425"/>
      <c r="B31" s="463" t="s">
        <v>254</v>
      </c>
      <c r="C31" s="464">
        <v>0.21983369157885199</v>
      </c>
      <c r="D31" s="465">
        <v>0.80242802092877896</v>
      </c>
      <c r="E31" s="466">
        <v>0.22226128114809199</v>
      </c>
      <c r="F31" s="467">
        <v>0.75523554871883902</v>
      </c>
      <c r="G31" s="466">
        <v>1.05037046076381E-2</v>
      </c>
      <c r="H31" s="749">
        <v>3.2568955027205797E-2</v>
      </c>
      <c r="J31" s="473" t="s">
        <v>998</v>
      </c>
      <c r="K31" s="453">
        <f>G149/G161 * 100</f>
        <v>11.493988309713888</v>
      </c>
      <c r="L31" s="734">
        <f>H149/H161 * 100</f>
        <v>11.347273955651618</v>
      </c>
      <c r="M31" s="453">
        <f>G108/G120 * 100</f>
        <v>13.28345125677389</v>
      </c>
      <c r="N31" s="734">
        <f>H108/H120 * 100</f>
        <v>14.190368916992997</v>
      </c>
      <c r="O31" s="453">
        <f>G67/G79 * 100</f>
        <v>14.297387289849448</v>
      </c>
      <c r="P31" s="734">
        <f>H67/H79 * 100</f>
        <v>15.101697350327361</v>
      </c>
      <c r="Q31" s="455">
        <f>G26/G38 * 100</f>
        <v>12.394668853771714</v>
      </c>
      <c r="R31" s="453">
        <f>H26/H38 * 100</f>
        <v>12.769232757716974</v>
      </c>
    </row>
    <row r="32" spans="1:18" ht="15" thickBot="1" x14ac:dyDescent="0.35">
      <c r="A32" s="1423" t="s">
        <v>720</v>
      </c>
      <c r="B32" s="452" t="s">
        <v>265</v>
      </c>
      <c r="C32" s="453">
        <v>0.388383653927377</v>
      </c>
      <c r="D32" s="454">
        <v>0.369744217840422</v>
      </c>
      <c r="E32" s="455">
        <v>1.57760765686689</v>
      </c>
      <c r="F32" s="454">
        <v>1.8001447427111099</v>
      </c>
      <c r="G32" s="455">
        <v>5.1857082118272398E-2</v>
      </c>
      <c r="H32" s="727">
        <v>5.6725131950781597E-2</v>
      </c>
      <c r="J32" s="473" t="s">
        <v>1000</v>
      </c>
      <c r="K32" s="453">
        <f>G155/G161 * 100</f>
        <v>1.2252083535820406</v>
      </c>
      <c r="L32" s="734">
        <f>H155/H161 * 100</f>
        <v>1.2047080962697925</v>
      </c>
      <c r="M32" s="453">
        <f>G114/G120 * 100</f>
        <v>1.19109367434145</v>
      </c>
      <c r="N32" s="734">
        <f>H114/H120 * 100</f>
        <v>1.2641985757390295</v>
      </c>
      <c r="O32" s="453">
        <f>G73/G79 * 100</f>
        <v>1.2134087798500603</v>
      </c>
      <c r="P32" s="734">
        <f>H73/H79 * 100</f>
        <v>1.2642899657246065</v>
      </c>
      <c r="Q32" s="455">
        <f>G32/G38 * 100</f>
        <v>1.3724724498533338</v>
      </c>
      <c r="R32" s="453">
        <f>H32/H38 * 100</f>
        <v>1.526203169662109</v>
      </c>
    </row>
    <row r="33" spans="1:18" x14ac:dyDescent="0.3">
      <c r="A33" s="1424"/>
      <c r="B33" s="456" t="s">
        <v>17</v>
      </c>
      <c r="C33" s="302">
        <v>55018</v>
      </c>
      <c r="D33" s="731">
        <v>6640</v>
      </c>
      <c r="E33" s="732">
        <v>55018</v>
      </c>
      <c r="F33" s="731">
        <v>6640</v>
      </c>
      <c r="G33" s="732">
        <v>55018</v>
      </c>
      <c r="H33" s="733">
        <v>6640</v>
      </c>
      <c r="J33" s="533" t="s">
        <v>156</v>
      </c>
      <c r="K33" s="743">
        <f>SUM(K28:K32)</f>
        <v>99.999999999999986</v>
      </c>
      <c r="L33" s="744">
        <f t="shared" ref="L33:R33" si="2">SUM(L28:L32)</f>
        <v>100.00000000000001</v>
      </c>
      <c r="M33" s="743">
        <f t="shared" si="2"/>
        <v>99.97842252059398</v>
      </c>
      <c r="N33" s="744">
        <f t="shared" si="2"/>
        <v>99.970190503899872</v>
      </c>
      <c r="O33" s="743">
        <f t="shared" si="2"/>
        <v>100</v>
      </c>
      <c r="P33" s="744">
        <f t="shared" si="2"/>
        <v>100.03899595673499</v>
      </c>
      <c r="Q33" s="743">
        <f t="shared" si="2"/>
        <v>100.00000000000004</v>
      </c>
      <c r="R33" s="745">
        <f t="shared" si="2"/>
        <v>99.999999999999858</v>
      </c>
    </row>
    <row r="34" spans="1:18" x14ac:dyDescent="0.3">
      <c r="A34" s="1424"/>
      <c r="B34" s="456" t="s">
        <v>18</v>
      </c>
      <c r="C34" s="302">
        <v>55018</v>
      </c>
      <c r="D34" s="731">
        <v>5874</v>
      </c>
      <c r="E34" s="732">
        <v>55018</v>
      </c>
      <c r="F34" s="731">
        <v>5874</v>
      </c>
      <c r="G34" s="732">
        <v>55018</v>
      </c>
      <c r="H34" s="733">
        <v>5874</v>
      </c>
    </row>
    <row r="35" spans="1:18" ht="15" customHeight="1" x14ac:dyDescent="0.3">
      <c r="A35" s="1424"/>
      <c r="B35" s="456" t="s">
        <v>252</v>
      </c>
      <c r="C35" s="736">
        <v>0</v>
      </c>
      <c r="D35" s="735">
        <v>0</v>
      </c>
      <c r="E35" s="737">
        <v>0</v>
      </c>
      <c r="F35" s="735">
        <v>0</v>
      </c>
      <c r="G35" s="737">
        <v>0</v>
      </c>
      <c r="H35" s="738">
        <v>0</v>
      </c>
    </row>
    <row r="36" spans="1:18" x14ac:dyDescent="0.3">
      <c r="A36" s="1424"/>
      <c r="B36" s="456" t="s">
        <v>287</v>
      </c>
      <c r="C36" s="460">
        <v>7.8977039685732402</v>
      </c>
      <c r="D36" s="461">
        <v>7.4044610338288797</v>
      </c>
      <c r="E36" s="462">
        <v>18.558220260748001</v>
      </c>
      <c r="F36" s="461">
        <v>19.4167546628521</v>
      </c>
      <c r="G36" s="462">
        <v>0.39564674574269998</v>
      </c>
      <c r="H36" s="739">
        <v>0.39153535478402302</v>
      </c>
    </row>
    <row r="37" spans="1:18" x14ac:dyDescent="0.3">
      <c r="A37" s="1425"/>
      <c r="B37" s="463" t="s">
        <v>254</v>
      </c>
      <c r="C37" s="464">
        <v>6.3142126661512005E-2</v>
      </c>
      <c r="D37" s="465">
        <v>0.18117456802753301</v>
      </c>
      <c r="E37" s="466">
        <v>0.14837293205459101</v>
      </c>
      <c r="F37" s="467">
        <v>0.47509496268086199</v>
      </c>
      <c r="G37" s="466">
        <v>3.1631949022538101E-3</v>
      </c>
      <c r="H37" s="749">
        <v>9.5802042101936699E-3</v>
      </c>
    </row>
    <row r="38" spans="1:18" x14ac:dyDescent="0.3">
      <c r="A38" s="1423" t="s">
        <v>156</v>
      </c>
      <c r="B38" s="452" t="s">
        <v>265</v>
      </c>
      <c r="C38" s="728">
        <v>30.014042185091899</v>
      </c>
      <c r="D38" s="750">
        <v>31.3184322474544</v>
      </c>
      <c r="E38" s="730">
        <v>74.642457458156997</v>
      </c>
      <c r="F38" s="750">
        <v>75.480775321302204</v>
      </c>
      <c r="G38" s="730">
        <v>3.7783696221963501</v>
      </c>
      <c r="H38" s="751">
        <v>3.7167484040372001</v>
      </c>
    </row>
    <row r="39" spans="1:18" x14ac:dyDescent="0.3">
      <c r="A39" s="1424"/>
      <c r="B39" s="456" t="s">
        <v>17</v>
      </c>
      <c r="C39" s="195">
        <v>55018.000000000196</v>
      </c>
      <c r="D39" s="196">
        <v>6639.8380280405199</v>
      </c>
      <c r="E39" s="197">
        <v>55018.000000000196</v>
      </c>
      <c r="F39" s="196">
        <v>6639.8380280405199</v>
      </c>
      <c r="G39" s="197">
        <v>55018.000000000196</v>
      </c>
      <c r="H39" s="752">
        <v>6639.8380280405199</v>
      </c>
    </row>
    <row r="40" spans="1:18" x14ac:dyDescent="0.3">
      <c r="A40" s="1424"/>
      <c r="B40" s="456" t="s">
        <v>18</v>
      </c>
      <c r="C40" s="195">
        <v>55018</v>
      </c>
      <c r="D40" s="196">
        <v>5874</v>
      </c>
      <c r="E40" s="197">
        <v>55018</v>
      </c>
      <c r="F40" s="196">
        <v>5874</v>
      </c>
      <c r="G40" s="197">
        <v>55018</v>
      </c>
      <c r="H40" s="752">
        <v>5874</v>
      </c>
    </row>
    <row r="41" spans="1:18" x14ac:dyDescent="0.3">
      <c r="A41" s="1424"/>
      <c r="B41" s="456" t="s">
        <v>252</v>
      </c>
      <c r="C41" s="457">
        <v>10.186</v>
      </c>
      <c r="D41" s="458">
        <v>9.9760000000000009</v>
      </c>
      <c r="E41" s="459">
        <v>55</v>
      </c>
      <c r="F41" s="458">
        <v>55</v>
      </c>
      <c r="G41" s="459">
        <v>3</v>
      </c>
      <c r="H41" s="753">
        <v>3</v>
      </c>
    </row>
    <row r="42" spans="1:18" x14ac:dyDescent="0.3">
      <c r="A42" s="1424"/>
      <c r="B42" s="456" t="s">
        <v>287</v>
      </c>
      <c r="C42" s="460">
        <v>52.1693531119924</v>
      </c>
      <c r="D42" s="461">
        <v>53.952552953053498</v>
      </c>
      <c r="E42" s="462">
        <v>82.831132575667795</v>
      </c>
      <c r="F42" s="461">
        <v>85.424292656884504</v>
      </c>
      <c r="G42" s="462">
        <v>3.43050502063487</v>
      </c>
      <c r="H42" s="739">
        <v>3.4282363307653498</v>
      </c>
    </row>
    <row r="43" spans="1:18" x14ac:dyDescent="0.3">
      <c r="A43" s="1425"/>
      <c r="B43" s="463" t="s">
        <v>254</v>
      </c>
      <c r="C43" s="464">
        <v>0.41709386869329101</v>
      </c>
      <c r="D43" s="465">
        <v>1.3201272085292499</v>
      </c>
      <c r="E43" s="466">
        <v>0.66223473118531695</v>
      </c>
      <c r="F43" s="467">
        <v>2.09018715210465</v>
      </c>
      <c r="G43" s="466">
        <v>2.7426880443710999E-2</v>
      </c>
      <c r="H43" s="749">
        <v>8.3883112286638806E-2</v>
      </c>
    </row>
    <row r="44" spans="1:18" ht="48.75" customHeight="1" x14ac:dyDescent="0.3">
      <c r="A44" s="1209" t="s">
        <v>1005</v>
      </c>
      <c r="B44" s="1209"/>
      <c r="C44" s="1209"/>
      <c r="D44" s="1209"/>
      <c r="E44" s="1209"/>
      <c r="F44" s="1209"/>
      <c r="G44" s="1209"/>
      <c r="H44" s="1209"/>
    </row>
    <row r="46" spans="1:18" ht="15" customHeight="1" x14ac:dyDescent="0.3">
      <c r="A46" s="1359" t="s">
        <v>1006</v>
      </c>
      <c r="B46" s="1359"/>
      <c r="C46" s="1359"/>
      <c r="D46" s="1359"/>
      <c r="E46" s="1359"/>
      <c r="F46" s="1359"/>
      <c r="G46" s="1359"/>
      <c r="H46" s="1359"/>
    </row>
    <row r="47" spans="1:18" x14ac:dyDescent="0.3">
      <c r="A47" s="1377" t="s">
        <v>10</v>
      </c>
      <c r="B47" s="1378"/>
      <c r="C47" s="1355" t="s">
        <v>988</v>
      </c>
      <c r="D47" s="1356"/>
      <c r="E47" s="1355" t="s">
        <v>701</v>
      </c>
      <c r="F47" s="1356"/>
      <c r="G47" s="1355" t="s">
        <v>989</v>
      </c>
      <c r="H47" s="1357"/>
    </row>
    <row r="48" spans="1:18" x14ac:dyDescent="0.3">
      <c r="A48" s="1426"/>
      <c r="B48" s="1427"/>
      <c r="C48" s="448" t="s">
        <v>363</v>
      </c>
      <c r="D48" s="449" t="s">
        <v>6</v>
      </c>
      <c r="E48" s="448" t="s">
        <v>363</v>
      </c>
      <c r="F48" s="449" t="s">
        <v>6</v>
      </c>
      <c r="G48" s="448" t="s">
        <v>363</v>
      </c>
      <c r="H48" s="449" t="s">
        <v>6</v>
      </c>
    </row>
    <row r="49" spans="1:8" x14ac:dyDescent="0.3">
      <c r="A49" s="1423" t="s">
        <v>991</v>
      </c>
      <c r="B49" s="452" t="s">
        <v>265</v>
      </c>
      <c r="C49" s="453">
        <v>1.9161884814943697</v>
      </c>
      <c r="D49" s="454">
        <v>1.9174</v>
      </c>
      <c r="E49" s="453">
        <v>29.753399999999999</v>
      </c>
      <c r="F49" s="454">
        <v>29.771000000000001</v>
      </c>
      <c r="G49" s="455">
        <v>2.0870000000000002</v>
      </c>
      <c r="H49" s="727">
        <v>1.9829000000000001</v>
      </c>
    </row>
    <row r="50" spans="1:8" x14ac:dyDescent="0.3">
      <c r="A50" s="1424"/>
      <c r="B50" s="456" t="s">
        <v>17</v>
      </c>
      <c r="C50" s="195">
        <v>57090</v>
      </c>
      <c r="D50" s="196">
        <v>7030</v>
      </c>
      <c r="E50" s="195">
        <v>57090</v>
      </c>
      <c r="F50" s="196">
        <v>7030</v>
      </c>
      <c r="G50" s="197">
        <v>57090</v>
      </c>
      <c r="H50" s="752">
        <v>7030</v>
      </c>
    </row>
    <row r="51" spans="1:8" x14ac:dyDescent="0.3">
      <c r="A51" s="1424"/>
      <c r="B51" s="456" t="s">
        <v>18</v>
      </c>
      <c r="C51" s="195">
        <v>57090</v>
      </c>
      <c r="D51" s="196">
        <v>4484</v>
      </c>
      <c r="E51" s="195">
        <v>57090</v>
      </c>
      <c r="F51" s="196">
        <v>4484</v>
      </c>
      <c r="G51" s="197">
        <v>57090</v>
      </c>
      <c r="H51" s="752">
        <v>4484</v>
      </c>
    </row>
    <row r="52" spans="1:8" x14ac:dyDescent="0.3">
      <c r="A52" s="1424"/>
      <c r="B52" s="456" t="s">
        <v>252</v>
      </c>
      <c r="C52" s="457">
        <v>0.6</v>
      </c>
      <c r="D52" s="458">
        <v>0.6</v>
      </c>
      <c r="E52" s="457">
        <v>10</v>
      </c>
      <c r="F52" s="458">
        <v>8</v>
      </c>
      <c r="G52" s="459">
        <v>1</v>
      </c>
      <c r="H52" s="753">
        <v>1</v>
      </c>
    </row>
    <row r="53" spans="1:8" x14ac:dyDescent="0.3">
      <c r="A53" s="1424"/>
      <c r="B53" s="456" t="s">
        <v>287</v>
      </c>
      <c r="C53" s="460">
        <v>3.1980409649819874</v>
      </c>
      <c r="D53" s="461">
        <v>3.1759200000000001</v>
      </c>
      <c r="E53" s="460">
        <v>51.882449999999999</v>
      </c>
      <c r="F53" s="461">
        <v>50.877450000000003</v>
      </c>
      <c r="G53" s="462">
        <v>2.55918</v>
      </c>
      <c r="H53" s="739">
        <v>2.5598100000000001</v>
      </c>
    </row>
    <row r="54" spans="1:8" x14ac:dyDescent="0.3">
      <c r="A54" s="1425"/>
      <c r="B54" s="463" t="s">
        <v>254</v>
      </c>
      <c r="C54" s="464">
        <f t="shared" ref="C54:H54" si="3">1.14*1.64*C53/SQRT(C51)</f>
        <v>2.5023767735195605E-2</v>
      </c>
      <c r="D54" s="465">
        <f t="shared" si="3"/>
        <v>8.8671785112431081E-2</v>
      </c>
      <c r="E54" s="464">
        <f t="shared" si="3"/>
        <v>0.40596552469121094</v>
      </c>
      <c r="F54" s="465">
        <f t="shared" si="3"/>
        <v>1.4204999853486413</v>
      </c>
      <c r="G54" s="741">
        <f t="shared" si="3"/>
        <v>2.0024861036424712E-2</v>
      </c>
      <c r="H54" s="742">
        <f t="shared" si="3"/>
        <v>7.1469974762793834E-2</v>
      </c>
    </row>
    <row r="55" spans="1:8" x14ac:dyDescent="0.3">
      <c r="A55" s="1423" t="s">
        <v>969</v>
      </c>
      <c r="B55" s="452" t="s">
        <v>265</v>
      </c>
      <c r="C55" s="453">
        <v>0.88690000000000002</v>
      </c>
      <c r="D55" s="454">
        <v>1.2891999999999999</v>
      </c>
      <c r="E55" s="455">
        <v>4.2750000000000004</v>
      </c>
      <c r="F55" s="454">
        <v>5.9085000000000001</v>
      </c>
      <c r="G55" s="455">
        <v>0.2601</v>
      </c>
      <c r="H55" s="727">
        <v>0.37969999999999998</v>
      </c>
    </row>
    <row r="56" spans="1:8" x14ac:dyDescent="0.3">
      <c r="A56" s="1424"/>
      <c r="B56" s="456" t="s">
        <v>17</v>
      </c>
      <c r="C56" s="195">
        <v>57090</v>
      </c>
      <c r="D56" s="196">
        <v>7030</v>
      </c>
      <c r="E56" s="197">
        <v>57090</v>
      </c>
      <c r="F56" s="196">
        <v>7030</v>
      </c>
      <c r="G56" s="197">
        <v>57090</v>
      </c>
      <c r="H56" s="752">
        <v>7030</v>
      </c>
    </row>
    <row r="57" spans="1:8" x14ac:dyDescent="0.3">
      <c r="A57" s="1424"/>
      <c r="B57" s="456" t="s">
        <v>18</v>
      </c>
      <c r="C57" s="195">
        <v>57090</v>
      </c>
      <c r="D57" s="196">
        <v>4484</v>
      </c>
      <c r="E57" s="197">
        <v>57090</v>
      </c>
      <c r="F57" s="196">
        <v>4484</v>
      </c>
      <c r="G57" s="197">
        <v>57090</v>
      </c>
      <c r="H57" s="752">
        <v>4484</v>
      </c>
    </row>
    <row r="58" spans="1:8" x14ac:dyDescent="0.3">
      <c r="A58" s="1424"/>
      <c r="B58" s="456" t="s">
        <v>252</v>
      </c>
      <c r="C58" s="457">
        <v>0</v>
      </c>
      <c r="D58" s="458">
        <v>0</v>
      </c>
      <c r="E58" s="459">
        <v>0</v>
      </c>
      <c r="F58" s="458">
        <v>0</v>
      </c>
      <c r="G58" s="459">
        <v>0</v>
      </c>
      <c r="H58" s="753">
        <v>0</v>
      </c>
    </row>
    <row r="59" spans="1:8" x14ac:dyDescent="0.3">
      <c r="A59" s="1424"/>
      <c r="B59" s="456" t="s">
        <v>287</v>
      </c>
      <c r="C59" s="460">
        <v>4.7490300000000003</v>
      </c>
      <c r="D59" s="461">
        <v>6.2564599999999997</v>
      </c>
      <c r="E59" s="462">
        <v>21.281089999999999</v>
      </c>
      <c r="F59" s="461">
        <v>25.216819999999998</v>
      </c>
      <c r="G59" s="462">
        <v>0.92932999999999999</v>
      </c>
      <c r="H59" s="739">
        <v>1.1327</v>
      </c>
    </row>
    <row r="60" spans="1:8" x14ac:dyDescent="0.3">
      <c r="A60" s="1425"/>
      <c r="B60" s="463" t="s">
        <v>254</v>
      </c>
      <c r="C60" s="464">
        <f t="shared" ref="C60:H60" si="4">1.14*1.64*C59/SQRT(C57)</f>
        <v>3.7159819085727484E-2</v>
      </c>
      <c r="D60" s="465">
        <f t="shared" si="4"/>
        <v>0.17468055766030646</v>
      </c>
      <c r="E60" s="466">
        <f t="shared" si="4"/>
        <v>0.16651852153957422</v>
      </c>
      <c r="F60" s="467">
        <f t="shared" si="4"/>
        <v>0.70405439817717508</v>
      </c>
      <c r="G60" s="466">
        <f t="shared" si="4"/>
        <v>7.2717448975767925E-3</v>
      </c>
      <c r="H60" s="749">
        <f t="shared" si="4"/>
        <v>3.1625019206041299E-2</v>
      </c>
    </row>
    <row r="61" spans="1:8" x14ac:dyDescent="0.3">
      <c r="A61" s="1423" t="s">
        <v>780</v>
      </c>
      <c r="B61" s="452" t="s">
        <v>265</v>
      </c>
      <c r="C61" s="453">
        <v>24.354330000000001</v>
      </c>
      <c r="D61" s="454">
        <v>24.997890000000002</v>
      </c>
      <c r="E61" s="455">
        <v>34.887599999999999</v>
      </c>
      <c r="F61" s="454">
        <v>34.638500000000001</v>
      </c>
      <c r="G61" s="455">
        <v>1.7888999999999999</v>
      </c>
      <c r="H61" s="727">
        <v>1.7141999999999999</v>
      </c>
    </row>
    <row r="62" spans="1:8" x14ac:dyDescent="0.3">
      <c r="A62" s="1424"/>
      <c r="B62" s="456" t="s">
        <v>17</v>
      </c>
      <c r="C62" s="195">
        <v>57090</v>
      </c>
      <c r="D62" s="196">
        <v>7030</v>
      </c>
      <c r="E62" s="197">
        <v>57090</v>
      </c>
      <c r="F62" s="196">
        <v>7030</v>
      </c>
      <c r="G62" s="197">
        <v>57090</v>
      </c>
      <c r="H62" s="752">
        <v>7030</v>
      </c>
    </row>
    <row r="63" spans="1:8" x14ac:dyDescent="0.3">
      <c r="A63" s="1424"/>
      <c r="B63" s="456" t="s">
        <v>18</v>
      </c>
      <c r="C63" s="195">
        <v>57090</v>
      </c>
      <c r="D63" s="196">
        <v>4484</v>
      </c>
      <c r="E63" s="197">
        <v>57090</v>
      </c>
      <c r="F63" s="196">
        <v>4484</v>
      </c>
      <c r="G63" s="197">
        <v>57090</v>
      </c>
      <c r="H63" s="752">
        <v>4484</v>
      </c>
    </row>
    <row r="64" spans="1:8" x14ac:dyDescent="0.3">
      <c r="A64" s="1424"/>
      <c r="B64" s="456" t="s">
        <v>252</v>
      </c>
      <c r="C64" s="457">
        <v>3.7266699999999999</v>
      </c>
      <c r="D64" s="458">
        <v>2.48271</v>
      </c>
      <c r="E64" s="459">
        <v>10</v>
      </c>
      <c r="F64" s="458">
        <v>9</v>
      </c>
      <c r="G64" s="459">
        <v>2</v>
      </c>
      <c r="H64" s="753">
        <v>1</v>
      </c>
    </row>
    <row r="65" spans="1:8" x14ac:dyDescent="0.3">
      <c r="A65" s="1424"/>
      <c r="B65" s="456" t="s">
        <v>287</v>
      </c>
      <c r="C65" s="460">
        <v>48.296453</v>
      </c>
      <c r="D65" s="461">
        <v>51.137103000000003</v>
      </c>
      <c r="E65" s="462">
        <v>55.65795</v>
      </c>
      <c r="F65" s="461">
        <v>57.171500000000002</v>
      </c>
      <c r="G65" s="462">
        <v>2.1461999999999999</v>
      </c>
      <c r="H65" s="739">
        <v>2.1442800000000002</v>
      </c>
    </row>
    <row r="66" spans="1:8" x14ac:dyDescent="0.3">
      <c r="A66" s="1425"/>
      <c r="B66" s="463" t="s">
        <v>254</v>
      </c>
      <c r="C66" s="464">
        <f t="shared" ref="C66:H66" si="5">1.14*1.64*C65/SQRT(C63)</f>
        <v>0.37790611050305856</v>
      </c>
      <c r="D66" s="465">
        <f t="shared" si="5"/>
        <v>1.4277495051790519</v>
      </c>
      <c r="E66" s="466">
        <f t="shared" si="5"/>
        <v>0.43550774635714362</v>
      </c>
      <c r="F66" s="467">
        <f t="shared" si="5"/>
        <v>1.596230056977302</v>
      </c>
      <c r="G66" s="466">
        <f t="shared" si="5"/>
        <v>1.6793409121818207E-2</v>
      </c>
      <c r="H66" s="749">
        <f t="shared" si="5"/>
        <v>5.9868364247488516E-2</v>
      </c>
    </row>
    <row r="67" spans="1:8" x14ac:dyDescent="0.3">
      <c r="A67" s="1423" t="s">
        <v>781</v>
      </c>
      <c r="B67" s="452" t="s">
        <v>265</v>
      </c>
      <c r="C67" s="453">
        <v>8.9871300000000005</v>
      </c>
      <c r="D67" s="454">
        <v>10.72917</v>
      </c>
      <c r="E67" s="455">
        <v>11.5265</v>
      </c>
      <c r="F67" s="454">
        <v>12.343500000000001</v>
      </c>
      <c r="G67" s="455">
        <v>0.69989999999999997</v>
      </c>
      <c r="H67" s="727">
        <v>0.73580000000000001</v>
      </c>
    </row>
    <row r="68" spans="1:8" x14ac:dyDescent="0.3">
      <c r="A68" s="1424"/>
      <c r="B68" s="456" t="s">
        <v>17</v>
      </c>
      <c r="C68" s="195">
        <v>57090</v>
      </c>
      <c r="D68" s="196">
        <v>7030</v>
      </c>
      <c r="E68" s="197">
        <v>57090</v>
      </c>
      <c r="F68" s="196">
        <v>7030</v>
      </c>
      <c r="G68" s="197">
        <v>57090</v>
      </c>
      <c r="H68" s="752">
        <v>7030</v>
      </c>
    </row>
    <row r="69" spans="1:8" x14ac:dyDescent="0.3">
      <c r="A69" s="1424"/>
      <c r="B69" s="456" t="s">
        <v>18</v>
      </c>
      <c r="C69" s="195">
        <v>57090</v>
      </c>
      <c r="D69" s="196">
        <v>4484</v>
      </c>
      <c r="E69" s="197">
        <v>57090</v>
      </c>
      <c r="F69" s="196">
        <v>4484</v>
      </c>
      <c r="G69" s="197">
        <v>57090</v>
      </c>
      <c r="H69" s="752">
        <v>4484</v>
      </c>
    </row>
    <row r="70" spans="1:8" x14ac:dyDescent="0.3">
      <c r="A70" s="1424"/>
      <c r="B70" s="456" t="s">
        <v>252</v>
      </c>
      <c r="C70" s="457">
        <v>0</v>
      </c>
      <c r="D70" s="458">
        <v>0</v>
      </c>
      <c r="E70" s="459">
        <v>0</v>
      </c>
      <c r="F70" s="458">
        <v>0</v>
      </c>
      <c r="G70" s="459">
        <v>0</v>
      </c>
      <c r="H70" s="753">
        <v>0</v>
      </c>
    </row>
    <row r="71" spans="1:8" x14ac:dyDescent="0.3">
      <c r="A71" s="1424"/>
      <c r="B71" s="456" t="s">
        <v>287</v>
      </c>
      <c r="C71" s="460">
        <v>35.650723999999997</v>
      </c>
      <c r="D71" s="461">
        <v>40.188518999999999</v>
      </c>
      <c r="E71" s="462">
        <v>33.708120000000001</v>
      </c>
      <c r="F71" s="461">
        <v>34.566389999999998</v>
      </c>
      <c r="G71" s="462">
        <v>1.6169500000000001</v>
      </c>
      <c r="H71" s="739">
        <v>1.6480900000000001</v>
      </c>
    </row>
    <row r="72" spans="1:8" x14ac:dyDescent="0.3">
      <c r="A72" s="1425"/>
      <c r="B72" s="463" t="s">
        <v>254</v>
      </c>
      <c r="C72" s="464">
        <f t="shared" ref="C72:H72" si="6">1.14*1.64*C71/SQRT(C69)</f>
        <v>0.27895685100224732</v>
      </c>
      <c r="D72" s="465">
        <f t="shared" si="6"/>
        <v>1.1220646996003847</v>
      </c>
      <c r="E72" s="466">
        <f t="shared" si="6"/>
        <v>0.26375652310471659</v>
      </c>
      <c r="F72" s="467">
        <f t="shared" si="6"/>
        <v>0.96509468317605174</v>
      </c>
      <c r="G72" s="466">
        <f t="shared" si="6"/>
        <v>1.2652177280553513E-2</v>
      </c>
      <c r="H72" s="749">
        <f t="shared" si="6"/>
        <v>4.601472402514753E-2</v>
      </c>
    </row>
    <row r="73" spans="1:8" x14ac:dyDescent="0.3">
      <c r="A73" s="1423" t="s">
        <v>720</v>
      </c>
      <c r="B73" s="452" t="s">
        <v>265</v>
      </c>
      <c r="C73" s="453">
        <v>0.68722000000000005</v>
      </c>
      <c r="D73" s="454">
        <v>0.64380999999999999</v>
      </c>
      <c r="E73" s="455">
        <v>1.8073999999999999</v>
      </c>
      <c r="F73" s="454">
        <v>2.0003000000000002</v>
      </c>
      <c r="G73" s="455">
        <v>5.9400000000000001E-2</v>
      </c>
      <c r="H73" s="727">
        <v>6.1600000000000002E-2</v>
      </c>
    </row>
    <row r="74" spans="1:8" x14ac:dyDescent="0.3">
      <c r="A74" s="1424"/>
      <c r="B74" s="456" t="s">
        <v>17</v>
      </c>
      <c r="C74" s="195">
        <v>57090</v>
      </c>
      <c r="D74" s="196">
        <v>7030</v>
      </c>
      <c r="E74" s="197">
        <v>57090</v>
      </c>
      <c r="F74" s="196">
        <v>7030</v>
      </c>
      <c r="G74" s="197">
        <v>57090</v>
      </c>
      <c r="H74" s="752">
        <v>7030</v>
      </c>
    </row>
    <row r="75" spans="1:8" x14ac:dyDescent="0.3">
      <c r="A75" s="1424"/>
      <c r="B75" s="456" t="s">
        <v>18</v>
      </c>
      <c r="C75" s="195">
        <v>57090</v>
      </c>
      <c r="D75" s="196">
        <v>4484</v>
      </c>
      <c r="E75" s="197">
        <v>57090</v>
      </c>
      <c r="F75" s="196">
        <v>4484</v>
      </c>
      <c r="G75" s="197">
        <v>57090</v>
      </c>
      <c r="H75" s="752">
        <v>4484</v>
      </c>
    </row>
    <row r="76" spans="1:8" x14ac:dyDescent="0.3">
      <c r="A76" s="1424"/>
      <c r="B76" s="456" t="s">
        <v>252</v>
      </c>
      <c r="C76" s="457">
        <v>0</v>
      </c>
      <c r="D76" s="458">
        <v>0</v>
      </c>
      <c r="E76" s="459">
        <v>0</v>
      </c>
      <c r="F76" s="458">
        <v>0</v>
      </c>
      <c r="G76" s="459">
        <v>0</v>
      </c>
      <c r="H76" s="753">
        <v>0</v>
      </c>
    </row>
    <row r="77" spans="1:8" x14ac:dyDescent="0.3">
      <c r="A77" s="1424"/>
      <c r="B77" s="456" t="s">
        <v>287</v>
      </c>
      <c r="C77" s="460">
        <v>11.550077999999999</v>
      </c>
      <c r="D77" s="461">
        <v>10.476386</v>
      </c>
      <c r="E77" s="462">
        <v>19.010149999999999</v>
      </c>
      <c r="F77" s="461">
        <v>18.773540000000001</v>
      </c>
      <c r="G77" s="462">
        <v>0.42359999999999998</v>
      </c>
      <c r="H77" s="739">
        <v>0.39595000000000002</v>
      </c>
    </row>
    <row r="78" spans="1:8" x14ac:dyDescent="0.3">
      <c r="A78" s="1425"/>
      <c r="B78" s="463" t="s">
        <v>254</v>
      </c>
      <c r="C78" s="464">
        <f t="shared" ref="C78:H78" si="7">1.14*1.64*C77/SQRT(C75)</f>
        <v>9.0376099731111631E-2</v>
      </c>
      <c r="D78" s="465">
        <f t="shared" si="7"/>
        <v>0.29250102274203421</v>
      </c>
      <c r="E78" s="466">
        <f t="shared" si="7"/>
        <v>0.14874905713220221</v>
      </c>
      <c r="F78" s="467">
        <f t="shared" si="7"/>
        <v>0.52415782031021863</v>
      </c>
      <c r="G78" s="466">
        <f t="shared" si="7"/>
        <v>3.3145504165512031E-3</v>
      </c>
      <c r="H78" s="749">
        <f t="shared" si="7"/>
        <v>1.1054936306729102E-2</v>
      </c>
    </row>
    <row r="79" spans="1:8" x14ac:dyDescent="0.3">
      <c r="A79" s="1423" t="s">
        <v>156</v>
      </c>
      <c r="B79" s="452" t="s">
        <v>265</v>
      </c>
      <c r="C79" s="728">
        <f>SUM(C73,C67,C61,C49,C55)</f>
        <v>36.831768481494365</v>
      </c>
      <c r="D79" s="750">
        <v>39.577399999999997</v>
      </c>
      <c r="E79" s="730">
        <v>82.249761000000007</v>
      </c>
      <c r="F79" s="750">
        <v>84.661799999999999</v>
      </c>
      <c r="G79" s="730">
        <v>4.8952999999999998</v>
      </c>
      <c r="H79" s="751">
        <v>4.8723000000000001</v>
      </c>
    </row>
    <row r="80" spans="1:8" x14ac:dyDescent="0.3">
      <c r="A80" s="1424"/>
      <c r="B80" s="456" t="s">
        <v>17</v>
      </c>
      <c r="C80" s="195">
        <v>57090</v>
      </c>
      <c r="D80" s="196">
        <v>7030</v>
      </c>
      <c r="E80" s="197">
        <v>57090</v>
      </c>
      <c r="F80" s="196">
        <v>7030</v>
      </c>
      <c r="G80" s="197">
        <v>57090</v>
      </c>
      <c r="H80" s="752">
        <v>7030</v>
      </c>
    </row>
    <row r="81" spans="1:8" x14ac:dyDescent="0.3">
      <c r="A81" s="1424"/>
      <c r="B81" s="456" t="s">
        <v>18</v>
      </c>
      <c r="C81" s="195">
        <v>57090</v>
      </c>
      <c r="D81" s="196">
        <v>4484</v>
      </c>
      <c r="E81" s="197">
        <v>57090</v>
      </c>
      <c r="F81" s="196">
        <v>4484</v>
      </c>
      <c r="G81" s="197">
        <v>57090</v>
      </c>
      <c r="H81" s="752">
        <v>4484</v>
      </c>
    </row>
    <row r="82" spans="1:8" x14ac:dyDescent="0.3">
      <c r="A82" s="1424"/>
      <c r="B82" s="456" t="s">
        <v>252</v>
      </c>
      <c r="C82" s="457">
        <v>15.28</v>
      </c>
      <c r="D82" s="458">
        <v>15.24</v>
      </c>
      <c r="E82" s="459">
        <v>62</v>
      </c>
      <c r="F82" s="458">
        <v>64</v>
      </c>
      <c r="G82" s="459">
        <v>4</v>
      </c>
      <c r="H82" s="753">
        <v>4</v>
      </c>
    </row>
    <row r="83" spans="1:8" x14ac:dyDescent="0.3">
      <c r="A83" s="1424"/>
      <c r="B83" s="456" t="s">
        <v>287</v>
      </c>
      <c r="C83" s="460">
        <v>58.637</v>
      </c>
      <c r="D83" s="461">
        <v>62.738</v>
      </c>
      <c r="E83" s="462">
        <v>82.618864000000002</v>
      </c>
      <c r="F83" s="461">
        <v>83.234080000000006</v>
      </c>
      <c r="G83" s="462">
        <v>3.8985500000000002</v>
      </c>
      <c r="H83" s="739">
        <v>3.9441199999999998</v>
      </c>
    </row>
    <row r="84" spans="1:8" x14ac:dyDescent="0.3">
      <c r="A84" s="1425"/>
      <c r="B84" s="463" t="s">
        <v>254</v>
      </c>
      <c r="C84" s="464">
        <f t="shared" ref="C84:H84" si="8">1.14*1.64*C83/SQRT(C81)</f>
        <v>0.45881797161310883</v>
      </c>
      <c r="D84" s="465">
        <f t="shared" si="8"/>
        <v>1.7516469099926006</v>
      </c>
      <c r="E84" s="466">
        <f t="shared" si="8"/>
        <v>0.64646928726673081</v>
      </c>
      <c r="F84" s="467">
        <f t="shared" si="8"/>
        <v>2.3238981006419865</v>
      </c>
      <c r="G84" s="466">
        <f t="shared" si="8"/>
        <v>3.0505053178578125E-2</v>
      </c>
      <c r="H84" s="749">
        <f t="shared" si="8"/>
        <v>0.11011995298925717</v>
      </c>
    </row>
    <row r="85" spans="1:8" ht="48.75" customHeight="1" x14ac:dyDescent="0.3">
      <c r="A85" s="1209" t="s">
        <v>1007</v>
      </c>
      <c r="B85" s="1209"/>
      <c r="C85" s="1209"/>
      <c r="D85" s="1209"/>
      <c r="E85" s="1209"/>
      <c r="F85" s="1209"/>
      <c r="G85" s="1209"/>
      <c r="H85" s="1209"/>
    </row>
    <row r="87" spans="1:8" ht="15.75" customHeight="1" x14ac:dyDescent="0.3">
      <c r="A87" s="1359" t="s">
        <v>1008</v>
      </c>
      <c r="B87" s="1359"/>
      <c r="C87" s="1359"/>
      <c r="D87" s="1359"/>
      <c r="E87" s="1359"/>
      <c r="F87" s="1359"/>
      <c r="G87" s="1359"/>
      <c r="H87" s="1359"/>
    </row>
    <row r="88" spans="1:8" x14ac:dyDescent="0.3">
      <c r="A88" s="1377" t="s">
        <v>10</v>
      </c>
      <c r="B88" s="1378"/>
      <c r="C88" s="1355" t="s">
        <v>988</v>
      </c>
      <c r="D88" s="1356"/>
      <c r="E88" s="1355" t="s">
        <v>701</v>
      </c>
      <c r="F88" s="1356"/>
      <c r="G88" s="1355" t="s">
        <v>989</v>
      </c>
      <c r="H88" s="1357"/>
    </row>
    <row r="89" spans="1:8" x14ac:dyDescent="0.3">
      <c r="A89" s="1426"/>
      <c r="B89" s="1427"/>
      <c r="C89" s="448" t="s">
        <v>363</v>
      </c>
      <c r="D89" s="449" t="s">
        <v>6</v>
      </c>
      <c r="E89" s="448" t="s">
        <v>363</v>
      </c>
      <c r="F89" s="449" t="s">
        <v>6</v>
      </c>
      <c r="G89" s="448" t="s">
        <v>363</v>
      </c>
      <c r="H89" s="449" t="s">
        <v>6</v>
      </c>
    </row>
    <row r="90" spans="1:8" x14ac:dyDescent="0.3">
      <c r="A90" s="1423" t="s">
        <v>991</v>
      </c>
      <c r="B90" s="452" t="s">
        <v>265</v>
      </c>
      <c r="C90" s="453">
        <v>2.0340379611594357</v>
      </c>
      <c r="D90" s="454">
        <v>2.1087122623863337</v>
      </c>
      <c r="E90" s="453">
        <v>31.376658978228228</v>
      </c>
      <c r="F90" s="454">
        <v>31.534923003909714</v>
      </c>
      <c r="G90" s="455">
        <v>2.2581460965643347</v>
      </c>
      <c r="H90" s="727">
        <v>2.218534529178299</v>
      </c>
    </row>
    <row r="91" spans="1:8" x14ac:dyDescent="0.3">
      <c r="A91" s="1424"/>
      <c r="B91" s="456" t="s">
        <v>17</v>
      </c>
      <c r="C91" s="195">
        <v>62867.999999999542</v>
      </c>
      <c r="D91" s="196">
        <v>7837.3388026065313</v>
      </c>
      <c r="E91" s="195">
        <v>62867.999999999534</v>
      </c>
      <c r="F91" s="196">
        <v>7837.3388026065304</v>
      </c>
      <c r="G91" s="197">
        <v>62867.999999999542</v>
      </c>
      <c r="H91" s="752">
        <v>7837.3388026065304</v>
      </c>
    </row>
    <row r="92" spans="1:8" x14ac:dyDescent="0.3">
      <c r="A92" s="1424"/>
      <c r="B92" s="456" t="s">
        <v>18</v>
      </c>
      <c r="C92" s="195">
        <v>62868</v>
      </c>
      <c r="D92" s="196">
        <v>8336</v>
      </c>
      <c r="E92" s="195">
        <v>62868</v>
      </c>
      <c r="F92" s="196">
        <v>8336</v>
      </c>
      <c r="G92" s="197">
        <v>62868</v>
      </c>
      <c r="H92" s="752">
        <v>8336</v>
      </c>
    </row>
    <row r="93" spans="1:8" x14ac:dyDescent="0.3">
      <c r="A93" s="1424"/>
      <c r="B93" s="456" t="s">
        <v>252</v>
      </c>
      <c r="C93" s="457">
        <v>0.72117578245276082</v>
      </c>
      <c r="D93" s="458">
        <v>0.65</v>
      </c>
      <c r="E93" s="457">
        <v>10</v>
      </c>
      <c r="F93" s="458">
        <v>10</v>
      </c>
      <c r="G93" s="459">
        <v>2</v>
      </c>
      <c r="H93" s="753">
        <v>2</v>
      </c>
    </row>
    <row r="94" spans="1:8" x14ac:dyDescent="0.3">
      <c r="A94" s="1424"/>
      <c r="B94" s="456" t="s">
        <v>287</v>
      </c>
      <c r="C94" s="460">
        <v>3.3085763777789143</v>
      </c>
      <c r="D94" s="461">
        <v>3.5504382885728138</v>
      </c>
      <c r="E94" s="460">
        <v>55.192769476420523</v>
      </c>
      <c r="F94" s="461">
        <v>55.414896591111919</v>
      </c>
      <c r="G94" s="462">
        <v>2.6307272906054391</v>
      </c>
      <c r="H94" s="739">
        <v>2.6397472194569258</v>
      </c>
    </row>
    <row r="95" spans="1:8" x14ac:dyDescent="0.3">
      <c r="A95" s="1425"/>
      <c r="B95" s="463" t="s">
        <v>254</v>
      </c>
      <c r="C95" s="464">
        <v>2.4670334715162244E-2</v>
      </c>
      <c r="D95" s="465">
        <v>7.2702913447262513E-2</v>
      </c>
      <c r="E95" s="464">
        <v>0.41154380052551731</v>
      </c>
      <c r="F95" s="465">
        <v>1.1347400244976791</v>
      </c>
      <c r="G95" s="741">
        <v>1.9615966322988988E-2</v>
      </c>
      <c r="H95" s="742">
        <v>5.4054541445353405E-2</v>
      </c>
    </row>
    <row r="96" spans="1:8" x14ac:dyDescent="0.3">
      <c r="A96" s="1423" t="s">
        <v>969</v>
      </c>
      <c r="B96" s="452" t="s">
        <v>265</v>
      </c>
      <c r="C96" s="453">
        <v>0.78732130325670124</v>
      </c>
      <c r="D96" s="454">
        <v>1.2038629098837794</v>
      </c>
      <c r="E96" s="455">
        <v>3.8292275219908793</v>
      </c>
      <c r="F96" s="454">
        <v>5.4488789827005659</v>
      </c>
      <c r="G96" s="455">
        <v>0.24398529801743726</v>
      </c>
      <c r="H96" s="727">
        <v>0.3502627095560687</v>
      </c>
    </row>
    <row r="97" spans="1:8" x14ac:dyDescent="0.3">
      <c r="A97" s="1424"/>
      <c r="B97" s="456" t="s">
        <v>17</v>
      </c>
      <c r="C97" s="195">
        <v>62867.999999999949</v>
      </c>
      <c r="D97" s="196">
        <v>7837.3388026065513</v>
      </c>
      <c r="E97" s="197">
        <v>62867.999999999891</v>
      </c>
      <c r="F97" s="196">
        <v>7837.3388026065468</v>
      </c>
      <c r="G97" s="197">
        <v>62867.999999999876</v>
      </c>
      <c r="H97" s="752">
        <v>7837.338802606545</v>
      </c>
    </row>
    <row r="98" spans="1:8" x14ac:dyDescent="0.3">
      <c r="A98" s="1424"/>
      <c r="B98" s="456" t="s">
        <v>18</v>
      </c>
      <c r="C98" s="195">
        <v>62868</v>
      </c>
      <c r="D98" s="196">
        <v>8336</v>
      </c>
      <c r="E98" s="197">
        <v>62868</v>
      </c>
      <c r="F98" s="196">
        <v>8336</v>
      </c>
      <c r="G98" s="197">
        <v>62868</v>
      </c>
      <c r="H98" s="752">
        <v>8336</v>
      </c>
    </row>
    <row r="99" spans="1:8" x14ac:dyDescent="0.3">
      <c r="A99" s="1424"/>
      <c r="B99" s="456" t="s">
        <v>252</v>
      </c>
      <c r="C99" s="457">
        <v>0</v>
      </c>
      <c r="D99" s="458">
        <v>0</v>
      </c>
      <c r="E99" s="459">
        <v>0</v>
      </c>
      <c r="F99" s="458">
        <v>0</v>
      </c>
      <c r="G99" s="459">
        <v>0</v>
      </c>
      <c r="H99" s="753">
        <v>0</v>
      </c>
    </row>
    <row r="100" spans="1:8" x14ac:dyDescent="0.3">
      <c r="A100" s="1424"/>
      <c r="B100" s="456" t="s">
        <v>287</v>
      </c>
      <c r="C100" s="460">
        <v>4.3662608790571262</v>
      </c>
      <c r="D100" s="461">
        <v>5.7279994491396042</v>
      </c>
      <c r="E100" s="462">
        <v>20.086593941447575</v>
      </c>
      <c r="F100" s="461">
        <v>23.75637114005545</v>
      </c>
      <c r="G100" s="462">
        <v>0.89833511585525339</v>
      </c>
      <c r="H100" s="739">
        <v>1.0634040306197847</v>
      </c>
    </row>
    <row r="101" spans="1:8" x14ac:dyDescent="0.3">
      <c r="A101" s="1425"/>
      <c r="B101" s="463" t="s">
        <v>254</v>
      </c>
      <c r="C101" s="464">
        <v>3.2556938405142573E-2</v>
      </c>
      <c r="D101" s="465">
        <v>0.11729319434084948</v>
      </c>
      <c r="E101" s="466">
        <v>0.1497752928272206</v>
      </c>
      <c r="F101" s="467">
        <v>0.48646315030327425</v>
      </c>
      <c r="G101" s="466">
        <v>6.698418130341278E-3</v>
      </c>
      <c r="H101" s="749">
        <v>2.1775500632260813E-2</v>
      </c>
    </row>
    <row r="102" spans="1:8" x14ac:dyDescent="0.3">
      <c r="A102" s="1423" t="s">
        <v>780</v>
      </c>
      <c r="B102" s="452" t="s">
        <v>265</v>
      </c>
      <c r="C102" s="453">
        <v>24.353183180141606</v>
      </c>
      <c r="D102" s="454">
        <v>25.090880584534784</v>
      </c>
      <c r="E102" s="455">
        <v>34.300690761164745</v>
      </c>
      <c r="F102" s="454">
        <v>33.9734453079042</v>
      </c>
      <c r="G102" s="455">
        <v>1.8072005652370997</v>
      </c>
      <c r="H102" s="727">
        <v>1.6866461715711776</v>
      </c>
    </row>
    <row r="103" spans="1:8" x14ac:dyDescent="0.3">
      <c r="A103" s="1424"/>
      <c r="B103" s="456" t="s">
        <v>17</v>
      </c>
      <c r="C103" s="195">
        <v>62867.999999999716</v>
      </c>
      <c r="D103" s="196">
        <v>7837.3388026065459</v>
      </c>
      <c r="E103" s="197">
        <v>62867.999999999716</v>
      </c>
      <c r="F103" s="196">
        <v>7837.3388026065459</v>
      </c>
      <c r="G103" s="197">
        <v>62867.999999999716</v>
      </c>
      <c r="H103" s="752">
        <v>7837.3388026065459</v>
      </c>
    </row>
    <row r="104" spans="1:8" x14ac:dyDescent="0.3">
      <c r="A104" s="1424"/>
      <c r="B104" s="456" t="s">
        <v>18</v>
      </c>
      <c r="C104" s="195">
        <v>62868</v>
      </c>
      <c r="D104" s="196">
        <v>8336</v>
      </c>
      <c r="E104" s="197">
        <v>62868</v>
      </c>
      <c r="F104" s="196">
        <v>8336</v>
      </c>
      <c r="G104" s="197">
        <v>62868</v>
      </c>
      <c r="H104" s="752">
        <v>8336</v>
      </c>
    </row>
    <row r="105" spans="1:8" x14ac:dyDescent="0.3">
      <c r="A105" s="1424"/>
      <c r="B105" s="456" t="s">
        <v>252</v>
      </c>
      <c r="C105" s="457">
        <v>3.2989999999999999</v>
      </c>
      <c r="D105" s="458">
        <v>2.0270000000000001</v>
      </c>
      <c r="E105" s="459">
        <v>10</v>
      </c>
      <c r="F105" s="458">
        <v>8</v>
      </c>
      <c r="G105" s="459">
        <v>2</v>
      </c>
      <c r="H105" s="753">
        <v>1</v>
      </c>
    </row>
    <row r="106" spans="1:8" x14ac:dyDescent="0.3">
      <c r="A106" s="1424"/>
      <c r="B106" s="456" t="s">
        <v>287</v>
      </c>
      <c r="C106" s="460">
        <v>48.56151037077818</v>
      </c>
      <c r="D106" s="461">
        <v>49.68871404588252</v>
      </c>
      <c r="E106" s="462">
        <v>56.020064498534843</v>
      </c>
      <c r="F106" s="461">
        <v>57.578267469343764</v>
      </c>
      <c r="G106" s="462">
        <v>2.1921791289211958</v>
      </c>
      <c r="H106" s="739">
        <v>2.1175858787656447</v>
      </c>
    </row>
    <row r="107" spans="1:8" x14ac:dyDescent="0.3">
      <c r="A107" s="1425"/>
      <c r="B107" s="463" t="s">
        <v>254</v>
      </c>
      <c r="C107" s="464">
        <v>0.36209794737311479</v>
      </c>
      <c r="D107" s="465">
        <v>1.0174840351994157</v>
      </c>
      <c r="E107" s="466">
        <v>0.41771250959350903</v>
      </c>
      <c r="F107" s="467">
        <v>1.1790397286273464</v>
      </c>
      <c r="G107" s="466">
        <v>1.6345940577132585E-2</v>
      </c>
      <c r="H107" s="749">
        <v>4.3362157105096416E-2</v>
      </c>
    </row>
    <row r="108" spans="1:8" x14ac:dyDescent="0.3">
      <c r="A108" s="1423" t="s">
        <v>781</v>
      </c>
      <c r="B108" s="452" t="s">
        <v>265</v>
      </c>
      <c r="C108" s="453">
        <v>8.5942746059593862</v>
      </c>
      <c r="D108" s="454">
        <v>10.752153045259337</v>
      </c>
      <c r="E108" s="455">
        <v>11.422095220549716</v>
      </c>
      <c r="F108" s="454">
        <v>12.611018743868549</v>
      </c>
      <c r="G108" s="455">
        <v>0.66947608285493321</v>
      </c>
      <c r="H108" s="727">
        <v>0.71449880798539545</v>
      </c>
    </row>
    <row r="109" spans="1:8" x14ac:dyDescent="0.3">
      <c r="A109" s="1424"/>
      <c r="B109" s="456" t="s">
        <v>17</v>
      </c>
      <c r="C109" s="195">
        <v>62867.999999999716</v>
      </c>
      <c r="D109" s="196">
        <v>7837.3388026065459</v>
      </c>
      <c r="E109" s="197">
        <v>62867.999999999716</v>
      </c>
      <c r="F109" s="196">
        <v>7837.3388026065459</v>
      </c>
      <c r="G109" s="197">
        <v>62867.999999999716</v>
      </c>
      <c r="H109" s="752">
        <v>7837.3388026065459</v>
      </c>
    </row>
    <row r="110" spans="1:8" x14ac:dyDescent="0.3">
      <c r="A110" s="1424"/>
      <c r="B110" s="456" t="s">
        <v>18</v>
      </c>
      <c r="C110" s="195">
        <v>62868</v>
      </c>
      <c r="D110" s="196">
        <v>8336</v>
      </c>
      <c r="E110" s="197">
        <v>62868</v>
      </c>
      <c r="F110" s="196">
        <v>8336</v>
      </c>
      <c r="G110" s="197">
        <v>62868</v>
      </c>
      <c r="H110" s="752">
        <v>8336</v>
      </c>
    </row>
    <row r="111" spans="1:8" x14ac:dyDescent="0.3">
      <c r="A111" s="1424"/>
      <c r="B111" s="456" t="s">
        <v>252</v>
      </c>
      <c r="C111" s="457">
        <v>0</v>
      </c>
      <c r="D111" s="458">
        <v>0</v>
      </c>
      <c r="E111" s="459">
        <v>0</v>
      </c>
      <c r="F111" s="458">
        <v>0</v>
      </c>
      <c r="G111" s="459">
        <v>0</v>
      </c>
      <c r="H111" s="753">
        <v>0</v>
      </c>
    </row>
    <row r="112" spans="1:8" x14ac:dyDescent="0.3">
      <c r="A112" s="1424"/>
      <c r="B112" s="456" t="s">
        <v>287</v>
      </c>
      <c r="C112" s="460">
        <v>34.102255202594002</v>
      </c>
      <c r="D112" s="461">
        <v>39.235215867219765</v>
      </c>
      <c r="E112" s="462">
        <v>33.224880546961529</v>
      </c>
      <c r="F112" s="461">
        <v>36.024161805996613</v>
      </c>
      <c r="G112" s="462">
        <v>1.5703694829282004</v>
      </c>
      <c r="H112" s="739">
        <v>1.6084922200341671</v>
      </c>
    </row>
    <row r="113" spans="1:8" x14ac:dyDescent="0.3">
      <c r="A113" s="1425"/>
      <c r="B113" s="463" t="s">
        <v>254</v>
      </c>
      <c r="C113" s="464">
        <v>0.25428279547672433</v>
      </c>
      <c r="D113" s="465">
        <v>0.80342601995365981</v>
      </c>
      <c r="E113" s="466">
        <v>0.24774066860595703</v>
      </c>
      <c r="F113" s="467">
        <v>0.73767273359491292</v>
      </c>
      <c r="G113" s="466">
        <v>1.170942917640082E-2</v>
      </c>
      <c r="H113" s="749">
        <v>3.293736185476609E-2</v>
      </c>
    </row>
    <row r="114" spans="1:8" x14ac:dyDescent="0.3">
      <c r="A114" s="1423" t="s">
        <v>720</v>
      </c>
      <c r="B114" s="452" t="s">
        <v>265</v>
      </c>
      <c r="C114" s="453">
        <v>0.89428420546958121</v>
      </c>
      <c r="D114" s="454">
        <v>0.95413539348990439</v>
      </c>
      <c r="E114" s="455">
        <v>2.4433293819073985</v>
      </c>
      <c r="F114" s="454">
        <v>2.7668456236455268</v>
      </c>
      <c r="G114" s="455">
        <v>6.0030237021780397E-2</v>
      </c>
      <c r="H114" s="727">
        <v>6.3653621742046862E-2</v>
      </c>
    </row>
    <row r="115" spans="1:8" x14ac:dyDescent="0.3">
      <c r="A115" s="1424"/>
      <c r="B115" s="456" t="s">
        <v>17</v>
      </c>
      <c r="C115" s="195">
        <v>62867.999999999716</v>
      </c>
      <c r="D115" s="196">
        <v>7837.3388026065459</v>
      </c>
      <c r="E115" s="197">
        <v>62867.999999999716</v>
      </c>
      <c r="F115" s="196">
        <v>7837.3388026065459</v>
      </c>
      <c r="G115" s="197">
        <v>62867.999999999716</v>
      </c>
      <c r="H115" s="752">
        <v>7837.3388026065459</v>
      </c>
    </row>
    <row r="116" spans="1:8" x14ac:dyDescent="0.3">
      <c r="A116" s="1424"/>
      <c r="B116" s="456" t="s">
        <v>18</v>
      </c>
      <c r="C116" s="195">
        <v>62868</v>
      </c>
      <c r="D116" s="196">
        <v>8336</v>
      </c>
      <c r="E116" s="197">
        <v>62868</v>
      </c>
      <c r="F116" s="196">
        <v>8336</v>
      </c>
      <c r="G116" s="197">
        <v>62868</v>
      </c>
      <c r="H116" s="752">
        <v>8336</v>
      </c>
    </row>
    <row r="117" spans="1:8" x14ac:dyDescent="0.3">
      <c r="A117" s="1424"/>
      <c r="B117" s="456" t="s">
        <v>252</v>
      </c>
      <c r="C117" s="457">
        <v>0</v>
      </c>
      <c r="D117" s="458">
        <v>0</v>
      </c>
      <c r="E117" s="459">
        <v>0</v>
      </c>
      <c r="F117" s="458">
        <v>0</v>
      </c>
      <c r="G117" s="459">
        <v>0</v>
      </c>
      <c r="H117" s="753">
        <v>0</v>
      </c>
    </row>
    <row r="118" spans="1:8" x14ac:dyDescent="0.3">
      <c r="A118" s="1424"/>
      <c r="B118" s="456" t="s">
        <v>287</v>
      </c>
      <c r="C118" s="460">
        <v>13.984374495359813</v>
      </c>
      <c r="D118" s="461">
        <v>15.51355815025345</v>
      </c>
      <c r="E118" s="462">
        <v>25.614984431865679</v>
      </c>
      <c r="F118" s="461">
        <v>29.572128607702048</v>
      </c>
      <c r="G118" s="462">
        <v>0.436753265007637</v>
      </c>
      <c r="H118" s="739">
        <v>0.42729974069029891</v>
      </c>
    </row>
    <row r="119" spans="1:8" x14ac:dyDescent="0.3">
      <c r="A119" s="1425"/>
      <c r="B119" s="463" t="s">
        <v>254</v>
      </c>
      <c r="C119" s="464">
        <v>0.10427421349550547</v>
      </c>
      <c r="D119" s="465">
        <v>0.31767370216997354</v>
      </c>
      <c r="E119" s="466">
        <v>0.19099762783231208</v>
      </c>
      <c r="F119" s="467">
        <v>0.60555338013812243</v>
      </c>
      <c r="G119" s="466">
        <v>3.2566421340744878E-3</v>
      </c>
      <c r="H119" s="749">
        <v>8.7498876303331655E-3</v>
      </c>
    </row>
    <row r="120" spans="1:8" x14ac:dyDescent="0.3">
      <c r="A120" s="1423" t="s">
        <v>156</v>
      </c>
      <c r="B120" s="452" t="s">
        <v>265</v>
      </c>
      <c r="C120" s="453">
        <v>36.66310125598649</v>
      </c>
      <c r="D120" s="454">
        <v>40.109744195554086</v>
      </c>
      <c r="E120" s="455">
        <v>83.372001863839913</v>
      </c>
      <c r="F120" s="454">
        <v>86.335111662028339</v>
      </c>
      <c r="G120" s="455">
        <v>5.0399257686403915</v>
      </c>
      <c r="H120" s="727">
        <v>5.0350967770103683</v>
      </c>
    </row>
    <row r="121" spans="1:8" x14ac:dyDescent="0.3">
      <c r="A121" s="1424"/>
      <c r="B121" s="456" t="s">
        <v>17</v>
      </c>
      <c r="C121" s="195">
        <v>62867.999999999716</v>
      </c>
      <c r="D121" s="196">
        <v>7837.3388026065459</v>
      </c>
      <c r="E121" s="197">
        <v>62867.999999999716</v>
      </c>
      <c r="F121" s="196">
        <v>7837.3388026065459</v>
      </c>
      <c r="G121" s="197">
        <v>62867.999999999716</v>
      </c>
      <c r="H121" s="752">
        <v>7837.3388026065459</v>
      </c>
    </row>
    <row r="122" spans="1:8" x14ac:dyDescent="0.3">
      <c r="A122" s="1424"/>
      <c r="B122" s="456" t="s">
        <v>18</v>
      </c>
      <c r="C122" s="195">
        <v>62868</v>
      </c>
      <c r="D122" s="196">
        <v>8336</v>
      </c>
      <c r="E122" s="197">
        <v>62868</v>
      </c>
      <c r="F122" s="196">
        <v>8336</v>
      </c>
      <c r="G122" s="197">
        <v>62868</v>
      </c>
      <c r="H122" s="752">
        <v>8336</v>
      </c>
    </row>
    <row r="123" spans="1:8" x14ac:dyDescent="0.3">
      <c r="A123" s="1424"/>
      <c r="B123" s="456" t="s">
        <v>252</v>
      </c>
      <c r="C123" s="457">
        <v>14.798999999999999</v>
      </c>
      <c r="D123" s="458">
        <v>15.873000000000001</v>
      </c>
      <c r="E123" s="459">
        <v>62</v>
      </c>
      <c r="F123" s="458">
        <v>63</v>
      </c>
      <c r="G123" s="459">
        <v>4</v>
      </c>
      <c r="H123" s="753">
        <v>4</v>
      </c>
    </row>
    <row r="124" spans="1:8" x14ac:dyDescent="0.3">
      <c r="A124" s="1424"/>
      <c r="B124" s="456" t="s">
        <v>287</v>
      </c>
      <c r="C124" s="460">
        <v>58.799773594204098</v>
      </c>
      <c r="D124" s="461">
        <v>62.757501498414392</v>
      </c>
      <c r="E124" s="462">
        <v>86.364045248561851</v>
      </c>
      <c r="F124" s="461">
        <v>90.249744630875853</v>
      </c>
      <c r="G124" s="462">
        <v>3.9800669574802576</v>
      </c>
      <c r="H124" s="739">
        <v>4.0251279111500695</v>
      </c>
    </row>
    <row r="125" spans="1:8" x14ac:dyDescent="0.3">
      <c r="A125" s="1424"/>
      <c r="B125" s="754" t="s">
        <v>254</v>
      </c>
      <c r="C125" s="755">
        <v>0.43843935581701299</v>
      </c>
      <c r="D125" s="756">
        <v>1.2850957624839441</v>
      </c>
      <c r="E125" s="757">
        <v>0.64397180550136024</v>
      </c>
      <c r="F125" s="758">
        <v>1.8480589829301433</v>
      </c>
      <c r="G125" s="757">
        <v>2.9677291021376138E-2</v>
      </c>
      <c r="H125" s="759">
        <v>8.2423211545563105E-2</v>
      </c>
    </row>
    <row r="126" spans="1:8" ht="48.75" customHeight="1" x14ac:dyDescent="0.3">
      <c r="A126" s="1209" t="s">
        <v>1009</v>
      </c>
      <c r="B126" s="1209"/>
      <c r="C126" s="1209"/>
      <c r="D126" s="1209"/>
      <c r="E126" s="1209"/>
      <c r="F126" s="1209"/>
      <c r="G126" s="1209"/>
      <c r="H126" s="1209"/>
    </row>
    <row r="128" spans="1:8" ht="15.75" customHeight="1" x14ac:dyDescent="0.3">
      <c r="A128" s="1359" t="s">
        <v>1010</v>
      </c>
      <c r="B128" s="1359"/>
      <c r="C128" s="1359"/>
      <c r="D128" s="1359"/>
      <c r="E128" s="1359"/>
      <c r="F128" s="1359"/>
      <c r="G128" s="1359"/>
      <c r="H128" s="1359"/>
    </row>
    <row r="129" spans="1:8" x14ac:dyDescent="0.3">
      <c r="A129" s="1377" t="s">
        <v>10</v>
      </c>
      <c r="B129" s="1378"/>
      <c r="C129" s="1355" t="s">
        <v>988</v>
      </c>
      <c r="D129" s="1356"/>
      <c r="E129" s="1355" t="s">
        <v>701</v>
      </c>
      <c r="F129" s="1356"/>
      <c r="G129" s="1355" t="s">
        <v>989</v>
      </c>
      <c r="H129" s="1357"/>
    </row>
    <row r="130" spans="1:8" x14ac:dyDescent="0.3">
      <c r="A130" s="1426"/>
      <c r="B130" s="1427"/>
      <c r="C130" s="448" t="s">
        <v>363</v>
      </c>
      <c r="D130" s="449" t="s">
        <v>6</v>
      </c>
      <c r="E130" s="448" t="s">
        <v>363</v>
      </c>
      <c r="F130" s="449" t="s">
        <v>6</v>
      </c>
      <c r="G130" s="448" t="s">
        <v>363</v>
      </c>
      <c r="H130" s="449" t="s">
        <v>6</v>
      </c>
    </row>
    <row r="131" spans="1:8" x14ac:dyDescent="0.3">
      <c r="A131" s="1349" t="s">
        <v>991</v>
      </c>
      <c r="B131" s="452" t="s">
        <v>265</v>
      </c>
      <c r="C131" s="453">
        <v>2.0574288733138189</v>
      </c>
      <c r="D131" s="454">
        <v>2.0609280487264483</v>
      </c>
      <c r="E131" s="453">
        <v>35.103670895357546</v>
      </c>
      <c r="F131" s="454">
        <v>37.699213581805495</v>
      </c>
      <c r="G131" s="455">
        <v>2.208382841524676</v>
      </c>
      <c r="H131" s="727">
        <v>2.1920092253826975</v>
      </c>
    </row>
    <row r="132" spans="1:8" x14ac:dyDescent="0.3">
      <c r="A132" s="1350"/>
      <c r="B132" s="456" t="s">
        <v>17</v>
      </c>
      <c r="C132" s="195">
        <v>33390</v>
      </c>
      <c r="D132" s="196">
        <v>4297.524321377784</v>
      </c>
      <c r="E132" s="195">
        <v>33390.000000000007</v>
      </c>
      <c r="F132" s="196">
        <v>4297.5243213777867</v>
      </c>
      <c r="G132" s="197">
        <v>33389.999999999978</v>
      </c>
      <c r="H132" s="752">
        <v>4297.5243213777858</v>
      </c>
    </row>
    <row r="133" spans="1:8" x14ac:dyDescent="0.3">
      <c r="A133" s="1350"/>
      <c r="B133" s="456" t="s">
        <v>18</v>
      </c>
      <c r="C133" s="195">
        <v>33390</v>
      </c>
      <c r="D133" s="196">
        <v>4606</v>
      </c>
      <c r="E133" s="195">
        <v>33390</v>
      </c>
      <c r="F133" s="196">
        <v>4606</v>
      </c>
      <c r="G133" s="197">
        <v>33390</v>
      </c>
      <c r="H133" s="752">
        <v>4606</v>
      </c>
    </row>
    <row r="134" spans="1:8" x14ac:dyDescent="0.3">
      <c r="A134" s="1350"/>
      <c r="B134" s="456" t="s">
        <v>252</v>
      </c>
      <c r="C134" s="457">
        <v>0.6</v>
      </c>
      <c r="D134" s="458">
        <v>0.6</v>
      </c>
      <c r="E134" s="457">
        <v>10</v>
      </c>
      <c r="F134" s="458">
        <v>10</v>
      </c>
      <c r="G134" s="459">
        <v>2</v>
      </c>
      <c r="H134" s="753">
        <v>1</v>
      </c>
    </row>
    <row r="135" spans="1:8" x14ac:dyDescent="0.3">
      <c r="A135" s="1350"/>
      <c r="B135" s="456" t="s">
        <v>287</v>
      </c>
      <c r="C135" s="460">
        <v>3.5377555100065723</v>
      </c>
      <c r="D135" s="461">
        <v>3.4158134955616255</v>
      </c>
      <c r="E135" s="460">
        <v>63.323599219134735</v>
      </c>
      <c r="F135" s="461">
        <v>73.595733594511898</v>
      </c>
      <c r="G135" s="462">
        <v>2.6075136139598372</v>
      </c>
      <c r="H135" s="739">
        <v>2.6734086970782776</v>
      </c>
    </row>
    <row r="136" spans="1:8" x14ac:dyDescent="0.3">
      <c r="A136" s="1351"/>
      <c r="B136" s="463" t="s">
        <v>254</v>
      </c>
      <c r="C136" s="464">
        <f t="shared" ref="C136:H136" si="9">1.14*1.64*C135/SQRT(C133)</f>
        <v>3.6196643954466846E-2</v>
      </c>
      <c r="D136" s="465">
        <f t="shared" si="9"/>
        <v>9.4098106121130717E-2</v>
      </c>
      <c r="E136" s="464">
        <f t="shared" si="9"/>
        <v>0.64789716767231231</v>
      </c>
      <c r="F136" s="465">
        <f t="shared" si="9"/>
        <v>2.0273996688745459</v>
      </c>
      <c r="G136" s="741">
        <f t="shared" si="9"/>
        <v>2.6678848106932634E-2</v>
      </c>
      <c r="H136" s="742">
        <f t="shared" si="9"/>
        <v>7.3646496101059472E-2</v>
      </c>
    </row>
    <row r="137" spans="1:8" x14ac:dyDescent="0.3">
      <c r="A137" s="1349" t="s">
        <v>969</v>
      </c>
      <c r="B137" s="452" t="s">
        <v>265</v>
      </c>
      <c r="C137" s="453">
        <v>0.76638225102801882</v>
      </c>
      <c r="D137" s="454">
        <v>1.0992340619855909</v>
      </c>
      <c r="E137" s="455">
        <v>4.157313575752938</v>
      </c>
      <c r="F137" s="454">
        <v>5.7089693099037371</v>
      </c>
      <c r="G137" s="455">
        <v>0.26268119750396018</v>
      </c>
      <c r="H137" s="727">
        <v>0.38554518315094349</v>
      </c>
    </row>
    <row r="138" spans="1:8" x14ac:dyDescent="0.3">
      <c r="A138" s="1350"/>
      <c r="B138" s="456" t="s">
        <v>17</v>
      </c>
      <c r="C138" s="195">
        <v>33390.000000000218</v>
      </c>
      <c r="D138" s="196">
        <v>4297.5243213777931</v>
      </c>
      <c r="E138" s="197">
        <v>33390.000000000218</v>
      </c>
      <c r="F138" s="196">
        <v>4297.524321377794</v>
      </c>
      <c r="G138" s="197">
        <v>33390.000000000204</v>
      </c>
      <c r="H138" s="752">
        <v>4297.524321377794</v>
      </c>
    </row>
    <row r="139" spans="1:8" x14ac:dyDescent="0.3">
      <c r="A139" s="1350"/>
      <c r="B139" s="456" t="s">
        <v>18</v>
      </c>
      <c r="C139" s="195">
        <v>33390</v>
      </c>
      <c r="D139" s="196">
        <v>4606</v>
      </c>
      <c r="E139" s="197">
        <v>33390</v>
      </c>
      <c r="F139" s="196">
        <v>4606</v>
      </c>
      <c r="G139" s="197">
        <v>33390</v>
      </c>
      <c r="H139" s="752">
        <v>4606</v>
      </c>
    </row>
    <row r="140" spans="1:8" x14ac:dyDescent="0.3">
      <c r="A140" s="1350"/>
      <c r="B140" s="456" t="s">
        <v>252</v>
      </c>
      <c r="C140" s="457">
        <v>0</v>
      </c>
      <c r="D140" s="458">
        <v>0</v>
      </c>
      <c r="E140" s="459">
        <v>0</v>
      </c>
      <c r="F140" s="458">
        <v>0</v>
      </c>
      <c r="G140" s="459">
        <v>0</v>
      </c>
      <c r="H140" s="753">
        <v>0</v>
      </c>
    </row>
    <row r="141" spans="1:8" x14ac:dyDescent="0.3">
      <c r="A141" s="1350"/>
      <c r="B141" s="456" t="s">
        <v>287</v>
      </c>
      <c r="C141" s="460">
        <v>4.1852804422582857</v>
      </c>
      <c r="D141" s="461">
        <v>4.8075341680545902</v>
      </c>
      <c r="E141" s="462">
        <v>20.646564464641518</v>
      </c>
      <c r="F141" s="461">
        <v>22.781821859137981</v>
      </c>
      <c r="G141" s="462">
        <v>0.92848512603153321</v>
      </c>
      <c r="H141" s="739">
        <v>1.1186866605932284</v>
      </c>
    </row>
    <row r="142" spans="1:8" x14ac:dyDescent="0.3">
      <c r="A142" s="1351"/>
      <c r="B142" s="463" t="s">
        <v>254</v>
      </c>
      <c r="C142" s="464">
        <f t="shared" ref="C142:H142" si="10">1.14*1.64*C141/SQRT(C139)</f>
        <v>4.2821813319071124E-2</v>
      </c>
      <c r="D142" s="465">
        <f t="shared" si="10"/>
        <v>0.13243693220205593</v>
      </c>
      <c r="E142" s="466">
        <f t="shared" si="10"/>
        <v>0.21124589890277296</v>
      </c>
      <c r="F142" s="467">
        <f t="shared" si="10"/>
        <v>0.62758879948197854</v>
      </c>
      <c r="G142" s="466">
        <f t="shared" si="10"/>
        <v>9.4998214062337084E-3</v>
      </c>
      <c r="H142" s="749">
        <f t="shared" si="10"/>
        <v>3.081734299649962E-2</v>
      </c>
    </row>
    <row r="143" spans="1:8" x14ac:dyDescent="0.3">
      <c r="A143" s="1349" t="s">
        <v>780</v>
      </c>
      <c r="B143" s="452" t="s">
        <v>265</v>
      </c>
      <c r="C143" s="453">
        <v>24.321324115417529</v>
      </c>
      <c r="D143" s="454">
        <v>26.42059271120927</v>
      </c>
      <c r="E143" s="455">
        <v>35.949973791147677</v>
      </c>
      <c r="F143" s="454">
        <v>38.367455418207335</v>
      </c>
      <c r="G143" s="455">
        <v>1.8255208490769728</v>
      </c>
      <c r="H143" s="727">
        <v>1.7475989872254927</v>
      </c>
    </row>
    <row r="144" spans="1:8" x14ac:dyDescent="0.3">
      <c r="A144" s="1350"/>
      <c r="B144" s="456" t="s">
        <v>17</v>
      </c>
      <c r="C144" s="195">
        <v>33390.000000000087</v>
      </c>
      <c r="D144" s="196">
        <v>4297.5243213777903</v>
      </c>
      <c r="E144" s="197">
        <v>33390.000000000087</v>
      </c>
      <c r="F144" s="196">
        <v>4297.5243213777858</v>
      </c>
      <c r="G144" s="197">
        <v>33390.000000000102</v>
      </c>
      <c r="H144" s="752">
        <v>4297.5243213777876</v>
      </c>
    </row>
    <row r="145" spans="1:8" x14ac:dyDescent="0.3">
      <c r="A145" s="1350"/>
      <c r="B145" s="456" t="s">
        <v>18</v>
      </c>
      <c r="C145" s="195">
        <v>33390</v>
      </c>
      <c r="D145" s="196">
        <v>4606</v>
      </c>
      <c r="E145" s="197">
        <v>33390</v>
      </c>
      <c r="F145" s="196">
        <v>4606</v>
      </c>
      <c r="G145" s="197">
        <v>33390</v>
      </c>
      <c r="H145" s="752">
        <v>4606</v>
      </c>
    </row>
    <row r="146" spans="1:8" x14ac:dyDescent="0.3">
      <c r="A146" s="1350"/>
      <c r="B146" s="456" t="s">
        <v>252</v>
      </c>
      <c r="C146" s="457">
        <v>3.66</v>
      </c>
      <c r="D146" s="458">
        <v>2.7450000000000001</v>
      </c>
      <c r="E146" s="459">
        <v>10</v>
      </c>
      <c r="F146" s="458">
        <v>10</v>
      </c>
      <c r="G146" s="459">
        <v>2</v>
      </c>
      <c r="H146" s="753">
        <v>1</v>
      </c>
    </row>
    <row r="147" spans="1:8" x14ac:dyDescent="0.3">
      <c r="A147" s="1350"/>
      <c r="B147" s="456" t="s">
        <v>287</v>
      </c>
      <c r="C147" s="460">
        <v>49.768938210799121</v>
      </c>
      <c r="D147" s="461">
        <v>56.790882538200115</v>
      </c>
      <c r="E147" s="462">
        <v>60.162067777387691</v>
      </c>
      <c r="F147" s="461">
        <v>67.373132187457443</v>
      </c>
      <c r="G147" s="462">
        <v>2.1825256186239885</v>
      </c>
      <c r="H147" s="739">
        <v>2.1398730454039439</v>
      </c>
    </row>
    <row r="148" spans="1:8" x14ac:dyDescent="0.3">
      <c r="A148" s="1351"/>
      <c r="B148" s="463" t="s">
        <v>254</v>
      </c>
      <c r="C148" s="464">
        <f t="shared" ref="C148:H148" si="11">1.14*1.64*C147/SQRT(C145)</f>
        <v>0.50921227634659505</v>
      </c>
      <c r="D148" s="465">
        <f t="shared" si="11"/>
        <v>1.5644631941222487</v>
      </c>
      <c r="E148" s="466">
        <f t="shared" si="11"/>
        <v>0.61554987074235634</v>
      </c>
      <c r="F148" s="467">
        <f t="shared" si="11"/>
        <v>1.855980764326236</v>
      </c>
      <c r="G148" s="466">
        <f t="shared" si="11"/>
        <v>2.2330571605466386E-2</v>
      </c>
      <c r="H148" s="749">
        <f t="shared" si="11"/>
        <v>5.894876906300775E-2</v>
      </c>
    </row>
    <row r="149" spans="1:8" x14ac:dyDescent="0.3">
      <c r="A149" s="1349" t="s">
        <v>781</v>
      </c>
      <c r="B149" s="452" t="s">
        <v>265</v>
      </c>
      <c r="C149" s="453">
        <v>7.0096227235921118</v>
      </c>
      <c r="D149" s="454">
        <v>7.6335175010173728</v>
      </c>
      <c r="E149" s="455">
        <v>9.858668082548105</v>
      </c>
      <c r="F149" s="454">
        <v>9.9882549016821596</v>
      </c>
      <c r="G149" s="455">
        <v>0.56581624581371692</v>
      </c>
      <c r="H149" s="727">
        <v>0.56123285162433034</v>
      </c>
    </row>
    <row r="150" spans="1:8" x14ac:dyDescent="0.3">
      <c r="A150" s="1350"/>
      <c r="B150" s="456" t="s">
        <v>17</v>
      </c>
      <c r="C150" s="195">
        <v>33390.000000000058</v>
      </c>
      <c r="D150" s="196">
        <v>4297.5243213777921</v>
      </c>
      <c r="E150" s="197">
        <v>33390.000000000044</v>
      </c>
      <c r="F150" s="196">
        <v>4297.5243213777921</v>
      </c>
      <c r="G150" s="197">
        <v>33390.000000000058</v>
      </c>
      <c r="H150" s="752">
        <v>4297.5243213777912</v>
      </c>
    </row>
    <row r="151" spans="1:8" x14ac:dyDescent="0.3">
      <c r="A151" s="1350"/>
      <c r="B151" s="456" t="s">
        <v>18</v>
      </c>
      <c r="C151" s="195">
        <v>33390</v>
      </c>
      <c r="D151" s="196">
        <v>4606</v>
      </c>
      <c r="E151" s="197">
        <v>33390</v>
      </c>
      <c r="F151" s="196">
        <v>4606</v>
      </c>
      <c r="G151" s="197">
        <v>33390</v>
      </c>
      <c r="H151" s="752">
        <v>4606</v>
      </c>
    </row>
    <row r="152" spans="1:8" x14ac:dyDescent="0.3">
      <c r="A152" s="1350"/>
      <c r="B152" s="456" t="s">
        <v>252</v>
      </c>
      <c r="C152" s="457">
        <v>0</v>
      </c>
      <c r="D152" s="458">
        <v>0</v>
      </c>
      <c r="E152" s="459">
        <v>0</v>
      </c>
      <c r="F152" s="458">
        <v>0</v>
      </c>
      <c r="G152" s="459">
        <v>0</v>
      </c>
      <c r="H152" s="753">
        <v>0</v>
      </c>
    </row>
    <row r="153" spans="1:8" x14ac:dyDescent="0.3">
      <c r="A153" s="1350"/>
      <c r="B153" s="456" t="s">
        <v>287</v>
      </c>
      <c r="C153" s="460">
        <v>31.524691905656343</v>
      </c>
      <c r="D153" s="461">
        <v>32.318864137151969</v>
      </c>
      <c r="E153" s="462">
        <v>32.774734135251521</v>
      </c>
      <c r="F153" s="461">
        <v>32.666611931421855</v>
      </c>
      <c r="G153" s="462">
        <v>1.4232771955753576</v>
      </c>
      <c r="H153" s="739">
        <v>1.4096460692802155</v>
      </c>
    </row>
    <row r="154" spans="1:8" x14ac:dyDescent="0.3">
      <c r="A154" s="1351"/>
      <c r="B154" s="463" t="s">
        <v>254</v>
      </c>
      <c r="C154" s="464">
        <f t="shared" ref="C154:H154" si="12">1.14*1.64*C153/SQRT(C151)</f>
        <v>0.32254576254795675</v>
      </c>
      <c r="D154" s="465">
        <f t="shared" si="12"/>
        <v>0.8903132185769731</v>
      </c>
      <c r="E154" s="466">
        <f t="shared" si="12"/>
        <v>0.33533560440806331</v>
      </c>
      <c r="F154" s="467">
        <f t="shared" si="12"/>
        <v>0.89989290110095022</v>
      </c>
      <c r="G154" s="466">
        <f t="shared" si="12"/>
        <v>1.4562300235568735E-2</v>
      </c>
      <c r="H154" s="749">
        <f t="shared" si="12"/>
        <v>3.8832631111949838E-2</v>
      </c>
    </row>
    <row r="155" spans="1:8" x14ac:dyDescent="0.3">
      <c r="A155" s="1349" t="s">
        <v>720</v>
      </c>
      <c r="B155" s="452" t="s">
        <v>265</v>
      </c>
      <c r="C155" s="453">
        <v>1.061799160825208</v>
      </c>
      <c r="D155" s="454">
        <v>1.2698780513330283</v>
      </c>
      <c r="E155" s="455">
        <v>3.3513945035938013</v>
      </c>
      <c r="F155" s="454">
        <v>3.7230899340153103</v>
      </c>
      <c r="G155" s="455">
        <v>6.0313511053210013E-2</v>
      </c>
      <c r="H155" s="727">
        <v>5.9584510155204724E-2</v>
      </c>
    </row>
    <row r="156" spans="1:8" x14ac:dyDescent="0.3">
      <c r="A156" s="1350"/>
      <c r="B156" s="456" t="s">
        <v>17</v>
      </c>
      <c r="C156" s="195">
        <v>33390.000000000226</v>
      </c>
      <c r="D156" s="196">
        <v>4297.5243213778058</v>
      </c>
      <c r="E156" s="197">
        <v>33390.000000000233</v>
      </c>
      <c r="F156" s="196">
        <v>4297.5243213778058</v>
      </c>
      <c r="G156" s="197">
        <v>33390.000000000233</v>
      </c>
      <c r="H156" s="752">
        <v>4297.5243213778058</v>
      </c>
    </row>
    <row r="157" spans="1:8" x14ac:dyDescent="0.3">
      <c r="A157" s="1350"/>
      <c r="B157" s="456" t="s">
        <v>18</v>
      </c>
      <c r="C157" s="195">
        <v>33390</v>
      </c>
      <c r="D157" s="196">
        <v>4606</v>
      </c>
      <c r="E157" s="197">
        <v>33390</v>
      </c>
      <c r="F157" s="196">
        <v>4606</v>
      </c>
      <c r="G157" s="197">
        <v>33390</v>
      </c>
      <c r="H157" s="752">
        <v>4606</v>
      </c>
    </row>
    <row r="158" spans="1:8" x14ac:dyDescent="0.3">
      <c r="A158" s="1350"/>
      <c r="B158" s="456" t="s">
        <v>252</v>
      </c>
      <c r="C158" s="457">
        <v>0</v>
      </c>
      <c r="D158" s="458">
        <v>0</v>
      </c>
      <c r="E158" s="459">
        <v>0</v>
      </c>
      <c r="F158" s="458">
        <v>0</v>
      </c>
      <c r="G158" s="459">
        <v>0</v>
      </c>
      <c r="H158" s="753">
        <v>0</v>
      </c>
    </row>
    <row r="159" spans="1:8" x14ac:dyDescent="0.3">
      <c r="A159" s="1350"/>
      <c r="B159" s="456" t="s">
        <v>287</v>
      </c>
      <c r="C159" s="460">
        <v>15.497699556635592</v>
      </c>
      <c r="D159" s="461">
        <v>15.355266987646441</v>
      </c>
      <c r="E159" s="462">
        <v>32.640161982551831</v>
      </c>
      <c r="F159" s="461">
        <v>31.899096020011729</v>
      </c>
      <c r="G159" s="462">
        <v>0.41120032524770578</v>
      </c>
      <c r="H159" s="739">
        <v>0.38545977749688703</v>
      </c>
    </row>
    <row r="160" spans="1:8" x14ac:dyDescent="0.3">
      <c r="A160" s="1351"/>
      <c r="B160" s="463" t="s">
        <v>254</v>
      </c>
      <c r="C160" s="464">
        <f t="shared" ref="C160:H160" si="13">1.14*1.64*C159/SQRT(C157)</f>
        <v>0.15856514430636703</v>
      </c>
      <c r="D160" s="465">
        <f t="shared" si="13"/>
        <v>0.42300364009899799</v>
      </c>
      <c r="E160" s="466">
        <f t="shared" si="13"/>
        <v>0.33395872568264573</v>
      </c>
      <c r="F160" s="467">
        <f t="shared" si="13"/>
        <v>0.8787495354648085</v>
      </c>
      <c r="G160" s="466">
        <f t="shared" si="13"/>
        <v>4.207207571255968E-3</v>
      </c>
      <c r="H160" s="749">
        <f t="shared" si="13"/>
        <v>1.0618564244054506E-2</v>
      </c>
    </row>
    <row r="161" spans="1:8" x14ac:dyDescent="0.3">
      <c r="A161" s="1349" t="s">
        <v>156</v>
      </c>
      <c r="B161" s="452" t="s">
        <v>265</v>
      </c>
      <c r="C161" s="453">
        <v>35.216557124176617</v>
      </c>
      <c r="D161" s="454">
        <v>38.484150374271742</v>
      </c>
      <c r="E161" s="455">
        <v>88.421020848400019</v>
      </c>
      <c r="F161" s="454">
        <v>95.486983145614062</v>
      </c>
      <c r="G161" s="455">
        <v>4.9227146449725367</v>
      </c>
      <c r="H161" s="727">
        <v>4.9459707575386682</v>
      </c>
    </row>
    <row r="162" spans="1:8" x14ac:dyDescent="0.3">
      <c r="A162" s="1350"/>
      <c r="B162" s="456" t="s">
        <v>17</v>
      </c>
      <c r="C162" s="195">
        <v>33390.000000000124</v>
      </c>
      <c r="D162" s="196">
        <v>4297.5243213777885</v>
      </c>
      <c r="E162" s="197">
        <v>33390.00000000008</v>
      </c>
      <c r="F162" s="196">
        <v>4297.5243213777885</v>
      </c>
      <c r="G162" s="197">
        <v>33390.000000000044</v>
      </c>
      <c r="H162" s="752">
        <v>4297.5243213777885</v>
      </c>
    </row>
    <row r="163" spans="1:8" x14ac:dyDescent="0.3">
      <c r="A163" s="1350"/>
      <c r="B163" s="456" t="s">
        <v>18</v>
      </c>
      <c r="C163" s="195">
        <v>33390</v>
      </c>
      <c r="D163" s="196">
        <v>4606</v>
      </c>
      <c r="E163" s="197">
        <v>33390</v>
      </c>
      <c r="F163" s="196">
        <v>4606</v>
      </c>
      <c r="G163" s="197">
        <v>33390</v>
      </c>
      <c r="H163" s="752">
        <v>4606</v>
      </c>
    </row>
    <row r="164" spans="1:8" x14ac:dyDescent="0.3">
      <c r="A164" s="1350"/>
      <c r="B164" s="456" t="s">
        <v>252</v>
      </c>
      <c r="C164" s="457">
        <v>13.587505524027343</v>
      </c>
      <c r="D164" s="458">
        <v>13.5608</v>
      </c>
      <c r="E164" s="459">
        <v>62</v>
      </c>
      <c r="F164" s="458">
        <v>65</v>
      </c>
      <c r="G164" s="459">
        <v>4</v>
      </c>
      <c r="H164" s="753">
        <v>4</v>
      </c>
    </row>
    <row r="165" spans="1:8" x14ac:dyDescent="0.3">
      <c r="A165" s="1350"/>
      <c r="B165" s="456" t="s">
        <v>287</v>
      </c>
      <c r="C165" s="460">
        <v>59.127683166149836</v>
      </c>
      <c r="D165" s="461">
        <v>64.807695564452246</v>
      </c>
      <c r="E165" s="462">
        <v>95.949103041209383</v>
      </c>
      <c r="F165" s="461">
        <v>105.92699502819497</v>
      </c>
      <c r="G165" s="462">
        <v>3.8766550104808033</v>
      </c>
      <c r="H165" s="739">
        <v>3.9764751638916329</v>
      </c>
    </row>
    <row r="166" spans="1:8" x14ac:dyDescent="0.3">
      <c r="A166" s="1350"/>
      <c r="B166" s="754" t="s">
        <v>254</v>
      </c>
      <c r="C166" s="755">
        <f t="shared" ref="C166:H166" si="14">1.14*1.64*C165/SQRT(C163)</f>
        <v>0.60496653580610849</v>
      </c>
      <c r="D166" s="756">
        <f t="shared" si="14"/>
        <v>1.7853086600347556</v>
      </c>
      <c r="E166" s="757">
        <f t="shared" si="14"/>
        <v>0.98170591797810691</v>
      </c>
      <c r="F166" s="758">
        <f t="shared" si="14"/>
        <v>2.9180544055484861</v>
      </c>
      <c r="G166" s="757">
        <f t="shared" si="14"/>
        <v>3.9664103624959909E-2</v>
      </c>
      <c r="H166" s="759">
        <f t="shared" si="14"/>
        <v>0.10954309491607456</v>
      </c>
    </row>
    <row r="167" spans="1:8" ht="48.75" customHeight="1" x14ac:dyDescent="0.3">
      <c r="A167" s="1209" t="s">
        <v>1011</v>
      </c>
      <c r="B167" s="1209"/>
      <c r="C167" s="1209"/>
      <c r="D167" s="1209"/>
      <c r="E167" s="1209"/>
      <c r="F167" s="1209"/>
      <c r="G167" s="1209"/>
      <c r="H167" s="1209"/>
    </row>
  </sheetData>
  <mergeCells count="67">
    <mergeCell ref="A167:H167"/>
    <mergeCell ref="A131:A136"/>
    <mergeCell ref="A137:A142"/>
    <mergeCell ref="A143:A148"/>
    <mergeCell ref="A149:A154"/>
    <mergeCell ref="A155:A160"/>
    <mergeCell ref="A161:A166"/>
    <mergeCell ref="A126:H126"/>
    <mergeCell ref="A128:H128"/>
    <mergeCell ref="A129:B130"/>
    <mergeCell ref="C129:D129"/>
    <mergeCell ref="E129:F129"/>
    <mergeCell ref="G129:H129"/>
    <mergeCell ref="A120:A125"/>
    <mergeCell ref="A85:H85"/>
    <mergeCell ref="A87:H87"/>
    <mergeCell ref="A88:B89"/>
    <mergeCell ref="C88:D88"/>
    <mergeCell ref="E88:F88"/>
    <mergeCell ref="G88:H88"/>
    <mergeCell ref="A90:A95"/>
    <mergeCell ref="A96:A101"/>
    <mergeCell ref="A102:A107"/>
    <mergeCell ref="A108:A113"/>
    <mergeCell ref="A114:A119"/>
    <mergeCell ref="A79:A84"/>
    <mergeCell ref="A32:A37"/>
    <mergeCell ref="A38:A43"/>
    <mergeCell ref="A44:H44"/>
    <mergeCell ref="A46:H46"/>
    <mergeCell ref="A47:B48"/>
    <mergeCell ref="C47:D47"/>
    <mergeCell ref="E47:F47"/>
    <mergeCell ref="G47:H47"/>
    <mergeCell ref="A49:A54"/>
    <mergeCell ref="A55:A60"/>
    <mergeCell ref="A61:A66"/>
    <mergeCell ref="A67:A72"/>
    <mergeCell ref="A73:A78"/>
    <mergeCell ref="Q26:R26"/>
    <mergeCell ref="A14:A19"/>
    <mergeCell ref="J15:R15"/>
    <mergeCell ref="J16:J17"/>
    <mergeCell ref="K16:L16"/>
    <mergeCell ref="A20:A25"/>
    <mergeCell ref="J25:R25"/>
    <mergeCell ref="A26:A31"/>
    <mergeCell ref="J26:J27"/>
    <mergeCell ref="K26:L26"/>
    <mergeCell ref="M26:N26"/>
    <mergeCell ref="O26:P26"/>
    <mergeCell ref="A8:A13"/>
    <mergeCell ref="A1:H1"/>
    <mergeCell ref="A5:H5"/>
    <mergeCell ref="J5:R5"/>
    <mergeCell ref="T5:V5"/>
    <mergeCell ref="A6:B7"/>
    <mergeCell ref="C6:D6"/>
    <mergeCell ref="E6:F6"/>
    <mergeCell ref="G6:H6"/>
    <mergeCell ref="J6:J7"/>
    <mergeCell ref="K6:L6"/>
    <mergeCell ref="M6:N6"/>
    <mergeCell ref="O6:P6"/>
    <mergeCell ref="Q6:R6"/>
    <mergeCell ref="T6:T7"/>
    <mergeCell ref="U6:V6"/>
  </mergeCells>
  <hyperlinks>
    <hyperlink ref="A3" location="Kapitel4" display="&lt;  Zurück zur Übersicht"/>
  </hyperlinks>
  <pageMargins left="0.7" right="0.7" top="0.78740157499999996" bottom="0.78740157499999996"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5"/>
  <sheetViews>
    <sheetView showGridLines="0" zoomScaleNormal="100" workbookViewId="0">
      <selection sqref="A1:H1"/>
    </sheetView>
  </sheetViews>
  <sheetFormatPr baseColWidth="10" defaultColWidth="11.44140625" defaultRowHeight="14.4" x14ac:dyDescent="0.3"/>
  <cols>
    <col min="1" max="1" width="14.33203125" style="443" customWidth="1"/>
    <col min="2" max="2" width="22.88671875" style="443" customWidth="1"/>
    <col min="3" max="8" width="11.44140625" style="443" customWidth="1"/>
    <col min="9" max="9" width="11.44140625" style="443"/>
    <col min="10" max="10" width="16.6640625" style="443" customWidth="1"/>
    <col min="11" max="16384" width="11.44140625" style="443"/>
  </cols>
  <sheetData>
    <row r="1" spans="1:16" ht="24.6" x14ac:dyDescent="0.4">
      <c r="A1" s="1304" t="s">
        <v>1012</v>
      </c>
      <c r="B1" s="1304"/>
      <c r="C1" s="1304"/>
      <c r="D1" s="1304"/>
      <c r="E1" s="1304"/>
      <c r="F1" s="1304"/>
      <c r="G1" s="1304"/>
      <c r="H1" s="1304"/>
    </row>
    <row r="3" spans="1:16" x14ac:dyDescent="0.3">
      <c r="A3" s="434" t="s">
        <v>7</v>
      </c>
    </row>
    <row r="5" spans="1:16" ht="15" customHeight="1" x14ac:dyDescent="0.3">
      <c r="A5" s="1359" t="s">
        <v>1013</v>
      </c>
      <c r="B5" s="1359"/>
      <c r="C5" s="1359"/>
      <c r="D5" s="1359"/>
      <c r="E5" s="1359"/>
      <c r="F5" s="1359"/>
      <c r="G5" s="1359"/>
      <c r="H5" s="1359"/>
      <c r="J5" s="1359" t="s">
        <v>1014</v>
      </c>
      <c r="K5" s="1359"/>
      <c r="L5" s="1359"/>
      <c r="M5" s="1359"/>
      <c r="N5" s="1359"/>
      <c r="O5" s="1359"/>
      <c r="P5" s="1359"/>
    </row>
    <row r="6" spans="1:16" x14ac:dyDescent="0.3">
      <c r="A6" s="1377" t="s">
        <v>10</v>
      </c>
      <c r="B6" s="1378"/>
      <c r="C6" s="1355" t="s">
        <v>1015</v>
      </c>
      <c r="D6" s="1356"/>
      <c r="E6" s="1355" t="s">
        <v>701</v>
      </c>
      <c r="F6" s="1356"/>
      <c r="G6" s="1355" t="s">
        <v>989</v>
      </c>
      <c r="H6" s="1357"/>
      <c r="J6" s="1378" t="s">
        <v>10</v>
      </c>
      <c r="K6" s="1383" t="s">
        <v>1016</v>
      </c>
      <c r="L6" s="1429"/>
      <c r="M6" s="1383" t="s">
        <v>1017</v>
      </c>
      <c r="N6" s="1429"/>
      <c r="O6" s="1383" t="s">
        <v>989</v>
      </c>
      <c r="P6" s="1384"/>
    </row>
    <row r="7" spans="1:16" x14ac:dyDescent="0.3">
      <c r="A7" s="1426"/>
      <c r="B7" s="1427"/>
      <c r="C7" s="448" t="s">
        <v>363</v>
      </c>
      <c r="D7" s="449" t="s">
        <v>6</v>
      </c>
      <c r="E7" s="724" t="s">
        <v>363</v>
      </c>
      <c r="F7" s="725" t="s">
        <v>6</v>
      </c>
      <c r="G7" s="724" t="s">
        <v>363</v>
      </c>
      <c r="H7" s="726" t="s">
        <v>6</v>
      </c>
      <c r="J7" s="1427"/>
      <c r="K7" s="724" t="s">
        <v>363</v>
      </c>
      <c r="L7" s="726" t="s">
        <v>6</v>
      </c>
      <c r="M7" s="724" t="s">
        <v>363</v>
      </c>
      <c r="N7" s="726" t="s">
        <v>6</v>
      </c>
      <c r="O7" s="724" t="s">
        <v>363</v>
      </c>
      <c r="P7" s="726" t="s">
        <v>6</v>
      </c>
    </row>
    <row r="8" spans="1:16" ht="15" thickBot="1" x14ac:dyDescent="0.35">
      <c r="A8" s="1423" t="s">
        <v>991</v>
      </c>
      <c r="B8" s="452" t="s">
        <v>265</v>
      </c>
      <c r="C8" s="453">
        <v>1.6269473021629499</v>
      </c>
      <c r="D8" s="454">
        <v>1.58770084766203</v>
      </c>
      <c r="E8" s="453">
        <v>29.9919053865945</v>
      </c>
      <c r="F8" s="454">
        <v>29.242843921780899</v>
      </c>
      <c r="G8" s="455">
        <v>1.57327558493241</v>
      </c>
      <c r="H8" s="727">
        <v>1.49541163054647</v>
      </c>
      <c r="J8" s="471" t="s">
        <v>992</v>
      </c>
      <c r="K8" s="453">
        <f>C8/$C$116 * 100</f>
        <v>5.4206204286974096</v>
      </c>
      <c r="L8" s="453">
        <f>D8/$D$116 * 100</f>
        <v>5.0695412692347661</v>
      </c>
      <c r="M8" s="453">
        <f>E8/$E$116 * 100</f>
        <v>40.180758254653306</v>
      </c>
      <c r="N8" s="453">
        <f>F8/$F$116 * 100</f>
        <v>38.742108566455038</v>
      </c>
      <c r="O8" s="453">
        <f>G8/$G$116 * 100</f>
        <v>41.639006826914716</v>
      </c>
      <c r="P8" s="453">
        <f>H8/$H$116 * 100</f>
        <v>40.234405668194448</v>
      </c>
    </row>
    <row r="9" spans="1:16" ht="15" thickBot="1" x14ac:dyDescent="0.35">
      <c r="A9" s="1424"/>
      <c r="B9" s="456" t="s">
        <v>17</v>
      </c>
      <c r="C9" s="302">
        <v>55018</v>
      </c>
      <c r="D9" s="731">
        <v>6640</v>
      </c>
      <c r="E9" s="302">
        <v>55018</v>
      </c>
      <c r="F9" s="731">
        <v>6640</v>
      </c>
      <c r="G9" s="732">
        <v>55018</v>
      </c>
      <c r="H9" s="733">
        <v>6640</v>
      </c>
      <c r="J9" s="473" t="s">
        <v>994</v>
      </c>
      <c r="K9" s="453">
        <f>C14/$C$116 * 100</f>
        <v>2.4155453086751275</v>
      </c>
      <c r="L9" s="453">
        <f>D14/$D$116 * 100</f>
        <v>3.2191383868145453</v>
      </c>
      <c r="M9" s="453">
        <f>E14/$E$116 * 100</f>
        <v>5.3547909421977238</v>
      </c>
      <c r="N9" s="453">
        <f>F14/$F$116 * 100</f>
        <v>7.2897517495799118</v>
      </c>
      <c r="O9" s="453">
        <f>G14/$G$116 * 100</f>
        <v>5.333618888778914</v>
      </c>
      <c r="P9" s="453">
        <f>H14/$H$116 * 100</f>
        <v>8.0510630743130882</v>
      </c>
    </row>
    <row r="10" spans="1:16" ht="15" thickBot="1" x14ac:dyDescent="0.35">
      <c r="A10" s="1424"/>
      <c r="B10" s="456" t="s">
        <v>18</v>
      </c>
      <c r="C10" s="302">
        <v>55018</v>
      </c>
      <c r="D10" s="731">
        <v>5874</v>
      </c>
      <c r="E10" s="302">
        <v>55018</v>
      </c>
      <c r="F10" s="731">
        <v>5874</v>
      </c>
      <c r="G10" s="732">
        <v>55018</v>
      </c>
      <c r="H10" s="733">
        <v>5874</v>
      </c>
      <c r="J10" s="473" t="s">
        <v>1018</v>
      </c>
      <c r="K10" s="453">
        <f>C20/$C$116 * 100</f>
        <v>0.70443951033084296</v>
      </c>
      <c r="L10" s="453">
        <f>D20/$D$116 * 100</f>
        <v>0.85742077524901505</v>
      </c>
      <c r="M10" s="453">
        <f>E20/$E$116 * 100</f>
        <v>1.304746355479341</v>
      </c>
      <c r="N10" s="453">
        <f>F20/$F$116 * 100</f>
        <v>1.4407443740026207</v>
      </c>
      <c r="O10" s="453">
        <f>G20/$G$116 * 100</f>
        <v>1.0794552889234983</v>
      </c>
      <c r="P10" s="453">
        <f>H20/$H$116 * 100</f>
        <v>1.3414263129348825</v>
      </c>
    </row>
    <row r="11" spans="1:16" ht="15" thickBot="1" x14ac:dyDescent="0.35">
      <c r="A11" s="1424"/>
      <c r="B11" s="456" t="s">
        <v>252</v>
      </c>
      <c r="C11" s="453">
        <v>0.15</v>
      </c>
      <c r="D11" s="735">
        <v>0</v>
      </c>
      <c r="E11" s="736">
        <v>2</v>
      </c>
      <c r="F11" s="735">
        <v>0</v>
      </c>
      <c r="G11" s="737">
        <v>1</v>
      </c>
      <c r="H11" s="738">
        <v>0</v>
      </c>
      <c r="J11" s="473" t="s">
        <v>1019</v>
      </c>
      <c r="K11" s="453">
        <f>C26/$C$116 * 100</f>
        <v>7.0150657638765615E-2</v>
      </c>
      <c r="L11" s="453">
        <f>D26/$D$116 * 100</f>
        <v>9.7781351981636691E-2</v>
      </c>
      <c r="M11" s="453">
        <f>E26/$E$116 * 100</f>
        <v>0.10930760107533408</v>
      </c>
      <c r="N11" s="453">
        <f>F26/$F$116 * 100</f>
        <v>0.20811239715253621</v>
      </c>
      <c r="O11" s="453">
        <f>G26/$G$116 * 100</f>
        <v>0.13005392145105144</v>
      </c>
      <c r="P11" s="453">
        <f>H26/$H$116 * 100</f>
        <v>0.22179935209432838</v>
      </c>
    </row>
    <row r="12" spans="1:16" ht="15" thickBot="1" x14ac:dyDescent="0.35">
      <c r="A12" s="1424"/>
      <c r="B12" s="456" t="s">
        <v>287</v>
      </c>
      <c r="C12" s="460">
        <v>3.3078680135479699</v>
      </c>
      <c r="D12" s="461">
        <v>3.0636647176381699</v>
      </c>
      <c r="E12" s="460">
        <v>54.058873417537299</v>
      </c>
      <c r="F12" s="461">
        <v>53.1239293559345</v>
      </c>
      <c r="G12" s="462">
        <v>2.2126519127443198</v>
      </c>
      <c r="H12" s="739">
        <v>2.17104423687621</v>
      </c>
      <c r="J12" s="473" t="s">
        <v>1020</v>
      </c>
      <c r="K12" s="453">
        <f>C32/$C$116 * 100</f>
        <v>9.3054857896280332E-2</v>
      </c>
      <c r="L12" s="453">
        <f>D32/$D$116 * 100</f>
        <v>5.5575393470676131E-2</v>
      </c>
      <c r="M12" s="453">
        <f>E32/$E$116 * 100</f>
        <v>0.13976394138746628</v>
      </c>
      <c r="N12" s="453">
        <f>F32/$F$116 * 100</f>
        <v>4.3231999921588424E-2</v>
      </c>
      <c r="O12" s="453">
        <f>G32/$G$116 * 100</f>
        <v>0.11999657159506817</v>
      </c>
      <c r="P12" s="453">
        <f>H32/$H$116 * 100</f>
        <v>5.2770158005823409E-2</v>
      </c>
    </row>
    <row r="13" spans="1:16" ht="15" thickBot="1" x14ac:dyDescent="0.35">
      <c r="A13" s="1425"/>
      <c r="B13" s="463" t="s">
        <v>254</v>
      </c>
      <c r="C13" s="464">
        <v>2.6446397829310301E-2</v>
      </c>
      <c r="D13" s="465">
        <v>7.4962664974991197E-2</v>
      </c>
      <c r="E13" s="464">
        <v>0.43220057957242403</v>
      </c>
      <c r="F13" s="465">
        <v>1.29985219842661</v>
      </c>
      <c r="G13" s="741">
        <v>1.7690147400849999E-2</v>
      </c>
      <c r="H13" s="742">
        <v>5.3121759975191099E-2</v>
      </c>
      <c r="J13" s="473" t="s">
        <v>1021</v>
      </c>
      <c r="K13" s="453">
        <f>C38/$C$116 * 100</f>
        <v>1.0752839888121046</v>
      </c>
      <c r="L13" s="453">
        <f>D38/$D$116 * 100</f>
        <v>0.5958317687417144</v>
      </c>
      <c r="M13" s="453">
        <f>E38/$E$116 * 100</f>
        <v>0.88179871989765479</v>
      </c>
      <c r="N13" s="453">
        <f>F38/$F$116 * 100</f>
        <v>0.47700331281874597</v>
      </c>
      <c r="O13" s="453">
        <f>G38/$G$116 * 100</f>
        <v>0.78266483607360626</v>
      </c>
      <c r="P13" s="453">
        <f>H38/$H$116 * 100</f>
        <v>0.54025673235617333</v>
      </c>
    </row>
    <row r="14" spans="1:16" ht="15" thickBot="1" x14ac:dyDescent="0.35">
      <c r="A14" s="1423" t="s">
        <v>1022</v>
      </c>
      <c r="B14" s="452" t="s">
        <v>265</v>
      </c>
      <c r="C14" s="453">
        <v>0.72500278794576101</v>
      </c>
      <c r="D14" s="454">
        <v>1.00818367462631</v>
      </c>
      <c r="E14" s="455">
        <v>3.99694755100318</v>
      </c>
      <c r="F14" s="454">
        <v>5.5023611395811098</v>
      </c>
      <c r="G14" s="455">
        <v>0.20152383585734901</v>
      </c>
      <c r="H14" s="727">
        <v>0.29923775832256</v>
      </c>
      <c r="J14" s="473" t="s">
        <v>1023</v>
      </c>
      <c r="K14" s="453">
        <f>C44/$C$116 * 100</f>
        <v>69.153766920807527</v>
      </c>
      <c r="L14" s="453">
        <f>D44/$D$116 * 100</f>
        <v>65.804250592466715</v>
      </c>
      <c r="M14" s="453">
        <f>E44/$E$116 * 100</f>
        <v>39.230327706150284</v>
      </c>
      <c r="N14" s="453">
        <f>F44/$F$116 * 100</f>
        <v>37.961045915114447</v>
      </c>
      <c r="O14" s="453">
        <f>G44/$G$116 * 100</f>
        <v>37.148062362638264</v>
      </c>
      <c r="P14" s="453">
        <f>H44/$H$116 * 100</f>
        <v>35.262842774722081</v>
      </c>
    </row>
    <row r="15" spans="1:16" ht="15" customHeight="1" thickBot="1" x14ac:dyDescent="0.35">
      <c r="A15" s="1424"/>
      <c r="B15" s="456" t="s">
        <v>17</v>
      </c>
      <c r="C15" s="302">
        <v>55018</v>
      </c>
      <c r="D15" s="731">
        <v>6640</v>
      </c>
      <c r="E15" s="732">
        <v>55018</v>
      </c>
      <c r="F15" s="731">
        <v>6640</v>
      </c>
      <c r="G15" s="732">
        <v>55018</v>
      </c>
      <c r="H15" s="733">
        <v>6640</v>
      </c>
      <c r="J15" s="473" t="s">
        <v>1024</v>
      </c>
      <c r="K15" s="453">
        <f>C50/$C$116 * 100</f>
        <v>16.283231295420283</v>
      </c>
      <c r="L15" s="453">
        <f>D50/$D$116 * 100</f>
        <v>20.168054038753581</v>
      </c>
      <c r="M15" s="453">
        <f>E50/$E$116 * 100</f>
        <v>6.0887311148971861</v>
      </c>
      <c r="N15" s="453">
        <f>F50/$F$116 * 100</f>
        <v>7.5232733498972513</v>
      </c>
      <c r="O15" s="453">
        <f>G50/$G$116 * 100</f>
        <v>4.8224148623830745</v>
      </c>
      <c r="P15" s="453">
        <f>H50/$H$116 * 100</f>
        <v>6.0126466886403298</v>
      </c>
    </row>
    <row r="16" spans="1:16" ht="15" thickBot="1" x14ac:dyDescent="0.35">
      <c r="A16" s="1424"/>
      <c r="B16" s="456" t="s">
        <v>18</v>
      </c>
      <c r="C16" s="302">
        <v>55018</v>
      </c>
      <c r="D16" s="731">
        <v>5874</v>
      </c>
      <c r="E16" s="732">
        <v>55018</v>
      </c>
      <c r="F16" s="731">
        <v>5874</v>
      </c>
      <c r="G16" s="732">
        <v>55018</v>
      </c>
      <c r="H16" s="733">
        <v>5874</v>
      </c>
      <c r="J16" s="473" t="s">
        <v>1025</v>
      </c>
      <c r="K16" s="453">
        <f>C56/$C$116 * 100</f>
        <v>2.7649523932530782</v>
      </c>
      <c r="L16" s="453">
        <f>D56/$D$116 * 100</f>
        <v>2.4141661843029261</v>
      </c>
      <c r="M16" s="453">
        <f>E56/$E$116 * 100</f>
        <v>3.3896724699026701</v>
      </c>
      <c r="N16" s="453">
        <f>F56/$F$116 * 100</f>
        <v>3.0536460391952227</v>
      </c>
      <c r="O16" s="453">
        <f>G56/$G$116 * 100</f>
        <v>5.4966879595258211</v>
      </c>
      <c r="P16" s="453">
        <f>H56/$H$116 * 100</f>
        <v>5.1508314872896861</v>
      </c>
    </row>
    <row r="17" spans="1:16" ht="15" thickBot="1" x14ac:dyDescent="0.35">
      <c r="A17" s="1424"/>
      <c r="B17" s="456" t="s">
        <v>252</v>
      </c>
      <c r="C17" s="736">
        <v>0</v>
      </c>
      <c r="D17" s="735">
        <v>0</v>
      </c>
      <c r="E17" s="737">
        <v>0</v>
      </c>
      <c r="F17" s="735">
        <v>0</v>
      </c>
      <c r="G17" s="737">
        <v>0</v>
      </c>
      <c r="H17" s="738">
        <v>0</v>
      </c>
      <c r="J17" s="473" t="s">
        <v>1026</v>
      </c>
      <c r="K17" s="453">
        <f>C62/$C$116 * 100</f>
        <v>0.72494814799912888</v>
      </c>
      <c r="L17" s="453">
        <f>D62/$D$116 * 100</f>
        <v>0.53764404911449315</v>
      </c>
      <c r="M17" s="453">
        <f>E62/$E$116 * 100</f>
        <v>1.2065502185895887</v>
      </c>
      <c r="N17" s="453">
        <f>F62/$F$116 * 100</f>
        <v>0.87617735146013653</v>
      </c>
      <c r="O17" s="453">
        <f>G62/$G$116 * 100</f>
        <v>2.0755660318628224</v>
      </c>
      <c r="P17" s="453">
        <f>H62/$H$116 * 100</f>
        <v>1.6057545817869694</v>
      </c>
    </row>
    <row r="18" spans="1:16" ht="15" thickBot="1" x14ac:dyDescent="0.35">
      <c r="A18" s="1424"/>
      <c r="B18" s="456" t="s">
        <v>287</v>
      </c>
      <c r="C18" s="460">
        <v>4.4285778884602802</v>
      </c>
      <c r="D18" s="461">
        <v>4.8213281142077999</v>
      </c>
      <c r="E18" s="462">
        <v>23.472560246910501</v>
      </c>
      <c r="F18" s="461">
        <v>26.887768244704802</v>
      </c>
      <c r="G18" s="462">
        <v>0.78362178065441201</v>
      </c>
      <c r="H18" s="739">
        <v>0.927158879263693</v>
      </c>
      <c r="J18" s="473" t="s">
        <v>1027</v>
      </c>
      <c r="K18" s="453">
        <f>C68/$C$116 * 100</f>
        <v>3.6772007139418257E-2</v>
      </c>
      <c r="L18" s="453">
        <f>D68/$D$116 * 100</f>
        <v>1.353712019903688E-2</v>
      </c>
      <c r="M18" s="453">
        <f>E68/$E$116 * 100</f>
        <v>3.701039062815966E-2</v>
      </c>
      <c r="N18" s="453">
        <f>F68/$F$116 * 100</f>
        <v>1.9259749463738284E-2</v>
      </c>
      <c r="O18" s="453">
        <f>G68/$G$116 * 100</f>
        <v>4.6598590793676814E-2</v>
      </c>
      <c r="P18" s="453">
        <f>H68/$H$116 * 100</f>
        <v>3.7028825555455738E-2</v>
      </c>
    </row>
    <row r="19" spans="1:16" ht="15" thickBot="1" x14ac:dyDescent="0.35">
      <c r="A19" s="1425"/>
      <c r="B19" s="463" t="s">
        <v>254</v>
      </c>
      <c r="C19" s="464">
        <v>3.5406470928290197E-2</v>
      </c>
      <c r="D19" s="465">
        <v>0.117969698863944</v>
      </c>
      <c r="E19" s="466">
        <v>0.187663069935013</v>
      </c>
      <c r="F19" s="467">
        <v>0.65789795836629805</v>
      </c>
      <c r="G19" s="466">
        <v>6.2650544925070403E-3</v>
      </c>
      <c r="H19" s="749">
        <v>2.2686000868402102E-2</v>
      </c>
      <c r="J19" s="473" t="s">
        <v>1028</v>
      </c>
      <c r="K19" s="453">
        <f>C74/$C$116 * 100</f>
        <v>7.3669613903134437E-2</v>
      </c>
      <c r="L19" s="453">
        <f>D74/$D$116 * 100</f>
        <v>4.0741898775718662E-2</v>
      </c>
      <c r="M19" s="453">
        <f>E74/$E$116 * 100</f>
        <v>6.7492152847983933E-2</v>
      </c>
      <c r="N19" s="453">
        <f>F74/$F$116 * 100</f>
        <v>5.2811472179428567E-2</v>
      </c>
      <c r="O19" s="453">
        <f>G74/$G$116 * 100</f>
        <v>5.6401305965085545E-2</v>
      </c>
      <c r="P19" s="453">
        <f>H74/$H$116 * 100</f>
        <v>5.6046687078632321E-2</v>
      </c>
    </row>
    <row r="20" spans="1:16" ht="15" customHeight="1" thickBot="1" x14ac:dyDescent="0.35">
      <c r="A20" s="1423" t="s">
        <v>835</v>
      </c>
      <c r="B20" s="452" t="s">
        <v>265</v>
      </c>
      <c r="C20" s="453">
        <v>0.21143077179915401</v>
      </c>
      <c r="D20" s="454">
        <v>0.26853074457196102</v>
      </c>
      <c r="E20" s="455">
        <v>0.97389474332552095</v>
      </c>
      <c r="F20" s="454">
        <v>1.0874850238952201</v>
      </c>
      <c r="G20" s="455">
        <v>4.07858107218773E-2</v>
      </c>
      <c r="H20" s="727">
        <v>4.9857441077342302E-2</v>
      </c>
      <c r="J20" s="473" t="s">
        <v>1029</v>
      </c>
      <c r="K20" s="453">
        <f>C80/$C$116 * 100</f>
        <v>0.25405208632413179</v>
      </c>
      <c r="L20" s="453">
        <f>D80/$D$116 * 100</f>
        <v>0.22470387256465929</v>
      </c>
      <c r="M20" s="453">
        <f>E80/$E$116 * 100</f>
        <v>0.12398788019774329</v>
      </c>
      <c r="N20" s="453">
        <f>F80/$F$116 * 100</f>
        <v>0.19914952990484291</v>
      </c>
      <c r="O20" s="453">
        <f>G80/$G$116 * 100</f>
        <v>3.6822160610971044E-2</v>
      </c>
      <c r="P20" s="453">
        <f>H80/$H$116 * 100</f>
        <v>4.3822098381286832E-2</v>
      </c>
    </row>
    <row r="21" spans="1:16" ht="15" thickBot="1" x14ac:dyDescent="0.35">
      <c r="A21" s="1424"/>
      <c r="B21" s="456" t="s">
        <v>17</v>
      </c>
      <c r="C21" s="302">
        <v>55018</v>
      </c>
      <c r="D21" s="731">
        <v>6640</v>
      </c>
      <c r="E21" s="732">
        <v>55018</v>
      </c>
      <c r="F21" s="731">
        <v>6640</v>
      </c>
      <c r="G21" s="732">
        <v>55018</v>
      </c>
      <c r="H21" s="733">
        <v>6640</v>
      </c>
      <c r="J21" s="473" t="s">
        <v>1030</v>
      </c>
      <c r="K21" s="453">
        <f>C86/$C$116 * 100</f>
        <v>0.49123800615640584</v>
      </c>
      <c r="L21" s="453">
        <f>D86/$D$116 * 100</f>
        <v>0.42718805716774827</v>
      </c>
      <c r="M21" s="453">
        <f>E86/$E$116 * 100</f>
        <v>0.32705102820111592</v>
      </c>
      <c r="N21" s="453">
        <f>F86/$F$116 * 100</f>
        <v>0.2662319706605461</v>
      </c>
      <c r="O21" s="453">
        <f>G86/$G$116 * 100</f>
        <v>9.0311285250354048E-2</v>
      </c>
      <c r="P21" s="453">
        <f>H86/$H$116 * 100</f>
        <v>4.1429888582277793E-2</v>
      </c>
    </row>
    <row r="22" spans="1:16" ht="15" thickBot="1" x14ac:dyDescent="0.35">
      <c r="A22" s="1424"/>
      <c r="B22" s="456" t="s">
        <v>18</v>
      </c>
      <c r="C22" s="302">
        <v>55018</v>
      </c>
      <c r="D22" s="731">
        <v>5874</v>
      </c>
      <c r="E22" s="732">
        <v>55018</v>
      </c>
      <c r="F22" s="731">
        <v>5874</v>
      </c>
      <c r="G22" s="732">
        <v>55018</v>
      </c>
      <c r="H22" s="733">
        <v>5874</v>
      </c>
      <c r="J22" s="473" t="s">
        <v>1031</v>
      </c>
      <c r="K22" s="453">
        <f>C92/$C$116 * 100</f>
        <v>7.6502675522509583E-2</v>
      </c>
      <c r="L22" s="453">
        <f>D92/$D$116 * 100</f>
        <v>8.5893193724380298E-2</v>
      </c>
      <c r="M22" s="453">
        <f>E92/$E$116 * 100</f>
        <v>0.24220047076989251</v>
      </c>
      <c r="N22" s="453">
        <f>F92/$F$116 * 100</f>
        <v>0.23472968374168304</v>
      </c>
      <c r="O22" s="453">
        <f>G92/$G$116 * 100</f>
        <v>5.2224746828653613E-2</v>
      </c>
      <c r="P22" s="453">
        <f>H92/$H$116 * 100</f>
        <v>6.6265964244307488E-2</v>
      </c>
    </row>
    <row r="23" spans="1:16" ht="15" thickBot="1" x14ac:dyDescent="0.35">
      <c r="A23" s="1424"/>
      <c r="B23" s="456" t="s">
        <v>252</v>
      </c>
      <c r="C23" s="736">
        <v>0</v>
      </c>
      <c r="D23" s="735">
        <v>0</v>
      </c>
      <c r="E23" s="737">
        <v>0</v>
      </c>
      <c r="F23" s="735">
        <v>0</v>
      </c>
      <c r="G23" s="737">
        <v>0</v>
      </c>
      <c r="H23" s="738">
        <v>0</v>
      </c>
      <c r="J23" s="473" t="s">
        <v>1032</v>
      </c>
      <c r="K23" s="453">
        <f>C98/$C$116 * 100</f>
        <v>3.447979366776556E-2</v>
      </c>
      <c r="L23" s="453">
        <f>D98/$D$116 * 100</f>
        <v>4.1145395354157926E-2</v>
      </c>
      <c r="M23" s="453">
        <f>E98/$E$116 * 100</f>
        <v>3.3798651234617071E-3</v>
      </c>
      <c r="N23" s="453">
        <f>F98/$F$116 * 100</f>
        <v>7.8793936675641777E-3</v>
      </c>
      <c r="O23" s="453">
        <f>G98/$G$116 * 100</f>
        <v>1.2338764195444847E-3</v>
      </c>
      <c r="P23" s="453">
        <f>H98/$H$116 * 100</f>
        <v>2.6669491646851085E-3</v>
      </c>
    </row>
    <row r="24" spans="1:16" ht="15" thickBot="1" x14ac:dyDescent="0.35">
      <c r="A24" s="1424"/>
      <c r="B24" s="456" t="s">
        <v>287</v>
      </c>
      <c r="C24" s="460">
        <v>2.45671640524822</v>
      </c>
      <c r="D24" s="461">
        <v>2.5048591443256898</v>
      </c>
      <c r="E24" s="462">
        <v>11.6008074276853</v>
      </c>
      <c r="F24" s="461">
        <v>10.978039541375599</v>
      </c>
      <c r="G24" s="462">
        <v>0.362753714090575</v>
      </c>
      <c r="H24" s="739">
        <v>0.39799269348494498</v>
      </c>
      <c r="J24" s="473" t="s">
        <v>1033</v>
      </c>
      <c r="K24" s="453">
        <f>C104/$C$116 * 100</f>
        <v>5.4601940393030131E-2</v>
      </c>
      <c r="L24" s="453">
        <f>D104/$D$116 * 100</f>
        <v>7.2946551443735907E-2</v>
      </c>
      <c r="M24" s="453">
        <f>E104/$E$116 * 100</f>
        <v>0.17389431071622821</v>
      </c>
      <c r="N24" s="453">
        <f>F104/$F$116 * 100</f>
        <v>0.18153161760079028</v>
      </c>
      <c r="O24" s="453">
        <f>G104/$G$116 * 100</f>
        <v>0.16863312201139272</v>
      </c>
      <c r="P24" s="453">
        <f>H104/$H$116 * 100</f>
        <v>0.24602020882264838</v>
      </c>
    </row>
    <row r="25" spans="1:16" ht="15" customHeight="1" thickBot="1" x14ac:dyDescent="0.35">
      <c r="A25" s="1425"/>
      <c r="B25" s="463" t="s">
        <v>254</v>
      </c>
      <c r="C25" s="464">
        <v>1.9641442506437901E-2</v>
      </c>
      <c r="D25" s="465">
        <v>6.1289643009756499E-2</v>
      </c>
      <c r="E25" s="466">
        <v>9.2748431049010593E-2</v>
      </c>
      <c r="F25" s="467">
        <v>0.26861395618276601</v>
      </c>
      <c r="G25" s="466">
        <v>2.9002151831956902E-3</v>
      </c>
      <c r="H25" s="749">
        <v>9.7382043055958996E-3</v>
      </c>
      <c r="J25" s="473" t="s">
        <v>1000</v>
      </c>
      <c r="K25" s="453">
        <f>C110/$C$116 * 100</f>
        <v>0.27269036736321828</v>
      </c>
      <c r="L25" s="453">
        <f>D110/$D$116 * 100</f>
        <v>0.27444010064042795</v>
      </c>
      <c r="M25" s="453">
        <f>E110/$E$116 * 100</f>
        <v>1.1385365772847831</v>
      </c>
      <c r="N25" s="453">
        <f>F110/$F$116 * 100</f>
        <v>1.4233115271839467</v>
      </c>
      <c r="O25" s="453">
        <f>G110/$G$116 * 100</f>
        <v>0.92024736197365598</v>
      </c>
      <c r="P25" s="453">
        <f>H110/$H$116 * 100</f>
        <v>1.0329225478328166</v>
      </c>
    </row>
    <row r="26" spans="1:16" x14ac:dyDescent="0.3">
      <c r="A26" s="1423" t="s">
        <v>1034</v>
      </c>
      <c r="B26" s="452" t="s">
        <v>265</v>
      </c>
      <c r="C26" s="453">
        <v>2.1055047976818501E-2</v>
      </c>
      <c r="D26" s="760">
        <v>3.0623586471013799E-2</v>
      </c>
      <c r="E26" s="455">
        <v>8.1589879631188203E-2</v>
      </c>
      <c r="F26" s="760">
        <v>0.15708485091048199</v>
      </c>
      <c r="G26" s="455">
        <v>4.9139178605816297E-3</v>
      </c>
      <c r="H26" s="727">
        <v>8.2437238791308008E-3</v>
      </c>
      <c r="J26" s="533" t="s">
        <v>156</v>
      </c>
      <c r="K26" s="743">
        <f t="shared" ref="K26:P26" si="0">SUM(K8:K25)</f>
        <v>100.00000000000017</v>
      </c>
      <c r="L26" s="743">
        <f t="shared" si="0"/>
        <v>99.999999999999943</v>
      </c>
      <c r="M26" s="743">
        <f t="shared" si="0"/>
        <v>99.999999999999886</v>
      </c>
      <c r="N26" s="743">
        <f t="shared" si="0"/>
        <v>100.00000000000004</v>
      </c>
      <c r="O26" s="743">
        <f t="shared" si="0"/>
        <v>100.00000000000014</v>
      </c>
      <c r="P26" s="743">
        <f t="shared" si="0"/>
        <v>99.999999999999901</v>
      </c>
    </row>
    <row r="27" spans="1:16" x14ac:dyDescent="0.3">
      <c r="A27" s="1424"/>
      <c r="B27" s="456" t="s">
        <v>17</v>
      </c>
      <c r="C27" s="302">
        <v>55018</v>
      </c>
      <c r="D27" s="761">
        <v>6640</v>
      </c>
      <c r="E27" s="732">
        <v>55018</v>
      </c>
      <c r="F27" s="761">
        <v>6640</v>
      </c>
      <c r="G27" s="732">
        <v>55018</v>
      </c>
      <c r="H27" s="733">
        <v>6640</v>
      </c>
      <c r="K27" s="641"/>
      <c r="L27" s="641"/>
      <c r="M27" s="641"/>
      <c r="N27" s="641"/>
      <c r="O27" s="641"/>
      <c r="P27" s="641"/>
    </row>
    <row r="28" spans="1:16" x14ac:dyDescent="0.3">
      <c r="A28" s="1424"/>
      <c r="B28" s="456" t="s">
        <v>18</v>
      </c>
      <c r="C28" s="302">
        <v>55018</v>
      </c>
      <c r="D28" s="761">
        <v>5874</v>
      </c>
      <c r="E28" s="732">
        <v>55018</v>
      </c>
      <c r="F28" s="761">
        <v>5874</v>
      </c>
      <c r="G28" s="732">
        <v>55018</v>
      </c>
      <c r="H28" s="733">
        <v>5874</v>
      </c>
    </row>
    <row r="29" spans="1:16" x14ac:dyDescent="0.3">
      <c r="A29" s="1424"/>
      <c r="B29" s="456" t="s">
        <v>252</v>
      </c>
      <c r="C29" s="736">
        <v>0</v>
      </c>
      <c r="D29" s="762">
        <v>0</v>
      </c>
      <c r="E29" s="737">
        <v>0</v>
      </c>
      <c r="F29" s="762">
        <v>0</v>
      </c>
      <c r="G29" s="737">
        <v>0</v>
      </c>
      <c r="H29" s="738">
        <v>0</v>
      </c>
    </row>
    <row r="30" spans="1:16" x14ac:dyDescent="0.3">
      <c r="A30" s="1424"/>
      <c r="B30" s="456" t="s">
        <v>287</v>
      </c>
      <c r="C30" s="460">
        <v>0.68084527148511198</v>
      </c>
      <c r="D30" s="763">
        <v>0.66930214257376197</v>
      </c>
      <c r="E30" s="462">
        <v>3.0039446681767301</v>
      </c>
      <c r="F30" s="763">
        <v>4.86956652459987</v>
      </c>
      <c r="G30" s="462">
        <v>0.126111469337159</v>
      </c>
      <c r="H30" s="739">
        <v>0.157041949707943</v>
      </c>
    </row>
    <row r="31" spans="1:16" x14ac:dyDescent="0.3">
      <c r="A31" s="1425"/>
      <c r="B31" s="463" t="s">
        <v>254</v>
      </c>
      <c r="C31" s="464">
        <v>5.4433565172956003E-3</v>
      </c>
      <c r="D31" s="764">
        <v>1.6376685083046402E-2</v>
      </c>
      <c r="E31" s="466">
        <v>2.4016531320615601E-2</v>
      </c>
      <c r="F31" s="765">
        <v>0.119150010722591</v>
      </c>
      <c r="G31" s="466">
        <v>1.00826093280309E-3</v>
      </c>
      <c r="H31" s="749">
        <v>3.84254941319146E-3</v>
      </c>
    </row>
    <row r="32" spans="1:16" x14ac:dyDescent="0.3">
      <c r="A32" s="1423" t="s">
        <v>837</v>
      </c>
      <c r="B32" s="452" t="s">
        <v>265</v>
      </c>
      <c r="C32" s="453">
        <v>2.7929524304266901E-2</v>
      </c>
      <c r="D32" s="760">
        <v>1.7405341950369899E-2</v>
      </c>
      <c r="E32" s="455">
        <v>0.10432324049198299</v>
      </c>
      <c r="F32" s="760">
        <v>3.2631848727719702E-2</v>
      </c>
      <c r="G32" s="455">
        <v>4.5339140088251498E-3</v>
      </c>
      <c r="H32" s="766">
        <v>1.9613340054893502E-3</v>
      </c>
    </row>
    <row r="33" spans="1:8" x14ac:dyDescent="0.3">
      <c r="A33" s="1424"/>
      <c r="B33" s="456" t="s">
        <v>17</v>
      </c>
      <c r="C33" s="302">
        <v>55018</v>
      </c>
      <c r="D33" s="761">
        <v>6640</v>
      </c>
      <c r="E33" s="732">
        <v>55018</v>
      </c>
      <c r="F33" s="761">
        <v>6640</v>
      </c>
      <c r="G33" s="732">
        <v>55018</v>
      </c>
      <c r="H33" s="767">
        <v>6640</v>
      </c>
    </row>
    <row r="34" spans="1:8" x14ac:dyDescent="0.3">
      <c r="A34" s="1424"/>
      <c r="B34" s="456" t="s">
        <v>18</v>
      </c>
      <c r="C34" s="302">
        <v>55018</v>
      </c>
      <c r="D34" s="761">
        <v>5874</v>
      </c>
      <c r="E34" s="732">
        <v>55018</v>
      </c>
      <c r="F34" s="761">
        <v>5874</v>
      </c>
      <c r="G34" s="732">
        <v>55018</v>
      </c>
      <c r="H34" s="767">
        <v>5874</v>
      </c>
    </row>
    <row r="35" spans="1:8" x14ac:dyDescent="0.3">
      <c r="A35" s="1424"/>
      <c r="B35" s="456" t="s">
        <v>252</v>
      </c>
      <c r="C35" s="736">
        <v>0</v>
      </c>
      <c r="D35" s="762">
        <v>0</v>
      </c>
      <c r="E35" s="737">
        <v>0</v>
      </c>
      <c r="F35" s="762">
        <v>0</v>
      </c>
      <c r="G35" s="737">
        <v>0</v>
      </c>
      <c r="H35" s="768">
        <v>0</v>
      </c>
    </row>
    <row r="36" spans="1:8" x14ac:dyDescent="0.3">
      <c r="A36" s="1424"/>
      <c r="B36" s="456" t="s">
        <v>287</v>
      </c>
      <c r="C36" s="460">
        <v>1.04926564407208</v>
      </c>
      <c r="D36" s="763">
        <v>0.801775821185719</v>
      </c>
      <c r="E36" s="462">
        <v>4.8858594243983298</v>
      </c>
      <c r="F36" s="763">
        <v>1.3055265436148</v>
      </c>
      <c r="G36" s="462">
        <v>0.124066821851368</v>
      </c>
      <c r="H36" s="769">
        <v>7.0184352154675195E-2</v>
      </c>
    </row>
    <row r="37" spans="1:8" x14ac:dyDescent="0.3">
      <c r="A37" s="1425"/>
      <c r="B37" s="463" t="s">
        <v>254</v>
      </c>
      <c r="C37" s="464">
        <v>8.3888766232828507E-3</v>
      </c>
      <c r="D37" s="764">
        <v>1.96180906881116E-2</v>
      </c>
      <c r="E37" s="466">
        <v>3.9062435848862799E-2</v>
      </c>
      <c r="F37" s="765">
        <v>3.1944014089244299E-2</v>
      </c>
      <c r="G37" s="466">
        <v>9.9191398044330302E-4</v>
      </c>
      <c r="H37" s="770">
        <v>1.7172917280301001E-3</v>
      </c>
    </row>
    <row r="38" spans="1:8" x14ac:dyDescent="0.3">
      <c r="A38" s="1423" t="s">
        <v>838</v>
      </c>
      <c r="B38" s="452" t="s">
        <v>265</v>
      </c>
      <c r="C38" s="453">
        <v>0.32273619001160397</v>
      </c>
      <c r="D38" s="454">
        <v>0.186605168802183</v>
      </c>
      <c r="E38" s="455">
        <v>0.65819623436618002</v>
      </c>
      <c r="F38" s="454">
        <v>0.36004579882388599</v>
      </c>
      <c r="G38" s="455">
        <v>2.9571970409817998E-2</v>
      </c>
      <c r="H38" s="727">
        <v>2.0079983477551602E-2</v>
      </c>
    </row>
    <row r="39" spans="1:8" x14ac:dyDescent="0.3">
      <c r="A39" s="1424"/>
      <c r="B39" s="456" t="s">
        <v>17</v>
      </c>
      <c r="C39" s="302">
        <v>55018</v>
      </c>
      <c r="D39" s="731">
        <v>6640</v>
      </c>
      <c r="E39" s="732">
        <v>55018</v>
      </c>
      <c r="F39" s="731">
        <v>6640</v>
      </c>
      <c r="G39" s="732">
        <v>55018</v>
      </c>
      <c r="H39" s="733">
        <v>6640</v>
      </c>
    </row>
    <row r="40" spans="1:8" x14ac:dyDescent="0.3">
      <c r="A40" s="1424"/>
      <c r="B40" s="456" t="s">
        <v>18</v>
      </c>
      <c r="C40" s="302">
        <v>55018</v>
      </c>
      <c r="D40" s="731">
        <v>5874</v>
      </c>
      <c r="E40" s="732">
        <v>55018</v>
      </c>
      <c r="F40" s="731">
        <v>5874</v>
      </c>
      <c r="G40" s="732">
        <v>55018</v>
      </c>
      <c r="H40" s="733">
        <v>5874</v>
      </c>
    </row>
    <row r="41" spans="1:8" x14ac:dyDescent="0.3">
      <c r="A41" s="1424"/>
      <c r="B41" s="456" t="s">
        <v>252</v>
      </c>
      <c r="C41" s="736">
        <v>0</v>
      </c>
      <c r="D41" s="735">
        <v>0</v>
      </c>
      <c r="E41" s="737">
        <v>0</v>
      </c>
      <c r="F41" s="735">
        <v>0</v>
      </c>
      <c r="G41" s="737">
        <v>0</v>
      </c>
      <c r="H41" s="738">
        <v>0</v>
      </c>
    </row>
    <row r="42" spans="1:8" x14ac:dyDescent="0.3">
      <c r="A42" s="1424"/>
      <c r="B42" s="456" t="s">
        <v>287</v>
      </c>
      <c r="C42" s="460">
        <v>4.8503508061486098</v>
      </c>
      <c r="D42" s="461">
        <v>2.9371136361704799</v>
      </c>
      <c r="E42" s="462">
        <v>9.1872664536465702</v>
      </c>
      <c r="F42" s="461">
        <v>5.3812047936285001</v>
      </c>
      <c r="G42" s="462">
        <v>0.30026873643712598</v>
      </c>
      <c r="H42" s="739">
        <v>0.26807050274972699</v>
      </c>
    </row>
    <row r="43" spans="1:8" x14ac:dyDescent="0.3">
      <c r="A43" s="1425"/>
      <c r="B43" s="463" t="s">
        <v>254</v>
      </c>
      <c r="C43" s="464">
        <v>3.87785445204437E-2</v>
      </c>
      <c r="D43" s="465">
        <v>7.1866175248922706E-2</v>
      </c>
      <c r="E43" s="466">
        <v>7.34521760245226E-2</v>
      </c>
      <c r="F43" s="467">
        <v>0.13166892897391499</v>
      </c>
      <c r="G43" s="466">
        <v>2.4006479179328301E-3</v>
      </c>
      <c r="H43" s="749">
        <v>6.5592292693167301E-3</v>
      </c>
    </row>
    <row r="44" spans="1:8" x14ac:dyDescent="0.3">
      <c r="A44" s="1423" t="s">
        <v>717</v>
      </c>
      <c r="B44" s="452" t="s">
        <v>265</v>
      </c>
      <c r="C44" s="453">
        <v>20.755840776191299</v>
      </c>
      <c r="D44" s="454">
        <v>20.6088596377468</v>
      </c>
      <c r="E44" s="455">
        <v>29.282480668758801</v>
      </c>
      <c r="F44" s="454">
        <v>28.653291776803901</v>
      </c>
      <c r="G44" s="455">
        <v>1.4035911035444799</v>
      </c>
      <c r="H44" s="727">
        <v>1.3106311460476301</v>
      </c>
    </row>
    <row r="45" spans="1:8" x14ac:dyDescent="0.3">
      <c r="A45" s="1424"/>
      <c r="B45" s="456" t="s">
        <v>17</v>
      </c>
      <c r="C45" s="302">
        <v>55018</v>
      </c>
      <c r="D45" s="731">
        <v>6640</v>
      </c>
      <c r="E45" s="732">
        <v>55018</v>
      </c>
      <c r="F45" s="731">
        <v>6640</v>
      </c>
      <c r="G45" s="732">
        <v>55018</v>
      </c>
      <c r="H45" s="733">
        <v>6640</v>
      </c>
    </row>
    <row r="46" spans="1:8" x14ac:dyDescent="0.3">
      <c r="A46" s="1424"/>
      <c r="B46" s="456" t="s">
        <v>18</v>
      </c>
      <c r="C46" s="302">
        <v>55018</v>
      </c>
      <c r="D46" s="731">
        <v>5874</v>
      </c>
      <c r="E46" s="732">
        <v>55018</v>
      </c>
      <c r="F46" s="731">
        <v>5874</v>
      </c>
      <c r="G46" s="732">
        <v>55018</v>
      </c>
      <c r="H46" s="733">
        <v>5874</v>
      </c>
    </row>
    <row r="47" spans="1:8" x14ac:dyDescent="0.3">
      <c r="A47" s="1424"/>
      <c r="B47" s="456" t="s">
        <v>252</v>
      </c>
      <c r="C47" s="736">
        <v>0</v>
      </c>
      <c r="D47" s="735">
        <v>0</v>
      </c>
      <c r="E47" s="737">
        <v>0</v>
      </c>
      <c r="F47" s="735">
        <v>0</v>
      </c>
      <c r="G47" s="737">
        <v>0</v>
      </c>
      <c r="H47" s="738">
        <v>0</v>
      </c>
    </row>
    <row r="48" spans="1:8" x14ac:dyDescent="0.3">
      <c r="A48" s="1424"/>
      <c r="B48" s="456" t="s">
        <v>287</v>
      </c>
      <c r="C48" s="460">
        <v>45.125516238948798</v>
      </c>
      <c r="D48" s="461">
        <v>44.541903401592499</v>
      </c>
      <c r="E48" s="462">
        <v>52.478941834470099</v>
      </c>
      <c r="F48" s="461">
        <v>54.587880559302</v>
      </c>
      <c r="G48" s="462">
        <v>1.8825878084794301</v>
      </c>
      <c r="H48" s="739">
        <v>1.7817725781083</v>
      </c>
    </row>
    <row r="49" spans="1:15" x14ac:dyDescent="0.3">
      <c r="A49" s="1425"/>
      <c r="B49" s="463" t="s">
        <v>254</v>
      </c>
      <c r="C49" s="464">
        <v>0.36077840766935798</v>
      </c>
      <c r="D49" s="465">
        <v>1.0898646195906401</v>
      </c>
      <c r="E49" s="466">
        <v>0.419569029880068</v>
      </c>
      <c r="F49" s="467">
        <v>1.3356725944921299</v>
      </c>
      <c r="G49" s="466">
        <v>1.50512855796368E-2</v>
      </c>
      <c r="H49" s="749">
        <v>4.3596944556428999E-2</v>
      </c>
    </row>
    <row r="50" spans="1:15" x14ac:dyDescent="0.3">
      <c r="A50" s="1423" t="s">
        <v>823</v>
      </c>
      <c r="B50" s="452" t="s">
        <v>265</v>
      </c>
      <c r="C50" s="453">
        <v>4.88725591010353</v>
      </c>
      <c r="D50" s="454">
        <v>6.3163183397570304</v>
      </c>
      <c r="E50" s="455">
        <v>4.5447785321787002</v>
      </c>
      <c r="F50" s="454">
        <v>5.6786250540433496</v>
      </c>
      <c r="G50" s="455">
        <v>0.18220865821656401</v>
      </c>
      <c r="H50" s="727">
        <v>0.22347494984043501</v>
      </c>
    </row>
    <row r="51" spans="1:15" x14ac:dyDescent="0.3">
      <c r="A51" s="1424"/>
      <c r="B51" s="456" t="s">
        <v>17</v>
      </c>
      <c r="C51" s="302">
        <v>55018</v>
      </c>
      <c r="D51" s="731">
        <v>6640</v>
      </c>
      <c r="E51" s="732">
        <v>55018</v>
      </c>
      <c r="F51" s="731">
        <v>6640</v>
      </c>
      <c r="G51" s="732">
        <v>55018</v>
      </c>
      <c r="H51" s="733">
        <v>6640</v>
      </c>
    </row>
    <row r="52" spans="1:15" x14ac:dyDescent="0.3">
      <c r="A52" s="1424"/>
      <c r="B52" s="456" t="s">
        <v>18</v>
      </c>
      <c r="C52" s="302">
        <v>55018</v>
      </c>
      <c r="D52" s="731">
        <v>5874</v>
      </c>
      <c r="E52" s="732">
        <v>55018</v>
      </c>
      <c r="F52" s="731">
        <v>5874</v>
      </c>
      <c r="G52" s="732">
        <v>55018</v>
      </c>
      <c r="H52" s="733">
        <v>5874</v>
      </c>
    </row>
    <row r="53" spans="1:15" x14ac:dyDescent="0.3">
      <c r="A53" s="1424"/>
      <c r="B53" s="456" t="s">
        <v>252</v>
      </c>
      <c r="C53" s="736">
        <v>0</v>
      </c>
      <c r="D53" s="735">
        <v>0</v>
      </c>
      <c r="E53" s="737">
        <v>0</v>
      </c>
      <c r="F53" s="735">
        <v>0</v>
      </c>
      <c r="G53" s="737">
        <v>0</v>
      </c>
      <c r="H53" s="738">
        <v>0</v>
      </c>
    </row>
    <row r="54" spans="1:15" x14ac:dyDescent="0.3">
      <c r="A54" s="1424"/>
      <c r="B54" s="456" t="s">
        <v>287</v>
      </c>
      <c r="C54" s="460">
        <v>26.311112315147401</v>
      </c>
      <c r="D54" s="461">
        <v>31.490257774238501</v>
      </c>
      <c r="E54" s="462">
        <v>22.4637128959893</v>
      </c>
      <c r="F54" s="461">
        <v>25.891986219675101</v>
      </c>
      <c r="G54" s="462">
        <v>0.71158625856192004</v>
      </c>
      <c r="H54" s="739">
        <v>0.81944671049516904</v>
      </c>
    </row>
    <row r="55" spans="1:15" x14ac:dyDescent="0.3">
      <c r="A55" s="1425"/>
      <c r="B55" s="463" t="s">
        <v>254</v>
      </c>
      <c r="C55" s="464">
        <v>0.210357287766059</v>
      </c>
      <c r="D55" s="465">
        <v>0.77051304926283504</v>
      </c>
      <c r="E55" s="466">
        <v>0.17959733748068499</v>
      </c>
      <c r="F55" s="467">
        <v>0.63353286583490398</v>
      </c>
      <c r="G55" s="466">
        <v>5.6891306444884701E-3</v>
      </c>
      <c r="H55" s="749">
        <v>2.00504672949538E-2</v>
      </c>
    </row>
    <row r="56" spans="1:15" x14ac:dyDescent="0.3">
      <c r="A56" s="1423" t="s">
        <v>1035</v>
      </c>
      <c r="B56" s="452" t="s">
        <v>265</v>
      </c>
      <c r="C56" s="453">
        <v>0.82987397770868698</v>
      </c>
      <c r="D56" s="454">
        <v>0.75607900077186696</v>
      </c>
      <c r="E56" s="455">
        <v>2.5301348313179601</v>
      </c>
      <c r="F56" s="454">
        <v>2.3049157059527898</v>
      </c>
      <c r="G56" s="455">
        <v>0.207685188089648</v>
      </c>
      <c r="H56" s="727">
        <v>0.19144344709848499</v>
      </c>
    </row>
    <row r="57" spans="1:15" x14ac:dyDescent="0.3">
      <c r="A57" s="1424"/>
      <c r="B57" s="456" t="s">
        <v>17</v>
      </c>
      <c r="C57" s="302">
        <v>55018</v>
      </c>
      <c r="D57" s="731">
        <v>6640</v>
      </c>
      <c r="E57" s="732">
        <v>55018</v>
      </c>
      <c r="F57" s="731">
        <v>6640</v>
      </c>
      <c r="G57" s="732">
        <v>55018</v>
      </c>
      <c r="H57" s="733">
        <v>6640</v>
      </c>
    </row>
    <row r="58" spans="1:15" x14ac:dyDescent="0.3">
      <c r="A58" s="1424"/>
      <c r="B58" s="456" t="s">
        <v>18</v>
      </c>
      <c r="C58" s="302">
        <v>55018</v>
      </c>
      <c r="D58" s="731">
        <v>5874</v>
      </c>
      <c r="E58" s="732">
        <v>55018</v>
      </c>
      <c r="F58" s="731">
        <v>5874</v>
      </c>
      <c r="G58" s="732">
        <v>55018</v>
      </c>
      <c r="H58" s="733">
        <v>5874</v>
      </c>
    </row>
    <row r="59" spans="1:15" x14ac:dyDescent="0.3">
      <c r="A59" s="1424"/>
      <c r="B59" s="456" t="s">
        <v>252</v>
      </c>
      <c r="C59" s="736">
        <v>0</v>
      </c>
      <c r="D59" s="735">
        <v>0</v>
      </c>
      <c r="E59" s="737">
        <v>0</v>
      </c>
      <c r="F59" s="735">
        <v>0</v>
      </c>
      <c r="G59" s="737">
        <v>0</v>
      </c>
      <c r="H59" s="738">
        <v>0</v>
      </c>
    </row>
    <row r="60" spans="1:15" x14ac:dyDescent="0.3">
      <c r="A60" s="1424"/>
      <c r="B60" s="456" t="s">
        <v>287</v>
      </c>
      <c r="C60" s="460">
        <v>4.4203830807875804</v>
      </c>
      <c r="D60" s="461">
        <v>5.4640641598130797</v>
      </c>
      <c r="E60" s="462">
        <v>10.967099531415499</v>
      </c>
      <c r="F60" s="461">
        <v>11.3852254727447</v>
      </c>
      <c r="G60" s="462">
        <v>0.731863190926347</v>
      </c>
      <c r="H60" s="739">
        <v>0.68720304556522604</v>
      </c>
    </row>
    <row r="61" spans="1:15" x14ac:dyDescent="0.3">
      <c r="A61" s="1425"/>
      <c r="B61" s="463" t="s">
        <v>254</v>
      </c>
      <c r="C61" s="464">
        <v>3.5340953458137397E-2</v>
      </c>
      <c r="D61" s="465">
        <v>0.13369635673765601</v>
      </c>
      <c r="E61" s="466">
        <v>8.7681937747680599E-2</v>
      </c>
      <c r="F61" s="467">
        <v>0.278577103383574</v>
      </c>
      <c r="G61" s="466">
        <v>5.8512446762065797E-3</v>
      </c>
      <c r="H61" s="749">
        <v>1.6814689733481401E-2</v>
      </c>
    </row>
    <row r="62" spans="1:15" x14ac:dyDescent="0.3">
      <c r="A62" s="1423" t="s">
        <v>825</v>
      </c>
      <c r="B62" s="452" t="s">
        <v>265</v>
      </c>
      <c r="C62" s="453">
        <v>0.217586242960501</v>
      </c>
      <c r="D62" s="454">
        <v>0.16838168725439301</v>
      </c>
      <c r="E62" s="455">
        <v>0.90059873362203402</v>
      </c>
      <c r="F62" s="454">
        <v>0.66134545807176204</v>
      </c>
      <c r="G62" s="455">
        <v>7.8422556436531093E-2</v>
      </c>
      <c r="H62" s="727">
        <v>5.9681857791321402E-2</v>
      </c>
      <c r="J62" s="641"/>
      <c r="K62" s="641"/>
      <c r="L62" s="641"/>
      <c r="M62" s="641"/>
      <c r="N62" s="641"/>
      <c r="O62" s="641"/>
    </row>
    <row r="63" spans="1:15" x14ac:dyDescent="0.3">
      <c r="A63" s="1424"/>
      <c r="B63" s="456" t="s">
        <v>17</v>
      </c>
      <c r="C63" s="302">
        <v>55018</v>
      </c>
      <c r="D63" s="731">
        <v>6640</v>
      </c>
      <c r="E63" s="732">
        <v>55018</v>
      </c>
      <c r="F63" s="731">
        <v>6640</v>
      </c>
      <c r="G63" s="732">
        <v>55018</v>
      </c>
      <c r="H63" s="733">
        <v>6640</v>
      </c>
    </row>
    <row r="64" spans="1:15" x14ac:dyDescent="0.3">
      <c r="A64" s="1424"/>
      <c r="B64" s="456" t="s">
        <v>18</v>
      </c>
      <c r="C64" s="302">
        <v>55018</v>
      </c>
      <c r="D64" s="731">
        <v>5874</v>
      </c>
      <c r="E64" s="732">
        <v>55018</v>
      </c>
      <c r="F64" s="731">
        <v>5874</v>
      </c>
      <c r="G64" s="732">
        <v>55018</v>
      </c>
      <c r="H64" s="733">
        <v>5874</v>
      </c>
    </row>
    <row r="65" spans="1:8" x14ac:dyDescent="0.3">
      <c r="A65" s="1424"/>
      <c r="B65" s="456" t="s">
        <v>252</v>
      </c>
      <c r="C65" s="736">
        <v>0</v>
      </c>
      <c r="D65" s="735">
        <v>0</v>
      </c>
      <c r="E65" s="737">
        <v>0</v>
      </c>
      <c r="F65" s="735">
        <v>0</v>
      </c>
      <c r="G65" s="737">
        <v>0</v>
      </c>
      <c r="H65" s="738">
        <v>0</v>
      </c>
    </row>
    <row r="66" spans="1:8" x14ac:dyDescent="0.3">
      <c r="A66" s="1424"/>
      <c r="B66" s="456" t="s">
        <v>287</v>
      </c>
      <c r="C66" s="460">
        <v>1.76118384918536</v>
      </c>
      <c r="D66" s="461">
        <v>1.2454032420832899</v>
      </c>
      <c r="E66" s="462">
        <v>5.9063124998751304</v>
      </c>
      <c r="F66" s="461">
        <v>4.7379785342264604</v>
      </c>
      <c r="G66" s="462">
        <v>0.44298401861666498</v>
      </c>
      <c r="H66" s="739">
        <v>0.37536013480418501</v>
      </c>
    </row>
    <row r="67" spans="1:8" x14ac:dyDescent="0.3">
      <c r="A67" s="1425"/>
      <c r="B67" s="463" t="s">
        <v>254</v>
      </c>
      <c r="C67" s="464">
        <v>1.4080661179753101E-2</v>
      </c>
      <c r="D67" s="465">
        <v>3.0472899158178399E-2</v>
      </c>
      <c r="E67" s="466">
        <v>4.7220956046667303E-2</v>
      </c>
      <c r="F67" s="467">
        <v>0.115930276402349</v>
      </c>
      <c r="G67" s="466">
        <v>3.54165629958047E-3</v>
      </c>
      <c r="H67" s="749">
        <v>9.1844240880202006E-3</v>
      </c>
    </row>
    <row r="68" spans="1:8" x14ac:dyDescent="0.3">
      <c r="A68" s="1423" t="s">
        <v>841</v>
      </c>
      <c r="B68" s="452" t="s">
        <v>265</v>
      </c>
      <c r="C68" s="453">
        <v>1.1036765735130001E-2</v>
      </c>
      <c r="D68" s="760">
        <v>4.2396138177918296E-3</v>
      </c>
      <c r="E68" s="455">
        <v>2.76254650797218E-2</v>
      </c>
      <c r="F68" s="760">
        <v>1.453740822017E-2</v>
      </c>
      <c r="G68" s="455">
        <v>1.7606669989198699E-3</v>
      </c>
      <c r="H68" s="766">
        <v>1.37626828286612E-3</v>
      </c>
    </row>
    <row r="69" spans="1:8" x14ac:dyDescent="0.3">
      <c r="A69" s="1424"/>
      <c r="B69" s="456" t="s">
        <v>17</v>
      </c>
      <c r="C69" s="302">
        <v>55018</v>
      </c>
      <c r="D69" s="761">
        <v>6640</v>
      </c>
      <c r="E69" s="732">
        <v>55018</v>
      </c>
      <c r="F69" s="761">
        <v>6640</v>
      </c>
      <c r="G69" s="732">
        <v>55018</v>
      </c>
      <c r="H69" s="767">
        <v>6640</v>
      </c>
    </row>
    <row r="70" spans="1:8" x14ac:dyDescent="0.3">
      <c r="A70" s="1424"/>
      <c r="B70" s="456" t="s">
        <v>18</v>
      </c>
      <c r="C70" s="302">
        <v>55018</v>
      </c>
      <c r="D70" s="761">
        <v>5874</v>
      </c>
      <c r="E70" s="732">
        <v>55018</v>
      </c>
      <c r="F70" s="761">
        <v>5874</v>
      </c>
      <c r="G70" s="732">
        <v>55018</v>
      </c>
      <c r="H70" s="767">
        <v>5874</v>
      </c>
    </row>
    <row r="71" spans="1:8" x14ac:dyDescent="0.3">
      <c r="A71" s="1424"/>
      <c r="B71" s="456" t="s">
        <v>252</v>
      </c>
      <c r="C71" s="736">
        <v>0</v>
      </c>
      <c r="D71" s="762">
        <v>0</v>
      </c>
      <c r="E71" s="737">
        <v>0</v>
      </c>
      <c r="F71" s="762">
        <v>0</v>
      </c>
      <c r="G71" s="737">
        <v>0</v>
      </c>
      <c r="H71" s="768">
        <v>0</v>
      </c>
    </row>
    <row r="72" spans="1:8" x14ac:dyDescent="0.3">
      <c r="A72" s="1424"/>
      <c r="B72" s="456" t="s">
        <v>287</v>
      </c>
      <c r="C72" s="460">
        <v>0.56800774718438296</v>
      </c>
      <c r="D72" s="763">
        <v>0.170022841033238</v>
      </c>
      <c r="E72" s="462">
        <v>0.96622671322704601</v>
      </c>
      <c r="F72" s="763">
        <v>0.52816989550247095</v>
      </c>
      <c r="G72" s="462">
        <v>5.3747399296089501E-2</v>
      </c>
      <c r="H72" s="769">
        <v>5.0952324228947903E-2</v>
      </c>
    </row>
    <row r="73" spans="1:8" x14ac:dyDescent="0.3">
      <c r="A73" s="1425"/>
      <c r="B73" s="463" t="s">
        <v>254</v>
      </c>
      <c r="C73" s="464">
        <v>4.5412207472136602E-3</v>
      </c>
      <c r="D73" s="764">
        <v>4.16016974608644E-3</v>
      </c>
      <c r="E73" s="466">
        <v>7.7249805453698597E-3</v>
      </c>
      <c r="F73" s="765">
        <v>1.29234190342312E-2</v>
      </c>
      <c r="G73" s="466">
        <v>4.29710344624837E-4</v>
      </c>
      <c r="H73" s="770">
        <v>1.24671671442438E-3</v>
      </c>
    </row>
    <row r="74" spans="1:8" x14ac:dyDescent="0.3">
      <c r="A74" s="1423" t="s">
        <v>1036</v>
      </c>
      <c r="B74" s="452" t="s">
        <v>265</v>
      </c>
      <c r="C74" s="453">
        <v>2.2111228994481098E-2</v>
      </c>
      <c r="D74" s="760">
        <v>1.2759723964399901E-2</v>
      </c>
      <c r="E74" s="455">
        <v>5.0377801477150701E-2</v>
      </c>
      <c r="F74" s="760">
        <v>3.9862508659626497E-2</v>
      </c>
      <c r="G74" s="455">
        <v>2.1310498111068101E-3</v>
      </c>
      <c r="H74" s="766">
        <v>2.0831143475107902E-3</v>
      </c>
    </row>
    <row r="75" spans="1:8" x14ac:dyDescent="0.3">
      <c r="A75" s="1424"/>
      <c r="B75" s="456" t="s">
        <v>17</v>
      </c>
      <c r="C75" s="302">
        <v>55018</v>
      </c>
      <c r="D75" s="761">
        <v>6640</v>
      </c>
      <c r="E75" s="732">
        <v>55018</v>
      </c>
      <c r="F75" s="761">
        <v>6640</v>
      </c>
      <c r="G75" s="732">
        <v>55018</v>
      </c>
      <c r="H75" s="767">
        <v>6640</v>
      </c>
    </row>
    <row r="76" spans="1:8" x14ac:dyDescent="0.3">
      <c r="A76" s="1424"/>
      <c r="B76" s="456" t="s">
        <v>18</v>
      </c>
      <c r="C76" s="302">
        <v>55018</v>
      </c>
      <c r="D76" s="761">
        <v>5874</v>
      </c>
      <c r="E76" s="732">
        <v>55018</v>
      </c>
      <c r="F76" s="761">
        <v>5874</v>
      </c>
      <c r="G76" s="732">
        <v>55018</v>
      </c>
      <c r="H76" s="767">
        <v>5874</v>
      </c>
    </row>
    <row r="77" spans="1:8" x14ac:dyDescent="0.3">
      <c r="A77" s="1424"/>
      <c r="B77" s="456" t="s">
        <v>252</v>
      </c>
      <c r="C77" s="736">
        <v>0</v>
      </c>
      <c r="D77" s="762">
        <v>0</v>
      </c>
      <c r="E77" s="737">
        <v>0</v>
      </c>
      <c r="F77" s="762">
        <v>0</v>
      </c>
      <c r="G77" s="737">
        <v>0</v>
      </c>
      <c r="H77" s="768">
        <v>0</v>
      </c>
    </row>
    <row r="78" spans="1:8" x14ac:dyDescent="0.3">
      <c r="A78" s="1424"/>
      <c r="B78" s="456" t="s">
        <v>287</v>
      </c>
      <c r="C78" s="460">
        <v>0.81087355275050299</v>
      </c>
      <c r="D78" s="763">
        <v>0.72445040263230798</v>
      </c>
      <c r="E78" s="462">
        <v>1.99880825476458</v>
      </c>
      <c r="F78" s="763">
        <v>1.8166933860968599</v>
      </c>
      <c r="G78" s="462">
        <v>5.8300062235198402E-2</v>
      </c>
      <c r="H78" s="769">
        <v>6.3244672399449295E-2</v>
      </c>
    </row>
    <row r="79" spans="1:8" x14ac:dyDescent="0.3">
      <c r="A79" s="1425"/>
      <c r="B79" s="463" t="s">
        <v>254</v>
      </c>
      <c r="C79" s="464">
        <v>6.4829323532485002E-3</v>
      </c>
      <c r="D79" s="764">
        <v>1.77260692107944E-2</v>
      </c>
      <c r="E79" s="466">
        <v>1.5980467803887701E-2</v>
      </c>
      <c r="F79" s="765">
        <v>4.4451397334773601E-2</v>
      </c>
      <c r="G79" s="466">
        <v>4.6610887527276601E-4</v>
      </c>
      <c r="H79" s="770">
        <v>1.54748956739231E-3</v>
      </c>
    </row>
    <row r="80" spans="1:8" x14ac:dyDescent="0.3">
      <c r="A80" s="1423" t="s">
        <v>843</v>
      </c>
      <c r="B80" s="452" t="s">
        <v>265</v>
      </c>
      <c r="C80" s="453">
        <v>7.6251300361431004E-2</v>
      </c>
      <c r="D80" s="760">
        <v>7.0373730086569095E-2</v>
      </c>
      <c r="E80" s="455">
        <v>9.2547600729871199E-2</v>
      </c>
      <c r="F80" s="760">
        <v>0.15031960922090401</v>
      </c>
      <c r="G80" s="455">
        <v>1.3912773307612799E-3</v>
      </c>
      <c r="H80" s="766">
        <v>1.6287571422020899E-3</v>
      </c>
    </row>
    <row r="81" spans="1:8" x14ac:dyDescent="0.3">
      <c r="A81" s="1424"/>
      <c r="B81" s="456" t="s">
        <v>17</v>
      </c>
      <c r="C81" s="302">
        <v>55018</v>
      </c>
      <c r="D81" s="761">
        <v>6640</v>
      </c>
      <c r="E81" s="732">
        <v>55018</v>
      </c>
      <c r="F81" s="761">
        <v>6640</v>
      </c>
      <c r="G81" s="732">
        <v>55018</v>
      </c>
      <c r="H81" s="767">
        <v>6640</v>
      </c>
    </row>
    <row r="82" spans="1:8" x14ac:dyDescent="0.3">
      <c r="A82" s="1424"/>
      <c r="B82" s="456" t="s">
        <v>18</v>
      </c>
      <c r="C82" s="302">
        <v>55018</v>
      </c>
      <c r="D82" s="761">
        <v>5874</v>
      </c>
      <c r="E82" s="732">
        <v>55018</v>
      </c>
      <c r="F82" s="761">
        <v>5874</v>
      </c>
      <c r="G82" s="732">
        <v>55018</v>
      </c>
      <c r="H82" s="767">
        <v>5874</v>
      </c>
    </row>
    <row r="83" spans="1:8" x14ac:dyDescent="0.3">
      <c r="A83" s="1424"/>
      <c r="B83" s="456" t="s">
        <v>252</v>
      </c>
      <c r="C83" s="736">
        <v>0</v>
      </c>
      <c r="D83" s="762">
        <v>0</v>
      </c>
      <c r="E83" s="737">
        <v>0</v>
      </c>
      <c r="F83" s="762">
        <v>0</v>
      </c>
      <c r="G83" s="737">
        <v>0</v>
      </c>
      <c r="H83" s="768">
        <v>0</v>
      </c>
    </row>
    <row r="84" spans="1:8" x14ac:dyDescent="0.3">
      <c r="A84" s="1424"/>
      <c r="B84" s="456" t="s">
        <v>287</v>
      </c>
      <c r="C84" s="460">
        <v>3.9880190367417598</v>
      </c>
      <c r="D84" s="763">
        <v>4.4278449850199104</v>
      </c>
      <c r="E84" s="462">
        <v>4.7918963487025499</v>
      </c>
      <c r="F84" s="763">
        <v>7.7543329885254204</v>
      </c>
      <c r="G84" s="462">
        <v>5.5630992991878403E-2</v>
      </c>
      <c r="H84" s="769">
        <v>5.9453734326954298E-2</v>
      </c>
    </row>
    <row r="85" spans="1:8" x14ac:dyDescent="0.3">
      <c r="A85" s="1425"/>
      <c r="B85" s="463" t="s">
        <v>254</v>
      </c>
      <c r="C85" s="464">
        <v>3.18842038329731E-2</v>
      </c>
      <c r="D85" s="764">
        <v>0.10834183592685299</v>
      </c>
      <c r="E85" s="466">
        <v>3.8311201255784001E-2</v>
      </c>
      <c r="F85" s="765">
        <v>0.18973533969848899</v>
      </c>
      <c r="G85" s="466">
        <v>4.4476967227140301E-4</v>
      </c>
      <c r="H85" s="770">
        <v>1.4547317603668601E-3</v>
      </c>
    </row>
    <row r="86" spans="1:8" x14ac:dyDescent="0.3">
      <c r="A86" s="1423" t="s">
        <v>844</v>
      </c>
      <c r="B86" s="452" t="s">
        <v>265</v>
      </c>
      <c r="C86" s="453">
        <v>0.14744038239698801</v>
      </c>
      <c r="D86" s="760">
        <v>0.133788602253298</v>
      </c>
      <c r="E86" s="455">
        <v>0.24411892459148299</v>
      </c>
      <c r="F86" s="760">
        <v>0.200953955607762</v>
      </c>
      <c r="G86" s="455">
        <v>3.4122941673144702E-3</v>
      </c>
      <c r="H86" s="766">
        <v>1.5398447226762E-3</v>
      </c>
    </row>
    <row r="87" spans="1:8" x14ac:dyDescent="0.3">
      <c r="A87" s="1424"/>
      <c r="B87" s="456" t="s">
        <v>17</v>
      </c>
      <c r="C87" s="302">
        <v>55018</v>
      </c>
      <c r="D87" s="761">
        <v>6640</v>
      </c>
      <c r="E87" s="732">
        <v>55018</v>
      </c>
      <c r="F87" s="761">
        <v>6640</v>
      </c>
      <c r="G87" s="732">
        <v>55018</v>
      </c>
      <c r="H87" s="767">
        <v>6640</v>
      </c>
    </row>
    <row r="88" spans="1:8" x14ac:dyDescent="0.3">
      <c r="A88" s="1424"/>
      <c r="B88" s="456" t="s">
        <v>18</v>
      </c>
      <c r="C88" s="302">
        <v>55018</v>
      </c>
      <c r="D88" s="761">
        <v>5874</v>
      </c>
      <c r="E88" s="732">
        <v>55018</v>
      </c>
      <c r="F88" s="761">
        <v>5874</v>
      </c>
      <c r="G88" s="732">
        <v>55018</v>
      </c>
      <c r="H88" s="767">
        <v>5874</v>
      </c>
    </row>
    <row r="89" spans="1:8" x14ac:dyDescent="0.3">
      <c r="A89" s="1424"/>
      <c r="B89" s="456" t="s">
        <v>252</v>
      </c>
      <c r="C89" s="736">
        <v>0</v>
      </c>
      <c r="D89" s="762">
        <v>0</v>
      </c>
      <c r="E89" s="737">
        <v>0</v>
      </c>
      <c r="F89" s="762">
        <v>0</v>
      </c>
      <c r="G89" s="737">
        <v>0</v>
      </c>
      <c r="H89" s="768">
        <v>0</v>
      </c>
    </row>
    <row r="90" spans="1:8" x14ac:dyDescent="0.3">
      <c r="A90" s="1424"/>
      <c r="B90" s="456" t="s">
        <v>287</v>
      </c>
      <c r="C90" s="460">
        <v>6.2919159168440197</v>
      </c>
      <c r="D90" s="763">
        <v>5.5167770888317902</v>
      </c>
      <c r="E90" s="462">
        <v>10.2494227872937</v>
      </c>
      <c r="F90" s="763">
        <v>8.2821172378195094</v>
      </c>
      <c r="G90" s="462">
        <v>0.13954226027079999</v>
      </c>
      <c r="H90" s="769">
        <v>6.0541077950865198E-2</v>
      </c>
    </row>
    <row r="91" spans="1:8" x14ac:dyDescent="0.3">
      <c r="A91" s="1425"/>
      <c r="B91" s="463" t="s">
        <v>254</v>
      </c>
      <c r="C91" s="464">
        <v>5.0303854556442699E-2</v>
      </c>
      <c r="D91" s="764">
        <v>0.13498615245685899</v>
      </c>
      <c r="E91" s="466">
        <v>8.1944113683916797E-2</v>
      </c>
      <c r="F91" s="765">
        <v>0.20264932262590599</v>
      </c>
      <c r="G91" s="466">
        <v>1.1156400781433999E-3</v>
      </c>
      <c r="H91" s="770">
        <v>1.48133720949536E-3</v>
      </c>
    </row>
    <row r="92" spans="1:8" x14ac:dyDescent="0.3">
      <c r="A92" s="1423" t="s">
        <v>845</v>
      </c>
      <c r="B92" s="452" t="s">
        <v>265</v>
      </c>
      <c r="C92" s="453">
        <v>2.296154530405E-2</v>
      </c>
      <c r="D92" s="760">
        <v>2.69004016817448E-2</v>
      </c>
      <c r="E92" s="455">
        <v>0.180784383357873</v>
      </c>
      <c r="F92" s="760">
        <v>0.17717578519746299</v>
      </c>
      <c r="G92" s="455">
        <v>1.9732439694427999E-3</v>
      </c>
      <c r="H92" s="766">
        <v>2.4629391684701601E-3</v>
      </c>
    </row>
    <row r="93" spans="1:8" x14ac:dyDescent="0.3">
      <c r="A93" s="1424"/>
      <c r="B93" s="456" t="s">
        <v>17</v>
      </c>
      <c r="C93" s="302">
        <v>55018</v>
      </c>
      <c r="D93" s="761">
        <v>6640</v>
      </c>
      <c r="E93" s="732">
        <v>55018</v>
      </c>
      <c r="F93" s="761">
        <v>6640</v>
      </c>
      <c r="G93" s="732">
        <v>55018</v>
      </c>
      <c r="H93" s="767">
        <v>6640</v>
      </c>
    </row>
    <row r="94" spans="1:8" x14ac:dyDescent="0.3">
      <c r="A94" s="1424"/>
      <c r="B94" s="456" t="s">
        <v>18</v>
      </c>
      <c r="C94" s="302">
        <v>55018</v>
      </c>
      <c r="D94" s="761">
        <v>5874</v>
      </c>
      <c r="E94" s="732">
        <v>55018</v>
      </c>
      <c r="F94" s="761">
        <v>5874</v>
      </c>
      <c r="G94" s="732">
        <v>55018</v>
      </c>
      <c r="H94" s="767">
        <v>5874</v>
      </c>
    </row>
    <row r="95" spans="1:8" x14ac:dyDescent="0.3">
      <c r="A95" s="1424"/>
      <c r="B95" s="456" t="s">
        <v>252</v>
      </c>
      <c r="C95" s="736">
        <v>0</v>
      </c>
      <c r="D95" s="762">
        <v>0</v>
      </c>
      <c r="E95" s="737">
        <v>0</v>
      </c>
      <c r="F95" s="762">
        <v>0</v>
      </c>
      <c r="G95" s="737">
        <v>0</v>
      </c>
      <c r="H95" s="768">
        <v>0</v>
      </c>
    </row>
    <row r="96" spans="1:8" x14ac:dyDescent="0.3">
      <c r="A96" s="1424"/>
      <c r="B96" s="456" t="s">
        <v>287</v>
      </c>
      <c r="C96" s="460">
        <v>0.80340276216255702</v>
      </c>
      <c r="D96" s="763">
        <v>0.80787214145723696</v>
      </c>
      <c r="E96" s="462">
        <v>6.8390957894814601</v>
      </c>
      <c r="F96" s="763">
        <v>5.2590535646425502</v>
      </c>
      <c r="G96" s="462">
        <v>5.2150757966828297E-2</v>
      </c>
      <c r="H96" s="769">
        <v>6.4336574904463095E-2</v>
      </c>
    </row>
    <row r="97" spans="1:8" x14ac:dyDescent="0.3">
      <c r="A97" s="1425"/>
      <c r="B97" s="463" t="s">
        <v>254</v>
      </c>
      <c r="C97" s="464">
        <v>6.4232033981695604E-3</v>
      </c>
      <c r="D97" s="764">
        <v>1.9767257276564601E-2</v>
      </c>
      <c r="E97" s="466">
        <v>5.4678556490344803E-2</v>
      </c>
      <c r="F97" s="765">
        <v>0.12868009615482801</v>
      </c>
      <c r="G97" s="466">
        <v>4.16945200546712E-4</v>
      </c>
      <c r="H97" s="770">
        <v>1.5742065645876901E-3</v>
      </c>
    </row>
    <row r="98" spans="1:8" x14ac:dyDescent="0.3">
      <c r="A98" s="1423" t="s">
        <v>846</v>
      </c>
      <c r="B98" s="452" t="s">
        <v>265</v>
      </c>
      <c r="C98" s="771">
        <v>1.03487798167758E-2</v>
      </c>
      <c r="D98" s="760">
        <v>1.28860927669392E-2</v>
      </c>
      <c r="E98" s="772">
        <v>2.5228143869229901E-3</v>
      </c>
      <c r="F98" s="760">
        <v>5.9474274308950296E-3</v>
      </c>
      <c r="G98" s="772">
        <v>4.6620411811512799E-5</v>
      </c>
      <c r="H98" s="766">
        <v>9.9123790514917204E-5</v>
      </c>
    </row>
    <row r="99" spans="1:8" x14ac:dyDescent="0.3">
      <c r="A99" s="1424"/>
      <c r="B99" s="456" t="s">
        <v>17</v>
      </c>
      <c r="C99" s="773">
        <v>55018</v>
      </c>
      <c r="D99" s="761">
        <v>6640</v>
      </c>
      <c r="E99" s="774">
        <v>55018</v>
      </c>
      <c r="F99" s="761">
        <v>6640</v>
      </c>
      <c r="G99" s="774">
        <v>55018</v>
      </c>
      <c r="H99" s="767">
        <v>6640</v>
      </c>
    </row>
    <row r="100" spans="1:8" x14ac:dyDescent="0.3">
      <c r="A100" s="1424"/>
      <c r="B100" s="456" t="s">
        <v>18</v>
      </c>
      <c r="C100" s="773">
        <v>55018</v>
      </c>
      <c r="D100" s="761">
        <v>5874</v>
      </c>
      <c r="E100" s="774">
        <v>55018</v>
      </c>
      <c r="F100" s="761">
        <v>5874</v>
      </c>
      <c r="G100" s="774">
        <v>55018</v>
      </c>
      <c r="H100" s="767">
        <v>5874</v>
      </c>
    </row>
    <row r="101" spans="1:8" x14ac:dyDescent="0.3">
      <c r="A101" s="1424"/>
      <c r="B101" s="456" t="s">
        <v>252</v>
      </c>
      <c r="C101" s="775">
        <v>0</v>
      </c>
      <c r="D101" s="762">
        <v>0</v>
      </c>
      <c r="E101" s="776">
        <v>0</v>
      </c>
      <c r="F101" s="762">
        <v>0</v>
      </c>
      <c r="G101" s="776">
        <v>0</v>
      </c>
      <c r="H101" s="768">
        <v>0</v>
      </c>
    </row>
    <row r="102" spans="1:8" x14ac:dyDescent="0.3">
      <c r="A102" s="1424"/>
      <c r="B102" s="456" t="s">
        <v>287</v>
      </c>
      <c r="C102" s="777">
        <v>1.5599026957703499</v>
      </c>
      <c r="D102" s="763">
        <v>1.29433813828431</v>
      </c>
      <c r="E102" s="778">
        <v>0.37100469585003099</v>
      </c>
      <c r="F102" s="763">
        <v>0.59738683305429496</v>
      </c>
      <c r="G102" s="778">
        <v>6.8278170516749403E-3</v>
      </c>
      <c r="H102" s="769">
        <v>9.9564472175715808E-3</v>
      </c>
    </row>
    <row r="103" spans="1:8" x14ac:dyDescent="0.3">
      <c r="A103" s="1425"/>
      <c r="B103" s="463" t="s">
        <v>254</v>
      </c>
      <c r="C103" s="779">
        <v>1.24714187804332E-2</v>
      </c>
      <c r="D103" s="764">
        <v>3.1670252839990899E-2</v>
      </c>
      <c r="E103" s="780">
        <v>2.96618176505424E-3</v>
      </c>
      <c r="F103" s="765">
        <v>1.4617039772303501E-2</v>
      </c>
      <c r="G103" s="780">
        <v>5.45883830052414E-5</v>
      </c>
      <c r="H103" s="770">
        <v>2.43617329538391E-4</v>
      </c>
    </row>
    <row r="104" spans="1:8" x14ac:dyDescent="0.3">
      <c r="A104" s="1423" t="s">
        <v>1037</v>
      </c>
      <c r="B104" s="452" t="s">
        <v>265</v>
      </c>
      <c r="C104" s="453">
        <v>1.6388249423442799E-2</v>
      </c>
      <c r="D104" s="454">
        <v>2.28457162907609E-2</v>
      </c>
      <c r="E104" s="455">
        <v>0.12979898689851599</v>
      </c>
      <c r="F104" s="454">
        <v>0.137021472418378</v>
      </c>
      <c r="G104" s="455">
        <v>6.3715826550397696E-3</v>
      </c>
      <c r="H104" s="727">
        <v>9.1439521850247701E-3</v>
      </c>
    </row>
    <row r="105" spans="1:8" x14ac:dyDescent="0.3">
      <c r="A105" s="1424"/>
      <c r="B105" s="456" t="s">
        <v>17</v>
      </c>
      <c r="C105" s="302">
        <v>55018</v>
      </c>
      <c r="D105" s="731">
        <v>6640</v>
      </c>
      <c r="E105" s="732">
        <v>55018</v>
      </c>
      <c r="F105" s="731">
        <v>6640</v>
      </c>
      <c r="G105" s="732">
        <v>55018</v>
      </c>
      <c r="H105" s="733">
        <v>6640</v>
      </c>
    </row>
    <row r="106" spans="1:8" x14ac:dyDescent="0.3">
      <c r="A106" s="1424"/>
      <c r="B106" s="456" t="s">
        <v>18</v>
      </c>
      <c r="C106" s="302">
        <v>55018</v>
      </c>
      <c r="D106" s="731">
        <v>5874</v>
      </c>
      <c r="E106" s="732">
        <v>55018</v>
      </c>
      <c r="F106" s="731">
        <v>5874</v>
      </c>
      <c r="G106" s="732">
        <v>55018</v>
      </c>
      <c r="H106" s="733">
        <v>5874</v>
      </c>
    </row>
    <row r="107" spans="1:8" x14ac:dyDescent="0.3">
      <c r="A107" s="1424"/>
      <c r="B107" s="456" t="s">
        <v>252</v>
      </c>
      <c r="C107" s="736">
        <v>0</v>
      </c>
      <c r="D107" s="735">
        <v>0</v>
      </c>
      <c r="E107" s="737">
        <v>0</v>
      </c>
      <c r="F107" s="735">
        <v>0</v>
      </c>
      <c r="G107" s="737">
        <v>0</v>
      </c>
      <c r="H107" s="738">
        <v>0</v>
      </c>
    </row>
    <row r="108" spans="1:8" x14ac:dyDescent="0.3">
      <c r="A108" s="1424"/>
      <c r="B108" s="456" t="s">
        <v>287</v>
      </c>
      <c r="C108" s="460">
        <v>0.38704904964912301</v>
      </c>
      <c r="D108" s="461">
        <v>0.37815707504242302</v>
      </c>
      <c r="E108" s="462">
        <v>4.6091091386192096</v>
      </c>
      <c r="F108" s="461">
        <v>2.1683291725314802</v>
      </c>
      <c r="G108" s="462">
        <v>0.111589674726217</v>
      </c>
      <c r="H108" s="739">
        <v>0.125608449388428</v>
      </c>
    </row>
    <row r="109" spans="1:8" x14ac:dyDescent="0.3">
      <c r="A109" s="1425"/>
      <c r="B109" s="463" t="s">
        <v>254</v>
      </c>
      <c r="C109" s="464">
        <v>3.09445634002129E-3</v>
      </c>
      <c r="D109" s="465">
        <v>9.2528604586279393E-3</v>
      </c>
      <c r="E109" s="466">
        <v>3.6849817894605501E-2</v>
      </c>
      <c r="F109" s="467">
        <v>5.3055326968443402E-2</v>
      </c>
      <c r="G109" s="466">
        <v>8.9215921535137303E-4</v>
      </c>
      <c r="H109" s="749">
        <v>3.07342512231293E-3</v>
      </c>
    </row>
    <row r="110" spans="1:8" x14ac:dyDescent="0.3">
      <c r="A110" s="1423" t="s">
        <v>720</v>
      </c>
      <c r="B110" s="452" t="s">
        <v>265</v>
      </c>
      <c r="C110" s="453">
        <v>8.1845401895078398E-2</v>
      </c>
      <c r="D110" s="454">
        <v>8.5950336978918102E-2</v>
      </c>
      <c r="E110" s="455">
        <v>0.84983168034535095</v>
      </c>
      <c r="F110" s="454">
        <v>1.07432657595591</v>
      </c>
      <c r="G110" s="455">
        <v>3.4770346773875901E-2</v>
      </c>
      <c r="H110" s="727">
        <v>3.8391132311516599E-2</v>
      </c>
    </row>
    <row r="111" spans="1:8" x14ac:dyDescent="0.3">
      <c r="A111" s="1424"/>
      <c r="B111" s="456" t="s">
        <v>17</v>
      </c>
      <c r="C111" s="302">
        <v>55018</v>
      </c>
      <c r="D111" s="731">
        <v>6640</v>
      </c>
      <c r="E111" s="732">
        <v>55018</v>
      </c>
      <c r="F111" s="731">
        <v>6640</v>
      </c>
      <c r="G111" s="732">
        <v>55018</v>
      </c>
      <c r="H111" s="733">
        <v>6640</v>
      </c>
    </row>
    <row r="112" spans="1:8" x14ac:dyDescent="0.3">
      <c r="A112" s="1424"/>
      <c r="B112" s="456" t="s">
        <v>18</v>
      </c>
      <c r="C112" s="302">
        <v>55018</v>
      </c>
      <c r="D112" s="731">
        <v>5874</v>
      </c>
      <c r="E112" s="732">
        <v>55018</v>
      </c>
      <c r="F112" s="731">
        <v>5874</v>
      </c>
      <c r="G112" s="732">
        <v>55018</v>
      </c>
      <c r="H112" s="733">
        <v>5874</v>
      </c>
    </row>
    <row r="113" spans="1:8" x14ac:dyDescent="0.3">
      <c r="A113" s="1424"/>
      <c r="B113" s="456" t="s">
        <v>252</v>
      </c>
      <c r="C113" s="736">
        <v>0</v>
      </c>
      <c r="D113" s="735">
        <v>0</v>
      </c>
      <c r="E113" s="737">
        <v>0</v>
      </c>
      <c r="F113" s="735">
        <v>0</v>
      </c>
      <c r="G113" s="737">
        <v>0</v>
      </c>
      <c r="H113" s="738">
        <v>0</v>
      </c>
    </row>
    <row r="114" spans="1:8" x14ac:dyDescent="0.3">
      <c r="A114" s="1424"/>
      <c r="B114" s="456" t="s">
        <v>287</v>
      </c>
      <c r="C114" s="460">
        <v>1.59199284297628</v>
      </c>
      <c r="D114" s="461">
        <v>1.3359424653871399</v>
      </c>
      <c r="E114" s="462">
        <v>11.909439779417401</v>
      </c>
      <c r="F114" s="461">
        <v>14.504232382352599</v>
      </c>
      <c r="G114" s="462">
        <v>0.33355286203488399</v>
      </c>
      <c r="H114" s="739">
        <v>0.34057445835776001</v>
      </c>
    </row>
    <row r="115" spans="1:8" x14ac:dyDescent="0.3">
      <c r="A115" s="1425"/>
      <c r="B115" s="463" t="s">
        <v>254</v>
      </c>
      <c r="C115" s="464">
        <v>1.27279794400282E-2</v>
      </c>
      <c r="D115" s="465">
        <v>3.2688239963765901E-2</v>
      </c>
      <c r="E115" s="466">
        <v>9.5215946053682304E-2</v>
      </c>
      <c r="F115" s="467">
        <v>0.35489389767034202</v>
      </c>
      <c r="G115" s="466">
        <v>2.6667544322658801E-3</v>
      </c>
      <c r="H115" s="749">
        <v>8.3332777486805395E-3</v>
      </c>
    </row>
    <row r="116" spans="1:8" x14ac:dyDescent="0.3">
      <c r="A116" s="1423" t="s">
        <v>156</v>
      </c>
      <c r="B116" s="452" t="s">
        <v>265</v>
      </c>
      <c r="C116" s="728">
        <v>30.014042185091899</v>
      </c>
      <c r="D116" s="750">
        <v>31.3184322474544</v>
      </c>
      <c r="E116" s="730">
        <v>74.642457458156997</v>
      </c>
      <c r="F116" s="750">
        <v>75.480775321302204</v>
      </c>
      <c r="G116" s="730">
        <v>3.7783696221963501</v>
      </c>
      <c r="H116" s="751">
        <v>3.7167484040372001</v>
      </c>
    </row>
    <row r="117" spans="1:8" x14ac:dyDescent="0.3">
      <c r="A117" s="1424"/>
      <c r="B117" s="456" t="s">
        <v>17</v>
      </c>
      <c r="C117" s="195">
        <v>55018.000000000196</v>
      </c>
      <c r="D117" s="196">
        <v>6639.8380280405199</v>
      </c>
      <c r="E117" s="197">
        <v>55018.000000000196</v>
      </c>
      <c r="F117" s="196">
        <v>6639.8380280405199</v>
      </c>
      <c r="G117" s="197">
        <v>55018.000000000196</v>
      </c>
      <c r="H117" s="752">
        <v>6639.8380280405199</v>
      </c>
    </row>
    <row r="118" spans="1:8" x14ac:dyDescent="0.3">
      <c r="A118" s="1424"/>
      <c r="B118" s="456" t="s">
        <v>18</v>
      </c>
      <c r="C118" s="195">
        <v>55018</v>
      </c>
      <c r="D118" s="196">
        <v>5874</v>
      </c>
      <c r="E118" s="197">
        <v>55018</v>
      </c>
      <c r="F118" s="196">
        <v>5874</v>
      </c>
      <c r="G118" s="197">
        <v>55018</v>
      </c>
      <c r="H118" s="752">
        <v>5874</v>
      </c>
    </row>
    <row r="119" spans="1:8" x14ac:dyDescent="0.3">
      <c r="A119" s="1424"/>
      <c r="B119" s="456" t="s">
        <v>252</v>
      </c>
      <c r="C119" s="457">
        <v>10.186</v>
      </c>
      <c r="D119" s="458">
        <v>9.9760000000000009</v>
      </c>
      <c r="E119" s="459">
        <v>55</v>
      </c>
      <c r="F119" s="458">
        <v>55</v>
      </c>
      <c r="G119" s="459">
        <v>3</v>
      </c>
      <c r="H119" s="753">
        <v>3</v>
      </c>
    </row>
    <row r="120" spans="1:8" x14ac:dyDescent="0.3">
      <c r="A120" s="1424"/>
      <c r="B120" s="456" t="s">
        <v>287</v>
      </c>
      <c r="C120" s="460">
        <v>52.1693531119924</v>
      </c>
      <c r="D120" s="461">
        <v>53.952552953053498</v>
      </c>
      <c r="E120" s="462">
        <v>82.831132575667795</v>
      </c>
      <c r="F120" s="461">
        <v>85.424292656884504</v>
      </c>
      <c r="G120" s="462">
        <v>3.43050502063487</v>
      </c>
      <c r="H120" s="739">
        <v>3.4282363307653498</v>
      </c>
    </row>
    <row r="121" spans="1:8" x14ac:dyDescent="0.3">
      <c r="A121" s="1425"/>
      <c r="B121" s="463" t="s">
        <v>254</v>
      </c>
      <c r="C121" s="464">
        <v>0.41709386869329101</v>
      </c>
      <c r="D121" s="465">
        <v>1.3201272085292499</v>
      </c>
      <c r="E121" s="466">
        <v>0.66223473118531695</v>
      </c>
      <c r="F121" s="467">
        <v>2.09018715210465</v>
      </c>
      <c r="G121" s="466">
        <v>2.7426880443710999E-2</v>
      </c>
      <c r="H121" s="749">
        <v>8.3883112286638806E-2</v>
      </c>
    </row>
    <row r="122" spans="1:8" ht="49.5" customHeight="1" x14ac:dyDescent="0.3">
      <c r="A122" s="1209" t="s">
        <v>1005</v>
      </c>
      <c r="B122" s="1209"/>
      <c r="C122" s="1209"/>
      <c r="D122" s="1209"/>
      <c r="E122" s="1209"/>
      <c r="F122" s="1209"/>
      <c r="G122" s="1209"/>
      <c r="H122" s="1209"/>
    </row>
    <row r="124" spans="1:8" ht="15" customHeight="1" x14ac:dyDescent="0.3">
      <c r="A124" s="1215" t="s">
        <v>290</v>
      </c>
      <c r="B124" s="1215"/>
      <c r="C124" s="1215"/>
      <c r="D124" s="1215"/>
      <c r="E124" s="1215"/>
      <c r="F124" s="1215"/>
      <c r="G124" s="297"/>
      <c r="H124" s="297"/>
    </row>
    <row r="125" spans="1:8" x14ac:dyDescent="0.3">
      <c r="A125" s="1215" t="s">
        <v>291</v>
      </c>
      <c r="B125" s="1215"/>
      <c r="C125" s="1215"/>
      <c r="D125" s="1215"/>
      <c r="E125" s="1215"/>
      <c r="F125" s="1215"/>
    </row>
  </sheetData>
  <mergeCells count="33">
    <mergeCell ref="A110:A115"/>
    <mergeCell ref="A116:A121"/>
    <mergeCell ref="A122:H122"/>
    <mergeCell ref="A124:F124"/>
    <mergeCell ref="A125:F125"/>
    <mergeCell ref="A104:A109"/>
    <mergeCell ref="A38:A43"/>
    <mergeCell ref="A44:A49"/>
    <mergeCell ref="A50:A55"/>
    <mergeCell ref="A56:A61"/>
    <mergeCell ref="A62:A67"/>
    <mergeCell ref="A68:A73"/>
    <mergeCell ref="A74:A79"/>
    <mergeCell ref="A80:A85"/>
    <mergeCell ref="A86:A91"/>
    <mergeCell ref="A92:A97"/>
    <mergeCell ref="A98:A103"/>
    <mergeCell ref="A32:A37"/>
    <mergeCell ref="A1:H1"/>
    <mergeCell ref="A5:H5"/>
    <mergeCell ref="J5:P5"/>
    <mergeCell ref="A6:B7"/>
    <mergeCell ref="C6:D6"/>
    <mergeCell ref="E6:F6"/>
    <mergeCell ref="G6:H6"/>
    <mergeCell ref="J6:J7"/>
    <mergeCell ref="K6:L6"/>
    <mergeCell ref="M6:N6"/>
    <mergeCell ref="O6:P6"/>
    <mergeCell ref="A8:A13"/>
    <mergeCell ref="A14:A19"/>
    <mergeCell ref="A20:A25"/>
    <mergeCell ref="A26:A31"/>
  </mergeCells>
  <hyperlinks>
    <hyperlink ref="A3" location="Kapitel4" display="&lt;  Zurück zur Übersicht"/>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17"/>
  <sheetViews>
    <sheetView showGridLines="0" workbookViewId="0">
      <selection sqref="A1:F1"/>
    </sheetView>
  </sheetViews>
  <sheetFormatPr baseColWidth="10" defaultColWidth="11.44140625" defaultRowHeight="14.4" x14ac:dyDescent="0.3"/>
  <cols>
    <col min="1" max="1" width="22.88671875" style="93" customWidth="1"/>
    <col min="2" max="6" width="15.6640625" style="93" customWidth="1"/>
    <col min="7" max="16384" width="11.44140625" style="93"/>
  </cols>
  <sheetData>
    <row r="1" spans="1:6" ht="25.2" thickBot="1" x14ac:dyDescent="0.35">
      <c r="A1" s="1210" t="s">
        <v>280</v>
      </c>
      <c r="B1" s="1210"/>
      <c r="C1" s="1210"/>
      <c r="D1" s="1210"/>
      <c r="E1" s="1210"/>
      <c r="F1" s="1210"/>
    </row>
    <row r="3" spans="1:6" x14ac:dyDescent="0.3">
      <c r="A3" s="434" t="s">
        <v>7</v>
      </c>
    </row>
    <row r="5" spans="1:6" x14ac:dyDescent="0.3">
      <c r="A5" s="1206" t="s">
        <v>281</v>
      </c>
      <c r="B5" s="1207"/>
      <c r="C5" s="1207"/>
      <c r="D5" s="1207"/>
      <c r="E5" s="1207"/>
      <c r="F5" s="1207"/>
    </row>
    <row r="6" spans="1:6" ht="21.6" x14ac:dyDescent="0.3">
      <c r="A6" s="110" t="s">
        <v>282</v>
      </c>
      <c r="B6" s="111">
        <v>2005</v>
      </c>
      <c r="C6" s="111">
        <v>2010</v>
      </c>
      <c r="D6" s="111">
        <v>2015</v>
      </c>
      <c r="E6" s="111">
        <v>2021</v>
      </c>
      <c r="F6" s="111" t="s">
        <v>283</v>
      </c>
    </row>
    <row r="7" spans="1:6" x14ac:dyDescent="0.3">
      <c r="A7" s="112" t="s">
        <v>19</v>
      </c>
      <c r="B7" s="113">
        <v>2.37</v>
      </c>
      <c r="C7" s="113">
        <v>2.33</v>
      </c>
      <c r="D7" s="114">
        <v>2.2135811229645266</v>
      </c>
      <c r="E7" s="114">
        <v>2.1742905829138901</v>
      </c>
      <c r="F7" s="114">
        <f>E7-D7</f>
        <v>-3.929054005063648E-2</v>
      </c>
    </row>
    <row r="8" spans="1:6" x14ac:dyDescent="0.3">
      <c r="A8" s="115" t="s">
        <v>130</v>
      </c>
      <c r="B8" s="116">
        <v>2.37</v>
      </c>
      <c r="C8" s="116">
        <v>2.29</v>
      </c>
      <c r="D8" s="117">
        <v>2.1408927170958791</v>
      </c>
      <c r="E8" s="117">
        <v>2.0925201793263799</v>
      </c>
      <c r="F8" s="117">
        <f t="shared" ref="F8:F16" si="0">E8-D8</f>
        <v>-4.8372537769499235E-2</v>
      </c>
    </row>
    <row r="9" spans="1:6" x14ac:dyDescent="0.3">
      <c r="A9" s="95" t="s">
        <v>38</v>
      </c>
      <c r="B9" s="1211">
        <v>2.42</v>
      </c>
      <c r="C9" s="1211">
        <v>2.31</v>
      </c>
      <c r="D9" s="118">
        <v>2.1226714949087451</v>
      </c>
      <c r="E9" s="118">
        <v>2.1081314552628498</v>
      </c>
      <c r="F9" s="118">
        <f t="shared" si="0"/>
        <v>-1.4540039645895231E-2</v>
      </c>
    </row>
    <row r="10" spans="1:6" x14ac:dyDescent="0.3">
      <c r="A10" s="99" t="s">
        <v>131</v>
      </c>
      <c r="B10" s="1212"/>
      <c r="C10" s="1212"/>
      <c r="D10" s="119">
        <v>2.1599194541264857</v>
      </c>
      <c r="E10" s="119">
        <v>2.17930383691886</v>
      </c>
      <c r="F10" s="119">
        <f t="shared" si="0"/>
        <v>1.9384382792374311E-2</v>
      </c>
    </row>
    <row r="11" spans="1:6" x14ac:dyDescent="0.3">
      <c r="A11" s="99" t="s">
        <v>47</v>
      </c>
      <c r="B11" s="118">
        <v>2.4700000000000002</v>
      </c>
      <c r="C11" s="118">
        <v>2.39</v>
      </c>
      <c r="D11" s="118">
        <v>2.1257106518249596</v>
      </c>
      <c r="E11" s="118">
        <v>2.0113462124842698</v>
      </c>
      <c r="F11" s="118">
        <f t="shared" si="0"/>
        <v>-0.11436443934068974</v>
      </c>
    </row>
    <row r="12" spans="1:6" x14ac:dyDescent="0.3">
      <c r="A12" s="99" t="s">
        <v>51</v>
      </c>
      <c r="B12" s="118">
        <v>2.54</v>
      </c>
      <c r="C12" s="118">
        <v>2.5099999999999998</v>
      </c>
      <c r="D12" s="118">
        <v>2.357071650778523</v>
      </c>
      <c r="E12" s="118">
        <v>2.10627974897336</v>
      </c>
      <c r="F12" s="118">
        <f t="shared" si="0"/>
        <v>-0.25079190180516298</v>
      </c>
    </row>
    <row r="13" spans="1:6" x14ac:dyDescent="0.3">
      <c r="A13" s="99" t="s">
        <v>56</v>
      </c>
      <c r="B13" s="118">
        <v>2.2400000000000002</v>
      </c>
      <c r="C13" s="118">
        <v>2.2000000000000002</v>
      </c>
      <c r="D13" s="118">
        <v>2.1186084395753699</v>
      </c>
      <c r="E13" s="118">
        <v>2.0747726226054501</v>
      </c>
      <c r="F13" s="118">
        <f t="shared" si="0"/>
        <v>-4.3835816969919783E-2</v>
      </c>
    </row>
    <row r="14" spans="1:6" x14ac:dyDescent="0.3">
      <c r="A14" s="99" t="s">
        <v>66</v>
      </c>
      <c r="B14" s="1213">
        <v>2.52</v>
      </c>
      <c r="C14" s="1213">
        <v>2.34</v>
      </c>
      <c r="D14" s="119">
        <v>2.0719806183933289</v>
      </c>
      <c r="E14" s="119">
        <v>2.02922056509485</v>
      </c>
      <c r="F14" s="119">
        <f t="shared" si="0"/>
        <v>-4.2760053298478873E-2</v>
      </c>
    </row>
    <row r="15" spans="1:6" x14ac:dyDescent="0.3">
      <c r="A15" s="99" t="s">
        <v>132</v>
      </c>
      <c r="B15" s="1214"/>
      <c r="C15" s="1214"/>
      <c r="D15" s="118">
        <v>2.171390822662878</v>
      </c>
      <c r="E15" s="118">
        <v>2.19391574479382</v>
      </c>
      <c r="F15" s="118">
        <f t="shared" si="0"/>
        <v>2.2524922130942038E-2</v>
      </c>
    </row>
    <row r="16" spans="1:6" x14ac:dyDescent="0.3">
      <c r="A16" s="99" t="s">
        <v>133</v>
      </c>
      <c r="B16" s="118">
        <v>2.36</v>
      </c>
      <c r="C16" s="118">
        <v>2.25</v>
      </c>
      <c r="D16" s="118">
        <v>2.0259909647601879</v>
      </c>
      <c r="E16" s="118">
        <v>2.14913876943685</v>
      </c>
      <c r="F16" s="118">
        <f t="shared" si="0"/>
        <v>0.12314780467666209</v>
      </c>
    </row>
    <row r="17" spans="1:6" ht="35.25" customHeight="1" x14ac:dyDescent="0.3">
      <c r="A17" s="1209" t="s">
        <v>284</v>
      </c>
      <c r="B17" s="1209"/>
      <c r="C17" s="1209"/>
      <c r="D17" s="1209"/>
      <c r="E17" s="1209"/>
      <c r="F17" s="1209"/>
    </row>
  </sheetData>
  <mergeCells count="7">
    <mergeCell ref="A17:F17"/>
    <mergeCell ref="A1:F1"/>
    <mergeCell ref="A5:F5"/>
    <mergeCell ref="B9:B10"/>
    <mergeCell ref="C9:C10"/>
    <mergeCell ref="B14:B15"/>
    <mergeCell ref="C14:C15"/>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showGridLines="0" workbookViewId="0">
      <selection activeCell="H20" sqref="H20"/>
    </sheetView>
  </sheetViews>
  <sheetFormatPr baseColWidth="10" defaultColWidth="11.44140625" defaultRowHeight="14.4" x14ac:dyDescent="0.3"/>
  <cols>
    <col min="1" max="1" width="22.88671875" style="443" customWidth="1"/>
    <col min="2" max="16384" width="11.44140625" style="443"/>
  </cols>
  <sheetData>
    <row r="1" spans="1:17" ht="24.6" x14ac:dyDescent="0.4">
      <c r="A1" s="1304" t="s">
        <v>1038</v>
      </c>
      <c r="B1" s="1304"/>
      <c r="C1" s="1304"/>
      <c r="D1" s="1304"/>
      <c r="E1" s="1304"/>
      <c r="F1" s="1304"/>
      <c r="G1" s="1304"/>
      <c r="H1" s="1304"/>
      <c r="I1" s="1304"/>
      <c r="J1" s="1304"/>
      <c r="K1" s="1304"/>
      <c r="L1" s="1304"/>
      <c r="M1" s="1304"/>
      <c r="N1" s="1304"/>
      <c r="O1" s="1304"/>
      <c r="P1" s="1304"/>
      <c r="Q1" s="1304"/>
    </row>
    <row r="3" spans="1:17" x14ac:dyDescent="0.3">
      <c r="A3" s="434" t="s">
        <v>7</v>
      </c>
    </row>
    <row r="5" spans="1:17" ht="18.75" customHeight="1" x14ac:dyDescent="0.3">
      <c r="A5" s="1407" t="s">
        <v>1705</v>
      </c>
      <c r="B5" s="1407"/>
      <c r="C5" s="1407"/>
      <c r="D5" s="1407"/>
      <c r="E5" s="1407"/>
      <c r="F5" s="1407"/>
      <c r="G5" s="1407"/>
      <c r="H5" s="1407"/>
      <c r="I5" s="1407"/>
      <c r="J5" s="1407"/>
      <c r="K5" s="1407"/>
      <c r="L5" s="1407"/>
      <c r="M5" s="1407"/>
      <c r="N5" s="1407"/>
      <c r="O5" s="1407"/>
      <c r="P5" s="1407"/>
      <c r="Q5" s="1407"/>
    </row>
    <row r="6" spans="1:17" ht="33.75" customHeight="1" x14ac:dyDescent="0.3">
      <c r="A6" s="1430"/>
      <c r="B6" s="1432" t="s">
        <v>850</v>
      </c>
      <c r="C6" s="1432"/>
      <c r="D6" s="1432" t="s">
        <v>851</v>
      </c>
      <c r="E6" s="1432"/>
      <c r="F6" s="1432" t="s">
        <v>852</v>
      </c>
      <c r="G6" s="1432"/>
      <c r="H6" s="1432" t="s">
        <v>853</v>
      </c>
      <c r="I6" s="1432"/>
      <c r="J6" s="1432" t="s">
        <v>854</v>
      </c>
      <c r="K6" s="1432"/>
      <c r="L6" s="1432" t="s">
        <v>855</v>
      </c>
      <c r="M6" s="1432"/>
      <c r="N6" s="1432" t="s">
        <v>720</v>
      </c>
      <c r="O6" s="1432"/>
      <c r="P6" s="1432" t="s">
        <v>865</v>
      </c>
      <c r="Q6" s="1432"/>
    </row>
    <row r="7" spans="1:17" x14ac:dyDescent="0.3">
      <c r="A7" s="1431"/>
      <c r="B7" s="448" t="s">
        <v>363</v>
      </c>
      <c r="C7" s="449" t="s">
        <v>6</v>
      </c>
      <c r="D7" s="448" t="s">
        <v>363</v>
      </c>
      <c r="E7" s="449" t="s">
        <v>6</v>
      </c>
      <c r="F7" s="448" t="s">
        <v>363</v>
      </c>
      <c r="G7" s="449" t="s">
        <v>6</v>
      </c>
      <c r="H7" s="448" t="s">
        <v>363</v>
      </c>
      <c r="I7" s="449" t="s">
        <v>6</v>
      </c>
      <c r="J7" s="448" t="s">
        <v>363</v>
      </c>
      <c r="K7" s="449" t="s">
        <v>6</v>
      </c>
      <c r="L7" s="448" t="s">
        <v>363</v>
      </c>
      <c r="M7" s="449" t="s">
        <v>6</v>
      </c>
      <c r="N7" s="448" t="s">
        <v>363</v>
      </c>
      <c r="O7" s="449" t="s">
        <v>6</v>
      </c>
      <c r="P7" s="448" t="s">
        <v>363</v>
      </c>
      <c r="Q7" s="449" t="s">
        <v>6</v>
      </c>
    </row>
    <row r="8" spans="1:17" ht="15" thickBot="1" x14ac:dyDescent="0.35">
      <c r="A8" s="471" t="s">
        <v>265</v>
      </c>
      <c r="B8" s="497">
        <v>1.0906640334504301</v>
      </c>
      <c r="C8" s="493">
        <v>1.0929008282117501</v>
      </c>
      <c r="D8" s="493">
        <v>1.29994952837966</v>
      </c>
      <c r="E8" s="497">
        <v>1.26288365325644</v>
      </c>
      <c r="F8" s="497">
        <v>1.5431459264257501</v>
      </c>
      <c r="G8" s="497">
        <v>1.5952592145594</v>
      </c>
      <c r="H8" s="497">
        <v>1.1299256257191601</v>
      </c>
      <c r="I8" s="493">
        <v>1.0853032758625401</v>
      </c>
      <c r="J8" s="493">
        <v>1.89465333705537</v>
      </c>
      <c r="K8" s="497">
        <v>1.9127940099607801</v>
      </c>
      <c r="L8" s="497">
        <v>2.0004734629485998</v>
      </c>
      <c r="M8" s="497">
        <v>2.0638606794627399</v>
      </c>
      <c r="N8" s="497">
        <v>1.79373079001209</v>
      </c>
      <c r="O8" s="493">
        <v>1.49348017171438</v>
      </c>
      <c r="P8" s="493">
        <v>1.5296328244966499</v>
      </c>
      <c r="Q8" s="497">
        <v>1.5565489893728399</v>
      </c>
    </row>
    <row r="9" spans="1:17" ht="15" thickBot="1" x14ac:dyDescent="0.35">
      <c r="A9" s="473" t="s">
        <v>17</v>
      </c>
      <c r="B9" s="651">
        <v>291562</v>
      </c>
      <c r="C9" s="502">
        <v>34637</v>
      </c>
      <c r="D9" s="502">
        <v>16178</v>
      </c>
      <c r="E9" s="651">
        <v>2596</v>
      </c>
      <c r="F9" s="651">
        <v>143837</v>
      </c>
      <c r="G9" s="651">
        <v>16869</v>
      </c>
      <c r="H9" s="651">
        <v>31455</v>
      </c>
      <c r="I9" s="502">
        <v>4126</v>
      </c>
      <c r="J9" s="502">
        <v>297041</v>
      </c>
      <c r="K9" s="651">
        <v>37933</v>
      </c>
      <c r="L9" s="651">
        <v>66642</v>
      </c>
      <c r="M9" s="651">
        <v>9139</v>
      </c>
      <c r="N9" s="651">
        <v>9570</v>
      </c>
      <c r="O9" s="496">
        <v>581</v>
      </c>
      <c r="P9" s="485">
        <v>856284.919027747</v>
      </c>
      <c r="Q9" s="485">
        <v>105880.576156023</v>
      </c>
    </row>
    <row r="10" spans="1:17" ht="15" thickBot="1" x14ac:dyDescent="0.35">
      <c r="A10" s="473" t="s">
        <v>18</v>
      </c>
      <c r="B10" s="651">
        <v>16884</v>
      </c>
      <c r="C10" s="502">
        <v>1719</v>
      </c>
      <c r="D10" s="496">
        <v>607</v>
      </c>
      <c r="E10" s="495">
        <v>71</v>
      </c>
      <c r="F10" s="651">
        <v>16919</v>
      </c>
      <c r="G10" s="651">
        <v>1627</v>
      </c>
      <c r="H10" s="651">
        <v>1670</v>
      </c>
      <c r="I10" s="496">
        <v>191</v>
      </c>
      <c r="J10" s="502">
        <v>15778</v>
      </c>
      <c r="K10" s="651">
        <v>1562</v>
      </c>
      <c r="L10" s="651">
        <v>7076</v>
      </c>
      <c r="M10" s="495">
        <v>594</v>
      </c>
      <c r="N10" s="495">
        <v>613</v>
      </c>
      <c r="O10" s="496">
        <v>26</v>
      </c>
      <c r="P10" s="502">
        <v>59547</v>
      </c>
      <c r="Q10" s="651">
        <v>5790</v>
      </c>
    </row>
    <row r="11" spans="1:17" ht="15" thickBot="1" x14ac:dyDescent="0.35">
      <c r="A11" s="473" t="s">
        <v>252</v>
      </c>
      <c r="B11" s="495">
        <v>1</v>
      </c>
      <c r="C11" s="496">
        <v>1</v>
      </c>
      <c r="D11" s="496">
        <v>1</v>
      </c>
      <c r="E11" s="495">
        <v>1</v>
      </c>
      <c r="F11" s="495">
        <v>1</v>
      </c>
      <c r="G11" s="495">
        <v>1</v>
      </c>
      <c r="H11" s="495">
        <v>1</v>
      </c>
      <c r="I11" s="496">
        <v>1</v>
      </c>
      <c r="J11" s="496">
        <v>2</v>
      </c>
      <c r="K11" s="495">
        <v>2</v>
      </c>
      <c r="L11" s="495">
        <v>2</v>
      </c>
      <c r="M11" s="495">
        <v>2</v>
      </c>
      <c r="N11" s="495">
        <v>2</v>
      </c>
      <c r="O11" s="496">
        <v>1</v>
      </c>
      <c r="P11" s="501">
        <v>1</v>
      </c>
      <c r="Q11" s="494">
        <v>1</v>
      </c>
    </row>
    <row r="12" spans="1:17" ht="15" thickBot="1" x14ac:dyDescent="0.35">
      <c r="A12" s="473" t="s">
        <v>287</v>
      </c>
      <c r="B12" s="497">
        <v>0.38384620551022303</v>
      </c>
      <c r="C12" s="493">
        <v>0.33682565932957398</v>
      </c>
      <c r="D12" s="493">
        <v>0.72495734412940604</v>
      </c>
      <c r="E12" s="497">
        <v>0.59551675688969996</v>
      </c>
      <c r="F12" s="497">
        <v>0.789570145822581</v>
      </c>
      <c r="G12" s="497">
        <v>0.79021283137978005</v>
      </c>
      <c r="H12" s="497">
        <v>0.431301820554225</v>
      </c>
      <c r="I12" s="493">
        <v>0.41212889051360002</v>
      </c>
      <c r="J12" s="493">
        <v>1.0472887402076601</v>
      </c>
      <c r="K12" s="497">
        <v>1.05589318545471</v>
      </c>
      <c r="L12" s="497">
        <v>1.03718304424485</v>
      </c>
      <c r="M12" s="497">
        <v>1.22733685735483</v>
      </c>
      <c r="N12" s="497">
        <v>1.0938425316850799</v>
      </c>
      <c r="O12" s="493">
        <v>0.55330427120801395</v>
      </c>
      <c r="P12" s="493">
        <v>0.88651728586413003</v>
      </c>
      <c r="Q12" s="497">
        <v>0.91183185197543104</v>
      </c>
    </row>
    <row r="13" spans="1:17" x14ac:dyDescent="0.3">
      <c r="A13" s="533" t="s">
        <v>254</v>
      </c>
      <c r="B13" s="535">
        <v>5.5397521364889601E-3</v>
      </c>
      <c r="C13" s="781">
        <v>1.52348430287948E-2</v>
      </c>
      <c r="D13" s="781">
        <v>5.5180910463443603E-2</v>
      </c>
      <c r="E13" s="535">
        <v>0.13253652074288599</v>
      </c>
      <c r="F13" s="535">
        <v>1.13834558477803E-2</v>
      </c>
      <c r="G13" s="535">
        <v>3.6738469047244697E-2</v>
      </c>
      <c r="H13" s="535">
        <v>1.97921880842441E-2</v>
      </c>
      <c r="I13" s="781">
        <v>5.5922571045537599E-2</v>
      </c>
      <c r="J13" s="781">
        <v>1.5635479772806399E-2</v>
      </c>
      <c r="K13" s="535">
        <v>5.0101442016271897E-2</v>
      </c>
      <c r="L13" s="535">
        <v>2.3122364859670799E-2</v>
      </c>
      <c r="M13" s="535">
        <v>9.4436809788429804E-2</v>
      </c>
      <c r="N13" s="535">
        <v>8.2850535981106102E-2</v>
      </c>
      <c r="O13" s="781">
        <v>0.20349235711500299</v>
      </c>
      <c r="P13" s="781">
        <v>6.8128373164732603E-3</v>
      </c>
      <c r="Q13" s="535">
        <v>2.24722330758464E-2</v>
      </c>
    </row>
    <row r="14" spans="1:17" ht="48.75" customHeight="1" x14ac:dyDescent="0.3">
      <c r="A14" s="1433" t="s">
        <v>1039</v>
      </c>
      <c r="B14" s="1433"/>
      <c r="C14" s="1433"/>
      <c r="D14" s="1433"/>
      <c r="E14" s="1433"/>
      <c r="F14" s="1433"/>
      <c r="G14" s="1433"/>
      <c r="H14" s="1433"/>
      <c r="I14" s="1433"/>
      <c r="J14" s="1433"/>
      <c r="K14" s="1433"/>
      <c r="L14" s="1433"/>
      <c r="M14" s="1433"/>
      <c r="N14" s="1433"/>
      <c r="O14" s="1433"/>
      <c r="P14" s="1433"/>
      <c r="Q14" s="1433"/>
    </row>
    <row r="16" spans="1:17" x14ac:dyDescent="0.3">
      <c r="A16" s="1407" t="s">
        <v>1706</v>
      </c>
      <c r="B16" s="1407"/>
      <c r="C16" s="1407"/>
      <c r="D16" s="1407"/>
      <c r="E16" s="1407"/>
      <c r="F16" s="1407"/>
      <c r="G16" s="1407"/>
      <c r="H16" s="1407"/>
      <c r="I16" s="1407"/>
      <c r="J16" s="1407"/>
      <c r="K16" s="1407"/>
      <c r="L16" s="1407"/>
      <c r="M16" s="1407"/>
      <c r="N16" s="1407"/>
      <c r="O16" s="1407"/>
      <c r="P16" s="1407"/>
      <c r="Q16" s="1407"/>
    </row>
    <row r="17" spans="1:17" ht="33.75" customHeight="1" x14ac:dyDescent="0.3">
      <c r="A17" s="1430"/>
      <c r="B17" s="1432" t="s">
        <v>850</v>
      </c>
      <c r="C17" s="1432"/>
      <c r="D17" s="1432" t="s">
        <v>851</v>
      </c>
      <c r="E17" s="1432"/>
      <c r="F17" s="1432" t="s">
        <v>852</v>
      </c>
      <c r="G17" s="1432"/>
      <c r="H17" s="1432" t="s">
        <v>853</v>
      </c>
      <c r="I17" s="1432"/>
      <c r="J17" s="1432" t="s">
        <v>854</v>
      </c>
      <c r="K17" s="1432"/>
      <c r="L17" s="1432" t="s">
        <v>855</v>
      </c>
      <c r="M17" s="1432"/>
      <c r="N17" s="1432" t="s">
        <v>720</v>
      </c>
      <c r="O17" s="1432"/>
      <c r="P17" s="1432" t="s">
        <v>865</v>
      </c>
      <c r="Q17" s="1432"/>
    </row>
    <row r="18" spans="1:17" x14ac:dyDescent="0.3">
      <c r="A18" s="1434"/>
      <c r="B18" s="448" t="s">
        <v>363</v>
      </c>
      <c r="C18" s="449" t="s">
        <v>6</v>
      </c>
      <c r="D18" s="448" t="s">
        <v>363</v>
      </c>
      <c r="E18" s="449" t="s">
        <v>6</v>
      </c>
      <c r="F18" s="448" t="s">
        <v>363</v>
      </c>
      <c r="G18" s="449" t="s">
        <v>6</v>
      </c>
      <c r="H18" s="448" t="s">
        <v>363</v>
      </c>
      <c r="I18" s="449" t="s">
        <v>6</v>
      </c>
      <c r="J18" s="448" t="s">
        <v>363</v>
      </c>
      <c r="K18" s="449" t="s">
        <v>6</v>
      </c>
      <c r="L18" s="448" t="s">
        <v>363</v>
      </c>
      <c r="M18" s="449" t="s">
        <v>6</v>
      </c>
      <c r="N18" s="448" t="s">
        <v>363</v>
      </c>
      <c r="O18" s="449" t="s">
        <v>6</v>
      </c>
      <c r="P18" s="448" t="s">
        <v>363</v>
      </c>
      <c r="Q18" s="449" t="s">
        <v>6</v>
      </c>
    </row>
    <row r="19" spans="1:17" ht="14.25" customHeight="1" thickBot="1" x14ac:dyDescent="0.35">
      <c r="A19" s="471" t="s">
        <v>265</v>
      </c>
      <c r="B19" s="497">
        <v>1.0951517495823</v>
      </c>
      <c r="C19" s="493">
        <v>1.1027965649743601</v>
      </c>
      <c r="D19" s="493">
        <v>1.3271483076480699</v>
      </c>
      <c r="E19" s="497">
        <v>1.3482170456220199</v>
      </c>
      <c r="F19" s="497">
        <v>1.3986611005512899</v>
      </c>
      <c r="G19" s="497">
        <v>1.4236135214522501</v>
      </c>
      <c r="H19" s="497">
        <v>1.15921617743011</v>
      </c>
      <c r="I19" s="493">
        <v>1.2318867963865601</v>
      </c>
      <c r="J19" s="493">
        <v>1.6462279671089399</v>
      </c>
      <c r="K19" s="497">
        <v>1.6749039231248799</v>
      </c>
      <c r="L19" s="497">
        <v>1.8744685473733</v>
      </c>
      <c r="M19" s="497">
        <v>1.87655247771726</v>
      </c>
      <c r="N19" s="497">
        <v>1.4389693870022</v>
      </c>
      <c r="O19" s="493">
        <v>1.39881860924046</v>
      </c>
      <c r="P19" s="493">
        <v>1.4192739326006401</v>
      </c>
      <c r="Q19" s="497">
        <v>1.4283523786499299</v>
      </c>
    </row>
    <row r="20" spans="1:17" ht="15" thickBot="1" x14ac:dyDescent="0.35">
      <c r="A20" s="473" t="s">
        <v>17</v>
      </c>
      <c r="B20" s="651">
        <v>18095</v>
      </c>
      <c r="C20" s="502">
        <v>2164</v>
      </c>
      <c r="D20" s="496">
        <v>675</v>
      </c>
      <c r="E20" s="495">
        <v>88</v>
      </c>
      <c r="F20" s="651">
        <v>16739</v>
      </c>
      <c r="G20" s="651">
        <v>1877</v>
      </c>
      <c r="H20" s="651">
        <v>1733</v>
      </c>
      <c r="I20" s="496">
        <v>215</v>
      </c>
      <c r="J20" s="502">
        <v>15910</v>
      </c>
      <c r="K20" s="651">
        <v>1824</v>
      </c>
      <c r="L20" s="651">
        <v>6813</v>
      </c>
      <c r="M20" s="495">
        <v>700</v>
      </c>
      <c r="N20" s="495">
        <v>555</v>
      </c>
      <c r="O20" s="496">
        <v>28</v>
      </c>
      <c r="P20" s="485">
        <v>60518.512497891803</v>
      </c>
      <c r="Q20" s="485">
        <v>6896.39931961604</v>
      </c>
    </row>
    <row r="21" spans="1:17" ht="15" thickBot="1" x14ac:dyDescent="0.35">
      <c r="A21" s="473" t="s">
        <v>18</v>
      </c>
      <c r="B21" s="651">
        <v>16884</v>
      </c>
      <c r="C21" s="502">
        <v>1719</v>
      </c>
      <c r="D21" s="496">
        <v>607</v>
      </c>
      <c r="E21" s="495">
        <v>71</v>
      </c>
      <c r="F21" s="651">
        <v>16919</v>
      </c>
      <c r="G21" s="651">
        <v>1627</v>
      </c>
      <c r="H21" s="651">
        <v>1670</v>
      </c>
      <c r="I21" s="496">
        <v>191</v>
      </c>
      <c r="J21" s="502">
        <v>15778</v>
      </c>
      <c r="K21" s="651">
        <v>1562</v>
      </c>
      <c r="L21" s="651">
        <v>7076</v>
      </c>
      <c r="M21" s="495">
        <v>594</v>
      </c>
      <c r="N21" s="495">
        <v>613</v>
      </c>
      <c r="O21" s="496">
        <v>26</v>
      </c>
      <c r="P21" s="502">
        <v>59547</v>
      </c>
      <c r="Q21" s="651">
        <v>5790</v>
      </c>
    </row>
    <row r="22" spans="1:17" ht="15" thickBot="1" x14ac:dyDescent="0.35">
      <c r="A22" s="473" t="s">
        <v>252</v>
      </c>
      <c r="B22" s="495">
        <v>1</v>
      </c>
      <c r="C22" s="496">
        <v>1</v>
      </c>
      <c r="D22" s="496">
        <v>1</v>
      </c>
      <c r="E22" s="495">
        <v>1</v>
      </c>
      <c r="F22" s="495">
        <v>1</v>
      </c>
      <c r="G22" s="495">
        <v>1</v>
      </c>
      <c r="H22" s="495">
        <v>1</v>
      </c>
      <c r="I22" s="496">
        <v>1</v>
      </c>
      <c r="J22" s="496">
        <v>1</v>
      </c>
      <c r="K22" s="495">
        <v>1</v>
      </c>
      <c r="L22" s="495">
        <v>2</v>
      </c>
      <c r="M22" s="495">
        <v>2</v>
      </c>
      <c r="N22" s="495">
        <v>1</v>
      </c>
      <c r="O22" s="496">
        <v>1</v>
      </c>
      <c r="P22" s="501">
        <v>1</v>
      </c>
      <c r="Q22" s="494">
        <v>1</v>
      </c>
    </row>
    <row r="23" spans="1:17" ht="15" thickBot="1" x14ac:dyDescent="0.35">
      <c r="A23" s="473" t="s">
        <v>287</v>
      </c>
      <c r="B23" s="497">
        <v>0.383816996971233</v>
      </c>
      <c r="C23" s="493">
        <v>0.38388175270240399</v>
      </c>
      <c r="D23" s="493">
        <v>0.65915782961690095</v>
      </c>
      <c r="E23" s="497">
        <v>0.75789584325105597</v>
      </c>
      <c r="F23" s="497">
        <v>0.671957505769327</v>
      </c>
      <c r="G23" s="497">
        <v>0.70582456785532899</v>
      </c>
      <c r="H23" s="497">
        <v>0.52966701314911602</v>
      </c>
      <c r="I23" s="493">
        <v>0.73241009911767396</v>
      </c>
      <c r="J23" s="493">
        <v>0.94532427925211904</v>
      </c>
      <c r="K23" s="497">
        <v>0.96267995716210197</v>
      </c>
      <c r="L23" s="497">
        <v>0.94082762654910101</v>
      </c>
      <c r="M23" s="497">
        <v>1.3555947645044</v>
      </c>
      <c r="N23" s="497">
        <v>0.75423288103867503</v>
      </c>
      <c r="O23" s="493">
        <v>0.76556529203597001</v>
      </c>
      <c r="P23" s="493">
        <v>0.76940160851421402</v>
      </c>
      <c r="Q23" s="497">
        <v>0.84278417427378705</v>
      </c>
    </row>
    <row r="24" spans="1:17" x14ac:dyDescent="0.3">
      <c r="A24" s="533" t="s">
        <v>254</v>
      </c>
      <c r="B24" s="535">
        <v>5.5393305924852799E-3</v>
      </c>
      <c r="C24" s="781">
        <v>1.7363220651539699E-2</v>
      </c>
      <c r="D24" s="781">
        <v>5.01725094199134E-2</v>
      </c>
      <c r="E24" s="535">
        <v>0.16867514975501499</v>
      </c>
      <c r="F24" s="535">
        <v>9.6878011902802198E-3</v>
      </c>
      <c r="G24" s="535">
        <v>3.2815101209708701E-2</v>
      </c>
      <c r="H24" s="535">
        <v>2.4306109194707499E-2</v>
      </c>
      <c r="I24" s="781">
        <v>9.9382151421936696E-2</v>
      </c>
      <c r="J24" s="781">
        <v>1.4113203054258399E-2</v>
      </c>
      <c r="K24" s="535">
        <v>4.5678535213970403E-2</v>
      </c>
      <c r="L24" s="535">
        <v>2.0974272354177599E-2</v>
      </c>
      <c r="M24" s="535">
        <v>0.10430554917221201</v>
      </c>
      <c r="N24" s="535">
        <v>5.71275998496453E-2</v>
      </c>
      <c r="O24" s="781">
        <v>0.281556991168186</v>
      </c>
      <c r="P24" s="781">
        <v>5.9128096805588504E-3</v>
      </c>
      <c r="Q24" s="535">
        <v>2.0770542678328799E-2</v>
      </c>
    </row>
    <row r="25" spans="1:17" ht="48.75" customHeight="1" x14ac:dyDescent="0.3">
      <c r="A25" s="1433" t="s">
        <v>1040</v>
      </c>
      <c r="B25" s="1433"/>
      <c r="C25" s="1433"/>
      <c r="D25" s="1433"/>
      <c r="E25" s="1433"/>
      <c r="F25" s="1433"/>
      <c r="G25" s="1433"/>
      <c r="H25" s="1433"/>
      <c r="I25" s="1433"/>
      <c r="J25" s="1433"/>
      <c r="K25" s="1433"/>
      <c r="L25" s="1433"/>
      <c r="M25" s="1433"/>
      <c r="N25" s="1433"/>
      <c r="O25" s="1433"/>
      <c r="P25" s="1433"/>
      <c r="Q25" s="1433"/>
    </row>
  </sheetData>
  <mergeCells count="23">
    <mergeCell ref="N17:O17"/>
    <mergeCell ref="P17:Q17"/>
    <mergeCell ref="A25:Q25"/>
    <mergeCell ref="P6:Q6"/>
    <mergeCell ref="A14:Q14"/>
    <mergeCell ref="A16:Q16"/>
    <mergeCell ref="A17:A18"/>
    <mergeCell ref="B17:C17"/>
    <mergeCell ref="D17:E17"/>
    <mergeCell ref="F17:G17"/>
    <mergeCell ref="H17:I17"/>
    <mergeCell ref="J17:K17"/>
    <mergeCell ref="L17:M17"/>
    <mergeCell ref="A1:Q1"/>
    <mergeCell ref="A5:Q5"/>
    <mergeCell ref="A6:A7"/>
    <mergeCell ref="B6:C6"/>
    <mergeCell ref="D6:E6"/>
    <mergeCell ref="F6:G6"/>
    <mergeCell ref="H6:I6"/>
    <mergeCell ref="J6:K6"/>
    <mergeCell ref="L6:M6"/>
    <mergeCell ref="N6:O6"/>
  </mergeCells>
  <hyperlinks>
    <hyperlink ref="A3" location="Kapitel4" display="&lt;  Zurück zur Übersicht"/>
  </hyperlinks>
  <pageMargins left="0.7" right="0.7" top="0.78740157499999996" bottom="0.78740157499999996"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4"/>
  <sheetViews>
    <sheetView showGridLines="0" workbookViewId="0">
      <selection sqref="A1:M1"/>
    </sheetView>
  </sheetViews>
  <sheetFormatPr baseColWidth="10" defaultColWidth="11.44140625" defaultRowHeight="14.4" x14ac:dyDescent="0.3"/>
  <cols>
    <col min="1" max="1" width="22.88671875" style="443" customWidth="1"/>
    <col min="2" max="3" width="15.5546875" style="443" customWidth="1"/>
    <col min="4" max="16384" width="11.44140625" style="443"/>
  </cols>
  <sheetData>
    <row r="1" spans="1:13" ht="24.6" x14ac:dyDescent="0.4">
      <c r="A1" s="1304" t="s">
        <v>1041</v>
      </c>
      <c r="B1" s="1304"/>
      <c r="C1" s="1304"/>
      <c r="D1" s="1304"/>
      <c r="E1" s="1304"/>
      <c r="F1" s="1304"/>
      <c r="G1" s="1304"/>
      <c r="H1" s="1304"/>
      <c r="I1" s="1304"/>
      <c r="J1" s="1304"/>
      <c r="K1" s="1304"/>
      <c r="L1" s="1304"/>
      <c r="M1" s="1304"/>
    </row>
    <row r="3" spans="1:13" x14ac:dyDescent="0.3">
      <c r="A3" s="434" t="s">
        <v>7</v>
      </c>
    </row>
    <row r="5" spans="1:13" ht="41.25" customHeight="1" x14ac:dyDescent="0.3">
      <c r="A5" s="1420" t="s">
        <v>1042</v>
      </c>
      <c r="B5" s="1420"/>
      <c r="C5" s="1420"/>
    </row>
    <row r="6" spans="1:13" x14ac:dyDescent="0.3">
      <c r="A6" s="782"/>
      <c r="B6" s="450" t="s">
        <v>363</v>
      </c>
      <c r="C6" s="783" t="s">
        <v>6</v>
      </c>
    </row>
    <row r="7" spans="1:13" x14ac:dyDescent="0.3">
      <c r="A7" s="716">
        <v>2021</v>
      </c>
      <c r="B7" s="493">
        <v>1.5296328244966499</v>
      </c>
      <c r="C7" s="497">
        <v>1.5565489893728399</v>
      </c>
    </row>
    <row r="8" spans="1:13" x14ac:dyDescent="0.3">
      <c r="A8" s="716">
        <v>2015</v>
      </c>
      <c r="B8" s="497">
        <v>1.56</v>
      </c>
      <c r="C8" s="497">
        <v>1.61</v>
      </c>
    </row>
    <row r="9" spans="1:13" x14ac:dyDescent="0.3">
      <c r="A9" s="716">
        <v>2010</v>
      </c>
      <c r="B9" s="497">
        <v>1.6027499465067421</v>
      </c>
      <c r="C9" s="497">
        <v>1.618068768377108</v>
      </c>
    </row>
    <row r="10" spans="1:13" x14ac:dyDescent="0.3">
      <c r="A10" s="716">
        <v>2005</v>
      </c>
      <c r="B10" s="497">
        <v>1.5742273401858171</v>
      </c>
      <c r="C10" s="497">
        <v>1.6530969784017298</v>
      </c>
    </row>
    <row r="11" spans="1:13" ht="24" customHeight="1" x14ac:dyDescent="0.3">
      <c r="A11" s="1209" t="s">
        <v>1043</v>
      </c>
      <c r="B11" s="1422"/>
      <c r="C11" s="1422"/>
    </row>
    <row r="12" spans="1:13" ht="15" customHeight="1" x14ac:dyDescent="0.3"/>
    <row r="13" spans="1:13" ht="41.25" customHeight="1" x14ac:dyDescent="0.3">
      <c r="A13" s="1407" t="s">
        <v>1044</v>
      </c>
      <c r="B13" s="1407"/>
      <c r="C13" s="1407"/>
    </row>
    <row r="14" spans="1:13" x14ac:dyDescent="0.3">
      <c r="A14" s="1430"/>
      <c r="B14" s="448" t="s">
        <v>363</v>
      </c>
      <c r="C14" s="451" t="s">
        <v>6</v>
      </c>
    </row>
    <row r="15" spans="1:13" x14ac:dyDescent="0.3">
      <c r="A15" s="1431"/>
      <c r="B15" s="784" t="s">
        <v>265</v>
      </c>
      <c r="C15" s="640" t="s">
        <v>265</v>
      </c>
    </row>
    <row r="16" spans="1:13" ht="15" thickBot="1" x14ac:dyDescent="0.35">
      <c r="A16" s="471" t="s">
        <v>1045</v>
      </c>
      <c r="B16" s="497">
        <v>1.0906640334504301</v>
      </c>
      <c r="C16" s="493">
        <v>1.0929008282117501</v>
      </c>
    </row>
    <row r="17" spans="1:3" ht="15" thickBot="1" x14ac:dyDescent="0.35">
      <c r="A17" s="473" t="s">
        <v>766</v>
      </c>
      <c r="B17" s="493">
        <v>1.29994952837966</v>
      </c>
      <c r="C17" s="497">
        <v>1.26288365325644</v>
      </c>
    </row>
    <row r="18" spans="1:3" ht="15" thickBot="1" x14ac:dyDescent="0.35">
      <c r="A18" s="473" t="s">
        <v>1046</v>
      </c>
      <c r="B18" s="497">
        <v>1.5431459264257501</v>
      </c>
      <c r="C18" s="497">
        <v>1.5952592145594</v>
      </c>
    </row>
    <row r="19" spans="1:3" ht="15" thickBot="1" x14ac:dyDescent="0.35">
      <c r="A19" s="473" t="s">
        <v>1047</v>
      </c>
      <c r="B19" s="497">
        <v>1.1299256257191601</v>
      </c>
      <c r="C19" s="493">
        <v>1.0853032758625401</v>
      </c>
    </row>
    <row r="20" spans="1:3" ht="15" thickBot="1" x14ac:dyDescent="0.35">
      <c r="A20" s="473" t="s">
        <v>768</v>
      </c>
      <c r="B20" s="493">
        <v>1.89465333705537</v>
      </c>
      <c r="C20" s="497">
        <v>1.9127940099607801</v>
      </c>
    </row>
    <row r="21" spans="1:3" ht="15" thickBot="1" x14ac:dyDescent="0.35">
      <c r="A21" s="473" t="s">
        <v>855</v>
      </c>
      <c r="B21" s="497">
        <v>2.0004734629485998</v>
      </c>
      <c r="C21" s="497">
        <v>2.0638606794627399</v>
      </c>
    </row>
    <row r="22" spans="1:3" ht="15" thickBot="1" x14ac:dyDescent="0.35">
      <c r="A22" s="473" t="s">
        <v>720</v>
      </c>
      <c r="B22" s="497">
        <v>1.79373079001209</v>
      </c>
      <c r="C22" s="493">
        <v>1.49348017171438</v>
      </c>
    </row>
    <row r="23" spans="1:3" x14ac:dyDescent="0.3">
      <c r="A23" s="533" t="s">
        <v>865</v>
      </c>
      <c r="B23" s="678">
        <v>1.5296328244966499</v>
      </c>
      <c r="C23" s="599">
        <v>1.5565489893728399</v>
      </c>
    </row>
    <row r="24" spans="1:3" ht="67.5" customHeight="1" x14ac:dyDescent="0.3">
      <c r="A24" s="1433" t="s">
        <v>1039</v>
      </c>
      <c r="B24" s="1433"/>
      <c r="C24" s="1433"/>
    </row>
    <row r="26" spans="1:3" ht="39.75" customHeight="1" x14ac:dyDescent="0.3">
      <c r="A26" s="1407" t="s">
        <v>1048</v>
      </c>
      <c r="B26" s="1407"/>
      <c r="C26" s="1407"/>
    </row>
    <row r="27" spans="1:3" x14ac:dyDescent="0.3">
      <c r="A27" s="1430"/>
      <c r="B27" s="1435" t="s">
        <v>1049</v>
      </c>
      <c r="C27" s="1435"/>
    </row>
    <row r="28" spans="1:3" x14ac:dyDescent="0.3">
      <c r="A28" s="1431"/>
      <c r="B28" s="448" t="s">
        <v>363</v>
      </c>
      <c r="C28" s="451" t="s">
        <v>6</v>
      </c>
    </row>
    <row r="29" spans="1:3" ht="15" thickBot="1" x14ac:dyDescent="0.35">
      <c r="A29" s="471" t="s">
        <v>265</v>
      </c>
      <c r="B29" s="493">
        <v>1.4192739326006401</v>
      </c>
      <c r="C29" s="497">
        <v>1.4283523786499299</v>
      </c>
    </row>
    <row r="30" spans="1:3" ht="15" thickBot="1" x14ac:dyDescent="0.35">
      <c r="A30" s="473" t="s">
        <v>17</v>
      </c>
      <c r="B30" s="485">
        <v>60518.512497891803</v>
      </c>
      <c r="C30" s="485">
        <v>6896.39931961604</v>
      </c>
    </row>
    <row r="31" spans="1:3" ht="15" thickBot="1" x14ac:dyDescent="0.35">
      <c r="A31" s="473" t="s">
        <v>18</v>
      </c>
      <c r="B31" s="502">
        <v>59547</v>
      </c>
      <c r="C31" s="651">
        <v>5790</v>
      </c>
    </row>
    <row r="32" spans="1:3" ht="15" thickBot="1" x14ac:dyDescent="0.35">
      <c r="A32" s="473" t="s">
        <v>252</v>
      </c>
      <c r="B32" s="501">
        <v>1</v>
      </c>
      <c r="C32" s="494">
        <v>1</v>
      </c>
    </row>
    <row r="33" spans="1:3" ht="15" thickBot="1" x14ac:dyDescent="0.35">
      <c r="A33" s="473" t="s">
        <v>287</v>
      </c>
      <c r="B33" s="493">
        <v>0.76940160851421402</v>
      </c>
      <c r="C33" s="497">
        <v>0.84278417427378705</v>
      </c>
    </row>
    <row r="34" spans="1:3" x14ac:dyDescent="0.3">
      <c r="A34" s="785" t="s">
        <v>254</v>
      </c>
      <c r="B34" s="781">
        <v>5.9128096805588504E-3</v>
      </c>
      <c r="C34" s="535">
        <v>2.0770542678328799E-2</v>
      </c>
    </row>
    <row r="35" spans="1:3" ht="68.25" customHeight="1" x14ac:dyDescent="0.3">
      <c r="A35" s="1433" t="s">
        <v>1040</v>
      </c>
      <c r="B35" s="1433"/>
      <c r="C35" s="1433"/>
    </row>
    <row r="37" spans="1:3" ht="44.25" customHeight="1" x14ac:dyDescent="0.3">
      <c r="A37" s="1407" t="s">
        <v>1050</v>
      </c>
      <c r="B37" s="1407"/>
      <c r="C37" s="1407"/>
    </row>
    <row r="38" spans="1:3" x14ac:dyDescent="0.3">
      <c r="A38" s="1430"/>
      <c r="B38" s="448" t="s">
        <v>363</v>
      </c>
      <c r="C38" s="451" t="s">
        <v>6</v>
      </c>
    </row>
    <row r="39" spans="1:3" x14ac:dyDescent="0.3">
      <c r="A39" s="1431"/>
      <c r="B39" s="784" t="s">
        <v>265</v>
      </c>
      <c r="C39" s="640" t="s">
        <v>265</v>
      </c>
    </row>
    <row r="40" spans="1:3" ht="15" thickBot="1" x14ac:dyDescent="0.35">
      <c r="A40" s="471" t="s">
        <v>1045</v>
      </c>
      <c r="B40" s="493">
        <v>1.1000000000000001</v>
      </c>
      <c r="C40" s="497">
        <v>1.1399999999999999</v>
      </c>
    </row>
    <row r="41" spans="1:3" ht="15" thickBot="1" x14ac:dyDescent="0.35">
      <c r="A41" s="473" t="s">
        <v>766</v>
      </c>
      <c r="B41" s="493">
        <v>1.4</v>
      </c>
      <c r="C41" s="497">
        <v>1.68</v>
      </c>
    </row>
    <row r="42" spans="1:3" ht="15" thickBot="1" x14ac:dyDescent="0.35">
      <c r="A42" s="473" t="s">
        <v>1046</v>
      </c>
      <c r="B42" s="493">
        <v>1.62</v>
      </c>
      <c r="C42" s="497">
        <v>1.67</v>
      </c>
    </row>
    <row r="43" spans="1:3" ht="15" thickBot="1" x14ac:dyDescent="0.35">
      <c r="A43" s="473" t="s">
        <v>1047</v>
      </c>
      <c r="B43" s="493">
        <v>1.23</v>
      </c>
      <c r="C43" s="497">
        <v>1.17</v>
      </c>
    </row>
    <row r="44" spans="1:3" ht="15" thickBot="1" x14ac:dyDescent="0.35">
      <c r="A44" s="473" t="s">
        <v>768</v>
      </c>
      <c r="B44" s="493">
        <v>1.9</v>
      </c>
      <c r="C44" s="497">
        <v>1.88</v>
      </c>
    </row>
    <row r="45" spans="1:3" ht="15" thickBot="1" x14ac:dyDescent="0.35">
      <c r="A45" s="473" t="s">
        <v>855</v>
      </c>
      <c r="B45" s="493">
        <v>2.0099999999999998</v>
      </c>
      <c r="C45" s="497">
        <v>2.0699999999999998</v>
      </c>
    </row>
    <row r="46" spans="1:3" ht="15" thickBot="1" x14ac:dyDescent="0.35">
      <c r="A46" s="473" t="s">
        <v>720</v>
      </c>
      <c r="B46" s="493">
        <v>1.92</v>
      </c>
      <c r="C46" s="497">
        <v>2.77</v>
      </c>
    </row>
    <row r="47" spans="1:3" x14ac:dyDescent="0.3">
      <c r="A47" s="475" t="s">
        <v>865</v>
      </c>
      <c r="B47" s="499">
        <v>1.56</v>
      </c>
      <c r="C47" s="504">
        <v>1.61</v>
      </c>
    </row>
    <row r="48" spans="1:3" ht="73.5" customHeight="1" x14ac:dyDescent="0.3">
      <c r="A48" s="1209" t="s">
        <v>1051</v>
      </c>
      <c r="B48" s="1422"/>
      <c r="C48" s="1422"/>
    </row>
    <row r="50" spans="1:4" ht="44.25" customHeight="1" x14ac:dyDescent="0.3">
      <c r="A50" s="1407" t="s">
        <v>1052</v>
      </c>
      <c r="B50" s="1407"/>
      <c r="C50" s="1407"/>
    </row>
    <row r="51" spans="1:4" x14ac:dyDescent="0.3">
      <c r="A51" s="1430"/>
      <c r="B51" s="1435" t="s">
        <v>1049</v>
      </c>
      <c r="C51" s="1435"/>
    </row>
    <row r="52" spans="1:4" x14ac:dyDescent="0.3">
      <c r="A52" s="1431"/>
      <c r="B52" s="448" t="s">
        <v>363</v>
      </c>
      <c r="C52" s="451" t="s">
        <v>6</v>
      </c>
    </row>
    <row r="53" spans="1:4" ht="15" thickBot="1" x14ac:dyDescent="0.35">
      <c r="A53" s="471" t="s">
        <v>265</v>
      </c>
      <c r="B53" s="497">
        <v>1.4487044301737022</v>
      </c>
      <c r="C53" s="493">
        <v>1.4524012931326826</v>
      </c>
    </row>
    <row r="54" spans="1:4" ht="15" thickBot="1" x14ac:dyDescent="0.35">
      <c r="A54" s="473" t="s">
        <v>17</v>
      </c>
      <c r="B54" s="485">
        <v>76699</v>
      </c>
      <c r="C54" s="485">
        <v>9008</v>
      </c>
    </row>
    <row r="55" spans="1:4" ht="15" thickBot="1" x14ac:dyDescent="0.35">
      <c r="A55" s="473" t="s">
        <v>18</v>
      </c>
      <c r="B55" s="485">
        <v>76207</v>
      </c>
      <c r="C55" s="485">
        <v>5524</v>
      </c>
    </row>
    <row r="56" spans="1:4" ht="15" thickBot="1" x14ac:dyDescent="0.35">
      <c r="A56" s="473" t="s">
        <v>252</v>
      </c>
      <c r="B56" s="494">
        <v>1</v>
      </c>
      <c r="C56" s="501">
        <v>1</v>
      </c>
    </row>
    <row r="57" spans="1:4" ht="15" thickBot="1" x14ac:dyDescent="0.35">
      <c r="A57" s="473" t="s">
        <v>287</v>
      </c>
      <c r="B57" s="497">
        <v>0.80803256030080406</v>
      </c>
      <c r="C57" s="493">
        <v>0.86419890444687142</v>
      </c>
    </row>
    <row r="58" spans="1:4" x14ac:dyDescent="0.3">
      <c r="A58" s="785" t="s">
        <v>254</v>
      </c>
      <c r="B58" s="504">
        <v>5.4724289042180768E-3</v>
      </c>
      <c r="C58" s="499">
        <v>2.173880044324485E-2</v>
      </c>
    </row>
    <row r="59" spans="1:4" ht="56.25" customHeight="1" x14ac:dyDescent="0.3">
      <c r="A59" s="1209" t="s">
        <v>1053</v>
      </c>
      <c r="B59" s="1422"/>
      <c r="C59" s="1422"/>
    </row>
    <row r="60" spans="1:4" x14ac:dyDescent="0.3">
      <c r="D60" s="255"/>
    </row>
    <row r="61" spans="1:4" ht="51.75" customHeight="1" x14ac:dyDescent="0.3">
      <c r="A61" s="1407" t="s">
        <v>1054</v>
      </c>
      <c r="B61" s="1407"/>
      <c r="C61" s="1407"/>
    </row>
    <row r="62" spans="1:4" x14ac:dyDescent="0.3">
      <c r="A62" s="1430"/>
      <c r="B62" s="448" t="s">
        <v>363</v>
      </c>
      <c r="C62" s="451" t="s">
        <v>6</v>
      </c>
    </row>
    <row r="63" spans="1:4" x14ac:dyDescent="0.3">
      <c r="A63" s="1431"/>
      <c r="B63" s="784" t="s">
        <v>265</v>
      </c>
      <c r="C63" s="640" t="s">
        <v>265</v>
      </c>
    </row>
    <row r="64" spans="1:4" ht="15" thickBot="1" x14ac:dyDescent="0.35">
      <c r="A64" s="471" t="s">
        <v>1045</v>
      </c>
      <c r="B64" s="497">
        <v>1.1214824948674993</v>
      </c>
      <c r="C64" s="493">
        <v>1.10145571015358</v>
      </c>
    </row>
    <row r="65" spans="1:3" ht="15" thickBot="1" x14ac:dyDescent="0.35">
      <c r="A65" s="473" t="s">
        <v>766</v>
      </c>
      <c r="B65" s="497">
        <v>1.3584496677641427</v>
      </c>
      <c r="C65" s="493">
        <v>1.1931886119182176</v>
      </c>
    </row>
    <row r="66" spans="1:3" ht="15" thickBot="1" x14ac:dyDescent="0.35">
      <c r="A66" s="473" t="s">
        <v>1046</v>
      </c>
      <c r="B66" s="497">
        <v>1.6392676136435791</v>
      </c>
      <c r="C66" s="493">
        <v>1.676333967977151</v>
      </c>
    </row>
    <row r="67" spans="1:3" ht="15" thickBot="1" x14ac:dyDescent="0.35">
      <c r="A67" s="473" t="s">
        <v>1047</v>
      </c>
      <c r="B67" s="497">
        <v>1.2415219657785712</v>
      </c>
      <c r="C67" s="493">
        <v>1.1489810771764433</v>
      </c>
    </row>
    <row r="68" spans="1:3" ht="15" thickBot="1" x14ac:dyDescent="0.35">
      <c r="A68" s="473" t="s">
        <v>768</v>
      </c>
      <c r="B68" s="497">
        <v>1.986487854622101</v>
      </c>
      <c r="C68" s="493">
        <v>1.9856543128518469</v>
      </c>
    </row>
    <row r="69" spans="1:3" ht="15" thickBot="1" x14ac:dyDescent="0.35">
      <c r="A69" s="473" t="s">
        <v>855</v>
      </c>
      <c r="B69" s="497">
        <v>2.0499505985540751</v>
      </c>
      <c r="C69" s="493">
        <v>2.095388901166173</v>
      </c>
    </row>
    <row r="70" spans="1:3" ht="15" thickBot="1" x14ac:dyDescent="0.35">
      <c r="A70" s="473" t="s">
        <v>720</v>
      </c>
      <c r="B70" s="497">
        <v>2.0335700394391614</v>
      </c>
      <c r="C70" s="493">
        <v>2.4765889793578975</v>
      </c>
    </row>
    <row r="71" spans="1:3" x14ac:dyDescent="0.3">
      <c r="A71" s="475" t="s">
        <v>865</v>
      </c>
      <c r="B71" s="504">
        <v>1.6027499465067421</v>
      </c>
      <c r="C71" s="499">
        <v>1.618068768377108</v>
      </c>
    </row>
    <row r="72" spans="1:3" ht="57" customHeight="1" x14ac:dyDescent="0.3">
      <c r="A72" s="1209" t="s">
        <v>1055</v>
      </c>
      <c r="B72" s="1422"/>
      <c r="C72" s="1422"/>
    </row>
    <row r="74" spans="1:3" ht="51" customHeight="1" x14ac:dyDescent="0.3">
      <c r="A74" s="1407" t="s">
        <v>1056</v>
      </c>
      <c r="B74" s="1407"/>
      <c r="C74" s="1407"/>
    </row>
    <row r="75" spans="1:3" x14ac:dyDescent="0.3">
      <c r="A75" s="1430"/>
      <c r="B75" s="1435" t="s">
        <v>1049</v>
      </c>
      <c r="C75" s="1435"/>
    </row>
    <row r="76" spans="1:3" x14ac:dyDescent="0.3">
      <c r="A76" s="1431"/>
      <c r="B76" s="448" t="s">
        <v>363</v>
      </c>
      <c r="C76" s="451" t="s">
        <v>6</v>
      </c>
    </row>
    <row r="77" spans="1:3" ht="15" thickBot="1" x14ac:dyDescent="0.35">
      <c r="A77" s="471" t="s">
        <v>265</v>
      </c>
      <c r="B77" s="497">
        <v>1.4671827780642352</v>
      </c>
      <c r="C77" s="493">
        <v>1.4750055089806309</v>
      </c>
    </row>
    <row r="78" spans="1:3" ht="15" thickBot="1" x14ac:dyDescent="0.35">
      <c r="A78" s="473" t="s">
        <v>17</v>
      </c>
      <c r="B78" s="485">
        <v>83840.562511645097</v>
      </c>
      <c r="C78" s="485">
        <v>9616.0965066165772</v>
      </c>
    </row>
    <row r="79" spans="1:3" ht="15" thickBot="1" x14ac:dyDescent="0.35">
      <c r="A79" s="473" t="s">
        <v>18</v>
      </c>
      <c r="B79" s="485">
        <v>81452</v>
      </c>
      <c r="C79" s="485">
        <v>9696</v>
      </c>
    </row>
    <row r="80" spans="1:3" ht="15" thickBot="1" x14ac:dyDescent="0.35">
      <c r="A80" s="473" t="s">
        <v>252</v>
      </c>
      <c r="B80" s="494">
        <v>1</v>
      </c>
      <c r="C80" s="501">
        <v>1</v>
      </c>
    </row>
    <row r="81" spans="1:4" ht="15" thickBot="1" x14ac:dyDescent="0.35">
      <c r="A81" s="473" t="s">
        <v>287</v>
      </c>
      <c r="B81" s="497">
        <v>0.83070194376640638</v>
      </c>
      <c r="C81" s="493">
        <v>0.85570516455599221</v>
      </c>
    </row>
    <row r="82" spans="1:4" x14ac:dyDescent="0.3">
      <c r="A82" s="785" t="s">
        <v>254</v>
      </c>
      <c r="B82" s="504">
        <v>5.3642800923424036E-3</v>
      </c>
      <c r="C82" s="499">
        <v>1.6316564646649621E-2</v>
      </c>
    </row>
    <row r="83" spans="1:4" ht="60" customHeight="1" x14ac:dyDescent="0.3">
      <c r="A83" s="1209" t="s">
        <v>1057</v>
      </c>
      <c r="B83" s="1422"/>
      <c r="C83" s="1422"/>
    </row>
    <row r="85" spans="1:4" ht="45" customHeight="1" x14ac:dyDescent="0.3">
      <c r="A85" s="1407" t="s">
        <v>1058</v>
      </c>
      <c r="B85" s="1407"/>
      <c r="C85" s="1407"/>
    </row>
    <row r="86" spans="1:4" ht="15" customHeight="1" x14ac:dyDescent="0.3">
      <c r="A86" s="1430"/>
      <c r="B86" s="1435" t="s">
        <v>1049</v>
      </c>
      <c r="C86" s="1435"/>
    </row>
    <row r="87" spans="1:4" x14ac:dyDescent="0.3">
      <c r="A87" s="1431"/>
      <c r="B87" s="448" t="s">
        <v>363</v>
      </c>
      <c r="C87" s="451" t="s">
        <v>6</v>
      </c>
    </row>
    <row r="88" spans="1:4" ht="15" thickBot="1" x14ac:dyDescent="0.35">
      <c r="A88" s="471" t="s">
        <v>265</v>
      </c>
      <c r="B88" s="497">
        <v>1.435595938001069</v>
      </c>
      <c r="C88" s="493">
        <v>1.431785044782337</v>
      </c>
    </row>
    <row r="89" spans="1:4" ht="15" thickBot="1" x14ac:dyDescent="0.35">
      <c r="A89" s="473" t="s">
        <v>17</v>
      </c>
      <c r="B89" s="485">
        <v>5613</v>
      </c>
      <c r="C89" s="485">
        <v>48010</v>
      </c>
    </row>
    <row r="90" spans="1:4" ht="15" thickBot="1" x14ac:dyDescent="0.35">
      <c r="A90" s="473" t="s">
        <v>18</v>
      </c>
      <c r="B90" s="485">
        <v>5133</v>
      </c>
      <c r="C90" s="485">
        <v>43376</v>
      </c>
    </row>
    <row r="91" spans="1:4" ht="15" thickBot="1" x14ac:dyDescent="0.35">
      <c r="A91" s="473" t="s">
        <v>252</v>
      </c>
      <c r="B91" s="494">
        <v>1</v>
      </c>
      <c r="C91" s="501">
        <v>1</v>
      </c>
    </row>
    <row r="92" spans="1:4" ht="15" thickBot="1" x14ac:dyDescent="0.35">
      <c r="A92" s="473" t="s">
        <v>287</v>
      </c>
      <c r="B92" s="497">
        <v>0.86961538712413278</v>
      </c>
      <c r="C92" s="493">
        <v>0.85286953798659815</v>
      </c>
    </row>
    <row r="93" spans="1:4" x14ac:dyDescent="0.3">
      <c r="A93" s="785" t="s">
        <v>254</v>
      </c>
      <c r="B93" s="504">
        <v>2.2692914815410255E-2</v>
      </c>
      <c r="C93" s="499">
        <v>7.6560815758877328E-3</v>
      </c>
    </row>
    <row r="94" spans="1:4" ht="59.25" customHeight="1" x14ac:dyDescent="0.3">
      <c r="A94" s="1209" t="s">
        <v>1059</v>
      </c>
      <c r="B94" s="1422"/>
      <c r="C94" s="1422"/>
      <c r="D94" s="255"/>
    </row>
  </sheetData>
  <mergeCells count="28">
    <mergeCell ref="A85:C85"/>
    <mergeCell ref="A86:A87"/>
    <mergeCell ref="B86:C86"/>
    <mergeCell ref="A94:C94"/>
    <mergeCell ref="A62:A63"/>
    <mergeCell ref="A72:C72"/>
    <mergeCell ref="A74:C74"/>
    <mergeCell ref="A75:A76"/>
    <mergeCell ref="B75:C75"/>
    <mergeCell ref="A83:C83"/>
    <mergeCell ref="A61:C61"/>
    <mergeCell ref="A26:C26"/>
    <mergeCell ref="A27:A28"/>
    <mergeCell ref="B27:C27"/>
    <mergeCell ref="A35:C35"/>
    <mergeCell ref="A37:C37"/>
    <mergeCell ref="A38:A39"/>
    <mergeCell ref="A48:C48"/>
    <mergeCell ref="A50:C50"/>
    <mergeCell ref="A51:A52"/>
    <mergeCell ref="B51:C51"/>
    <mergeCell ref="A59:C59"/>
    <mergeCell ref="A24:C24"/>
    <mergeCell ref="A1:M1"/>
    <mergeCell ref="A5:C5"/>
    <mergeCell ref="A11:C11"/>
    <mergeCell ref="A13:C13"/>
    <mergeCell ref="A14:A15"/>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showGridLines="0" workbookViewId="0">
      <selection sqref="A1:H1"/>
    </sheetView>
  </sheetViews>
  <sheetFormatPr baseColWidth="10" defaultColWidth="11.44140625" defaultRowHeight="14.4" x14ac:dyDescent="0.3"/>
  <cols>
    <col min="1" max="1" width="27.109375" style="443" customWidth="1"/>
    <col min="2" max="13" width="15.88671875" style="443" customWidth="1"/>
    <col min="14" max="16384" width="11.44140625" style="443"/>
  </cols>
  <sheetData>
    <row r="1" spans="1:23" ht="24.6" x14ac:dyDescent="0.4">
      <c r="A1" s="1304" t="s">
        <v>1060</v>
      </c>
      <c r="B1" s="1304"/>
      <c r="C1" s="1304"/>
      <c r="D1" s="1304"/>
      <c r="E1" s="1304"/>
      <c r="F1" s="1304"/>
      <c r="G1" s="1304"/>
      <c r="H1" s="1304"/>
    </row>
    <row r="3" spans="1:23" x14ac:dyDescent="0.3">
      <c r="A3" s="434" t="s">
        <v>7</v>
      </c>
      <c r="B3" s="713"/>
    </row>
    <row r="5" spans="1:23" ht="15" customHeight="1" x14ac:dyDescent="0.3">
      <c r="A5" s="1417" t="s">
        <v>1061</v>
      </c>
      <c r="B5" s="1417"/>
      <c r="C5" s="1417"/>
      <c r="D5" s="1417"/>
      <c r="E5" s="1417"/>
      <c r="F5" s="1417"/>
      <c r="G5" s="1417"/>
      <c r="H5" s="1417"/>
    </row>
    <row r="6" spans="1:23" ht="15" customHeight="1" x14ac:dyDescent="0.3">
      <c r="A6" s="1439"/>
      <c r="B6" s="786"/>
      <c r="C6" s="1440" t="s">
        <v>363</v>
      </c>
      <c r="D6" s="1441"/>
      <c r="E6" s="1442"/>
      <c r="F6" s="1443" t="s">
        <v>6</v>
      </c>
      <c r="G6" s="1443"/>
      <c r="H6" s="1443"/>
      <c r="W6" s="787"/>
    </row>
    <row r="7" spans="1:23" x14ac:dyDescent="0.3">
      <c r="A7" s="1439"/>
      <c r="B7" s="788"/>
      <c r="C7" s="789" t="s">
        <v>407</v>
      </c>
      <c r="D7" s="789" t="s">
        <v>408</v>
      </c>
      <c r="E7" s="790" t="s">
        <v>156</v>
      </c>
      <c r="F7" s="789" t="s">
        <v>407</v>
      </c>
      <c r="G7" s="789" t="s">
        <v>408</v>
      </c>
      <c r="H7" s="789" t="s">
        <v>156</v>
      </c>
    </row>
    <row r="8" spans="1:23" ht="15" thickBot="1" x14ac:dyDescent="0.35">
      <c r="A8" s="1436" t="s">
        <v>850</v>
      </c>
      <c r="B8" s="471" t="s">
        <v>18</v>
      </c>
      <c r="C8" s="791">
        <v>369</v>
      </c>
      <c r="D8" s="792">
        <v>8863</v>
      </c>
      <c r="E8" s="793">
        <v>9232</v>
      </c>
      <c r="F8" s="791">
        <v>31</v>
      </c>
      <c r="G8" s="524">
        <v>880</v>
      </c>
      <c r="H8" s="791">
        <v>911</v>
      </c>
    </row>
    <row r="9" spans="1:23" ht="15" thickBot="1" x14ac:dyDescent="0.35">
      <c r="A9" s="1437"/>
      <c r="B9" s="473" t="s">
        <v>17</v>
      </c>
      <c r="C9" s="495">
        <v>419</v>
      </c>
      <c r="D9" s="502">
        <v>9578</v>
      </c>
      <c r="E9" s="794">
        <v>9997</v>
      </c>
      <c r="F9" s="495">
        <v>37</v>
      </c>
      <c r="G9" s="502">
        <v>1130</v>
      </c>
      <c r="H9" s="651">
        <v>1167</v>
      </c>
    </row>
    <row r="10" spans="1:23" ht="15" thickBot="1" x14ac:dyDescent="0.35">
      <c r="A10" s="1437"/>
      <c r="B10" s="473" t="s">
        <v>154</v>
      </c>
      <c r="C10" s="497">
        <v>4.1924739742547699</v>
      </c>
      <c r="D10" s="493">
        <v>95.807526025745204</v>
      </c>
      <c r="E10" s="530">
        <v>100</v>
      </c>
      <c r="F10" s="497">
        <v>3.1593490374608701</v>
      </c>
      <c r="G10" s="493">
        <v>96.840650962539101</v>
      </c>
      <c r="H10" s="495">
        <v>100</v>
      </c>
    </row>
    <row r="11" spans="1:23" x14ac:dyDescent="0.3">
      <c r="A11" s="1438"/>
      <c r="B11" s="475" t="s">
        <v>254</v>
      </c>
      <c r="C11" s="535">
        <v>0.39116307927045602</v>
      </c>
      <c r="D11" s="781">
        <v>0.39116307927045502</v>
      </c>
      <c r="E11" s="795">
        <v>0.78232615854091103</v>
      </c>
      <c r="F11" s="535">
        <v>1.0867739489070101</v>
      </c>
      <c r="G11" s="781">
        <v>1.0867739489070101</v>
      </c>
      <c r="H11" s="535" t="s">
        <v>136</v>
      </c>
    </row>
    <row r="12" spans="1:23" ht="15" thickBot="1" x14ac:dyDescent="0.35">
      <c r="A12" s="1436" t="s">
        <v>851</v>
      </c>
      <c r="B12" s="471" t="s">
        <v>18</v>
      </c>
      <c r="C12" s="791">
        <v>76</v>
      </c>
      <c r="D12" s="524">
        <v>288</v>
      </c>
      <c r="E12" s="796">
        <v>364</v>
      </c>
      <c r="F12" s="797">
        <v>7</v>
      </c>
      <c r="G12" s="524">
        <v>31</v>
      </c>
      <c r="H12" s="791">
        <v>38</v>
      </c>
    </row>
    <row r="13" spans="1:23" ht="15" thickBot="1" x14ac:dyDescent="0.35">
      <c r="A13" s="1437"/>
      <c r="B13" s="473" t="s">
        <v>17</v>
      </c>
      <c r="C13" s="495">
        <v>79</v>
      </c>
      <c r="D13" s="496">
        <v>323</v>
      </c>
      <c r="E13" s="530">
        <v>402</v>
      </c>
      <c r="F13" s="658">
        <v>8</v>
      </c>
      <c r="G13" s="496">
        <v>44</v>
      </c>
      <c r="H13" s="495">
        <v>52</v>
      </c>
    </row>
    <row r="14" spans="1:23" ht="15" customHeight="1" thickBot="1" x14ac:dyDescent="0.35">
      <c r="A14" s="1437"/>
      <c r="B14" s="473" t="s">
        <v>154</v>
      </c>
      <c r="C14" s="497">
        <v>19.650429588774202</v>
      </c>
      <c r="D14" s="493">
        <v>80.349570411225798</v>
      </c>
      <c r="E14" s="530">
        <v>100</v>
      </c>
      <c r="F14" s="531">
        <v>15.201483306743301</v>
      </c>
      <c r="G14" s="493">
        <v>84.798516693256701</v>
      </c>
      <c r="H14" s="495">
        <v>100</v>
      </c>
    </row>
    <row r="15" spans="1:23" x14ac:dyDescent="0.3">
      <c r="A15" s="1438"/>
      <c r="B15" s="475" t="s">
        <v>254</v>
      </c>
      <c r="C15" s="535">
        <v>3.9056908650331499</v>
      </c>
      <c r="D15" s="781">
        <v>3.9056908650331499</v>
      </c>
      <c r="E15" s="795">
        <v>7.8113817300662998</v>
      </c>
      <c r="F15" s="532">
        <v>10.9223494328201</v>
      </c>
      <c r="G15" s="781">
        <v>10.9223494328201</v>
      </c>
      <c r="H15" s="535" t="s">
        <v>136</v>
      </c>
    </row>
    <row r="16" spans="1:23" ht="15" customHeight="1" thickBot="1" x14ac:dyDescent="0.35">
      <c r="A16" s="1436" t="s">
        <v>852</v>
      </c>
      <c r="B16" s="471" t="s">
        <v>18</v>
      </c>
      <c r="C16" s="707">
        <v>1562</v>
      </c>
      <c r="D16" s="792">
        <v>10137</v>
      </c>
      <c r="E16" s="793">
        <v>11699</v>
      </c>
      <c r="F16" s="791">
        <v>196</v>
      </c>
      <c r="G16" s="524">
        <v>945</v>
      </c>
      <c r="H16" s="707">
        <v>1141</v>
      </c>
    </row>
    <row r="17" spans="1:8" ht="15.75" customHeight="1" thickBot="1" x14ac:dyDescent="0.35">
      <c r="A17" s="1437"/>
      <c r="B17" s="473" t="s">
        <v>17</v>
      </c>
      <c r="C17" s="651">
        <v>1545</v>
      </c>
      <c r="D17" s="502">
        <v>10233</v>
      </c>
      <c r="E17" s="794">
        <v>11778</v>
      </c>
      <c r="F17" s="495">
        <v>210</v>
      </c>
      <c r="G17" s="502">
        <v>1119</v>
      </c>
      <c r="H17" s="651">
        <v>1329</v>
      </c>
    </row>
    <row r="18" spans="1:8" ht="15.75" customHeight="1" thickBot="1" x14ac:dyDescent="0.35">
      <c r="A18" s="1437"/>
      <c r="B18" s="473" t="s">
        <v>154</v>
      </c>
      <c r="C18" s="497">
        <v>13.118377397002901</v>
      </c>
      <c r="D18" s="493">
        <v>86.881622602997098</v>
      </c>
      <c r="E18" s="530">
        <v>100</v>
      </c>
      <c r="F18" s="497">
        <v>15.7681966373276</v>
      </c>
      <c r="G18" s="493">
        <v>84.231803362672395</v>
      </c>
      <c r="H18" s="495">
        <v>100</v>
      </c>
    </row>
    <row r="19" spans="1:8" ht="15" customHeight="1" x14ac:dyDescent="0.3">
      <c r="A19" s="1438"/>
      <c r="B19" s="475" t="s">
        <v>254</v>
      </c>
      <c r="C19" s="535">
        <v>0.58532948985702304</v>
      </c>
      <c r="D19" s="781">
        <v>0.58532948985702304</v>
      </c>
      <c r="E19" s="795">
        <v>1.1706589797140501</v>
      </c>
      <c r="F19" s="535">
        <v>2.02328468599192</v>
      </c>
      <c r="G19" s="781">
        <v>2.02328468599192</v>
      </c>
      <c r="H19" s="535" t="s">
        <v>136</v>
      </c>
    </row>
    <row r="20" spans="1:8" ht="15" customHeight="1" thickBot="1" x14ac:dyDescent="0.35">
      <c r="A20" s="1436" t="s">
        <v>853</v>
      </c>
      <c r="B20" s="471" t="s">
        <v>18</v>
      </c>
      <c r="C20" s="791">
        <v>52</v>
      </c>
      <c r="D20" s="792">
        <v>1209</v>
      </c>
      <c r="E20" s="793">
        <v>1261</v>
      </c>
      <c r="F20" s="798">
        <v>1</v>
      </c>
      <c r="G20" s="524">
        <v>137</v>
      </c>
      <c r="H20" s="791">
        <v>138</v>
      </c>
    </row>
    <row r="21" spans="1:8" ht="15" thickBot="1" x14ac:dyDescent="0.35">
      <c r="A21" s="1437"/>
      <c r="B21" s="473" t="s">
        <v>17</v>
      </c>
      <c r="C21" s="495">
        <v>59</v>
      </c>
      <c r="D21" s="502">
        <v>1269</v>
      </c>
      <c r="E21" s="794">
        <v>1328</v>
      </c>
      <c r="F21" s="652">
        <v>2</v>
      </c>
      <c r="G21" s="496">
        <v>158</v>
      </c>
      <c r="H21" s="495">
        <v>160</v>
      </c>
    </row>
    <row r="22" spans="1:8" ht="15" thickBot="1" x14ac:dyDescent="0.35">
      <c r="A22" s="1437"/>
      <c r="B22" s="473" t="s">
        <v>154</v>
      </c>
      <c r="C22" s="497">
        <v>4.4345365707592199</v>
      </c>
      <c r="D22" s="493">
        <v>95.565463429240793</v>
      </c>
      <c r="E22" s="530">
        <v>100</v>
      </c>
      <c r="F22" s="650">
        <v>1.4994407353261201</v>
      </c>
      <c r="G22" s="493">
        <v>98.500559264673896</v>
      </c>
      <c r="H22" s="495">
        <v>100</v>
      </c>
    </row>
    <row r="23" spans="1:8" x14ac:dyDescent="0.3">
      <c r="A23" s="1438"/>
      <c r="B23" s="475" t="s">
        <v>254</v>
      </c>
      <c r="C23" s="535">
        <v>1.08714585869731</v>
      </c>
      <c r="D23" s="781">
        <v>1.08714585869731</v>
      </c>
      <c r="E23" s="795">
        <v>2.1742917173946301</v>
      </c>
      <c r="F23" s="799">
        <v>1.94006022181779</v>
      </c>
      <c r="G23" s="781">
        <v>1.94006022181779</v>
      </c>
      <c r="H23" s="535" t="s">
        <v>136</v>
      </c>
    </row>
    <row r="24" spans="1:8" ht="15" thickBot="1" x14ac:dyDescent="0.35">
      <c r="A24" s="1436" t="s">
        <v>854</v>
      </c>
      <c r="B24" s="471" t="s">
        <v>18</v>
      </c>
      <c r="C24" s="791">
        <v>768</v>
      </c>
      <c r="D24" s="792">
        <v>8784</v>
      </c>
      <c r="E24" s="793">
        <v>9552</v>
      </c>
      <c r="F24" s="791">
        <v>76</v>
      </c>
      <c r="G24" s="524">
        <v>917</v>
      </c>
      <c r="H24" s="791">
        <v>993</v>
      </c>
    </row>
    <row r="25" spans="1:8" ht="15" thickBot="1" x14ac:dyDescent="0.35">
      <c r="A25" s="1437"/>
      <c r="B25" s="473" t="s">
        <v>17</v>
      </c>
      <c r="C25" s="495">
        <v>801</v>
      </c>
      <c r="D25" s="502">
        <v>9016</v>
      </c>
      <c r="E25" s="794">
        <v>9817</v>
      </c>
      <c r="F25" s="495">
        <v>91</v>
      </c>
      <c r="G25" s="502">
        <v>1078</v>
      </c>
      <c r="H25" s="651">
        <v>1169</v>
      </c>
    </row>
    <row r="26" spans="1:8" ht="15" thickBot="1" x14ac:dyDescent="0.35">
      <c r="A26" s="1437"/>
      <c r="B26" s="473" t="s">
        <v>154</v>
      </c>
      <c r="C26" s="497">
        <v>8.1609499281633706</v>
      </c>
      <c r="D26" s="493">
        <v>91.839050071836596</v>
      </c>
      <c r="E26" s="530">
        <v>100</v>
      </c>
      <c r="F26" s="497">
        <v>7.7495367533024</v>
      </c>
      <c r="G26" s="493">
        <v>92.250463246697606</v>
      </c>
      <c r="H26" s="495">
        <v>100</v>
      </c>
    </row>
    <row r="27" spans="1:8" x14ac:dyDescent="0.3">
      <c r="A27" s="1438"/>
      <c r="B27" s="475" t="s">
        <v>254</v>
      </c>
      <c r="C27" s="535">
        <v>0.52530029517889998</v>
      </c>
      <c r="D27" s="781">
        <v>0.52530029517889998</v>
      </c>
      <c r="E27" s="795">
        <v>1.0506005903578</v>
      </c>
      <c r="F27" s="535">
        <v>1.59117621527882</v>
      </c>
      <c r="G27" s="781">
        <v>1.59117621527882</v>
      </c>
      <c r="H27" s="535" t="s">
        <v>136</v>
      </c>
    </row>
    <row r="28" spans="1:8" ht="15.75" customHeight="1" thickBot="1" x14ac:dyDescent="0.35">
      <c r="A28" s="1436" t="s">
        <v>855</v>
      </c>
      <c r="B28" s="471" t="s">
        <v>18</v>
      </c>
      <c r="C28" s="791">
        <v>184</v>
      </c>
      <c r="D28" s="792">
        <v>4847</v>
      </c>
      <c r="E28" s="793">
        <v>5031</v>
      </c>
      <c r="F28" s="791">
        <v>17</v>
      </c>
      <c r="G28" s="524">
        <v>422</v>
      </c>
      <c r="H28" s="791">
        <v>439</v>
      </c>
    </row>
    <row r="29" spans="1:8" ht="15" thickBot="1" x14ac:dyDescent="0.35">
      <c r="A29" s="1437"/>
      <c r="B29" s="473" t="s">
        <v>17</v>
      </c>
      <c r="C29" s="495">
        <v>179</v>
      </c>
      <c r="D29" s="502">
        <v>4735</v>
      </c>
      <c r="E29" s="794">
        <v>4914</v>
      </c>
      <c r="F29" s="495">
        <v>20</v>
      </c>
      <c r="G29" s="496">
        <v>503</v>
      </c>
      <c r="H29" s="495">
        <v>523</v>
      </c>
    </row>
    <row r="30" spans="1:8" ht="15" thickBot="1" x14ac:dyDescent="0.35">
      <c r="A30" s="1437"/>
      <c r="B30" s="473" t="s">
        <v>154</v>
      </c>
      <c r="C30" s="497">
        <v>3.6419672606177498</v>
      </c>
      <c r="D30" s="493">
        <v>96.358032739382296</v>
      </c>
      <c r="E30" s="530">
        <v>100</v>
      </c>
      <c r="F30" s="497">
        <v>3.8335584045154398</v>
      </c>
      <c r="G30" s="493">
        <v>96.166441595484599</v>
      </c>
      <c r="H30" s="495">
        <v>100</v>
      </c>
    </row>
    <row r="31" spans="1:8" x14ac:dyDescent="0.3">
      <c r="A31" s="1438"/>
      <c r="B31" s="475" t="s">
        <v>254</v>
      </c>
      <c r="C31" s="535">
        <v>0.495285457016714</v>
      </c>
      <c r="D31" s="781">
        <v>0.495285457016714</v>
      </c>
      <c r="E31" s="795">
        <v>0.99057091403342701</v>
      </c>
      <c r="F31" s="535">
        <v>1.7185070128732101</v>
      </c>
      <c r="G31" s="781">
        <v>1.7185070128732101</v>
      </c>
      <c r="H31" s="535" t="s">
        <v>136</v>
      </c>
    </row>
    <row r="32" spans="1:8" ht="15" thickBot="1" x14ac:dyDescent="0.35">
      <c r="A32" s="1436" t="s">
        <v>720</v>
      </c>
      <c r="B32" s="471" t="s">
        <v>18</v>
      </c>
      <c r="C32" s="791">
        <v>836</v>
      </c>
      <c r="D32" s="792">
        <v>3539</v>
      </c>
      <c r="E32" s="793">
        <v>4375</v>
      </c>
      <c r="F32" s="791">
        <v>97</v>
      </c>
      <c r="G32" s="524">
        <v>316</v>
      </c>
      <c r="H32" s="791">
        <v>413</v>
      </c>
    </row>
    <row r="33" spans="1:13" ht="15" thickBot="1" x14ac:dyDescent="0.35">
      <c r="A33" s="1437"/>
      <c r="B33" s="473" t="s">
        <v>17</v>
      </c>
      <c r="C33" s="495">
        <v>818</v>
      </c>
      <c r="D33" s="502">
        <v>3554</v>
      </c>
      <c r="E33" s="794">
        <v>4372</v>
      </c>
      <c r="F33" s="495">
        <v>106</v>
      </c>
      <c r="G33" s="496">
        <v>386</v>
      </c>
      <c r="H33" s="495">
        <v>492</v>
      </c>
    </row>
    <row r="34" spans="1:13" ht="15" thickBot="1" x14ac:dyDescent="0.35">
      <c r="A34" s="1437"/>
      <c r="B34" s="473" t="s">
        <v>154</v>
      </c>
      <c r="C34" s="497">
        <v>18.709101627901099</v>
      </c>
      <c r="D34" s="493">
        <v>81.290898372098894</v>
      </c>
      <c r="E34" s="530">
        <v>100</v>
      </c>
      <c r="F34" s="497">
        <v>21.5231665498527</v>
      </c>
      <c r="G34" s="493">
        <v>78.476833450147296</v>
      </c>
      <c r="H34" s="495">
        <v>100</v>
      </c>
    </row>
    <row r="35" spans="1:13" x14ac:dyDescent="0.3">
      <c r="A35" s="1438"/>
      <c r="B35" s="475" t="s">
        <v>254</v>
      </c>
      <c r="C35" s="535">
        <v>1.10567923514273</v>
      </c>
      <c r="D35" s="781">
        <v>1.10567923514273</v>
      </c>
      <c r="E35" s="795">
        <v>2.2113584702854698</v>
      </c>
      <c r="F35" s="535">
        <v>3.7924472291189399</v>
      </c>
      <c r="G35" s="781">
        <v>3.7924472291189399</v>
      </c>
      <c r="H35" s="535" t="s">
        <v>136</v>
      </c>
    </row>
    <row r="36" spans="1:13" ht="15" thickBot="1" x14ac:dyDescent="0.35">
      <c r="A36" s="1436" t="s">
        <v>1062</v>
      </c>
      <c r="B36" s="471" t="s">
        <v>18</v>
      </c>
      <c r="C36" s="791">
        <v>3847</v>
      </c>
      <c r="D36" s="792">
        <v>37667</v>
      </c>
      <c r="E36" s="793">
        <v>41514</v>
      </c>
      <c r="F36" s="791">
        <v>425</v>
      </c>
      <c r="G36" s="792">
        <v>3648</v>
      </c>
      <c r="H36" s="707">
        <v>4073</v>
      </c>
    </row>
    <row r="37" spans="1:13" ht="15" thickBot="1" x14ac:dyDescent="0.35">
      <c r="A37" s="1437"/>
      <c r="B37" s="473" t="s">
        <v>17</v>
      </c>
      <c r="C37" s="495">
        <v>3900</v>
      </c>
      <c r="D37" s="502">
        <v>38709</v>
      </c>
      <c r="E37" s="794">
        <v>42609</v>
      </c>
      <c r="F37" s="495">
        <v>473</v>
      </c>
      <c r="G37" s="502">
        <v>4417</v>
      </c>
      <c r="H37" s="651">
        <v>4890</v>
      </c>
    </row>
    <row r="38" spans="1:13" ht="15" thickBot="1" x14ac:dyDescent="0.35">
      <c r="A38" s="1437"/>
      <c r="B38" s="473" t="s">
        <v>154</v>
      </c>
      <c r="C38" s="497">
        <v>9.1535740853877705</v>
      </c>
      <c r="D38" s="493">
        <v>90.846425914612198</v>
      </c>
      <c r="E38" s="530">
        <v>100</v>
      </c>
      <c r="F38" s="497">
        <v>9.6724458571478902</v>
      </c>
      <c r="G38" s="493">
        <v>90.327554142852094</v>
      </c>
      <c r="H38" s="495">
        <v>100</v>
      </c>
    </row>
    <row r="39" spans="1:13" x14ac:dyDescent="0.3">
      <c r="A39" s="1438"/>
      <c r="B39" s="533" t="s">
        <v>254</v>
      </c>
      <c r="C39" s="535">
        <v>0.26541333345902601</v>
      </c>
      <c r="D39" s="781">
        <v>0.26541333345902601</v>
      </c>
      <c r="E39" s="795">
        <v>0.53082666691805203</v>
      </c>
      <c r="F39" s="535">
        <v>0.86854400629789497</v>
      </c>
      <c r="G39" s="781">
        <v>0.86854400629789497</v>
      </c>
      <c r="H39" s="535" t="s">
        <v>136</v>
      </c>
    </row>
    <row r="40" spans="1:13" ht="46.5" customHeight="1" x14ac:dyDescent="0.3">
      <c r="A40" s="1209" t="s">
        <v>1063</v>
      </c>
      <c r="B40" s="1209"/>
      <c r="C40" s="1209"/>
      <c r="D40" s="1209"/>
      <c r="E40" s="1209"/>
      <c r="F40" s="1209"/>
      <c r="G40" s="1209"/>
      <c r="H40" s="1209"/>
      <c r="I40" s="254"/>
      <c r="J40" s="254"/>
    </row>
    <row r="41" spans="1:13" x14ac:dyDescent="0.3">
      <c r="A41" s="336"/>
      <c r="B41" s="336"/>
      <c r="C41" s="336"/>
      <c r="D41" s="336"/>
      <c r="E41" s="336"/>
      <c r="F41" s="336"/>
      <c r="G41" s="336"/>
      <c r="H41" s="336"/>
    </row>
    <row r="42" spans="1:13" ht="15" customHeight="1" x14ac:dyDescent="0.3">
      <c r="A42" s="1215" t="s">
        <v>290</v>
      </c>
      <c r="B42" s="1215"/>
      <c r="C42" s="1215"/>
      <c r="D42" s="1215"/>
      <c r="E42" s="1215"/>
      <c r="F42" s="1215"/>
    </row>
    <row r="43" spans="1:13" x14ac:dyDescent="0.3">
      <c r="A43" s="1215" t="s">
        <v>291</v>
      </c>
      <c r="B43" s="1215"/>
      <c r="C43" s="1215"/>
      <c r="D43" s="1215"/>
      <c r="E43" s="1215"/>
      <c r="F43" s="1215"/>
    </row>
    <row r="45" spans="1:13" x14ac:dyDescent="0.3">
      <c r="A45" s="1417" t="s">
        <v>1064</v>
      </c>
      <c r="B45" s="1417"/>
      <c r="C45" s="1417"/>
      <c r="D45" s="1417"/>
      <c r="E45" s="1417"/>
      <c r="F45" s="1417"/>
      <c r="G45" s="1417"/>
      <c r="H45" s="1417"/>
      <c r="I45" s="1417"/>
      <c r="J45" s="1417"/>
      <c r="K45" s="1417"/>
      <c r="L45" s="1417"/>
      <c r="M45" s="1417"/>
    </row>
    <row r="46" spans="1:13" x14ac:dyDescent="0.3">
      <c r="A46" s="1444"/>
      <c r="B46" s="1440" t="s">
        <v>363</v>
      </c>
      <c r="C46" s="1441"/>
      <c r="D46" s="1441"/>
      <c r="E46" s="1441"/>
      <c r="F46" s="1441"/>
      <c r="G46" s="1442"/>
      <c r="H46" s="1446" t="s">
        <v>6</v>
      </c>
      <c r="I46" s="1446"/>
      <c r="J46" s="1446"/>
      <c r="K46" s="1446"/>
      <c r="L46" s="1446"/>
      <c r="M46" s="1446"/>
    </row>
    <row r="47" spans="1:13" x14ac:dyDescent="0.3">
      <c r="A47" s="1445"/>
      <c r="B47" s="800" t="s">
        <v>1065</v>
      </c>
      <c r="C47" s="800" t="s">
        <v>17</v>
      </c>
      <c r="D47" s="800" t="s">
        <v>18</v>
      </c>
      <c r="E47" s="800" t="s">
        <v>1066</v>
      </c>
      <c r="F47" s="800" t="s">
        <v>287</v>
      </c>
      <c r="G47" s="801" t="s">
        <v>254</v>
      </c>
      <c r="H47" s="800" t="s">
        <v>1065</v>
      </c>
      <c r="I47" s="800" t="s">
        <v>17</v>
      </c>
      <c r="J47" s="800" t="s">
        <v>18</v>
      </c>
      <c r="K47" s="800" t="s">
        <v>1066</v>
      </c>
      <c r="L47" s="800" t="s">
        <v>287</v>
      </c>
      <c r="M47" s="801" t="s">
        <v>254</v>
      </c>
    </row>
    <row r="48" spans="1:13" ht="15" thickBot="1" x14ac:dyDescent="0.35">
      <c r="A48" s="802" t="s">
        <v>850</v>
      </c>
      <c r="B48" s="708">
        <v>6.5728094647934396</v>
      </c>
      <c r="C48" s="791">
        <v>419</v>
      </c>
      <c r="D48" s="791">
        <v>369</v>
      </c>
      <c r="E48" s="791">
        <v>4</v>
      </c>
      <c r="F48" s="708">
        <v>7.7061146874651598</v>
      </c>
      <c r="G48" s="803">
        <v>0.75230342447107401</v>
      </c>
      <c r="H48" s="708">
        <v>7.87481965746752</v>
      </c>
      <c r="I48" s="791">
        <v>37</v>
      </c>
      <c r="J48" s="791">
        <v>31</v>
      </c>
      <c r="K48" s="791">
        <v>5</v>
      </c>
      <c r="L48" s="708">
        <v>8.0412865044110298</v>
      </c>
      <c r="M48" s="708">
        <v>2.7084164485109699</v>
      </c>
    </row>
    <row r="49" spans="1:13" ht="15" thickBot="1" x14ac:dyDescent="0.35">
      <c r="A49" s="804" t="s">
        <v>851</v>
      </c>
      <c r="B49" s="497">
        <v>6.0927106712420196</v>
      </c>
      <c r="C49" s="495">
        <v>79</v>
      </c>
      <c r="D49" s="495">
        <v>76</v>
      </c>
      <c r="E49" s="495">
        <v>5</v>
      </c>
      <c r="F49" s="497">
        <v>3.74170812089671</v>
      </c>
      <c r="G49" s="520">
        <v>0.80488505583682302</v>
      </c>
      <c r="H49" s="531">
        <v>6.2786377741338599</v>
      </c>
      <c r="I49" s="658">
        <v>8</v>
      </c>
      <c r="J49" s="658">
        <v>7</v>
      </c>
      <c r="K49" s="658">
        <v>5</v>
      </c>
      <c r="L49" s="531">
        <v>6.0877740188819702</v>
      </c>
      <c r="M49" s="531">
        <v>4.31499459902588</v>
      </c>
    </row>
    <row r="50" spans="1:13" ht="15" thickBot="1" x14ac:dyDescent="0.35">
      <c r="A50" s="804" t="s">
        <v>852</v>
      </c>
      <c r="B50" s="497">
        <v>1.7100230271255801</v>
      </c>
      <c r="C50" s="651">
        <v>1545</v>
      </c>
      <c r="D50" s="651">
        <v>1562</v>
      </c>
      <c r="E50" s="495">
        <v>1</v>
      </c>
      <c r="F50" s="497">
        <v>2.2784373306157999</v>
      </c>
      <c r="G50" s="520">
        <v>0.10811036322618001</v>
      </c>
      <c r="H50" s="497">
        <v>1.5213916869659001</v>
      </c>
      <c r="I50" s="495">
        <v>210</v>
      </c>
      <c r="J50" s="495">
        <v>196</v>
      </c>
      <c r="K50" s="495">
        <v>1</v>
      </c>
      <c r="L50" s="497">
        <v>2.0409324685238199</v>
      </c>
      <c r="M50" s="497">
        <v>0.27338290415876498</v>
      </c>
    </row>
    <row r="51" spans="1:13" ht="15" thickBot="1" x14ac:dyDescent="0.35">
      <c r="A51" s="804" t="s">
        <v>877</v>
      </c>
      <c r="B51" s="497">
        <v>4.9963714583688903</v>
      </c>
      <c r="C51" s="495">
        <v>59</v>
      </c>
      <c r="D51" s="495">
        <v>52</v>
      </c>
      <c r="E51" s="495">
        <v>2</v>
      </c>
      <c r="F51" s="497">
        <v>7.1216185065605204</v>
      </c>
      <c r="G51" s="520">
        <v>1.8520290192841999</v>
      </c>
      <c r="H51" s="652">
        <v>30</v>
      </c>
      <c r="I51" s="652">
        <v>2</v>
      </c>
      <c r="J51" s="652">
        <v>1</v>
      </c>
      <c r="K51" s="652">
        <v>30</v>
      </c>
      <c r="L51" s="652">
        <v>0</v>
      </c>
      <c r="M51" s="652">
        <v>0</v>
      </c>
    </row>
    <row r="52" spans="1:13" ht="15" thickBot="1" x14ac:dyDescent="0.35">
      <c r="A52" s="804" t="s">
        <v>854</v>
      </c>
      <c r="B52" s="497">
        <v>3.9031235655646501</v>
      </c>
      <c r="C52" s="495">
        <v>801</v>
      </c>
      <c r="D52" s="495">
        <v>768</v>
      </c>
      <c r="E52" s="494">
        <v>2.5</v>
      </c>
      <c r="F52" s="497">
        <v>4.82206945112278</v>
      </c>
      <c r="G52" s="520">
        <v>0.32630490695532599</v>
      </c>
      <c r="H52" s="497">
        <v>3.7318450875204698</v>
      </c>
      <c r="I52" s="495">
        <v>91</v>
      </c>
      <c r="J52" s="495">
        <v>76</v>
      </c>
      <c r="K52" s="495">
        <v>3</v>
      </c>
      <c r="L52" s="497">
        <v>2.86843878844584</v>
      </c>
      <c r="M52" s="497">
        <v>0.61703463760541399</v>
      </c>
    </row>
    <row r="53" spans="1:13" ht="15" thickBot="1" x14ac:dyDescent="0.35">
      <c r="A53" s="804" t="s">
        <v>855</v>
      </c>
      <c r="B53" s="497">
        <v>3.1164814882398599</v>
      </c>
      <c r="C53" s="495">
        <v>179</v>
      </c>
      <c r="D53" s="495">
        <v>184</v>
      </c>
      <c r="E53" s="495">
        <v>2</v>
      </c>
      <c r="F53" s="497">
        <v>3.8340512682030701</v>
      </c>
      <c r="G53" s="520">
        <v>0.53005356279849603</v>
      </c>
      <c r="H53" s="497">
        <v>2.7409722217600101</v>
      </c>
      <c r="I53" s="495">
        <v>20</v>
      </c>
      <c r="J53" s="495">
        <v>17</v>
      </c>
      <c r="K53" s="495">
        <v>2</v>
      </c>
      <c r="L53" s="497">
        <v>2.1061460828193201</v>
      </c>
      <c r="M53" s="497">
        <v>0.95793222578900095</v>
      </c>
    </row>
    <row r="54" spans="1:13" ht="15" thickBot="1" x14ac:dyDescent="0.35">
      <c r="A54" s="804" t="s">
        <v>720</v>
      </c>
      <c r="B54" s="497">
        <v>4.9168923701165701</v>
      </c>
      <c r="C54" s="495">
        <v>818</v>
      </c>
      <c r="D54" s="495">
        <v>836</v>
      </c>
      <c r="E54" s="495">
        <v>4</v>
      </c>
      <c r="F54" s="497">
        <v>4.8295670566588003</v>
      </c>
      <c r="G54" s="520">
        <v>0.313238990280372</v>
      </c>
      <c r="H54" s="497">
        <v>4.1195509677027404</v>
      </c>
      <c r="I54" s="495">
        <v>106</v>
      </c>
      <c r="J54" s="495">
        <v>97</v>
      </c>
      <c r="K54" s="495">
        <v>3</v>
      </c>
      <c r="L54" s="497">
        <v>4.1453129912422897</v>
      </c>
      <c r="M54" s="497">
        <v>0.78930020200504802</v>
      </c>
    </row>
    <row r="55" spans="1:13" x14ac:dyDescent="0.3">
      <c r="A55" s="805" t="s">
        <v>156</v>
      </c>
      <c r="B55" s="504">
        <v>3.5585982253505599</v>
      </c>
      <c r="C55" s="806">
        <v>3900</v>
      </c>
      <c r="D55" s="807">
        <v>3847</v>
      </c>
      <c r="E55" s="808">
        <v>2</v>
      </c>
      <c r="F55" s="504">
        <v>4.7639241273786403</v>
      </c>
      <c r="G55" s="809">
        <v>0.14403714235718801</v>
      </c>
      <c r="H55" s="504">
        <v>3.1591706677307001</v>
      </c>
      <c r="I55" s="806">
        <v>470</v>
      </c>
      <c r="J55" s="808">
        <v>424</v>
      </c>
      <c r="K55" s="808">
        <v>2</v>
      </c>
      <c r="L55" s="504">
        <v>4.0310625642479101</v>
      </c>
      <c r="M55" s="504">
        <v>0.36711942461102298</v>
      </c>
    </row>
    <row r="56" spans="1:13" ht="48" customHeight="1" x14ac:dyDescent="0.3">
      <c r="A56" s="1209" t="s">
        <v>1067</v>
      </c>
      <c r="B56" s="1209"/>
      <c r="C56" s="1209"/>
      <c r="D56" s="1209"/>
      <c r="E56" s="1209"/>
      <c r="F56" s="1209"/>
      <c r="G56" s="1209"/>
      <c r="H56" s="1209"/>
      <c r="I56" s="1209"/>
      <c r="J56" s="1209"/>
      <c r="K56" s="1209"/>
      <c r="L56" s="1209"/>
      <c r="M56" s="1209"/>
    </row>
    <row r="58" spans="1:13" x14ac:dyDescent="0.3">
      <c r="A58" s="1215" t="s">
        <v>290</v>
      </c>
      <c r="B58" s="1215"/>
      <c r="C58" s="1215"/>
      <c r="D58" s="1215"/>
      <c r="E58" s="1215"/>
      <c r="F58" s="1215"/>
    </row>
    <row r="59" spans="1:13" x14ac:dyDescent="0.3">
      <c r="A59" s="1215" t="s">
        <v>291</v>
      </c>
      <c r="B59" s="1215"/>
      <c r="C59" s="1215"/>
      <c r="D59" s="1215"/>
      <c r="E59" s="1215"/>
      <c r="F59" s="1215"/>
    </row>
  </sheetData>
  <mergeCells count="23">
    <mergeCell ref="A56:M56"/>
    <mergeCell ref="A58:F58"/>
    <mergeCell ref="A59:F59"/>
    <mergeCell ref="A36:A39"/>
    <mergeCell ref="A40:H40"/>
    <mergeCell ref="A42:F42"/>
    <mergeCell ref="A43:F43"/>
    <mergeCell ref="A45:M45"/>
    <mergeCell ref="A46:A47"/>
    <mergeCell ref="B46:G46"/>
    <mergeCell ref="H46:M46"/>
    <mergeCell ref="A32:A35"/>
    <mergeCell ref="A1:H1"/>
    <mergeCell ref="A5:H5"/>
    <mergeCell ref="A6:A7"/>
    <mergeCell ref="C6:E6"/>
    <mergeCell ref="F6:H6"/>
    <mergeCell ref="A8:A11"/>
    <mergeCell ref="A12:A15"/>
    <mergeCell ref="A16:A19"/>
    <mergeCell ref="A20:A23"/>
    <mergeCell ref="A24:A27"/>
    <mergeCell ref="A28:A31"/>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showGridLines="0" workbookViewId="0">
      <selection sqref="A1:J1"/>
    </sheetView>
  </sheetViews>
  <sheetFormatPr baseColWidth="10" defaultColWidth="11.44140625" defaultRowHeight="14.4" x14ac:dyDescent="0.3"/>
  <cols>
    <col min="1" max="1" width="11.44140625" style="443"/>
    <col min="2" max="2" width="22.88671875" style="443" customWidth="1"/>
    <col min="3" max="10" width="15.6640625" style="443" customWidth="1"/>
    <col min="11" max="16384" width="11.44140625" style="443"/>
  </cols>
  <sheetData>
    <row r="1" spans="1:10" ht="24.6" x14ac:dyDescent="0.3">
      <c r="A1" s="1208" t="s">
        <v>1068</v>
      </c>
      <c r="B1" s="1208"/>
      <c r="C1" s="1208"/>
      <c r="D1" s="1208"/>
      <c r="E1" s="1208"/>
      <c r="F1" s="1208"/>
      <c r="G1" s="1208"/>
      <c r="H1" s="1208"/>
      <c r="I1" s="1208"/>
      <c r="J1" s="1208"/>
    </row>
    <row r="2" spans="1:10" x14ac:dyDescent="0.3">
      <c r="A2" s="120"/>
      <c r="B2" s="203"/>
      <c r="C2" s="203"/>
      <c r="D2" s="203"/>
      <c r="E2" s="203"/>
      <c r="F2" s="120"/>
      <c r="G2" s="120"/>
    </row>
    <row r="3" spans="1:10" x14ac:dyDescent="0.3">
      <c r="A3" s="434" t="s">
        <v>7</v>
      </c>
      <c r="B3" s="120"/>
      <c r="C3" s="120"/>
      <c r="D3" s="120"/>
      <c r="E3" s="120"/>
      <c r="F3" s="120"/>
      <c r="G3" s="120"/>
    </row>
    <row r="5" spans="1:10" ht="27" customHeight="1" x14ac:dyDescent="0.3">
      <c r="A5" s="1417" t="s">
        <v>1069</v>
      </c>
      <c r="B5" s="1417"/>
      <c r="C5" s="1417"/>
      <c r="D5" s="1417"/>
      <c r="E5" s="1417"/>
      <c r="F5" s="1417"/>
      <c r="G5" s="1417"/>
      <c r="H5" s="1417"/>
      <c r="I5" s="1417"/>
      <c r="J5" s="1417"/>
    </row>
    <row r="6" spans="1:10" x14ac:dyDescent="0.3">
      <c r="A6" s="810"/>
      <c r="B6" s="482" t="s">
        <v>402</v>
      </c>
      <c r="C6" s="811" t="s">
        <v>772</v>
      </c>
      <c r="D6" s="811" t="s">
        <v>773</v>
      </c>
      <c r="E6" s="811" t="s">
        <v>774</v>
      </c>
      <c r="F6" s="811" t="s">
        <v>775</v>
      </c>
      <c r="G6" s="811" t="s">
        <v>776</v>
      </c>
      <c r="H6" s="811" t="s">
        <v>777</v>
      </c>
      <c r="I6" s="811" t="s">
        <v>778</v>
      </c>
      <c r="J6" s="811" t="s">
        <v>156</v>
      </c>
    </row>
    <row r="7" spans="1:10" x14ac:dyDescent="0.3">
      <c r="A7" s="812" t="s">
        <v>19</v>
      </c>
      <c r="B7" s="810"/>
      <c r="C7" s="810"/>
      <c r="D7" s="810"/>
      <c r="E7" s="810"/>
      <c r="F7" s="810"/>
      <c r="G7" s="810"/>
      <c r="H7" s="810"/>
      <c r="I7" s="810"/>
      <c r="J7" s="812"/>
    </row>
    <row r="8" spans="1:10" ht="15" thickBot="1" x14ac:dyDescent="0.35">
      <c r="B8" s="813" t="s">
        <v>18</v>
      </c>
      <c r="C8" s="496">
        <v>47</v>
      </c>
      <c r="D8" s="496">
        <v>96</v>
      </c>
      <c r="E8" s="496">
        <v>56</v>
      </c>
      <c r="F8" s="496">
        <v>56</v>
      </c>
      <c r="G8" s="496">
        <v>66</v>
      </c>
      <c r="H8" s="496">
        <v>182</v>
      </c>
      <c r="I8" s="502">
        <v>1022</v>
      </c>
      <c r="J8" s="502">
        <v>1525</v>
      </c>
    </row>
    <row r="9" spans="1:10" ht="15" thickBot="1" x14ac:dyDescent="0.35">
      <c r="B9" s="814" t="s">
        <v>17</v>
      </c>
      <c r="C9" s="496">
        <v>54</v>
      </c>
      <c r="D9" s="496">
        <v>128</v>
      </c>
      <c r="E9" s="496">
        <v>78</v>
      </c>
      <c r="F9" s="496">
        <v>70</v>
      </c>
      <c r="G9" s="496">
        <v>87</v>
      </c>
      <c r="H9" s="496">
        <v>206</v>
      </c>
      <c r="I9" s="502">
        <v>1108</v>
      </c>
      <c r="J9" s="502">
        <v>1731</v>
      </c>
    </row>
    <row r="10" spans="1:10" x14ac:dyDescent="0.3">
      <c r="B10" s="482" t="s">
        <v>154</v>
      </c>
      <c r="C10" s="497">
        <v>3.1274943898902299</v>
      </c>
      <c r="D10" s="497">
        <v>7.3904230850429098</v>
      </c>
      <c r="E10" s="497">
        <v>4.4893443696467301</v>
      </c>
      <c r="F10" s="497">
        <v>4.0408873539273804</v>
      </c>
      <c r="G10" s="497">
        <v>5.0074620149878797</v>
      </c>
      <c r="H10" s="497">
        <v>11.8965748664797</v>
      </c>
      <c r="I10" s="497">
        <v>64.047813920025106</v>
      </c>
      <c r="J10" s="497">
        <v>100</v>
      </c>
    </row>
    <row r="11" spans="1:10" x14ac:dyDescent="0.3">
      <c r="A11" s="815"/>
      <c r="B11" s="816" t="s">
        <v>254</v>
      </c>
      <c r="C11" s="535">
        <v>0.83586158840144098</v>
      </c>
      <c r="D11" s="535">
        <v>1.25631467442579</v>
      </c>
      <c r="E11" s="535">
        <v>0.99438188781023595</v>
      </c>
      <c r="F11" s="535">
        <v>0.94562145098487604</v>
      </c>
      <c r="G11" s="535">
        <v>1.04734414489056</v>
      </c>
      <c r="H11" s="535">
        <v>1.55468783030617</v>
      </c>
      <c r="I11" s="504">
        <v>2.3043616488789298</v>
      </c>
      <c r="J11" s="504">
        <v>8.9385732256980006</v>
      </c>
    </row>
    <row r="12" spans="1:10" x14ac:dyDescent="0.3">
      <c r="A12" s="487" t="s">
        <v>27</v>
      </c>
      <c r="B12" s="488"/>
      <c r="C12" s="488"/>
      <c r="D12" s="488"/>
      <c r="E12" s="488"/>
      <c r="F12" s="488"/>
      <c r="G12" s="488"/>
      <c r="H12" s="488"/>
      <c r="I12" s="488"/>
      <c r="J12" s="487"/>
    </row>
    <row r="13" spans="1:10" x14ac:dyDescent="0.3">
      <c r="B13" s="489" t="s">
        <v>18</v>
      </c>
      <c r="C13" s="529">
        <v>5</v>
      </c>
      <c r="D13" s="529">
        <v>12</v>
      </c>
      <c r="E13" s="529">
        <v>7</v>
      </c>
      <c r="F13" s="529">
        <v>11</v>
      </c>
      <c r="G13" s="529">
        <v>11</v>
      </c>
      <c r="H13" s="496">
        <v>26</v>
      </c>
      <c r="I13" s="496">
        <v>130</v>
      </c>
      <c r="J13" s="496">
        <v>202</v>
      </c>
    </row>
    <row r="14" spans="1:10" x14ac:dyDescent="0.3">
      <c r="B14" s="489" t="s">
        <v>17</v>
      </c>
      <c r="C14" s="529">
        <v>7</v>
      </c>
      <c r="D14" s="529">
        <v>16</v>
      </c>
      <c r="E14" s="529">
        <v>10</v>
      </c>
      <c r="F14" s="529">
        <v>16</v>
      </c>
      <c r="G14" s="529">
        <v>14</v>
      </c>
      <c r="H14" s="496">
        <v>29</v>
      </c>
      <c r="I14" s="496">
        <v>173</v>
      </c>
      <c r="J14" s="496">
        <v>265</v>
      </c>
    </row>
    <row r="15" spans="1:10" x14ac:dyDescent="0.3">
      <c r="B15" s="489" t="s">
        <v>154</v>
      </c>
      <c r="C15" s="531">
        <v>2.4852068519857098</v>
      </c>
      <c r="D15" s="531">
        <v>6.0827513510581701</v>
      </c>
      <c r="E15" s="531">
        <v>3.7720002093233802</v>
      </c>
      <c r="F15" s="531">
        <v>6.0811226179556499</v>
      </c>
      <c r="G15" s="531">
        <v>5.3235504888980598</v>
      </c>
      <c r="H15" s="497">
        <v>10.7777725944559</v>
      </c>
      <c r="I15" s="497">
        <v>65.477595886323101</v>
      </c>
      <c r="J15" s="497">
        <v>100</v>
      </c>
    </row>
    <row r="16" spans="1:10" x14ac:dyDescent="0.3">
      <c r="A16" s="815"/>
      <c r="B16" s="817" t="s">
        <v>254</v>
      </c>
      <c r="C16" s="532">
        <v>2.0540527476472099</v>
      </c>
      <c r="D16" s="532">
        <v>3.15368114396869</v>
      </c>
      <c r="E16" s="532">
        <v>2.5138053852339</v>
      </c>
      <c r="F16" s="532">
        <v>3.1532862389536001</v>
      </c>
      <c r="G16" s="532">
        <v>2.9622161066612702</v>
      </c>
      <c r="H16" s="504">
        <v>4.0916276748375697</v>
      </c>
      <c r="I16" s="535">
        <v>6.2732406434221497</v>
      </c>
      <c r="J16" s="535">
        <v>24.201909940724398</v>
      </c>
    </row>
    <row r="17" spans="1:10" ht="49.5" customHeight="1" x14ac:dyDescent="0.3">
      <c r="A17" s="1370" t="s">
        <v>1070</v>
      </c>
      <c r="B17" s="1370"/>
      <c r="C17" s="1370"/>
      <c r="D17" s="1370"/>
      <c r="E17" s="1370"/>
      <c r="F17" s="1370"/>
      <c r="G17" s="1370"/>
      <c r="H17" s="1370"/>
      <c r="I17" s="1370"/>
      <c r="J17" s="1370"/>
    </row>
    <row r="19" spans="1:10" x14ac:dyDescent="0.3">
      <c r="A19" s="1215" t="s">
        <v>290</v>
      </c>
      <c r="B19" s="1215"/>
      <c r="C19" s="1215"/>
      <c r="D19" s="1215"/>
      <c r="E19" s="1215"/>
      <c r="F19" s="1215"/>
    </row>
    <row r="20" spans="1:10" x14ac:dyDescent="0.3">
      <c r="A20" s="1215" t="s">
        <v>291</v>
      </c>
      <c r="B20" s="1215"/>
      <c r="C20" s="1215"/>
      <c r="D20" s="1215"/>
      <c r="E20" s="1215"/>
      <c r="F20" s="1215"/>
    </row>
  </sheetData>
  <mergeCells count="5">
    <mergeCell ref="A1:J1"/>
    <mergeCell ref="A5:J5"/>
    <mergeCell ref="A17:J17"/>
    <mergeCell ref="A19:F19"/>
    <mergeCell ref="A20:F20"/>
  </mergeCells>
  <hyperlinks>
    <hyperlink ref="A3" location="Kapitel4" display="&lt;  Zurück zur Übersicht"/>
  </hyperlinks>
  <pageMargins left="0.7" right="0.7" top="0.78740157499999996" bottom="0.78740157499999996"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5"/>
  <sheetViews>
    <sheetView showGridLines="0" zoomScaleNormal="100" workbookViewId="0">
      <selection sqref="A1:H1"/>
    </sheetView>
  </sheetViews>
  <sheetFormatPr baseColWidth="10" defaultColWidth="11.44140625" defaultRowHeight="14.4" x14ac:dyDescent="0.3"/>
  <cols>
    <col min="1" max="1" width="35.6640625" style="443" customWidth="1"/>
    <col min="2" max="2" width="22.88671875" style="443" customWidth="1"/>
    <col min="3" max="10" width="15.6640625" style="443" customWidth="1"/>
    <col min="11" max="16384" width="11.44140625" style="443"/>
  </cols>
  <sheetData>
    <row r="1" spans="1:8" ht="24.6" x14ac:dyDescent="0.4">
      <c r="A1" s="1304" t="s">
        <v>1071</v>
      </c>
      <c r="B1" s="1304"/>
      <c r="C1" s="1304"/>
      <c r="D1" s="1304"/>
      <c r="E1" s="1304"/>
      <c r="F1" s="1304"/>
      <c r="G1" s="1304"/>
      <c r="H1" s="1304"/>
    </row>
    <row r="2" spans="1:8" x14ac:dyDescent="0.3">
      <c r="A2" s="120"/>
      <c r="B2" s="120"/>
      <c r="C2" s="120"/>
      <c r="D2" s="120"/>
      <c r="E2" s="120"/>
      <c r="F2" s="120"/>
    </row>
    <row r="3" spans="1:8" x14ac:dyDescent="0.3">
      <c r="A3" s="434" t="s">
        <v>7</v>
      </c>
      <c r="B3" s="120"/>
      <c r="C3" s="120"/>
      <c r="D3" s="120"/>
      <c r="E3" s="120"/>
      <c r="F3" s="120"/>
    </row>
    <row r="5" spans="1:8" ht="31.5" customHeight="1" x14ac:dyDescent="0.3">
      <c r="A5" s="1420" t="s">
        <v>1072</v>
      </c>
      <c r="B5" s="1420"/>
      <c r="C5" s="1420"/>
      <c r="D5" s="1420"/>
      <c r="E5" s="1420"/>
      <c r="F5" s="1420"/>
      <c r="G5" s="1420"/>
      <c r="H5" s="1420"/>
    </row>
    <row r="6" spans="1:8" x14ac:dyDescent="0.3">
      <c r="A6" s="686"/>
      <c r="B6" s="686"/>
      <c r="C6" s="686" t="s">
        <v>991</v>
      </c>
      <c r="D6" s="686" t="s">
        <v>969</v>
      </c>
      <c r="E6" s="686" t="s">
        <v>780</v>
      </c>
      <c r="F6" s="686" t="s">
        <v>781</v>
      </c>
      <c r="G6" s="686" t="s">
        <v>720</v>
      </c>
      <c r="H6" s="686" t="s">
        <v>156</v>
      </c>
    </row>
    <row r="7" spans="1:8" x14ac:dyDescent="0.3">
      <c r="A7" s="818" t="s">
        <v>19</v>
      </c>
      <c r="B7" s="816"/>
      <c r="C7" s="816"/>
      <c r="D7" s="816"/>
      <c r="E7" s="816"/>
      <c r="F7" s="816"/>
      <c r="G7" s="816"/>
      <c r="H7" s="816"/>
    </row>
    <row r="8" spans="1:8" x14ac:dyDescent="0.3">
      <c r="A8" s="1364"/>
      <c r="B8" s="482" t="s">
        <v>265</v>
      </c>
      <c r="C8" s="483">
        <v>1.6269473021629499</v>
      </c>
      <c r="D8" s="483">
        <v>0.93643355974491505</v>
      </c>
      <c r="E8" s="483">
        <v>21.127561538483999</v>
      </c>
      <c r="F8" s="483">
        <v>5.9347161307727196</v>
      </c>
      <c r="G8" s="483">
        <v>0.388383653927377</v>
      </c>
      <c r="H8" s="483">
        <v>30.014042185091899</v>
      </c>
    </row>
    <row r="9" spans="1:8" x14ac:dyDescent="0.3">
      <c r="A9" s="1365"/>
      <c r="B9" s="482" t="s">
        <v>17</v>
      </c>
      <c r="C9" s="484">
        <v>55018</v>
      </c>
      <c r="D9" s="484">
        <v>55018</v>
      </c>
      <c r="E9" s="484">
        <v>55018</v>
      </c>
      <c r="F9" s="484">
        <v>55018</v>
      </c>
      <c r="G9" s="484">
        <v>55018</v>
      </c>
      <c r="H9" s="484">
        <v>55018.000000000196</v>
      </c>
    </row>
    <row r="10" spans="1:8" x14ac:dyDescent="0.3">
      <c r="A10" s="1365"/>
      <c r="B10" s="482" t="s">
        <v>18</v>
      </c>
      <c r="C10" s="485">
        <v>55018</v>
      </c>
      <c r="D10" s="485">
        <v>55018</v>
      </c>
      <c r="E10" s="485">
        <v>55018</v>
      </c>
      <c r="F10" s="485">
        <v>55018</v>
      </c>
      <c r="G10" s="485">
        <v>55018</v>
      </c>
      <c r="H10" s="485">
        <v>55018</v>
      </c>
    </row>
    <row r="11" spans="1:8" x14ac:dyDescent="0.3">
      <c r="A11" s="1365"/>
      <c r="B11" s="482" t="s">
        <v>252</v>
      </c>
      <c r="C11" s="494">
        <v>0.15</v>
      </c>
      <c r="D11" s="484">
        <v>0</v>
      </c>
      <c r="E11" s="484">
        <v>0</v>
      </c>
      <c r="F11" s="484">
        <v>0</v>
      </c>
      <c r="G11" s="484">
        <v>0</v>
      </c>
      <c r="H11" s="484">
        <v>10.186</v>
      </c>
    </row>
    <row r="12" spans="1:8" x14ac:dyDescent="0.3">
      <c r="A12" s="1365"/>
      <c r="B12" s="482" t="s">
        <v>287</v>
      </c>
      <c r="C12" s="497">
        <v>3.3078680135479699</v>
      </c>
      <c r="D12" s="484">
        <v>5.0737272743201398</v>
      </c>
      <c r="E12" s="484">
        <v>45.311529518955197</v>
      </c>
      <c r="F12" s="484">
        <v>27.4964039097956</v>
      </c>
      <c r="G12" s="484">
        <v>7.8977039685732402</v>
      </c>
      <c r="H12" s="484">
        <v>52.1693531119924</v>
      </c>
    </row>
    <row r="13" spans="1:8" x14ac:dyDescent="0.3">
      <c r="A13" s="1365"/>
      <c r="B13" s="482" t="s">
        <v>254</v>
      </c>
      <c r="C13" s="483">
        <v>2.6446397829310301E-2</v>
      </c>
      <c r="D13" s="483">
        <v>4.0564438914892198E-2</v>
      </c>
      <c r="E13" s="483">
        <v>0.36226558345280402</v>
      </c>
      <c r="F13" s="483">
        <v>0.21983369157885199</v>
      </c>
      <c r="G13" s="483">
        <v>6.3142126661512005E-2</v>
      </c>
      <c r="H13" s="483">
        <v>0.41709386869329101</v>
      </c>
    </row>
    <row r="14" spans="1:8" x14ac:dyDescent="0.3">
      <c r="A14" s="1447"/>
      <c r="B14" s="819" t="s">
        <v>154</v>
      </c>
      <c r="C14" s="535">
        <f>C8/$H$8 * 100</f>
        <v>5.4206204286974096</v>
      </c>
      <c r="D14" s="535">
        <f t="shared" ref="D14:G14" si="0">D8/$H$8 * 100</f>
        <v>3.1199848190059702</v>
      </c>
      <c r="E14" s="535">
        <f t="shared" si="0"/>
        <v>70.392256425154727</v>
      </c>
      <c r="F14" s="535">
        <f t="shared" si="0"/>
        <v>19.773131836672498</v>
      </c>
      <c r="G14" s="535">
        <f t="shared" si="0"/>
        <v>1.2940064904696136</v>
      </c>
      <c r="H14" s="820">
        <f>SUM(C14:G14)</f>
        <v>100.00000000000021</v>
      </c>
    </row>
    <row r="15" spans="1:8" x14ac:dyDescent="0.3">
      <c r="A15" s="487" t="s">
        <v>27</v>
      </c>
      <c r="B15" s="488"/>
      <c r="C15" s="488"/>
      <c r="D15" s="488"/>
      <c r="E15" s="488"/>
      <c r="F15" s="488"/>
      <c r="G15" s="488"/>
      <c r="H15" s="488"/>
    </row>
    <row r="16" spans="1:8" x14ac:dyDescent="0.3">
      <c r="A16" s="1448"/>
      <c r="B16" s="489" t="s">
        <v>265</v>
      </c>
      <c r="C16" s="483">
        <v>1.58770084766203</v>
      </c>
      <c r="D16" s="483">
        <v>1.27671441919827</v>
      </c>
      <c r="E16" s="483">
        <v>20.843493734970298</v>
      </c>
      <c r="F16" s="483">
        <v>7.2407790277832902</v>
      </c>
      <c r="G16" s="483">
        <v>0.369744217840422</v>
      </c>
      <c r="H16" s="483">
        <v>31.3184322474544</v>
      </c>
    </row>
    <row r="17" spans="1:8" x14ac:dyDescent="0.3">
      <c r="A17" s="1449"/>
      <c r="B17" s="489" t="s">
        <v>17</v>
      </c>
      <c r="C17" s="484">
        <v>6640</v>
      </c>
      <c r="D17" s="484">
        <v>6640</v>
      </c>
      <c r="E17" s="484">
        <v>6640</v>
      </c>
      <c r="F17" s="484">
        <v>6640</v>
      </c>
      <c r="G17" s="484">
        <v>6640</v>
      </c>
      <c r="H17" s="484">
        <v>6639.8380280405199</v>
      </c>
    </row>
    <row r="18" spans="1:8" x14ac:dyDescent="0.3">
      <c r="A18" s="1449"/>
      <c r="B18" s="489" t="s">
        <v>18</v>
      </c>
      <c r="C18" s="484">
        <v>5874</v>
      </c>
      <c r="D18" s="484">
        <v>5874</v>
      </c>
      <c r="E18" s="484">
        <v>5874</v>
      </c>
      <c r="F18" s="484">
        <v>5874</v>
      </c>
      <c r="G18" s="484">
        <v>5874</v>
      </c>
      <c r="H18" s="484">
        <v>5874</v>
      </c>
    </row>
    <row r="19" spans="1:8" x14ac:dyDescent="0.3">
      <c r="A19" s="1449"/>
      <c r="B19" s="489" t="s">
        <v>252</v>
      </c>
      <c r="C19" s="501">
        <v>0</v>
      </c>
      <c r="D19" s="501">
        <v>0</v>
      </c>
      <c r="E19" s="501">
        <v>0</v>
      </c>
      <c r="F19" s="501">
        <v>0</v>
      </c>
      <c r="G19" s="501">
        <v>0</v>
      </c>
      <c r="H19" s="501">
        <v>9.9760000000000009</v>
      </c>
    </row>
    <row r="20" spans="1:8" x14ac:dyDescent="0.3">
      <c r="A20" s="1449"/>
      <c r="B20" s="489" t="s">
        <v>287</v>
      </c>
      <c r="C20" s="484">
        <v>3.0636647176381699</v>
      </c>
      <c r="D20" s="484">
        <v>5.4217137568659597</v>
      </c>
      <c r="E20" s="484">
        <v>44.576675007905401</v>
      </c>
      <c r="F20" s="484">
        <v>32.794597377026001</v>
      </c>
      <c r="G20" s="484">
        <v>7.4044610338288797</v>
      </c>
      <c r="H20" s="484">
        <v>53.952552953053498</v>
      </c>
    </row>
    <row r="21" spans="1:8" x14ac:dyDescent="0.3">
      <c r="A21" s="1449"/>
      <c r="B21" s="489" t="s">
        <v>254</v>
      </c>
      <c r="C21" s="483">
        <v>7.4962664974991197E-2</v>
      </c>
      <c r="D21" s="483">
        <v>0.13266011440689399</v>
      </c>
      <c r="E21" s="483">
        <v>1.0907154216577399</v>
      </c>
      <c r="F21" s="483">
        <v>0.80242802092877896</v>
      </c>
      <c r="G21" s="483">
        <v>0.18117456802753301</v>
      </c>
      <c r="H21" s="483">
        <v>1.3201272085292499</v>
      </c>
    </row>
    <row r="22" spans="1:8" x14ac:dyDescent="0.3">
      <c r="A22" s="1450"/>
      <c r="B22" s="821" t="s">
        <v>154</v>
      </c>
      <c r="C22" s="822">
        <f>C16/$H$16 * 100</f>
        <v>5.0695412692347661</v>
      </c>
      <c r="D22" s="822">
        <f t="shared" ref="D22:G22" si="1">D16/$H$16 * 100</f>
        <v>4.0765591620635577</v>
      </c>
      <c r="E22" s="822">
        <f t="shared" si="1"/>
        <v>66.553439106660534</v>
      </c>
      <c r="F22" s="822">
        <f t="shared" si="1"/>
        <v>23.119864272170997</v>
      </c>
      <c r="G22" s="822">
        <f t="shared" si="1"/>
        <v>1.1805961898698658</v>
      </c>
      <c r="H22" s="719">
        <f>SUM(C22:G22)</f>
        <v>99.999999999999716</v>
      </c>
    </row>
    <row r="23" spans="1:8" x14ac:dyDescent="0.3">
      <c r="A23" s="823" t="s">
        <v>37</v>
      </c>
      <c r="B23" s="823"/>
      <c r="C23" s="824"/>
      <c r="D23" s="824"/>
      <c r="E23" s="824"/>
      <c r="F23" s="824"/>
      <c r="G23" s="824"/>
      <c r="H23" s="824"/>
    </row>
    <row r="24" spans="1:8" ht="15" thickBot="1" x14ac:dyDescent="0.35">
      <c r="A24" s="1360" t="s">
        <v>38</v>
      </c>
      <c r="B24" s="471" t="s">
        <v>265</v>
      </c>
      <c r="C24" s="493">
        <v>1.12920129330666</v>
      </c>
      <c r="D24" s="661">
        <v>0.35097267233268697</v>
      </c>
      <c r="E24" s="493">
        <v>26.624112261670199</v>
      </c>
      <c r="F24" s="661">
        <v>3.3447400526946001</v>
      </c>
      <c r="G24" s="661">
        <v>0.18363626015231199</v>
      </c>
      <c r="H24" s="493">
        <v>31.632662540156399</v>
      </c>
    </row>
    <row r="25" spans="1:8" ht="15" thickBot="1" x14ac:dyDescent="0.35">
      <c r="A25" s="1361"/>
      <c r="B25" s="473" t="s">
        <v>17</v>
      </c>
      <c r="C25" s="495">
        <v>369</v>
      </c>
      <c r="D25" s="658">
        <v>369</v>
      </c>
      <c r="E25" s="496">
        <v>369</v>
      </c>
      <c r="F25" s="529">
        <v>369</v>
      </c>
      <c r="G25" s="658">
        <v>369</v>
      </c>
      <c r="H25" s="494">
        <v>369</v>
      </c>
    </row>
    <row r="26" spans="1:8" ht="15" thickBot="1" x14ac:dyDescent="0.35">
      <c r="A26" s="1361"/>
      <c r="B26" s="473" t="s">
        <v>18</v>
      </c>
      <c r="C26" s="495">
        <v>327</v>
      </c>
      <c r="D26" s="658">
        <v>327</v>
      </c>
      <c r="E26" s="496">
        <v>327</v>
      </c>
      <c r="F26" s="529">
        <v>327</v>
      </c>
      <c r="G26" s="658">
        <v>327</v>
      </c>
      <c r="H26" s="494">
        <v>327</v>
      </c>
    </row>
    <row r="27" spans="1:8" ht="15" thickBot="1" x14ac:dyDescent="0.35">
      <c r="A27" s="1361"/>
      <c r="B27" s="471" t="s">
        <v>252</v>
      </c>
      <c r="C27" s="496">
        <v>0</v>
      </c>
      <c r="D27" s="658">
        <v>0</v>
      </c>
      <c r="E27" s="493">
        <v>4.468</v>
      </c>
      <c r="F27" s="658">
        <v>0</v>
      </c>
      <c r="G27" s="658">
        <v>0</v>
      </c>
      <c r="H27" s="501">
        <v>7.181</v>
      </c>
    </row>
    <row r="28" spans="1:8" ht="15" thickBot="1" x14ac:dyDescent="0.35">
      <c r="A28" s="1361"/>
      <c r="B28" s="473" t="s">
        <v>287</v>
      </c>
      <c r="C28" s="497">
        <v>2.3115504870869201</v>
      </c>
      <c r="D28" s="531">
        <v>3.2582845728986798</v>
      </c>
      <c r="E28" s="493">
        <v>48.535692661848699</v>
      </c>
      <c r="F28" s="661">
        <v>25.751569244820701</v>
      </c>
      <c r="G28" s="531">
        <v>2.2762964056677601</v>
      </c>
      <c r="H28" s="497">
        <v>54.191734852108603</v>
      </c>
    </row>
    <row r="29" spans="1:8" ht="15" thickBot="1" x14ac:dyDescent="0.35">
      <c r="A29" s="1361"/>
      <c r="B29" s="471" t="s">
        <v>254</v>
      </c>
      <c r="C29" s="497">
        <v>0.23971778750817599</v>
      </c>
      <c r="D29" s="531">
        <v>0.337898208691785</v>
      </c>
      <c r="E29" s="493">
        <v>5.0333613412605001</v>
      </c>
      <c r="F29" s="661">
        <v>2.6705491568179101</v>
      </c>
      <c r="G29" s="531">
        <v>0.236061786721845</v>
      </c>
      <c r="H29" s="497">
        <v>5.61991738988511</v>
      </c>
    </row>
    <row r="30" spans="1:8" x14ac:dyDescent="0.3">
      <c r="A30" s="1418"/>
      <c r="B30" s="598" t="s">
        <v>154</v>
      </c>
      <c r="C30" s="535">
        <f>C24/$H$24 * 100</f>
        <v>3.5697320510822763</v>
      </c>
      <c r="D30" s="535">
        <f t="shared" ref="D30:G30" si="2">D24/$H$24 * 100</f>
        <v>1.1095261800587959</v>
      </c>
      <c r="E30" s="535">
        <f t="shared" si="2"/>
        <v>84.166523219068111</v>
      </c>
      <c r="F30" s="535">
        <f t="shared" si="2"/>
        <v>10.573691191655417</v>
      </c>
      <c r="G30" s="535">
        <f t="shared" si="2"/>
        <v>0.58052735813557621</v>
      </c>
      <c r="H30" s="825">
        <f>SUM(C30:G30)</f>
        <v>100.00000000000017</v>
      </c>
    </row>
    <row r="31" spans="1:8" ht="15.75" customHeight="1" thickBot="1" x14ac:dyDescent="0.35">
      <c r="A31" s="1360" t="s">
        <v>39</v>
      </c>
      <c r="B31" s="471" t="s">
        <v>265</v>
      </c>
      <c r="C31" s="493">
        <v>1.53087888550937</v>
      </c>
      <c r="D31" s="493">
        <v>1.324586495376</v>
      </c>
      <c r="E31" s="493">
        <v>22.2183009375218</v>
      </c>
      <c r="F31" s="493">
        <v>7.3830050845092501</v>
      </c>
      <c r="G31" s="661">
        <v>8.6015484756365904E-2</v>
      </c>
      <c r="H31" s="493">
        <v>32.542786887672698</v>
      </c>
    </row>
    <row r="32" spans="1:8" ht="15" thickBot="1" x14ac:dyDescent="0.35">
      <c r="A32" s="1361"/>
      <c r="B32" s="473" t="s">
        <v>17</v>
      </c>
      <c r="C32" s="502">
        <v>1126</v>
      </c>
      <c r="D32" s="502">
        <v>1126</v>
      </c>
      <c r="E32" s="502">
        <v>1126</v>
      </c>
      <c r="F32" s="502">
        <v>1126</v>
      </c>
      <c r="G32" s="529">
        <v>1126</v>
      </c>
      <c r="H32" s="502">
        <v>1126</v>
      </c>
    </row>
    <row r="33" spans="1:8" ht="15" thickBot="1" x14ac:dyDescent="0.35">
      <c r="A33" s="1361"/>
      <c r="B33" s="473" t="s">
        <v>18</v>
      </c>
      <c r="C33" s="502">
        <v>1113</v>
      </c>
      <c r="D33" s="502">
        <v>1113</v>
      </c>
      <c r="E33" s="502">
        <v>1113</v>
      </c>
      <c r="F33" s="502">
        <v>1113</v>
      </c>
      <c r="G33" s="529">
        <v>1113</v>
      </c>
      <c r="H33" s="502">
        <v>1113</v>
      </c>
    </row>
    <row r="34" spans="1:8" ht="15" thickBot="1" x14ac:dyDescent="0.35">
      <c r="A34" s="1361"/>
      <c r="B34" s="471" t="s">
        <v>252</v>
      </c>
      <c r="C34" s="496">
        <v>0</v>
      </c>
      <c r="D34" s="496">
        <v>0</v>
      </c>
      <c r="E34" s="496">
        <v>0</v>
      </c>
      <c r="F34" s="496">
        <v>0</v>
      </c>
      <c r="G34" s="658">
        <v>0</v>
      </c>
      <c r="H34" s="501">
        <v>10.49</v>
      </c>
    </row>
    <row r="35" spans="1:8" ht="15" thickBot="1" x14ac:dyDescent="0.35">
      <c r="A35" s="1361"/>
      <c r="B35" s="473" t="s">
        <v>287</v>
      </c>
      <c r="C35" s="493">
        <v>2.6994151621018698</v>
      </c>
      <c r="D35" s="493">
        <v>5.5917075979360797</v>
      </c>
      <c r="E35" s="493">
        <v>49.949626654660598</v>
      </c>
      <c r="F35" s="493">
        <v>32.051573653669898</v>
      </c>
      <c r="G35" s="661">
        <v>1.0254080005488999</v>
      </c>
      <c r="H35" s="493">
        <v>57.372960362307701</v>
      </c>
    </row>
    <row r="36" spans="1:8" ht="15" thickBot="1" x14ac:dyDescent="0.35">
      <c r="A36" s="1361"/>
      <c r="B36" s="471" t="s">
        <v>254</v>
      </c>
      <c r="C36" s="493">
        <v>0.15173747551911701</v>
      </c>
      <c r="D36" s="493">
        <v>0.31431682190420701</v>
      </c>
      <c r="E36" s="493">
        <v>2.8077304884807499</v>
      </c>
      <c r="F36" s="493">
        <v>1.80165872256422</v>
      </c>
      <c r="G36" s="661">
        <v>5.7639455969879502E-2</v>
      </c>
      <c r="H36" s="493">
        <v>3.2250052865734098</v>
      </c>
    </row>
    <row r="37" spans="1:8" x14ac:dyDescent="0.3">
      <c r="A37" s="1418"/>
      <c r="B37" s="598" t="s">
        <v>154</v>
      </c>
      <c r="C37" s="535">
        <f>C31/$H$31 * 100</f>
        <v>4.7042033947291442</v>
      </c>
      <c r="D37" s="535">
        <f t="shared" ref="D37:G37" si="3">D31/$H$31 * 100</f>
        <v>4.0702921355446584</v>
      </c>
      <c r="E37" s="535">
        <f t="shared" si="3"/>
        <v>68.274118667870326</v>
      </c>
      <c r="F37" s="535">
        <f t="shared" si="3"/>
        <v>22.687070747791282</v>
      </c>
      <c r="G37" s="535">
        <f t="shared" si="3"/>
        <v>0.26431505406486505</v>
      </c>
      <c r="H37" s="825">
        <f>SUM(C37:G37)</f>
        <v>100.00000000000027</v>
      </c>
    </row>
    <row r="38" spans="1:8" ht="15" thickBot="1" x14ac:dyDescent="0.35">
      <c r="A38" s="1360" t="s">
        <v>47</v>
      </c>
      <c r="B38" s="471" t="s">
        <v>265</v>
      </c>
      <c r="C38" s="493">
        <v>1.3956503979497401</v>
      </c>
      <c r="D38" s="493">
        <v>1.48984423733225</v>
      </c>
      <c r="E38" s="493">
        <v>20.603773761022399</v>
      </c>
      <c r="F38" s="493">
        <v>8.7046379195610601</v>
      </c>
      <c r="G38" s="661">
        <v>0.14639233446759201</v>
      </c>
      <c r="H38" s="493">
        <v>32.340298650332997</v>
      </c>
    </row>
    <row r="39" spans="1:8" ht="15" thickBot="1" x14ac:dyDescent="0.35">
      <c r="A39" s="1361"/>
      <c r="B39" s="473" t="s">
        <v>17</v>
      </c>
      <c r="C39" s="496">
        <v>535</v>
      </c>
      <c r="D39" s="496">
        <v>535</v>
      </c>
      <c r="E39" s="496">
        <v>535</v>
      </c>
      <c r="F39" s="496">
        <v>535</v>
      </c>
      <c r="G39" s="529">
        <v>535</v>
      </c>
      <c r="H39" s="501">
        <v>535</v>
      </c>
    </row>
    <row r="40" spans="1:8" ht="15" thickBot="1" x14ac:dyDescent="0.35">
      <c r="A40" s="1361"/>
      <c r="B40" s="473" t="s">
        <v>18</v>
      </c>
      <c r="C40" s="496">
        <v>410</v>
      </c>
      <c r="D40" s="496">
        <v>410</v>
      </c>
      <c r="E40" s="496">
        <v>410</v>
      </c>
      <c r="F40" s="496">
        <v>410</v>
      </c>
      <c r="G40" s="529">
        <v>410</v>
      </c>
      <c r="H40" s="501">
        <v>410</v>
      </c>
    </row>
    <row r="41" spans="1:8" ht="15" thickBot="1" x14ac:dyDescent="0.35">
      <c r="A41" s="1361"/>
      <c r="B41" s="471" t="s">
        <v>252</v>
      </c>
      <c r="C41" s="496">
        <v>0</v>
      </c>
      <c r="D41" s="496">
        <v>0</v>
      </c>
      <c r="E41" s="496">
        <v>0</v>
      </c>
      <c r="F41" s="496">
        <v>0</v>
      </c>
      <c r="G41" s="529">
        <v>0</v>
      </c>
      <c r="H41" s="501">
        <v>10.039</v>
      </c>
    </row>
    <row r="42" spans="1:8" ht="15" thickBot="1" x14ac:dyDescent="0.35">
      <c r="A42" s="1361"/>
      <c r="B42" s="473" t="s">
        <v>287</v>
      </c>
      <c r="C42" s="493">
        <v>2.3494746653727998</v>
      </c>
      <c r="D42" s="493">
        <v>6.0888393079984899</v>
      </c>
      <c r="E42" s="493">
        <v>42.205282589577401</v>
      </c>
      <c r="F42" s="493">
        <v>39.772504002069098</v>
      </c>
      <c r="G42" s="661">
        <v>1.55979794780988</v>
      </c>
      <c r="H42" s="493">
        <v>55.816292493856302</v>
      </c>
    </row>
    <row r="43" spans="1:8" ht="15" thickBot="1" x14ac:dyDescent="0.35">
      <c r="A43" s="1361"/>
      <c r="B43" s="471" t="s">
        <v>254</v>
      </c>
      <c r="C43" s="493">
        <v>0.217595340644369</v>
      </c>
      <c r="D43" s="493">
        <v>0.56391459881629802</v>
      </c>
      <c r="E43" s="493">
        <v>3.9088196937904698</v>
      </c>
      <c r="F43" s="493">
        <v>3.6835092049126499</v>
      </c>
      <c r="G43" s="661">
        <v>0.144459853426947</v>
      </c>
      <c r="H43" s="493">
        <v>5.1693961027578403</v>
      </c>
    </row>
    <row r="44" spans="1:8" x14ac:dyDescent="0.3">
      <c r="A44" s="1418"/>
      <c r="B44" s="598" t="s">
        <v>154</v>
      </c>
      <c r="C44" s="535">
        <f>C38/$H$38 * 100</f>
        <v>4.3155148721403958</v>
      </c>
      <c r="D44" s="535">
        <f t="shared" ref="D44:G44" si="4">D38/$H$38 * 100</f>
        <v>4.6067732813497368</v>
      </c>
      <c r="E44" s="535">
        <f t="shared" si="4"/>
        <v>63.709287238787603</v>
      </c>
      <c r="F44" s="535">
        <f t="shared" si="4"/>
        <v>26.915762323893787</v>
      </c>
      <c r="G44" s="535">
        <f t="shared" si="4"/>
        <v>0.45266228382861473</v>
      </c>
      <c r="H44" s="825">
        <f>SUM(C22:G22)</f>
        <v>99.999999999999716</v>
      </c>
    </row>
    <row r="45" spans="1:8" ht="15" thickBot="1" x14ac:dyDescent="0.35">
      <c r="A45" s="1360" t="s">
        <v>51</v>
      </c>
      <c r="B45" s="471" t="s">
        <v>265</v>
      </c>
      <c r="C45" s="493">
        <v>1.21148378640263</v>
      </c>
      <c r="D45" s="661">
        <v>1.29571484605561</v>
      </c>
      <c r="E45" s="493">
        <v>22.051898150052001</v>
      </c>
      <c r="F45" s="493">
        <v>4.5884623689739401</v>
      </c>
      <c r="G45" s="661">
        <v>0.57951260297069096</v>
      </c>
      <c r="H45" s="493">
        <v>29.727071754454801</v>
      </c>
    </row>
    <row r="46" spans="1:8" ht="15" thickBot="1" x14ac:dyDescent="0.35">
      <c r="A46" s="1361"/>
      <c r="B46" s="473" t="s">
        <v>17</v>
      </c>
      <c r="C46" s="496">
        <v>634</v>
      </c>
      <c r="D46" s="529">
        <v>634</v>
      </c>
      <c r="E46" s="496">
        <v>634</v>
      </c>
      <c r="F46" s="496">
        <v>634</v>
      </c>
      <c r="G46" s="529">
        <v>634</v>
      </c>
      <c r="H46" s="501">
        <v>634</v>
      </c>
    </row>
    <row r="47" spans="1:8" ht="15" thickBot="1" x14ac:dyDescent="0.35">
      <c r="A47" s="1361"/>
      <c r="B47" s="473" t="s">
        <v>18</v>
      </c>
      <c r="C47" s="496">
        <v>506</v>
      </c>
      <c r="D47" s="529">
        <v>506</v>
      </c>
      <c r="E47" s="496">
        <v>506</v>
      </c>
      <c r="F47" s="496">
        <v>506</v>
      </c>
      <c r="G47" s="529">
        <v>506</v>
      </c>
      <c r="H47" s="501">
        <v>506</v>
      </c>
    </row>
    <row r="48" spans="1:8" ht="15" thickBot="1" x14ac:dyDescent="0.35">
      <c r="A48" s="1361"/>
      <c r="B48" s="471" t="s">
        <v>252</v>
      </c>
      <c r="C48" s="496">
        <v>0</v>
      </c>
      <c r="D48" s="529">
        <v>0</v>
      </c>
      <c r="E48" s="493">
        <v>1.024</v>
      </c>
      <c r="F48" s="496">
        <v>0</v>
      </c>
      <c r="G48" s="529">
        <v>0</v>
      </c>
      <c r="H48" s="501">
        <v>8.89</v>
      </c>
    </row>
    <row r="49" spans="1:8" ht="15" thickBot="1" x14ac:dyDescent="0.35">
      <c r="A49" s="1361"/>
      <c r="B49" s="473" t="s">
        <v>287</v>
      </c>
      <c r="C49" s="493">
        <v>2.4849413359774202</v>
      </c>
      <c r="D49" s="661">
        <v>7.8777821636934799</v>
      </c>
      <c r="E49" s="497">
        <v>42.938135474392404</v>
      </c>
      <c r="F49" s="493">
        <v>21.226694296114001</v>
      </c>
      <c r="G49" s="661">
        <v>12.551426111929599</v>
      </c>
      <c r="H49" s="493">
        <v>48.048685743913097</v>
      </c>
    </row>
    <row r="50" spans="1:8" ht="15" thickBot="1" x14ac:dyDescent="0.35">
      <c r="A50" s="1361"/>
      <c r="B50" s="471" t="s">
        <v>254</v>
      </c>
      <c r="C50" s="493">
        <v>0.20716273482501399</v>
      </c>
      <c r="D50" s="661">
        <v>0.65674906435750702</v>
      </c>
      <c r="E50" s="497">
        <v>3.5796344341719899</v>
      </c>
      <c r="F50" s="493">
        <v>1.7696112089293501</v>
      </c>
      <c r="G50" s="661">
        <v>1.0463779251668699</v>
      </c>
      <c r="H50" s="493">
        <v>4.0056869751178699</v>
      </c>
    </row>
    <row r="51" spans="1:8" x14ac:dyDescent="0.3">
      <c r="A51" s="1418"/>
      <c r="B51" s="598" t="s">
        <v>154</v>
      </c>
      <c r="C51" s="535">
        <f>C45/$H$45 * 100</f>
        <v>4.0753552735011009</v>
      </c>
      <c r="D51" s="535">
        <f t="shared" ref="D51:G51" si="5">D45/$H$45 * 100</f>
        <v>4.3587032613174843</v>
      </c>
      <c r="E51" s="535">
        <f t="shared" si="5"/>
        <v>74.181198646810458</v>
      </c>
      <c r="F51" s="535">
        <f t="shared" si="5"/>
        <v>15.435298864531882</v>
      </c>
      <c r="G51" s="535">
        <f t="shared" si="5"/>
        <v>1.9494439538393051</v>
      </c>
      <c r="H51" s="825">
        <f>SUM(C51:G51)</f>
        <v>100.00000000000024</v>
      </c>
    </row>
    <row r="52" spans="1:8" ht="15" thickBot="1" x14ac:dyDescent="0.35">
      <c r="A52" s="1360" t="s">
        <v>56</v>
      </c>
      <c r="B52" s="471" t="s">
        <v>265</v>
      </c>
      <c r="C52" s="493">
        <v>1.8337457027605</v>
      </c>
      <c r="D52" s="493">
        <v>1.50058454518879</v>
      </c>
      <c r="E52" s="493">
        <v>18.907100374969499</v>
      </c>
      <c r="F52" s="493">
        <v>8.1684041030972807</v>
      </c>
      <c r="G52" s="661">
        <v>0.40374715987135201</v>
      </c>
      <c r="H52" s="493">
        <v>30.813581885887501</v>
      </c>
    </row>
    <row r="53" spans="1:8" ht="15" thickBot="1" x14ac:dyDescent="0.35">
      <c r="A53" s="1361"/>
      <c r="B53" s="473" t="s">
        <v>17</v>
      </c>
      <c r="C53" s="502">
        <v>2681</v>
      </c>
      <c r="D53" s="502">
        <v>2681</v>
      </c>
      <c r="E53" s="502">
        <v>2681</v>
      </c>
      <c r="F53" s="502">
        <v>2681</v>
      </c>
      <c r="G53" s="529">
        <v>2681</v>
      </c>
      <c r="H53" s="502">
        <v>2681</v>
      </c>
    </row>
    <row r="54" spans="1:8" ht="15" thickBot="1" x14ac:dyDescent="0.35">
      <c r="A54" s="1361"/>
      <c r="B54" s="473" t="s">
        <v>18</v>
      </c>
      <c r="C54" s="502">
        <v>2070</v>
      </c>
      <c r="D54" s="502">
        <v>2070</v>
      </c>
      <c r="E54" s="502">
        <v>2070</v>
      </c>
      <c r="F54" s="502">
        <v>2070</v>
      </c>
      <c r="G54" s="529">
        <v>2070</v>
      </c>
      <c r="H54" s="502">
        <v>2070</v>
      </c>
    </row>
    <row r="55" spans="1:8" ht="15" thickBot="1" x14ac:dyDescent="0.35">
      <c r="A55" s="1361"/>
      <c r="B55" s="471" t="s">
        <v>252</v>
      </c>
      <c r="C55" s="493">
        <v>0.38600000000000001</v>
      </c>
      <c r="D55" s="496">
        <v>0</v>
      </c>
      <c r="E55" s="496">
        <v>0</v>
      </c>
      <c r="F55" s="496">
        <v>0</v>
      </c>
      <c r="G55" s="529">
        <v>0</v>
      </c>
      <c r="H55" s="501">
        <v>10.379</v>
      </c>
    </row>
    <row r="56" spans="1:8" ht="15" thickBot="1" x14ac:dyDescent="0.35">
      <c r="A56" s="1361"/>
      <c r="B56" s="473" t="s">
        <v>287</v>
      </c>
      <c r="C56" s="493">
        <v>3.4445399941163899</v>
      </c>
      <c r="D56" s="493">
        <v>5.2227802936065002</v>
      </c>
      <c r="E56" s="493">
        <v>43.0254255567325</v>
      </c>
      <c r="F56" s="493">
        <v>32.837706571018302</v>
      </c>
      <c r="G56" s="661">
        <v>8.2813286875471803</v>
      </c>
      <c r="H56" s="493">
        <v>52.822812778761701</v>
      </c>
    </row>
    <row r="57" spans="1:8" ht="15" thickBot="1" x14ac:dyDescent="0.35">
      <c r="A57" s="1361"/>
      <c r="B57" s="471" t="s">
        <v>254</v>
      </c>
      <c r="C57" s="493">
        <v>0.14197661337106901</v>
      </c>
      <c r="D57" s="493">
        <v>0.215271896895952</v>
      </c>
      <c r="E57" s="493">
        <v>1.77341654323306</v>
      </c>
      <c r="F57" s="493">
        <v>1.3535004319269199</v>
      </c>
      <c r="G57" s="661">
        <v>0.34133875736061398</v>
      </c>
      <c r="H57" s="493">
        <v>2.1772440093227701</v>
      </c>
    </row>
    <row r="58" spans="1:8" x14ac:dyDescent="0.3">
      <c r="A58" s="1418"/>
      <c r="B58" s="598" t="s">
        <v>154</v>
      </c>
      <c r="C58" s="535">
        <f>C52/$H$52 * 100</f>
        <v>5.9510955576389781</v>
      </c>
      <c r="D58" s="535">
        <f t="shared" ref="D58:G58" si="6">D52/$H$52 * 100</f>
        <v>4.8698802714528036</v>
      </c>
      <c r="E58" s="535">
        <f t="shared" si="6"/>
        <v>61.359631752609964</v>
      </c>
      <c r="F58" s="535">
        <f t="shared" si="6"/>
        <v>26.509102814945308</v>
      </c>
      <c r="G58" s="535">
        <f t="shared" si="6"/>
        <v>1.3102896033526912</v>
      </c>
      <c r="H58" s="825">
        <f>SUM(C58:G58)</f>
        <v>99.999999999999744</v>
      </c>
    </row>
    <row r="59" spans="1:8" ht="15" thickBot="1" x14ac:dyDescent="0.35">
      <c r="A59" s="1360" t="s">
        <v>66</v>
      </c>
      <c r="B59" s="471" t="s">
        <v>265</v>
      </c>
      <c r="C59" s="493">
        <v>1.52419125152054</v>
      </c>
      <c r="D59" s="493">
        <v>0.77830197741492302</v>
      </c>
      <c r="E59" s="493">
        <v>20.7027113659171</v>
      </c>
      <c r="F59" s="493">
        <v>5.7268024081390703</v>
      </c>
      <c r="G59" s="661">
        <v>0.38159401849753799</v>
      </c>
      <c r="H59" s="493">
        <v>29.113601021489099</v>
      </c>
    </row>
    <row r="60" spans="1:8" ht="15" thickBot="1" x14ac:dyDescent="0.35">
      <c r="A60" s="1361"/>
      <c r="B60" s="473" t="s">
        <v>17</v>
      </c>
      <c r="C60" s="496">
        <v>816</v>
      </c>
      <c r="D60" s="496">
        <v>816</v>
      </c>
      <c r="E60" s="496">
        <v>816</v>
      </c>
      <c r="F60" s="496">
        <v>816</v>
      </c>
      <c r="G60" s="529">
        <v>816</v>
      </c>
      <c r="H60" s="501">
        <v>816</v>
      </c>
    </row>
    <row r="61" spans="1:8" ht="15" thickBot="1" x14ac:dyDescent="0.35">
      <c r="A61" s="1361"/>
      <c r="B61" s="473" t="s">
        <v>18</v>
      </c>
      <c r="C61" s="496">
        <v>924</v>
      </c>
      <c r="D61" s="496">
        <v>924</v>
      </c>
      <c r="E61" s="496">
        <v>924</v>
      </c>
      <c r="F61" s="496">
        <v>924</v>
      </c>
      <c r="G61" s="529">
        <v>924</v>
      </c>
      <c r="H61" s="501">
        <v>924</v>
      </c>
    </row>
    <row r="62" spans="1:8" ht="15" thickBot="1" x14ac:dyDescent="0.35">
      <c r="A62" s="1361"/>
      <c r="B62" s="471" t="s">
        <v>252</v>
      </c>
      <c r="C62" s="496">
        <v>0</v>
      </c>
      <c r="D62" s="496">
        <v>0</v>
      </c>
      <c r="E62" s="496">
        <v>0</v>
      </c>
      <c r="F62" s="496">
        <v>0</v>
      </c>
      <c r="G62" s="529">
        <v>0</v>
      </c>
      <c r="H62" s="501">
        <v>9.8330000000000002</v>
      </c>
    </row>
    <row r="63" spans="1:8" ht="15" thickBot="1" x14ac:dyDescent="0.35">
      <c r="A63" s="1361"/>
      <c r="B63" s="473" t="s">
        <v>287</v>
      </c>
      <c r="C63" s="493">
        <v>2.8249528771205701</v>
      </c>
      <c r="D63" s="493">
        <v>2.9435537651128501</v>
      </c>
      <c r="E63" s="493">
        <v>41.080849352496003</v>
      </c>
      <c r="F63" s="493">
        <v>27.767548897524598</v>
      </c>
      <c r="G63" s="661">
        <v>6.6817783239131296</v>
      </c>
      <c r="H63" s="493">
        <v>47.958403514206402</v>
      </c>
    </row>
    <row r="64" spans="1:8" ht="15" thickBot="1" x14ac:dyDescent="0.35">
      <c r="A64" s="1361"/>
      <c r="B64" s="471" t="s">
        <v>254</v>
      </c>
      <c r="C64" s="493">
        <v>0.17427936777078201</v>
      </c>
      <c r="D64" s="493">
        <v>0.181596193457948</v>
      </c>
      <c r="E64" s="493">
        <v>2.5343942940164599</v>
      </c>
      <c r="F64" s="493">
        <v>1.7130589701508601</v>
      </c>
      <c r="G64" s="661">
        <v>0.41221788558223699</v>
      </c>
      <c r="H64" s="493">
        <v>2.9586901471685101</v>
      </c>
    </row>
    <row r="65" spans="1:8" x14ac:dyDescent="0.3">
      <c r="A65" s="1418"/>
      <c r="B65" s="598" t="s">
        <v>154</v>
      </c>
      <c r="C65" s="535">
        <f>C59/$H$59 * 100</f>
        <v>5.2353236907915175</v>
      </c>
      <c r="D65" s="535">
        <f t="shared" ref="D65:G65" si="7">D59/$H$59 * 100</f>
        <v>2.6733277578422849</v>
      </c>
      <c r="E65" s="535">
        <f t="shared" si="7"/>
        <v>71.11010194388588</v>
      </c>
      <c r="F65" s="535">
        <f t="shared" si="7"/>
        <v>19.670539566411069</v>
      </c>
      <c r="G65" s="535">
        <f t="shared" si="7"/>
        <v>1.3107070410694948</v>
      </c>
      <c r="H65" s="825">
        <f>SUM(C65:G65)</f>
        <v>100.00000000000024</v>
      </c>
    </row>
    <row r="66" spans="1:8" ht="15" thickBot="1" x14ac:dyDescent="0.35">
      <c r="A66" s="1360" t="s">
        <v>71</v>
      </c>
      <c r="B66" s="471" t="s">
        <v>265</v>
      </c>
      <c r="C66" s="661">
        <v>1.48104325403786</v>
      </c>
      <c r="D66" s="661">
        <v>0.767937350990611</v>
      </c>
      <c r="E66" s="493">
        <v>22.664613635234499</v>
      </c>
      <c r="F66" s="661">
        <v>6.1965418076392602</v>
      </c>
      <c r="G66" s="661">
        <v>1.3032993045582</v>
      </c>
      <c r="H66" s="493">
        <v>32.413435352460503</v>
      </c>
    </row>
    <row r="67" spans="1:8" ht="15" thickBot="1" x14ac:dyDescent="0.35">
      <c r="A67" s="1361"/>
      <c r="B67" s="473" t="s">
        <v>17</v>
      </c>
      <c r="C67" s="529">
        <v>188</v>
      </c>
      <c r="D67" s="529">
        <v>188</v>
      </c>
      <c r="E67" s="496">
        <v>188</v>
      </c>
      <c r="F67" s="529">
        <v>188</v>
      </c>
      <c r="G67" s="529">
        <v>188</v>
      </c>
      <c r="H67" s="501">
        <v>188</v>
      </c>
    </row>
    <row r="68" spans="1:8" ht="15" thickBot="1" x14ac:dyDescent="0.35">
      <c r="A68" s="1361"/>
      <c r="B68" s="473" t="s">
        <v>18</v>
      </c>
      <c r="C68" s="529">
        <v>152</v>
      </c>
      <c r="D68" s="529">
        <v>152</v>
      </c>
      <c r="E68" s="496">
        <v>152</v>
      </c>
      <c r="F68" s="529">
        <v>152</v>
      </c>
      <c r="G68" s="529">
        <v>152</v>
      </c>
      <c r="H68" s="501">
        <v>152</v>
      </c>
    </row>
    <row r="69" spans="1:8" ht="15" thickBot="1" x14ac:dyDescent="0.35">
      <c r="A69" s="1361"/>
      <c r="B69" s="471" t="s">
        <v>252</v>
      </c>
      <c r="C69" s="529">
        <v>0</v>
      </c>
      <c r="D69" s="529">
        <v>0</v>
      </c>
      <c r="E69" s="493">
        <v>3.0630000000000002</v>
      </c>
      <c r="F69" s="529">
        <v>0</v>
      </c>
      <c r="G69" s="529">
        <v>0</v>
      </c>
      <c r="H69" s="501">
        <v>8.3699999999999992</v>
      </c>
    </row>
    <row r="70" spans="1:8" ht="15" thickBot="1" x14ac:dyDescent="0.35">
      <c r="A70" s="1361"/>
      <c r="B70" s="473" t="s">
        <v>287</v>
      </c>
      <c r="C70" s="661">
        <v>5.06527887730853</v>
      </c>
      <c r="D70" s="661">
        <v>5.5021978918381604</v>
      </c>
      <c r="E70" s="497">
        <v>46.458806852614501</v>
      </c>
      <c r="F70" s="531">
        <v>45.897371095746998</v>
      </c>
      <c r="G70" s="661">
        <v>11.846054982866701</v>
      </c>
      <c r="H70" s="493">
        <v>65.359908954457794</v>
      </c>
    </row>
    <row r="71" spans="1:8" ht="15" thickBot="1" x14ac:dyDescent="0.35">
      <c r="A71" s="1361"/>
      <c r="B71" s="471" t="s">
        <v>254</v>
      </c>
      <c r="C71" s="661">
        <v>0.77046394629252002</v>
      </c>
      <c r="D71" s="661">
        <v>0.83692234992608405</v>
      </c>
      <c r="E71" s="497">
        <v>7.0667058092420598</v>
      </c>
      <c r="F71" s="531">
        <v>6.9813075480004896</v>
      </c>
      <c r="G71" s="661">
        <v>1.8018668845627901</v>
      </c>
      <c r="H71" s="493">
        <v>9.9416941499436504</v>
      </c>
    </row>
    <row r="72" spans="1:8" x14ac:dyDescent="0.3">
      <c r="A72" s="1418"/>
      <c r="B72" s="598" t="s">
        <v>154</v>
      </c>
      <c r="C72" s="535">
        <f>C66/$H$66 * 100</f>
        <v>4.5692264270452716</v>
      </c>
      <c r="D72" s="535">
        <f t="shared" ref="D72:G72" si="8">D66/$H$66 * 100</f>
        <v>2.3691945720659842</v>
      </c>
      <c r="E72" s="535">
        <f t="shared" si="8"/>
        <v>69.923515939553226</v>
      </c>
      <c r="F72" s="535">
        <f t="shared" si="8"/>
        <v>19.117201679669787</v>
      </c>
      <c r="G72" s="535">
        <f t="shared" si="8"/>
        <v>4.020861381665509</v>
      </c>
      <c r="H72" s="825">
        <f>SUM(C72:G72)</f>
        <v>99.999999999999787</v>
      </c>
    </row>
    <row r="73" spans="1:8" ht="15" thickBot="1" x14ac:dyDescent="0.35">
      <c r="A73" s="1360" t="s">
        <v>72</v>
      </c>
      <c r="B73" s="471" t="s">
        <v>265</v>
      </c>
      <c r="C73" s="493">
        <v>1.54115033591485</v>
      </c>
      <c r="D73" s="493">
        <v>1.4951389740577801</v>
      </c>
      <c r="E73" s="493">
        <v>23.067855366139199</v>
      </c>
      <c r="F73" s="493">
        <v>11.0890195669962</v>
      </c>
      <c r="G73" s="661">
        <v>0.70796069937545902</v>
      </c>
      <c r="H73" s="493">
        <v>37.901124942483499</v>
      </c>
    </row>
    <row r="74" spans="1:8" ht="15" thickBot="1" x14ac:dyDescent="0.35">
      <c r="A74" s="1361"/>
      <c r="B74" s="473" t="s">
        <v>17</v>
      </c>
      <c r="C74" s="496">
        <v>291</v>
      </c>
      <c r="D74" s="496">
        <v>291</v>
      </c>
      <c r="E74" s="496">
        <v>291</v>
      </c>
      <c r="F74" s="496">
        <v>291</v>
      </c>
      <c r="G74" s="529">
        <v>291</v>
      </c>
      <c r="H74" s="501">
        <v>291</v>
      </c>
    </row>
    <row r="75" spans="1:8" ht="15" thickBot="1" x14ac:dyDescent="0.35">
      <c r="A75" s="1361"/>
      <c r="B75" s="473" t="s">
        <v>18</v>
      </c>
      <c r="C75" s="496">
        <v>372</v>
      </c>
      <c r="D75" s="496">
        <v>372</v>
      </c>
      <c r="E75" s="496">
        <v>372</v>
      </c>
      <c r="F75" s="496">
        <v>372</v>
      </c>
      <c r="G75" s="529">
        <v>372</v>
      </c>
      <c r="H75" s="501">
        <v>372</v>
      </c>
    </row>
    <row r="76" spans="1:8" ht="15" thickBot="1" x14ac:dyDescent="0.35">
      <c r="A76" s="1361"/>
      <c r="B76" s="471" t="s">
        <v>252</v>
      </c>
      <c r="C76" s="496">
        <v>0</v>
      </c>
      <c r="D76" s="496">
        <v>0</v>
      </c>
      <c r="E76" s="496">
        <v>0</v>
      </c>
      <c r="F76" s="496">
        <v>0</v>
      </c>
      <c r="G76" s="529">
        <v>0</v>
      </c>
      <c r="H76" s="501">
        <v>9.3390000000000004</v>
      </c>
    </row>
    <row r="77" spans="1:8" ht="15" thickBot="1" x14ac:dyDescent="0.35">
      <c r="A77" s="1361"/>
      <c r="B77" s="473" t="s">
        <v>287</v>
      </c>
      <c r="C77" s="493">
        <v>2.5213981967236601</v>
      </c>
      <c r="D77" s="493">
        <v>6.0041070400351799</v>
      </c>
      <c r="E77" s="497">
        <v>46.756315736497903</v>
      </c>
      <c r="F77" s="497">
        <v>48.396170576942403</v>
      </c>
      <c r="G77" s="661">
        <v>6.7414091847432998</v>
      </c>
      <c r="H77" s="493">
        <v>65.555081534160706</v>
      </c>
    </row>
    <row r="78" spans="1:8" ht="15" thickBot="1" x14ac:dyDescent="0.35">
      <c r="A78" s="1361"/>
      <c r="B78" s="471" t="s">
        <v>254</v>
      </c>
      <c r="C78" s="493">
        <v>0.24515498100788899</v>
      </c>
      <c r="D78" s="493">
        <v>0.58377798051962204</v>
      </c>
      <c r="E78" s="497">
        <v>4.5461060895794203</v>
      </c>
      <c r="F78" s="497">
        <v>4.7055488078248899</v>
      </c>
      <c r="G78" s="661">
        <v>0.65546570264057402</v>
      </c>
      <c r="H78" s="493">
        <v>6.3739058707033402</v>
      </c>
    </row>
    <row r="79" spans="1:8" x14ac:dyDescent="0.3">
      <c r="A79" s="1418"/>
      <c r="B79" s="598" t="s">
        <v>154</v>
      </c>
      <c r="C79" s="535">
        <f>C73/$H$73 * 100</f>
        <v>4.0662390318324544</v>
      </c>
      <c r="D79" s="535">
        <f t="shared" ref="D79:G79" si="9">D73/$H$73 * 100</f>
        <v>3.9448406249859715</v>
      </c>
      <c r="E79" s="535">
        <f t="shared" si="9"/>
        <v>60.863247202149296</v>
      </c>
      <c r="F79" s="535">
        <f t="shared" si="9"/>
        <v>29.257758401166821</v>
      </c>
      <c r="G79" s="535">
        <f t="shared" si="9"/>
        <v>1.8679147398654214</v>
      </c>
      <c r="H79" s="501">
        <f>SUM(C79:G79)</f>
        <v>99.999999999999972</v>
      </c>
    </row>
    <row r="80" spans="1:8" x14ac:dyDescent="0.3">
      <c r="A80" s="491" t="s">
        <v>288</v>
      </c>
      <c r="B80" s="491"/>
      <c r="C80" s="492"/>
      <c r="D80" s="492"/>
      <c r="E80" s="492"/>
      <c r="F80" s="492"/>
      <c r="G80" s="492"/>
      <c r="H80" s="492"/>
    </row>
    <row r="81" spans="1:8" ht="15" thickBot="1" x14ac:dyDescent="0.35">
      <c r="A81" s="1360" t="s">
        <v>27</v>
      </c>
      <c r="B81" s="471" t="s">
        <v>265</v>
      </c>
      <c r="C81" s="493">
        <v>1.8891172450809</v>
      </c>
      <c r="D81" s="493">
        <v>1.55648895995199</v>
      </c>
      <c r="E81" s="493">
        <v>18.513275606241301</v>
      </c>
      <c r="F81" s="493">
        <v>8.6032534370970009</v>
      </c>
      <c r="G81" s="661">
        <v>0.108269586682395</v>
      </c>
      <c r="H81" s="493">
        <v>30.6704048350535</v>
      </c>
    </row>
    <row r="82" spans="1:8" ht="15" thickBot="1" x14ac:dyDescent="0.35">
      <c r="A82" s="1361"/>
      <c r="B82" s="473" t="s">
        <v>17</v>
      </c>
      <c r="C82" s="502">
        <v>2474</v>
      </c>
      <c r="D82" s="502">
        <v>2474</v>
      </c>
      <c r="E82" s="502">
        <v>2474</v>
      </c>
      <c r="F82" s="502">
        <v>2474</v>
      </c>
      <c r="G82" s="529">
        <v>2474</v>
      </c>
      <c r="H82" s="502">
        <v>2474</v>
      </c>
    </row>
    <row r="83" spans="1:8" ht="15" thickBot="1" x14ac:dyDescent="0.35">
      <c r="A83" s="1361"/>
      <c r="B83" s="473" t="s">
        <v>18</v>
      </c>
      <c r="C83" s="502">
        <v>1894</v>
      </c>
      <c r="D83" s="502">
        <v>1894</v>
      </c>
      <c r="E83" s="502">
        <v>1894</v>
      </c>
      <c r="F83" s="502">
        <v>1894</v>
      </c>
      <c r="G83" s="529">
        <v>1894</v>
      </c>
      <c r="H83" s="502">
        <v>1894</v>
      </c>
    </row>
    <row r="84" spans="1:8" ht="15" thickBot="1" x14ac:dyDescent="0.35">
      <c r="A84" s="1361"/>
      <c r="B84" s="471" t="s">
        <v>252</v>
      </c>
      <c r="C84" s="493">
        <v>0.51</v>
      </c>
      <c r="D84" s="496">
        <v>0</v>
      </c>
      <c r="E84" s="496">
        <v>0</v>
      </c>
      <c r="F84" s="496">
        <v>0</v>
      </c>
      <c r="G84" s="529">
        <v>0</v>
      </c>
      <c r="H84" s="501">
        <v>10.347</v>
      </c>
    </row>
    <row r="85" spans="1:8" ht="15" thickBot="1" x14ac:dyDescent="0.35">
      <c r="A85" s="1361"/>
      <c r="B85" s="473" t="s">
        <v>287</v>
      </c>
      <c r="C85" s="497">
        <v>3.5097904984176198</v>
      </c>
      <c r="D85" s="497">
        <v>5.32121665537914</v>
      </c>
      <c r="E85" s="497">
        <v>43.211358937950997</v>
      </c>
      <c r="F85" s="497">
        <v>32.665800158351701</v>
      </c>
      <c r="G85" s="531">
        <v>1.2634284676965799</v>
      </c>
      <c r="H85" s="497">
        <v>52.336550631833497</v>
      </c>
    </row>
    <row r="86" spans="1:8" ht="15" thickBot="1" x14ac:dyDescent="0.35">
      <c r="A86" s="1361"/>
      <c r="B86" s="471" t="s">
        <v>254</v>
      </c>
      <c r="C86" s="497">
        <v>0.15123836031714599</v>
      </c>
      <c r="D86" s="497">
        <v>0.22929348125327101</v>
      </c>
      <c r="E86" s="497">
        <v>1.8619957731943699</v>
      </c>
      <c r="F86" s="497">
        <v>1.4075831752989301</v>
      </c>
      <c r="G86" s="531">
        <v>5.44416682188247E-2</v>
      </c>
      <c r="H86" s="497">
        <v>2.2552041512968901</v>
      </c>
    </row>
    <row r="87" spans="1:8" x14ac:dyDescent="0.3">
      <c r="A87" s="1418"/>
      <c r="B87" s="598" t="s">
        <v>154</v>
      </c>
      <c r="C87" s="535">
        <f>C81/$H$81 * 100</f>
        <v>6.1594141167703462</v>
      </c>
      <c r="D87" s="535">
        <f t="shared" ref="D87:G87" si="10">D81/$H$81 * 100</f>
        <v>5.0748888654155087</v>
      </c>
      <c r="E87" s="535">
        <f t="shared" si="10"/>
        <v>60.362019040199634</v>
      </c>
      <c r="F87" s="535">
        <f t="shared" si="10"/>
        <v>28.050668008347447</v>
      </c>
      <c r="G87" s="535">
        <f t="shared" si="10"/>
        <v>0.35300996926735267</v>
      </c>
      <c r="H87" s="501">
        <f>SUM(C87:G87)</f>
        <v>100.00000000000028</v>
      </c>
    </row>
    <row r="88" spans="1:8" ht="15" thickBot="1" x14ac:dyDescent="0.35">
      <c r="A88" s="1360" t="s">
        <v>84</v>
      </c>
      <c r="B88" s="471" t="s">
        <v>265</v>
      </c>
      <c r="C88" s="500">
        <v>1.56951010425656</v>
      </c>
      <c r="D88" s="500">
        <v>1.36809108409472</v>
      </c>
      <c r="E88" s="500">
        <v>19.539845624113099</v>
      </c>
      <c r="F88" s="500">
        <v>8.8223841519201294</v>
      </c>
      <c r="G88" s="674">
        <v>9.5810274894812406E-2</v>
      </c>
      <c r="H88" s="500">
        <v>31.3956412392793</v>
      </c>
    </row>
    <row r="89" spans="1:8" ht="15" thickBot="1" x14ac:dyDescent="0.35">
      <c r="A89" s="1361"/>
      <c r="B89" s="473" t="s">
        <v>17</v>
      </c>
      <c r="C89" s="496">
        <v>767</v>
      </c>
      <c r="D89" s="496">
        <v>767</v>
      </c>
      <c r="E89" s="496">
        <v>767</v>
      </c>
      <c r="F89" s="496">
        <v>767</v>
      </c>
      <c r="G89" s="529">
        <v>767</v>
      </c>
      <c r="H89" s="501">
        <v>767</v>
      </c>
    </row>
    <row r="90" spans="1:8" ht="15" thickBot="1" x14ac:dyDescent="0.35">
      <c r="A90" s="1361"/>
      <c r="B90" s="473" t="s">
        <v>18</v>
      </c>
      <c r="C90" s="496">
        <v>766</v>
      </c>
      <c r="D90" s="496">
        <v>766</v>
      </c>
      <c r="E90" s="496">
        <v>766</v>
      </c>
      <c r="F90" s="496">
        <v>766</v>
      </c>
      <c r="G90" s="529">
        <v>766</v>
      </c>
      <c r="H90" s="501">
        <v>766</v>
      </c>
    </row>
    <row r="91" spans="1:8" ht="15" thickBot="1" x14ac:dyDescent="0.35">
      <c r="A91" s="1361"/>
      <c r="B91" s="471" t="s">
        <v>252</v>
      </c>
      <c r="C91" s="497">
        <v>0.38500000000000001</v>
      </c>
      <c r="D91" s="495">
        <v>0</v>
      </c>
      <c r="E91" s="496">
        <v>0</v>
      </c>
      <c r="F91" s="495">
        <v>0</v>
      </c>
      <c r="G91" s="658">
        <v>0</v>
      </c>
      <c r="H91" s="494">
        <v>9.0559999999999992</v>
      </c>
    </row>
    <row r="92" spans="1:8" ht="15" thickBot="1" x14ac:dyDescent="0.35">
      <c r="A92" s="1361"/>
      <c r="B92" s="473" t="s">
        <v>287</v>
      </c>
      <c r="C92" s="497">
        <v>2.4322142386282302</v>
      </c>
      <c r="D92" s="497">
        <v>5.9808100163771796</v>
      </c>
      <c r="E92" s="493">
        <v>48.670628155305003</v>
      </c>
      <c r="F92" s="497">
        <v>36.160386600737901</v>
      </c>
      <c r="G92" s="531">
        <v>1.1667728571671601</v>
      </c>
      <c r="H92" s="497">
        <v>58.690633884102397</v>
      </c>
    </row>
    <row r="93" spans="1:8" ht="15" thickBot="1" x14ac:dyDescent="0.35">
      <c r="A93" s="1361"/>
      <c r="B93" s="471" t="s">
        <v>254</v>
      </c>
      <c r="C93" s="497">
        <v>0.16480037492463101</v>
      </c>
      <c r="D93" s="497">
        <v>0.40524379694769302</v>
      </c>
      <c r="E93" s="493">
        <v>3.2977924561182399</v>
      </c>
      <c r="F93" s="497">
        <v>2.4501317254775299</v>
      </c>
      <c r="G93" s="531">
        <v>7.9057428930059404E-2</v>
      </c>
      <c r="H93" s="497">
        <v>3.9767214232408499</v>
      </c>
    </row>
    <row r="94" spans="1:8" x14ac:dyDescent="0.3">
      <c r="A94" s="1418"/>
      <c r="B94" s="598" t="s">
        <v>154</v>
      </c>
      <c r="C94" s="535">
        <f>C88/$H$88 * 100</f>
        <v>4.9991337724070286</v>
      </c>
      <c r="D94" s="535">
        <f t="shared" ref="D94:G94" si="11">D88/$H$88 * 100</f>
        <v>4.3575828684877829</v>
      </c>
      <c r="E94" s="535">
        <f t="shared" si="11"/>
        <v>62.237447151315592</v>
      </c>
      <c r="F94" s="535">
        <f t="shared" si="11"/>
        <v>28.100665581827279</v>
      </c>
      <c r="G94" s="535">
        <f t="shared" si="11"/>
        <v>0.30517062596238209</v>
      </c>
      <c r="H94" s="501">
        <f>SUM(C94:G94)</f>
        <v>100.00000000000006</v>
      </c>
    </row>
    <row r="95" spans="1:8" ht="15" thickBot="1" x14ac:dyDescent="0.35">
      <c r="A95" s="1360" t="s">
        <v>89</v>
      </c>
      <c r="B95" s="471" t="s">
        <v>265</v>
      </c>
      <c r="C95" s="500">
        <v>1.57468331181574</v>
      </c>
      <c r="D95" s="500">
        <v>1.2445496753065499</v>
      </c>
      <c r="E95" s="500">
        <v>19.322725448446601</v>
      </c>
      <c r="F95" s="500">
        <v>5.3366770722929697</v>
      </c>
      <c r="G95" s="674">
        <v>3.5259611704099199E-2</v>
      </c>
      <c r="H95" s="500">
        <v>27.513895119565898</v>
      </c>
    </row>
    <row r="96" spans="1:8" ht="15" thickBot="1" x14ac:dyDescent="0.35">
      <c r="A96" s="1361"/>
      <c r="B96" s="473" t="s">
        <v>17</v>
      </c>
      <c r="C96" s="496">
        <v>238</v>
      </c>
      <c r="D96" s="496">
        <v>238</v>
      </c>
      <c r="E96" s="496">
        <v>238</v>
      </c>
      <c r="F96" s="496">
        <v>238</v>
      </c>
      <c r="G96" s="529">
        <v>238</v>
      </c>
      <c r="H96" s="501">
        <v>238</v>
      </c>
    </row>
    <row r="97" spans="1:8" ht="15" thickBot="1" x14ac:dyDescent="0.35">
      <c r="A97" s="1361"/>
      <c r="B97" s="473" t="s">
        <v>18</v>
      </c>
      <c r="C97" s="496">
        <v>187</v>
      </c>
      <c r="D97" s="496">
        <v>187</v>
      </c>
      <c r="E97" s="496">
        <v>187</v>
      </c>
      <c r="F97" s="496">
        <v>187</v>
      </c>
      <c r="G97" s="529">
        <v>187</v>
      </c>
      <c r="H97" s="501">
        <v>187</v>
      </c>
    </row>
    <row r="98" spans="1:8" ht="15" thickBot="1" x14ac:dyDescent="0.35">
      <c r="A98" s="1361"/>
      <c r="B98" s="471" t="s">
        <v>252</v>
      </c>
      <c r="C98" s="495">
        <v>0</v>
      </c>
      <c r="D98" s="496">
        <v>0</v>
      </c>
      <c r="E98" s="496">
        <v>0</v>
      </c>
      <c r="F98" s="496">
        <v>0</v>
      </c>
      <c r="G98" s="658">
        <v>0</v>
      </c>
      <c r="H98" s="494">
        <v>11.334</v>
      </c>
    </row>
    <row r="99" spans="1:8" ht="15" thickBot="1" x14ac:dyDescent="0.35">
      <c r="A99" s="1361"/>
      <c r="B99" s="473" t="s">
        <v>287</v>
      </c>
      <c r="C99" s="497">
        <v>2.5844008723769898</v>
      </c>
      <c r="D99" s="493">
        <v>3.7388170659040298</v>
      </c>
      <c r="E99" s="493">
        <v>38.9024674449836</v>
      </c>
      <c r="F99" s="493">
        <v>15.526671275462499</v>
      </c>
      <c r="G99" s="531">
        <v>0.268230975393005</v>
      </c>
      <c r="H99" s="497">
        <v>40.281376073704998</v>
      </c>
    </row>
    <row r="100" spans="1:8" ht="15" thickBot="1" x14ac:dyDescent="0.35">
      <c r="A100" s="1361"/>
      <c r="B100" s="471" t="s">
        <v>254</v>
      </c>
      <c r="C100" s="497">
        <v>0.35441315156886199</v>
      </c>
      <c r="D100" s="493">
        <v>0.51272461390548496</v>
      </c>
      <c r="E100" s="493">
        <v>5.3349100127414397</v>
      </c>
      <c r="F100" s="493">
        <v>2.1292581034648701</v>
      </c>
      <c r="G100" s="531">
        <v>3.6783993672773199E-2</v>
      </c>
      <c r="H100" s="497">
        <v>5.5240073613974001</v>
      </c>
    </row>
    <row r="101" spans="1:8" x14ac:dyDescent="0.3">
      <c r="A101" s="1418"/>
      <c r="B101" s="598" t="s">
        <v>154</v>
      </c>
      <c r="C101" s="535">
        <f>C95/$H$95 * 100</f>
        <v>5.7232293173057087</v>
      </c>
      <c r="D101" s="535">
        <f t="shared" ref="D101:G101" si="12">D95/$H$95 * 100</f>
        <v>4.5233496380580291</v>
      </c>
      <c r="E101" s="535">
        <f t="shared" si="12"/>
        <v>70.228971087069652</v>
      </c>
      <c r="F101" s="535">
        <f t="shared" si="12"/>
        <v>19.396297940010353</v>
      </c>
      <c r="G101" s="535">
        <f t="shared" si="12"/>
        <v>0.12815201755648586</v>
      </c>
      <c r="H101" s="501">
        <f>SUM(C101:G101)</f>
        <v>100.00000000000023</v>
      </c>
    </row>
    <row r="102" spans="1:8" ht="15" thickBot="1" x14ac:dyDescent="0.35">
      <c r="A102" s="1360" t="s">
        <v>90</v>
      </c>
      <c r="B102" s="471" t="s">
        <v>265</v>
      </c>
      <c r="C102" s="500">
        <v>1.52951379496745</v>
      </c>
      <c r="D102" s="500">
        <v>2.2977539913057501</v>
      </c>
      <c r="E102" s="500">
        <v>17.8450883733084</v>
      </c>
      <c r="F102" s="674">
        <v>10.855815468288</v>
      </c>
      <c r="G102" s="674">
        <v>0.69580729768349503</v>
      </c>
      <c r="H102" s="500">
        <v>33.223978925553197</v>
      </c>
    </row>
    <row r="103" spans="1:8" ht="15" thickBot="1" x14ac:dyDescent="0.35">
      <c r="A103" s="1361"/>
      <c r="B103" s="473" t="s">
        <v>17</v>
      </c>
      <c r="C103" s="496">
        <v>157</v>
      </c>
      <c r="D103" s="496">
        <v>157</v>
      </c>
      <c r="E103" s="496">
        <v>157</v>
      </c>
      <c r="F103" s="529">
        <v>157</v>
      </c>
      <c r="G103" s="529">
        <v>157</v>
      </c>
      <c r="H103" s="501">
        <v>157</v>
      </c>
    </row>
    <row r="104" spans="1:8" ht="15" thickBot="1" x14ac:dyDescent="0.35">
      <c r="A104" s="1361"/>
      <c r="B104" s="473" t="s">
        <v>18</v>
      </c>
      <c r="C104" s="496">
        <v>267</v>
      </c>
      <c r="D104" s="496">
        <v>267</v>
      </c>
      <c r="E104" s="496">
        <v>267</v>
      </c>
      <c r="F104" s="529">
        <v>267</v>
      </c>
      <c r="G104" s="529">
        <v>267</v>
      </c>
      <c r="H104" s="501">
        <v>267</v>
      </c>
    </row>
    <row r="105" spans="1:8" ht="15" thickBot="1" x14ac:dyDescent="0.35">
      <c r="A105" s="1361"/>
      <c r="B105" s="471" t="s">
        <v>252</v>
      </c>
      <c r="C105" s="495">
        <v>0</v>
      </c>
      <c r="D105" s="495">
        <v>0</v>
      </c>
      <c r="E105" s="496">
        <v>0</v>
      </c>
      <c r="F105" s="529">
        <v>0</v>
      </c>
      <c r="G105" s="658">
        <v>0</v>
      </c>
      <c r="H105" s="494">
        <v>8.7110000000000003</v>
      </c>
    </row>
    <row r="106" spans="1:8" ht="15" thickBot="1" x14ac:dyDescent="0.35">
      <c r="A106" s="1361"/>
      <c r="B106" s="473" t="s">
        <v>287</v>
      </c>
      <c r="C106" s="497">
        <v>2.7416091859736702</v>
      </c>
      <c r="D106" s="497">
        <v>7.93349897973183</v>
      </c>
      <c r="E106" s="493">
        <v>38.211203813728901</v>
      </c>
      <c r="F106" s="661">
        <v>51.017055145506497</v>
      </c>
      <c r="G106" s="531">
        <v>8.4816259994841499</v>
      </c>
      <c r="H106" s="497">
        <v>64.536940679421406</v>
      </c>
    </row>
    <row r="107" spans="1:8" ht="15" thickBot="1" x14ac:dyDescent="0.35">
      <c r="A107" s="1361"/>
      <c r="B107" s="471" t="s">
        <v>254</v>
      </c>
      <c r="C107" s="497">
        <v>0.31464488024376902</v>
      </c>
      <c r="D107" s="497">
        <v>0.91049988056749998</v>
      </c>
      <c r="E107" s="493">
        <v>4.3853659775622198</v>
      </c>
      <c r="F107" s="661">
        <v>5.8550486658610899</v>
      </c>
      <c r="G107" s="531">
        <v>0.97340649810098701</v>
      </c>
      <c r="H107" s="497">
        <v>7.4066785577114</v>
      </c>
    </row>
    <row r="108" spans="1:8" x14ac:dyDescent="0.3">
      <c r="A108" s="1418"/>
      <c r="B108" s="598" t="s">
        <v>154</v>
      </c>
      <c r="C108" s="535">
        <f>C102/$H$102 * 100</f>
        <v>4.6036442486154838</v>
      </c>
      <c r="D108" s="535">
        <f t="shared" ref="D108" si="13">D102/$H$102 * 100</f>
        <v>6.9159506645921436</v>
      </c>
      <c r="E108" s="535">
        <f>E102/$H$102 * 100</f>
        <v>53.711472708596631</v>
      </c>
      <c r="F108" s="535">
        <f>F102/$H$102 * 100</f>
        <v>32.674639881674693</v>
      </c>
      <c r="G108" s="535">
        <f>G102/$H$102 * 100</f>
        <v>2.0942924965207474</v>
      </c>
      <c r="H108" s="501">
        <f>SUM(C108:G108)</f>
        <v>99.999999999999702</v>
      </c>
    </row>
    <row r="109" spans="1:8" ht="15" thickBot="1" x14ac:dyDescent="0.35">
      <c r="A109" s="1360" t="s">
        <v>91</v>
      </c>
      <c r="B109" s="471" t="s">
        <v>265</v>
      </c>
      <c r="C109" s="500">
        <v>1.37460706811696</v>
      </c>
      <c r="D109" s="500">
        <v>1.51823086316706</v>
      </c>
      <c r="E109" s="500">
        <v>14.6805742778623</v>
      </c>
      <c r="F109" s="500">
        <v>11.338600506639001</v>
      </c>
      <c r="G109" s="674">
        <v>0.107548467828013</v>
      </c>
      <c r="H109" s="500">
        <v>29.019561183613298</v>
      </c>
    </row>
    <row r="110" spans="1:8" ht="15" thickBot="1" x14ac:dyDescent="0.35">
      <c r="A110" s="1361"/>
      <c r="B110" s="473" t="s">
        <v>17</v>
      </c>
      <c r="C110" s="496">
        <v>212</v>
      </c>
      <c r="D110" s="496">
        <v>212</v>
      </c>
      <c r="E110" s="496">
        <v>212</v>
      </c>
      <c r="F110" s="496">
        <v>212</v>
      </c>
      <c r="G110" s="529">
        <v>212</v>
      </c>
      <c r="H110" s="501">
        <v>212</v>
      </c>
    </row>
    <row r="111" spans="1:8" ht="15" thickBot="1" x14ac:dyDescent="0.35">
      <c r="A111" s="1361"/>
      <c r="B111" s="473" t="s">
        <v>18</v>
      </c>
      <c r="C111" s="496">
        <v>153</v>
      </c>
      <c r="D111" s="496">
        <v>153</v>
      </c>
      <c r="E111" s="496">
        <v>153</v>
      </c>
      <c r="F111" s="496">
        <v>153</v>
      </c>
      <c r="G111" s="529">
        <v>153</v>
      </c>
      <c r="H111" s="501">
        <v>153</v>
      </c>
    </row>
    <row r="112" spans="1:8" ht="15" thickBot="1" x14ac:dyDescent="0.35">
      <c r="A112" s="1361"/>
      <c r="B112" s="471" t="s">
        <v>252</v>
      </c>
      <c r="C112" s="497">
        <v>0.12</v>
      </c>
      <c r="D112" s="496">
        <v>0</v>
      </c>
      <c r="E112" s="496">
        <v>0</v>
      </c>
      <c r="F112" s="496">
        <v>0</v>
      </c>
      <c r="G112" s="658">
        <v>0</v>
      </c>
      <c r="H112" s="494">
        <v>6.1360000000000001</v>
      </c>
    </row>
    <row r="113" spans="1:8" ht="15" thickBot="1" x14ac:dyDescent="0.35">
      <c r="A113" s="1361"/>
      <c r="B113" s="473" t="s">
        <v>287</v>
      </c>
      <c r="C113" s="497">
        <v>1.9460995659901501</v>
      </c>
      <c r="D113" s="493">
        <v>4.27078233642903</v>
      </c>
      <c r="E113" s="493">
        <v>37.796989286714997</v>
      </c>
      <c r="F113" s="493">
        <v>33.4072307701895</v>
      </c>
      <c r="G113" s="531">
        <v>0.67815186810294004</v>
      </c>
      <c r="H113" s="497">
        <v>47.639176081179698</v>
      </c>
    </row>
    <row r="114" spans="1:8" ht="15" thickBot="1" x14ac:dyDescent="0.35">
      <c r="A114" s="1361"/>
      <c r="B114" s="471" t="s">
        <v>254</v>
      </c>
      <c r="C114" s="497">
        <v>0.29504624648518601</v>
      </c>
      <c r="D114" s="493">
        <v>0.64748912128630098</v>
      </c>
      <c r="E114" s="493">
        <v>5.7303644748577502</v>
      </c>
      <c r="F114" s="493">
        <v>5.0648374915976397</v>
      </c>
      <c r="G114" s="531">
        <v>0.10281393959866</v>
      </c>
      <c r="H114" s="497">
        <v>7.2225287616502296</v>
      </c>
    </row>
    <row r="115" spans="1:8" x14ac:dyDescent="0.3">
      <c r="A115" s="1418"/>
      <c r="B115" s="598" t="s">
        <v>154</v>
      </c>
      <c r="C115" s="535">
        <f>C109/$H$109 * 100</f>
        <v>4.736829269813942</v>
      </c>
      <c r="D115" s="535">
        <f>D109/$H$109 * 100</f>
        <v>5.2317498998722671</v>
      </c>
      <c r="E115" s="535">
        <f>E109/$H$109 * 100</f>
        <v>50.588546756358589</v>
      </c>
      <c r="F115" s="535">
        <f>F109/$H$109 * 100</f>
        <v>39.072267271366101</v>
      </c>
      <c r="G115" s="535">
        <f>G109/$H$109 * 100</f>
        <v>0.37060680258922463</v>
      </c>
      <c r="H115" s="820">
        <f>SUM(C115:G115)</f>
        <v>100.00000000000013</v>
      </c>
    </row>
    <row r="116" spans="1:8" ht="15" thickBot="1" x14ac:dyDescent="0.35">
      <c r="A116" s="1360" t="s">
        <v>66</v>
      </c>
      <c r="B116" s="471" t="s">
        <v>265</v>
      </c>
      <c r="C116" s="500">
        <v>1.61796658704271</v>
      </c>
      <c r="D116" s="500">
        <v>0.86449059829055097</v>
      </c>
      <c r="E116" s="500">
        <v>20.4443589733878</v>
      </c>
      <c r="F116" s="500">
        <v>6.3828306032638702</v>
      </c>
      <c r="G116" s="674">
        <v>0.15051983620210399</v>
      </c>
      <c r="H116" s="500">
        <v>29.460166598187101</v>
      </c>
    </row>
    <row r="117" spans="1:8" ht="15" thickBot="1" x14ac:dyDescent="0.35">
      <c r="A117" s="1361"/>
      <c r="B117" s="473" t="s">
        <v>17</v>
      </c>
      <c r="C117" s="496">
        <v>648</v>
      </c>
      <c r="D117" s="496">
        <v>648</v>
      </c>
      <c r="E117" s="496">
        <v>648</v>
      </c>
      <c r="F117" s="496">
        <v>648</v>
      </c>
      <c r="G117" s="529">
        <v>648</v>
      </c>
      <c r="H117" s="501">
        <v>648</v>
      </c>
    </row>
    <row r="118" spans="1:8" ht="15" thickBot="1" x14ac:dyDescent="0.35">
      <c r="A118" s="1361"/>
      <c r="B118" s="473" t="s">
        <v>18</v>
      </c>
      <c r="C118" s="496">
        <v>762</v>
      </c>
      <c r="D118" s="496">
        <v>762</v>
      </c>
      <c r="E118" s="496">
        <v>762</v>
      </c>
      <c r="F118" s="496">
        <v>762</v>
      </c>
      <c r="G118" s="529">
        <v>762</v>
      </c>
      <c r="H118" s="501">
        <v>762</v>
      </c>
    </row>
    <row r="119" spans="1:8" ht="15" thickBot="1" x14ac:dyDescent="0.35">
      <c r="A119" s="1361"/>
      <c r="B119" s="471" t="s">
        <v>252</v>
      </c>
      <c r="C119" s="495">
        <v>0</v>
      </c>
      <c r="D119" s="495">
        <v>0</v>
      </c>
      <c r="E119" s="495">
        <v>0</v>
      </c>
      <c r="F119" s="495">
        <v>0</v>
      </c>
      <c r="G119" s="658">
        <v>0</v>
      </c>
      <c r="H119" s="494">
        <v>9.56</v>
      </c>
    </row>
    <row r="120" spans="1:8" ht="15" thickBot="1" x14ac:dyDescent="0.35">
      <c r="A120" s="1361"/>
      <c r="B120" s="473" t="s">
        <v>287</v>
      </c>
      <c r="C120" s="497">
        <v>2.9810862573547601</v>
      </c>
      <c r="D120" s="497">
        <v>3.0177913445073399</v>
      </c>
      <c r="E120" s="497">
        <v>42.049909555446703</v>
      </c>
      <c r="F120" s="497">
        <v>30.099909786009601</v>
      </c>
      <c r="G120" s="531">
        <v>1.66914990600737</v>
      </c>
      <c r="H120" s="497">
        <v>49.568334405283302</v>
      </c>
    </row>
    <row r="121" spans="1:8" ht="15" thickBot="1" x14ac:dyDescent="0.35">
      <c r="A121" s="1361"/>
      <c r="B121" s="471" t="s">
        <v>254</v>
      </c>
      <c r="C121" s="497">
        <v>0.20251994950149099</v>
      </c>
      <c r="D121" s="497">
        <v>0.205013507807041</v>
      </c>
      <c r="E121" s="497">
        <v>2.8566585548141301</v>
      </c>
      <c r="F121" s="497">
        <v>2.04483590329626</v>
      </c>
      <c r="G121" s="531">
        <v>0.113393617457746</v>
      </c>
      <c r="H121" s="497">
        <v>3.3674223803032799</v>
      </c>
    </row>
    <row r="122" spans="1:8" x14ac:dyDescent="0.3">
      <c r="A122" s="1418"/>
      <c r="B122" s="598" t="s">
        <v>154</v>
      </c>
      <c r="C122" s="535">
        <f>C116/$H$116 * 100</f>
        <v>5.4920483278674856</v>
      </c>
      <c r="D122" s="535">
        <f t="shared" ref="D122:G122" si="14">D116/$H$116 * 100</f>
        <v>2.934438932683257</v>
      </c>
      <c r="E122" s="535">
        <f t="shared" si="14"/>
        <v>69.396616971765155</v>
      </c>
      <c r="F122" s="535">
        <f t="shared" si="14"/>
        <v>21.665969138330169</v>
      </c>
      <c r="G122" s="535">
        <f t="shared" si="14"/>
        <v>0.51092662935370703</v>
      </c>
      <c r="H122" s="501">
        <f>SUM(C122:G122)</f>
        <v>99.999999999999773</v>
      </c>
    </row>
    <row r="123" spans="1:8" x14ac:dyDescent="0.3">
      <c r="A123" s="491" t="s">
        <v>96</v>
      </c>
      <c r="B123" s="491"/>
      <c r="C123" s="492"/>
      <c r="D123" s="492"/>
      <c r="E123" s="492"/>
      <c r="F123" s="492"/>
      <c r="G123" s="492"/>
      <c r="H123" s="492"/>
    </row>
    <row r="124" spans="1:8" ht="15.75" customHeight="1" thickBot="1" x14ac:dyDescent="0.35">
      <c r="A124" s="1360" t="s">
        <v>97</v>
      </c>
      <c r="B124" s="471" t="s">
        <v>265</v>
      </c>
      <c r="C124" s="493">
        <v>1.79687421427977</v>
      </c>
      <c r="D124" s="493">
        <v>1.3984424710514201</v>
      </c>
      <c r="E124" s="493">
        <v>15.087567371641899</v>
      </c>
      <c r="F124" s="493">
        <v>9.3807052811684493</v>
      </c>
      <c r="G124" s="661">
        <v>0.12583419454231901</v>
      </c>
      <c r="H124" s="493">
        <v>27.789423532683799</v>
      </c>
    </row>
    <row r="125" spans="1:8" ht="15" thickBot="1" x14ac:dyDescent="0.35">
      <c r="A125" s="1361"/>
      <c r="B125" s="473" t="s">
        <v>17</v>
      </c>
      <c r="C125" s="502">
        <v>2860</v>
      </c>
      <c r="D125" s="502">
        <v>2860</v>
      </c>
      <c r="E125" s="502">
        <v>2860</v>
      </c>
      <c r="F125" s="502">
        <v>2860</v>
      </c>
      <c r="G125" s="529">
        <v>2860</v>
      </c>
      <c r="H125" s="502">
        <v>2860</v>
      </c>
    </row>
    <row r="126" spans="1:8" ht="15" thickBot="1" x14ac:dyDescent="0.35">
      <c r="A126" s="1361"/>
      <c r="B126" s="473" t="s">
        <v>18</v>
      </c>
      <c r="C126" s="502">
        <v>2557</v>
      </c>
      <c r="D126" s="502">
        <v>2557</v>
      </c>
      <c r="E126" s="502">
        <v>2557</v>
      </c>
      <c r="F126" s="502">
        <v>2557</v>
      </c>
      <c r="G126" s="529">
        <v>2557</v>
      </c>
      <c r="H126" s="502">
        <v>2557</v>
      </c>
    </row>
    <row r="127" spans="1:8" ht="15" thickBot="1" x14ac:dyDescent="0.35">
      <c r="A127" s="1361"/>
      <c r="B127" s="471" t="s">
        <v>252</v>
      </c>
      <c r="C127" s="493">
        <v>0.60599999999999998</v>
      </c>
      <c r="D127" s="496">
        <v>0</v>
      </c>
      <c r="E127" s="496">
        <v>0</v>
      </c>
      <c r="F127" s="496">
        <v>0</v>
      </c>
      <c r="G127" s="529">
        <v>0</v>
      </c>
      <c r="H127" s="501">
        <v>8.1120000000000001</v>
      </c>
    </row>
    <row r="128" spans="1:8" ht="15" thickBot="1" x14ac:dyDescent="0.35">
      <c r="A128" s="1361"/>
      <c r="B128" s="473" t="s">
        <v>287</v>
      </c>
      <c r="C128" s="493">
        <v>3.1913011737124002</v>
      </c>
      <c r="D128" s="493">
        <v>4.6863275320737596</v>
      </c>
      <c r="E128" s="493">
        <v>37.660634603096099</v>
      </c>
      <c r="F128" s="493">
        <v>35.2829123073668</v>
      </c>
      <c r="G128" s="661">
        <v>2.2547904413554698</v>
      </c>
      <c r="H128" s="493">
        <v>50.124146545049001</v>
      </c>
    </row>
    <row r="129" spans="1:8" ht="15" thickBot="1" x14ac:dyDescent="0.35">
      <c r="A129" s="1361"/>
      <c r="B129" s="471" t="s">
        <v>254</v>
      </c>
      <c r="C129" s="493">
        <v>0.11835134056725399</v>
      </c>
      <c r="D129" s="493">
        <v>0.17379530027652099</v>
      </c>
      <c r="E129" s="493">
        <v>1.3966674874201701</v>
      </c>
      <c r="F129" s="493">
        <v>1.30848821323752</v>
      </c>
      <c r="G129" s="661">
        <v>8.3620271765894996E-2</v>
      </c>
      <c r="H129" s="493">
        <v>1.8588843908753101</v>
      </c>
    </row>
    <row r="130" spans="1:8" x14ac:dyDescent="0.3">
      <c r="A130" s="1418"/>
      <c r="B130" s="598" t="s">
        <v>154</v>
      </c>
      <c r="C130" s="535">
        <f>C124/$H$124 * 100</f>
        <v>6.4660363039428432</v>
      </c>
      <c r="D130" s="535">
        <f t="shared" ref="D130:G130" si="15">D124/$H$124 * 100</f>
        <v>5.0322831252928966</v>
      </c>
      <c r="E130" s="535">
        <f t="shared" si="15"/>
        <v>54.292480568720883</v>
      </c>
      <c r="F130" s="535">
        <f t="shared" si="15"/>
        <v>33.756386742371895</v>
      </c>
      <c r="G130" s="535">
        <f t="shared" si="15"/>
        <v>0.4528132596716965</v>
      </c>
      <c r="H130" s="501">
        <f>SUM(C130:G130)</f>
        <v>100.00000000000023</v>
      </c>
    </row>
    <row r="131" spans="1:8" ht="15.75" customHeight="1" thickBot="1" x14ac:dyDescent="0.35">
      <c r="A131" s="1360" t="s">
        <v>107</v>
      </c>
      <c r="B131" s="471" t="s">
        <v>265</v>
      </c>
      <c r="C131" s="500">
        <v>1.4715873582513099</v>
      </c>
      <c r="D131" s="500">
        <v>1.28865009516995</v>
      </c>
      <c r="E131" s="500">
        <v>25.027888506052602</v>
      </c>
      <c r="F131" s="500">
        <v>6.4057591504191196</v>
      </c>
      <c r="G131" s="500">
        <v>0.20325729932505299</v>
      </c>
      <c r="H131" s="500">
        <v>34.397142409217999</v>
      </c>
    </row>
    <row r="132" spans="1:8" ht="15" thickBot="1" x14ac:dyDescent="0.35">
      <c r="A132" s="1361"/>
      <c r="B132" s="473" t="s">
        <v>17</v>
      </c>
      <c r="C132" s="502">
        <v>2357</v>
      </c>
      <c r="D132" s="502">
        <v>2357</v>
      </c>
      <c r="E132" s="502">
        <v>2357</v>
      </c>
      <c r="F132" s="502">
        <v>2357</v>
      </c>
      <c r="G132" s="502">
        <v>2357</v>
      </c>
      <c r="H132" s="502">
        <v>2357</v>
      </c>
    </row>
    <row r="133" spans="1:8" ht="15" thickBot="1" x14ac:dyDescent="0.35">
      <c r="A133" s="1361"/>
      <c r="B133" s="473" t="s">
        <v>18</v>
      </c>
      <c r="C133" s="502">
        <v>2044</v>
      </c>
      <c r="D133" s="502">
        <v>2044</v>
      </c>
      <c r="E133" s="502">
        <v>2044</v>
      </c>
      <c r="F133" s="502">
        <v>2044</v>
      </c>
      <c r="G133" s="502">
        <v>2044</v>
      </c>
      <c r="H133" s="502">
        <v>2044</v>
      </c>
    </row>
    <row r="134" spans="1:8" ht="15" thickBot="1" x14ac:dyDescent="0.35">
      <c r="A134" s="1361"/>
      <c r="B134" s="471" t="s">
        <v>252</v>
      </c>
      <c r="C134" s="496">
        <v>0</v>
      </c>
      <c r="D134" s="496">
        <v>0</v>
      </c>
      <c r="E134" s="493">
        <v>1.8280000000000001</v>
      </c>
      <c r="F134" s="496">
        <v>0</v>
      </c>
      <c r="G134" s="496">
        <v>0</v>
      </c>
      <c r="H134" s="501">
        <v>11.566000000000001</v>
      </c>
    </row>
    <row r="135" spans="1:8" ht="15" thickBot="1" x14ac:dyDescent="0.35">
      <c r="A135" s="1361"/>
      <c r="B135" s="473" t="s">
        <v>287</v>
      </c>
      <c r="C135" s="497">
        <v>2.7490322266560301</v>
      </c>
      <c r="D135" s="497">
        <v>6.5215842313476102</v>
      </c>
      <c r="E135" s="497">
        <v>50.080481084227998</v>
      </c>
      <c r="F135" s="497">
        <v>32.442047763367199</v>
      </c>
      <c r="G135" s="497">
        <v>2.1677274786484202</v>
      </c>
      <c r="H135" s="497">
        <v>57.856939201362103</v>
      </c>
    </row>
    <row r="136" spans="1:8" ht="15" thickBot="1" x14ac:dyDescent="0.35">
      <c r="A136" s="1361"/>
      <c r="B136" s="471" t="s">
        <v>254</v>
      </c>
      <c r="C136" s="497">
        <v>0.11402764079343899</v>
      </c>
      <c r="D136" s="497">
        <v>0.27051005693041302</v>
      </c>
      <c r="E136" s="497">
        <v>2.0772979859830101</v>
      </c>
      <c r="F136" s="497">
        <v>1.3456699900039799</v>
      </c>
      <c r="G136" s="497">
        <v>8.9915588430210497E-2</v>
      </c>
      <c r="H136" s="497">
        <v>2.3998592001541601</v>
      </c>
    </row>
    <row r="137" spans="1:8" x14ac:dyDescent="0.3">
      <c r="A137" s="1418"/>
      <c r="B137" s="598" t="s">
        <v>154</v>
      </c>
      <c r="C137" s="535">
        <f>C131/$H$131 * 100</f>
        <v>4.2782256175354352</v>
      </c>
      <c r="D137" s="535">
        <f t="shared" ref="D137:G137" si="16">D131/$H$131 * 100</f>
        <v>3.7463870685508112</v>
      </c>
      <c r="E137" s="535">
        <f t="shared" si="16"/>
        <v>72.761534107395633</v>
      </c>
      <c r="F137" s="535">
        <f t="shared" si="16"/>
        <v>18.62293987741975</v>
      </c>
      <c r="G137" s="535">
        <f t="shared" si="16"/>
        <v>0.59091332909847361</v>
      </c>
      <c r="H137" s="826">
        <f>SUM(C137:G137)</f>
        <v>100.0000000000001</v>
      </c>
    </row>
    <row r="138" spans="1:8" ht="15.75" customHeight="1" thickBot="1" x14ac:dyDescent="0.35">
      <c r="A138" s="1360" t="s">
        <v>117</v>
      </c>
      <c r="B138" s="471" t="s">
        <v>265</v>
      </c>
      <c r="C138" s="500">
        <v>1.3619221750882</v>
      </c>
      <c r="D138" s="500">
        <v>1.1845349172810899</v>
      </c>
      <c r="E138" s="500">
        <v>24.739292119842901</v>
      </c>
      <c r="F138" s="500">
        <v>4.0965885291753601</v>
      </c>
      <c r="G138" s="674">
        <v>1.0925567917269301</v>
      </c>
      <c r="H138" s="500">
        <v>32.474894533114501</v>
      </c>
    </row>
    <row r="139" spans="1:8" ht="15" thickBot="1" x14ac:dyDescent="0.35">
      <c r="A139" s="1361"/>
      <c r="B139" s="473" t="s">
        <v>17</v>
      </c>
      <c r="C139" s="502">
        <v>1148</v>
      </c>
      <c r="D139" s="502">
        <v>1148</v>
      </c>
      <c r="E139" s="502">
        <v>1148</v>
      </c>
      <c r="F139" s="502">
        <v>1148</v>
      </c>
      <c r="G139" s="529">
        <v>1148</v>
      </c>
      <c r="H139" s="502">
        <v>1148</v>
      </c>
    </row>
    <row r="140" spans="1:8" ht="15" thickBot="1" x14ac:dyDescent="0.35">
      <c r="A140" s="1361"/>
      <c r="B140" s="473" t="s">
        <v>18</v>
      </c>
      <c r="C140" s="502">
        <v>1038</v>
      </c>
      <c r="D140" s="502">
        <v>1038</v>
      </c>
      <c r="E140" s="502">
        <v>1038</v>
      </c>
      <c r="F140" s="502">
        <v>1038</v>
      </c>
      <c r="G140" s="529">
        <v>1038</v>
      </c>
      <c r="H140" s="502">
        <v>1038</v>
      </c>
    </row>
    <row r="141" spans="1:8" ht="15" thickBot="1" x14ac:dyDescent="0.35">
      <c r="A141" s="1361"/>
      <c r="B141" s="471" t="s">
        <v>252</v>
      </c>
      <c r="C141" s="496">
        <v>0</v>
      </c>
      <c r="D141" s="496">
        <v>0</v>
      </c>
      <c r="E141" s="493">
        <v>6.0289999999999999</v>
      </c>
      <c r="F141" s="496">
        <v>0</v>
      </c>
      <c r="G141" s="529">
        <v>0</v>
      </c>
      <c r="H141" s="501">
        <v>13.449</v>
      </c>
    </row>
    <row r="142" spans="1:8" ht="15" thickBot="1" x14ac:dyDescent="0.35">
      <c r="A142" s="1361"/>
      <c r="B142" s="473" t="s">
        <v>287</v>
      </c>
      <c r="C142" s="497">
        <v>2.8483717797335899</v>
      </c>
      <c r="D142" s="497">
        <v>5.1941893351948902</v>
      </c>
      <c r="E142" s="497">
        <v>45.950360874581797</v>
      </c>
      <c r="F142" s="497">
        <v>26.9812702288406</v>
      </c>
      <c r="G142" s="531">
        <v>16.329686366437201</v>
      </c>
      <c r="H142" s="497">
        <v>53.935406854017899</v>
      </c>
    </row>
    <row r="143" spans="1:8" ht="15" thickBot="1" x14ac:dyDescent="0.35">
      <c r="A143" s="1361"/>
      <c r="B143" s="471" t="s">
        <v>254</v>
      </c>
      <c r="C143" s="497">
        <v>0.16579397770766099</v>
      </c>
      <c r="D143" s="497">
        <v>0.30233599313683002</v>
      </c>
      <c r="E143" s="497">
        <v>2.6746133214435801</v>
      </c>
      <c r="F143" s="497">
        <v>1.5704874436240801</v>
      </c>
      <c r="G143" s="531">
        <v>0.95049518348458595</v>
      </c>
      <c r="H143" s="497">
        <v>3.1393955329964198</v>
      </c>
    </row>
    <row r="144" spans="1:8" x14ac:dyDescent="0.3">
      <c r="A144" s="1418"/>
      <c r="B144" s="598" t="s">
        <v>154</v>
      </c>
      <c r="C144" s="535">
        <f>C138/$H$138 * 100</f>
        <v>4.1937693552767481</v>
      </c>
      <c r="D144" s="535">
        <f t="shared" ref="D144:G144" si="17">D138/$H$138 * 100</f>
        <v>3.6475404595178134</v>
      </c>
      <c r="E144" s="535">
        <f t="shared" si="17"/>
        <v>76.179745848339422</v>
      </c>
      <c r="F144" s="535">
        <f t="shared" si="17"/>
        <v>12.614632281555489</v>
      </c>
      <c r="G144" s="535">
        <f t="shared" si="17"/>
        <v>3.3643120553104646</v>
      </c>
      <c r="H144" s="501">
        <f>SUM(C144:G144)</f>
        <v>99.999999999999929</v>
      </c>
    </row>
    <row r="145" spans="1:8" ht="15.75" customHeight="1" thickBot="1" x14ac:dyDescent="0.35">
      <c r="A145" s="1360" t="s">
        <v>125</v>
      </c>
      <c r="B145" s="471" t="s">
        <v>265</v>
      </c>
      <c r="C145" s="493">
        <v>1.35055538356875</v>
      </c>
      <c r="D145" s="661">
        <v>0.29379293163670001</v>
      </c>
      <c r="E145" s="493">
        <v>28.564835027144401</v>
      </c>
      <c r="F145" s="674">
        <v>5.2740833282961503</v>
      </c>
      <c r="G145" s="674">
        <v>1.3146892316622001</v>
      </c>
      <c r="H145" s="500">
        <v>36.797955902308097</v>
      </c>
    </row>
    <row r="146" spans="1:8" ht="15" thickBot="1" x14ac:dyDescent="0.35">
      <c r="A146" s="1361"/>
      <c r="B146" s="473" t="s">
        <v>17</v>
      </c>
      <c r="C146" s="496">
        <v>275</v>
      </c>
      <c r="D146" s="529">
        <v>275</v>
      </c>
      <c r="E146" s="496">
        <v>275</v>
      </c>
      <c r="F146" s="529">
        <v>275</v>
      </c>
      <c r="G146" s="529">
        <v>275</v>
      </c>
      <c r="H146" s="501">
        <v>275</v>
      </c>
    </row>
    <row r="147" spans="1:8" ht="15" thickBot="1" x14ac:dyDescent="0.35">
      <c r="A147" s="1361"/>
      <c r="B147" s="473" t="s">
        <v>18</v>
      </c>
      <c r="C147" s="496">
        <v>235</v>
      </c>
      <c r="D147" s="529">
        <v>235</v>
      </c>
      <c r="E147" s="496">
        <v>235</v>
      </c>
      <c r="F147" s="529">
        <v>235</v>
      </c>
      <c r="G147" s="529">
        <v>235</v>
      </c>
      <c r="H147" s="501">
        <v>235</v>
      </c>
    </row>
    <row r="148" spans="1:8" ht="15" thickBot="1" x14ac:dyDescent="0.35">
      <c r="A148" s="1361"/>
      <c r="B148" s="471" t="s">
        <v>252</v>
      </c>
      <c r="C148" s="496">
        <v>0</v>
      </c>
      <c r="D148" s="496">
        <v>0</v>
      </c>
      <c r="E148" s="493">
        <v>4.4480000000000004</v>
      </c>
      <c r="F148" s="496">
        <v>0</v>
      </c>
      <c r="G148" s="496">
        <v>0</v>
      </c>
      <c r="H148" s="501">
        <v>13.726000000000001</v>
      </c>
    </row>
    <row r="149" spans="1:8" ht="15" thickBot="1" x14ac:dyDescent="0.35">
      <c r="A149" s="1361"/>
      <c r="B149" s="473" t="s">
        <v>287</v>
      </c>
      <c r="C149" s="497">
        <v>4.6247664644029998</v>
      </c>
      <c r="D149" s="531">
        <v>1.8192931038859099</v>
      </c>
      <c r="E149" s="497">
        <v>48.226406737898103</v>
      </c>
      <c r="F149" s="531">
        <v>29.581395441641099</v>
      </c>
      <c r="G149" s="531">
        <v>10.7072505950793</v>
      </c>
      <c r="H149" s="497">
        <v>55.7778436531705</v>
      </c>
    </row>
    <row r="150" spans="1:8" ht="15" thickBot="1" x14ac:dyDescent="0.35">
      <c r="A150" s="1361"/>
      <c r="B150" s="471" t="s">
        <v>254</v>
      </c>
      <c r="C150" s="497">
        <v>0.565752692708542</v>
      </c>
      <c r="D150" s="531">
        <v>0.22255609667468901</v>
      </c>
      <c r="E150" s="497">
        <v>5.8995885914739503</v>
      </c>
      <c r="F150" s="531">
        <v>3.61872415699266</v>
      </c>
      <c r="G150" s="531">
        <v>1.3098295670272699</v>
      </c>
      <c r="H150" s="497">
        <v>6.8233640516009997</v>
      </c>
    </row>
    <row r="151" spans="1:8" x14ac:dyDescent="0.3">
      <c r="A151" s="1418"/>
      <c r="B151" s="598" t="s">
        <v>154</v>
      </c>
      <c r="C151" s="535">
        <f>C145/$H$145 * 100</f>
        <v>3.6701913202848275</v>
      </c>
      <c r="D151" s="535">
        <f t="shared" ref="D151:G151" si="18">D145/$H$145 * 100</f>
        <v>0.79839470544686497</v>
      </c>
      <c r="E151" s="535">
        <f t="shared" si="18"/>
        <v>77.62614614512519</v>
      </c>
      <c r="F151" s="535">
        <f t="shared" si="18"/>
        <v>14.332544292128308</v>
      </c>
      <c r="G151" s="535">
        <f t="shared" si="18"/>
        <v>3.5727235370151038</v>
      </c>
      <c r="H151" s="494">
        <f>SUM(C151:G151)</f>
        <v>100.0000000000003</v>
      </c>
    </row>
    <row r="152" spans="1:8" ht="48.75" customHeight="1" x14ac:dyDescent="0.3">
      <c r="A152" s="1409" t="s">
        <v>1073</v>
      </c>
      <c r="B152" s="1409"/>
      <c r="C152" s="1409"/>
      <c r="D152" s="1409"/>
      <c r="E152" s="1409"/>
      <c r="F152" s="1409"/>
      <c r="G152" s="1409"/>
      <c r="H152" s="1409"/>
    </row>
    <row r="154" spans="1:8" ht="15" customHeight="1" x14ac:dyDescent="0.3">
      <c r="A154" s="1215" t="s">
        <v>290</v>
      </c>
      <c r="B154" s="1215"/>
      <c r="C154" s="1215"/>
      <c r="D154" s="1215"/>
      <c r="E154" s="1215"/>
      <c r="F154" s="1215"/>
    </row>
    <row r="155" spans="1:8" ht="15" customHeight="1" x14ac:dyDescent="0.3">
      <c r="A155" s="1215" t="s">
        <v>291</v>
      </c>
      <c r="B155" s="1215"/>
      <c r="C155" s="1215"/>
      <c r="D155" s="1215"/>
      <c r="E155" s="1215"/>
      <c r="F155" s="1215"/>
    </row>
  </sheetData>
  <mergeCells count="25">
    <mergeCell ref="A155:F155"/>
    <mergeCell ref="A124:A130"/>
    <mergeCell ref="A131:A137"/>
    <mergeCell ref="A138:A144"/>
    <mergeCell ref="A145:A151"/>
    <mergeCell ref="A152:H152"/>
    <mergeCell ref="A154:F154"/>
    <mergeCell ref="A116:A122"/>
    <mergeCell ref="A38:A44"/>
    <mergeCell ref="A45:A51"/>
    <mergeCell ref="A52:A58"/>
    <mergeCell ref="A59:A65"/>
    <mergeCell ref="A66:A72"/>
    <mergeCell ref="A73:A79"/>
    <mergeCell ref="A81:A87"/>
    <mergeCell ref="A88:A94"/>
    <mergeCell ref="A95:A101"/>
    <mergeCell ref="A102:A108"/>
    <mergeCell ref="A109:A115"/>
    <mergeCell ref="A31:A37"/>
    <mergeCell ref="A1:H1"/>
    <mergeCell ref="A5:H5"/>
    <mergeCell ref="A8:A14"/>
    <mergeCell ref="A16:A22"/>
    <mergeCell ref="A24:A30"/>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5"/>
  <sheetViews>
    <sheetView showGridLines="0" workbookViewId="0">
      <selection sqref="A1:J1"/>
    </sheetView>
  </sheetViews>
  <sheetFormatPr baseColWidth="10" defaultColWidth="11.44140625" defaultRowHeight="14.4" x14ac:dyDescent="0.3"/>
  <cols>
    <col min="1" max="1" width="35.6640625" style="443" customWidth="1"/>
    <col min="2" max="2" width="18.6640625" style="443" customWidth="1"/>
    <col min="3" max="10" width="15.6640625" style="443" customWidth="1"/>
    <col min="11" max="11" width="11.44140625" style="443"/>
    <col min="12" max="12" width="35.6640625" style="443" customWidth="1"/>
    <col min="13" max="13" width="18.6640625" style="443" customWidth="1"/>
    <col min="14" max="21" width="15.6640625" style="443" customWidth="1"/>
    <col min="22" max="16384" width="11.44140625" style="443"/>
  </cols>
  <sheetData>
    <row r="1" spans="1:21" ht="24.6" x14ac:dyDescent="0.4">
      <c r="A1" s="1304" t="s">
        <v>1074</v>
      </c>
      <c r="B1" s="1304"/>
      <c r="C1" s="1304"/>
      <c r="D1" s="1304"/>
      <c r="E1" s="1304"/>
      <c r="F1" s="1304"/>
      <c r="G1" s="1304"/>
      <c r="H1" s="1304"/>
      <c r="I1" s="1304"/>
      <c r="J1" s="1304"/>
    </row>
    <row r="2" spans="1:21" x14ac:dyDescent="0.3">
      <c r="A2" s="120"/>
      <c r="B2" s="120"/>
      <c r="C2" s="120"/>
      <c r="D2" s="120"/>
      <c r="E2" s="120"/>
      <c r="F2" s="120"/>
    </row>
    <row r="3" spans="1:21" x14ac:dyDescent="0.3">
      <c r="A3" s="434" t="s">
        <v>7</v>
      </c>
      <c r="B3" s="120"/>
      <c r="C3" s="120"/>
      <c r="D3" s="120"/>
      <c r="E3" s="120"/>
      <c r="F3" s="120"/>
    </row>
    <row r="5" spans="1:21" ht="34.5" customHeight="1" x14ac:dyDescent="0.3">
      <c r="A5" s="1420" t="s">
        <v>1075</v>
      </c>
      <c r="B5" s="1420"/>
      <c r="C5" s="1420"/>
      <c r="D5" s="1420"/>
      <c r="E5" s="1420"/>
      <c r="F5" s="1420"/>
      <c r="G5" s="1420"/>
      <c r="H5" s="1420"/>
      <c r="I5" s="1420"/>
      <c r="J5" s="1420"/>
      <c r="L5" s="1420" t="s">
        <v>1076</v>
      </c>
      <c r="M5" s="1420"/>
      <c r="N5" s="1420"/>
      <c r="O5" s="1420"/>
      <c r="P5" s="1420"/>
      <c r="Q5" s="1420"/>
      <c r="R5" s="1420"/>
      <c r="S5" s="1420"/>
      <c r="T5" s="1420"/>
      <c r="U5" s="1420"/>
    </row>
    <row r="6" spans="1:21" ht="21.6" x14ac:dyDescent="0.3">
      <c r="A6" s="686"/>
      <c r="B6" s="686"/>
      <c r="C6" s="686" t="s">
        <v>1045</v>
      </c>
      <c r="D6" s="686" t="s">
        <v>766</v>
      </c>
      <c r="E6" s="686" t="s">
        <v>1046</v>
      </c>
      <c r="F6" s="686" t="s">
        <v>1047</v>
      </c>
      <c r="G6" s="686" t="s">
        <v>768</v>
      </c>
      <c r="H6" s="686" t="s">
        <v>855</v>
      </c>
      <c r="I6" s="686" t="s">
        <v>720</v>
      </c>
      <c r="J6" s="686" t="s">
        <v>865</v>
      </c>
      <c r="L6" s="686"/>
      <c r="M6" s="686"/>
      <c r="N6" s="686" t="s">
        <v>1045</v>
      </c>
      <c r="O6" s="686" t="s">
        <v>766</v>
      </c>
      <c r="P6" s="686" t="s">
        <v>1046</v>
      </c>
      <c r="Q6" s="686" t="s">
        <v>1047</v>
      </c>
      <c r="R6" s="686" t="s">
        <v>768</v>
      </c>
      <c r="S6" s="686" t="s">
        <v>855</v>
      </c>
      <c r="T6" s="686" t="s">
        <v>720</v>
      </c>
      <c r="U6" s="686" t="s">
        <v>865</v>
      </c>
    </row>
    <row r="7" spans="1:21" x14ac:dyDescent="0.3">
      <c r="A7" s="818" t="s">
        <v>19</v>
      </c>
      <c r="B7" s="816"/>
      <c r="C7" s="816"/>
      <c r="D7" s="816"/>
      <c r="E7" s="816"/>
      <c r="F7" s="816"/>
      <c r="G7" s="816"/>
      <c r="H7" s="816"/>
      <c r="I7" s="816"/>
      <c r="J7" s="816"/>
      <c r="L7" s="818" t="s">
        <v>19</v>
      </c>
      <c r="M7" s="816"/>
      <c r="N7" s="816"/>
      <c r="O7" s="816"/>
      <c r="P7" s="816"/>
      <c r="Q7" s="816"/>
      <c r="R7" s="816"/>
      <c r="S7" s="816"/>
      <c r="T7" s="816"/>
      <c r="U7" s="816"/>
    </row>
    <row r="8" spans="1:21" x14ac:dyDescent="0.3">
      <c r="A8" s="1364"/>
      <c r="B8" s="482" t="s">
        <v>265</v>
      </c>
      <c r="C8" s="497">
        <v>1.0906640334504301</v>
      </c>
      <c r="D8" s="497">
        <v>1.29994952837966</v>
      </c>
      <c r="E8" s="497">
        <v>1.5431459264257501</v>
      </c>
      <c r="F8" s="497">
        <v>1.1299256257191601</v>
      </c>
      <c r="G8" s="497">
        <v>1.89465333705537</v>
      </c>
      <c r="H8" s="497">
        <v>2.0004734629485998</v>
      </c>
      <c r="I8" s="497">
        <v>1.79373079001209</v>
      </c>
      <c r="J8" s="497">
        <v>1.5296328244966499</v>
      </c>
      <c r="L8" s="1364"/>
      <c r="M8" s="827" t="s">
        <v>265</v>
      </c>
      <c r="N8" s="497">
        <v>1.0951517495823</v>
      </c>
      <c r="O8" s="497">
        <v>1.3271483076480699</v>
      </c>
      <c r="P8" s="497">
        <v>1.3986611005512899</v>
      </c>
      <c r="Q8" s="497">
        <v>1.15921617743011</v>
      </c>
      <c r="R8" s="497">
        <v>1.6462279671089399</v>
      </c>
      <c r="S8" s="497">
        <v>1.8744685473733</v>
      </c>
      <c r="T8" s="497">
        <v>1.4389693870022</v>
      </c>
      <c r="U8" s="497">
        <v>1.4192739326006401</v>
      </c>
    </row>
    <row r="9" spans="1:21" x14ac:dyDescent="0.3">
      <c r="A9" s="1365"/>
      <c r="B9" s="482" t="s">
        <v>17</v>
      </c>
      <c r="C9" s="651">
        <v>291562</v>
      </c>
      <c r="D9" s="651">
        <v>16178</v>
      </c>
      <c r="E9" s="651">
        <v>143837</v>
      </c>
      <c r="F9" s="651">
        <v>31455</v>
      </c>
      <c r="G9" s="651">
        <v>297041</v>
      </c>
      <c r="H9" s="651">
        <v>66642</v>
      </c>
      <c r="I9" s="651">
        <v>9570</v>
      </c>
      <c r="J9" s="485">
        <v>856284</v>
      </c>
      <c r="L9" s="1365"/>
      <c r="M9" s="827" t="s">
        <v>17</v>
      </c>
      <c r="N9" s="651">
        <v>18095</v>
      </c>
      <c r="O9" s="495">
        <v>675</v>
      </c>
      <c r="P9" s="651">
        <v>16739</v>
      </c>
      <c r="Q9" s="651">
        <v>1733</v>
      </c>
      <c r="R9" s="651">
        <v>15910</v>
      </c>
      <c r="S9" s="651">
        <v>6813</v>
      </c>
      <c r="T9" s="495">
        <v>555</v>
      </c>
      <c r="U9" s="497">
        <v>60518.512497891803</v>
      </c>
    </row>
    <row r="10" spans="1:21" x14ac:dyDescent="0.3">
      <c r="A10" s="1365"/>
      <c r="B10" s="482" t="s">
        <v>18</v>
      </c>
      <c r="C10" s="502">
        <v>16884</v>
      </c>
      <c r="D10" s="496">
        <v>607</v>
      </c>
      <c r="E10" s="502">
        <v>16919</v>
      </c>
      <c r="F10" s="502">
        <v>1670</v>
      </c>
      <c r="G10" s="502">
        <v>15778</v>
      </c>
      <c r="H10" s="502">
        <v>7076</v>
      </c>
      <c r="I10" s="496">
        <v>613</v>
      </c>
      <c r="J10" s="502">
        <v>59547</v>
      </c>
      <c r="L10" s="1365"/>
      <c r="M10" s="827" t="s">
        <v>18</v>
      </c>
      <c r="N10" s="502">
        <v>16884</v>
      </c>
      <c r="O10" s="496">
        <v>607</v>
      </c>
      <c r="P10" s="502">
        <v>16919</v>
      </c>
      <c r="Q10" s="502">
        <v>1670</v>
      </c>
      <c r="R10" s="502">
        <v>15778</v>
      </c>
      <c r="S10" s="502">
        <v>7076</v>
      </c>
      <c r="T10" s="496">
        <v>613</v>
      </c>
      <c r="U10" s="502">
        <v>59547</v>
      </c>
    </row>
    <row r="11" spans="1:21" x14ac:dyDescent="0.3">
      <c r="A11" s="1365"/>
      <c r="B11" s="482" t="s">
        <v>252</v>
      </c>
      <c r="C11" s="495">
        <v>1</v>
      </c>
      <c r="D11" s="495">
        <v>1</v>
      </c>
      <c r="E11" s="495">
        <v>1</v>
      </c>
      <c r="F11" s="495">
        <v>1</v>
      </c>
      <c r="G11" s="495">
        <v>2</v>
      </c>
      <c r="H11" s="495">
        <v>2</v>
      </c>
      <c r="I11" s="495">
        <v>2</v>
      </c>
      <c r="J11" s="484">
        <v>1</v>
      </c>
      <c r="L11" s="1365"/>
      <c r="M11" s="827" t="s">
        <v>252</v>
      </c>
      <c r="N11" s="495">
        <v>1</v>
      </c>
      <c r="O11" s="495">
        <v>1</v>
      </c>
      <c r="P11" s="495">
        <v>1</v>
      </c>
      <c r="Q11" s="495">
        <v>1</v>
      </c>
      <c r="R11" s="495">
        <v>1</v>
      </c>
      <c r="S11" s="495">
        <v>2</v>
      </c>
      <c r="T11" s="495">
        <v>1</v>
      </c>
      <c r="U11" s="484">
        <v>1</v>
      </c>
    </row>
    <row r="12" spans="1:21" x14ac:dyDescent="0.3">
      <c r="A12" s="1365"/>
      <c r="B12" s="482" t="s">
        <v>287</v>
      </c>
      <c r="C12" s="497">
        <v>0.38384620551022303</v>
      </c>
      <c r="D12" s="497">
        <v>0.72495734412940604</v>
      </c>
      <c r="E12" s="497">
        <v>0.789570145822581</v>
      </c>
      <c r="F12" s="497">
        <v>0.431301820554225</v>
      </c>
      <c r="G12" s="497">
        <v>1.0472887402076601</v>
      </c>
      <c r="H12" s="497">
        <v>1.03718304424485</v>
      </c>
      <c r="I12" s="497">
        <v>1.0938425316850799</v>
      </c>
      <c r="J12" s="497">
        <v>0.88651728586413003</v>
      </c>
      <c r="L12" s="1365"/>
      <c r="M12" s="827" t="s">
        <v>287</v>
      </c>
      <c r="N12" s="497">
        <v>0.383816996971233</v>
      </c>
      <c r="O12" s="497">
        <v>0.65915782961690095</v>
      </c>
      <c r="P12" s="497">
        <v>0.671957505769327</v>
      </c>
      <c r="Q12" s="497">
        <v>0.52966701314911602</v>
      </c>
      <c r="R12" s="497">
        <v>0.94532427925211904</v>
      </c>
      <c r="S12" s="497">
        <v>0.94082762654910101</v>
      </c>
      <c r="T12" s="497">
        <v>0.75423288103867503</v>
      </c>
      <c r="U12" s="497">
        <v>0.76940160851421402</v>
      </c>
    </row>
    <row r="13" spans="1:21" x14ac:dyDescent="0.3">
      <c r="A13" s="1365"/>
      <c r="B13" s="482" t="s">
        <v>254</v>
      </c>
      <c r="C13" s="497">
        <v>5.5397521364889601E-3</v>
      </c>
      <c r="D13" s="497">
        <v>5.5180910463443603E-2</v>
      </c>
      <c r="E13" s="497">
        <v>1.13834558477803E-2</v>
      </c>
      <c r="F13" s="497">
        <v>1.97921880842441E-2</v>
      </c>
      <c r="G13" s="497">
        <v>1.5635479772806399E-2</v>
      </c>
      <c r="H13" s="497">
        <v>2.3122364859670799E-2</v>
      </c>
      <c r="I13" s="497">
        <v>8.2850535981106102E-2</v>
      </c>
      <c r="J13" s="497">
        <v>6.8128373164732603E-3</v>
      </c>
      <c r="L13" s="1365"/>
      <c r="M13" s="827" t="s">
        <v>254</v>
      </c>
      <c r="N13" s="497">
        <v>5.5393305924852799E-3</v>
      </c>
      <c r="O13" s="497">
        <v>5.01725094199134E-2</v>
      </c>
      <c r="P13" s="497">
        <v>9.6878011902802198E-3</v>
      </c>
      <c r="Q13" s="497">
        <v>2.4306109194707499E-2</v>
      </c>
      <c r="R13" s="497">
        <v>1.4113203054258399E-2</v>
      </c>
      <c r="S13" s="497">
        <v>2.0974272354177599E-2</v>
      </c>
      <c r="T13" s="497">
        <v>5.71275998496453E-2</v>
      </c>
      <c r="U13" s="497">
        <v>5.9128096805588504E-3</v>
      </c>
    </row>
    <row r="14" spans="1:21" x14ac:dyDescent="0.3">
      <c r="A14" s="487" t="s">
        <v>27</v>
      </c>
      <c r="B14" s="488"/>
      <c r="C14" s="488"/>
      <c r="D14" s="488"/>
      <c r="E14" s="488"/>
      <c r="F14" s="488"/>
      <c r="G14" s="488"/>
      <c r="H14" s="488"/>
      <c r="I14" s="488"/>
      <c r="J14" s="488"/>
      <c r="L14" s="828" t="s">
        <v>27</v>
      </c>
      <c r="M14" s="488"/>
      <c r="N14" s="488"/>
      <c r="O14" s="488"/>
      <c r="P14" s="488"/>
      <c r="Q14" s="488"/>
      <c r="R14" s="488"/>
      <c r="S14" s="488"/>
      <c r="T14" s="488"/>
      <c r="U14" s="488"/>
    </row>
    <row r="15" spans="1:21" x14ac:dyDescent="0.3">
      <c r="A15" s="1448"/>
      <c r="B15" s="829" t="s">
        <v>265</v>
      </c>
      <c r="C15" s="708">
        <v>1.0929008282117501</v>
      </c>
      <c r="D15" s="708">
        <v>1.26288365325644</v>
      </c>
      <c r="E15" s="708">
        <v>1.5952592145594</v>
      </c>
      <c r="F15" s="708">
        <v>1.0853032758625401</v>
      </c>
      <c r="G15" s="708">
        <v>1.9127940099607801</v>
      </c>
      <c r="H15" s="708">
        <v>2.0638606794627399</v>
      </c>
      <c r="I15" s="708">
        <v>1.49348017171438</v>
      </c>
      <c r="J15" s="708">
        <v>1.5565489893728399</v>
      </c>
      <c r="L15" s="1448"/>
      <c r="M15" s="830" t="s">
        <v>265</v>
      </c>
      <c r="N15" s="708">
        <v>1.1027965649743601</v>
      </c>
      <c r="O15" s="708">
        <v>1.3482170456220199</v>
      </c>
      <c r="P15" s="708">
        <v>1.4236135214522501</v>
      </c>
      <c r="Q15" s="708">
        <v>1.2318867963865601</v>
      </c>
      <c r="R15" s="708">
        <v>1.6749039231248799</v>
      </c>
      <c r="S15" s="708">
        <v>1.87655247771726</v>
      </c>
      <c r="T15" s="708">
        <v>1.39881860924046</v>
      </c>
      <c r="U15" s="708">
        <v>1.4283523786499299</v>
      </c>
    </row>
    <row r="16" spans="1:21" x14ac:dyDescent="0.3">
      <c r="A16" s="1449"/>
      <c r="B16" s="489" t="s">
        <v>17</v>
      </c>
      <c r="C16" s="651">
        <v>34637</v>
      </c>
      <c r="D16" s="651">
        <v>2596</v>
      </c>
      <c r="E16" s="651">
        <v>16869</v>
      </c>
      <c r="F16" s="651">
        <v>4126</v>
      </c>
      <c r="G16" s="651">
        <v>37933</v>
      </c>
      <c r="H16" s="651">
        <v>9139</v>
      </c>
      <c r="I16" s="495">
        <v>581</v>
      </c>
      <c r="J16" s="485">
        <v>105880</v>
      </c>
      <c r="L16" s="1449"/>
      <c r="M16" s="831" t="s">
        <v>17</v>
      </c>
      <c r="N16" s="651">
        <v>2164</v>
      </c>
      <c r="O16" s="495">
        <v>88</v>
      </c>
      <c r="P16" s="651">
        <v>1877</v>
      </c>
      <c r="Q16" s="495">
        <v>215</v>
      </c>
      <c r="R16" s="651">
        <v>1824</v>
      </c>
      <c r="S16" s="495">
        <v>700</v>
      </c>
      <c r="T16" s="495">
        <v>28</v>
      </c>
      <c r="U16" s="497">
        <v>6896.39931961604</v>
      </c>
    </row>
    <row r="17" spans="1:21" x14ac:dyDescent="0.3">
      <c r="A17" s="1449"/>
      <c r="B17" s="489" t="s">
        <v>18</v>
      </c>
      <c r="C17" s="651">
        <v>1719</v>
      </c>
      <c r="D17" s="495">
        <v>71</v>
      </c>
      <c r="E17" s="651">
        <v>1627</v>
      </c>
      <c r="F17" s="495">
        <v>191</v>
      </c>
      <c r="G17" s="651">
        <v>1562</v>
      </c>
      <c r="H17" s="495">
        <v>594</v>
      </c>
      <c r="I17" s="495">
        <v>26</v>
      </c>
      <c r="J17" s="651">
        <v>5790</v>
      </c>
      <c r="L17" s="1449"/>
      <c r="M17" s="831" t="s">
        <v>18</v>
      </c>
      <c r="N17" s="651">
        <v>1719</v>
      </c>
      <c r="O17" s="495">
        <v>71</v>
      </c>
      <c r="P17" s="651">
        <v>1627</v>
      </c>
      <c r="Q17" s="495">
        <v>191</v>
      </c>
      <c r="R17" s="651">
        <v>1562</v>
      </c>
      <c r="S17" s="495">
        <v>594</v>
      </c>
      <c r="T17" s="495">
        <v>26</v>
      </c>
      <c r="U17" s="651">
        <v>5790</v>
      </c>
    </row>
    <row r="18" spans="1:21" x14ac:dyDescent="0.3">
      <c r="A18" s="1449"/>
      <c r="B18" s="489" t="s">
        <v>252</v>
      </c>
      <c r="C18" s="496">
        <v>1</v>
      </c>
      <c r="D18" s="496">
        <v>1</v>
      </c>
      <c r="E18" s="496">
        <v>1</v>
      </c>
      <c r="F18" s="496">
        <v>1</v>
      </c>
      <c r="G18" s="496">
        <v>2</v>
      </c>
      <c r="H18" s="496">
        <v>2</v>
      </c>
      <c r="I18" s="496">
        <v>1</v>
      </c>
      <c r="J18" s="501">
        <v>1</v>
      </c>
      <c r="L18" s="1449"/>
      <c r="M18" s="831" t="s">
        <v>252</v>
      </c>
      <c r="N18" s="496">
        <v>1</v>
      </c>
      <c r="O18" s="496">
        <v>1</v>
      </c>
      <c r="P18" s="496">
        <v>1</v>
      </c>
      <c r="Q18" s="496">
        <v>1</v>
      </c>
      <c r="R18" s="496">
        <v>1</v>
      </c>
      <c r="S18" s="496">
        <v>2</v>
      </c>
      <c r="T18" s="496">
        <v>1</v>
      </c>
      <c r="U18" s="501">
        <v>1</v>
      </c>
    </row>
    <row r="19" spans="1:21" x14ac:dyDescent="0.3">
      <c r="A19" s="1449"/>
      <c r="B19" s="489" t="s">
        <v>287</v>
      </c>
      <c r="C19" s="497">
        <v>0.33682565932957398</v>
      </c>
      <c r="D19" s="497">
        <v>0.59551675688969996</v>
      </c>
      <c r="E19" s="497">
        <v>0.79021283137978005</v>
      </c>
      <c r="F19" s="497">
        <v>0.41212889051360002</v>
      </c>
      <c r="G19" s="497">
        <v>1.05589318545471</v>
      </c>
      <c r="H19" s="497">
        <v>1.22733685735483</v>
      </c>
      <c r="I19" s="497">
        <v>0.55330427120801395</v>
      </c>
      <c r="J19" s="497">
        <v>0.91183185197543104</v>
      </c>
      <c r="L19" s="1449"/>
      <c r="M19" s="831" t="s">
        <v>287</v>
      </c>
      <c r="N19" s="497">
        <v>0.38388175270240399</v>
      </c>
      <c r="O19" s="497">
        <v>0.75789584325105597</v>
      </c>
      <c r="P19" s="497">
        <v>0.70582456785532899</v>
      </c>
      <c r="Q19" s="497">
        <v>0.73241009911767396</v>
      </c>
      <c r="R19" s="497">
        <v>0.96267995716210197</v>
      </c>
      <c r="S19" s="497">
        <v>1.3555947645044</v>
      </c>
      <c r="T19" s="497">
        <v>0.76556529203597001</v>
      </c>
      <c r="U19" s="497">
        <v>0.84278417427378705</v>
      </c>
    </row>
    <row r="20" spans="1:21" x14ac:dyDescent="0.3">
      <c r="A20" s="1450"/>
      <c r="B20" s="817" t="s">
        <v>254</v>
      </c>
      <c r="C20" s="535">
        <v>1.52348430287948E-2</v>
      </c>
      <c r="D20" s="535">
        <v>0.13253652074288599</v>
      </c>
      <c r="E20" s="535">
        <v>3.6738469047244697E-2</v>
      </c>
      <c r="F20" s="535">
        <v>5.5922571045537599E-2</v>
      </c>
      <c r="G20" s="535">
        <v>5.0101442016271897E-2</v>
      </c>
      <c r="H20" s="535">
        <v>9.4436809788429804E-2</v>
      </c>
      <c r="I20" s="535">
        <v>0.20349235711500299</v>
      </c>
      <c r="J20" s="535">
        <v>2.24722330758464E-2</v>
      </c>
      <c r="L20" s="1450"/>
      <c r="M20" s="832" t="s">
        <v>254</v>
      </c>
      <c r="N20" s="535">
        <v>1.7363220651539699E-2</v>
      </c>
      <c r="O20" s="535">
        <v>0.16867514975501499</v>
      </c>
      <c r="P20" s="535">
        <v>3.2815101209708701E-2</v>
      </c>
      <c r="Q20" s="535">
        <v>9.9382151421936696E-2</v>
      </c>
      <c r="R20" s="535">
        <v>4.5678535213970403E-2</v>
      </c>
      <c r="S20" s="535">
        <v>0.10430554917221201</v>
      </c>
      <c r="T20" s="535">
        <v>0.281556991168186</v>
      </c>
      <c r="U20" s="535">
        <v>2.0770542678328799E-2</v>
      </c>
    </row>
    <row r="21" spans="1:21" x14ac:dyDescent="0.3">
      <c r="A21" s="823" t="s">
        <v>37</v>
      </c>
      <c r="B21" s="823"/>
      <c r="C21" s="824"/>
      <c r="D21" s="824"/>
      <c r="E21" s="824"/>
      <c r="F21" s="824"/>
      <c r="G21" s="824"/>
      <c r="H21" s="824"/>
      <c r="I21" s="824"/>
      <c r="J21" s="824"/>
      <c r="L21" s="833" t="s">
        <v>37</v>
      </c>
      <c r="M21" s="823"/>
      <c r="N21" s="824"/>
      <c r="O21" s="824"/>
      <c r="P21" s="824"/>
      <c r="Q21" s="824"/>
      <c r="R21" s="824"/>
      <c r="S21" s="824"/>
      <c r="T21" s="824"/>
      <c r="U21" s="824"/>
    </row>
    <row r="22" spans="1:21" ht="15" thickBot="1" x14ac:dyDescent="0.35">
      <c r="A22" s="1360" t="s">
        <v>38</v>
      </c>
      <c r="B22" s="471" t="s">
        <v>265</v>
      </c>
      <c r="C22" s="500">
        <v>1.10990576270325</v>
      </c>
      <c r="D22" s="500">
        <v>1.6168449796351101</v>
      </c>
      <c r="E22" s="500">
        <v>1.9704746050189601</v>
      </c>
      <c r="F22" s="675">
        <v>1</v>
      </c>
      <c r="G22" s="500">
        <v>1.70100766150595</v>
      </c>
      <c r="H22" s="500">
        <v>1.49977406731548</v>
      </c>
      <c r="I22" s="673">
        <v>1.1137633896306101</v>
      </c>
      <c r="J22" s="500">
        <v>1.5142246869979901</v>
      </c>
      <c r="L22" s="1451" t="s">
        <v>38</v>
      </c>
      <c r="M22" s="471" t="s">
        <v>265</v>
      </c>
      <c r="N22" s="500">
        <v>1.13591862005359</v>
      </c>
      <c r="O22" s="500">
        <v>1.4258978055526299</v>
      </c>
      <c r="P22" s="500">
        <v>1.4753457504239</v>
      </c>
      <c r="Q22" s="675">
        <v>1</v>
      </c>
      <c r="R22" s="500">
        <v>1.5808389211732601</v>
      </c>
      <c r="S22" s="500">
        <v>1.68445989829823</v>
      </c>
      <c r="T22" s="673">
        <v>1.23292444987</v>
      </c>
      <c r="U22" s="500">
        <v>1.4097891622640899</v>
      </c>
    </row>
    <row r="23" spans="1:21" ht="15" thickBot="1" x14ac:dyDescent="0.35">
      <c r="A23" s="1361"/>
      <c r="B23" s="473" t="s">
        <v>17</v>
      </c>
      <c r="C23" s="651">
        <v>2519</v>
      </c>
      <c r="D23" s="495">
        <v>302</v>
      </c>
      <c r="E23" s="502">
        <v>1219</v>
      </c>
      <c r="F23" s="653">
        <v>130</v>
      </c>
      <c r="G23" s="651">
        <v>2768</v>
      </c>
      <c r="H23" s="495">
        <v>390</v>
      </c>
      <c r="I23" s="652">
        <v>33</v>
      </c>
      <c r="J23" s="651">
        <v>7361</v>
      </c>
      <c r="L23" s="1361"/>
      <c r="M23" s="473" t="s">
        <v>17</v>
      </c>
      <c r="N23" s="495">
        <v>167</v>
      </c>
      <c r="O23" s="495">
        <v>13</v>
      </c>
      <c r="P23" s="496">
        <v>117</v>
      </c>
      <c r="Q23" s="653">
        <v>2</v>
      </c>
      <c r="R23" s="495">
        <v>145</v>
      </c>
      <c r="S23" s="495">
        <v>55</v>
      </c>
      <c r="T23" s="652">
        <v>6</v>
      </c>
      <c r="U23" s="495">
        <v>506</v>
      </c>
    </row>
    <row r="24" spans="1:21" ht="15" thickBot="1" x14ac:dyDescent="0.35">
      <c r="A24" s="1361"/>
      <c r="B24" s="473" t="s">
        <v>18</v>
      </c>
      <c r="C24" s="495">
        <v>138</v>
      </c>
      <c r="D24" s="495">
        <v>11</v>
      </c>
      <c r="E24" s="496">
        <v>106</v>
      </c>
      <c r="F24" s="653">
        <v>3</v>
      </c>
      <c r="G24" s="495">
        <v>130</v>
      </c>
      <c r="H24" s="495">
        <v>46</v>
      </c>
      <c r="I24" s="652">
        <v>4</v>
      </c>
      <c r="J24" s="495">
        <v>438</v>
      </c>
      <c r="L24" s="1361"/>
      <c r="M24" s="473" t="s">
        <v>18</v>
      </c>
      <c r="N24" s="495">
        <v>138</v>
      </c>
      <c r="O24" s="495">
        <v>11</v>
      </c>
      <c r="P24" s="496">
        <v>106</v>
      </c>
      <c r="Q24" s="653">
        <v>3</v>
      </c>
      <c r="R24" s="495">
        <v>130</v>
      </c>
      <c r="S24" s="495">
        <v>46</v>
      </c>
      <c r="T24" s="652">
        <v>4</v>
      </c>
      <c r="U24" s="495">
        <v>438</v>
      </c>
    </row>
    <row r="25" spans="1:21" ht="15" thickBot="1" x14ac:dyDescent="0.35">
      <c r="A25" s="1361"/>
      <c r="B25" s="471" t="s">
        <v>252</v>
      </c>
      <c r="C25" s="496">
        <v>1</v>
      </c>
      <c r="D25" s="495">
        <v>2</v>
      </c>
      <c r="E25" s="496">
        <v>2</v>
      </c>
      <c r="F25" s="653">
        <v>1</v>
      </c>
      <c r="G25" s="495">
        <v>2</v>
      </c>
      <c r="H25" s="496">
        <v>1</v>
      </c>
      <c r="I25" s="652">
        <v>1</v>
      </c>
      <c r="J25" s="496">
        <v>1</v>
      </c>
      <c r="L25" s="1361"/>
      <c r="M25" s="471" t="s">
        <v>252</v>
      </c>
      <c r="N25" s="496">
        <v>1</v>
      </c>
      <c r="O25" s="495">
        <v>1</v>
      </c>
      <c r="P25" s="496">
        <v>1</v>
      </c>
      <c r="Q25" s="653">
        <v>1</v>
      </c>
      <c r="R25" s="495">
        <v>1</v>
      </c>
      <c r="S25" s="496">
        <v>2</v>
      </c>
      <c r="T25" s="652">
        <v>1</v>
      </c>
      <c r="U25" s="496">
        <v>1</v>
      </c>
    </row>
    <row r="26" spans="1:21" ht="15" thickBot="1" x14ac:dyDescent="0.35">
      <c r="A26" s="1361"/>
      <c r="B26" s="473" t="s">
        <v>287</v>
      </c>
      <c r="C26" s="497">
        <v>0.33932844780138499</v>
      </c>
      <c r="D26" s="497">
        <v>0.50988427687807603</v>
      </c>
      <c r="E26" s="493">
        <v>1.03218861638731</v>
      </c>
      <c r="F26" s="653">
        <v>0</v>
      </c>
      <c r="G26" s="497">
        <v>0.81288758493278801</v>
      </c>
      <c r="H26" s="497">
        <v>0.52828454918110002</v>
      </c>
      <c r="I26" s="650">
        <v>0.366644752333672</v>
      </c>
      <c r="J26" s="497">
        <v>0.77190508965219196</v>
      </c>
      <c r="L26" s="1361"/>
      <c r="M26" s="473" t="s">
        <v>287</v>
      </c>
      <c r="N26" s="497">
        <v>0.39226477329086701</v>
      </c>
      <c r="O26" s="497">
        <v>0.51861329645111598</v>
      </c>
      <c r="P26" s="493">
        <v>0.811558001164429</v>
      </c>
      <c r="Q26" s="653">
        <v>0</v>
      </c>
      <c r="R26" s="497">
        <v>0.94162741299764796</v>
      </c>
      <c r="S26" s="497">
        <v>0.67967702768476701</v>
      </c>
      <c r="T26" s="650">
        <v>0.48808558064169799</v>
      </c>
      <c r="U26" s="497">
        <v>0.74595637570015505</v>
      </c>
    </row>
    <row r="27" spans="1:21" x14ac:dyDescent="0.3">
      <c r="A27" s="1361"/>
      <c r="B27" s="598" t="s">
        <v>254</v>
      </c>
      <c r="C27" s="781">
        <v>5.4169082653559998E-2</v>
      </c>
      <c r="D27" s="781">
        <v>0.288300921831738</v>
      </c>
      <c r="E27" s="781">
        <v>0.188008240953142</v>
      </c>
      <c r="F27" s="834">
        <v>0</v>
      </c>
      <c r="G27" s="781">
        <v>0.13369943382983501</v>
      </c>
      <c r="H27" s="781">
        <v>0.14606956865033099</v>
      </c>
      <c r="I27" s="835">
        <v>0.34378445202566799</v>
      </c>
      <c r="J27" s="781">
        <v>6.9166787157509596E-2</v>
      </c>
      <c r="L27" s="1361"/>
      <c r="M27" s="598" t="s">
        <v>254</v>
      </c>
      <c r="N27" s="781">
        <v>6.2619633172961001E-2</v>
      </c>
      <c r="O27" s="781">
        <v>0.29323652095435299</v>
      </c>
      <c r="P27" s="781">
        <v>0.147821425084502</v>
      </c>
      <c r="Q27" s="834">
        <v>0</v>
      </c>
      <c r="R27" s="781">
        <v>0.15487387718788501</v>
      </c>
      <c r="S27" s="781">
        <v>0.18792927108950699</v>
      </c>
      <c r="T27" s="835">
        <v>0.45765344468868802</v>
      </c>
      <c r="U27" s="781">
        <v>6.6841644858291999E-2</v>
      </c>
    </row>
    <row r="28" spans="1:21" ht="15" thickBot="1" x14ac:dyDescent="0.35">
      <c r="A28" s="1360" t="s">
        <v>39</v>
      </c>
      <c r="B28" s="471" t="s">
        <v>265</v>
      </c>
      <c r="C28" s="493">
        <v>1.0642782978910901</v>
      </c>
      <c r="D28" s="493">
        <v>1.96013874986972</v>
      </c>
      <c r="E28" s="493">
        <v>1.72039875754825</v>
      </c>
      <c r="F28" s="493">
        <v>1.0031536250580999</v>
      </c>
      <c r="G28" s="493">
        <v>1.77655126405152</v>
      </c>
      <c r="H28" s="493">
        <v>2.29515969342554</v>
      </c>
      <c r="I28" s="669">
        <v>1.95766782799989</v>
      </c>
      <c r="J28" s="493">
        <v>1.6002330743997799</v>
      </c>
      <c r="L28" s="1451" t="s">
        <v>39</v>
      </c>
      <c r="M28" s="471" t="s">
        <v>265</v>
      </c>
      <c r="N28" s="500">
        <v>1.1319000839284099</v>
      </c>
      <c r="O28" s="500">
        <v>1.5139538201098901</v>
      </c>
      <c r="P28" s="500">
        <v>1.5632050869257399</v>
      </c>
      <c r="Q28" s="500">
        <v>1.0224777496400601</v>
      </c>
      <c r="R28" s="500">
        <v>1.73037200745919</v>
      </c>
      <c r="S28" s="500">
        <v>1.9232999654664</v>
      </c>
      <c r="T28" s="673">
        <v>1.4881878302603699</v>
      </c>
      <c r="U28" s="500">
        <v>1.49535167150852</v>
      </c>
    </row>
    <row r="29" spans="1:21" ht="15" thickBot="1" x14ac:dyDescent="0.35">
      <c r="A29" s="1361"/>
      <c r="B29" s="473" t="s">
        <v>17</v>
      </c>
      <c r="C29" s="502">
        <v>4737</v>
      </c>
      <c r="D29" s="496">
        <v>138</v>
      </c>
      <c r="E29" s="502">
        <v>3531</v>
      </c>
      <c r="F29" s="502">
        <v>1299</v>
      </c>
      <c r="G29" s="502">
        <v>6939</v>
      </c>
      <c r="H29" s="502">
        <v>2203</v>
      </c>
      <c r="I29" s="653">
        <v>242</v>
      </c>
      <c r="J29" s="502">
        <v>19089</v>
      </c>
      <c r="L29" s="1361"/>
      <c r="M29" s="473" t="s">
        <v>17</v>
      </c>
      <c r="N29" s="496">
        <v>363</v>
      </c>
      <c r="O29" s="496">
        <v>15</v>
      </c>
      <c r="P29" s="496">
        <v>309</v>
      </c>
      <c r="Q29" s="496">
        <v>36</v>
      </c>
      <c r="R29" s="496">
        <v>309</v>
      </c>
      <c r="S29" s="496">
        <v>128</v>
      </c>
      <c r="T29" s="653">
        <v>4</v>
      </c>
      <c r="U29" s="502">
        <v>1164</v>
      </c>
    </row>
    <row r="30" spans="1:21" ht="15" thickBot="1" x14ac:dyDescent="0.35">
      <c r="A30" s="1361"/>
      <c r="B30" s="473" t="s">
        <v>18</v>
      </c>
      <c r="C30" s="496">
        <v>323</v>
      </c>
      <c r="D30" s="496">
        <v>14</v>
      </c>
      <c r="E30" s="496">
        <v>297</v>
      </c>
      <c r="F30" s="496">
        <v>38</v>
      </c>
      <c r="G30" s="496">
        <v>294</v>
      </c>
      <c r="H30" s="496">
        <v>109</v>
      </c>
      <c r="I30" s="653">
        <v>4</v>
      </c>
      <c r="J30" s="502">
        <v>1079</v>
      </c>
      <c r="L30" s="1361"/>
      <c r="M30" s="473" t="s">
        <v>18</v>
      </c>
      <c r="N30" s="496">
        <v>323</v>
      </c>
      <c r="O30" s="496">
        <v>14</v>
      </c>
      <c r="P30" s="496">
        <v>297</v>
      </c>
      <c r="Q30" s="496">
        <v>38</v>
      </c>
      <c r="R30" s="496">
        <v>294</v>
      </c>
      <c r="S30" s="496">
        <v>109</v>
      </c>
      <c r="T30" s="653">
        <v>4</v>
      </c>
      <c r="U30" s="502">
        <v>1079</v>
      </c>
    </row>
    <row r="31" spans="1:21" ht="15" thickBot="1" x14ac:dyDescent="0.35">
      <c r="A31" s="1361"/>
      <c r="B31" s="471" t="s">
        <v>252</v>
      </c>
      <c r="C31" s="496">
        <v>1</v>
      </c>
      <c r="D31" s="496">
        <v>2</v>
      </c>
      <c r="E31" s="496">
        <v>2</v>
      </c>
      <c r="F31" s="496">
        <v>1</v>
      </c>
      <c r="G31" s="495">
        <v>2</v>
      </c>
      <c r="H31" s="496">
        <v>2</v>
      </c>
      <c r="I31" s="652">
        <v>2</v>
      </c>
      <c r="J31" s="496">
        <v>1</v>
      </c>
      <c r="L31" s="1361"/>
      <c r="M31" s="471" t="s">
        <v>252</v>
      </c>
      <c r="N31" s="496">
        <v>1</v>
      </c>
      <c r="O31" s="496">
        <v>1</v>
      </c>
      <c r="P31" s="496">
        <v>1</v>
      </c>
      <c r="Q31" s="496">
        <v>1</v>
      </c>
      <c r="R31" s="495">
        <v>1</v>
      </c>
      <c r="S31" s="496">
        <v>2</v>
      </c>
      <c r="T31" s="652">
        <v>1</v>
      </c>
      <c r="U31" s="496">
        <v>1</v>
      </c>
    </row>
    <row r="32" spans="1:21" ht="15" thickBot="1" x14ac:dyDescent="0.35">
      <c r="A32" s="1361"/>
      <c r="B32" s="473" t="s">
        <v>287</v>
      </c>
      <c r="C32" s="493">
        <v>0.34297726962248198</v>
      </c>
      <c r="D32" s="493">
        <v>0.73466483184123199</v>
      </c>
      <c r="E32" s="493">
        <v>0.80500457379838297</v>
      </c>
      <c r="F32" s="493">
        <v>5.6821158237954E-2</v>
      </c>
      <c r="G32" s="493">
        <v>1.02905245929378</v>
      </c>
      <c r="H32" s="493">
        <v>1.12462559861744</v>
      </c>
      <c r="I32" s="669">
        <v>0.23249418405304201</v>
      </c>
      <c r="J32" s="493">
        <v>0.92180675445226801</v>
      </c>
      <c r="L32" s="1361"/>
      <c r="M32" s="473" t="s">
        <v>287</v>
      </c>
      <c r="N32" s="493">
        <v>0.52623114846818797</v>
      </c>
      <c r="O32" s="493">
        <v>0.77389057110534998</v>
      </c>
      <c r="P32" s="493">
        <v>0.78899131496169395</v>
      </c>
      <c r="Q32" s="493">
        <v>0.150221009761102</v>
      </c>
      <c r="R32" s="493">
        <v>1.00968724276819</v>
      </c>
      <c r="S32" s="493">
        <v>0.93537471829984997</v>
      </c>
      <c r="T32" s="669">
        <v>0.57718913439304298</v>
      </c>
      <c r="U32" s="493">
        <v>0.84234996882318403</v>
      </c>
    </row>
    <row r="33" spans="1:21" x14ac:dyDescent="0.3">
      <c r="A33" s="1361"/>
      <c r="B33" s="598" t="s">
        <v>254</v>
      </c>
      <c r="C33" s="781">
        <v>3.5787785951713197E-2</v>
      </c>
      <c r="D33" s="781">
        <v>0.36821034550673598</v>
      </c>
      <c r="E33" s="781">
        <v>8.7597331606197898E-2</v>
      </c>
      <c r="F33" s="781">
        <v>1.7285782232068499E-2</v>
      </c>
      <c r="G33" s="781">
        <v>0.112547176266827</v>
      </c>
      <c r="H33" s="781">
        <v>0.202006558264098</v>
      </c>
      <c r="I33" s="835">
        <v>0.21799817167733501</v>
      </c>
      <c r="J33" s="781">
        <v>5.2625946190813198E-2</v>
      </c>
      <c r="L33" s="1361"/>
      <c r="M33" s="598" t="s">
        <v>254</v>
      </c>
      <c r="N33" s="781">
        <v>5.4909317236191801E-2</v>
      </c>
      <c r="O33" s="781">
        <v>0.387870090170162</v>
      </c>
      <c r="P33" s="781">
        <v>8.5854833749577406E-2</v>
      </c>
      <c r="Q33" s="781">
        <v>4.5699308883101301E-2</v>
      </c>
      <c r="R33" s="781">
        <v>0.110429208015484</v>
      </c>
      <c r="S33" s="781">
        <v>0.16801309499205</v>
      </c>
      <c r="T33" s="835">
        <v>0.54120139186363603</v>
      </c>
      <c r="U33" s="781">
        <v>4.8089758421722903E-2</v>
      </c>
    </row>
    <row r="34" spans="1:21" ht="15" thickBot="1" x14ac:dyDescent="0.35">
      <c r="A34" s="1360" t="s">
        <v>47</v>
      </c>
      <c r="B34" s="471" t="s">
        <v>265</v>
      </c>
      <c r="C34" s="493">
        <v>1.00685065869209</v>
      </c>
      <c r="D34" s="493">
        <v>1.57159998208859</v>
      </c>
      <c r="E34" s="493">
        <v>1.2574350345551599</v>
      </c>
      <c r="F34" s="496">
        <v>1</v>
      </c>
      <c r="G34" s="493">
        <v>1.5187484996551901</v>
      </c>
      <c r="H34" s="493">
        <v>1.68676250726961</v>
      </c>
      <c r="I34" s="653">
        <v>1</v>
      </c>
      <c r="J34" s="493">
        <v>1.2420685912435401</v>
      </c>
      <c r="L34" s="1451" t="s">
        <v>47</v>
      </c>
      <c r="M34" s="471" t="s">
        <v>265</v>
      </c>
      <c r="N34" s="500">
        <v>1.02274912519068</v>
      </c>
      <c r="O34" s="674">
        <v>2.3385419601624302</v>
      </c>
      <c r="P34" s="500">
        <v>1.39956439784206</v>
      </c>
      <c r="Q34" s="524">
        <v>1</v>
      </c>
      <c r="R34" s="500">
        <v>1.5417749826140701</v>
      </c>
      <c r="S34" s="500">
        <v>1.72213620403431</v>
      </c>
      <c r="T34" s="675">
        <v>1</v>
      </c>
      <c r="U34" s="500">
        <v>1.3306787450693001</v>
      </c>
    </row>
    <row r="35" spans="1:21" ht="15" thickBot="1" x14ac:dyDescent="0.35">
      <c r="A35" s="1361"/>
      <c r="B35" s="473" t="s">
        <v>17</v>
      </c>
      <c r="C35" s="502">
        <v>3434</v>
      </c>
      <c r="D35" s="496">
        <v>70</v>
      </c>
      <c r="E35" s="502">
        <v>1358</v>
      </c>
      <c r="F35" s="496">
        <v>135</v>
      </c>
      <c r="G35" s="502">
        <v>1319</v>
      </c>
      <c r="H35" s="496">
        <v>974</v>
      </c>
      <c r="I35" s="653">
        <v>6</v>
      </c>
      <c r="J35" s="502">
        <v>7295</v>
      </c>
      <c r="L35" s="1361"/>
      <c r="M35" s="473" t="s">
        <v>17</v>
      </c>
      <c r="N35" s="496">
        <v>220</v>
      </c>
      <c r="O35" s="529">
        <v>6</v>
      </c>
      <c r="P35" s="496">
        <v>186</v>
      </c>
      <c r="Q35" s="496">
        <v>10</v>
      </c>
      <c r="R35" s="496">
        <v>135</v>
      </c>
      <c r="S35" s="496">
        <v>61</v>
      </c>
      <c r="T35" s="653">
        <v>2</v>
      </c>
      <c r="U35" s="496">
        <v>619</v>
      </c>
    </row>
    <row r="36" spans="1:21" ht="15" thickBot="1" x14ac:dyDescent="0.35">
      <c r="A36" s="1361"/>
      <c r="B36" s="473" t="s">
        <v>18</v>
      </c>
      <c r="C36" s="496">
        <v>159</v>
      </c>
      <c r="D36" s="496">
        <v>8</v>
      </c>
      <c r="E36" s="496">
        <v>137</v>
      </c>
      <c r="F36" s="496">
        <v>10</v>
      </c>
      <c r="G36" s="496">
        <v>95</v>
      </c>
      <c r="H36" s="496">
        <v>45</v>
      </c>
      <c r="I36" s="653">
        <v>2</v>
      </c>
      <c r="J36" s="496">
        <v>456</v>
      </c>
      <c r="L36" s="1361"/>
      <c r="M36" s="473" t="s">
        <v>18</v>
      </c>
      <c r="N36" s="496">
        <v>159</v>
      </c>
      <c r="O36" s="529">
        <v>8</v>
      </c>
      <c r="P36" s="496">
        <v>137</v>
      </c>
      <c r="Q36" s="496">
        <v>10</v>
      </c>
      <c r="R36" s="496">
        <v>95</v>
      </c>
      <c r="S36" s="496">
        <v>45</v>
      </c>
      <c r="T36" s="653">
        <v>2</v>
      </c>
      <c r="U36" s="496">
        <v>456</v>
      </c>
    </row>
    <row r="37" spans="1:21" ht="15" thickBot="1" x14ac:dyDescent="0.35">
      <c r="A37" s="1361"/>
      <c r="B37" s="471" t="s">
        <v>252</v>
      </c>
      <c r="C37" s="496">
        <v>1</v>
      </c>
      <c r="D37" s="496">
        <v>1</v>
      </c>
      <c r="E37" s="496">
        <v>1</v>
      </c>
      <c r="F37" s="496">
        <v>1</v>
      </c>
      <c r="G37" s="496">
        <v>1</v>
      </c>
      <c r="H37" s="496">
        <v>2</v>
      </c>
      <c r="I37" s="653">
        <v>1</v>
      </c>
      <c r="J37" s="496">
        <v>1</v>
      </c>
      <c r="L37" s="1361"/>
      <c r="M37" s="471" t="s">
        <v>252</v>
      </c>
      <c r="N37" s="496">
        <v>1</v>
      </c>
      <c r="O37" s="529">
        <v>2</v>
      </c>
      <c r="P37" s="496">
        <v>1</v>
      </c>
      <c r="Q37" s="496">
        <v>1</v>
      </c>
      <c r="R37" s="496">
        <v>1</v>
      </c>
      <c r="S37" s="496">
        <v>2</v>
      </c>
      <c r="T37" s="653">
        <v>1</v>
      </c>
      <c r="U37" s="496">
        <v>1</v>
      </c>
    </row>
    <row r="38" spans="1:21" ht="15" thickBot="1" x14ac:dyDescent="0.35">
      <c r="A38" s="1361"/>
      <c r="B38" s="473" t="s">
        <v>287</v>
      </c>
      <c r="C38" s="493">
        <v>8.7228148310530093E-2</v>
      </c>
      <c r="D38" s="493">
        <v>1.0147169382166199</v>
      </c>
      <c r="E38" s="493">
        <v>0.52125324344768698</v>
      </c>
      <c r="F38" s="493">
        <v>1.1702778228588999E-16</v>
      </c>
      <c r="G38" s="493">
        <v>0.69659686144321797</v>
      </c>
      <c r="H38" s="493">
        <v>0.71565540084010404</v>
      </c>
      <c r="I38" s="653">
        <v>0</v>
      </c>
      <c r="J38" s="493">
        <v>0.53399819698074802</v>
      </c>
      <c r="L38" s="1361"/>
      <c r="M38" s="473" t="s">
        <v>287</v>
      </c>
      <c r="N38" s="493">
        <v>0.171453570442787</v>
      </c>
      <c r="O38" s="661">
        <v>1.7850056556334</v>
      </c>
      <c r="P38" s="493">
        <v>0.641961777340878</v>
      </c>
      <c r="Q38" s="496">
        <v>0</v>
      </c>
      <c r="R38" s="493">
        <v>0.90342276936962496</v>
      </c>
      <c r="S38" s="493">
        <v>0.742911035647421</v>
      </c>
      <c r="T38" s="653">
        <v>0</v>
      </c>
      <c r="U38" s="493">
        <v>0.68142762337760798</v>
      </c>
    </row>
    <row r="39" spans="1:21" x14ac:dyDescent="0.3">
      <c r="A39" s="1361"/>
      <c r="B39" s="598" t="s">
        <v>254</v>
      </c>
      <c r="C39" s="781">
        <v>1.29726542933132E-2</v>
      </c>
      <c r="D39" s="781">
        <v>0.67277627823215802</v>
      </c>
      <c r="E39" s="781">
        <v>8.35139913789852E-2</v>
      </c>
      <c r="F39" s="781">
        <v>6.9400041269318497E-17</v>
      </c>
      <c r="G39" s="781">
        <v>0.1340264345436</v>
      </c>
      <c r="H39" s="781">
        <v>0.20006377067541101</v>
      </c>
      <c r="I39" s="834">
        <v>0</v>
      </c>
      <c r="J39" s="781">
        <v>4.6895170905368197E-2</v>
      </c>
      <c r="L39" s="1361"/>
      <c r="M39" s="598" t="s">
        <v>254</v>
      </c>
      <c r="N39" s="781">
        <v>2.5498740255156901E-2</v>
      </c>
      <c r="O39" s="836">
        <v>1.1834920817730801</v>
      </c>
      <c r="P39" s="781">
        <v>0.102853634029933</v>
      </c>
      <c r="Q39" s="837">
        <v>0</v>
      </c>
      <c r="R39" s="781">
        <v>0.17382009504501</v>
      </c>
      <c r="S39" s="781">
        <v>0.20768317110933901</v>
      </c>
      <c r="T39" s="834">
        <v>0</v>
      </c>
      <c r="U39" s="781">
        <v>5.9842271076214697E-2</v>
      </c>
    </row>
    <row r="40" spans="1:21" ht="15" thickBot="1" x14ac:dyDescent="0.35">
      <c r="A40" s="1360" t="s">
        <v>51</v>
      </c>
      <c r="B40" s="471" t="s">
        <v>265</v>
      </c>
      <c r="C40" s="493">
        <v>1.0234272725565501</v>
      </c>
      <c r="D40" s="493">
        <v>1.0142741000151101</v>
      </c>
      <c r="E40" s="493">
        <v>1.6264400185960399</v>
      </c>
      <c r="F40" s="493">
        <v>1.05150519527674</v>
      </c>
      <c r="G40" s="493">
        <v>2.0202816690863501</v>
      </c>
      <c r="H40" s="493">
        <v>2.6031760676710101</v>
      </c>
      <c r="I40" s="653">
        <v>1</v>
      </c>
      <c r="J40" s="493">
        <v>1.5459460644326599</v>
      </c>
      <c r="L40" s="1451" t="s">
        <v>51</v>
      </c>
      <c r="M40" s="471" t="s">
        <v>265</v>
      </c>
      <c r="N40" s="500">
        <v>1.03322111370199</v>
      </c>
      <c r="O40" s="500">
        <v>1.1007504786450399</v>
      </c>
      <c r="P40" s="500">
        <v>1.34637878727075</v>
      </c>
      <c r="Q40" s="500">
        <v>1.14324239115066</v>
      </c>
      <c r="R40" s="500">
        <v>1.5960370283510601</v>
      </c>
      <c r="S40" s="500">
        <v>2.07002244010086</v>
      </c>
      <c r="T40" s="675">
        <v>1</v>
      </c>
      <c r="U40" s="500">
        <v>1.3422104070024401</v>
      </c>
    </row>
    <row r="41" spans="1:21" ht="15" thickBot="1" x14ac:dyDescent="0.35">
      <c r="A41" s="1361"/>
      <c r="B41" s="473" t="s">
        <v>17</v>
      </c>
      <c r="C41" s="502">
        <v>3703</v>
      </c>
      <c r="D41" s="496">
        <v>585</v>
      </c>
      <c r="E41" s="502">
        <v>1879</v>
      </c>
      <c r="F41" s="496">
        <v>688</v>
      </c>
      <c r="G41" s="502">
        <v>3731</v>
      </c>
      <c r="H41" s="496">
        <v>632</v>
      </c>
      <c r="I41" s="653">
        <v>5</v>
      </c>
      <c r="J41" s="502">
        <v>11223</v>
      </c>
      <c r="L41" s="1361"/>
      <c r="M41" s="473" t="s">
        <v>17</v>
      </c>
      <c r="N41" s="496">
        <v>262</v>
      </c>
      <c r="O41" s="496">
        <v>14</v>
      </c>
      <c r="P41" s="496">
        <v>210</v>
      </c>
      <c r="Q41" s="496">
        <v>33</v>
      </c>
      <c r="R41" s="496">
        <v>197</v>
      </c>
      <c r="S41" s="496">
        <v>56</v>
      </c>
      <c r="T41" s="653">
        <v>2</v>
      </c>
      <c r="U41" s="496">
        <v>772</v>
      </c>
    </row>
    <row r="42" spans="1:21" ht="15" thickBot="1" x14ac:dyDescent="0.35">
      <c r="A42" s="1361"/>
      <c r="B42" s="473" t="s">
        <v>18</v>
      </c>
      <c r="C42" s="496">
        <v>177</v>
      </c>
      <c r="D42" s="496">
        <v>9</v>
      </c>
      <c r="E42" s="496">
        <v>160</v>
      </c>
      <c r="F42" s="496">
        <v>25</v>
      </c>
      <c r="G42" s="496">
        <v>149</v>
      </c>
      <c r="H42" s="496">
        <v>54</v>
      </c>
      <c r="I42" s="653">
        <v>2</v>
      </c>
      <c r="J42" s="496">
        <v>576</v>
      </c>
      <c r="L42" s="1361"/>
      <c r="M42" s="473" t="s">
        <v>18</v>
      </c>
      <c r="N42" s="496">
        <v>177</v>
      </c>
      <c r="O42" s="496">
        <v>9</v>
      </c>
      <c r="P42" s="496">
        <v>160</v>
      </c>
      <c r="Q42" s="496">
        <v>25</v>
      </c>
      <c r="R42" s="496">
        <v>149</v>
      </c>
      <c r="S42" s="496">
        <v>54</v>
      </c>
      <c r="T42" s="653">
        <v>2</v>
      </c>
      <c r="U42" s="496">
        <v>576</v>
      </c>
    </row>
    <row r="43" spans="1:21" ht="15" thickBot="1" x14ac:dyDescent="0.35">
      <c r="A43" s="1361"/>
      <c r="B43" s="471" t="s">
        <v>252</v>
      </c>
      <c r="C43" s="496">
        <v>1</v>
      </c>
      <c r="D43" s="496">
        <v>1</v>
      </c>
      <c r="E43" s="496">
        <v>1</v>
      </c>
      <c r="F43" s="496">
        <v>1</v>
      </c>
      <c r="G43" s="496">
        <v>2</v>
      </c>
      <c r="H43" s="496">
        <v>3</v>
      </c>
      <c r="I43" s="653">
        <v>1</v>
      </c>
      <c r="J43" s="496">
        <v>1</v>
      </c>
      <c r="L43" s="1361"/>
      <c r="M43" s="471" t="s">
        <v>252</v>
      </c>
      <c r="N43" s="496">
        <v>1</v>
      </c>
      <c r="O43" s="496">
        <v>1</v>
      </c>
      <c r="P43" s="496">
        <v>1</v>
      </c>
      <c r="Q43" s="496">
        <v>1</v>
      </c>
      <c r="R43" s="496">
        <v>1</v>
      </c>
      <c r="S43" s="496">
        <v>2</v>
      </c>
      <c r="T43" s="653">
        <v>1</v>
      </c>
      <c r="U43" s="496">
        <v>1</v>
      </c>
    </row>
    <row r="44" spans="1:21" ht="15" thickBot="1" x14ac:dyDescent="0.35">
      <c r="A44" s="1361"/>
      <c r="B44" s="473" t="s">
        <v>287</v>
      </c>
      <c r="C44" s="493">
        <v>0.18951733193380799</v>
      </c>
      <c r="D44" s="493">
        <v>0.12581392547866399</v>
      </c>
      <c r="E44" s="497">
        <v>0.88439496805622397</v>
      </c>
      <c r="F44" s="493">
        <v>0.22558352605022899</v>
      </c>
      <c r="G44" s="493">
        <v>1.20838785783144</v>
      </c>
      <c r="H44" s="493">
        <v>1.0093044466757599</v>
      </c>
      <c r="I44" s="653">
        <v>0</v>
      </c>
      <c r="J44" s="493">
        <v>0.97184612985933405</v>
      </c>
      <c r="L44" s="1361"/>
      <c r="M44" s="473" t="s">
        <v>287</v>
      </c>
      <c r="N44" s="493">
        <v>0.26267111183802</v>
      </c>
      <c r="O44" s="493">
        <v>0.31925663213168198</v>
      </c>
      <c r="P44" s="497">
        <v>0.74675630320866204</v>
      </c>
      <c r="Q44" s="493">
        <v>0.35754371604523699</v>
      </c>
      <c r="R44" s="493">
        <v>1.0332550251767501</v>
      </c>
      <c r="S44" s="493">
        <v>1.01189867881352</v>
      </c>
      <c r="T44" s="653">
        <v>0</v>
      </c>
      <c r="U44" s="493">
        <v>0.78379422575584701</v>
      </c>
    </row>
    <row r="45" spans="1:21" x14ac:dyDescent="0.3">
      <c r="A45" s="1361"/>
      <c r="B45" s="598" t="s">
        <v>254</v>
      </c>
      <c r="C45" s="781">
        <v>2.67136390833199E-2</v>
      </c>
      <c r="D45" s="781">
        <v>7.8646284816713097E-2</v>
      </c>
      <c r="E45" s="781">
        <v>0.13111640262382299</v>
      </c>
      <c r="F45" s="781">
        <v>8.4607357280398698E-2</v>
      </c>
      <c r="G45" s="781">
        <v>0.18564530577900401</v>
      </c>
      <c r="H45" s="781">
        <v>0.257570464002086</v>
      </c>
      <c r="I45" s="834">
        <v>0</v>
      </c>
      <c r="J45" s="781">
        <v>7.5937626971883707E-2</v>
      </c>
      <c r="L45" s="1361"/>
      <c r="M45" s="598" t="s">
        <v>254</v>
      </c>
      <c r="N45" s="781">
        <v>3.7025116424211801E-2</v>
      </c>
      <c r="O45" s="781">
        <v>0.199567320745514</v>
      </c>
      <c r="P45" s="781">
        <v>0.110710715969565</v>
      </c>
      <c r="Q45" s="781">
        <v>0.134100346139926</v>
      </c>
      <c r="R45" s="781">
        <v>0.15873955026399</v>
      </c>
      <c r="S45" s="781">
        <v>0.25823250168323902</v>
      </c>
      <c r="T45" s="834">
        <v>0</v>
      </c>
      <c r="U45" s="781">
        <v>6.1243721314997501E-2</v>
      </c>
    </row>
    <row r="46" spans="1:21" ht="15" thickBot="1" x14ac:dyDescent="0.35">
      <c r="A46" s="1360" t="s">
        <v>56</v>
      </c>
      <c r="B46" s="471" t="s">
        <v>265</v>
      </c>
      <c r="C46" s="493">
        <v>1.1428483342393301</v>
      </c>
      <c r="D46" s="493">
        <v>1.2740292196410801</v>
      </c>
      <c r="E46" s="493">
        <v>1.5895988891980399</v>
      </c>
      <c r="F46" s="493">
        <v>1.1808833702288799</v>
      </c>
      <c r="G46" s="493">
        <v>2.01230614358676</v>
      </c>
      <c r="H46" s="493">
        <v>1.89956760287431</v>
      </c>
      <c r="I46" s="493">
        <v>1.47314603716759</v>
      </c>
      <c r="J46" s="493">
        <v>1.61902426624431</v>
      </c>
      <c r="L46" s="1451" t="s">
        <v>56</v>
      </c>
      <c r="M46" s="471" t="s">
        <v>265</v>
      </c>
      <c r="N46" s="500">
        <v>1.12082903228265</v>
      </c>
      <c r="O46" s="500">
        <v>1.2162777063391601</v>
      </c>
      <c r="P46" s="500">
        <v>1.4518919407375199</v>
      </c>
      <c r="Q46" s="500">
        <v>1.41648010231421</v>
      </c>
      <c r="R46" s="500">
        <v>1.6944630724669201</v>
      </c>
      <c r="S46" s="500">
        <v>1.7691885692990601</v>
      </c>
      <c r="T46" s="500">
        <v>1.6517632306385599</v>
      </c>
      <c r="U46" s="500">
        <v>1.45321229620037</v>
      </c>
    </row>
    <row r="47" spans="1:21" ht="15" thickBot="1" x14ac:dyDescent="0.35">
      <c r="A47" s="1361"/>
      <c r="B47" s="473" t="s">
        <v>17</v>
      </c>
      <c r="C47" s="502">
        <v>12314</v>
      </c>
      <c r="D47" s="502">
        <v>1076</v>
      </c>
      <c r="E47" s="502">
        <v>5438</v>
      </c>
      <c r="F47" s="502">
        <v>1138</v>
      </c>
      <c r="G47" s="502">
        <v>15767</v>
      </c>
      <c r="H47" s="502">
        <v>2524</v>
      </c>
      <c r="I47" s="496">
        <v>108</v>
      </c>
      <c r="J47" s="502">
        <v>38365</v>
      </c>
      <c r="L47" s="1361"/>
      <c r="M47" s="473" t="s">
        <v>17</v>
      </c>
      <c r="N47" s="496">
        <v>660</v>
      </c>
      <c r="O47" s="496">
        <v>21</v>
      </c>
      <c r="P47" s="496">
        <v>621</v>
      </c>
      <c r="Q47" s="496">
        <v>74</v>
      </c>
      <c r="R47" s="496">
        <v>632</v>
      </c>
      <c r="S47" s="496">
        <v>231</v>
      </c>
      <c r="T47" s="496">
        <v>12</v>
      </c>
      <c r="U47" s="502">
        <v>2252</v>
      </c>
    </row>
    <row r="48" spans="1:21" ht="15" thickBot="1" x14ac:dyDescent="0.35">
      <c r="A48" s="1361"/>
      <c r="B48" s="473" t="s">
        <v>18</v>
      </c>
      <c r="C48" s="496">
        <v>455</v>
      </c>
      <c r="D48" s="496">
        <v>12</v>
      </c>
      <c r="E48" s="496">
        <v>475</v>
      </c>
      <c r="F48" s="496">
        <v>54</v>
      </c>
      <c r="G48" s="496">
        <v>485</v>
      </c>
      <c r="H48" s="496">
        <v>171</v>
      </c>
      <c r="I48" s="496">
        <v>12</v>
      </c>
      <c r="J48" s="502">
        <v>1664</v>
      </c>
      <c r="L48" s="1361"/>
      <c r="M48" s="473" t="s">
        <v>18</v>
      </c>
      <c r="N48" s="496">
        <v>455</v>
      </c>
      <c r="O48" s="496">
        <v>12</v>
      </c>
      <c r="P48" s="496">
        <v>475</v>
      </c>
      <c r="Q48" s="496">
        <v>54</v>
      </c>
      <c r="R48" s="496">
        <v>485</v>
      </c>
      <c r="S48" s="496">
        <v>171</v>
      </c>
      <c r="T48" s="496">
        <v>12</v>
      </c>
      <c r="U48" s="502">
        <v>1664</v>
      </c>
    </row>
    <row r="49" spans="1:21" ht="15" thickBot="1" x14ac:dyDescent="0.35">
      <c r="A49" s="1361"/>
      <c r="B49" s="471" t="s">
        <v>252</v>
      </c>
      <c r="C49" s="496">
        <v>1</v>
      </c>
      <c r="D49" s="496">
        <v>1</v>
      </c>
      <c r="E49" s="496">
        <v>1</v>
      </c>
      <c r="F49" s="496">
        <v>1</v>
      </c>
      <c r="G49" s="496">
        <v>2</v>
      </c>
      <c r="H49" s="496">
        <v>2</v>
      </c>
      <c r="I49" s="496">
        <v>1</v>
      </c>
      <c r="J49" s="496">
        <v>1</v>
      </c>
      <c r="L49" s="1361"/>
      <c r="M49" s="471" t="s">
        <v>252</v>
      </c>
      <c r="N49" s="496">
        <v>1</v>
      </c>
      <c r="O49" s="496">
        <v>1</v>
      </c>
      <c r="P49" s="496">
        <v>1</v>
      </c>
      <c r="Q49" s="496">
        <v>1</v>
      </c>
      <c r="R49" s="496">
        <v>1</v>
      </c>
      <c r="S49" s="496">
        <v>2</v>
      </c>
      <c r="T49" s="496">
        <v>1</v>
      </c>
      <c r="U49" s="496">
        <v>1</v>
      </c>
    </row>
    <row r="50" spans="1:21" ht="15" thickBot="1" x14ac:dyDescent="0.35">
      <c r="A50" s="1361"/>
      <c r="B50" s="473" t="s">
        <v>287</v>
      </c>
      <c r="C50" s="493">
        <v>0.38941184312453703</v>
      </c>
      <c r="D50" s="493">
        <v>0.71717686658978397</v>
      </c>
      <c r="E50" s="493">
        <v>0.73518386291939997</v>
      </c>
      <c r="F50" s="493">
        <v>0.69773854511743405</v>
      </c>
      <c r="G50" s="493">
        <v>1.0756184454214399</v>
      </c>
      <c r="H50" s="493">
        <v>0.96085471790743804</v>
      </c>
      <c r="I50" s="493">
        <v>0.73051747531603795</v>
      </c>
      <c r="J50" s="493">
        <v>0.91647134071638703</v>
      </c>
      <c r="L50" s="1361"/>
      <c r="M50" s="473" t="s">
        <v>287</v>
      </c>
      <c r="N50" s="493">
        <v>0.372671988801068</v>
      </c>
      <c r="O50" s="493">
        <v>0.606816506236183</v>
      </c>
      <c r="P50" s="493">
        <v>0.70606428683918399</v>
      </c>
      <c r="Q50" s="493">
        <v>1.13945771093301</v>
      </c>
      <c r="R50" s="493">
        <v>0.95115478285021204</v>
      </c>
      <c r="S50" s="493">
        <v>0.84399297426293596</v>
      </c>
      <c r="T50" s="493">
        <v>1.0462100566976</v>
      </c>
      <c r="U50" s="493">
        <v>0.78391005355971</v>
      </c>
    </row>
    <row r="51" spans="1:21" x14ac:dyDescent="0.3">
      <c r="A51" s="1361"/>
      <c r="B51" s="598" t="s">
        <v>254</v>
      </c>
      <c r="C51" s="781">
        <v>3.4235305748236702E-2</v>
      </c>
      <c r="D51" s="781">
        <v>0.388245475259345</v>
      </c>
      <c r="E51" s="781">
        <v>6.3258649305269699E-2</v>
      </c>
      <c r="F51" s="781">
        <v>0.17806009020365801</v>
      </c>
      <c r="G51" s="781">
        <v>9.1592122984435406E-2</v>
      </c>
      <c r="H51" s="781">
        <v>0.13779403742635399</v>
      </c>
      <c r="I51" s="781">
        <v>0.395467446876753</v>
      </c>
      <c r="J51" s="781">
        <v>4.2132087861791401E-2</v>
      </c>
      <c r="L51" s="1361"/>
      <c r="M51" s="598" t="s">
        <v>254</v>
      </c>
      <c r="N51" s="781">
        <v>3.27636144243506E-2</v>
      </c>
      <c r="O51" s="781">
        <v>0.32850162049864201</v>
      </c>
      <c r="P51" s="781">
        <v>6.0753065132268802E-2</v>
      </c>
      <c r="Q51" s="781">
        <v>0.29078505725642201</v>
      </c>
      <c r="R51" s="781">
        <v>8.09936704031856E-2</v>
      </c>
      <c r="S51" s="781">
        <v>0.121035154759338</v>
      </c>
      <c r="T51" s="781">
        <v>0.56636840869548</v>
      </c>
      <c r="U51" s="781">
        <v>3.6037970621647798E-2</v>
      </c>
    </row>
    <row r="52" spans="1:21" ht="15" thickBot="1" x14ac:dyDescent="0.35">
      <c r="A52" s="1360" t="s">
        <v>66</v>
      </c>
      <c r="B52" s="471" t="s">
        <v>265</v>
      </c>
      <c r="C52" s="493">
        <v>1.08613244362075</v>
      </c>
      <c r="D52" s="493">
        <v>1.07949415165096</v>
      </c>
      <c r="E52" s="493">
        <v>1.2292156224192801</v>
      </c>
      <c r="F52" s="493">
        <v>1.0797324711741101</v>
      </c>
      <c r="G52" s="493">
        <v>1.9243991565021199</v>
      </c>
      <c r="H52" s="493">
        <v>2.4250278756950001</v>
      </c>
      <c r="I52" s="653">
        <v>1</v>
      </c>
      <c r="J52" s="493">
        <v>1.47512330171759</v>
      </c>
      <c r="L52" s="1451" t="s">
        <v>66</v>
      </c>
      <c r="M52" s="471" t="s">
        <v>265</v>
      </c>
      <c r="N52" s="500">
        <v>1.09844329452644</v>
      </c>
      <c r="O52" s="500">
        <v>1.3698237274913201</v>
      </c>
      <c r="P52" s="500">
        <v>1.27141624581806</v>
      </c>
      <c r="Q52" s="500">
        <v>1.05502796740035</v>
      </c>
      <c r="R52" s="500">
        <v>1.6416399601468601</v>
      </c>
      <c r="S52" s="500">
        <v>2.2576736656385799</v>
      </c>
      <c r="T52" s="675">
        <v>1</v>
      </c>
      <c r="U52" s="500">
        <v>1.4152528455130899</v>
      </c>
    </row>
    <row r="53" spans="1:21" ht="15" thickBot="1" x14ac:dyDescent="0.35">
      <c r="A53" s="1361"/>
      <c r="B53" s="473" t="s">
        <v>17</v>
      </c>
      <c r="C53" s="502">
        <v>4979</v>
      </c>
      <c r="D53" s="496">
        <v>265</v>
      </c>
      <c r="E53" s="502">
        <v>1942</v>
      </c>
      <c r="F53" s="496">
        <v>644</v>
      </c>
      <c r="G53" s="502">
        <v>4006</v>
      </c>
      <c r="H53" s="502">
        <v>1119</v>
      </c>
      <c r="I53" s="653">
        <v>187</v>
      </c>
      <c r="J53" s="502">
        <v>13140</v>
      </c>
      <c r="L53" s="1361"/>
      <c r="M53" s="473" t="s">
        <v>17</v>
      </c>
      <c r="N53" s="496">
        <v>279</v>
      </c>
      <c r="O53" s="496">
        <v>8</v>
      </c>
      <c r="P53" s="496">
        <v>255</v>
      </c>
      <c r="Q53" s="496">
        <v>35</v>
      </c>
      <c r="R53" s="496">
        <v>251</v>
      </c>
      <c r="S53" s="496">
        <v>98</v>
      </c>
      <c r="T53" s="653">
        <v>2</v>
      </c>
      <c r="U53" s="496">
        <v>929</v>
      </c>
    </row>
    <row r="54" spans="1:21" ht="15" thickBot="1" x14ac:dyDescent="0.35">
      <c r="A54" s="1361"/>
      <c r="B54" s="473" t="s">
        <v>18</v>
      </c>
      <c r="C54" s="496">
        <v>266</v>
      </c>
      <c r="D54" s="496">
        <v>10</v>
      </c>
      <c r="E54" s="496">
        <v>278</v>
      </c>
      <c r="F54" s="496">
        <v>38</v>
      </c>
      <c r="G54" s="496">
        <v>264</v>
      </c>
      <c r="H54" s="496">
        <v>107</v>
      </c>
      <c r="I54" s="653">
        <v>2</v>
      </c>
      <c r="J54" s="496">
        <v>965</v>
      </c>
      <c r="L54" s="1361"/>
      <c r="M54" s="473" t="s">
        <v>18</v>
      </c>
      <c r="N54" s="496">
        <v>266</v>
      </c>
      <c r="O54" s="496">
        <v>10</v>
      </c>
      <c r="P54" s="496">
        <v>278</v>
      </c>
      <c r="Q54" s="496">
        <v>38</v>
      </c>
      <c r="R54" s="496">
        <v>264</v>
      </c>
      <c r="S54" s="496">
        <v>107</v>
      </c>
      <c r="T54" s="653">
        <v>2</v>
      </c>
      <c r="U54" s="496">
        <v>965</v>
      </c>
    </row>
    <row r="55" spans="1:21" ht="15" thickBot="1" x14ac:dyDescent="0.35">
      <c r="A55" s="1361"/>
      <c r="B55" s="471" t="s">
        <v>252</v>
      </c>
      <c r="C55" s="496">
        <v>1</v>
      </c>
      <c r="D55" s="496">
        <v>1</v>
      </c>
      <c r="E55" s="496">
        <v>1</v>
      </c>
      <c r="F55" s="496">
        <v>1</v>
      </c>
      <c r="G55" s="496">
        <v>2</v>
      </c>
      <c r="H55" s="496">
        <v>2</v>
      </c>
      <c r="I55" s="653">
        <v>1</v>
      </c>
      <c r="J55" s="496">
        <v>1</v>
      </c>
      <c r="L55" s="1361"/>
      <c r="M55" s="471" t="s">
        <v>252</v>
      </c>
      <c r="N55" s="496">
        <v>1</v>
      </c>
      <c r="O55" s="496">
        <v>1</v>
      </c>
      <c r="P55" s="496">
        <v>1</v>
      </c>
      <c r="Q55" s="496">
        <v>1</v>
      </c>
      <c r="R55" s="496">
        <v>1</v>
      </c>
      <c r="S55" s="496">
        <v>2</v>
      </c>
      <c r="T55" s="653">
        <v>1</v>
      </c>
      <c r="U55" s="496">
        <v>1</v>
      </c>
    </row>
    <row r="56" spans="1:21" ht="15" thickBot="1" x14ac:dyDescent="0.35">
      <c r="A56" s="1361"/>
      <c r="B56" s="473" t="s">
        <v>287</v>
      </c>
      <c r="C56" s="493">
        <v>0.33001082292729</v>
      </c>
      <c r="D56" s="493">
        <v>0.29869022867260903</v>
      </c>
      <c r="E56" s="493">
        <v>0.44209092567910102</v>
      </c>
      <c r="F56" s="493">
        <v>0.274514695129421</v>
      </c>
      <c r="G56" s="493">
        <v>1.09770164907642</v>
      </c>
      <c r="H56" s="493">
        <v>2.2966077966506599</v>
      </c>
      <c r="I56" s="669">
        <v>1.57009245868377E-16</v>
      </c>
      <c r="J56" s="493">
        <v>1.05150068741402</v>
      </c>
      <c r="L56" s="1361"/>
      <c r="M56" s="473" t="s">
        <v>287</v>
      </c>
      <c r="N56" s="493">
        <v>0.358263040361811</v>
      </c>
      <c r="O56" s="493">
        <v>0.62128560099049401</v>
      </c>
      <c r="P56" s="493">
        <v>0.47938380490298199</v>
      </c>
      <c r="Q56" s="493">
        <v>0.23109585163322499</v>
      </c>
      <c r="R56" s="493">
        <v>0.83019961138050502</v>
      </c>
      <c r="S56" s="493">
        <v>2.9290084075864802</v>
      </c>
      <c r="T56" s="653">
        <v>0</v>
      </c>
      <c r="U56" s="493">
        <v>1.1474038937883799</v>
      </c>
    </row>
    <row r="57" spans="1:21" x14ac:dyDescent="0.3">
      <c r="A57" s="1361"/>
      <c r="B57" s="598" t="s">
        <v>254</v>
      </c>
      <c r="C57" s="781">
        <v>3.7945311152138901E-2</v>
      </c>
      <c r="D57" s="781">
        <v>0.17712985576349399</v>
      </c>
      <c r="E57" s="781">
        <v>4.9723301431262301E-2</v>
      </c>
      <c r="F57" s="781">
        <v>8.3511167083888296E-2</v>
      </c>
      <c r="G57" s="781">
        <v>0.12669314200547799</v>
      </c>
      <c r="H57" s="781">
        <v>0.416356836070921</v>
      </c>
      <c r="I57" s="835">
        <v>2.08200123807956E-16</v>
      </c>
      <c r="J57" s="781">
        <v>6.3477038675317496E-2</v>
      </c>
      <c r="L57" s="1361"/>
      <c r="M57" s="598" t="s">
        <v>254</v>
      </c>
      <c r="N57" s="781">
        <v>4.1193808191664801E-2</v>
      </c>
      <c r="O57" s="781">
        <v>0.368435985939146</v>
      </c>
      <c r="P57" s="781">
        <v>5.39177441740991E-2</v>
      </c>
      <c r="Q57" s="781">
        <v>7.0302554364301204E-2</v>
      </c>
      <c r="R57" s="781">
        <v>9.5818929803029695E-2</v>
      </c>
      <c r="S57" s="781">
        <v>0.53100606694201402</v>
      </c>
      <c r="T57" s="834">
        <v>0</v>
      </c>
      <c r="U57" s="781">
        <v>6.9266527558186602E-2</v>
      </c>
    </row>
    <row r="58" spans="1:21" ht="15" thickBot="1" x14ac:dyDescent="0.35">
      <c r="A58" s="1360" t="s">
        <v>71</v>
      </c>
      <c r="B58" s="471" t="s">
        <v>265</v>
      </c>
      <c r="C58" s="493">
        <v>1.14903154973267</v>
      </c>
      <c r="D58" s="653">
        <v>1</v>
      </c>
      <c r="E58" s="493">
        <v>1.5693200096020901</v>
      </c>
      <c r="F58" s="493">
        <v>1.69301104483224</v>
      </c>
      <c r="G58" s="493">
        <v>1.79661572694205</v>
      </c>
      <c r="H58" s="493">
        <v>1.6400202887982001</v>
      </c>
      <c r="I58" s="653">
        <v>0</v>
      </c>
      <c r="J58" s="493">
        <v>1.5266166049879899</v>
      </c>
      <c r="L58" s="1451" t="s">
        <v>71</v>
      </c>
      <c r="M58" s="471" t="s">
        <v>265</v>
      </c>
      <c r="N58" s="500">
        <v>1.19690623812251</v>
      </c>
      <c r="O58" s="675">
        <v>1</v>
      </c>
      <c r="P58" s="500">
        <v>1.2877779219733601</v>
      </c>
      <c r="Q58" s="500">
        <v>1.3871518722234899</v>
      </c>
      <c r="R58" s="500">
        <v>1.82073096046736</v>
      </c>
      <c r="S58" s="500">
        <v>1.71678285188402</v>
      </c>
      <c r="T58" s="675">
        <v>0</v>
      </c>
      <c r="U58" s="500">
        <v>1.41965716192115</v>
      </c>
    </row>
    <row r="59" spans="1:21" ht="15" thickBot="1" x14ac:dyDescent="0.35">
      <c r="A59" s="1361"/>
      <c r="B59" s="473" t="s">
        <v>17</v>
      </c>
      <c r="C59" s="502">
        <v>1197</v>
      </c>
      <c r="D59" s="653">
        <v>91</v>
      </c>
      <c r="E59" s="496">
        <v>362</v>
      </c>
      <c r="F59" s="496">
        <v>43</v>
      </c>
      <c r="G59" s="502">
        <v>1541</v>
      </c>
      <c r="H59" s="496">
        <v>544</v>
      </c>
      <c r="I59" s="653">
        <v>0</v>
      </c>
      <c r="J59" s="502">
        <v>3778</v>
      </c>
      <c r="L59" s="1361"/>
      <c r="M59" s="473" t="s">
        <v>17</v>
      </c>
      <c r="N59" s="496">
        <v>104</v>
      </c>
      <c r="O59" s="653">
        <v>4</v>
      </c>
      <c r="P59" s="496">
        <v>56</v>
      </c>
      <c r="Q59" s="496">
        <v>16</v>
      </c>
      <c r="R59" s="496">
        <v>64</v>
      </c>
      <c r="S59" s="496">
        <v>24</v>
      </c>
      <c r="T59" s="653">
        <v>0</v>
      </c>
      <c r="U59" s="496">
        <v>269</v>
      </c>
    </row>
    <row r="60" spans="1:21" ht="15" thickBot="1" x14ac:dyDescent="0.35">
      <c r="A60" s="1361"/>
      <c r="B60" s="473" t="s">
        <v>18</v>
      </c>
      <c r="C60" s="496">
        <v>75</v>
      </c>
      <c r="D60" s="653">
        <v>4</v>
      </c>
      <c r="E60" s="496">
        <v>40</v>
      </c>
      <c r="F60" s="496">
        <v>12</v>
      </c>
      <c r="G60" s="496">
        <v>49</v>
      </c>
      <c r="H60" s="496">
        <v>17</v>
      </c>
      <c r="I60" s="653">
        <v>0</v>
      </c>
      <c r="J60" s="496">
        <v>197</v>
      </c>
      <c r="L60" s="1361"/>
      <c r="M60" s="473" t="s">
        <v>18</v>
      </c>
      <c r="N60" s="496">
        <v>75</v>
      </c>
      <c r="O60" s="653">
        <v>4</v>
      </c>
      <c r="P60" s="496">
        <v>40</v>
      </c>
      <c r="Q60" s="496">
        <v>12</v>
      </c>
      <c r="R60" s="496">
        <v>49</v>
      </c>
      <c r="S60" s="496">
        <v>17</v>
      </c>
      <c r="T60" s="653">
        <v>0</v>
      </c>
      <c r="U60" s="496">
        <v>197</v>
      </c>
    </row>
    <row r="61" spans="1:21" ht="15" thickBot="1" x14ac:dyDescent="0.35">
      <c r="A61" s="1361"/>
      <c r="B61" s="471" t="s">
        <v>252</v>
      </c>
      <c r="C61" s="496">
        <v>1</v>
      </c>
      <c r="D61" s="653">
        <v>1</v>
      </c>
      <c r="E61" s="496">
        <v>2</v>
      </c>
      <c r="F61" s="496">
        <v>2</v>
      </c>
      <c r="G61" s="496">
        <v>2</v>
      </c>
      <c r="H61" s="496">
        <v>2</v>
      </c>
      <c r="I61" s="653">
        <v>0</v>
      </c>
      <c r="J61" s="496">
        <v>1</v>
      </c>
      <c r="L61" s="1361"/>
      <c r="M61" s="471" t="s">
        <v>252</v>
      </c>
      <c r="N61" s="496">
        <v>1</v>
      </c>
      <c r="O61" s="653">
        <v>1</v>
      </c>
      <c r="P61" s="496">
        <v>1</v>
      </c>
      <c r="Q61" s="496">
        <v>1</v>
      </c>
      <c r="R61" s="496">
        <v>1</v>
      </c>
      <c r="S61" s="496">
        <v>2</v>
      </c>
      <c r="T61" s="653">
        <v>0</v>
      </c>
      <c r="U61" s="496">
        <v>1</v>
      </c>
    </row>
    <row r="62" spans="1:21" ht="15" thickBot="1" x14ac:dyDescent="0.35">
      <c r="A62" s="1361"/>
      <c r="B62" s="473" t="s">
        <v>287</v>
      </c>
      <c r="C62" s="493">
        <v>0.44434283336080599</v>
      </c>
      <c r="D62" s="653">
        <v>0</v>
      </c>
      <c r="E62" s="497">
        <v>0.52219788439081405</v>
      </c>
      <c r="F62" s="497">
        <v>0.48175444885177099</v>
      </c>
      <c r="G62" s="493">
        <v>0.80631023655635303</v>
      </c>
      <c r="H62" s="493">
        <v>0.70412636107902404</v>
      </c>
      <c r="I62" s="653">
        <v>0</v>
      </c>
      <c r="J62" s="493">
        <v>0.70926078967291895</v>
      </c>
      <c r="L62" s="1361"/>
      <c r="M62" s="473" t="s">
        <v>287</v>
      </c>
      <c r="N62" s="493">
        <v>0.50962874616111098</v>
      </c>
      <c r="O62" s="669">
        <v>2.5639502485114199E-16</v>
      </c>
      <c r="P62" s="497">
        <v>0.62158211140979203</v>
      </c>
      <c r="Q62" s="497">
        <v>0.50875816729544698</v>
      </c>
      <c r="R62" s="493">
        <v>1.09752791070031</v>
      </c>
      <c r="S62" s="493">
        <v>0.82965208428421999</v>
      </c>
      <c r="T62" s="653">
        <v>0</v>
      </c>
      <c r="U62" s="493">
        <v>0.77853045444023805</v>
      </c>
    </row>
    <row r="63" spans="1:21" x14ac:dyDescent="0.3">
      <c r="A63" s="1361"/>
      <c r="B63" s="598" t="s">
        <v>254</v>
      </c>
      <c r="C63" s="781">
        <v>9.6218437907270707E-2</v>
      </c>
      <c r="D63" s="834">
        <v>0</v>
      </c>
      <c r="E63" s="781">
        <v>0.15483739852021</v>
      </c>
      <c r="F63" s="781">
        <v>0.26079896559148702</v>
      </c>
      <c r="G63" s="781">
        <v>0.21601051237344701</v>
      </c>
      <c r="H63" s="781">
        <v>0.32025572100973898</v>
      </c>
      <c r="I63" s="834">
        <v>0</v>
      </c>
      <c r="J63" s="781">
        <v>9.4764045327226001E-2</v>
      </c>
      <c r="L63" s="1361"/>
      <c r="M63" s="598" t="s">
        <v>254</v>
      </c>
      <c r="N63" s="781">
        <v>0.11035551422621</v>
      </c>
      <c r="O63" s="835">
        <v>2.4040879505167302E-16</v>
      </c>
      <c r="P63" s="781">
        <v>0.184305911560074</v>
      </c>
      <c r="Q63" s="781">
        <v>0.275417495537645</v>
      </c>
      <c r="R63" s="781">
        <v>0.29402772727661303</v>
      </c>
      <c r="S63" s="781">
        <v>0.37734821635211502</v>
      </c>
      <c r="T63" s="834">
        <v>0</v>
      </c>
      <c r="U63" s="781">
        <v>0.104019137033112</v>
      </c>
    </row>
    <row r="64" spans="1:21" ht="15" thickBot="1" x14ac:dyDescent="0.35">
      <c r="A64" s="1360" t="s">
        <v>72</v>
      </c>
      <c r="B64" s="471" t="s">
        <v>265</v>
      </c>
      <c r="C64" s="493">
        <v>1.0911560749661</v>
      </c>
      <c r="D64" s="653">
        <v>1</v>
      </c>
      <c r="E64" s="493">
        <v>1.81598254771384</v>
      </c>
      <c r="F64" s="493">
        <v>1.5248921885429001</v>
      </c>
      <c r="G64" s="493">
        <v>2.0273522818374099</v>
      </c>
      <c r="H64" s="493">
        <v>2.0348761391554699</v>
      </c>
      <c r="I64" s="653">
        <v>0</v>
      </c>
      <c r="J64" s="493">
        <v>1.67681124383029</v>
      </c>
      <c r="L64" s="1451" t="s">
        <v>72</v>
      </c>
      <c r="M64" s="471" t="s">
        <v>265</v>
      </c>
      <c r="N64" s="493">
        <v>1.09586703182936</v>
      </c>
      <c r="O64" s="653">
        <v>1</v>
      </c>
      <c r="P64" s="493">
        <v>1.4251001557973599</v>
      </c>
      <c r="Q64" s="493">
        <v>1.60298110607871</v>
      </c>
      <c r="R64" s="493">
        <v>1.8605169925371201</v>
      </c>
      <c r="S64" s="493">
        <v>1.76726712761037</v>
      </c>
      <c r="T64" s="653">
        <v>0</v>
      </c>
      <c r="U64" s="493">
        <v>1.4724823273048899</v>
      </c>
    </row>
    <row r="65" spans="1:21" ht="15" thickBot="1" x14ac:dyDescent="0.35">
      <c r="A65" s="1361"/>
      <c r="B65" s="473" t="s">
        <v>17</v>
      </c>
      <c r="C65" s="502">
        <v>1754</v>
      </c>
      <c r="D65" s="653">
        <v>70</v>
      </c>
      <c r="E65" s="502">
        <v>1140</v>
      </c>
      <c r="F65" s="496">
        <v>49</v>
      </c>
      <c r="G65" s="502">
        <v>1864</v>
      </c>
      <c r="H65" s="496">
        <v>754</v>
      </c>
      <c r="I65" s="653">
        <v>0</v>
      </c>
      <c r="J65" s="502">
        <v>5630</v>
      </c>
      <c r="L65" s="1361"/>
      <c r="M65" s="473" t="s">
        <v>17</v>
      </c>
      <c r="N65" s="496">
        <v>109</v>
      </c>
      <c r="O65" s="653">
        <v>7</v>
      </c>
      <c r="P65" s="496">
        <v>123</v>
      </c>
      <c r="Q65" s="496">
        <v>9</v>
      </c>
      <c r="R65" s="496">
        <v>90</v>
      </c>
      <c r="S65" s="496">
        <v>48</v>
      </c>
      <c r="T65" s="653">
        <v>0</v>
      </c>
      <c r="U65" s="496">
        <v>385</v>
      </c>
    </row>
    <row r="66" spans="1:21" ht="15" thickBot="1" x14ac:dyDescent="0.35">
      <c r="A66" s="1361"/>
      <c r="B66" s="473" t="s">
        <v>18</v>
      </c>
      <c r="C66" s="496">
        <v>126</v>
      </c>
      <c r="D66" s="653">
        <v>3</v>
      </c>
      <c r="E66" s="496">
        <v>134</v>
      </c>
      <c r="F66" s="496">
        <v>11</v>
      </c>
      <c r="G66" s="496">
        <v>96</v>
      </c>
      <c r="H66" s="496">
        <v>45</v>
      </c>
      <c r="I66" s="653">
        <v>0</v>
      </c>
      <c r="J66" s="496">
        <v>415</v>
      </c>
      <c r="L66" s="1361"/>
      <c r="M66" s="473" t="s">
        <v>18</v>
      </c>
      <c r="N66" s="496">
        <v>126</v>
      </c>
      <c r="O66" s="653">
        <v>3</v>
      </c>
      <c r="P66" s="496">
        <v>134</v>
      </c>
      <c r="Q66" s="496">
        <v>11</v>
      </c>
      <c r="R66" s="496">
        <v>96</v>
      </c>
      <c r="S66" s="496">
        <v>45</v>
      </c>
      <c r="T66" s="653">
        <v>0</v>
      </c>
      <c r="U66" s="496">
        <v>415</v>
      </c>
    </row>
    <row r="67" spans="1:21" ht="15" thickBot="1" x14ac:dyDescent="0.35">
      <c r="A67" s="1361"/>
      <c r="B67" s="471" t="s">
        <v>252</v>
      </c>
      <c r="C67" s="496">
        <v>1</v>
      </c>
      <c r="D67" s="653">
        <v>1</v>
      </c>
      <c r="E67" s="496">
        <v>2</v>
      </c>
      <c r="F67" s="496">
        <v>2</v>
      </c>
      <c r="G67" s="496">
        <v>2</v>
      </c>
      <c r="H67" s="496">
        <v>2</v>
      </c>
      <c r="I67" s="653">
        <v>0</v>
      </c>
      <c r="J67" s="496">
        <v>1</v>
      </c>
      <c r="L67" s="1361"/>
      <c r="M67" s="471" t="s">
        <v>252</v>
      </c>
      <c r="N67" s="496">
        <v>1</v>
      </c>
      <c r="O67" s="653">
        <v>1</v>
      </c>
      <c r="P67" s="496">
        <v>1</v>
      </c>
      <c r="Q67" s="496">
        <v>2</v>
      </c>
      <c r="R67" s="496">
        <v>2</v>
      </c>
      <c r="S67" s="496">
        <v>2</v>
      </c>
      <c r="T67" s="653">
        <v>0</v>
      </c>
      <c r="U67" s="496">
        <v>1</v>
      </c>
    </row>
    <row r="68" spans="1:21" ht="15" thickBot="1" x14ac:dyDescent="0.35">
      <c r="A68" s="1361"/>
      <c r="B68" s="473" t="s">
        <v>287</v>
      </c>
      <c r="C68" s="493">
        <v>0.344397498334027</v>
      </c>
      <c r="D68" s="653">
        <v>0</v>
      </c>
      <c r="E68" s="497">
        <v>0.95205383407647004</v>
      </c>
      <c r="F68" s="497">
        <v>0.52375415687562799</v>
      </c>
      <c r="G68" s="493">
        <v>1.13750933556676</v>
      </c>
      <c r="H68" s="493">
        <v>0.79356376690741004</v>
      </c>
      <c r="I68" s="653">
        <v>0</v>
      </c>
      <c r="J68" s="493">
        <v>0.950789151686529</v>
      </c>
      <c r="L68" s="1361"/>
      <c r="M68" s="473" t="s">
        <v>287</v>
      </c>
      <c r="N68" s="493">
        <v>0.31174643954690301</v>
      </c>
      <c r="O68" s="653">
        <v>0</v>
      </c>
      <c r="P68" s="497">
        <v>0.75881409743225903</v>
      </c>
      <c r="Q68" s="497">
        <v>0.513161164713275</v>
      </c>
      <c r="R68" s="493">
        <v>1.0582196874699901</v>
      </c>
      <c r="S68" s="493">
        <v>0.76816127377048604</v>
      </c>
      <c r="T68" s="653">
        <v>0</v>
      </c>
      <c r="U68" s="493">
        <v>0.79865164323362603</v>
      </c>
    </row>
    <row r="69" spans="1:21" x14ac:dyDescent="0.3">
      <c r="A69" s="1361"/>
      <c r="B69" s="598" t="s">
        <v>254</v>
      </c>
      <c r="C69" s="499">
        <v>5.75367688579893E-2</v>
      </c>
      <c r="D69" s="672">
        <v>0</v>
      </c>
      <c r="E69" s="499">
        <v>0.154233907235965</v>
      </c>
      <c r="F69" s="499">
        <v>0.29614328797307699</v>
      </c>
      <c r="G69" s="499">
        <v>0.21771587973303599</v>
      </c>
      <c r="H69" s="499">
        <v>0.22184330516126699</v>
      </c>
      <c r="I69" s="672">
        <v>0</v>
      </c>
      <c r="J69" s="499">
        <v>8.7524758905666203E-2</v>
      </c>
      <c r="L69" s="1361"/>
      <c r="M69" s="598" t="s">
        <v>254</v>
      </c>
      <c r="N69" s="499">
        <v>5.20819196459857E-2</v>
      </c>
      <c r="O69" s="672">
        <v>0</v>
      </c>
      <c r="P69" s="499">
        <v>0.122928829152017</v>
      </c>
      <c r="Q69" s="499">
        <v>0.29015375359468498</v>
      </c>
      <c r="R69" s="499">
        <v>0.20254007857751299</v>
      </c>
      <c r="S69" s="499">
        <v>0.214741956445721</v>
      </c>
      <c r="T69" s="672">
        <v>0</v>
      </c>
      <c r="U69" s="499">
        <v>7.3519762399101907E-2</v>
      </c>
    </row>
    <row r="70" spans="1:21" x14ac:dyDescent="0.3">
      <c r="A70" s="491" t="s">
        <v>288</v>
      </c>
      <c r="B70" s="491"/>
      <c r="C70" s="492"/>
      <c r="D70" s="492"/>
      <c r="E70" s="492"/>
      <c r="F70" s="492"/>
      <c r="G70" s="492"/>
      <c r="H70" s="492"/>
      <c r="I70" s="492"/>
      <c r="J70" s="492"/>
      <c r="L70" s="838" t="s">
        <v>288</v>
      </c>
      <c r="M70" s="491"/>
      <c r="N70" s="492"/>
      <c r="O70" s="492"/>
      <c r="P70" s="492"/>
      <c r="Q70" s="492"/>
      <c r="R70" s="492"/>
      <c r="S70" s="492"/>
      <c r="T70" s="492"/>
      <c r="U70" s="492"/>
    </row>
    <row r="71" spans="1:21" ht="15" thickBot="1" x14ac:dyDescent="0.35">
      <c r="A71" s="1360" t="s">
        <v>27</v>
      </c>
      <c r="B71" s="471" t="s">
        <v>265</v>
      </c>
      <c r="C71" s="493">
        <v>1.15267852639211</v>
      </c>
      <c r="D71" s="493">
        <v>1.0019016001197201</v>
      </c>
      <c r="E71" s="493">
        <v>1.5609074271952801</v>
      </c>
      <c r="F71" s="493">
        <v>1.2098764146584</v>
      </c>
      <c r="G71" s="493">
        <v>2.0177832456056501</v>
      </c>
      <c r="H71" s="493">
        <v>1.87345929475323</v>
      </c>
      <c r="I71" s="493">
        <v>1.47314603716759</v>
      </c>
      <c r="J71" s="493">
        <v>1.61659492806586</v>
      </c>
      <c r="L71" s="1451" t="s">
        <v>27</v>
      </c>
      <c r="M71" s="471" t="s">
        <v>265</v>
      </c>
      <c r="N71" s="493">
        <v>1.1245080650061501</v>
      </c>
      <c r="O71" s="493">
        <v>1.08293077584305</v>
      </c>
      <c r="P71" s="493">
        <v>1.4372165191622399</v>
      </c>
      <c r="Q71" s="493">
        <v>1.47763324045675</v>
      </c>
      <c r="R71" s="493">
        <v>1.6952953179403101</v>
      </c>
      <c r="S71" s="493">
        <v>1.73463888997482</v>
      </c>
      <c r="T71" s="493">
        <v>1.6517632306385599</v>
      </c>
      <c r="U71" s="493">
        <v>1.4503222793847499</v>
      </c>
    </row>
    <row r="72" spans="1:21" ht="15" thickBot="1" x14ac:dyDescent="0.35">
      <c r="A72" s="1361"/>
      <c r="B72" s="473" t="s">
        <v>17</v>
      </c>
      <c r="C72" s="502">
        <v>11214</v>
      </c>
      <c r="D72" s="496">
        <v>841</v>
      </c>
      <c r="E72" s="502">
        <v>4808</v>
      </c>
      <c r="F72" s="496">
        <v>981</v>
      </c>
      <c r="G72" s="502">
        <v>14500</v>
      </c>
      <c r="H72" s="502">
        <v>2274</v>
      </c>
      <c r="I72" s="496">
        <v>108</v>
      </c>
      <c r="J72" s="502">
        <v>34725</v>
      </c>
      <c r="L72" s="1361"/>
      <c r="M72" s="473" t="s">
        <v>17</v>
      </c>
      <c r="N72" s="496">
        <v>583</v>
      </c>
      <c r="O72" s="496">
        <v>12</v>
      </c>
      <c r="P72" s="496">
        <v>576</v>
      </c>
      <c r="Q72" s="496">
        <v>65</v>
      </c>
      <c r="R72" s="496">
        <v>561</v>
      </c>
      <c r="S72" s="496">
        <v>212</v>
      </c>
      <c r="T72" s="496">
        <v>12</v>
      </c>
      <c r="U72" s="502">
        <v>2021</v>
      </c>
    </row>
    <row r="73" spans="1:21" ht="15" thickBot="1" x14ac:dyDescent="0.35">
      <c r="A73" s="1361"/>
      <c r="B73" s="473" t="s">
        <v>18</v>
      </c>
      <c r="C73" s="496">
        <v>395</v>
      </c>
      <c r="D73" s="496">
        <v>6</v>
      </c>
      <c r="E73" s="496">
        <v>434</v>
      </c>
      <c r="F73" s="496">
        <v>47</v>
      </c>
      <c r="G73" s="496">
        <v>426</v>
      </c>
      <c r="H73" s="496">
        <v>156</v>
      </c>
      <c r="I73" s="496">
        <v>12</v>
      </c>
      <c r="J73" s="502">
        <v>1476</v>
      </c>
      <c r="L73" s="1361"/>
      <c r="M73" s="473" t="s">
        <v>18</v>
      </c>
      <c r="N73" s="496">
        <v>395</v>
      </c>
      <c r="O73" s="496">
        <v>6</v>
      </c>
      <c r="P73" s="496">
        <v>434</v>
      </c>
      <c r="Q73" s="496">
        <v>47</v>
      </c>
      <c r="R73" s="496">
        <v>426</v>
      </c>
      <c r="S73" s="496">
        <v>156</v>
      </c>
      <c r="T73" s="496">
        <v>12</v>
      </c>
      <c r="U73" s="502">
        <v>1476</v>
      </c>
    </row>
    <row r="74" spans="1:21" ht="15" thickBot="1" x14ac:dyDescent="0.35">
      <c r="A74" s="1361"/>
      <c r="B74" s="471" t="s">
        <v>252</v>
      </c>
      <c r="C74" s="496">
        <v>1</v>
      </c>
      <c r="D74" s="496">
        <v>1</v>
      </c>
      <c r="E74" s="496">
        <v>1</v>
      </c>
      <c r="F74" s="496">
        <v>1</v>
      </c>
      <c r="G74" s="496">
        <v>2</v>
      </c>
      <c r="H74" s="496">
        <v>2</v>
      </c>
      <c r="I74" s="496">
        <v>1</v>
      </c>
      <c r="J74" s="496">
        <v>1</v>
      </c>
      <c r="L74" s="1361"/>
      <c r="M74" s="471" t="s">
        <v>252</v>
      </c>
      <c r="N74" s="496">
        <v>1</v>
      </c>
      <c r="O74" s="496">
        <v>1</v>
      </c>
      <c r="P74" s="496">
        <v>1</v>
      </c>
      <c r="Q74" s="496">
        <v>1</v>
      </c>
      <c r="R74" s="496">
        <v>1</v>
      </c>
      <c r="S74" s="496">
        <v>2</v>
      </c>
      <c r="T74" s="496">
        <v>1</v>
      </c>
      <c r="U74" s="496">
        <v>1</v>
      </c>
    </row>
    <row r="75" spans="1:21" ht="15" thickBot="1" x14ac:dyDescent="0.35">
      <c r="A75" s="1361"/>
      <c r="B75" s="473" t="s">
        <v>287</v>
      </c>
      <c r="C75" s="497">
        <v>0.40183640711629098</v>
      </c>
      <c r="D75" s="497">
        <v>4.7724006999007702E-2</v>
      </c>
      <c r="E75" s="497">
        <v>0.74559242950124205</v>
      </c>
      <c r="F75" s="497">
        <v>0.74849654951258704</v>
      </c>
      <c r="G75" s="497">
        <v>1.0800364198094401</v>
      </c>
      <c r="H75" s="497">
        <v>0.97460061985093305</v>
      </c>
      <c r="I75" s="497">
        <v>0.73051747531603795</v>
      </c>
      <c r="J75" s="497">
        <v>0.92169055765264896</v>
      </c>
      <c r="L75" s="1361"/>
      <c r="M75" s="473" t="s">
        <v>287</v>
      </c>
      <c r="N75" s="497">
        <v>0.38213814106491001</v>
      </c>
      <c r="O75" s="497">
        <v>0.302099180259296</v>
      </c>
      <c r="P75" s="497">
        <v>0.700979296238742</v>
      </c>
      <c r="Q75" s="497">
        <v>1.2096938565608499</v>
      </c>
      <c r="R75" s="497">
        <v>0.96168391964617606</v>
      </c>
      <c r="S75" s="497">
        <v>0.81945101230599804</v>
      </c>
      <c r="T75" s="497">
        <v>1.0462100566976</v>
      </c>
      <c r="U75" s="497">
        <v>0.78576491092104395</v>
      </c>
    </row>
    <row r="76" spans="1:21" x14ac:dyDescent="0.3">
      <c r="A76" s="1361"/>
      <c r="B76" s="598" t="s">
        <v>254</v>
      </c>
      <c r="C76" s="504">
        <v>3.7915910363038097E-2</v>
      </c>
      <c r="D76" s="504">
        <v>3.6536927982213301E-2</v>
      </c>
      <c r="E76" s="504">
        <v>6.7116202938955205E-2</v>
      </c>
      <c r="F76" s="504">
        <v>0.20474420914070601</v>
      </c>
      <c r="G76" s="504">
        <v>9.8130577483611203E-2</v>
      </c>
      <c r="H76" s="504">
        <v>0.14633059473158999</v>
      </c>
      <c r="I76" s="504">
        <v>0.395467446876753</v>
      </c>
      <c r="J76" s="504">
        <v>4.4989660220903498E-2</v>
      </c>
      <c r="L76" s="1361"/>
      <c r="M76" s="598" t="s">
        <v>254</v>
      </c>
      <c r="N76" s="504">
        <v>3.6057249284338802E-2</v>
      </c>
      <c r="O76" s="504">
        <v>0.23128351298852801</v>
      </c>
      <c r="P76" s="504">
        <v>6.3100250003661096E-2</v>
      </c>
      <c r="Q76" s="504">
        <v>0.33090040578704899</v>
      </c>
      <c r="R76" s="504">
        <v>8.7377237156718204E-2</v>
      </c>
      <c r="S76" s="504">
        <v>0.123035786702537</v>
      </c>
      <c r="T76" s="504">
        <v>0.56636840869548</v>
      </c>
      <c r="U76" s="504">
        <v>3.8354842698918902E-2</v>
      </c>
    </row>
    <row r="77" spans="1:21" ht="15" thickBot="1" x14ac:dyDescent="0.35">
      <c r="A77" s="1360" t="s">
        <v>84</v>
      </c>
      <c r="B77" s="471" t="s">
        <v>265</v>
      </c>
      <c r="C77" s="500">
        <v>1.0787906461913599</v>
      </c>
      <c r="D77" s="524">
        <v>1</v>
      </c>
      <c r="E77" s="500">
        <v>1.5242653968650699</v>
      </c>
      <c r="F77" s="500">
        <v>1.0103029517850699</v>
      </c>
      <c r="G77" s="500">
        <v>1.80175905687329</v>
      </c>
      <c r="H77" s="500">
        <v>2.5425233328919199</v>
      </c>
      <c r="I77" s="673">
        <v>1.95766782799989</v>
      </c>
      <c r="J77" s="500">
        <v>1.6284527014699299</v>
      </c>
      <c r="L77" s="1451" t="s">
        <v>84</v>
      </c>
      <c r="M77" s="471" t="s">
        <v>265</v>
      </c>
      <c r="N77" s="500">
        <v>1.15137886353779</v>
      </c>
      <c r="O77" s="524">
        <v>1</v>
      </c>
      <c r="P77" s="500">
        <v>1.448369068406</v>
      </c>
      <c r="Q77" s="500">
        <v>1.0432279049100499</v>
      </c>
      <c r="R77" s="500">
        <v>1.5750082475101399</v>
      </c>
      <c r="S77" s="500">
        <v>1.9042937723269899</v>
      </c>
      <c r="T77" s="673">
        <v>1.4881878302603699</v>
      </c>
      <c r="U77" s="500">
        <v>1.4255424978290501</v>
      </c>
    </row>
    <row r="78" spans="1:21" ht="15" thickBot="1" x14ac:dyDescent="0.35">
      <c r="A78" s="1361"/>
      <c r="B78" s="473" t="s">
        <v>17</v>
      </c>
      <c r="C78" s="502">
        <v>2984</v>
      </c>
      <c r="D78" s="496">
        <v>18</v>
      </c>
      <c r="E78" s="502">
        <v>1585</v>
      </c>
      <c r="F78" s="496">
        <v>398</v>
      </c>
      <c r="G78" s="502">
        <v>4554</v>
      </c>
      <c r="H78" s="502">
        <v>1306</v>
      </c>
      <c r="I78" s="653">
        <v>242</v>
      </c>
      <c r="J78" s="502">
        <v>11086</v>
      </c>
      <c r="L78" s="1361"/>
      <c r="M78" s="473" t="s">
        <v>17</v>
      </c>
      <c r="N78" s="496">
        <v>221</v>
      </c>
      <c r="O78" s="496">
        <v>6</v>
      </c>
      <c r="P78" s="496">
        <v>157</v>
      </c>
      <c r="Q78" s="496">
        <v>18</v>
      </c>
      <c r="R78" s="496">
        <v>182</v>
      </c>
      <c r="S78" s="496">
        <v>82</v>
      </c>
      <c r="T78" s="653">
        <v>4</v>
      </c>
      <c r="U78" s="496">
        <v>671</v>
      </c>
    </row>
    <row r="79" spans="1:21" ht="15" thickBot="1" x14ac:dyDescent="0.35">
      <c r="A79" s="1361"/>
      <c r="B79" s="473" t="s">
        <v>18</v>
      </c>
      <c r="C79" s="496">
        <v>212</v>
      </c>
      <c r="D79" s="496">
        <v>8</v>
      </c>
      <c r="E79" s="496">
        <v>160</v>
      </c>
      <c r="F79" s="496">
        <v>20</v>
      </c>
      <c r="G79" s="496">
        <v>176</v>
      </c>
      <c r="H79" s="496">
        <v>77</v>
      </c>
      <c r="I79" s="653">
        <v>4</v>
      </c>
      <c r="J79" s="496">
        <v>657</v>
      </c>
      <c r="L79" s="1361"/>
      <c r="M79" s="473" t="s">
        <v>18</v>
      </c>
      <c r="N79" s="496">
        <v>212</v>
      </c>
      <c r="O79" s="496">
        <v>8</v>
      </c>
      <c r="P79" s="496">
        <v>160</v>
      </c>
      <c r="Q79" s="496">
        <v>20</v>
      </c>
      <c r="R79" s="496">
        <v>176</v>
      </c>
      <c r="S79" s="496">
        <v>77</v>
      </c>
      <c r="T79" s="653">
        <v>4</v>
      </c>
      <c r="U79" s="496">
        <v>657</v>
      </c>
    </row>
    <row r="80" spans="1:21" ht="15" thickBot="1" x14ac:dyDescent="0.35">
      <c r="A80" s="1361"/>
      <c r="B80" s="471" t="s">
        <v>252</v>
      </c>
      <c r="C80" s="495">
        <v>1</v>
      </c>
      <c r="D80" s="495">
        <v>1</v>
      </c>
      <c r="E80" s="496">
        <v>1</v>
      </c>
      <c r="F80" s="495">
        <v>1</v>
      </c>
      <c r="G80" s="495">
        <v>1</v>
      </c>
      <c r="H80" s="495">
        <v>2</v>
      </c>
      <c r="I80" s="652">
        <v>2</v>
      </c>
      <c r="J80" s="495">
        <v>1</v>
      </c>
      <c r="L80" s="1361"/>
      <c r="M80" s="471" t="s">
        <v>252</v>
      </c>
      <c r="N80" s="495">
        <v>1</v>
      </c>
      <c r="O80" s="495">
        <v>1</v>
      </c>
      <c r="P80" s="496">
        <v>1</v>
      </c>
      <c r="Q80" s="495">
        <v>1</v>
      </c>
      <c r="R80" s="495">
        <v>1</v>
      </c>
      <c r="S80" s="495">
        <v>2</v>
      </c>
      <c r="T80" s="652">
        <v>1</v>
      </c>
      <c r="U80" s="495">
        <v>1</v>
      </c>
    </row>
    <row r="81" spans="1:21" ht="15" thickBot="1" x14ac:dyDescent="0.35">
      <c r="A81" s="1361"/>
      <c r="B81" s="473" t="s">
        <v>287</v>
      </c>
      <c r="C81" s="497">
        <v>0.36850247338913</v>
      </c>
      <c r="D81" s="495">
        <v>0</v>
      </c>
      <c r="E81" s="493">
        <v>0.63071787773534105</v>
      </c>
      <c r="F81" s="497">
        <v>0.10360248406685001</v>
      </c>
      <c r="G81" s="497">
        <v>1.07340588420118</v>
      </c>
      <c r="H81" s="497">
        <v>1.2911932867837199</v>
      </c>
      <c r="I81" s="650">
        <v>0.23249418405304201</v>
      </c>
      <c r="J81" s="497">
        <v>0.98506312207561497</v>
      </c>
      <c r="L81" s="1361"/>
      <c r="M81" s="473" t="s">
        <v>287</v>
      </c>
      <c r="N81" s="497">
        <v>0.50173964586546904</v>
      </c>
      <c r="O81" s="495">
        <v>0</v>
      </c>
      <c r="P81" s="493">
        <v>0.65744435353620401</v>
      </c>
      <c r="Q81" s="497">
        <v>0.208652955752747</v>
      </c>
      <c r="R81" s="497">
        <v>0.93568469324851</v>
      </c>
      <c r="S81" s="497">
        <v>0.99798561696516896</v>
      </c>
      <c r="T81" s="650">
        <v>0.57718913439304298</v>
      </c>
      <c r="U81" s="497">
        <v>0.77941725701390596</v>
      </c>
    </row>
    <row r="82" spans="1:21" x14ac:dyDescent="0.3">
      <c r="A82" s="1361"/>
      <c r="B82" s="598" t="s">
        <v>254</v>
      </c>
      <c r="C82" s="497">
        <v>4.7461693494775699E-2</v>
      </c>
      <c r="D82" s="495">
        <v>0</v>
      </c>
      <c r="E82" s="493">
        <v>9.3507383223750906E-2</v>
      </c>
      <c r="F82" s="497">
        <v>4.3443611805532099E-2</v>
      </c>
      <c r="G82" s="497">
        <v>0.15173242240847301</v>
      </c>
      <c r="H82" s="497">
        <v>0.27594126469442298</v>
      </c>
      <c r="I82" s="650">
        <v>0.21799817167733501</v>
      </c>
      <c r="J82" s="497">
        <v>7.20696029594943E-2</v>
      </c>
      <c r="L82" s="1361"/>
      <c r="M82" s="598" t="s">
        <v>254</v>
      </c>
      <c r="N82" s="497">
        <v>6.4622126053134596E-2</v>
      </c>
      <c r="O82" s="495">
        <v>0</v>
      </c>
      <c r="P82" s="493">
        <v>9.74697297865358E-2</v>
      </c>
      <c r="Q82" s="497">
        <v>8.7494408010045197E-2</v>
      </c>
      <c r="R82" s="497">
        <v>0.132264698011024</v>
      </c>
      <c r="S82" s="497">
        <v>0.21327977469444601</v>
      </c>
      <c r="T82" s="650">
        <v>0.54120139186363603</v>
      </c>
      <c r="U82" s="497">
        <v>5.70240535798461E-2</v>
      </c>
    </row>
    <row r="83" spans="1:21" ht="15" thickBot="1" x14ac:dyDescent="0.35">
      <c r="A83" s="1360" t="s">
        <v>89</v>
      </c>
      <c r="B83" s="471" t="s">
        <v>265</v>
      </c>
      <c r="C83" s="524">
        <v>1</v>
      </c>
      <c r="D83" s="675">
        <v>1</v>
      </c>
      <c r="E83" s="500">
        <v>1.45981451963208</v>
      </c>
      <c r="F83" s="675">
        <v>1</v>
      </c>
      <c r="G83" s="500">
        <v>1.5676891479332999</v>
      </c>
      <c r="H83" s="500">
        <v>2.9195652530145502</v>
      </c>
      <c r="I83" s="675">
        <v>1</v>
      </c>
      <c r="J83" s="500">
        <v>1.4505989670422299</v>
      </c>
      <c r="L83" s="1451" t="s">
        <v>89</v>
      </c>
      <c r="M83" s="471" t="s">
        <v>265</v>
      </c>
      <c r="N83" s="524">
        <v>1</v>
      </c>
      <c r="O83" s="675">
        <v>1</v>
      </c>
      <c r="P83" s="500">
        <v>1.42190945401852</v>
      </c>
      <c r="Q83" s="675">
        <v>1</v>
      </c>
      <c r="R83" s="500">
        <v>1.5691324033477501</v>
      </c>
      <c r="S83" s="500">
        <v>2.3020993220733099</v>
      </c>
      <c r="T83" s="675">
        <v>1</v>
      </c>
      <c r="U83" s="500">
        <v>1.38294231992048</v>
      </c>
    </row>
    <row r="84" spans="1:21" ht="15" thickBot="1" x14ac:dyDescent="0.35">
      <c r="A84" s="1361"/>
      <c r="B84" s="473" t="s">
        <v>17</v>
      </c>
      <c r="C84" s="496">
        <v>942</v>
      </c>
      <c r="D84" s="653">
        <v>520</v>
      </c>
      <c r="E84" s="496">
        <v>476</v>
      </c>
      <c r="F84" s="653">
        <v>182</v>
      </c>
      <c r="G84" s="502">
        <v>1013</v>
      </c>
      <c r="H84" s="496">
        <v>422</v>
      </c>
      <c r="I84" s="653">
        <v>5</v>
      </c>
      <c r="J84" s="502">
        <v>3560</v>
      </c>
      <c r="L84" s="1361"/>
      <c r="M84" s="473" t="s">
        <v>17</v>
      </c>
      <c r="N84" s="496">
        <v>80</v>
      </c>
      <c r="O84" s="653">
        <v>7</v>
      </c>
      <c r="P84" s="496">
        <v>72</v>
      </c>
      <c r="Q84" s="653">
        <v>3</v>
      </c>
      <c r="R84" s="496">
        <v>59</v>
      </c>
      <c r="S84" s="496">
        <v>24</v>
      </c>
      <c r="T84" s="653">
        <v>2</v>
      </c>
      <c r="U84" s="496">
        <v>246</v>
      </c>
    </row>
    <row r="85" spans="1:21" ht="15" thickBot="1" x14ac:dyDescent="0.35">
      <c r="A85" s="1361"/>
      <c r="B85" s="473" t="s">
        <v>18</v>
      </c>
      <c r="C85" s="496">
        <v>51</v>
      </c>
      <c r="D85" s="653">
        <v>4</v>
      </c>
      <c r="E85" s="496">
        <v>63</v>
      </c>
      <c r="F85" s="653">
        <v>2</v>
      </c>
      <c r="G85" s="496">
        <v>47</v>
      </c>
      <c r="H85" s="496">
        <v>21</v>
      </c>
      <c r="I85" s="653">
        <v>2</v>
      </c>
      <c r="J85" s="496">
        <v>190</v>
      </c>
      <c r="L85" s="1361"/>
      <c r="M85" s="473" t="s">
        <v>18</v>
      </c>
      <c r="N85" s="496">
        <v>51</v>
      </c>
      <c r="O85" s="653">
        <v>4</v>
      </c>
      <c r="P85" s="496">
        <v>63</v>
      </c>
      <c r="Q85" s="653">
        <v>2</v>
      </c>
      <c r="R85" s="496">
        <v>47</v>
      </c>
      <c r="S85" s="496">
        <v>21</v>
      </c>
      <c r="T85" s="653">
        <v>2</v>
      </c>
      <c r="U85" s="496">
        <v>190</v>
      </c>
    </row>
    <row r="86" spans="1:21" ht="15" thickBot="1" x14ac:dyDescent="0.35">
      <c r="A86" s="1361"/>
      <c r="B86" s="471" t="s">
        <v>252</v>
      </c>
      <c r="C86" s="495">
        <v>1</v>
      </c>
      <c r="D86" s="653">
        <v>1</v>
      </c>
      <c r="E86" s="496">
        <v>1</v>
      </c>
      <c r="F86" s="653">
        <v>1</v>
      </c>
      <c r="G86" s="495">
        <v>2</v>
      </c>
      <c r="H86" s="495">
        <v>3</v>
      </c>
      <c r="I86" s="652">
        <v>1</v>
      </c>
      <c r="J86" s="495">
        <v>1</v>
      </c>
      <c r="L86" s="1361"/>
      <c r="M86" s="471" t="s">
        <v>252</v>
      </c>
      <c r="N86" s="495">
        <v>1</v>
      </c>
      <c r="O86" s="653">
        <v>1</v>
      </c>
      <c r="P86" s="496">
        <v>1</v>
      </c>
      <c r="Q86" s="653">
        <v>1</v>
      </c>
      <c r="R86" s="495">
        <v>1</v>
      </c>
      <c r="S86" s="495">
        <v>2</v>
      </c>
      <c r="T86" s="652">
        <v>1</v>
      </c>
      <c r="U86" s="495">
        <v>1</v>
      </c>
    </row>
    <row r="87" spans="1:21" ht="15" thickBot="1" x14ac:dyDescent="0.35">
      <c r="A87" s="1361"/>
      <c r="B87" s="473" t="s">
        <v>287</v>
      </c>
      <c r="C87" s="495">
        <v>0</v>
      </c>
      <c r="D87" s="653">
        <v>0</v>
      </c>
      <c r="E87" s="493">
        <v>0.81644906963266395</v>
      </c>
      <c r="F87" s="669">
        <v>1.57009245868377E-16</v>
      </c>
      <c r="G87" s="497">
        <v>0.62488205409429198</v>
      </c>
      <c r="H87" s="497">
        <v>0.92683112044063898</v>
      </c>
      <c r="I87" s="652">
        <v>0</v>
      </c>
      <c r="J87" s="497">
        <v>0.80663539906846604</v>
      </c>
      <c r="L87" s="1361"/>
      <c r="M87" s="473" t="s">
        <v>287</v>
      </c>
      <c r="N87" s="495">
        <v>0</v>
      </c>
      <c r="O87" s="669">
        <v>1.28197512425571E-16</v>
      </c>
      <c r="P87" s="493">
        <v>0.86312104788181798</v>
      </c>
      <c r="Q87" s="653">
        <v>0</v>
      </c>
      <c r="R87" s="497">
        <v>0.85578948103987196</v>
      </c>
      <c r="S87" s="497">
        <v>0.967112379322837</v>
      </c>
      <c r="T87" s="652">
        <v>0</v>
      </c>
      <c r="U87" s="497">
        <v>0.78556166369234603</v>
      </c>
    </row>
    <row r="88" spans="1:21" x14ac:dyDescent="0.3">
      <c r="A88" s="1361"/>
      <c r="B88" s="598" t="s">
        <v>254</v>
      </c>
      <c r="C88" s="495">
        <v>0</v>
      </c>
      <c r="D88" s="653">
        <v>0</v>
      </c>
      <c r="E88" s="493">
        <v>0.192898822838349</v>
      </c>
      <c r="F88" s="669">
        <v>2.08200123807956E-16</v>
      </c>
      <c r="G88" s="497">
        <v>0.17093062360149799</v>
      </c>
      <c r="H88" s="497">
        <v>0.37928154729129399</v>
      </c>
      <c r="I88" s="652">
        <v>0</v>
      </c>
      <c r="J88" s="497">
        <v>0.10974158544264501</v>
      </c>
      <c r="L88" s="1361"/>
      <c r="M88" s="598" t="s">
        <v>254</v>
      </c>
      <c r="N88" s="495">
        <v>0</v>
      </c>
      <c r="O88" s="669">
        <v>1.20204397525837E-16</v>
      </c>
      <c r="P88" s="493">
        <v>0.20392580541284</v>
      </c>
      <c r="Q88" s="653">
        <v>0</v>
      </c>
      <c r="R88" s="497">
        <v>0.23409318399736601</v>
      </c>
      <c r="S88" s="497">
        <v>0.39576560556117402</v>
      </c>
      <c r="T88" s="652">
        <v>0</v>
      </c>
      <c r="U88" s="497">
        <v>0.10687453406597</v>
      </c>
    </row>
    <row r="89" spans="1:21" ht="15" thickBot="1" x14ac:dyDescent="0.35">
      <c r="A89" s="1360" t="s">
        <v>90</v>
      </c>
      <c r="B89" s="471" t="s">
        <v>265</v>
      </c>
      <c r="C89" s="500">
        <v>1.1144191445776801</v>
      </c>
      <c r="D89" s="675">
        <v>0</v>
      </c>
      <c r="E89" s="500">
        <v>1.46440807511718</v>
      </c>
      <c r="F89" s="500">
        <v>1.5075224384698001</v>
      </c>
      <c r="G89" s="500">
        <v>1.62175324891076</v>
      </c>
      <c r="H89" s="500">
        <v>1.9048184627689599</v>
      </c>
      <c r="I89" s="675">
        <v>0</v>
      </c>
      <c r="J89" s="500">
        <v>1.43031344432896</v>
      </c>
      <c r="L89" s="1451" t="s">
        <v>90</v>
      </c>
      <c r="M89" s="471" t="s">
        <v>265</v>
      </c>
      <c r="N89" s="500">
        <v>1.14192015630293</v>
      </c>
      <c r="O89" s="675">
        <v>0</v>
      </c>
      <c r="P89" s="500">
        <v>1.2498456937831299</v>
      </c>
      <c r="Q89" s="500">
        <v>1.5436252318008401</v>
      </c>
      <c r="R89" s="500">
        <v>1.6434331642428299</v>
      </c>
      <c r="S89" s="500">
        <v>1.7463032086516701</v>
      </c>
      <c r="T89" s="675">
        <v>0</v>
      </c>
      <c r="U89" s="500">
        <v>1.3813386383914099</v>
      </c>
    </row>
    <row r="90" spans="1:21" ht="15" thickBot="1" x14ac:dyDescent="0.35">
      <c r="A90" s="1361"/>
      <c r="B90" s="473" t="s">
        <v>17</v>
      </c>
      <c r="C90" s="496">
        <v>856</v>
      </c>
      <c r="D90" s="653">
        <v>0</v>
      </c>
      <c r="E90" s="496">
        <v>410</v>
      </c>
      <c r="F90" s="496">
        <v>40</v>
      </c>
      <c r="G90" s="496">
        <v>959</v>
      </c>
      <c r="H90" s="496">
        <v>147</v>
      </c>
      <c r="I90" s="653">
        <v>0</v>
      </c>
      <c r="J90" s="502">
        <v>2411</v>
      </c>
      <c r="L90" s="1361"/>
      <c r="M90" s="473" t="s">
        <v>17</v>
      </c>
      <c r="N90" s="496">
        <v>60</v>
      </c>
      <c r="O90" s="653">
        <v>0</v>
      </c>
      <c r="P90" s="496">
        <v>54</v>
      </c>
      <c r="Q90" s="496">
        <v>4</v>
      </c>
      <c r="R90" s="496">
        <v>44</v>
      </c>
      <c r="S90" s="496">
        <v>25</v>
      </c>
      <c r="T90" s="653">
        <v>0</v>
      </c>
      <c r="U90" s="496">
        <v>188</v>
      </c>
    </row>
    <row r="91" spans="1:21" ht="15" thickBot="1" x14ac:dyDescent="0.35">
      <c r="A91" s="1361"/>
      <c r="B91" s="473" t="s">
        <v>18</v>
      </c>
      <c r="C91" s="496">
        <v>91</v>
      </c>
      <c r="D91" s="653">
        <v>0</v>
      </c>
      <c r="E91" s="496">
        <v>85</v>
      </c>
      <c r="F91" s="496">
        <v>8</v>
      </c>
      <c r="G91" s="496">
        <v>63</v>
      </c>
      <c r="H91" s="496">
        <v>32</v>
      </c>
      <c r="I91" s="653">
        <v>0</v>
      </c>
      <c r="J91" s="496">
        <v>279</v>
      </c>
      <c r="L91" s="1361"/>
      <c r="M91" s="473" t="s">
        <v>18</v>
      </c>
      <c r="N91" s="496">
        <v>91</v>
      </c>
      <c r="O91" s="653">
        <v>0</v>
      </c>
      <c r="P91" s="496">
        <v>85</v>
      </c>
      <c r="Q91" s="496">
        <v>8</v>
      </c>
      <c r="R91" s="496">
        <v>63</v>
      </c>
      <c r="S91" s="496">
        <v>32</v>
      </c>
      <c r="T91" s="653">
        <v>0</v>
      </c>
      <c r="U91" s="496">
        <v>279</v>
      </c>
    </row>
    <row r="92" spans="1:21" ht="15" thickBot="1" x14ac:dyDescent="0.35">
      <c r="A92" s="1361"/>
      <c r="B92" s="471" t="s">
        <v>252</v>
      </c>
      <c r="C92" s="495">
        <v>1</v>
      </c>
      <c r="D92" s="652">
        <v>0</v>
      </c>
      <c r="E92" s="496">
        <v>1</v>
      </c>
      <c r="F92" s="496">
        <v>2</v>
      </c>
      <c r="G92" s="495">
        <v>1</v>
      </c>
      <c r="H92" s="495">
        <v>2</v>
      </c>
      <c r="I92" s="652">
        <v>0</v>
      </c>
      <c r="J92" s="495">
        <v>1</v>
      </c>
      <c r="L92" s="1361"/>
      <c r="M92" s="471" t="s">
        <v>252</v>
      </c>
      <c r="N92" s="495">
        <v>1</v>
      </c>
      <c r="O92" s="652">
        <v>0</v>
      </c>
      <c r="P92" s="496">
        <v>1</v>
      </c>
      <c r="Q92" s="496">
        <v>2</v>
      </c>
      <c r="R92" s="495">
        <v>1</v>
      </c>
      <c r="S92" s="495">
        <v>2</v>
      </c>
      <c r="T92" s="652">
        <v>0</v>
      </c>
      <c r="U92" s="495">
        <v>1</v>
      </c>
    </row>
    <row r="93" spans="1:21" ht="15" thickBot="1" x14ac:dyDescent="0.35">
      <c r="A93" s="1361"/>
      <c r="B93" s="473" t="s">
        <v>287</v>
      </c>
      <c r="C93" s="497">
        <v>0.32008321414201102</v>
      </c>
      <c r="D93" s="652">
        <v>0</v>
      </c>
      <c r="E93" s="493">
        <v>0.51260656080248501</v>
      </c>
      <c r="F93" s="493">
        <v>0.534461986267598</v>
      </c>
      <c r="G93" s="497">
        <v>1.07952772859563</v>
      </c>
      <c r="H93" s="497">
        <v>0.79025377616567904</v>
      </c>
      <c r="I93" s="652">
        <v>0</v>
      </c>
      <c r="J93" s="497">
        <v>0.80229237669556297</v>
      </c>
      <c r="L93" s="1361"/>
      <c r="M93" s="473" t="s">
        <v>287</v>
      </c>
      <c r="N93" s="497">
        <v>0.35090158677243399</v>
      </c>
      <c r="O93" s="652">
        <v>0</v>
      </c>
      <c r="P93" s="493">
        <v>0.48278169635851798</v>
      </c>
      <c r="Q93" s="493">
        <v>0.53248403238334396</v>
      </c>
      <c r="R93" s="497">
        <v>0.94747978629879903</v>
      </c>
      <c r="S93" s="497">
        <v>0.82568679976941295</v>
      </c>
      <c r="T93" s="652">
        <v>0</v>
      </c>
      <c r="U93" s="497">
        <v>0.68358204690264401</v>
      </c>
    </row>
    <row r="94" spans="1:21" x14ac:dyDescent="0.3">
      <c r="A94" s="1361"/>
      <c r="B94" s="598" t="s">
        <v>254</v>
      </c>
      <c r="C94" s="497">
        <v>6.2923512377824703E-2</v>
      </c>
      <c r="D94" s="652">
        <v>0</v>
      </c>
      <c r="E94" s="493">
        <v>0.104266657417384</v>
      </c>
      <c r="F94" s="493">
        <v>0.354358277106951</v>
      </c>
      <c r="G94" s="497">
        <v>0.25505525796133899</v>
      </c>
      <c r="H94" s="497">
        <v>0.26197650515328103</v>
      </c>
      <c r="I94" s="652">
        <v>0</v>
      </c>
      <c r="J94" s="497">
        <v>9.0074387490329005E-2</v>
      </c>
      <c r="L94" s="1361"/>
      <c r="M94" s="598" t="s">
        <v>254</v>
      </c>
      <c r="N94" s="497">
        <v>6.8981937705978394E-2</v>
      </c>
      <c r="O94" s="652">
        <v>0</v>
      </c>
      <c r="P94" s="493">
        <v>9.8200135524588394E-2</v>
      </c>
      <c r="Q94" s="493">
        <v>0.35304685674660702</v>
      </c>
      <c r="R94" s="497">
        <v>0.223856872691887</v>
      </c>
      <c r="S94" s="497">
        <v>0.273722883305068</v>
      </c>
      <c r="T94" s="652">
        <v>0</v>
      </c>
      <c r="U94" s="497">
        <v>7.6746627492268404E-2</v>
      </c>
    </row>
    <row r="95" spans="1:21" ht="15" thickBot="1" x14ac:dyDescent="0.35">
      <c r="A95" s="1360" t="s">
        <v>91</v>
      </c>
      <c r="B95" s="471" t="s">
        <v>265</v>
      </c>
      <c r="C95" s="500">
        <v>1.0030337156874101</v>
      </c>
      <c r="D95" s="675">
        <v>0</v>
      </c>
      <c r="E95" s="500">
        <v>1.45626346853359</v>
      </c>
      <c r="F95" s="675">
        <v>1</v>
      </c>
      <c r="G95" s="500">
        <v>1.1269162183754799</v>
      </c>
      <c r="H95" s="500">
        <v>1.3474960691518301</v>
      </c>
      <c r="I95" s="675">
        <v>0</v>
      </c>
      <c r="J95" s="500">
        <v>1.1325810125682501</v>
      </c>
      <c r="L95" s="1451" t="s">
        <v>91</v>
      </c>
      <c r="M95" s="471" t="s">
        <v>265</v>
      </c>
      <c r="N95" s="500">
        <v>1.0302748557743999</v>
      </c>
      <c r="O95" s="675">
        <v>0</v>
      </c>
      <c r="P95" s="500">
        <v>1.3977098083617501</v>
      </c>
      <c r="Q95" s="675">
        <v>1</v>
      </c>
      <c r="R95" s="500">
        <v>1.28386796573895</v>
      </c>
      <c r="S95" s="500">
        <v>1.2493455678241301</v>
      </c>
      <c r="T95" s="675">
        <v>0</v>
      </c>
      <c r="U95" s="500">
        <v>1.23687681345436</v>
      </c>
    </row>
    <row r="96" spans="1:21" ht="15" thickBot="1" x14ac:dyDescent="0.35">
      <c r="A96" s="1361"/>
      <c r="B96" s="473" t="s">
        <v>17</v>
      </c>
      <c r="C96" s="496">
        <v>857</v>
      </c>
      <c r="D96" s="653">
        <v>0</v>
      </c>
      <c r="E96" s="496">
        <v>187</v>
      </c>
      <c r="F96" s="653">
        <v>8</v>
      </c>
      <c r="G96" s="496">
        <v>491</v>
      </c>
      <c r="H96" s="496">
        <v>253</v>
      </c>
      <c r="I96" s="653">
        <v>0</v>
      </c>
      <c r="J96" s="502">
        <v>1795</v>
      </c>
      <c r="L96" s="1361"/>
      <c r="M96" s="473" t="s">
        <v>17</v>
      </c>
      <c r="N96" s="496">
        <v>51</v>
      </c>
      <c r="O96" s="653">
        <v>0</v>
      </c>
      <c r="P96" s="496">
        <v>56</v>
      </c>
      <c r="Q96" s="653">
        <v>3</v>
      </c>
      <c r="R96" s="496">
        <v>44</v>
      </c>
      <c r="S96" s="496">
        <v>8</v>
      </c>
      <c r="T96" s="653">
        <v>0</v>
      </c>
      <c r="U96" s="496">
        <v>162</v>
      </c>
    </row>
    <row r="97" spans="1:21" ht="15" thickBot="1" x14ac:dyDescent="0.35">
      <c r="A97" s="1361"/>
      <c r="B97" s="473" t="s">
        <v>18</v>
      </c>
      <c r="C97" s="496">
        <v>35</v>
      </c>
      <c r="D97" s="653">
        <v>0</v>
      </c>
      <c r="E97" s="496">
        <v>36</v>
      </c>
      <c r="F97" s="653">
        <v>3</v>
      </c>
      <c r="G97" s="496">
        <v>27</v>
      </c>
      <c r="H97" s="496">
        <v>7</v>
      </c>
      <c r="I97" s="653">
        <v>0</v>
      </c>
      <c r="J97" s="496">
        <v>108</v>
      </c>
      <c r="L97" s="1361"/>
      <c r="M97" s="473" t="s">
        <v>18</v>
      </c>
      <c r="N97" s="496">
        <v>35</v>
      </c>
      <c r="O97" s="653">
        <v>0</v>
      </c>
      <c r="P97" s="496">
        <v>36</v>
      </c>
      <c r="Q97" s="653">
        <v>3</v>
      </c>
      <c r="R97" s="496">
        <v>27</v>
      </c>
      <c r="S97" s="496">
        <v>7</v>
      </c>
      <c r="T97" s="653">
        <v>0</v>
      </c>
      <c r="U97" s="496">
        <v>108</v>
      </c>
    </row>
    <row r="98" spans="1:21" ht="15" thickBot="1" x14ac:dyDescent="0.35">
      <c r="A98" s="1361"/>
      <c r="B98" s="471" t="s">
        <v>252</v>
      </c>
      <c r="C98" s="495">
        <v>1</v>
      </c>
      <c r="D98" s="653">
        <v>0</v>
      </c>
      <c r="E98" s="496">
        <v>1</v>
      </c>
      <c r="F98" s="653">
        <v>1</v>
      </c>
      <c r="G98" s="495">
        <v>1</v>
      </c>
      <c r="H98" s="495">
        <v>1</v>
      </c>
      <c r="I98" s="652">
        <v>0</v>
      </c>
      <c r="J98" s="495">
        <v>1</v>
      </c>
      <c r="L98" s="1361"/>
      <c r="M98" s="471" t="s">
        <v>252</v>
      </c>
      <c r="N98" s="495">
        <v>1</v>
      </c>
      <c r="O98" s="653">
        <v>0</v>
      </c>
      <c r="P98" s="496">
        <v>1</v>
      </c>
      <c r="Q98" s="653">
        <v>1</v>
      </c>
      <c r="R98" s="495">
        <v>1</v>
      </c>
      <c r="S98" s="495">
        <v>1</v>
      </c>
      <c r="T98" s="652">
        <v>0</v>
      </c>
      <c r="U98" s="495">
        <v>1</v>
      </c>
    </row>
    <row r="99" spans="1:21" ht="15" thickBot="1" x14ac:dyDescent="0.35">
      <c r="A99" s="1361"/>
      <c r="B99" s="473" t="s">
        <v>287</v>
      </c>
      <c r="C99" s="497">
        <v>7.89709511071785E-2</v>
      </c>
      <c r="D99" s="653">
        <v>0</v>
      </c>
      <c r="E99" s="493">
        <v>0.75687562353498306</v>
      </c>
      <c r="F99" s="653">
        <v>0</v>
      </c>
      <c r="G99" s="497">
        <v>0.42380335395369101</v>
      </c>
      <c r="H99" s="497">
        <v>0.51432769345541296</v>
      </c>
      <c r="I99" s="652">
        <v>0</v>
      </c>
      <c r="J99" s="497">
        <v>0.40884085527613201</v>
      </c>
      <c r="L99" s="1361"/>
      <c r="M99" s="473" t="s">
        <v>287</v>
      </c>
      <c r="N99" s="497">
        <v>0.24776412306052301</v>
      </c>
      <c r="O99" s="653">
        <v>0</v>
      </c>
      <c r="P99" s="493">
        <v>0.706492329725525</v>
      </c>
      <c r="Q99" s="653">
        <v>0</v>
      </c>
      <c r="R99" s="497">
        <v>0.68604064796217901</v>
      </c>
      <c r="S99" s="497">
        <v>0.46729835034556899</v>
      </c>
      <c r="T99" s="652">
        <v>0</v>
      </c>
      <c r="U99" s="497">
        <v>0.589176042972679</v>
      </c>
    </row>
    <row r="100" spans="1:21" x14ac:dyDescent="0.3">
      <c r="A100" s="1361"/>
      <c r="B100" s="598" t="s">
        <v>254</v>
      </c>
      <c r="C100" s="497">
        <v>2.5032492806190802E-2</v>
      </c>
      <c r="D100" s="653">
        <v>0</v>
      </c>
      <c r="E100" s="493">
        <v>0.23656147613585901</v>
      </c>
      <c r="F100" s="653">
        <v>0</v>
      </c>
      <c r="G100" s="497">
        <v>0.152951331103442</v>
      </c>
      <c r="H100" s="497">
        <v>0.36455381104917101</v>
      </c>
      <c r="I100" s="652">
        <v>0</v>
      </c>
      <c r="J100" s="497">
        <v>7.3775670296827398E-2</v>
      </c>
      <c r="L100" s="1361"/>
      <c r="M100" s="598" t="s">
        <v>254</v>
      </c>
      <c r="N100" s="497">
        <v>7.8537152474296795E-2</v>
      </c>
      <c r="O100" s="653">
        <v>0</v>
      </c>
      <c r="P100" s="493">
        <v>0.22081417765571301</v>
      </c>
      <c r="Q100" s="653">
        <v>0</v>
      </c>
      <c r="R100" s="497">
        <v>0.24759320406027099</v>
      </c>
      <c r="S100" s="497">
        <v>0.331219564264501</v>
      </c>
      <c r="T100" s="652">
        <v>0</v>
      </c>
      <c r="U100" s="497">
        <v>0.106317303988086</v>
      </c>
    </row>
    <row r="101" spans="1:21" ht="15" thickBot="1" x14ac:dyDescent="0.35">
      <c r="A101" s="1360" t="s">
        <v>66</v>
      </c>
      <c r="B101" s="471" t="s">
        <v>265</v>
      </c>
      <c r="C101" s="500">
        <v>1.1020598078799699</v>
      </c>
      <c r="D101" s="500">
        <v>1.0082166830688799</v>
      </c>
      <c r="E101" s="500">
        <v>1.23042161933603</v>
      </c>
      <c r="F101" s="524">
        <v>1</v>
      </c>
      <c r="G101" s="500">
        <v>2.04791780739213</v>
      </c>
      <c r="H101" s="500">
        <v>2.6747326681595198</v>
      </c>
      <c r="I101" s="675">
        <v>1</v>
      </c>
      <c r="J101" s="500">
        <v>1.541028438943</v>
      </c>
      <c r="L101" s="1451" t="s">
        <v>66</v>
      </c>
      <c r="M101" s="471" t="s">
        <v>265</v>
      </c>
      <c r="N101" s="500">
        <v>1.1201716870279701</v>
      </c>
      <c r="O101" s="500">
        <v>1.1899070790186601</v>
      </c>
      <c r="P101" s="500">
        <v>1.2746321298066099</v>
      </c>
      <c r="Q101" s="524">
        <v>1</v>
      </c>
      <c r="R101" s="500">
        <v>1.6808636641610499</v>
      </c>
      <c r="S101" s="500">
        <v>2.4678170729295901</v>
      </c>
      <c r="T101" s="675">
        <v>1</v>
      </c>
      <c r="U101" s="500">
        <v>1.449266618547</v>
      </c>
    </row>
    <row r="102" spans="1:21" ht="15" thickBot="1" x14ac:dyDescent="0.35">
      <c r="A102" s="1361"/>
      <c r="B102" s="473" t="s">
        <v>17</v>
      </c>
      <c r="C102" s="502">
        <v>3863</v>
      </c>
      <c r="D102" s="496">
        <v>229</v>
      </c>
      <c r="E102" s="502">
        <v>1506</v>
      </c>
      <c r="F102" s="496">
        <v>513</v>
      </c>
      <c r="G102" s="502">
        <v>3305</v>
      </c>
      <c r="H102" s="496">
        <v>872</v>
      </c>
      <c r="I102" s="653">
        <v>187</v>
      </c>
      <c r="J102" s="502">
        <v>10475</v>
      </c>
      <c r="L102" s="1361"/>
      <c r="M102" s="473" t="s">
        <v>17</v>
      </c>
      <c r="N102" s="496">
        <v>205</v>
      </c>
      <c r="O102" s="496">
        <v>5</v>
      </c>
      <c r="P102" s="496">
        <v>205</v>
      </c>
      <c r="Q102" s="496">
        <v>31</v>
      </c>
      <c r="R102" s="496">
        <v>190</v>
      </c>
      <c r="S102" s="496">
        <v>74</v>
      </c>
      <c r="T102" s="653">
        <v>2</v>
      </c>
      <c r="U102" s="496">
        <v>713</v>
      </c>
    </row>
    <row r="103" spans="1:21" ht="15" thickBot="1" x14ac:dyDescent="0.35">
      <c r="A103" s="1361"/>
      <c r="B103" s="473" t="s">
        <v>18</v>
      </c>
      <c r="C103" s="496">
        <v>202</v>
      </c>
      <c r="D103" s="496">
        <v>7</v>
      </c>
      <c r="E103" s="496">
        <v>223</v>
      </c>
      <c r="F103" s="496">
        <v>34</v>
      </c>
      <c r="G103" s="496">
        <v>214</v>
      </c>
      <c r="H103" s="496">
        <v>86</v>
      </c>
      <c r="I103" s="653">
        <v>2</v>
      </c>
      <c r="J103" s="496">
        <v>768</v>
      </c>
      <c r="L103" s="1361"/>
      <c r="M103" s="473" t="s">
        <v>18</v>
      </c>
      <c r="N103" s="496">
        <v>202</v>
      </c>
      <c r="O103" s="496">
        <v>7</v>
      </c>
      <c r="P103" s="496">
        <v>223</v>
      </c>
      <c r="Q103" s="496">
        <v>34</v>
      </c>
      <c r="R103" s="496">
        <v>214</v>
      </c>
      <c r="S103" s="496">
        <v>86</v>
      </c>
      <c r="T103" s="653">
        <v>2</v>
      </c>
      <c r="U103" s="496">
        <v>768</v>
      </c>
    </row>
    <row r="104" spans="1:21" ht="15" thickBot="1" x14ac:dyDescent="0.35">
      <c r="A104" s="1361"/>
      <c r="B104" s="471" t="s">
        <v>252</v>
      </c>
      <c r="C104" s="495">
        <v>1</v>
      </c>
      <c r="D104" s="495">
        <v>1</v>
      </c>
      <c r="E104" s="495">
        <v>1</v>
      </c>
      <c r="F104" s="495">
        <v>1</v>
      </c>
      <c r="G104" s="495">
        <v>2</v>
      </c>
      <c r="H104" s="495">
        <v>2</v>
      </c>
      <c r="I104" s="652">
        <v>1</v>
      </c>
      <c r="J104" s="495">
        <v>1</v>
      </c>
      <c r="L104" s="1361"/>
      <c r="M104" s="471" t="s">
        <v>252</v>
      </c>
      <c r="N104" s="495">
        <v>1</v>
      </c>
      <c r="O104" s="495">
        <v>1</v>
      </c>
      <c r="P104" s="495">
        <v>1</v>
      </c>
      <c r="Q104" s="495">
        <v>1</v>
      </c>
      <c r="R104" s="495">
        <v>2</v>
      </c>
      <c r="S104" s="495">
        <v>2</v>
      </c>
      <c r="T104" s="652">
        <v>1</v>
      </c>
      <c r="U104" s="495">
        <v>1</v>
      </c>
    </row>
    <row r="105" spans="1:21" ht="15" thickBot="1" x14ac:dyDescent="0.35">
      <c r="A105" s="1361"/>
      <c r="B105" s="473" t="s">
        <v>287</v>
      </c>
      <c r="C105" s="497">
        <v>0.36148956780236502</v>
      </c>
      <c r="D105" s="497">
        <v>0.13817921080957399</v>
      </c>
      <c r="E105" s="497">
        <v>0.44891675955868598</v>
      </c>
      <c r="F105" s="495">
        <v>0</v>
      </c>
      <c r="G105" s="497">
        <v>1.10885580570107</v>
      </c>
      <c r="H105" s="497">
        <v>2.5307334935507999</v>
      </c>
      <c r="I105" s="650">
        <v>1.57009245868377E-16</v>
      </c>
      <c r="J105" s="497">
        <v>1.13612353887942</v>
      </c>
      <c r="L105" s="1361"/>
      <c r="M105" s="473" t="s">
        <v>287</v>
      </c>
      <c r="N105" s="497">
        <v>0.39967333018534501</v>
      </c>
      <c r="O105" s="497">
        <v>0.63327800841224502</v>
      </c>
      <c r="P105" s="497">
        <v>0.48896880374846602</v>
      </c>
      <c r="Q105" s="495">
        <v>0</v>
      </c>
      <c r="R105" s="497">
        <v>0.85419429494075805</v>
      </c>
      <c r="S105" s="497">
        <v>3.3227001729114898</v>
      </c>
      <c r="T105" s="652">
        <v>0</v>
      </c>
      <c r="U105" s="497">
        <v>1.27229595879646</v>
      </c>
    </row>
    <row r="106" spans="1:21" x14ac:dyDescent="0.3">
      <c r="A106" s="1361"/>
      <c r="B106" s="598" t="s">
        <v>254</v>
      </c>
      <c r="C106" s="497">
        <v>4.7696975111050199E-2</v>
      </c>
      <c r="D106" s="497">
        <v>9.7940979164412495E-2</v>
      </c>
      <c r="E106" s="497">
        <v>5.6374686718693397E-2</v>
      </c>
      <c r="F106" s="495">
        <v>0</v>
      </c>
      <c r="G106" s="497">
        <v>0.14214740692362501</v>
      </c>
      <c r="H106" s="497">
        <v>0.51176188914401999</v>
      </c>
      <c r="I106" s="650">
        <v>2.08200123807956E-16</v>
      </c>
      <c r="J106" s="497">
        <v>7.6880411906444901E-2</v>
      </c>
      <c r="L106" s="1361"/>
      <c r="M106" s="598" t="s">
        <v>254</v>
      </c>
      <c r="N106" s="497">
        <v>5.2735156365074698E-2</v>
      </c>
      <c r="O106" s="497">
        <v>0.448865410822616</v>
      </c>
      <c r="P106" s="497">
        <v>6.1404397451395303E-2</v>
      </c>
      <c r="Q106" s="495">
        <v>0</v>
      </c>
      <c r="R106" s="497">
        <v>0.109501617262142</v>
      </c>
      <c r="S106" s="497">
        <v>0.67191244035835795</v>
      </c>
      <c r="T106" s="652">
        <v>0</v>
      </c>
      <c r="U106" s="497">
        <v>8.6095071558550507E-2</v>
      </c>
    </row>
    <row r="107" spans="1:21" x14ac:dyDescent="0.3">
      <c r="A107" s="491" t="s">
        <v>96</v>
      </c>
      <c r="B107" s="823"/>
      <c r="C107" s="492"/>
      <c r="D107" s="492"/>
      <c r="E107" s="492"/>
      <c r="F107" s="492"/>
      <c r="G107" s="492"/>
      <c r="H107" s="492"/>
      <c r="I107" s="492"/>
      <c r="J107" s="492"/>
      <c r="L107" s="838" t="s">
        <v>96</v>
      </c>
      <c r="M107" s="491"/>
      <c r="N107" s="492"/>
      <c r="O107" s="492"/>
      <c r="P107" s="492"/>
      <c r="Q107" s="492"/>
      <c r="R107" s="492"/>
      <c r="S107" s="492"/>
      <c r="T107" s="492"/>
      <c r="U107" s="492"/>
    </row>
    <row r="108" spans="1:21" ht="15" thickBot="1" x14ac:dyDescent="0.35">
      <c r="A108" s="1360" t="s">
        <v>97</v>
      </c>
      <c r="B108" s="471" t="s">
        <v>265</v>
      </c>
      <c r="C108" s="493">
        <v>1.11363041005616</v>
      </c>
      <c r="D108" s="493">
        <v>1.0018506951208499</v>
      </c>
      <c r="E108" s="493">
        <v>1.48622824303473</v>
      </c>
      <c r="F108" s="493">
        <v>1.0611712927600001</v>
      </c>
      <c r="G108" s="493">
        <v>1.90684695235642</v>
      </c>
      <c r="H108" s="493">
        <v>2.1755997933035101</v>
      </c>
      <c r="I108" s="493">
        <v>1.3567713320041399</v>
      </c>
      <c r="J108" s="493">
        <v>1.54434495734905</v>
      </c>
      <c r="L108" s="1451" t="s">
        <v>97</v>
      </c>
      <c r="M108" s="471" t="s">
        <v>265</v>
      </c>
      <c r="N108" s="493">
        <v>1.11527506504619</v>
      </c>
      <c r="O108" s="493">
        <v>1.05066041915907</v>
      </c>
      <c r="P108" s="493">
        <v>1.3371942115966999</v>
      </c>
      <c r="Q108" s="493">
        <v>1.0670466668413701</v>
      </c>
      <c r="R108" s="493">
        <v>1.5914606194591601</v>
      </c>
      <c r="S108" s="493">
        <v>1.83784780886516</v>
      </c>
      <c r="T108" s="493">
        <v>1.5150438905363199</v>
      </c>
      <c r="U108" s="493">
        <v>1.3847354524533899</v>
      </c>
    </row>
    <row r="109" spans="1:21" ht="15" thickBot="1" x14ac:dyDescent="0.35">
      <c r="A109" s="1361"/>
      <c r="B109" s="473" t="s">
        <v>17</v>
      </c>
      <c r="C109" s="502">
        <v>10543</v>
      </c>
      <c r="D109" s="502">
        <v>1018</v>
      </c>
      <c r="E109" s="502">
        <v>4799</v>
      </c>
      <c r="F109" s="496">
        <v>830</v>
      </c>
      <c r="G109" s="502">
        <v>11586</v>
      </c>
      <c r="H109" s="502">
        <v>2534</v>
      </c>
      <c r="I109" s="496">
        <v>137</v>
      </c>
      <c r="J109" s="502">
        <v>31447</v>
      </c>
      <c r="L109" s="1361"/>
      <c r="M109" s="473" t="s">
        <v>17</v>
      </c>
      <c r="N109" s="496">
        <v>648</v>
      </c>
      <c r="O109" s="496">
        <v>19</v>
      </c>
      <c r="P109" s="496">
        <v>604</v>
      </c>
      <c r="Q109" s="496">
        <v>55</v>
      </c>
      <c r="R109" s="496">
        <v>601</v>
      </c>
      <c r="S109" s="496">
        <v>224</v>
      </c>
      <c r="T109" s="496">
        <v>13</v>
      </c>
      <c r="U109" s="502">
        <v>2163</v>
      </c>
    </row>
    <row r="110" spans="1:21" ht="15" thickBot="1" x14ac:dyDescent="0.35">
      <c r="A110" s="1361"/>
      <c r="B110" s="473" t="s">
        <v>18</v>
      </c>
      <c r="C110" s="496">
        <v>549</v>
      </c>
      <c r="D110" s="496">
        <v>16</v>
      </c>
      <c r="E110" s="496">
        <v>551</v>
      </c>
      <c r="F110" s="496">
        <v>55</v>
      </c>
      <c r="G110" s="496">
        <v>532</v>
      </c>
      <c r="H110" s="496">
        <v>202</v>
      </c>
      <c r="I110" s="496">
        <v>13</v>
      </c>
      <c r="J110" s="502">
        <v>1918</v>
      </c>
      <c r="L110" s="1361"/>
      <c r="M110" s="473" t="s">
        <v>18</v>
      </c>
      <c r="N110" s="496">
        <v>549</v>
      </c>
      <c r="O110" s="496">
        <v>16</v>
      </c>
      <c r="P110" s="496">
        <v>551</v>
      </c>
      <c r="Q110" s="496">
        <v>55</v>
      </c>
      <c r="R110" s="496">
        <v>532</v>
      </c>
      <c r="S110" s="496">
        <v>202</v>
      </c>
      <c r="T110" s="496">
        <v>13</v>
      </c>
      <c r="U110" s="502">
        <v>1918</v>
      </c>
    </row>
    <row r="111" spans="1:21" ht="15" thickBot="1" x14ac:dyDescent="0.35">
      <c r="A111" s="1361"/>
      <c r="B111" s="471" t="s">
        <v>252</v>
      </c>
      <c r="C111" s="496">
        <v>1</v>
      </c>
      <c r="D111" s="496">
        <v>1</v>
      </c>
      <c r="E111" s="496">
        <v>1</v>
      </c>
      <c r="F111" s="496">
        <v>1</v>
      </c>
      <c r="G111" s="496">
        <v>2</v>
      </c>
      <c r="H111" s="496">
        <v>2</v>
      </c>
      <c r="I111" s="496">
        <v>1</v>
      </c>
      <c r="J111" s="496">
        <v>1</v>
      </c>
      <c r="L111" s="1361"/>
      <c r="M111" s="471" t="s">
        <v>252</v>
      </c>
      <c r="N111" s="496">
        <v>1</v>
      </c>
      <c r="O111" s="496">
        <v>1</v>
      </c>
      <c r="P111" s="496">
        <v>1</v>
      </c>
      <c r="Q111" s="496">
        <v>1</v>
      </c>
      <c r="R111" s="496">
        <v>1</v>
      </c>
      <c r="S111" s="496">
        <v>2</v>
      </c>
      <c r="T111" s="496">
        <v>1</v>
      </c>
      <c r="U111" s="496">
        <v>1</v>
      </c>
    </row>
    <row r="112" spans="1:21" ht="15" thickBot="1" x14ac:dyDescent="0.35">
      <c r="A112" s="1361"/>
      <c r="B112" s="473" t="s">
        <v>287</v>
      </c>
      <c r="C112" s="493">
        <v>0.38328516880824198</v>
      </c>
      <c r="D112" s="493">
        <v>6.28052241501319E-2</v>
      </c>
      <c r="E112" s="493">
        <v>0.59845105700674905</v>
      </c>
      <c r="F112" s="493">
        <v>0.241852997654218</v>
      </c>
      <c r="G112" s="493">
        <v>1.05374794230113</v>
      </c>
      <c r="H112" s="493">
        <v>1.09338419335262</v>
      </c>
      <c r="I112" s="493">
        <v>0.67226051048091595</v>
      </c>
      <c r="J112" s="493">
        <v>0.87796071292107603</v>
      </c>
      <c r="L112" s="1361"/>
      <c r="M112" s="473" t="s">
        <v>287</v>
      </c>
      <c r="N112" s="493">
        <v>0.37114609712876401</v>
      </c>
      <c r="O112" s="493">
        <v>0.32455813695753599</v>
      </c>
      <c r="P112" s="493">
        <v>0.59869295571800796</v>
      </c>
      <c r="Q112" s="493">
        <v>0.25240794515125298</v>
      </c>
      <c r="R112" s="493">
        <v>0.87199445340854598</v>
      </c>
      <c r="S112" s="493">
        <v>0.85894247918917399</v>
      </c>
      <c r="T112" s="493">
        <v>1.01962635625265</v>
      </c>
      <c r="U112" s="493">
        <v>0.70371682082671005</v>
      </c>
    </row>
    <row r="113" spans="1:21" x14ac:dyDescent="0.3">
      <c r="A113" s="1361"/>
      <c r="B113" s="598" t="s">
        <v>254</v>
      </c>
      <c r="C113" s="504">
        <v>3.0676555675439299E-2</v>
      </c>
      <c r="D113" s="504">
        <v>2.94446592121856E-2</v>
      </c>
      <c r="E113" s="504">
        <v>4.7810533800090101E-2</v>
      </c>
      <c r="F113" s="504">
        <v>6.1156255093514002E-2</v>
      </c>
      <c r="G113" s="504">
        <v>8.5674519430333204E-2</v>
      </c>
      <c r="H113" s="504">
        <v>0.14426728542735701</v>
      </c>
      <c r="I113" s="504">
        <v>0.349652532716409</v>
      </c>
      <c r="J113" s="504">
        <v>3.7594259483633298E-2</v>
      </c>
      <c r="L113" s="1361"/>
      <c r="M113" s="598" t="s">
        <v>254</v>
      </c>
      <c r="N113" s="504">
        <v>2.97049947111016E-2</v>
      </c>
      <c r="O113" s="504">
        <v>0.15216096855911701</v>
      </c>
      <c r="P113" s="504">
        <v>4.7829859200848299E-2</v>
      </c>
      <c r="Q113" s="504">
        <v>6.3825236118716003E-2</v>
      </c>
      <c r="R113" s="504">
        <v>7.08971308437856E-2</v>
      </c>
      <c r="S113" s="504">
        <v>0.11333372163621799</v>
      </c>
      <c r="T113" s="504">
        <v>0.53032259418763406</v>
      </c>
      <c r="U113" s="504">
        <v>3.01331396448659E-2</v>
      </c>
    </row>
    <row r="114" spans="1:21" ht="15" thickBot="1" x14ac:dyDescent="0.35">
      <c r="A114" s="1360" t="s">
        <v>107</v>
      </c>
      <c r="B114" s="471" t="s">
        <v>265</v>
      </c>
      <c r="C114" s="500">
        <v>1.0933397378552501</v>
      </c>
      <c r="D114" s="500">
        <v>1.00447448866794</v>
      </c>
      <c r="E114" s="500">
        <v>1.61277369549038</v>
      </c>
      <c r="F114" s="500">
        <v>1.1054414156704799</v>
      </c>
      <c r="G114" s="500">
        <v>1.8723916407686201</v>
      </c>
      <c r="H114" s="500">
        <v>2.1531104479743801</v>
      </c>
      <c r="I114" s="500">
        <v>1.8213173210378</v>
      </c>
      <c r="J114" s="500">
        <v>1.5566545498976501</v>
      </c>
      <c r="L114" s="1451" t="s">
        <v>107</v>
      </c>
      <c r="M114" s="471" t="s">
        <v>265</v>
      </c>
      <c r="N114" s="500">
        <v>1.0888312123270101</v>
      </c>
      <c r="O114" s="500">
        <v>1.0344471729407201</v>
      </c>
      <c r="P114" s="500">
        <v>1.43499104875935</v>
      </c>
      <c r="Q114" s="500">
        <v>1.35489790574494</v>
      </c>
      <c r="R114" s="500">
        <v>1.7052373531994101</v>
      </c>
      <c r="S114" s="500">
        <v>1.94075279615222</v>
      </c>
      <c r="T114" s="500">
        <v>1.4063878422888001</v>
      </c>
      <c r="U114" s="500">
        <v>1.43939463054224</v>
      </c>
    </row>
    <row r="115" spans="1:21" ht="15" thickBot="1" x14ac:dyDescent="0.35">
      <c r="A115" s="1361"/>
      <c r="B115" s="473" t="s">
        <v>17</v>
      </c>
      <c r="C115" s="502">
        <v>15259</v>
      </c>
      <c r="D115" s="496">
        <v>872</v>
      </c>
      <c r="E115" s="502">
        <v>7029</v>
      </c>
      <c r="F115" s="502">
        <v>1835</v>
      </c>
      <c r="G115" s="502">
        <v>16817</v>
      </c>
      <c r="H115" s="502">
        <v>4357</v>
      </c>
      <c r="I115" s="496">
        <v>289</v>
      </c>
      <c r="J115" s="502">
        <v>46459</v>
      </c>
      <c r="L115" s="1361"/>
      <c r="M115" s="473" t="s">
        <v>17</v>
      </c>
      <c r="N115" s="496">
        <v>896</v>
      </c>
      <c r="O115" s="496">
        <v>27</v>
      </c>
      <c r="P115" s="496">
        <v>761</v>
      </c>
      <c r="Q115" s="496">
        <v>101</v>
      </c>
      <c r="R115" s="496">
        <v>734</v>
      </c>
      <c r="S115" s="496">
        <v>284</v>
      </c>
      <c r="T115" s="496">
        <v>11</v>
      </c>
      <c r="U115" s="502">
        <v>2814</v>
      </c>
    </row>
    <row r="116" spans="1:21" ht="15" thickBot="1" x14ac:dyDescent="0.35">
      <c r="A116" s="1361"/>
      <c r="B116" s="473" t="s">
        <v>18</v>
      </c>
      <c r="C116" s="496">
        <v>677</v>
      </c>
      <c r="D116" s="496">
        <v>19</v>
      </c>
      <c r="E116" s="496">
        <v>626</v>
      </c>
      <c r="F116" s="496">
        <v>83</v>
      </c>
      <c r="G116" s="496">
        <v>630</v>
      </c>
      <c r="H116" s="496">
        <v>223</v>
      </c>
      <c r="I116" s="496">
        <v>8</v>
      </c>
      <c r="J116" s="502">
        <v>2266</v>
      </c>
      <c r="L116" s="1361"/>
      <c r="M116" s="473" t="s">
        <v>18</v>
      </c>
      <c r="N116" s="496">
        <v>677</v>
      </c>
      <c r="O116" s="496">
        <v>19</v>
      </c>
      <c r="P116" s="496">
        <v>626</v>
      </c>
      <c r="Q116" s="496">
        <v>83</v>
      </c>
      <c r="R116" s="496">
        <v>630</v>
      </c>
      <c r="S116" s="496">
        <v>223</v>
      </c>
      <c r="T116" s="496">
        <v>8</v>
      </c>
      <c r="U116" s="502">
        <v>2266</v>
      </c>
    </row>
    <row r="117" spans="1:21" ht="15" thickBot="1" x14ac:dyDescent="0.35">
      <c r="A117" s="1361"/>
      <c r="B117" s="471" t="s">
        <v>252</v>
      </c>
      <c r="C117" s="496">
        <v>1</v>
      </c>
      <c r="D117" s="496">
        <v>1</v>
      </c>
      <c r="E117" s="496">
        <v>1</v>
      </c>
      <c r="F117" s="496">
        <v>1</v>
      </c>
      <c r="G117" s="496">
        <v>2</v>
      </c>
      <c r="H117" s="496">
        <v>2</v>
      </c>
      <c r="I117" s="496">
        <v>2</v>
      </c>
      <c r="J117" s="496">
        <v>1</v>
      </c>
      <c r="L117" s="1361"/>
      <c r="M117" s="471" t="s">
        <v>252</v>
      </c>
      <c r="N117" s="496">
        <v>1</v>
      </c>
      <c r="O117" s="496">
        <v>1</v>
      </c>
      <c r="P117" s="496">
        <v>1</v>
      </c>
      <c r="Q117" s="496">
        <v>1</v>
      </c>
      <c r="R117" s="496">
        <v>1</v>
      </c>
      <c r="S117" s="496">
        <v>2</v>
      </c>
      <c r="T117" s="496">
        <v>1</v>
      </c>
      <c r="U117" s="496">
        <v>1</v>
      </c>
    </row>
    <row r="118" spans="1:21" ht="15" thickBot="1" x14ac:dyDescent="0.35">
      <c r="A118" s="1361"/>
      <c r="B118" s="473" t="s">
        <v>287</v>
      </c>
      <c r="C118" s="497">
        <v>0.30919933944006001</v>
      </c>
      <c r="D118" s="497">
        <v>6.8570679174018295E-2</v>
      </c>
      <c r="E118" s="497">
        <v>0.84544495978848799</v>
      </c>
      <c r="F118" s="497">
        <v>0.54988428729443595</v>
      </c>
      <c r="G118" s="497">
        <v>1.03303152929515</v>
      </c>
      <c r="H118" s="497">
        <v>1.4370917881427101</v>
      </c>
      <c r="I118" s="497">
        <v>0.40953657321568498</v>
      </c>
      <c r="J118" s="497">
        <v>0.941074105175711</v>
      </c>
      <c r="L118" s="1361"/>
      <c r="M118" s="473" t="s">
        <v>287</v>
      </c>
      <c r="N118" s="497">
        <v>0.33894943977946801</v>
      </c>
      <c r="O118" s="497">
        <v>0.18737228822812199</v>
      </c>
      <c r="P118" s="497">
        <v>0.70463328936278802</v>
      </c>
      <c r="Q118" s="497">
        <v>0.999648237192169</v>
      </c>
      <c r="R118" s="497">
        <v>0.97330806004388204</v>
      </c>
      <c r="S118" s="497">
        <v>1.83625639743873</v>
      </c>
      <c r="T118" s="497">
        <v>0.52507062265528104</v>
      </c>
      <c r="U118" s="497">
        <v>0.93682368356301104</v>
      </c>
    </row>
    <row r="119" spans="1:21" x14ac:dyDescent="0.3">
      <c r="A119" s="1361"/>
      <c r="B119" s="598" t="s">
        <v>254</v>
      </c>
      <c r="C119" s="504">
        <v>2.2285119985624099E-2</v>
      </c>
      <c r="D119" s="504">
        <v>2.95007056416372E-2</v>
      </c>
      <c r="E119" s="504">
        <v>6.33678433105095E-2</v>
      </c>
      <c r="F119" s="504">
        <v>0.113188685807873</v>
      </c>
      <c r="G119" s="504">
        <v>7.7181649473258201E-2</v>
      </c>
      <c r="H119" s="504">
        <v>0.18046909057749499</v>
      </c>
      <c r="I119" s="504">
        <v>0.27153039547387697</v>
      </c>
      <c r="J119" s="504">
        <v>3.7073588426111803E-2</v>
      </c>
      <c r="L119" s="1361"/>
      <c r="M119" s="598" t="s">
        <v>254</v>
      </c>
      <c r="N119" s="504">
        <v>2.4429317825272402E-2</v>
      </c>
      <c r="O119" s="504">
        <v>8.0611928990667797E-2</v>
      </c>
      <c r="P119" s="504">
        <v>5.2813718213993298E-2</v>
      </c>
      <c r="Q119" s="504">
        <v>0.20576850957982101</v>
      </c>
      <c r="R119" s="504">
        <v>7.2719485697653505E-2</v>
      </c>
      <c r="S119" s="504">
        <v>0.23059593329188799</v>
      </c>
      <c r="T119" s="504">
        <v>0.34813162766348699</v>
      </c>
      <c r="U119" s="504">
        <v>3.69061431838721E-2</v>
      </c>
    </row>
    <row r="120" spans="1:21" ht="15" thickBot="1" x14ac:dyDescent="0.35">
      <c r="A120" s="1360" t="s">
        <v>117</v>
      </c>
      <c r="B120" s="471" t="s">
        <v>265</v>
      </c>
      <c r="C120" s="500">
        <v>1.0716410221077799</v>
      </c>
      <c r="D120" s="500">
        <v>2.1931858405808602</v>
      </c>
      <c r="E120" s="500">
        <v>1.6234688280643299</v>
      </c>
      <c r="F120" s="500">
        <v>1.04151207643812</v>
      </c>
      <c r="G120" s="500">
        <v>1.9874381447650999</v>
      </c>
      <c r="H120" s="500">
        <v>1.78735535578025</v>
      </c>
      <c r="I120" s="675">
        <v>1</v>
      </c>
      <c r="J120" s="500">
        <v>1.5588516124017799</v>
      </c>
      <c r="L120" s="1451" t="s">
        <v>117</v>
      </c>
      <c r="M120" s="471" t="s">
        <v>265</v>
      </c>
      <c r="N120" s="839">
        <v>1.1090209208584301</v>
      </c>
      <c r="O120" s="839">
        <v>1.8867218800225301</v>
      </c>
      <c r="P120" s="839">
        <v>1.50763926534522</v>
      </c>
      <c r="Q120" s="839">
        <v>1.0574062415258501</v>
      </c>
      <c r="R120" s="839">
        <v>1.70189577336861</v>
      </c>
      <c r="S120" s="839">
        <v>1.84895812740884</v>
      </c>
      <c r="T120" s="840">
        <v>1</v>
      </c>
      <c r="U120" s="839">
        <v>1.46463009286749</v>
      </c>
    </row>
    <row r="121" spans="1:21" ht="15" thickBot="1" x14ac:dyDescent="0.35">
      <c r="A121" s="1361"/>
      <c r="B121" s="473" t="s">
        <v>17</v>
      </c>
      <c r="C121" s="502">
        <v>6694</v>
      </c>
      <c r="D121" s="496">
        <v>435</v>
      </c>
      <c r="E121" s="502">
        <v>3363</v>
      </c>
      <c r="F121" s="502">
        <v>1238</v>
      </c>
      <c r="G121" s="502">
        <v>7212</v>
      </c>
      <c r="H121" s="502">
        <v>1755</v>
      </c>
      <c r="I121" s="653">
        <v>149</v>
      </c>
      <c r="J121" s="502">
        <v>20846</v>
      </c>
      <c r="L121" s="1361"/>
      <c r="M121" s="473" t="s">
        <v>17</v>
      </c>
      <c r="N121" s="496">
        <v>480</v>
      </c>
      <c r="O121" s="496">
        <v>28</v>
      </c>
      <c r="P121" s="496">
        <v>424</v>
      </c>
      <c r="Q121" s="496">
        <v>34</v>
      </c>
      <c r="R121" s="496">
        <v>393</v>
      </c>
      <c r="S121" s="496">
        <v>162</v>
      </c>
      <c r="T121" s="653">
        <v>2</v>
      </c>
      <c r="U121" s="502">
        <v>1524</v>
      </c>
    </row>
    <row r="122" spans="1:21" ht="15" thickBot="1" x14ac:dyDescent="0.35">
      <c r="A122" s="1361"/>
      <c r="B122" s="473" t="s">
        <v>18</v>
      </c>
      <c r="C122" s="496">
        <v>382</v>
      </c>
      <c r="D122" s="496">
        <v>26</v>
      </c>
      <c r="E122" s="496">
        <v>387</v>
      </c>
      <c r="F122" s="496">
        <v>28</v>
      </c>
      <c r="G122" s="496">
        <v>329</v>
      </c>
      <c r="H122" s="496">
        <v>146</v>
      </c>
      <c r="I122" s="652">
        <v>3</v>
      </c>
      <c r="J122" s="502">
        <v>1301</v>
      </c>
      <c r="L122" s="1361"/>
      <c r="M122" s="473" t="s">
        <v>18</v>
      </c>
      <c r="N122" s="496">
        <v>382</v>
      </c>
      <c r="O122" s="496">
        <v>26</v>
      </c>
      <c r="P122" s="496">
        <v>387</v>
      </c>
      <c r="Q122" s="496">
        <v>28</v>
      </c>
      <c r="R122" s="496">
        <v>329</v>
      </c>
      <c r="S122" s="496">
        <v>146</v>
      </c>
      <c r="T122" s="653">
        <v>3</v>
      </c>
      <c r="U122" s="502">
        <v>1301</v>
      </c>
    </row>
    <row r="123" spans="1:21" ht="15" thickBot="1" x14ac:dyDescent="0.35">
      <c r="A123" s="1361"/>
      <c r="B123" s="471" t="s">
        <v>252</v>
      </c>
      <c r="C123" s="496">
        <v>1</v>
      </c>
      <c r="D123" s="496">
        <v>2</v>
      </c>
      <c r="E123" s="496">
        <v>1</v>
      </c>
      <c r="F123" s="496">
        <v>1</v>
      </c>
      <c r="G123" s="496">
        <v>2</v>
      </c>
      <c r="H123" s="496">
        <v>2</v>
      </c>
      <c r="I123" s="653">
        <v>1</v>
      </c>
      <c r="J123" s="496">
        <v>1</v>
      </c>
      <c r="L123" s="1361"/>
      <c r="M123" s="471" t="s">
        <v>252</v>
      </c>
      <c r="N123" s="496">
        <v>1</v>
      </c>
      <c r="O123" s="496">
        <v>2</v>
      </c>
      <c r="P123" s="496">
        <v>1</v>
      </c>
      <c r="Q123" s="496">
        <v>1</v>
      </c>
      <c r="R123" s="496">
        <v>1</v>
      </c>
      <c r="S123" s="496">
        <v>2</v>
      </c>
      <c r="T123" s="653">
        <v>1</v>
      </c>
      <c r="U123" s="496">
        <v>1</v>
      </c>
    </row>
    <row r="124" spans="1:21" ht="15" thickBot="1" x14ac:dyDescent="0.35">
      <c r="A124" s="1361"/>
      <c r="B124" s="473" t="s">
        <v>287</v>
      </c>
      <c r="C124" s="497">
        <v>0.32173993418730501</v>
      </c>
      <c r="D124" s="497">
        <v>0.85048394701066699</v>
      </c>
      <c r="E124" s="497">
        <v>0.85344487245178302</v>
      </c>
      <c r="F124" s="497">
        <v>0.20313169150610599</v>
      </c>
      <c r="G124" s="497">
        <v>1.11833322124295</v>
      </c>
      <c r="H124" s="497">
        <v>0.88120221554296896</v>
      </c>
      <c r="I124" s="652">
        <v>0</v>
      </c>
      <c r="J124" s="497">
        <v>0.91407594006803194</v>
      </c>
      <c r="L124" s="1361"/>
      <c r="M124" s="473" t="s">
        <v>287</v>
      </c>
      <c r="N124" s="497">
        <v>0.45360789856406802</v>
      </c>
      <c r="O124" s="497">
        <v>1.0787735544985899</v>
      </c>
      <c r="P124" s="497">
        <v>0.81229439908902501</v>
      </c>
      <c r="Q124" s="497">
        <v>0.23688576860089899</v>
      </c>
      <c r="R124" s="497">
        <v>1.0210687231934299</v>
      </c>
      <c r="S124" s="497">
        <v>0.95125930535032699</v>
      </c>
      <c r="T124" s="652">
        <v>0</v>
      </c>
      <c r="U124" s="497">
        <v>0.84372917232950095</v>
      </c>
    </row>
    <row r="125" spans="1:21" x14ac:dyDescent="0.3">
      <c r="A125" s="1361"/>
      <c r="B125" s="598" t="s">
        <v>254</v>
      </c>
      <c r="C125" s="504">
        <v>3.0870526807716299E-2</v>
      </c>
      <c r="D125" s="504">
        <v>0.31278808437140498</v>
      </c>
      <c r="E125" s="504">
        <v>8.1356216728908803E-2</v>
      </c>
      <c r="F125" s="504">
        <v>7.1989544045264503E-2</v>
      </c>
      <c r="G125" s="504">
        <v>0.115622946046063</v>
      </c>
      <c r="H125" s="504">
        <v>0.136763405387932</v>
      </c>
      <c r="I125" s="841">
        <v>0</v>
      </c>
      <c r="J125" s="504">
        <v>4.7524152751306302E-2</v>
      </c>
      <c r="L125" s="1361"/>
      <c r="M125" s="598" t="s">
        <v>254</v>
      </c>
      <c r="N125" s="504">
        <v>4.3523085899128101E-2</v>
      </c>
      <c r="O125" s="504">
        <v>0.39674765734045397</v>
      </c>
      <c r="P125" s="504">
        <v>7.7433471467366594E-2</v>
      </c>
      <c r="Q125" s="504">
        <v>8.3951934560039201E-2</v>
      </c>
      <c r="R125" s="504">
        <v>0.105566902286871</v>
      </c>
      <c r="S125" s="504">
        <v>0.14763633103953</v>
      </c>
      <c r="T125" s="841">
        <v>0</v>
      </c>
      <c r="U125" s="504">
        <v>4.3866720814833102E-2</v>
      </c>
    </row>
    <row r="126" spans="1:21" ht="15" thickBot="1" x14ac:dyDescent="0.35">
      <c r="A126" s="1360" t="s">
        <v>125</v>
      </c>
      <c r="B126" s="471" t="s">
        <v>265</v>
      </c>
      <c r="C126" s="708">
        <v>1.0541503967557999</v>
      </c>
      <c r="D126" s="708">
        <v>1.58141956515372</v>
      </c>
      <c r="E126" s="708">
        <v>1.77708521460777</v>
      </c>
      <c r="F126" s="500">
        <v>1.2527317904028601</v>
      </c>
      <c r="G126" s="500">
        <v>2.0033844110980099</v>
      </c>
      <c r="H126" s="500">
        <v>1.68531819651542</v>
      </c>
      <c r="I126" s="675">
        <v>1</v>
      </c>
      <c r="J126" s="500">
        <v>1.6029592174599401</v>
      </c>
      <c r="L126" s="1451" t="s">
        <v>125</v>
      </c>
      <c r="M126" s="471" t="s">
        <v>265</v>
      </c>
      <c r="N126" s="839">
        <v>1.1131396910890901</v>
      </c>
      <c r="O126" s="839">
        <v>1.2544983942368799</v>
      </c>
      <c r="P126" s="839">
        <v>1.5146524528626999</v>
      </c>
      <c r="Q126" s="500">
        <v>1.33990393428427</v>
      </c>
      <c r="R126" s="500">
        <v>1.85467544284865</v>
      </c>
      <c r="S126" s="500">
        <v>1.71328768769457</v>
      </c>
      <c r="T126" s="675">
        <v>1</v>
      </c>
      <c r="U126" s="500">
        <v>1.4486010469924799</v>
      </c>
    </row>
    <row r="127" spans="1:21" ht="15" thickBot="1" x14ac:dyDescent="0.35">
      <c r="A127" s="1361"/>
      <c r="B127" s="473" t="s">
        <v>17</v>
      </c>
      <c r="C127" s="502">
        <v>2140</v>
      </c>
      <c r="D127" s="496">
        <v>271</v>
      </c>
      <c r="E127" s="502">
        <v>1679</v>
      </c>
      <c r="F127" s="496">
        <v>223</v>
      </c>
      <c r="G127" s="502">
        <v>2319</v>
      </c>
      <c r="H127" s="496">
        <v>493</v>
      </c>
      <c r="I127" s="653">
        <v>5</v>
      </c>
      <c r="J127" s="502">
        <v>7129</v>
      </c>
      <c r="L127" s="1361"/>
      <c r="M127" s="473" t="s">
        <v>17</v>
      </c>
      <c r="N127" s="496">
        <v>140</v>
      </c>
      <c r="O127" s="496">
        <v>14</v>
      </c>
      <c r="P127" s="496">
        <v>87</v>
      </c>
      <c r="Q127" s="496">
        <v>25</v>
      </c>
      <c r="R127" s="496">
        <v>96</v>
      </c>
      <c r="S127" s="496">
        <v>31</v>
      </c>
      <c r="T127" s="653">
        <v>2</v>
      </c>
      <c r="U127" s="496">
        <v>394</v>
      </c>
    </row>
    <row r="128" spans="1:21" ht="15" thickBot="1" x14ac:dyDescent="0.35">
      <c r="A128" s="1361"/>
      <c r="B128" s="473" t="s">
        <v>18</v>
      </c>
      <c r="C128" s="496">
        <v>111</v>
      </c>
      <c r="D128" s="496">
        <v>10</v>
      </c>
      <c r="E128" s="496">
        <v>63</v>
      </c>
      <c r="F128" s="496">
        <v>25</v>
      </c>
      <c r="G128" s="496">
        <v>71</v>
      </c>
      <c r="H128" s="496">
        <v>23</v>
      </c>
      <c r="I128" s="653">
        <v>2</v>
      </c>
      <c r="J128" s="496">
        <v>305</v>
      </c>
      <c r="L128" s="1361"/>
      <c r="M128" s="473" t="s">
        <v>18</v>
      </c>
      <c r="N128" s="496">
        <v>111</v>
      </c>
      <c r="O128" s="496">
        <v>10</v>
      </c>
      <c r="P128" s="496">
        <v>63</v>
      </c>
      <c r="Q128" s="496">
        <v>25</v>
      </c>
      <c r="R128" s="496">
        <v>71</v>
      </c>
      <c r="S128" s="496">
        <v>23</v>
      </c>
      <c r="T128" s="653">
        <v>2</v>
      </c>
      <c r="U128" s="496">
        <v>305</v>
      </c>
    </row>
    <row r="129" spans="1:21" ht="15" thickBot="1" x14ac:dyDescent="0.35">
      <c r="A129" s="1361"/>
      <c r="B129" s="471" t="s">
        <v>252</v>
      </c>
      <c r="C129" s="496">
        <v>1</v>
      </c>
      <c r="D129" s="496">
        <v>2</v>
      </c>
      <c r="E129" s="496">
        <v>2</v>
      </c>
      <c r="F129" s="496">
        <v>1</v>
      </c>
      <c r="G129" s="496">
        <v>2</v>
      </c>
      <c r="H129" s="496">
        <v>2</v>
      </c>
      <c r="I129" s="653">
        <v>1</v>
      </c>
      <c r="J129" s="496">
        <v>1</v>
      </c>
      <c r="L129" s="1361"/>
      <c r="M129" s="471" t="s">
        <v>252</v>
      </c>
      <c r="N129" s="496">
        <v>1</v>
      </c>
      <c r="O129" s="496">
        <v>1</v>
      </c>
      <c r="P129" s="496">
        <v>1</v>
      </c>
      <c r="Q129" s="496">
        <v>1</v>
      </c>
      <c r="R129" s="496">
        <v>2</v>
      </c>
      <c r="S129" s="496">
        <v>2</v>
      </c>
      <c r="T129" s="653">
        <v>1</v>
      </c>
      <c r="U129" s="496">
        <v>1</v>
      </c>
    </row>
    <row r="130" spans="1:21" ht="15" thickBot="1" x14ac:dyDescent="0.35">
      <c r="A130" s="1361"/>
      <c r="B130" s="473" t="s">
        <v>287</v>
      </c>
      <c r="C130" s="497">
        <v>0.32400876082734997</v>
      </c>
      <c r="D130" s="497">
        <v>0.52001159646276496</v>
      </c>
      <c r="E130" s="497">
        <v>0.86470241779618495</v>
      </c>
      <c r="F130" s="497">
        <v>0.44353977710881098</v>
      </c>
      <c r="G130" s="497">
        <v>1.03048929462268</v>
      </c>
      <c r="H130" s="497">
        <v>0.55796851591755903</v>
      </c>
      <c r="I130" s="652">
        <v>0</v>
      </c>
      <c r="J130" s="497">
        <v>0.85873495536537403</v>
      </c>
      <c r="L130" s="1361"/>
      <c r="M130" s="473" t="s">
        <v>287</v>
      </c>
      <c r="N130" s="497">
        <v>0.44945433020963799</v>
      </c>
      <c r="O130" s="497">
        <v>0.45914045486918198</v>
      </c>
      <c r="P130" s="497">
        <v>0.78913131722033902</v>
      </c>
      <c r="Q130" s="497">
        <v>0.48344386280271301</v>
      </c>
      <c r="R130" s="497">
        <v>1.13608818328397</v>
      </c>
      <c r="S130" s="497">
        <v>0.819724087728252</v>
      </c>
      <c r="T130" s="652">
        <v>0</v>
      </c>
      <c r="U130" s="497">
        <v>0.82416682679461195</v>
      </c>
    </row>
    <row r="131" spans="1:21" x14ac:dyDescent="0.3">
      <c r="A131" s="1418"/>
      <c r="B131" s="598" t="s">
        <v>254</v>
      </c>
      <c r="C131" s="535">
        <v>5.7672133446394401E-2</v>
      </c>
      <c r="D131" s="535">
        <v>0.30837828035464099</v>
      </c>
      <c r="E131" s="535">
        <v>0.204299428711953</v>
      </c>
      <c r="F131" s="535">
        <v>0.166354028802431</v>
      </c>
      <c r="G131" s="535">
        <v>0.229342775315687</v>
      </c>
      <c r="H131" s="781">
        <v>0.218180799891283</v>
      </c>
      <c r="I131" s="842">
        <v>0</v>
      </c>
      <c r="J131" s="781">
        <v>9.2210414754771902E-2</v>
      </c>
      <c r="L131" s="1418"/>
      <c r="M131" s="598" t="s">
        <v>254</v>
      </c>
      <c r="N131" s="535">
        <v>8.0000892703398996E-2</v>
      </c>
      <c r="O131" s="535">
        <v>0.27228035850916699</v>
      </c>
      <c r="P131" s="535">
        <v>0.186444577890409</v>
      </c>
      <c r="Q131" s="535">
        <v>0.181320455182786</v>
      </c>
      <c r="R131" s="535">
        <v>0.25284456453582699</v>
      </c>
      <c r="S131" s="781">
        <v>0.32053431698846502</v>
      </c>
      <c r="T131" s="842">
        <v>0</v>
      </c>
      <c r="U131" s="781">
        <v>8.8498511037693003E-2</v>
      </c>
    </row>
    <row r="132" spans="1:21" ht="45.75" customHeight="1" x14ac:dyDescent="0.3">
      <c r="A132" s="1409" t="s">
        <v>1077</v>
      </c>
      <c r="B132" s="1409"/>
      <c r="C132" s="1409"/>
      <c r="D132" s="1409"/>
      <c r="E132" s="1409"/>
      <c r="F132" s="1409"/>
      <c r="G132" s="1409"/>
      <c r="H132" s="1409"/>
      <c r="I132" s="1409"/>
      <c r="J132" s="1409"/>
      <c r="L132" s="1409" t="s">
        <v>1078</v>
      </c>
      <c r="M132" s="1409"/>
      <c r="N132" s="1409"/>
      <c r="O132" s="1409"/>
      <c r="P132" s="1409"/>
      <c r="Q132" s="1409"/>
      <c r="R132" s="1409"/>
      <c r="S132" s="1409"/>
      <c r="T132" s="1409"/>
      <c r="U132" s="1409"/>
    </row>
    <row r="134" spans="1:21" x14ac:dyDescent="0.3">
      <c r="A134" s="1215" t="s">
        <v>290</v>
      </c>
      <c r="B134" s="1215"/>
      <c r="C134" s="1215"/>
      <c r="D134" s="1215"/>
      <c r="E134" s="1215"/>
      <c r="F134" s="1215"/>
      <c r="L134" s="1215" t="s">
        <v>290</v>
      </c>
      <c r="M134" s="1215"/>
      <c r="N134" s="1215"/>
      <c r="O134" s="1215"/>
      <c r="P134" s="1215"/>
      <c r="Q134" s="1215"/>
    </row>
    <row r="135" spans="1:21" x14ac:dyDescent="0.3">
      <c r="A135" s="1215" t="s">
        <v>291</v>
      </c>
      <c r="B135" s="1215"/>
      <c r="C135" s="1215"/>
      <c r="D135" s="1215"/>
      <c r="E135" s="1215"/>
      <c r="F135" s="1215"/>
      <c r="L135" s="1215" t="s">
        <v>291</v>
      </c>
      <c r="M135" s="1215"/>
      <c r="N135" s="1215"/>
      <c r="O135" s="1215"/>
      <c r="P135" s="1215"/>
      <c r="Q135" s="1215"/>
    </row>
  </sheetData>
  <mergeCells count="49">
    <mergeCell ref="A132:J132"/>
    <mergeCell ref="L132:U132"/>
    <mergeCell ref="A134:F134"/>
    <mergeCell ref="L134:Q134"/>
    <mergeCell ref="A135:F135"/>
    <mergeCell ref="L135:Q135"/>
    <mergeCell ref="A114:A119"/>
    <mergeCell ref="L114:L119"/>
    <mergeCell ref="A120:A125"/>
    <mergeCell ref="L120:L125"/>
    <mergeCell ref="A126:A131"/>
    <mergeCell ref="L126:L131"/>
    <mergeCell ref="A95:A100"/>
    <mergeCell ref="L95:L100"/>
    <mergeCell ref="A101:A106"/>
    <mergeCell ref="L101:L106"/>
    <mergeCell ref="A108:A113"/>
    <mergeCell ref="L108:L113"/>
    <mergeCell ref="A77:A82"/>
    <mergeCell ref="L77:L82"/>
    <mergeCell ref="A83:A88"/>
    <mergeCell ref="L83:L88"/>
    <mergeCell ref="A89:A94"/>
    <mergeCell ref="L89:L94"/>
    <mergeCell ref="A58:A63"/>
    <mergeCell ref="L58:L63"/>
    <mergeCell ref="A64:A69"/>
    <mergeCell ref="L64:L69"/>
    <mergeCell ref="A71:A76"/>
    <mergeCell ref="L71:L76"/>
    <mergeCell ref="A40:A45"/>
    <mergeCell ref="L40:L45"/>
    <mergeCell ref="A46:A51"/>
    <mergeCell ref="L46:L51"/>
    <mergeCell ref="A52:A57"/>
    <mergeCell ref="L52:L57"/>
    <mergeCell ref="A22:A27"/>
    <mergeCell ref="L22:L27"/>
    <mergeCell ref="A28:A33"/>
    <mergeCell ref="L28:L33"/>
    <mergeCell ref="A34:A39"/>
    <mergeCell ref="L34:L39"/>
    <mergeCell ref="A15:A20"/>
    <mergeCell ref="L15:L20"/>
    <mergeCell ref="A1:J1"/>
    <mergeCell ref="A5:J5"/>
    <mergeCell ref="L5:U5"/>
    <mergeCell ref="A8:A13"/>
    <mergeCell ref="L8:L13"/>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election sqref="A1:E1"/>
    </sheetView>
  </sheetViews>
  <sheetFormatPr baseColWidth="10" defaultColWidth="11.44140625" defaultRowHeight="14.4" x14ac:dyDescent="0.3"/>
  <cols>
    <col min="1" max="1" width="35.6640625" style="443" customWidth="1"/>
    <col min="2" max="16384" width="11.44140625" style="443"/>
  </cols>
  <sheetData>
    <row r="1" spans="1:5" ht="24.6" x14ac:dyDescent="0.4">
      <c r="A1" s="1304" t="s">
        <v>1079</v>
      </c>
      <c r="B1" s="1304"/>
      <c r="C1" s="1304"/>
      <c r="D1" s="1304"/>
      <c r="E1" s="1304"/>
    </row>
    <row r="3" spans="1:5" x14ac:dyDescent="0.3">
      <c r="A3" s="434" t="s">
        <v>7</v>
      </c>
    </row>
    <row r="5" spans="1:5" ht="33.75" customHeight="1" x14ac:dyDescent="0.3">
      <c r="A5" s="1417" t="s">
        <v>1080</v>
      </c>
      <c r="B5" s="1417"/>
      <c r="C5" s="1417"/>
      <c r="D5" s="1417"/>
      <c r="E5" s="1417"/>
    </row>
    <row r="6" spans="1:5" x14ac:dyDescent="0.3">
      <c r="A6" s="823"/>
      <c r="B6" s="824">
        <v>2005</v>
      </c>
      <c r="C6" s="824">
        <v>2010</v>
      </c>
      <c r="D6" s="824">
        <v>2015</v>
      </c>
      <c r="E6" s="824">
        <v>2021</v>
      </c>
    </row>
    <row r="7" spans="1:5" ht="15" thickBot="1" x14ac:dyDescent="0.35">
      <c r="A7" s="471" t="s">
        <v>1081</v>
      </c>
      <c r="B7" s="453">
        <v>2.8563292973734837</v>
      </c>
      <c r="C7" s="453">
        <v>3.0014225571082553</v>
      </c>
      <c r="D7" s="453">
        <v>3.2574145850914915</v>
      </c>
      <c r="E7" s="453">
        <v>4.0765591620635577</v>
      </c>
    </row>
    <row r="8" spans="1:5" ht="15" thickBot="1" x14ac:dyDescent="0.35">
      <c r="A8" s="471" t="s">
        <v>1082</v>
      </c>
      <c r="B8" s="453">
        <v>5.9787932572943197</v>
      </c>
      <c r="C8" s="453">
        <v>6.3113128341468014</v>
      </c>
      <c r="D8" s="453">
        <v>7.7930340906758611</v>
      </c>
      <c r="E8" s="453">
        <v>8.7304961235825456</v>
      </c>
    </row>
    <row r="9" spans="1:5" x14ac:dyDescent="0.3">
      <c r="A9" s="598" t="s">
        <v>1083</v>
      </c>
      <c r="B9" s="843">
        <v>7.7951367294942857</v>
      </c>
      <c r="C9" s="843">
        <v>6.9564245747038091</v>
      </c>
      <c r="D9" s="843">
        <v>6.9789444590122107</v>
      </c>
      <c r="E9" s="843">
        <v>9.3924893872479593</v>
      </c>
    </row>
    <row r="10" spans="1:5" ht="15" thickBot="1" x14ac:dyDescent="0.35">
      <c r="A10" s="473" t="s">
        <v>1084</v>
      </c>
      <c r="B10" s="844">
        <v>4297.5243213777858</v>
      </c>
      <c r="C10" s="844">
        <v>7837.338802606545</v>
      </c>
      <c r="D10" s="844">
        <v>7030</v>
      </c>
      <c r="E10" s="844">
        <v>6640</v>
      </c>
    </row>
    <row r="11" spans="1:5" x14ac:dyDescent="0.3">
      <c r="A11" s="598" t="s">
        <v>1085</v>
      </c>
      <c r="B11" s="845">
        <v>4606</v>
      </c>
      <c r="C11" s="845">
        <v>8336</v>
      </c>
      <c r="D11" s="845">
        <v>4484</v>
      </c>
      <c r="E11" s="845">
        <v>5874</v>
      </c>
    </row>
    <row r="12" spans="1:5" ht="25.5" customHeight="1" x14ac:dyDescent="0.3">
      <c r="A12" s="1370" t="s">
        <v>1086</v>
      </c>
      <c r="B12" s="1370"/>
      <c r="C12" s="1370"/>
      <c r="D12" s="1370"/>
      <c r="E12" s="1370"/>
    </row>
    <row r="15" spans="1:5" ht="22.5" customHeight="1" x14ac:dyDescent="0.3">
      <c r="A15" s="1417" t="s">
        <v>1087</v>
      </c>
      <c r="B15" s="1417"/>
      <c r="C15" s="1417"/>
      <c r="D15" s="1417"/>
      <c r="E15" s="1417"/>
    </row>
    <row r="16" spans="1:5" x14ac:dyDescent="0.3">
      <c r="A16" s="823"/>
      <c r="B16" s="824">
        <v>2005</v>
      </c>
      <c r="C16" s="824">
        <v>2010</v>
      </c>
      <c r="D16" s="824">
        <v>2015</v>
      </c>
      <c r="E16" s="824">
        <v>2021</v>
      </c>
    </row>
    <row r="17" spans="1:5" ht="15" thickBot="1" x14ac:dyDescent="0.35">
      <c r="A17" s="471" t="s">
        <v>1088</v>
      </c>
      <c r="B17" s="453">
        <v>1.0992340619855909</v>
      </c>
      <c r="C17" s="453">
        <v>1.2038629098837794</v>
      </c>
      <c r="D17" s="453">
        <v>1.2891999999999999</v>
      </c>
      <c r="E17" s="453">
        <v>1.27671441919827</v>
      </c>
    </row>
    <row r="18" spans="1:5" ht="15" thickBot="1" x14ac:dyDescent="0.35">
      <c r="A18" s="471" t="s">
        <v>1089</v>
      </c>
      <c r="B18" s="453">
        <v>5.7089693099037371</v>
      </c>
      <c r="C18" s="453">
        <v>5.4488789827005659</v>
      </c>
      <c r="D18" s="453">
        <v>5.9085000000000001</v>
      </c>
      <c r="E18" s="453">
        <v>6.5898461634763397</v>
      </c>
    </row>
    <row r="19" spans="1:5" x14ac:dyDescent="0.3">
      <c r="A19" s="598" t="s">
        <v>1090</v>
      </c>
      <c r="B19" s="843">
        <v>0.38554518315094349</v>
      </c>
      <c r="C19" s="843">
        <v>0.3502627095560687</v>
      </c>
      <c r="D19" s="843">
        <v>0.37969999999999998</v>
      </c>
      <c r="E19" s="843">
        <v>0.34909519939990202</v>
      </c>
    </row>
    <row r="20" spans="1:5" ht="15" thickBot="1" x14ac:dyDescent="0.35">
      <c r="A20" s="473" t="s">
        <v>1084</v>
      </c>
      <c r="B20" s="844">
        <v>4297.5243213777858</v>
      </c>
      <c r="C20" s="844">
        <v>7837.338802606545</v>
      </c>
      <c r="D20" s="844">
        <v>7030</v>
      </c>
      <c r="E20" s="844">
        <v>6640</v>
      </c>
    </row>
    <row r="21" spans="1:5" x14ac:dyDescent="0.3">
      <c r="A21" s="598" t="s">
        <v>1085</v>
      </c>
      <c r="B21" s="845">
        <v>4606</v>
      </c>
      <c r="C21" s="845">
        <v>8336</v>
      </c>
      <c r="D21" s="845">
        <v>4484</v>
      </c>
      <c r="E21" s="845">
        <v>5874</v>
      </c>
    </row>
    <row r="22" spans="1:5" ht="24.75" customHeight="1" x14ac:dyDescent="0.3">
      <c r="A22" s="1370" t="s">
        <v>1086</v>
      </c>
      <c r="B22" s="1370"/>
      <c r="C22" s="1370"/>
      <c r="D22" s="1370"/>
      <c r="E22" s="1370"/>
    </row>
  </sheetData>
  <mergeCells count="5">
    <mergeCell ref="A1:E1"/>
    <mergeCell ref="A5:E5"/>
    <mergeCell ref="A12:E12"/>
    <mergeCell ref="A15:E15"/>
    <mergeCell ref="A22:E22"/>
  </mergeCells>
  <hyperlinks>
    <hyperlink ref="A3" location="Kapitel4" display="&lt;  Zurück zur Übersicht"/>
  </hyperlink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zoomScaleNormal="100" workbookViewId="0">
      <selection sqref="A1:D1"/>
    </sheetView>
  </sheetViews>
  <sheetFormatPr baseColWidth="10" defaultColWidth="11.44140625" defaultRowHeight="14.4" x14ac:dyDescent="0.3"/>
  <cols>
    <col min="1" max="2" width="14.109375" style="443" customWidth="1"/>
    <col min="3" max="3" width="21.44140625" style="443" customWidth="1"/>
    <col min="4" max="4" width="15.6640625" style="443" customWidth="1"/>
    <col min="5" max="16384" width="11.44140625" style="443"/>
  </cols>
  <sheetData>
    <row r="1" spans="1:4" ht="24.6" x14ac:dyDescent="0.4">
      <c r="A1" s="1304" t="s">
        <v>1091</v>
      </c>
      <c r="B1" s="1304"/>
      <c r="C1" s="1304"/>
      <c r="D1" s="1304"/>
    </row>
    <row r="2" spans="1:4" x14ac:dyDescent="0.3">
      <c r="A2" s="120"/>
    </row>
    <row r="3" spans="1:4" x14ac:dyDescent="0.3">
      <c r="A3" s="434" t="s">
        <v>7</v>
      </c>
    </row>
    <row r="4" spans="1:4" x14ac:dyDescent="0.3">
      <c r="B4" s="846"/>
      <c r="C4" s="846"/>
      <c r="D4" s="846"/>
    </row>
    <row r="5" spans="1:4" ht="26.25" customHeight="1" x14ac:dyDescent="0.3">
      <c r="A5" s="1417" t="s">
        <v>1092</v>
      </c>
      <c r="B5" s="1417"/>
      <c r="C5" s="1417"/>
      <c r="D5" s="1417"/>
    </row>
    <row r="6" spans="1:4" x14ac:dyDescent="0.3">
      <c r="A6" s="1452" t="s">
        <v>1093</v>
      </c>
      <c r="B6" s="1452"/>
      <c r="C6" s="533" t="s">
        <v>1094</v>
      </c>
      <c r="D6" s="847">
        <v>6640</v>
      </c>
    </row>
    <row r="7" spans="1:4" ht="15" thickBot="1" x14ac:dyDescent="0.35">
      <c r="A7" s="1452"/>
      <c r="B7" s="1452"/>
      <c r="C7" s="473" t="s">
        <v>1095</v>
      </c>
      <c r="D7" s="485">
        <v>899</v>
      </c>
    </row>
    <row r="8" spans="1:4" ht="15" thickBot="1" x14ac:dyDescent="0.35">
      <c r="A8" s="1452"/>
      <c r="B8" s="1452"/>
      <c r="C8" s="473" t="s">
        <v>1096</v>
      </c>
      <c r="D8" s="497">
        <f>D7/D6 *100</f>
        <v>13.539156626506024</v>
      </c>
    </row>
    <row r="9" spans="1:4" ht="32.4" x14ac:dyDescent="0.3">
      <c r="A9" s="1453"/>
      <c r="B9" s="1453"/>
      <c r="C9" s="598" t="s">
        <v>1097</v>
      </c>
      <c r="D9" s="599">
        <v>9.4306459999999994</v>
      </c>
    </row>
    <row r="10" spans="1:4" x14ac:dyDescent="0.3">
      <c r="A10" s="848"/>
    </row>
    <row r="11" spans="1:4" x14ac:dyDescent="0.3">
      <c r="A11" s="849"/>
      <c r="B11" s="849"/>
      <c r="C11" s="849"/>
      <c r="D11" s="850"/>
    </row>
    <row r="12" spans="1:4" ht="26.25" customHeight="1" x14ac:dyDescent="0.3">
      <c r="A12" s="1417" t="s">
        <v>1098</v>
      </c>
      <c r="B12" s="1417"/>
      <c r="C12" s="1417"/>
      <c r="D12" s="1417"/>
    </row>
    <row r="13" spans="1:4" ht="15" customHeight="1" x14ac:dyDescent="0.3">
      <c r="A13" s="1452" t="s">
        <v>1093</v>
      </c>
      <c r="B13" s="1452"/>
      <c r="C13" s="533" t="s">
        <v>1094</v>
      </c>
      <c r="D13" s="847">
        <v>7030</v>
      </c>
    </row>
    <row r="14" spans="1:4" ht="15" thickBot="1" x14ac:dyDescent="0.35">
      <c r="A14" s="1452"/>
      <c r="B14" s="1452"/>
      <c r="C14" s="473" t="s">
        <v>1095</v>
      </c>
      <c r="D14" s="485">
        <v>924</v>
      </c>
    </row>
    <row r="15" spans="1:4" ht="15" thickBot="1" x14ac:dyDescent="0.35">
      <c r="A15" s="1452"/>
      <c r="B15" s="1452"/>
      <c r="C15" s="473" t="s">
        <v>1096</v>
      </c>
      <c r="D15" s="497">
        <f>D14/D13*100</f>
        <v>13.143669985775249</v>
      </c>
    </row>
    <row r="16" spans="1:4" ht="32.4" x14ac:dyDescent="0.3">
      <c r="A16" s="1453"/>
      <c r="B16" s="1453"/>
      <c r="C16" s="598" t="s">
        <v>1097</v>
      </c>
      <c r="D16" s="599">
        <v>9.8041</v>
      </c>
    </row>
    <row r="17" spans="1:4" x14ac:dyDescent="0.3">
      <c r="A17" s="850"/>
      <c r="B17" s="850"/>
      <c r="C17" s="850"/>
      <c r="D17" s="850"/>
    </row>
    <row r="18" spans="1:4" x14ac:dyDescent="0.3">
      <c r="A18" s="850"/>
      <c r="B18" s="850"/>
      <c r="C18" s="850"/>
      <c r="D18" s="850"/>
    </row>
    <row r="19" spans="1:4" ht="26.25" customHeight="1" x14ac:dyDescent="0.3">
      <c r="A19" s="1417" t="s">
        <v>1099</v>
      </c>
      <c r="B19" s="1417"/>
      <c r="C19" s="1417"/>
      <c r="D19" s="1417"/>
    </row>
    <row r="20" spans="1:4" ht="15" customHeight="1" x14ac:dyDescent="0.3">
      <c r="A20" s="1452" t="s">
        <v>1093</v>
      </c>
      <c r="B20" s="1452"/>
      <c r="C20" s="533" t="s">
        <v>1094</v>
      </c>
      <c r="D20" s="847">
        <v>7837.3388026065459</v>
      </c>
    </row>
    <row r="21" spans="1:4" ht="15" thickBot="1" x14ac:dyDescent="0.35">
      <c r="A21" s="1452"/>
      <c r="B21" s="1452"/>
      <c r="C21" s="473" t="s">
        <v>1095</v>
      </c>
      <c r="D21" s="485">
        <v>986</v>
      </c>
    </row>
    <row r="22" spans="1:4" ht="15" thickBot="1" x14ac:dyDescent="0.35">
      <c r="A22" s="1452"/>
      <c r="B22" s="1452"/>
      <c r="C22" s="473" t="s">
        <v>1096</v>
      </c>
      <c r="D22" s="497">
        <f>D21/D20*100</f>
        <v>12.580801019755272</v>
      </c>
    </row>
    <row r="23" spans="1:4" ht="32.4" x14ac:dyDescent="0.3">
      <c r="A23" s="1453"/>
      <c r="B23" s="1453"/>
      <c r="C23" s="598" t="s">
        <v>1097</v>
      </c>
      <c r="D23" s="599">
        <v>9.5645690043734835</v>
      </c>
    </row>
    <row r="24" spans="1:4" x14ac:dyDescent="0.3">
      <c r="A24" s="846"/>
      <c r="B24" s="846"/>
      <c r="C24" s="846"/>
      <c r="D24" s="846"/>
    </row>
    <row r="25" spans="1:4" x14ac:dyDescent="0.3">
      <c r="A25" s="850"/>
      <c r="B25" s="850"/>
      <c r="C25" s="850"/>
      <c r="D25" s="850"/>
    </row>
    <row r="26" spans="1:4" ht="26.25" customHeight="1" x14ac:dyDescent="0.3">
      <c r="A26" s="1417" t="s">
        <v>1100</v>
      </c>
      <c r="B26" s="1417"/>
      <c r="C26" s="1417"/>
      <c r="D26" s="1417"/>
    </row>
    <row r="27" spans="1:4" ht="15" customHeight="1" x14ac:dyDescent="0.3">
      <c r="A27" s="1452" t="s">
        <v>1093</v>
      </c>
      <c r="B27" s="1452"/>
      <c r="C27" s="533" t="s">
        <v>1094</v>
      </c>
      <c r="D27" s="847">
        <v>4297.524321377804</v>
      </c>
    </row>
    <row r="28" spans="1:4" ht="15" thickBot="1" x14ac:dyDescent="0.35">
      <c r="A28" s="1452"/>
      <c r="B28" s="1452"/>
      <c r="C28" s="473" t="s">
        <v>1095</v>
      </c>
      <c r="D28" s="485">
        <v>567</v>
      </c>
    </row>
    <row r="29" spans="1:4" ht="15" thickBot="1" x14ac:dyDescent="0.35">
      <c r="A29" s="1452"/>
      <c r="B29" s="1452"/>
      <c r="C29" s="473" t="s">
        <v>1096</v>
      </c>
      <c r="D29" s="497">
        <f>D28/D27*100</f>
        <v>13.19364260905957</v>
      </c>
    </row>
    <row r="30" spans="1:4" ht="32.4" x14ac:dyDescent="0.3">
      <c r="A30" s="1453"/>
      <c r="B30" s="1453"/>
      <c r="C30" s="598" t="s">
        <v>1097</v>
      </c>
      <c r="D30" s="599">
        <v>8.3340519685832479</v>
      </c>
    </row>
  </sheetData>
  <mergeCells count="9">
    <mergeCell ref="A20:B23"/>
    <mergeCell ref="A26:D26"/>
    <mergeCell ref="A27:B30"/>
    <mergeCell ref="A1:D1"/>
    <mergeCell ref="A5:D5"/>
    <mergeCell ref="A6:B9"/>
    <mergeCell ref="A12:D12"/>
    <mergeCell ref="A13:B16"/>
    <mergeCell ref="A19:D19"/>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6"/>
  <sheetViews>
    <sheetView showGridLines="0" zoomScaleNormal="100" workbookViewId="0">
      <selection sqref="A1:F1"/>
    </sheetView>
  </sheetViews>
  <sheetFormatPr baseColWidth="10" defaultColWidth="11.44140625" defaultRowHeight="14.4" x14ac:dyDescent="0.3"/>
  <cols>
    <col min="1" max="1" width="11.44140625" style="443"/>
    <col min="2" max="2" width="20" style="443" customWidth="1"/>
    <col min="3" max="3" width="11.44140625" style="443"/>
    <col min="4" max="6" width="20" style="443" customWidth="1"/>
    <col min="7" max="7" width="16.109375" style="443" customWidth="1"/>
    <col min="8" max="8" width="37.109375" style="443" customWidth="1"/>
    <col min="9" max="13" width="22.33203125" style="443" customWidth="1"/>
    <col min="14" max="15" width="15.6640625" style="443" customWidth="1"/>
    <col min="16" max="16" width="17.109375" style="443" customWidth="1"/>
    <col min="17" max="17" width="17" style="443" customWidth="1"/>
    <col min="18" max="16384" width="11.44140625" style="443"/>
  </cols>
  <sheetData>
    <row r="1" spans="1:17" ht="24.6" x14ac:dyDescent="0.4">
      <c r="A1" s="1304" t="s">
        <v>1101</v>
      </c>
      <c r="B1" s="1304"/>
      <c r="C1" s="1304"/>
      <c r="D1" s="1304"/>
      <c r="E1" s="1304"/>
      <c r="F1" s="1304"/>
    </row>
    <row r="2" spans="1:17" ht="24.6" x14ac:dyDescent="0.4">
      <c r="A2" s="68"/>
      <c r="B2" s="851"/>
    </row>
    <row r="3" spans="1:17" x14ac:dyDescent="0.3">
      <c r="A3" s="434" t="s">
        <v>7</v>
      </c>
    </row>
    <row r="4" spans="1:17" x14ac:dyDescent="0.3">
      <c r="B4" s="851"/>
    </row>
    <row r="5" spans="1:17" ht="24.75" customHeight="1" x14ac:dyDescent="0.3">
      <c r="A5" s="1417" t="s">
        <v>1102</v>
      </c>
      <c r="B5" s="1417"/>
      <c r="C5" s="1417"/>
      <c r="D5" s="1417"/>
      <c r="E5" s="1417"/>
      <c r="F5" s="1417"/>
      <c r="H5" s="1417" t="s">
        <v>1103</v>
      </c>
      <c r="I5" s="1417"/>
      <c r="J5" s="1417"/>
      <c r="K5" s="1417"/>
      <c r="L5" s="1417"/>
      <c r="M5" s="1417"/>
      <c r="N5" s="1417"/>
      <c r="O5" s="1417"/>
    </row>
    <row r="6" spans="1:17" x14ac:dyDescent="0.3">
      <c r="A6" s="852"/>
      <c r="B6" s="852"/>
      <c r="C6" s="852"/>
      <c r="D6" s="800" t="s">
        <v>1104</v>
      </c>
      <c r="E6" s="800" t="s">
        <v>1105</v>
      </c>
      <c r="F6" s="800" t="s">
        <v>154</v>
      </c>
      <c r="H6" s="853"/>
      <c r="I6" s="800" t="s">
        <v>1106</v>
      </c>
      <c r="J6" s="800" t="s">
        <v>17</v>
      </c>
      <c r="K6" s="800" t="s">
        <v>18</v>
      </c>
      <c r="L6" s="800" t="s">
        <v>1107</v>
      </c>
      <c r="M6" s="800" t="s">
        <v>287</v>
      </c>
      <c r="N6" s="800" t="s">
        <v>254</v>
      </c>
      <c r="O6" s="800" t="s">
        <v>154</v>
      </c>
    </row>
    <row r="7" spans="1:17" ht="15" thickBot="1" x14ac:dyDescent="0.35">
      <c r="A7" s="1454">
        <v>2021</v>
      </c>
      <c r="B7" s="1457" t="s">
        <v>1045</v>
      </c>
      <c r="C7" s="471" t="s">
        <v>968</v>
      </c>
      <c r="D7" s="707">
        <v>6640</v>
      </c>
      <c r="E7" s="707">
        <v>5874</v>
      </c>
      <c r="F7" s="708">
        <v>1.9067280699916</v>
      </c>
      <c r="H7" s="473" t="s">
        <v>850</v>
      </c>
      <c r="I7" s="708">
        <v>0.35049965655147602</v>
      </c>
      <c r="J7" s="707">
        <v>6640</v>
      </c>
      <c r="K7" s="707">
        <v>5874</v>
      </c>
      <c r="L7" s="791">
        <v>0</v>
      </c>
      <c r="M7" s="708">
        <v>2.2459295479414298</v>
      </c>
      <c r="N7" s="497">
        <v>5.4954076172394901E-2</v>
      </c>
      <c r="O7" s="657">
        <f>I7/SUM($I$7:$I$13) * 100</f>
        <v>27.453254328526821</v>
      </c>
      <c r="Q7" s="641"/>
    </row>
    <row r="8" spans="1:17" ht="15.75" customHeight="1" thickBot="1" x14ac:dyDescent="0.35">
      <c r="A8" s="1455"/>
      <c r="B8" s="1353"/>
      <c r="C8" s="473" t="s">
        <v>969</v>
      </c>
      <c r="D8" s="651">
        <v>6640</v>
      </c>
      <c r="E8" s="651">
        <v>5874</v>
      </c>
      <c r="F8" s="497">
        <v>4.1473133479595097</v>
      </c>
      <c r="H8" s="473" t="s">
        <v>851</v>
      </c>
      <c r="I8" s="497">
        <v>8.3766089706688293E-2</v>
      </c>
      <c r="J8" s="651">
        <v>6640</v>
      </c>
      <c r="K8" s="651">
        <v>5874</v>
      </c>
      <c r="L8" s="495">
        <v>0</v>
      </c>
      <c r="M8" s="497">
        <v>0.95749268874431304</v>
      </c>
      <c r="N8" s="497">
        <v>2.3428217594801602E-2</v>
      </c>
      <c r="O8" s="657">
        <f>I8/SUM($I$7:$I$13) * 100</f>
        <v>6.5610670990377091</v>
      </c>
    </row>
    <row r="9" spans="1:17" ht="15.75" customHeight="1" thickBot="1" x14ac:dyDescent="0.35">
      <c r="A9" s="1455"/>
      <c r="B9" s="1353"/>
      <c r="C9" s="473" t="s">
        <v>780</v>
      </c>
      <c r="D9" s="651">
        <v>6640</v>
      </c>
      <c r="E9" s="651">
        <v>5874</v>
      </c>
      <c r="F9" s="497">
        <v>66.398148490608506</v>
      </c>
      <c r="H9" s="473" t="s">
        <v>852</v>
      </c>
      <c r="I9" s="497">
        <v>0.18251536369263399</v>
      </c>
      <c r="J9" s="651">
        <v>6640</v>
      </c>
      <c r="K9" s="651">
        <v>5874</v>
      </c>
      <c r="L9" s="495">
        <v>0</v>
      </c>
      <c r="M9" s="497">
        <v>1.32332520528389</v>
      </c>
      <c r="N9" s="497">
        <v>3.23795170684123E-2</v>
      </c>
      <c r="O9" s="657">
        <f t="shared" ref="O9:O12" si="0">I9/SUM($I$7:$I$13) * 100</f>
        <v>14.295707869207469</v>
      </c>
    </row>
    <row r="10" spans="1:17" ht="15.75" customHeight="1" thickBot="1" x14ac:dyDescent="0.35">
      <c r="A10" s="1455"/>
      <c r="B10" s="1353"/>
      <c r="C10" s="473" t="s">
        <v>781</v>
      </c>
      <c r="D10" s="651">
        <v>6640</v>
      </c>
      <c r="E10" s="651">
        <v>5874</v>
      </c>
      <c r="F10" s="497">
        <v>26.857404900678201</v>
      </c>
      <c r="H10" s="473" t="s">
        <v>877</v>
      </c>
      <c r="I10" s="531">
        <v>1.0781679640329301E-2</v>
      </c>
      <c r="J10" s="658">
        <v>6640</v>
      </c>
      <c r="K10" s="658">
        <v>5874</v>
      </c>
      <c r="L10" s="658">
        <v>0</v>
      </c>
      <c r="M10" s="531">
        <v>0.32087065768036299</v>
      </c>
      <c r="N10" s="531">
        <v>7.8511592582301802E-3</v>
      </c>
      <c r="O10" s="926">
        <f t="shared" si="0"/>
        <v>0.84448640026324551</v>
      </c>
    </row>
    <row r="11" spans="1:17" ht="15" thickBot="1" x14ac:dyDescent="0.35">
      <c r="A11" s="1455"/>
      <c r="B11" s="1348"/>
      <c r="C11" s="598" t="s">
        <v>1108</v>
      </c>
      <c r="D11" s="485">
        <v>6640</v>
      </c>
      <c r="E11" s="485">
        <v>5874</v>
      </c>
      <c r="F11" s="497">
        <v>0.69040519076214402</v>
      </c>
      <c r="H11" s="473" t="s">
        <v>854</v>
      </c>
      <c r="I11" s="497">
        <v>0.60051428960617304</v>
      </c>
      <c r="J11" s="651">
        <v>6640</v>
      </c>
      <c r="K11" s="651">
        <v>5874</v>
      </c>
      <c r="L11" s="495">
        <v>0</v>
      </c>
      <c r="M11" s="497">
        <v>4.4055803746062701</v>
      </c>
      <c r="N11" s="497">
        <v>0.107797058777569</v>
      </c>
      <c r="O11" s="657">
        <f t="shared" si="0"/>
        <v>47.035913480422074</v>
      </c>
    </row>
    <row r="12" spans="1:17" ht="15.75" customHeight="1" thickBot="1" x14ac:dyDescent="0.35">
      <c r="A12" s="1455"/>
      <c r="B12" s="1457" t="s">
        <v>766</v>
      </c>
      <c r="C12" s="471" t="s">
        <v>968</v>
      </c>
      <c r="D12" s="707">
        <v>6640</v>
      </c>
      <c r="E12" s="707">
        <v>5874</v>
      </c>
      <c r="F12" s="708">
        <v>6.9365436784603798</v>
      </c>
      <c r="H12" s="473" t="s">
        <v>855</v>
      </c>
      <c r="I12" s="531">
        <v>2.8900534478940199E-2</v>
      </c>
      <c r="J12" s="658">
        <v>6640</v>
      </c>
      <c r="K12" s="658">
        <v>5874</v>
      </c>
      <c r="L12" s="658">
        <v>0</v>
      </c>
      <c r="M12" s="531">
        <v>0.76740658625625202</v>
      </c>
      <c r="N12" s="531">
        <v>1.8777133964410199E-2</v>
      </c>
      <c r="O12" s="926">
        <f t="shared" si="0"/>
        <v>2.2636647667133425</v>
      </c>
    </row>
    <row r="13" spans="1:17" ht="15" thickBot="1" x14ac:dyDescent="0.35">
      <c r="A13" s="1455"/>
      <c r="B13" s="1353"/>
      <c r="C13" s="473" t="s">
        <v>969</v>
      </c>
      <c r="D13" s="651">
        <v>6640</v>
      </c>
      <c r="E13" s="651">
        <v>5874</v>
      </c>
      <c r="F13" s="497">
        <v>6.1188846305605198</v>
      </c>
      <c r="H13" s="598" t="s">
        <v>720</v>
      </c>
      <c r="I13" s="532">
        <v>1.9736805522032601E-2</v>
      </c>
      <c r="J13" s="925">
        <v>6640</v>
      </c>
      <c r="K13" s="925">
        <v>5874</v>
      </c>
      <c r="L13" s="925">
        <v>0</v>
      </c>
      <c r="M13" s="532">
        <v>0.46350664646048401</v>
      </c>
      <c r="N13" s="532">
        <v>1.13412193091041E-2</v>
      </c>
      <c r="O13" s="927">
        <f>I13/SUM($I$7:$I$13) * 100</f>
        <v>1.5459060558293485</v>
      </c>
    </row>
    <row r="14" spans="1:17" ht="15" thickBot="1" x14ac:dyDescent="0.35">
      <c r="A14" s="1455"/>
      <c r="B14" s="1353"/>
      <c r="C14" s="473" t="s">
        <v>780</v>
      </c>
      <c r="D14" s="651">
        <v>6640</v>
      </c>
      <c r="E14" s="651">
        <v>5874</v>
      </c>
      <c r="F14" s="497">
        <v>37.062666391056503</v>
      </c>
    </row>
    <row r="15" spans="1:17" ht="15" thickBot="1" x14ac:dyDescent="0.35">
      <c r="A15" s="1455"/>
      <c r="B15" s="1353"/>
      <c r="C15" s="473" t="s">
        <v>781</v>
      </c>
      <c r="D15" s="651">
        <v>6640</v>
      </c>
      <c r="E15" s="651">
        <v>5874</v>
      </c>
      <c r="F15" s="497">
        <v>48.271342620314798</v>
      </c>
      <c r="H15" s="1417" t="s">
        <v>1109</v>
      </c>
      <c r="I15" s="1417"/>
      <c r="J15" s="1417"/>
      <c r="K15" s="1417"/>
      <c r="L15" s="1417"/>
      <c r="M15" s="1417"/>
      <c r="N15" s="1417"/>
      <c r="O15" s="1417"/>
    </row>
    <row r="16" spans="1:17" x14ac:dyDescent="0.3">
      <c r="A16" s="1455"/>
      <c r="B16" s="1348"/>
      <c r="C16" s="598" t="s">
        <v>1108</v>
      </c>
      <c r="D16" s="485">
        <v>6640</v>
      </c>
      <c r="E16" s="485">
        <v>5874</v>
      </c>
      <c r="F16" s="497">
        <v>1.6105626796077801</v>
      </c>
      <c r="H16" s="853"/>
      <c r="I16" s="800" t="s">
        <v>265</v>
      </c>
      <c r="J16" s="800" t="s">
        <v>17</v>
      </c>
      <c r="K16" s="800" t="s">
        <v>18</v>
      </c>
      <c r="L16" s="800" t="s">
        <v>252</v>
      </c>
      <c r="M16" s="800" t="s">
        <v>287</v>
      </c>
      <c r="N16" s="800" t="s">
        <v>254</v>
      </c>
      <c r="O16" s="800" t="s">
        <v>154</v>
      </c>
    </row>
    <row r="17" spans="1:15" ht="15" customHeight="1" thickBot="1" x14ac:dyDescent="0.35">
      <c r="A17" s="1455"/>
      <c r="B17" s="1457" t="s">
        <v>1110</v>
      </c>
      <c r="C17" s="471" t="s">
        <v>968</v>
      </c>
      <c r="D17" s="707">
        <v>6640</v>
      </c>
      <c r="E17" s="707">
        <v>5874</v>
      </c>
      <c r="F17" s="708">
        <v>5.0085186657580802</v>
      </c>
      <c r="H17" s="473" t="s">
        <v>850</v>
      </c>
      <c r="I17" s="708">
        <v>0.13458399869496401</v>
      </c>
      <c r="J17" s="707">
        <v>6640</v>
      </c>
      <c r="K17" s="707">
        <v>5874</v>
      </c>
      <c r="L17" s="791">
        <v>0</v>
      </c>
      <c r="M17" s="708">
        <v>0.67127781541490905</v>
      </c>
      <c r="N17" s="497">
        <v>1.6425026437254801E-2</v>
      </c>
      <c r="O17" s="657">
        <f>I17/SUM($I$17:$I$23) * 100</f>
        <v>24.789827522228666</v>
      </c>
    </row>
    <row r="18" spans="1:15" ht="15" thickBot="1" x14ac:dyDescent="0.35">
      <c r="A18" s="1455"/>
      <c r="B18" s="1353"/>
      <c r="C18" s="473" t="s">
        <v>969</v>
      </c>
      <c r="D18" s="651">
        <v>6640</v>
      </c>
      <c r="E18" s="651">
        <v>5874</v>
      </c>
      <c r="F18" s="497">
        <v>4.0780238099059396</v>
      </c>
      <c r="H18" s="473" t="s">
        <v>851</v>
      </c>
      <c r="I18" s="497">
        <v>4.4094142242351302E-2</v>
      </c>
      <c r="J18" s="651">
        <v>6640</v>
      </c>
      <c r="K18" s="651">
        <v>5874</v>
      </c>
      <c r="L18" s="495">
        <v>0</v>
      </c>
      <c r="M18" s="497">
        <v>0.39700887360199399</v>
      </c>
      <c r="N18" s="497">
        <v>9.7141319063360192E-3</v>
      </c>
      <c r="O18" s="657">
        <f t="shared" ref="O18:O23" si="1">I18/SUM($I$17:$I$23) * 100</f>
        <v>8.1219624288768291</v>
      </c>
    </row>
    <row r="19" spans="1:15" ht="15" thickBot="1" x14ac:dyDescent="0.35">
      <c r="A19" s="1455"/>
      <c r="B19" s="1353"/>
      <c r="C19" s="473" t="s">
        <v>780</v>
      </c>
      <c r="D19" s="651">
        <v>6640</v>
      </c>
      <c r="E19" s="651">
        <v>5874</v>
      </c>
      <c r="F19" s="497">
        <v>73.602109724076598</v>
      </c>
      <c r="H19" s="473" t="s">
        <v>852</v>
      </c>
      <c r="I19" s="497">
        <v>0.11654244626706201</v>
      </c>
      <c r="J19" s="651">
        <v>6640</v>
      </c>
      <c r="K19" s="651">
        <v>5874</v>
      </c>
      <c r="L19" s="495">
        <v>0</v>
      </c>
      <c r="M19" s="497">
        <v>0.60513287979837704</v>
      </c>
      <c r="N19" s="497">
        <v>1.48065723616937E-2</v>
      </c>
      <c r="O19" s="657">
        <f t="shared" si="1"/>
        <v>21.466646629568267</v>
      </c>
    </row>
    <row r="20" spans="1:15" ht="15" thickBot="1" x14ac:dyDescent="0.35">
      <c r="A20" s="1455"/>
      <c r="B20" s="1353"/>
      <c r="C20" s="473" t="s">
        <v>781</v>
      </c>
      <c r="D20" s="651">
        <v>6640</v>
      </c>
      <c r="E20" s="651">
        <v>5874</v>
      </c>
      <c r="F20" s="497">
        <v>17.0198134007588</v>
      </c>
      <c r="H20" s="473" t="s">
        <v>877</v>
      </c>
      <c r="I20" s="531">
        <v>5.8726370546105296E-3</v>
      </c>
      <c r="J20" s="658">
        <v>6640</v>
      </c>
      <c r="K20" s="658">
        <v>5874</v>
      </c>
      <c r="L20" s="658">
        <v>0</v>
      </c>
      <c r="M20" s="531">
        <v>0.159660816942783</v>
      </c>
      <c r="N20" s="531">
        <v>3.9066286402717103E-3</v>
      </c>
      <c r="O20" s="926">
        <f t="shared" si="1"/>
        <v>1.0817159624927351</v>
      </c>
    </row>
    <row r="21" spans="1:15" ht="15" thickBot="1" x14ac:dyDescent="0.35">
      <c r="A21" s="1455"/>
      <c r="B21" s="1348"/>
      <c r="C21" s="598" t="s">
        <v>1108</v>
      </c>
      <c r="D21" s="658">
        <v>6640</v>
      </c>
      <c r="E21" s="658">
        <v>5874</v>
      </c>
      <c r="F21" s="531">
        <v>0.29153439950054899</v>
      </c>
      <c r="H21" s="473" t="s">
        <v>854</v>
      </c>
      <c r="I21" s="497">
        <v>0.21718413392497499</v>
      </c>
      <c r="J21" s="651">
        <v>6640</v>
      </c>
      <c r="K21" s="651">
        <v>5874</v>
      </c>
      <c r="L21" s="495">
        <v>0</v>
      </c>
      <c r="M21" s="497">
        <v>0.97198927249995004</v>
      </c>
      <c r="N21" s="497">
        <v>2.3782924343584901E-2</v>
      </c>
      <c r="O21" s="657">
        <f t="shared" si="1"/>
        <v>40.004437918117851</v>
      </c>
    </row>
    <row r="22" spans="1:15" ht="15" thickBot="1" x14ac:dyDescent="0.35">
      <c r="A22" s="1455"/>
      <c r="B22" s="1457" t="s">
        <v>768</v>
      </c>
      <c r="C22" s="471" t="s">
        <v>968</v>
      </c>
      <c r="D22" s="707">
        <v>6640</v>
      </c>
      <c r="E22" s="707">
        <v>5874</v>
      </c>
      <c r="F22" s="708">
        <v>7.4120348730786203</v>
      </c>
      <c r="H22" s="473" t="s">
        <v>855</v>
      </c>
      <c r="I22" s="497">
        <v>1.71775777317059E-2</v>
      </c>
      <c r="J22" s="651">
        <v>6640</v>
      </c>
      <c r="K22" s="651">
        <v>5874</v>
      </c>
      <c r="L22" s="495">
        <v>0</v>
      </c>
      <c r="M22" s="497">
        <v>0.30485452539872498</v>
      </c>
      <c r="N22" s="497">
        <v>7.4592717414561204E-3</v>
      </c>
      <c r="O22" s="657">
        <f t="shared" si="1"/>
        <v>3.1640402525400608</v>
      </c>
    </row>
    <row r="23" spans="1:15" ht="15" thickBot="1" x14ac:dyDescent="0.35">
      <c r="A23" s="1455"/>
      <c r="B23" s="1353"/>
      <c r="C23" s="473" t="s">
        <v>969</v>
      </c>
      <c r="D23" s="651">
        <v>6640</v>
      </c>
      <c r="E23" s="651">
        <v>5874</v>
      </c>
      <c r="F23" s="497">
        <v>4.2052408258596099</v>
      </c>
      <c r="H23" s="598" t="s">
        <v>720</v>
      </c>
      <c r="I23" s="531">
        <v>7.4451652418910299E-3</v>
      </c>
      <c r="J23" s="658">
        <v>6640</v>
      </c>
      <c r="K23" s="658">
        <v>5874</v>
      </c>
      <c r="L23" s="658">
        <v>0</v>
      </c>
      <c r="M23" s="531">
        <v>0.18142376083496101</v>
      </c>
      <c r="N23" s="531">
        <v>4.4391308630072701E-3</v>
      </c>
      <c r="O23" s="926">
        <f t="shared" si="1"/>
        <v>1.3713692861755988</v>
      </c>
    </row>
    <row r="24" spans="1:15" ht="15" thickBot="1" x14ac:dyDescent="0.35">
      <c r="A24" s="1455"/>
      <c r="B24" s="1353"/>
      <c r="C24" s="473" t="s">
        <v>780</v>
      </c>
      <c r="D24" s="651">
        <v>6640</v>
      </c>
      <c r="E24" s="651">
        <v>5874</v>
      </c>
      <c r="F24" s="497">
        <v>64.111280155902804</v>
      </c>
    </row>
    <row r="25" spans="1:15" ht="15" thickBot="1" x14ac:dyDescent="0.35">
      <c r="A25" s="1455"/>
      <c r="B25" s="1353"/>
      <c r="C25" s="473" t="s">
        <v>781</v>
      </c>
      <c r="D25" s="651">
        <v>6640</v>
      </c>
      <c r="E25" s="651">
        <v>5874</v>
      </c>
      <c r="F25" s="497">
        <v>23.111210607297501</v>
      </c>
      <c r="H25" s="1417" t="s">
        <v>1111</v>
      </c>
      <c r="I25" s="1417"/>
      <c r="J25" s="1417"/>
      <c r="K25" s="1417"/>
      <c r="L25" s="1417"/>
      <c r="M25" s="1417"/>
      <c r="N25" s="1417"/>
      <c r="O25" s="1417"/>
    </row>
    <row r="26" spans="1:15" x14ac:dyDescent="0.3">
      <c r="A26" s="1455"/>
      <c r="B26" s="1348"/>
      <c r="C26" s="598" t="s">
        <v>1108</v>
      </c>
      <c r="D26" s="485">
        <v>6640</v>
      </c>
      <c r="E26" s="485">
        <v>5874</v>
      </c>
      <c r="F26" s="497">
        <v>1.1602335378613899</v>
      </c>
      <c r="H26" s="853"/>
      <c r="I26" s="800" t="s">
        <v>1106</v>
      </c>
      <c r="J26" s="800" t="s">
        <v>17</v>
      </c>
      <c r="K26" s="800" t="s">
        <v>18</v>
      </c>
      <c r="L26" s="800" t="s">
        <v>1107</v>
      </c>
      <c r="M26" s="800" t="s">
        <v>287</v>
      </c>
      <c r="N26" s="800" t="s">
        <v>254</v>
      </c>
      <c r="O26" s="800" t="s">
        <v>154</v>
      </c>
    </row>
    <row r="27" spans="1:15" ht="15" thickBot="1" x14ac:dyDescent="0.35">
      <c r="A27" s="1455"/>
      <c r="B27" s="1457" t="s">
        <v>853</v>
      </c>
      <c r="C27" s="471" t="s">
        <v>968</v>
      </c>
      <c r="D27" s="707">
        <v>6640</v>
      </c>
      <c r="E27" s="707">
        <v>5874</v>
      </c>
      <c r="F27" s="708">
        <v>1.5995867278773099</v>
      </c>
      <c r="H27" s="473" t="s">
        <v>850</v>
      </c>
      <c r="I27" s="497">
        <v>3.3744380940759902</v>
      </c>
      <c r="J27" s="485">
        <v>690</v>
      </c>
      <c r="K27" s="485">
        <v>576</v>
      </c>
      <c r="L27" s="494">
        <v>2.0880000000000001</v>
      </c>
      <c r="M27" s="497">
        <v>3.9368168553639902</v>
      </c>
      <c r="N27" s="497">
        <v>0.30761302703600402</v>
      </c>
      <c r="O27" s="497">
        <f>I27/SUM($I$27:$I$33) * 100</f>
        <v>13.280163501759107</v>
      </c>
    </row>
    <row r="28" spans="1:15" ht="15.75" customHeight="1" thickBot="1" x14ac:dyDescent="0.35">
      <c r="A28" s="1455"/>
      <c r="B28" s="1353"/>
      <c r="C28" s="473" t="s">
        <v>969</v>
      </c>
      <c r="D28" s="651">
        <v>6640</v>
      </c>
      <c r="E28" s="651">
        <v>5874</v>
      </c>
      <c r="F28" s="497">
        <v>1.1791419195507</v>
      </c>
      <c r="H28" s="473" t="s">
        <v>851</v>
      </c>
      <c r="I28" s="497">
        <v>2.21623867148047</v>
      </c>
      <c r="J28" s="485">
        <v>251</v>
      </c>
      <c r="K28" s="485">
        <v>287</v>
      </c>
      <c r="L28" s="494">
        <v>1.6890000000000001</v>
      </c>
      <c r="M28" s="497">
        <v>2.09986578188804</v>
      </c>
      <c r="N28" s="497">
        <v>0.232445606478421</v>
      </c>
      <c r="O28" s="497">
        <f t="shared" ref="O28:O33" si="2">I28/SUM($I$27:$I$33) * 100</f>
        <v>8.7220482627467746</v>
      </c>
    </row>
    <row r="29" spans="1:15" ht="15" thickBot="1" x14ac:dyDescent="0.35">
      <c r="A29" s="1455"/>
      <c r="B29" s="1353"/>
      <c r="C29" s="473" t="s">
        <v>780</v>
      </c>
      <c r="D29" s="651">
        <v>6640</v>
      </c>
      <c r="E29" s="651">
        <v>5874</v>
      </c>
      <c r="F29" s="497">
        <v>69.890079769681606</v>
      </c>
      <c r="H29" s="473" t="s">
        <v>852</v>
      </c>
      <c r="I29" s="497">
        <v>2.2512098102689699</v>
      </c>
      <c r="J29" s="485">
        <v>538</v>
      </c>
      <c r="K29" s="485">
        <v>493</v>
      </c>
      <c r="L29" s="494">
        <v>1.4419999999999999</v>
      </c>
      <c r="M29" s="497">
        <v>2.8980032955788699</v>
      </c>
      <c r="N29" s="497">
        <v>0.244763226222113</v>
      </c>
      <c r="O29" s="497">
        <f t="shared" si="2"/>
        <v>8.8596778259529589</v>
      </c>
    </row>
    <row r="30" spans="1:15" ht="15" thickBot="1" x14ac:dyDescent="0.35">
      <c r="A30" s="1455"/>
      <c r="B30" s="1353"/>
      <c r="C30" s="473" t="s">
        <v>781</v>
      </c>
      <c r="D30" s="651">
        <v>6640</v>
      </c>
      <c r="E30" s="651">
        <v>5874</v>
      </c>
      <c r="F30" s="497">
        <v>15.5609716956656</v>
      </c>
      <c r="H30" s="473" t="s">
        <v>877</v>
      </c>
      <c r="I30" s="497">
        <v>3.6020214702532698</v>
      </c>
      <c r="J30" s="485">
        <v>20</v>
      </c>
      <c r="K30" s="485">
        <v>19</v>
      </c>
      <c r="L30" s="494">
        <v>2.9849999999999999</v>
      </c>
      <c r="M30" s="497">
        <v>3.1415842757621699</v>
      </c>
      <c r="N30" s="497">
        <v>1.35158283517151</v>
      </c>
      <c r="O30" s="497">
        <f t="shared" si="2"/>
        <v>14.175822085990511</v>
      </c>
    </row>
    <row r="31" spans="1:15" ht="15" thickBot="1" x14ac:dyDescent="0.35">
      <c r="A31" s="1455"/>
      <c r="B31" s="1348"/>
      <c r="C31" s="598" t="s">
        <v>1108</v>
      </c>
      <c r="D31" s="485">
        <v>6640</v>
      </c>
      <c r="E31" s="485">
        <v>5874</v>
      </c>
      <c r="F31" s="497">
        <v>11.770219887224799</v>
      </c>
      <c r="H31" s="473" t="s">
        <v>854</v>
      </c>
      <c r="I31" s="497">
        <v>5.4057654797279104</v>
      </c>
      <c r="J31" s="485">
        <v>738</v>
      </c>
      <c r="K31" s="485">
        <v>662</v>
      </c>
      <c r="L31" s="494">
        <v>2.415</v>
      </c>
      <c r="M31" s="497">
        <v>10.3976732868644</v>
      </c>
      <c r="N31" s="497">
        <v>0.757840700828736</v>
      </c>
      <c r="O31" s="497">
        <f t="shared" si="2"/>
        <v>21.27448998071181</v>
      </c>
    </row>
    <row r="32" spans="1:15" ht="15.75" customHeight="1" thickBot="1" x14ac:dyDescent="0.35">
      <c r="A32" s="1455"/>
      <c r="B32" s="1457" t="s">
        <v>855</v>
      </c>
      <c r="C32" s="471" t="s">
        <v>968</v>
      </c>
      <c r="D32" s="707">
        <v>6640</v>
      </c>
      <c r="E32" s="707">
        <v>5874</v>
      </c>
      <c r="F32" s="708">
        <v>1.55725490010328</v>
      </c>
      <c r="H32" s="473" t="s">
        <v>855</v>
      </c>
      <c r="I32" s="531">
        <v>3.4293341020700101</v>
      </c>
      <c r="J32" s="658">
        <v>56</v>
      </c>
      <c r="K32" s="658">
        <v>48</v>
      </c>
      <c r="L32" s="658">
        <v>1.54</v>
      </c>
      <c r="M32" s="531">
        <v>6.8663483053907601</v>
      </c>
      <c r="N32" s="531">
        <v>1.8585573415096299</v>
      </c>
      <c r="O32" s="531">
        <f t="shared" si="2"/>
        <v>13.496207756070454</v>
      </c>
    </row>
    <row r="33" spans="1:15" ht="15" thickBot="1" x14ac:dyDescent="0.35">
      <c r="A33" s="1455"/>
      <c r="B33" s="1353"/>
      <c r="C33" s="473" t="s">
        <v>969</v>
      </c>
      <c r="D33" s="651">
        <v>6640</v>
      </c>
      <c r="E33" s="651">
        <v>5874</v>
      </c>
      <c r="F33" s="497">
        <v>1.8607383445585</v>
      </c>
      <c r="H33" s="598" t="s">
        <v>720</v>
      </c>
      <c r="I33" s="497">
        <v>5.1306049392352797</v>
      </c>
      <c r="J33" s="485">
        <v>26</v>
      </c>
      <c r="K33" s="485">
        <v>22</v>
      </c>
      <c r="L33" s="494">
        <v>4.7779999999999996</v>
      </c>
      <c r="M33" s="497">
        <v>4.3869931995153904</v>
      </c>
      <c r="N33" s="497">
        <v>1.7539870169976</v>
      </c>
      <c r="O33" s="497">
        <f t="shared" si="2"/>
        <v>20.191590586768367</v>
      </c>
    </row>
    <row r="34" spans="1:15" ht="15" thickBot="1" x14ac:dyDescent="0.35">
      <c r="A34" s="1455"/>
      <c r="B34" s="1353"/>
      <c r="C34" s="473" t="s">
        <v>780</v>
      </c>
      <c r="D34" s="651">
        <v>6640</v>
      </c>
      <c r="E34" s="651">
        <v>5874</v>
      </c>
      <c r="F34" s="497">
        <v>95.123898894611798</v>
      </c>
      <c r="H34" s="598" t="s">
        <v>156</v>
      </c>
      <c r="I34" s="599">
        <v>3.65720989974356</v>
      </c>
      <c r="J34" s="854">
        <v>2318</v>
      </c>
      <c r="K34" s="854">
        <v>2107</v>
      </c>
      <c r="L34" s="719">
        <v>1.954</v>
      </c>
      <c r="M34" s="599">
        <v>6.6708737218497998</v>
      </c>
      <c r="N34" s="599">
        <v>0.27253432319044002</v>
      </c>
      <c r="O34" s="719">
        <f>SUM(O27:O33)</f>
        <v>99.999999999999972</v>
      </c>
    </row>
    <row r="35" spans="1:15" ht="15" thickBot="1" x14ac:dyDescent="0.35">
      <c r="A35" s="1455"/>
      <c r="B35" s="1353"/>
      <c r="C35" s="473" t="s">
        <v>781</v>
      </c>
      <c r="D35" s="651">
        <v>6640</v>
      </c>
      <c r="E35" s="651">
        <v>5874</v>
      </c>
      <c r="F35" s="497">
        <v>1.4496483515235099</v>
      </c>
    </row>
    <row r="36" spans="1:15" x14ac:dyDescent="0.3">
      <c r="A36" s="1455"/>
      <c r="B36" s="1348"/>
      <c r="C36" s="598" t="s">
        <v>1108</v>
      </c>
      <c r="D36" s="658">
        <v>6640</v>
      </c>
      <c r="E36" s="658">
        <v>5874</v>
      </c>
      <c r="F36" s="531">
        <v>8.4595092029133307E-3</v>
      </c>
    </row>
    <row r="37" spans="1:15" ht="15" thickBot="1" x14ac:dyDescent="0.35">
      <c r="A37" s="1455"/>
      <c r="B37" s="1457" t="s">
        <v>1112</v>
      </c>
      <c r="C37" s="471" t="s">
        <v>968</v>
      </c>
      <c r="D37" s="707">
        <v>6640</v>
      </c>
      <c r="E37" s="707">
        <v>5874</v>
      </c>
      <c r="F37" s="708">
        <v>3.7013075107554299</v>
      </c>
    </row>
    <row r="38" spans="1:15" ht="15" thickBot="1" x14ac:dyDescent="0.35">
      <c r="A38" s="1455"/>
      <c r="B38" s="1353"/>
      <c r="C38" s="473" t="s">
        <v>969</v>
      </c>
      <c r="D38" s="651">
        <v>6640</v>
      </c>
      <c r="E38" s="651">
        <v>5874</v>
      </c>
      <c r="F38" s="497">
        <v>7.1784912126190896</v>
      </c>
    </row>
    <row r="39" spans="1:15" ht="15" thickBot="1" x14ac:dyDescent="0.35">
      <c r="A39" s="1455"/>
      <c r="B39" s="1353"/>
      <c r="C39" s="473" t="s">
        <v>780</v>
      </c>
      <c r="D39" s="651">
        <v>6640</v>
      </c>
      <c r="E39" s="651">
        <v>5874</v>
      </c>
      <c r="F39" s="497">
        <v>57.774098471475</v>
      </c>
      <c r="J39" s="855"/>
    </row>
    <row r="40" spans="1:15" ht="15" thickBot="1" x14ac:dyDescent="0.35">
      <c r="A40" s="1455"/>
      <c r="B40" s="1353"/>
      <c r="C40" s="473" t="s">
        <v>781</v>
      </c>
      <c r="D40" s="651">
        <v>6640</v>
      </c>
      <c r="E40" s="651">
        <v>5874</v>
      </c>
      <c r="F40" s="497">
        <v>30.3048124228151</v>
      </c>
    </row>
    <row r="41" spans="1:15" x14ac:dyDescent="0.3">
      <c r="A41" s="1456"/>
      <c r="B41" s="1348"/>
      <c r="C41" s="598" t="s">
        <v>1108</v>
      </c>
      <c r="D41" s="485">
        <v>6640</v>
      </c>
      <c r="E41" s="485">
        <v>5874</v>
      </c>
      <c r="F41" s="497">
        <v>1.0412903823353401</v>
      </c>
    </row>
    <row r="42" spans="1:15" ht="15" thickBot="1" x14ac:dyDescent="0.35">
      <c r="A42" s="1454">
        <v>2015</v>
      </c>
      <c r="B42" s="1457" t="s">
        <v>1045</v>
      </c>
      <c r="C42" s="471" t="s">
        <v>968</v>
      </c>
      <c r="D42" s="707">
        <v>7030.1970587444903</v>
      </c>
      <c r="E42" s="707">
        <v>4484</v>
      </c>
      <c r="F42" s="708">
        <v>2.6282683714389585</v>
      </c>
    </row>
    <row r="43" spans="1:15" ht="15" thickBot="1" x14ac:dyDescent="0.35">
      <c r="A43" s="1455"/>
      <c r="B43" s="1353"/>
      <c r="C43" s="473" t="s">
        <v>969</v>
      </c>
      <c r="D43" s="651">
        <v>7030.1970587444903</v>
      </c>
      <c r="E43" s="651">
        <v>4484</v>
      </c>
      <c r="F43" s="497">
        <v>4.6904961748047675</v>
      </c>
    </row>
    <row r="44" spans="1:15" ht="15" thickBot="1" x14ac:dyDescent="0.35">
      <c r="A44" s="1455"/>
      <c r="B44" s="1353"/>
      <c r="C44" s="473" t="s">
        <v>780</v>
      </c>
      <c r="D44" s="651">
        <v>7030.1970587444903</v>
      </c>
      <c r="E44" s="651">
        <v>4484</v>
      </c>
      <c r="F44" s="497">
        <v>54.761477502681309</v>
      </c>
    </row>
    <row r="45" spans="1:15" ht="15" thickBot="1" x14ac:dyDescent="0.35">
      <c r="A45" s="1455"/>
      <c r="B45" s="1353"/>
      <c r="C45" s="473" t="s">
        <v>781</v>
      </c>
      <c r="D45" s="651">
        <v>7030.1970587444903</v>
      </c>
      <c r="E45" s="651">
        <v>4484</v>
      </c>
      <c r="F45" s="497">
        <v>37.651563213826492</v>
      </c>
    </row>
    <row r="46" spans="1:15" x14ac:dyDescent="0.3">
      <c r="A46" s="1455"/>
      <c r="B46" s="1348"/>
      <c r="C46" s="598" t="s">
        <v>1108</v>
      </c>
      <c r="D46" s="485">
        <v>7030.1970587444903</v>
      </c>
      <c r="E46" s="485">
        <v>4484</v>
      </c>
      <c r="F46" s="497">
        <v>0.26819473724847781</v>
      </c>
    </row>
    <row r="47" spans="1:15" ht="15" thickBot="1" x14ac:dyDescent="0.35">
      <c r="A47" s="1455"/>
      <c r="B47" s="1457" t="s">
        <v>766</v>
      </c>
      <c r="C47" s="471" t="s">
        <v>968</v>
      </c>
      <c r="D47" s="707">
        <v>7030.1970587444903</v>
      </c>
      <c r="E47" s="707">
        <v>4484</v>
      </c>
      <c r="F47" s="708">
        <v>6.4067921630625486</v>
      </c>
    </row>
    <row r="48" spans="1:15" ht="15" thickBot="1" x14ac:dyDescent="0.35">
      <c r="A48" s="1455"/>
      <c r="B48" s="1353"/>
      <c r="C48" s="473" t="s">
        <v>969</v>
      </c>
      <c r="D48" s="651">
        <v>7030.1970587444903</v>
      </c>
      <c r="E48" s="651">
        <v>4484</v>
      </c>
      <c r="F48" s="497">
        <v>7.6465789412490954</v>
      </c>
    </row>
    <row r="49" spans="1:6" ht="15" thickBot="1" x14ac:dyDescent="0.35">
      <c r="A49" s="1455"/>
      <c r="B49" s="1353"/>
      <c r="C49" s="473" t="s">
        <v>780</v>
      </c>
      <c r="D49" s="651">
        <v>7030.1970587444903</v>
      </c>
      <c r="E49" s="651">
        <v>4484</v>
      </c>
      <c r="F49" s="497">
        <v>28.610450722045229</v>
      </c>
    </row>
    <row r="50" spans="1:6" ht="15" thickBot="1" x14ac:dyDescent="0.35">
      <c r="A50" s="1455"/>
      <c r="B50" s="1353"/>
      <c r="C50" s="473" t="s">
        <v>781</v>
      </c>
      <c r="D50" s="651">
        <v>7030.1970587444903</v>
      </c>
      <c r="E50" s="651">
        <v>4484</v>
      </c>
      <c r="F50" s="497">
        <v>56.360745062821785</v>
      </c>
    </row>
    <row r="51" spans="1:6" x14ac:dyDescent="0.3">
      <c r="A51" s="1455"/>
      <c r="B51" s="1348"/>
      <c r="C51" s="598" t="s">
        <v>1108</v>
      </c>
      <c r="D51" s="485">
        <v>7030.1970587444903</v>
      </c>
      <c r="E51" s="485">
        <v>4484</v>
      </c>
      <c r="F51" s="497">
        <v>0.97543311082134176</v>
      </c>
    </row>
    <row r="52" spans="1:6" ht="15" thickBot="1" x14ac:dyDescent="0.35">
      <c r="A52" s="1455"/>
      <c r="B52" s="1457" t="s">
        <v>1110</v>
      </c>
      <c r="C52" s="471" t="s">
        <v>968</v>
      </c>
      <c r="D52" s="707">
        <v>7030.1970587444903</v>
      </c>
      <c r="E52" s="707">
        <v>4484</v>
      </c>
      <c r="F52" s="708">
        <v>5.2616411006901851</v>
      </c>
    </row>
    <row r="53" spans="1:6" ht="15" thickBot="1" x14ac:dyDescent="0.35">
      <c r="A53" s="1455"/>
      <c r="B53" s="1353"/>
      <c r="C53" s="473" t="s">
        <v>969</v>
      </c>
      <c r="D53" s="651">
        <v>7030.1970587444903</v>
      </c>
      <c r="E53" s="651">
        <v>4484</v>
      </c>
      <c r="F53" s="497">
        <v>4.4791800834220377</v>
      </c>
    </row>
    <row r="54" spans="1:6" ht="15" thickBot="1" x14ac:dyDescent="0.35">
      <c r="A54" s="1455"/>
      <c r="B54" s="1353"/>
      <c r="C54" s="473" t="s">
        <v>780</v>
      </c>
      <c r="D54" s="651">
        <v>7030.1970587444903</v>
      </c>
      <c r="E54" s="651">
        <v>4484</v>
      </c>
      <c r="F54" s="497">
        <v>72.598245946388431</v>
      </c>
    </row>
    <row r="55" spans="1:6" ht="15" thickBot="1" x14ac:dyDescent="0.35">
      <c r="A55" s="1455"/>
      <c r="B55" s="1353"/>
      <c r="C55" s="473" t="s">
        <v>781</v>
      </c>
      <c r="D55" s="651">
        <v>7030.1970587444903</v>
      </c>
      <c r="E55" s="651">
        <v>4484</v>
      </c>
      <c r="F55" s="497">
        <v>17.625476388505124</v>
      </c>
    </row>
    <row r="56" spans="1:6" x14ac:dyDescent="0.3">
      <c r="A56" s="1455"/>
      <c r="B56" s="1348"/>
      <c r="C56" s="598" t="s">
        <v>1108</v>
      </c>
      <c r="D56" s="485">
        <v>7030.1970587444903</v>
      </c>
      <c r="E56" s="485">
        <v>4484</v>
      </c>
      <c r="F56" s="497">
        <v>3.5456480994218664E-2</v>
      </c>
    </row>
    <row r="57" spans="1:6" ht="15" thickBot="1" x14ac:dyDescent="0.35">
      <c r="A57" s="1455"/>
      <c r="B57" s="1457" t="s">
        <v>768</v>
      </c>
      <c r="C57" s="471" t="s">
        <v>968</v>
      </c>
      <c r="D57" s="707">
        <v>7030.1970587444903</v>
      </c>
      <c r="E57" s="707">
        <v>4484</v>
      </c>
      <c r="F57" s="708">
        <v>6.3028112125282378</v>
      </c>
    </row>
    <row r="58" spans="1:6" ht="15" thickBot="1" x14ac:dyDescent="0.35">
      <c r="A58" s="1455"/>
      <c r="B58" s="1353"/>
      <c r="C58" s="473" t="s">
        <v>969</v>
      </c>
      <c r="D58" s="651">
        <v>7030.1970587444903</v>
      </c>
      <c r="E58" s="651">
        <v>4484</v>
      </c>
      <c r="F58" s="497">
        <v>2.6351729274663165</v>
      </c>
    </row>
    <row r="59" spans="1:6" ht="15" thickBot="1" x14ac:dyDescent="0.35">
      <c r="A59" s="1455"/>
      <c r="B59" s="1353"/>
      <c r="C59" s="473" t="s">
        <v>780</v>
      </c>
      <c r="D59" s="651">
        <v>7030.1970587444903</v>
      </c>
      <c r="E59" s="651">
        <v>4484</v>
      </c>
      <c r="F59" s="497">
        <v>63.158941905241598</v>
      </c>
    </row>
    <row r="60" spans="1:6" ht="15" thickBot="1" x14ac:dyDescent="0.35">
      <c r="A60" s="1455"/>
      <c r="B60" s="1353"/>
      <c r="C60" s="473" t="s">
        <v>781</v>
      </c>
      <c r="D60" s="651">
        <v>7030.1970587444903</v>
      </c>
      <c r="E60" s="651">
        <v>4484</v>
      </c>
      <c r="F60" s="497">
        <v>25.47927435901925</v>
      </c>
    </row>
    <row r="61" spans="1:6" x14ac:dyDescent="0.3">
      <c r="A61" s="1456"/>
      <c r="B61" s="1348"/>
      <c r="C61" s="598" t="s">
        <v>1108</v>
      </c>
      <c r="D61" s="485">
        <v>7030.1970587444903</v>
      </c>
      <c r="E61" s="485">
        <v>4484</v>
      </c>
      <c r="F61" s="497">
        <v>2.423799595744597</v>
      </c>
    </row>
    <row r="62" spans="1:6" ht="15" thickBot="1" x14ac:dyDescent="0.35">
      <c r="A62" s="1454">
        <v>2010</v>
      </c>
      <c r="B62" s="1457" t="s">
        <v>1045</v>
      </c>
      <c r="C62" s="471" t="s">
        <v>968</v>
      </c>
      <c r="D62" s="707">
        <v>7837.3388026065504</v>
      </c>
      <c r="E62" s="707">
        <v>8336</v>
      </c>
      <c r="F62" s="708">
        <v>2.8690592888492099</v>
      </c>
    </row>
    <row r="63" spans="1:6" ht="15" thickBot="1" x14ac:dyDescent="0.35">
      <c r="A63" s="1455"/>
      <c r="B63" s="1353"/>
      <c r="C63" s="473" t="s">
        <v>969</v>
      </c>
      <c r="D63" s="651">
        <v>7837.3388026065504</v>
      </c>
      <c r="E63" s="651">
        <v>8336</v>
      </c>
      <c r="F63" s="497">
        <v>3.00721820095493</v>
      </c>
    </row>
    <row r="64" spans="1:6" ht="15" thickBot="1" x14ac:dyDescent="0.35">
      <c r="A64" s="1455"/>
      <c r="B64" s="1353"/>
      <c r="C64" s="473" t="s">
        <v>780</v>
      </c>
      <c r="D64" s="651">
        <v>7837.3388026065504</v>
      </c>
      <c r="E64" s="651">
        <v>8336</v>
      </c>
      <c r="F64" s="497">
        <v>62.535892468397002</v>
      </c>
    </row>
    <row r="65" spans="1:6" ht="15" thickBot="1" x14ac:dyDescent="0.35">
      <c r="A65" s="1455"/>
      <c r="B65" s="1353"/>
      <c r="C65" s="473" t="s">
        <v>781</v>
      </c>
      <c r="D65" s="651">
        <v>7837.3388026065504</v>
      </c>
      <c r="E65" s="651">
        <v>8336</v>
      </c>
      <c r="F65" s="497">
        <v>31.009124399980458</v>
      </c>
    </row>
    <row r="66" spans="1:6" x14ac:dyDescent="0.3">
      <c r="A66" s="1455"/>
      <c r="B66" s="1348"/>
      <c r="C66" s="598" t="s">
        <v>1108</v>
      </c>
      <c r="D66" s="485">
        <v>7837.3388026065504</v>
      </c>
      <c r="E66" s="485">
        <v>8336</v>
      </c>
      <c r="F66" s="497">
        <v>0.57870564181788164</v>
      </c>
    </row>
    <row r="67" spans="1:6" ht="15" thickBot="1" x14ac:dyDescent="0.35">
      <c r="A67" s="1455"/>
      <c r="B67" s="1457" t="s">
        <v>766</v>
      </c>
      <c r="C67" s="471" t="s">
        <v>968</v>
      </c>
      <c r="D67" s="707">
        <v>7837.3388026065504</v>
      </c>
      <c r="E67" s="707">
        <v>8336</v>
      </c>
      <c r="F67" s="708">
        <v>6.485491976836891</v>
      </c>
    </row>
    <row r="68" spans="1:6" ht="15" thickBot="1" x14ac:dyDescent="0.35">
      <c r="A68" s="1455"/>
      <c r="B68" s="1353"/>
      <c r="C68" s="473" t="s">
        <v>969</v>
      </c>
      <c r="D68" s="651">
        <v>7837.3388026065504</v>
      </c>
      <c r="E68" s="651">
        <v>8336</v>
      </c>
      <c r="F68" s="497">
        <v>6.22352596827628</v>
      </c>
    </row>
    <row r="69" spans="1:6" ht="15" thickBot="1" x14ac:dyDescent="0.35">
      <c r="A69" s="1455"/>
      <c r="B69" s="1353"/>
      <c r="C69" s="473" t="s">
        <v>780</v>
      </c>
      <c r="D69" s="651">
        <v>7837.3388026065504</v>
      </c>
      <c r="E69" s="651">
        <v>8336</v>
      </c>
      <c r="F69" s="497">
        <v>31.257311513216017</v>
      </c>
    </row>
    <row r="70" spans="1:6" ht="15" thickBot="1" x14ac:dyDescent="0.35">
      <c r="A70" s="1455"/>
      <c r="B70" s="1353"/>
      <c r="C70" s="473" t="s">
        <v>781</v>
      </c>
      <c r="D70" s="651">
        <v>7837.3388026065504</v>
      </c>
      <c r="E70" s="651">
        <v>8336</v>
      </c>
      <c r="F70" s="497">
        <v>55.303835531877546</v>
      </c>
    </row>
    <row r="71" spans="1:6" x14ac:dyDescent="0.3">
      <c r="A71" s="1455"/>
      <c r="B71" s="1348"/>
      <c r="C71" s="598" t="s">
        <v>1108</v>
      </c>
      <c r="D71" s="485">
        <v>7837.3388026065504</v>
      </c>
      <c r="E71" s="485">
        <v>8336</v>
      </c>
      <c r="F71" s="497">
        <v>0.72983500979313831</v>
      </c>
    </row>
    <row r="72" spans="1:6" ht="15" thickBot="1" x14ac:dyDescent="0.35">
      <c r="A72" s="1455"/>
      <c r="B72" s="1457" t="s">
        <v>1110</v>
      </c>
      <c r="C72" s="471" t="s">
        <v>968</v>
      </c>
      <c r="D72" s="707">
        <v>7837.3388026065504</v>
      </c>
      <c r="E72" s="707">
        <v>8336</v>
      </c>
      <c r="F72" s="708">
        <v>6.4881862506938903</v>
      </c>
    </row>
    <row r="73" spans="1:6" ht="15" thickBot="1" x14ac:dyDescent="0.35">
      <c r="A73" s="1455"/>
      <c r="B73" s="1353"/>
      <c r="C73" s="473" t="s">
        <v>969</v>
      </c>
      <c r="D73" s="651">
        <v>7837.3388026065504</v>
      </c>
      <c r="E73" s="651">
        <v>8336</v>
      </c>
      <c r="F73" s="497">
        <v>1.9263953863708501</v>
      </c>
    </row>
    <row r="74" spans="1:6" ht="15" thickBot="1" x14ac:dyDescent="0.35">
      <c r="A74" s="1455"/>
      <c r="B74" s="1353"/>
      <c r="C74" s="473" t="s">
        <v>780</v>
      </c>
      <c r="D74" s="651">
        <v>7837.3388026065504</v>
      </c>
      <c r="E74" s="651">
        <v>8336</v>
      </c>
      <c r="F74" s="497">
        <v>70.298219879309102</v>
      </c>
    </row>
    <row r="75" spans="1:6" ht="15" thickBot="1" x14ac:dyDescent="0.35">
      <c r="A75" s="1455"/>
      <c r="B75" s="1353"/>
      <c r="C75" s="473" t="s">
        <v>781</v>
      </c>
      <c r="D75" s="651">
        <v>7837.3388026065504</v>
      </c>
      <c r="E75" s="651">
        <v>8336</v>
      </c>
      <c r="F75" s="497">
        <v>20.88762119958303</v>
      </c>
    </row>
    <row r="76" spans="1:6" x14ac:dyDescent="0.3">
      <c r="A76" s="1455"/>
      <c r="B76" s="1348"/>
      <c r="C76" s="598" t="s">
        <v>1108</v>
      </c>
      <c r="D76" s="485">
        <v>7837.3388026065504</v>
      </c>
      <c r="E76" s="485">
        <v>8336</v>
      </c>
      <c r="F76" s="497">
        <v>0.39957728404319992</v>
      </c>
    </row>
    <row r="77" spans="1:6" ht="15" thickBot="1" x14ac:dyDescent="0.35">
      <c r="A77" s="1455"/>
      <c r="B77" s="1457" t="s">
        <v>768</v>
      </c>
      <c r="C77" s="471" t="s">
        <v>968</v>
      </c>
      <c r="D77" s="707">
        <v>7837.3388026065504</v>
      </c>
      <c r="E77" s="707">
        <v>8336</v>
      </c>
      <c r="F77" s="708">
        <v>7.3947462842317897</v>
      </c>
    </row>
    <row r="78" spans="1:6" ht="15" thickBot="1" x14ac:dyDescent="0.35">
      <c r="A78" s="1455"/>
      <c r="B78" s="1353"/>
      <c r="C78" s="473" t="s">
        <v>969</v>
      </c>
      <c r="D78" s="651">
        <v>7837.3388026065504</v>
      </c>
      <c r="E78" s="651">
        <v>8336</v>
      </c>
      <c r="F78" s="497">
        <v>3.76200227568863</v>
      </c>
    </row>
    <row r="79" spans="1:6" ht="15" thickBot="1" x14ac:dyDescent="0.35">
      <c r="A79" s="1455"/>
      <c r="B79" s="1353"/>
      <c r="C79" s="473" t="s">
        <v>780</v>
      </c>
      <c r="D79" s="651">
        <v>7837.3388026065504</v>
      </c>
      <c r="E79" s="651">
        <v>8336</v>
      </c>
      <c r="F79" s="497">
        <v>62.193569638291322</v>
      </c>
    </row>
    <row r="80" spans="1:6" ht="15" thickBot="1" x14ac:dyDescent="0.35">
      <c r="A80" s="1455"/>
      <c r="B80" s="1353"/>
      <c r="C80" s="473" t="s">
        <v>781</v>
      </c>
      <c r="D80" s="651">
        <v>7837.3388026065504</v>
      </c>
      <c r="E80" s="651">
        <v>8336</v>
      </c>
      <c r="F80" s="497">
        <v>23.900923051015138</v>
      </c>
    </row>
    <row r="81" spans="1:6" x14ac:dyDescent="0.3">
      <c r="A81" s="1456"/>
      <c r="B81" s="1348"/>
      <c r="C81" s="598" t="s">
        <v>1108</v>
      </c>
      <c r="D81" s="485">
        <v>7837.3388026065504</v>
      </c>
      <c r="E81" s="485">
        <v>8336</v>
      </c>
      <c r="F81" s="497">
        <v>2.7487587507739848</v>
      </c>
    </row>
    <row r="82" spans="1:6" ht="15" thickBot="1" x14ac:dyDescent="0.35">
      <c r="A82" s="1454">
        <v>2005</v>
      </c>
      <c r="B82" s="1457" t="s">
        <v>1045</v>
      </c>
      <c r="C82" s="471" t="s">
        <v>968</v>
      </c>
      <c r="D82" s="707">
        <v>4298.5243213778003</v>
      </c>
      <c r="E82" s="707">
        <v>4606</v>
      </c>
      <c r="F82" s="708">
        <v>2.960351666866504</v>
      </c>
    </row>
    <row r="83" spans="1:6" ht="15" thickBot="1" x14ac:dyDescent="0.35">
      <c r="A83" s="1455"/>
      <c r="B83" s="1353"/>
      <c r="C83" s="473" t="s">
        <v>969</v>
      </c>
      <c r="D83" s="651">
        <v>4298.5243213778003</v>
      </c>
      <c r="E83" s="651">
        <v>4606</v>
      </c>
      <c r="F83" s="497">
        <v>3.6923054554265771</v>
      </c>
    </row>
    <row r="84" spans="1:6" ht="15" thickBot="1" x14ac:dyDescent="0.35">
      <c r="A84" s="1455"/>
      <c r="B84" s="1353"/>
      <c r="C84" s="473" t="s">
        <v>780</v>
      </c>
      <c r="D84" s="651">
        <v>4298.5243213778003</v>
      </c>
      <c r="E84" s="651">
        <v>4606</v>
      </c>
      <c r="F84" s="497">
        <v>63.813504141492075</v>
      </c>
    </row>
    <row r="85" spans="1:6" ht="15" thickBot="1" x14ac:dyDescent="0.35">
      <c r="A85" s="1455"/>
      <c r="B85" s="1353"/>
      <c r="C85" s="473" t="s">
        <v>781</v>
      </c>
      <c r="D85" s="651">
        <v>4298.5243213778003</v>
      </c>
      <c r="E85" s="651">
        <v>4606</v>
      </c>
      <c r="F85" s="497">
        <v>28.32734822880419</v>
      </c>
    </row>
    <row r="86" spans="1:6" x14ac:dyDescent="0.3">
      <c r="A86" s="1455"/>
      <c r="B86" s="1348"/>
      <c r="C86" s="598" t="s">
        <v>1108</v>
      </c>
      <c r="D86" s="485">
        <v>4298.5243213778003</v>
      </c>
      <c r="E86" s="485">
        <v>4606</v>
      </c>
      <c r="F86" s="497">
        <v>1.2064905074106496</v>
      </c>
    </row>
    <row r="87" spans="1:6" ht="15" thickBot="1" x14ac:dyDescent="0.35">
      <c r="A87" s="1455"/>
      <c r="B87" s="1457" t="s">
        <v>766</v>
      </c>
      <c r="C87" s="471" t="s">
        <v>968</v>
      </c>
      <c r="D87" s="707">
        <v>4298.5243213778003</v>
      </c>
      <c r="E87" s="707">
        <v>4606</v>
      </c>
      <c r="F87" s="708">
        <v>13.06188434452285</v>
      </c>
    </row>
    <row r="88" spans="1:6" ht="24.75" customHeight="1" thickBot="1" x14ac:dyDescent="0.35">
      <c r="A88" s="1455"/>
      <c r="B88" s="1353"/>
      <c r="C88" s="473" t="s">
        <v>969</v>
      </c>
      <c r="D88" s="651">
        <v>4298.5243213778003</v>
      </c>
      <c r="E88" s="651">
        <v>4606</v>
      </c>
      <c r="F88" s="497">
        <v>13.340065724235844</v>
      </c>
    </row>
    <row r="89" spans="1:6" ht="15" thickBot="1" x14ac:dyDescent="0.35">
      <c r="A89" s="1455"/>
      <c r="B89" s="1353"/>
      <c r="C89" s="473" t="s">
        <v>780</v>
      </c>
      <c r="D89" s="651">
        <v>4298.5243213778003</v>
      </c>
      <c r="E89" s="651">
        <v>4606</v>
      </c>
      <c r="F89" s="497">
        <v>18.924036239699518</v>
      </c>
    </row>
    <row r="90" spans="1:6" ht="15" thickBot="1" x14ac:dyDescent="0.35">
      <c r="A90" s="1455"/>
      <c r="B90" s="1353"/>
      <c r="C90" s="473" t="s">
        <v>781</v>
      </c>
      <c r="D90" s="651">
        <v>4298.5243213778003</v>
      </c>
      <c r="E90" s="651">
        <v>4606</v>
      </c>
      <c r="F90" s="497">
        <v>51.795080057202235</v>
      </c>
    </row>
    <row r="91" spans="1:6" x14ac:dyDescent="0.3">
      <c r="A91" s="1455"/>
      <c r="B91" s="1348"/>
      <c r="C91" s="598" t="s">
        <v>1108</v>
      </c>
      <c r="D91" s="485">
        <v>4298.5243213778003</v>
      </c>
      <c r="E91" s="485">
        <v>4606</v>
      </c>
      <c r="F91" s="497">
        <v>2.878933634339556</v>
      </c>
    </row>
    <row r="92" spans="1:6" ht="15" thickBot="1" x14ac:dyDescent="0.35">
      <c r="A92" s="1455"/>
      <c r="B92" s="1457" t="s">
        <v>1110</v>
      </c>
      <c r="C92" s="471" t="s">
        <v>968</v>
      </c>
      <c r="D92" s="707">
        <v>4298.5243213778003</v>
      </c>
      <c r="E92" s="707">
        <v>4606</v>
      </c>
      <c r="F92" s="708">
        <v>6.8721181886338103</v>
      </c>
    </row>
    <row r="93" spans="1:6" ht="15" thickBot="1" x14ac:dyDescent="0.35">
      <c r="A93" s="1455"/>
      <c r="B93" s="1353"/>
      <c r="C93" s="473" t="s">
        <v>969</v>
      </c>
      <c r="D93" s="651">
        <v>4298.5243213778003</v>
      </c>
      <c r="E93" s="651">
        <v>4606</v>
      </c>
      <c r="F93" s="497">
        <v>2.740088492927113</v>
      </c>
    </row>
    <row r="94" spans="1:6" ht="15" thickBot="1" x14ac:dyDescent="0.35">
      <c r="A94" s="1455"/>
      <c r="B94" s="1353"/>
      <c r="C94" s="473" t="s">
        <v>780</v>
      </c>
      <c r="D94" s="651">
        <v>4298.5243213778003</v>
      </c>
      <c r="E94" s="651">
        <v>4606</v>
      </c>
      <c r="F94" s="497">
        <v>77.282408193757007</v>
      </c>
    </row>
    <row r="95" spans="1:6" ht="15" thickBot="1" x14ac:dyDescent="0.35">
      <c r="A95" s="1455"/>
      <c r="B95" s="1353"/>
      <c r="C95" s="473" t="s">
        <v>781</v>
      </c>
      <c r="D95" s="651">
        <v>4298.5243213778003</v>
      </c>
      <c r="E95" s="651">
        <v>4606</v>
      </c>
      <c r="F95" s="497">
        <v>13.067500039245905</v>
      </c>
    </row>
    <row r="96" spans="1:6" x14ac:dyDescent="0.3">
      <c r="A96" s="1455"/>
      <c r="B96" s="1348"/>
      <c r="C96" s="598" t="s">
        <v>1108</v>
      </c>
      <c r="D96" s="485">
        <v>4298.5243213778003</v>
      </c>
      <c r="E96" s="485">
        <v>4606</v>
      </c>
      <c r="F96" s="497">
        <v>3.7885085436167545E-2</v>
      </c>
    </row>
    <row r="97" spans="1:6" ht="15" thickBot="1" x14ac:dyDescent="0.35">
      <c r="A97" s="1455"/>
      <c r="B97" s="1457" t="s">
        <v>768</v>
      </c>
      <c r="C97" s="471" t="s">
        <v>968</v>
      </c>
      <c r="D97" s="707">
        <v>4298.5243213778003</v>
      </c>
      <c r="E97" s="707">
        <v>4606</v>
      </c>
      <c r="F97" s="708">
        <v>6.710998869394234</v>
      </c>
    </row>
    <row r="98" spans="1:6" ht="15" thickBot="1" x14ac:dyDescent="0.35">
      <c r="A98" s="1455"/>
      <c r="B98" s="1353"/>
      <c r="C98" s="473" t="s">
        <v>969</v>
      </c>
      <c r="D98" s="651">
        <v>4298.5243213778003</v>
      </c>
      <c r="E98" s="651">
        <v>4606</v>
      </c>
      <c r="F98" s="497">
        <v>2.5369389101937774</v>
      </c>
    </row>
    <row r="99" spans="1:6" ht="15" thickBot="1" x14ac:dyDescent="0.35">
      <c r="A99" s="1455"/>
      <c r="B99" s="1353"/>
      <c r="C99" s="473" t="s">
        <v>780</v>
      </c>
      <c r="D99" s="651">
        <v>4298.5243213778003</v>
      </c>
      <c r="E99" s="651">
        <v>4606</v>
      </c>
      <c r="F99" s="497">
        <v>70.322217415925991</v>
      </c>
    </row>
    <row r="100" spans="1:6" ht="15" thickBot="1" x14ac:dyDescent="0.35">
      <c r="A100" s="1455"/>
      <c r="B100" s="1353"/>
      <c r="C100" s="473" t="s">
        <v>781</v>
      </c>
      <c r="D100" s="651">
        <v>4298.5243213778003</v>
      </c>
      <c r="E100" s="651">
        <v>4606</v>
      </c>
      <c r="F100" s="497">
        <v>16.255199100406362</v>
      </c>
    </row>
    <row r="101" spans="1:6" x14ac:dyDescent="0.3">
      <c r="A101" s="1456"/>
      <c r="B101" s="1348"/>
      <c r="C101" s="598" t="s">
        <v>1108</v>
      </c>
      <c r="D101" s="856">
        <v>4298.5243213778003</v>
      </c>
      <c r="E101" s="856">
        <v>4606</v>
      </c>
      <c r="F101" s="535">
        <v>4.1746457040796523</v>
      </c>
    </row>
    <row r="102" spans="1:6" ht="49.5" customHeight="1" x14ac:dyDescent="0.3">
      <c r="A102" s="1281" t="s">
        <v>1113</v>
      </c>
      <c r="B102" s="1281"/>
      <c r="C102" s="1281"/>
      <c r="D102" s="1281"/>
      <c r="E102" s="1281"/>
      <c r="F102" s="1281"/>
    </row>
    <row r="103" spans="1:6" ht="46.5" customHeight="1" x14ac:dyDescent="0.3">
      <c r="A103" s="1282" t="s">
        <v>1114</v>
      </c>
      <c r="B103" s="1282"/>
      <c r="C103" s="1282"/>
      <c r="D103" s="1282"/>
      <c r="E103" s="1282"/>
      <c r="F103" s="1282"/>
    </row>
    <row r="104" spans="1:6" ht="49.5" customHeight="1" x14ac:dyDescent="0.3">
      <c r="A104" s="1282" t="s">
        <v>974</v>
      </c>
      <c r="B104" s="1282"/>
      <c r="C104" s="1282"/>
      <c r="D104" s="1282"/>
      <c r="E104" s="1282"/>
      <c r="F104" s="1282"/>
    </row>
    <row r="105" spans="1:6" ht="51" customHeight="1" x14ac:dyDescent="0.3">
      <c r="A105" s="1299" t="s">
        <v>1115</v>
      </c>
      <c r="B105" s="1299"/>
      <c r="C105" s="1299"/>
      <c r="D105" s="1299"/>
      <c r="E105" s="1299"/>
      <c r="F105" s="1299"/>
    </row>
    <row r="106" spans="1:6" x14ac:dyDescent="0.3">
      <c r="A106" s="857"/>
    </row>
    <row r="107" spans="1:6" x14ac:dyDescent="0.3">
      <c r="A107" s="1215" t="s">
        <v>290</v>
      </c>
      <c r="B107" s="1215"/>
      <c r="C107" s="1215"/>
      <c r="D107" s="1215"/>
      <c r="E107" s="1215"/>
      <c r="F107" s="1215"/>
    </row>
    <row r="108" spans="1:6" x14ac:dyDescent="0.3">
      <c r="A108" s="1215" t="s">
        <v>291</v>
      </c>
      <c r="B108" s="1215"/>
      <c r="C108" s="1215"/>
      <c r="D108" s="1215"/>
      <c r="E108" s="1215"/>
      <c r="F108" s="1215"/>
    </row>
    <row r="109" spans="1:6" x14ac:dyDescent="0.3">
      <c r="A109" s="857"/>
    </row>
    <row r="110" spans="1:6" x14ac:dyDescent="0.3">
      <c r="A110" s="857"/>
    </row>
    <row r="111" spans="1:6" x14ac:dyDescent="0.3">
      <c r="A111" s="857"/>
    </row>
    <row r="112" spans="1:6" x14ac:dyDescent="0.3">
      <c r="A112" s="857"/>
    </row>
    <row r="113" spans="1:6" x14ac:dyDescent="0.3">
      <c r="A113" s="857"/>
    </row>
    <row r="114" spans="1:6" x14ac:dyDescent="0.3">
      <c r="A114" s="857"/>
    </row>
    <row r="115" spans="1:6" x14ac:dyDescent="0.3">
      <c r="A115" s="857"/>
    </row>
    <row r="116" spans="1:6" x14ac:dyDescent="0.3">
      <c r="A116" s="846"/>
      <c r="B116" s="858"/>
      <c r="C116" s="846"/>
      <c r="D116" s="846"/>
      <c r="E116" s="846"/>
      <c r="F116" s="846"/>
    </row>
  </sheetData>
  <mergeCells count="34">
    <mergeCell ref="A108:F108"/>
    <mergeCell ref="A62:A81"/>
    <mergeCell ref="B62:B66"/>
    <mergeCell ref="B67:B71"/>
    <mergeCell ref="B72:B76"/>
    <mergeCell ref="B77:B81"/>
    <mergeCell ref="A82:A101"/>
    <mergeCell ref="B82:B86"/>
    <mergeCell ref="B87:B91"/>
    <mergeCell ref="B92:B96"/>
    <mergeCell ref="B97:B101"/>
    <mergeCell ref="A102:F102"/>
    <mergeCell ref="A103:F103"/>
    <mergeCell ref="A104:F104"/>
    <mergeCell ref="A105:F105"/>
    <mergeCell ref="A107:F107"/>
    <mergeCell ref="A42:A61"/>
    <mergeCell ref="B42:B46"/>
    <mergeCell ref="B47:B51"/>
    <mergeCell ref="B52:B56"/>
    <mergeCell ref="B57:B61"/>
    <mergeCell ref="A1:F1"/>
    <mergeCell ref="A5:F5"/>
    <mergeCell ref="H5:O5"/>
    <mergeCell ref="A7:A41"/>
    <mergeCell ref="B7:B11"/>
    <mergeCell ref="B12:B16"/>
    <mergeCell ref="H15:O15"/>
    <mergeCell ref="B17:B21"/>
    <mergeCell ref="B22:B26"/>
    <mergeCell ref="B27:B31"/>
    <mergeCell ref="H25:O25"/>
    <mergeCell ref="B32:B36"/>
    <mergeCell ref="B37:B41"/>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showGridLines="0" workbookViewId="0">
      <selection sqref="A1:J1"/>
    </sheetView>
  </sheetViews>
  <sheetFormatPr baseColWidth="10" defaultColWidth="11.44140625" defaultRowHeight="14.4" x14ac:dyDescent="0.3"/>
  <cols>
    <col min="1" max="1" width="21.5546875" style="443" customWidth="1"/>
    <col min="2" max="2" width="21.44140625" style="443" customWidth="1"/>
    <col min="3" max="10" width="15.6640625" style="443" customWidth="1"/>
    <col min="11" max="11" width="11.44140625" style="443"/>
    <col min="12" max="13" width="21.44140625" style="443" customWidth="1"/>
    <col min="14" max="25" width="15.6640625" style="443" customWidth="1"/>
    <col min="26" max="16384" width="11.44140625" style="443"/>
  </cols>
  <sheetData>
    <row r="1" spans="1:25" ht="24.6" x14ac:dyDescent="0.4">
      <c r="A1" s="1208" t="s">
        <v>1116</v>
      </c>
      <c r="B1" s="1208"/>
      <c r="C1" s="1208"/>
      <c r="D1" s="1208"/>
      <c r="E1" s="1208"/>
      <c r="F1" s="1208"/>
      <c r="G1" s="1208"/>
      <c r="H1" s="1208"/>
      <c r="I1" s="1208"/>
      <c r="J1" s="1208"/>
      <c r="K1" s="68"/>
      <c r="L1" s="68"/>
      <c r="M1" s="68"/>
      <c r="N1" s="68"/>
      <c r="O1" s="68"/>
      <c r="P1" s="68"/>
      <c r="Q1" s="68"/>
      <c r="R1" s="68"/>
    </row>
    <row r="2" spans="1:25" ht="15.6" x14ac:dyDescent="0.3">
      <c r="A2" s="508"/>
      <c r="B2" s="508"/>
      <c r="C2" s="508"/>
      <c r="D2" s="508"/>
      <c r="E2" s="508"/>
      <c r="F2" s="508"/>
      <c r="G2" s="508"/>
      <c r="H2" s="508"/>
      <c r="I2" s="508"/>
      <c r="J2" s="508"/>
      <c r="K2" s="508"/>
      <c r="L2" s="508"/>
      <c r="M2" s="508"/>
      <c r="N2" s="508"/>
      <c r="O2" s="508"/>
      <c r="P2" s="508"/>
      <c r="Q2" s="508"/>
      <c r="R2" s="508"/>
    </row>
    <row r="3" spans="1:25" x14ac:dyDescent="0.3">
      <c r="A3" s="434" t="s">
        <v>7</v>
      </c>
      <c r="B3" s="848"/>
      <c r="C3" s="848"/>
      <c r="D3" s="859"/>
      <c r="E3" s="848"/>
      <c r="F3" s="848"/>
      <c r="G3" s="848"/>
      <c r="H3" s="848"/>
      <c r="I3" s="848"/>
      <c r="J3" s="848"/>
      <c r="K3" s="848"/>
      <c r="L3" s="848"/>
      <c r="M3" s="848"/>
      <c r="N3" s="848"/>
      <c r="O3" s="848"/>
      <c r="P3" s="848"/>
      <c r="Q3" s="848"/>
      <c r="R3" s="848"/>
    </row>
    <row r="4" spans="1:25" x14ac:dyDescent="0.3">
      <c r="A4" s="848"/>
      <c r="B4" s="848"/>
      <c r="C4" s="848"/>
      <c r="D4" s="859"/>
      <c r="E4" s="848"/>
      <c r="F4" s="848"/>
      <c r="G4" s="848"/>
      <c r="H4" s="848"/>
      <c r="I4" s="848"/>
      <c r="J4" s="848"/>
      <c r="K4" s="848"/>
      <c r="L4" s="848"/>
      <c r="M4" s="848"/>
      <c r="N4" s="848"/>
      <c r="O4" s="848"/>
      <c r="P4" s="848"/>
      <c r="Q4" s="848"/>
      <c r="R4" s="848"/>
    </row>
    <row r="5" spans="1:25" ht="15.75" customHeight="1" x14ac:dyDescent="0.3">
      <c r="A5" s="1417" t="s">
        <v>1117</v>
      </c>
      <c r="B5" s="1417"/>
      <c r="C5" s="1417"/>
      <c r="D5" s="1417"/>
      <c r="E5" s="1417"/>
      <c r="F5" s="1417"/>
      <c r="G5" s="1417"/>
      <c r="H5" s="1417"/>
      <c r="I5" s="1417"/>
      <c r="J5" s="1417"/>
      <c r="L5" s="1417" t="s">
        <v>1118</v>
      </c>
      <c r="M5" s="1417"/>
      <c r="N5" s="1417"/>
      <c r="O5" s="1417"/>
      <c r="P5" s="1417"/>
      <c r="Q5" s="1417"/>
      <c r="R5" s="1417"/>
      <c r="S5" s="1417"/>
      <c r="T5" s="1417"/>
      <c r="U5" s="1417"/>
      <c r="V5" s="1417"/>
      <c r="W5" s="1417"/>
      <c r="X5" s="1417"/>
      <c r="Y5" s="1417"/>
    </row>
    <row r="6" spans="1:25" ht="15.75" customHeight="1" x14ac:dyDescent="0.3">
      <c r="A6" s="1458" t="s">
        <v>10</v>
      </c>
      <c r="B6" s="1444"/>
      <c r="C6" s="1440" t="s">
        <v>363</v>
      </c>
      <c r="D6" s="1441"/>
      <c r="E6" s="1441"/>
      <c r="F6" s="1442"/>
      <c r="G6" s="1443" t="s">
        <v>6</v>
      </c>
      <c r="H6" s="1443"/>
      <c r="I6" s="1443"/>
      <c r="J6" s="1443"/>
      <c r="L6" s="1460" t="s">
        <v>10</v>
      </c>
      <c r="M6" s="1444"/>
      <c r="N6" s="1441" t="s">
        <v>363</v>
      </c>
      <c r="O6" s="1441"/>
      <c r="P6" s="1441"/>
      <c r="Q6" s="1441"/>
      <c r="R6" s="1441"/>
      <c r="S6" s="1442"/>
      <c r="T6" s="1462" t="s">
        <v>6</v>
      </c>
      <c r="U6" s="1462"/>
      <c r="V6" s="1462"/>
      <c r="W6" s="1462"/>
      <c r="X6" s="1462"/>
      <c r="Y6" s="1462"/>
    </row>
    <row r="7" spans="1:25" x14ac:dyDescent="0.3">
      <c r="A7" s="1459"/>
      <c r="B7" s="1445"/>
      <c r="C7" s="800" t="s">
        <v>18</v>
      </c>
      <c r="D7" s="800" t="s">
        <v>17</v>
      </c>
      <c r="E7" s="800" t="s">
        <v>154</v>
      </c>
      <c r="F7" s="801" t="s">
        <v>1119</v>
      </c>
      <c r="G7" s="800" t="s">
        <v>18</v>
      </c>
      <c r="H7" s="800" t="s">
        <v>17</v>
      </c>
      <c r="I7" s="800" t="s">
        <v>154</v>
      </c>
      <c r="J7" s="800" t="s">
        <v>254</v>
      </c>
      <c r="L7" s="1461"/>
      <c r="M7" s="1445"/>
      <c r="N7" s="800" t="s">
        <v>251</v>
      </c>
      <c r="O7" s="800" t="s">
        <v>17</v>
      </c>
      <c r="P7" s="800" t="s">
        <v>18</v>
      </c>
      <c r="Q7" s="800" t="s">
        <v>252</v>
      </c>
      <c r="R7" s="800" t="s">
        <v>287</v>
      </c>
      <c r="S7" s="801" t="s">
        <v>254</v>
      </c>
      <c r="T7" s="800" t="s">
        <v>251</v>
      </c>
      <c r="U7" s="800" t="s">
        <v>17</v>
      </c>
      <c r="V7" s="800" t="s">
        <v>18</v>
      </c>
      <c r="W7" s="800" t="s">
        <v>252</v>
      </c>
      <c r="X7" s="800" t="s">
        <v>287</v>
      </c>
      <c r="Y7" s="801" t="s">
        <v>254</v>
      </c>
    </row>
    <row r="8" spans="1:25" ht="15" thickBot="1" x14ac:dyDescent="0.35">
      <c r="A8" s="1457" t="s">
        <v>850</v>
      </c>
      <c r="B8" s="471" t="s">
        <v>523</v>
      </c>
      <c r="C8" s="707">
        <v>15663</v>
      </c>
      <c r="D8" s="707">
        <v>16711</v>
      </c>
      <c r="E8" s="708">
        <v>92.347938480471896</v>
      </c>
      <c r="F8" s="803">
        <v>0.38365062569019398</v>
      </c>
      <c r="G8" s="707">
        <v>1570</v>
      </c>
      <c r="H8" s="707">
        <v>1985</v>
      </c>
      <c r="I8" s="708">
        <v>91.701308894074302</v>
      </c>
      <c r="J8" s="708">
        <v>1.2477436902875101</v>
      </c>
      <c r="L8" s="1457" t="s">
        <v>850</v>
      </c>
      <c r="M8" s="471" t="s">
        <v>523</v>
      </c>
      <c r="N8" s="708">
        <v>16.177782927794102</v>
      </c>
      <c r="O8" s="707">
        <v>16711</v>
      </c>
      <c r="P8" s="707">
        <v>15663</v>
      </c>
      <c r="Q8" s="708">
        <v>9.2509999999999994</v>
      </c>
      <c r="R8" s="708">
        <v>20.8997241559934</v>
      </c>
      <c r="S8" s="803">
        <v>0.31316544374914201</v>
      </c>
      <c r="T8" s="708">
        <v>16.0557209038381</v>
      </c>
      <c r="U8" s="707">
        <v>1985</v>
      </c>
      <c r="V8" s="707">
        <v>1570</v>
      </c>
      <c r="W8" s="708">
        <v>9.0340000000000007</v>
      </c>
      <c r="X8" s="708">
        <v>19.120005993559602</v>
      </c>
      <c r="Y8" s="708">
        <v>0.90491742598228697</v>
      </c>
    </row>
    <row r="9" spans="1:25" ht="15" thickBot="1" x14ac:dyDescent="0.35">
      <c r="A9" s="1353"/>
      <c r="B9" s="473" t="s">
        <v>524</v>
      </c>
      <c r="C9" s="651">
        <v>1019</v>
      </c>
      <c r="D9" s="651">
        <v>1161</v>
      </c>
      <c r="E9" s="497">
        <v>6.4144062891607403</v>
      </c>
      <c r="F9" s="520">
        <v>0.353602896783553</v>
      </c>
      <c r="G9" s="495">
        <v>122</v>
      </c>
      <c r="H9" s="495">
        <v>148</v>
      </c>
      <c r="I9" s="497">
        <v>6.8348690941165797</v>
      </c>
      <c r="J9" s="497">
        <v>1.14136516905803</v>
      </c>
      <c r="L9" s="1353"/>
      <c r="M9" s="473" t="s">
        <v>524</v>
      </c>
      <c r="N9" s="497">
        <v>15.555329523693599</v>
      </c>
      <c r="O9" s="651">
        <v>1161</v>
      </c>
      <c r="P9" s="651">
        <v>1019</v>
      </c>
      <c r="Q9" s="497">
        <v>6.6260000000000003</v>
      </c>
      <c r="R9" s="497">
        <v>25.196633983370901</v>
      </c>
      <c r="S9" s="520">
        <v>1.4802197308104601</v>
      </c>
      <c r="T9" s="497">
        <v>15.9788997884897</v>
      </c>
      <c r="U9" s="495">
        <v>148</v>
      </c>
      <c r="V9" s="495">
        <v>122</v>
      </c>
      <c r="W9" s="497">
        <v>5.9249999999999998</v>
      </c>
      <c r="X9" s="497">
        <v>27.471626733685302</v>
      </c>
      <c r="Y9" s="497">
        <v>4.6641790642710204</v>
      </c>
    </row>
    <row r="10" spans="1:25" ht="15" thickBot="1" x14ac:dyDescent="0.35">
      <c r="A10" s="1353"/>
      <c r="B10" s="473" t="s">
        <v>525</v>
      </c>
      <c r="C10" s="495">
        <v>154</v>
      </c>
      <c r="D10" s="495">
        <v>164</v>
      </c>
      <c r="E10" s="497">
        <v>0.90600096959438303</v>
      </c>
      <c r="F10" s="520">
        <v>0.13674803380706099</v>
      </c>
      <c r="G10" s="495">
        <v>20</v>
      </c>
      <c r="H10" s="495">
        <v>24</v>
      </c>
      <c r="I10" s="497">
        <v>1.0936727043238901</v>
      </c>
      <c r="J10" s="497">
        <v>0.47042299178587699</v>
      </c>
      <c r="L10" s="1353"/>
      <c r="M10" s="860" t="s">
        <v>525</v>
      </c>
      <c r="N10" s="497">
        <v>14.1809149435212</v>
      </c>
      <c r="O10" s="495">
        <v>164</v>
      </c>
      <c r="P10" s="495">
        <v>154</v>
      </c>
      <c r="Q10" s="497">
        <v>5.1340000000000003</v>
      </c>
      <c r="R10" s="497">
        <v>30.296770747592799</v>
      </c>
      <c r="S10" s="520">
        <v>4.5783262157998701</v>
      </c>
      <c r="T10" s="497">
        <v>15.840932117760399</v>
      </c>
      <c r="U10" s="495">
        <v>24</v>
      </c>
      <c r="V10" s="495">
        <v>20</v>
      </c>
      <c r="W10" s="497">
        <v>13.603999999999999</v>
      </c>
      <c r="X10" s="497">
        <v>15.643520071275701</v>
      </c>
      <c r="Y10" s="497">
        <v>6.5597945779951399</v>
      </c>
    </row>
    <row r="11" spans="1:25" ht="15" thickBot="1" x14ac:dyDescent="0.35">
      <c r="A11" s="1353"/>
      <c r="B11" s="473" t="s">
        <v>1120</v>
      </c>
      <c r="C11" s="861">
        <v>48</v>
      </c>
      <c r="D11" s="861">
        <v>60</v>
      </c>
      <c r="E11" s="862">
        <v>0.33165426077300098</v>
      </c>
      <c r="F11" s="863">
        <v>8.2976382568519705E-2</v>
      </c>
      <c r="G11" s="864">
        <v>7</v>
      </c>
      <c r="H11" s="864">
        <v>8</v>
      </c>
      <c r="I11" s="865">
        <v>0.37014930748518998</v>
      </c>
      <c r="J11" s="865">
        <v>0.27467303458283598</v>
      </c>
      <c r="L11" s="1348"/>
      <c r="M11" s="533" t="s">
        <v>1120</v>
      </c>
      <c r="N11" s="599">
        <v>13.9951680553412</v>
      </c>
      <c r="O11" s="720">
        <v>60</v>
      </c>
      <c r="P11" s="720">
        <v>48</v>
      </c>
      <c r="Q11" s="599">
        <v>8.4220000000000006</v>
      </c>
      <c r="R11" s="599">
        <v>17.2208224801096</v>
      </c>
      <c r="S11" s="866">
        <v>4.6612674778111698</v>
      </c>
      <c r="T11" s="867">
        <v>3.92273529301987</v>
      </c>
      <c r="U11" s="868">
        <v>8</v>
      </c>
      <c r="V11" s="868">
        <v>7</v>
      </c>
      <c r="W11" s="867">
        <v>2.052</v>
      </c>
      <c r="X11" s="867">
        <v>4.6658090713601803</v>
      </c>
      <c r="Y11" s="867">
        <v>3.3071104283044002</v>
      </c>
    </row>
    <row r="12" spans="1:25" ht="15" thickBot="1" x14ac:dyDescent="0.35">
      <c r="A12" s="1348"/>
      <c r="B12" s="598" t="s">
        <v>156</v>
      </c>
      <c r="C12" s="869">
        <v>16884</v>
      </c>
      <c r="D12" s="869">
        <v>18096</v>
      </c>
      <c r="E12" s="870">
        <v>100</v>
      </c>
      <c r="F12" s="795">
        <v>0.95697793884932802</v>
      </c>
      <c r="G12" s="869">
        <v>1719</v>
      </c>
      <c r="H12" s="869">
        <v>2165</v>
      </c>
      <c r="I12" s="870">
        <v>100</v>
      </c>
      <c r="J12" s="535">
        <v>3.1342048857142499</v>
      </c>
      <c r="L12" s="1457" t="s">
        <v>851</v>
      </c>
      <c r="M12" s="471" t="s">
        <v>523</v>
      </c>
      <c r="N12" s="708">
        <v>25.004723933244801</v>
      </c>
      <c r="O12" s="791">
        <v>505</v>
      </c>
      <c r="P12" s="791">
        <v>469</v>
      </c>
      <c r="Q12" s="708">
        <v>13.048999999999999</v>
      </c>
      <c r="R12" s="708">
        <v>31.932048773507901</v>
      </c>
      <c r="S12" s="803">
        <v>2.7651017445443902</v>
      </c>
      <c r="T12" s="708">
        <v>31.3488913238088</v>
      </c>
      <c r="U12" s="791">
        <v>67</v>
      </c>
      <c r="V12" s="791">
        <v>52</v>
      </c>
      <c r="W12" s="708">
        <v>12.834</v>
      </c>
      <c r="X12" s="708">
        <v>41.521186507307</v>
      </c>
      <c r="Y12" s="708">
        <v>10.797888465354401</v>
      </c>
    </row>
    <row r="13" spans="1:25" ht="15" thickBot="1" x14ac:dyDescent="0.35">
      <c r="A13" s="1457" t="s">
        <v>851</v>
      </c>
      <c r="B13" s="471" t="s">
        <v>523</v>
      </c>
      <c r="C13" s="791">
        <v>469</v>
      </c>
      <c r="D13" s="791">
        <v>505</v>
      </c>
      <c r="E13" s="708">
        <v>74.838844307401999</v>
      </c>
      <c r="F13" s="803">
        <v>3.3029746214718299</v>
      </c>
      <c r="G13" s="791">
        <v>52</v>
      </c>
      <c r="H13" s="791">
        <v>67</v>
      </c>
      <c r="I13" s="708">
        <v>76.194713022710701</v>
      </c>
      <c r="J13" s="708">
        <v>9.4785238844241206</v>
      </c>
      <c r="L13" s="1353" t="s">
        <v>851</v>
      </c>
      <c r="M13" s="473" t="s">
        <v>524</v>
      </c>
      <c r="N13" s="497">
        <v>21.889540408763999</v>
      </c>
      <c r="O13" s="495">
        <v>132</v>
      </c>
      <c r="P13" s="495">
        <v>105</v>
      </c>
      <c r="Q13" s="497">
        <v>17.036000000000001</v>
      </c>
      <c r="R13" s="497">
        <v>22.506882240806899</v>
      </c>
      <c r="S13" s="520">
        <v>4.1189966879120199</v>
      </c>
      <c r="T13" s="497">
        <v>20.885770663898398</v>
      </c>
      <c r="U13" s="495">
        <v>15</v>
      </c>
      <c r="V13" s="495">
        <v>13</v>
      </c>
      <c r="W13" s="497">
        <v>15.974</v>
      </c>
      <c r="X13" s="497">
        <v>19.311696159697998</v>
      </c>
      <c r="Y13" s="497">
        <v>10.0442958763972</v>
      </c>
    </row>
    <row r="14" spans="1:25" ht="15" thickBot="1" x14ac:dyDescent="0.35">
      <c r="A14" s="1353" t="s">
        <v>851</v>
      </c>
      <c r="B14" s="473" t="s">
        <v>524</v>
      </c>
      <c r="C14" s="495">
        <v>105</v>
      </c>
      <c r="D14" s="495">
        <v>132</v>
      </c>
      <c r="E14" s="497">
        <v>19.637254801383602</v>
      </c>
      <c r="F14" s="520">
        <v>3.0237381381300099</v>
      </c>
      <c r="G14" s="495">
        <v>13</v>
      </c>
      <c r="H14" s="495">
        <v>15</v>
      </c>
      <c r="I14" s="497">
        <v>16.756389254653801</v>
      </c>
      <c r="J14" s="497">
        <v>8.31203291683717</v>
      </c>
      <c r="L14" s="1353" t="s">
        <v>851</v>
      </c>
      <c r="M14" s="860" t="s">
        <v>525</v>
      </c>
      <c r="N14" s="531">
        <v>13.870937318305</v>
      </c>
      <c r="O14" s="658">
        <v>29</v>
      </c>
      <c r="P14" s="658">
        <v>26</v>
      </c>
      <c r="Q14" s="531">
        <v>6.1509999999999998</v>
      </c>
      <c r="R14" s="531">
        <v>22.131430208635901</v>
      </c>
      <c r="S14" s="871">
        <v>8.1394218946637604</v>
      </c>
      <c r="T14" s="650">
        <v>40.207677827516598</v>
      </c>
      <c r="U14" s="652">
        <v>4</v>
      </c>
      <c r="V14" s="652">
        <v>4</v>
      </c>
      <c r="W14" s="650">
        <v>14.212999999999999</v>
      </c>
      <c r="X14" s="650">
        <v>40.604506093487302</v>
      </c>
      <c r="Y14" s="650">
        <v>38.072815138558397</v>
      </c>
    </row>
    <row r="15" spans="1:25" ht="15" thickBot="1" x14ac:dyDescent="0.35">
      <c r="A15" s="1353" t="s">
        <v>851</v>
      </c>
      <c r="B15" s="473" t="s">
        <v>525</v>
      </c>
      <c r="C15" s="495">
        <v>26</v>
      </c>
      <c r="D15" s="495">
        <v>29</v>
      </c>
      <c r="E15" s="497">
        <v>4.3669405142672604</v>
      </c>
      <c r="F15" s="520">
        <v>1.55549661759953</v>
      </c>
      <c r="G15" s="652">
        <v>4</v>
      </c>
      <c r="H15" s="652">
        <v>4</v>
      </c>
      <c r="I15" s="650">
        <v>5.0651377914970501</v>
      </c>
      <c r="J15" s="650">
        <v>4.8803399377802501</v>
      </c>
      <c r="L15" s="1348" t="s">
        <v>851</v>
      </c>
      <c r="M15" s="533" t="s">
        <v>1120</v>
      </c>
      <c r="N15" s="867">
        <v>31.153139976288799</v>
      </c>
      <c r="O15" s="868">
        <v>8</v>
      </c>
      <c r="P15" s="868">
        <v>7</v>
      </c>
      <c r="Q15" s="867">
        <v>6.12</v>
      </c>
      <c r="R15" s="867">
        <v>50.606879230547101</v>
      </c>
      <c r="S15" s="872">
        <v>35.869992853885499</v>
      </c>
      <c r="T15" s="873">
        <v>2.1829999999999998</v>
      </c>
      <c r="U15" s="874">
        <v>2</v>
      </c>
      <c r="V15" s="874">
        <v>2</v>
      </c>
      <c r="W15" s="873">
        <v>2.1829999999999998</v>
      </c>
      <c r="X15" s="874">
        <v>0</v>
      </c>
      <c r="Y15" s="874">
        <v>0</v>
      </c>
    </row>
    <row r="16" spans="1:25" ht="15" thickBot="1" x14ac:dyDescent="0.35">
      <c r="A16" s="1353" t="s">
        <v>851</v>
      </c>
      <c r="B16" s="473" t="s">
        <v>1120</v>
      </c>
      <c r="C16" s="864">
        <v>7</v>
      </c>
      <c r="D16" s="864">
        <v>8</v>
      </c>
      <c r="E16" s="865">
        <v>1.1569603769471499</v>
      </c>
      <c r="F16" s="875">
        <v>0.81397055937845098</v>
      </c>
      <c r="G16" s="876">
        <v>2</v>
      </c>
      <c r="H16" s="876">
        <v>2</v>
      </c>
      <c r="I16" s="877">
        <v>1.98375993113845</v>
      </c>
      <c r="J16" s="877">
        <v>3.1033814198327399</v>
      </c>
      <c r="L16" s="1457" t="s">
        <v>1121</v>
      </c>
      <c r="M16" s="471" t="s">
        <v>523</v>
      </c>
      <c r="N16" s="708">
        <v>7.46545391454561</v>
      </c>
      <c r="O16" s="707">
        <v>11471</v>
      </c>
      <c r="P16" s="707">
        <v>11790</v>
      </c>
      <c r="Q16" s="708">
        <v>3.637</v>
      </c>
      <c r="R16" s="708">
        <v>13.3957492341729</v>
      </c>
      <c r="S16" s="803">
        <v>0.23135604960127101</v>
      </c>
      <c r="T16" s="708">
        <v>7.57879547066476</v>
      </c>
      <c r="U16" s="707">
        <v>1269</v>
      </c>
      <c r="V16" s="707">
        <v>1097</v>
      </c>
      <c r="W16" s="708">
        <v>3.44</v>
      </c>
      <c r="X16" s="708">
        <v>14.0940609649201</v>
      </c>
      <c r="Y16" s="708">
        <v>0.79800127561024803</v>
      </c>
    </row>
    <row r="17" spans="1:25" ht="15" thickBot="1" x14ac:dyDescent="0.35">
      <c r="A17" s="1348" t="s">
        <v>851</v>
      </c>
      <c r="B17" s="598" t="s">
        <v>156</v>
      </c>
      <c r="C17" s="870">
        <v>607</v>
      </c>
      <c r="D17" s="870">
        <v>674</v>
      </c>
      <c r="E17" s="870">
        <v>100</v>
      </c>
      <c r="F17" s="795">
        <v>8.6961799365798207</v>
      </c>
      <c r="G17" s="870">
        <v>71</v>
      </c>
      <c r="H17" s="870">
        <v>88</v>
      </c>
      <c r="I17" s="870">
        <v>100</v>
      </c>
      <c r="J17" s="535">
        <v>25.774278158874299</v>
      </c>
      <c r="L17" s="1353" t="s">
        <v>1121</v>
      </c>
      <c r="M17" s="473" t="s">
        <v>524</v>
      </c>
      <c r="N17" s="497">
        <v>10.4780132631429</v>
      </c>
      <c r="O17" s="651">
        <v>4179</v>
      </c>
      <c r="P17" s="651">
        <v>4241</v>
      </c>
      <c r="Q17" s="497">
        <v>5.173</v>
      </c>
      <c r="R17" s="497">
        <v>18.7746527394923</v>
      </c>
      <c r="S17" s="520">
        <v>0.54064044304521897</v>
      </c>
      <c r="T17" s="497">
        <v>10.4684230817212</v>
      </c>
      <c r="U17" s="495">
        <v>465</v>
      </c>
      <c r="V17" s="495">
        <v>432</v>
      </c>
      <c r="W17" s="497">
        <v>5.6159999999999997</v>
      </c>
      <c r="X17" s="497">
        <v>16.607307855780402</v>
      </c>
      <c r="Y17" s="497">
        <v>1.4984012153805499</v>
      </c>
    </row>
    <row r="18" spans="1:25" ht="15" thickBot="1" x14ac:dyDescent="0.35">
      <c r="A18" s="1457" t="s">
        <v>1121</v>
      </c>
      <c r="B18" s="471" t="s">
        <v>523</v>
      </c>
      <c r="C18" s="707">
        <v>11790</v>
      </c>
      <c r="D18" s="707">
        <v>11471</v>
      </c>
      <c r="E18" s="708">
        <v>68.529273623282606</v>
      </c>
      <c r="F18" s="803">
        <v>0.66953742264966298</v>
      </c>
      <c r="G18" s="707">
        <v>1097</v>
      </c>
      <c r="H18" s="707">
        <v>1269</v>
      </c>
      <c r="I18" s="708">
        <v>67.626374201497796</v>
      </c>
      <c r="J18" s="708">
        <v>2.1753578033959098</v>
      </c>
      <c r="L18" s="1353" t="s">
        <v>1121</v>
      </c>
      <c r="M18" s="860" t="s">
        <v>525</v>
      </c>
      <c r="N18" s="497">
        <v>12.474054648541699</v>
      </c>
      <c r="O18" s="495">
        <v>818</v>
      </c>
      <c r="P18" s="495">
        <v>641</v>
      </c>
      <c r="Q18" s="497">
        <v>6.6369999999999996</v>
      </c>
      <c r="R18" s="497">
        <v>18.650215581887799</v>
      </c>
      <c r="S18" s="520">
        <v>1.38141954123507</v>
      </c>
      <c r="T18" s="497">
        <v>19.332581754280898</v>
      </c>
      <c r="U18" s="495">
        <v>103</v>
      </c>
      <c r="V18" s="495">
        <v>69</v>
      </c>
      <c r="W18" s="497">
        <v>9.1010000000000009</v>
      </c>
      <c r="X18" s="497">
        <v>26.638775948368298</v>
      </c>
      <c r="Y18" s="497">
        <v>6.0139591439771696</v>
      </c>
    </row>
    <row r="19" spans="1:25" ht="15" thickBot="1" x14ac:dyDescent="0.35">
      <c r="A19" s="1353" t="s">
        <v>1121</v>
      </c>
      <c r="B19" s="473" t="s">
        <v>524</v>
      </c>
      <c r="C19" s="651">
        <v>4241</v>
      </c>
      <c r="D19" s="651">
        <v>4179</v>
      </c>
      <c r="E19" s="497">
        <v>24.967243988552202</v>
      </c>
      <c r="F19" s="520">
        <v>0.62401375155724303</v>
      </c>
      <c r="G19" s="495">
        <v>432</v>
      </c>
      <c r="H19" s="495">
        <v>465</v>
      </c>
      <c r="I19" s="497">
        <v>24.781859332529599</v>
      </c>
      <c r="J19" s="497">
        <v>2.0072673376869599</v>
      </c>
      <c r="L19" s="1348" t="s">
        <v>1121</v>
      </c>
      <c r="M19" s="533" t="s">
        <v>1120</v>
      </c>
      <c r="N19" s="599">
        <v>15.552464302049399</v>
      </c>
      <c r="O19" s="720">
        <v>270</v>
      </c>
      <c r="P19" s="720">
        <v>247</v>
      </c>
      <c r="Q19" s="599">
        <v>8.1349999999999998</v>
      </c>
      <c r="R19" s="599">
        <v>20.908777346039798</v>
      </c>
      <c r="S19" s="866">
        <v>2.4948872001690501</v>
      </c>
      <c r="T19" s="599">
        <v>9.7971963957201407</v>
      </c>
      <c r="U19" s="720">
        <v>39</v>
      </c>
      <c r="V19" s="720">
        <v>29</v>
      </c>
      <c r="W19" s="599">
        <v>5.0350000000000001</v>
      </c>
      <c r="X19" s="599">
        <v>11.087661532301199</v>
      </c>
      <c r="Y19" s="599">
        <v>3.86110591155489</v>
      </c>
    </row>
    <row r="20" spans="1:25" ht="15" thickBot="1" x14ac:dyDescent="0.35">
      <c r="A20" s="1353" t="s">
        <v>1121</v>
      </c>
      <c r="B20" s="473" t="s">
        <v>525</v>
      </c>
      <c r="C20" s="495">
        <v>641</v>
      </c>
      <c r="D20" s="495">
        <v>818</v>
      </c>
      <c r="E20" s="497">
        <v>4.8890490891771403</v>
      </c>
      <c r="F20" s="520">
        <v>0.31089294670177797</v>
      </c>
      <c r="G20" s="495">
        <v>69</v>
      </c>
      <c r="H20" s="495">
        <v>103</v>
      </c>
      <c r="I20" s="497">
        <v>5.4979710641134796</v>
      </c>
      <c r="J20" s="497">
        <v>1.05973863676574</v>
      </c>
      <c r="L20" s="1457" t="s">
        <v>853</v>
      </c>
      <c r="M20" s="471" t="s">
        <v>523</v>
      </c>
      <c r="N20" s="708">
        <v>18.480654138472399</v>
      </c>
      <c r="O20" s="707">
        <v>1529</v>
      </c>
      <c r="P20" s="707">
        <v>1472</v>
      </c>
      <c r="Q20" s="708">
        <v>7.6509999999999998</v>
      </c>
      <c r="R20" s="708">
        <v>29.070805094855501</v>
      </c>
      <c r="S20" s="803">
        <v>1.4209340061618101</v>
      </c>
      <c r="T20" s="708">
        <v>21.047473918858898</v>
      </c>
      <c r="U20" s="791">
        <v>184</v>
      </c>
      <c r="V20" s="791">
        <v>159</v>
      </c>
      <c r="W20" s="708">
        <v>8.9</v>
      </c>
      <c r="X20" s="708">
        <v>26.807144478073901</v>
      </c>
      <c r="Y20" s="708">
        <v>3.9867843653740902</v>
      </c>
    </row>
    <row r="21" spans="1:25" ht="15" thickBot="1" x14ac:dyDescent="0.35">
      <c r="A21" s="1353" t="s">
        <v>1121</v>
      </c>
      <c r="B21" s="473" t="s">
        <v>1120</v>
      </c>
      <c r="C21" s="861">
        <v>247</v>
      </c>
      <c r="D21" s="861">
        <v>270</v>
      </c>
      <c r="E21" s="862">
        <v>1.6144332989880501</v>
      </c>
      <c r="F21" s="863">
        <v>0.18170176983171701</v>
      </c>
      <c r="G21" s="861">
        <v>29</v>
      </c>
      <c r="H21" s="861">
        <v>39</v>
      </c>
      <c r="I21" s="862">
        <v>2.09379540185915</v>
      </c>
      <c r="J21" s="862">
        <v>0.66565501086148804</v>
      </c>
      <c r="L21" s="1353" t="s">
        <v>853</v>
      </c>
      <c r="M21" s="473" t="s">
        <v>524</v>
      </c>
      <c r="N21" s="497">
        <v>15.100469136020299</v>
      </c>
      <c r="O21" s="495">
        <v>163</v>
      </c>
      <c r="P21" s="495">
        <v>162</v>
      </c>
      <c r="Q21" s="497">
        <v>8.6609999999999996</v>
      </c>
      <c r="R21" s="497">
        <v>19.917575202853801</v>
      </c>
      <c r="S21" s="520">
        <v>2.9346053973186401</v>
      </c>
      <c r="T21" s="497">
        <v>9.3337687881937992</v>
      </c>
      <c r="U21" s="495">
        <v>24</v>
      </c>
      <c r="V21" s="495">
        <v>23</v>
      </c>
      <c r="W21" s="497">
        <v>5.4779999999999998</v>
      </c>
      <c r="X21" s="497">
        <v>8.9653210720856507</v>
      </c>
      <c r="Y21" s="497">
        <v>3.5056833261875902</v>
      </c>
    </row>
    <row r="22" spans="1:25" ht="15" thickBot="1" x14ac:dyDescent="0.35">
      <c r="A22" s="1348" t="s">
        <v>1121</v>
      </c>
      <c r="B22" s="598" t="s">
        <v>156</v>
      </c>
      <c r="C22" s="869">
        <v>16919</v>
      </c>
      <c r="D22" s="869">
        <v>16738</v>
      </c>
      <c r="E22" s="870">
        <v>100</v>
      </c>
      <c r="F22" s="795">
        <v>1.7861458907404</v>
      </c>
      <c r="G22" s="869">
        <v>1627</v>
      </c>
      <c r="H22" s="869">
        <v>1876</v>
      </c>
      <c r="I22" s="870">
        <v>100</v>
      </c>
      <c r="J22" s="535">
        <v>5.9080187887100903</v>
      </c>
      <c r="L22" s="1353" t="s">
        <v>853</v>
      </c>
      <c r="M22" s="860" t="s">
        <v>525</v>
      </c>
      <c r="N22" s="531">
        <v>29.6518180802099</v>
      </c>
      <c r="O22" s="658">
        <v>21</v>
      </c>
      <c r="P22" s="658">
        <v>19</v>
      </c>
      <c r="Q22" s="531">
        <v>7.891</v>
      </c>
      <c r="R22" s="531">
        <v>47.089391711806101</v>
      </c>
      <c r="S22" s="871">
        <v>20.2589547087365</v>
      </c>
      <c r="T22" s="650">
        <v>8.1545000000000005</v>
      </c>
      <c r="U22" s="652">
        <v>2</v>
      </c>
      <c r="V22" s="652">
        <v>2</v>
      </c>
      <c r="W22" s="650">
        <v>4.1689999999999996</v>
      </c>
      <c r="X22" s="650">
        <v>5.6363481528379697</v>
      </c>
      <c r="Y22" s="650">
        <v>7.4740081500000004</v>
      </c>
    </row>
    <row r="23" spans="1:25" ht="15" thickBot="1" x14ac:dyDescent="0.35">
      <c r="A23" s="1457" t="s">
        <v>853</v>
      </c>
      <c r="B23" s="471" t="s">
        <v>523</v>
      </c>
      <c r="C23" s="707">
        <v>1472</v>
      </c>
      <c r="D23" s="707">
        <v>1529</v>
      </c>
      <c r="E23" s="708">
        <v>88.267936446257096</v>
      </c>
      <c r="F23" s="803">
        <v>1.47673037609159</v>
      </c>
      <c r="G23" s="791">
        <v>159</v>
      </c>
      <c r="H23" s="791">
        <v>184</v>
      </c>
      <c r="I23" s="708">
        <v>85.509742667425897</v>
      </c>
      <c r="J23" s="708">
        <v>4.7763915221866098</v>
      </c>
      <c r="L23" s="1348" t="s">
        <v>853</v>
      </c>
      <c r="M23" s="533" t="s">
        <v>1120</v>
      </c>
      <c r="N23" s="599">
        <v>5.5152108030389302</v>
      </c>
      <c r="O23" s="720">
        <v>19</v>
      </c>
      <c r="P23" s="720">
        <v>17</v>
      </c>
      <c r="Q23" s="599">
        <v>4.4470000000000001</v>
      </c>
      <c r="R23" s="599">
        <v>5.0506256478438702</v>
      </c>
      <c r="S23" s="866">
        <v>2.2971612026026502</v>
      </c>
      <c r="T23" s="599">
        <v>4.3645714285714297</v>
      </c>
      <c r="U23" s="720">
        <v>6</v>
      </c>
      <c r="V23" s="720">
        <v>7</v>
      </c>
      <c r="W23" s="599">
        <v>4.1440000000000001</v>
      </c>
      <c r="X23" s="599">
        <v>2.65837988614261</v>
      </c>
      <c r="Y23" s="599">
        <v>1.88425109330373</v>
      </c>
    </row>
    <row r="24" spans="1:25" ht="15" thickBot="1" x14ac:dyDescent="0.35">
      <c r="A24" s="1353" t="s">
        <v>853</v>
      </c>
      <c r="B24" s="473" t="s">
        <v>524</v>
      </c>
      <c r="C24" s="495">
        <v>162</v>
      </c>
      <c r="D24" s="495">
        <v>163</v>
      </c>
      <c r="E24" s="497">
        <v>9.3892182815243803</v>
      </c>
      <c r="F24" s="520">
        <v>1.3384962983932001</v>
      </c>
      <c r="G24" s="495">
        <v>23</v>
      </c>
      <c r="H24" s="495">
        <v>24</v>
      </c>
      <c r="I24" s="497">
        <v>11.0865268649769</v>
      </c>
      <c r="J24" s="497">
        <v>4.2602551914904696</v>
      </c>
      <c r="L24" s="1457" t="s">
        <v>854</v>
      </c>
      <c r="M24" s="471" t="s">
        <v>523</v>
      </c>
      <c r="N24" s="708">
        <v>14.2328622158531</v>
      </c>
      <c r="O24" s="707">
        <v>9016</v>
      </c>
      <c r="P24" s="707">
        <v>8953</v>
      </c>
      <c r="Q24" s="708">
        <v>6.157</v>
      </c>
      <c r="R24" s="708">
        <v>25.252065280781899</v>
      </c>
      <c r="S24" s="803">
        <v>0.50047612532220098</v>
      </c>
      <c r="T24" s="708">
        <v>15.9111526616185</v>
      </c>
      <c r="U24" s="707">
        <v>1031</v>
      </c>
      <c r="V24" s="791">
        <v>861</v>
      </c>
      <c r="W24" s="708">
        <v>6.5839999999999996</v>
      </c>
      <c r="X24" s="708">
        <v>30.938636540486701</v>
      </c>
      <c r="Y24" s="708">
        <v>1.97728990191822</v>
      </c>
    </row>
    <row r="25" spans="1:25" ht="15" thickBot="1" x14ac:dyDescent="0.35">
      <c r="A25" s="1353" t="s">
        <v>853</v>
      </c>
      <c r="B25" s="473" t="s">
        <v>525</v>
      </c>
      <c r="C25" s="495">
        <v>19</v>
      </c>
      <c r="D25" s="495">
        <v>21</v>
      </c>
      <c r="E25" s="497">
        <v>1.22181831713786</v>
      </c>
      <c r="F25" s="520">
        <v>0.50413441705735496</v>
      </c>
      <c r="G25" s="652">
        <v>2</v>
      </c>
      <c r="H25" s="652">
        <v>2</v>
      </c>
      <c r="I25" s="650">
        <v>0.75638454835493396</v>
      </c>
      <c r="J25" s="650">
        <v>1.17564630388618</v>
      </c>
      <c r="L25" s="1353" t="s">
        <v>854</v>
      </c>
      <c r="M25" s="473" t="s">
        <v>524</v>
      </c>
      <c r="N25" s="497">
        <v>23.0877750577901</v>
      </c>
      <c r="O25" s="651">
        <v>4741</v>
      </c>
      <c r="P25" s="651">
        <v>4771</v>
      </c>
      <c r="Q25" s="497">
        <v>9.2590000000000003</v>
      </c>
      <c r="R25" s="497">
        <v>38.036784925032997</v>
      </c>
      <c r="S25" s="520">
        <v>1.0326897019735699</v>
      </c>
      <c r="T25" s="497">
        <v>26.736062110585902</v>
      </c>
      <c r="U25" s="495">
        <v>526</v>
      </c>
      <c r="V25" s="495">
        <v>483</v>
      </c>
      <c r="W25" s="497">
        <v>10.268000000000001</v>
      </c>
      <c r="X25" s="497">
        <v>42.380196217984597</v>
      </c>
      <c r="Y25" s="497">
        <v>3.6162641948407601</v>
      </c>
    </row>
    <row r="26" spans="1:25" ht="15" thickBot="1" x14ac:dyDescent="0.35">
      <c r="A26" s="1353" t="s">
        <v>853</v>
      </c>
      <c r="B26" s="473" t="s">
        <v>1120</v>
      </c>
      <c r="C26" s="861">
        <v>17</v>
      </c>
      <c r="D26" s="861">
        <v>19</v>
      </c>
      <c r="E26" s="862">
        <v>1.12102695508064</v>
      </c>
      <c r="F26" s="863">
        <v>0.48313947084155401</v>
      </c>
      <c r="G26" s="864">
        <v>7</v>
      </c>
      <c r="H26" s="864">
        <v>6</v>
      </c>
      <c r="I26" s="865">
        <v>2.6473459192422699</v>
      </c>
      <c r="J26" s="865">
        <v>2.17837836139645</v>
      </c>
      <c r="L26" s="1353" t="s">
        <v>854</v>
      </c>
      <c r="M26" s="860" t="s">
        <v>525</v>
      </c>
      <c r="N26" s="497">
        <v>24.155080019801701</v>
      </c>
      <c r="O26" s="651">
        <v>1221</v>
      </c>
      <c r="P26" s="651">
        <v>1134</v>
      </c>
      <c r="Q26" s="497">
        <v>9.7050000000000001</v>
      </c>
      <c r="R26" s="497">
        <v>40.176123247744002</v>
      </c>
      <c r="S26" s="520">
        <v>2.2373413745237101</v>
      </c>
      <c r="T26" s="497">
        <v>20.698340074658901</v>
      </c>
      <c r="U26" s="495">
        <v>126</v>
      </c>
      <c r="V26" s="495">
        <v>101</v>
      </c>
      <c r="W26" s="497">
        <v>8.8239999999999998</v>
      </c>
      <c r="X26" s="497">
        <v>36.144958531430703</v>
      </c>
      <c r="Y26" s="497">
        <v>6.74462483809645</v>
      </c>
    </row>
    <row r="27" spans="1:25" x14ac:dyDescent="0.3">
      <c r="A27" s="1348" t="s">
        <v>853</v>
      </c>
      <c r="B27" s="598" t="s">
        <v>156</v>
      </c>
      <c r="C27" s="869">
        <v>1670</v>
      </c>
      <c r="D27" s="869">
        <v>1732</v>
      </c>
      <c r="E27" s="870">
        <v>100</v>
      </c>
      <c r="F27" s="795">
        <v>3.8025005623836901</v>
      </c>
      <c r="G27" s="870">
        <v>191</v>
      </c>
      <c r="H27" s="870">
        <v>216</v>
      </c>
      <c r="I27" s="870">
        <v>100</v>
      </c>
      <c r="J27" s="535">
        <v>12.3906713789597</v>
      </c>
      <c r="L27" s="1348" t="s">
        <v>854</v>
      </c>
      <c r="M27" s="533" t="s">
        <v>1120</v>
      </c>
      <c r="N27" s="599">
        <v>31.942531800741399</v>
      </c>
      <c r="O27" s="720">
        <v>932</v>
      </c>
      <c r="P27" s="720">
        <v>920</v>
      </c>
      <c r="Q27" s="599">
        <v>13.678000000000001</v>
      </c>
      <c r="R27" s="599">
        <v>44.269151493594102</v>
      </c>
      <c r="S27" s="866">
        <v>2.7370204221493899</v>
      </c>
      <c r="T27" s="599">
        <v>34.497876141490202</v>
      </c>
      <c r="U27" s="720">
        <v>141</v>
      </c>
      <c r="V27" s="720">
        <v>117</v>
      </c>
      <c r="W27" s="599">
        <v>14.167</v>
      </c>
      <c r="X27" s="599">
        <v>42.2790816360381</v>
      </c>
      <c r="Y27" s="599">
        <v>7.3299897606604896</v>
      </c>
    </row>
    <row r="28" spans="1:25" ht="15" thickBot="1" x14ac:dyDescent="0.35">
      <c r="A28" s="1457" t="s">
        <v>854</v>
      </c>
      <c r="B28" s="471" t="s">
        <v>523</v>
      </c>
      <c r="C28" s="707">
        <v>8953</v>
      </c>
      <c r="D28" s="707">
        <v>9016</v>
      </c>
      <c r="E28" s="708">
        <v>56.668290815144097</v>
      </c>
      <c r="F28" s="803">
        <v>0.73980582184598997</v>
      </c>
      <c r="G28" s="791">
        <v>861</v>
      </c>
      <c r="H28" s="707">
        <v>1031</v>
      </c>
      <c r="I28" s="708">
        <v>56.525697785636297</v>
      </c>
      <c r="J28" s="708">
        <v>2.3521743783661302</v>
      </c>
      <c r="L28" s="1457" t="s">
        <v>855</v>
      </c>
      <c r="M28" s="471" t="s">
        <v>523</v>
      </c>
      <c r="N28" s="708">
        <v>8.7692634124089306</v>
      </c>
      <c r="O28" s="707">
        <v>2562</v>
      </c>
      <c r="P28" s="707">
        <v>2701</v>
      </c>
      <c r="Q28" s="708">
        <v>4.0519999999999996</v>
      </c>
      <c r="R28" s="708">
        <v>14.8344989570625</v>
      </c>
      <c r="S28" s="803">
        <v>0.535280403080304</v>
      </c>
      <c r="T28" s="708">
        <v>10.865228861144701</v>
      </c>
      <c r="U28" s="791">
        <v>282</v>
      </c>
      <c r="V28" s="791">
        <v>234</v>
      </c>
      <c r="W28" s="708">
        <v>5.2569999999999997</v>
      </c>
      <c r="X28" s="708">
        <v>16.685403783336699</v>
      </c>
      <c r="Y28" s="708">
        <v>2.04550029219534</v>
      </c>
    </row>
    <row r="29" spans="1:25" ht="15" thickBot="1" x14ac:dyDescent="0.35">
      <c r="A29" s="1353" t="s">
        <v>854</v>
      </c>
      <c r="B29" s="473" t="s">
        <v>524</v>
      </c>
      <c r="C29" s="651">
        <v>4771</v>
      </c>
      <c r="D29" s="651">
        <v>4741</v>
      </c>
      <c r="E29" s="497">
        <v>29.8004237899593</v>
      </c>
      <c r="F29" s="520">
        <v>0.68284674417117697</v>
      </c>
      <c r="G29" s="495">
        <v>483</v>
      </c>
      <c r="H29" s="495">
        <v>526</v>
      </c>
      <c r="I29" s="497">
        <v>28.843180653437301</v>
      </c>
      <c r="J29" s="497">
        <v>2.1496119983639099</v>
      </c>
      <c r="L29" s="1353" t="s">
        <v>855</v>
      </c>
      <c r="M29" s="473" t="s">
        <v>524</v>
      </c>
      <c r="N29" s="497">
        <v>9.7515662002370007</v>
      </c>
      <c r="O29" s="651">
        <v>3004</v>
      </c>
      <c r="P29" s="651">
        <v>3185</v>
      </c>
      <c r="Q29" s="497">
        <v>4.7060000000000004</v>
      </c>
      <c r="R29" s="497">
        <v>15.9211593896678</v>
      </c>
      <c r="S29" s="520">
        <v>0.52904269916105695</v>
      </c>
      <c r="T29" s="497">
        <v>12.770169137646</v>
      </c>
      <c r="U29" s="495">
        <v>298</v>
      </c>
      <c r="V29" s="495">
        <v>253</v>
      </c>
      <c r="W29" s="497">
        <v>5.3419999999999996</v>
      </c>
      <c r="X29" s="497">
        <v>20.972375354146202</v>
      </c>
      <c r="Y29" s="497">
        <v>2.4726241972050298</v>
      </c>
    </row>
    <row r="30" spans="1:25" ht="15" thickBot="1" x14ac:dyDescent="0.35">
      <c r="A30" s="1353" t="s">
        <v>854</v>
      </c>
      <c r="B30" s="473" t="s">
        <v>525</v>
      </c>
      <c r="C30" s="651">
        <v>1134</v>
      </c>
      <c r="D30" s="651">
        <v>1221</v>
      </c>
      <c r="E30" s="497">
        <v>7.6720030541153603</v>
      </c>
      <c r="F30" s="520">
        <v>0.39734327599896302</v>
      </c>
      <c r="G30" s="495">
        <v>101</v>
      </c>
      <c r="H30" s="495">
        <v>126</v>
      </c>
      <c r="I30" s="497">
        <v>6.9084262775303502</v>
      </c>
      <c r="J30" s="497">
        <v>1.20330297003917</v>
      </c>
      <c r="L30" s="1353" t="s">
        <v>855</v>
      </c>
      <c r="M30" s="860" t="s">
        <v>525</v>
      </c>
      <c r="N30" s="497">
        <v>10.480568122393899</v>
      </c>
      <c r="O30" s="495">
        <v>941</v>
      </c>
      <c r="P30" s="495">
        <v>885</v>
      </c>
      <c r="Q30" s="497">
        <v>3.8650000000000002</v>
      </c>
      <c r="R30" s="497">
        <v>20.974646980522099</v>
      </c>
      <c r="S30" s="520">
        <v>1.32218972644866</v>
      </c>
      <c r="T30" s="497">
        <v>14.2134404348849</v>
      </c>
      <c r="U30" s="495">
        <v>88</v>
      </c>
      <c r="V30" s="495">
        <v>80</v>
      </c>
      <c r="W30" s="497">
        <v>5.8369999999999997</v>
      </c>
      <c r="X30" s="497">
        <v>21.633179407972499</v>
      </c>
      <c r="Y30" s="497">
        <v>4.5357186981779298</v>
      </c>
    </row>
    <row r="31" spans="1:25" ht="15" thickBot="1" x14ac:dyDescent="0.35">
      <c r="A31" s="1353" t="s">
        <v>854</v>
      </c>
      <c r="B31" s="473" t="s">
        <v>1120</v>
      </c>
      <c r="C31" s="861">
        <v>920</v>
      </c>
      <c r="D31" s="861">
        <v>932</v>
      </c>
      <c r="E31" s="862">
        <v>5.8592823407812897</v>
      </c>
      <c r="F31" s="863">
        <v>0.350635386176679</v>
      </c>
      <c r="G31" s="861">
        <v>117</v>
      </c>
      <c r="H31" s="861">
        <v>141</v>
      </c>
      <c r="I31" s="862">
        <v>7.7226952833960896</v>
      </c>
      <c r="J31" s="862">
        <v>1.26666607450724</v>
      </c>
      <c r="L31" s="1348" t="s">
        <v>855</v>
      </c>
      <c r="M31" s="533" t="s">
        <v>1120</v>
      </c>
      <c r="N31" s="599">
        <v>16.397163916054101</v>
      </c>
      <c r="O31" s="720">
        <v>306</v>
      </c>
      <c r="P31" s="720">
        <v>305</v>
      </c>
      <c r="Q31" s="599">
        <v>5.2220000000000004</v>
      </c>
      <c r="R31" s="599">
        <v>34.404571962152403</v>
      </c>
      <c r="S31" s="866">
        <v>3.6943411122010898</v>
      </c>
      <c r="T31" s="867">
        <v>31.501706766000598</v>
      </c>
      <c r="U31" s="868">
        <v>32</v>
      </c>
      <c r="V31" s="868">
        <v>27</v>
      </c>
      <c r="W31" s="867">
        <v>5.75</v>
      </c>
      <c r="X31" s="867">
        <v>68.324099149291001</v>
      </c>
      <c r="Y31" s="867">
        <v>24.658280341192299</v>
      </c>
    </row>
    <row r="32" spans="1:25" ht="15" thickBot="1" x14ac:dyDescent="0.35">
      <c r="A32" s="1348" t="s">
        <v>854</v>
      </c>
      <c r="B32" s="598" t="s">
        <v>156</v>
      </c>
      <c r="C32" s="869">
        <v>15778</v>
      </c>
      <c r="D32" s="869">
        <v>15910</v>
      </c>
      <c r="E32" s="870">
        <v>100</v>
      </c>
      <c r="F32" s="795">
        <v>2.1706312281928102</v>
      </c>
      <c r="G32" s="869">
        <v>1562</v>
      </c>
      <c r="H32" s="869">
        <v>1824</v>
      </c>
      <c r="I32" s="870">
        <v>100</v>
      </c>
      <c r="J32" s="535">
        <v>6.9717554212764501</v>
      </c>
      <c r="L32" s="1457" t="s">
        <v>720</v>
      </c>
      <c r="M32" s="471" t="s">
        <v>523</v>
      </c>
      <c r="N32" s="708">
        <v>12.7161629631357</v>
      </c>
      <c r="O32" s="791">
        <v>370</v>
      </c>
      <c r="P32" s="791">
        <v>419</v>
      </c>
      <c r="Q32" s="708">
        <v>3.9950000000000001</v>
      </c>
      <c r="R32" s="708">
        <v>25.2187410599518</v>
      </c>
      <c r="S32" s="803">
        <v>2.31039983345807</v>
      </c>
      <c r="T32" s="878">
        <v>15.738929727051801</v>
      </c>
      <c r="U32" s="797">
        <v>19</v>
      </c>
      <c r="V32" s="797">
        <v>19</v>
      </c>
      <c r="W32" s="878">
        <v>4.1449999999999996</v>
      </c>
      <c r="X32" s="878">
        <v>46.942557706577801</v>
      </c>
      <c r="Y32" s="878">
        <v>20.195783294677302</v>
      </c>
    </row>
    <row r="33" spans="1:25" ht="15" thickBot="1" x14ac:dyDescent="0.35">
      <c r="A33" s="1457" t="s">
        <v>855</v>
      </c>
      <c r="B33" s="471" t="s">
        <v>523</v>
      </c>
      <c r="C33" s="707">
        <v>2701</v>
      </c>
      <c r="D33" s="707">
        <v>2562</v>
      </c>
      <c r="E33" s="708">
        <v>37.598311678706601</v>
      </c>
      <c r="F33" s="803">
        <v>1.0798394344922</v>
      </c>
      <c r="G33" s="791">
        <v>234</v>
      </c>
      <c r="H33" s="791">
        <v>282</v>
      </c>
      <c r="I33" s="708">
        <v>40.324336968644197</v>
      </c>
      <c r="J33" s="708">
        <v>3.7745030030755098</v>
      </c>
      <c r="L33" s="1353" t="s">
        <v>720</v>
      </c>
      <c r="M33" s="473" t="s">
        <v>524</v>
      </c>
      <c r="N33" s="497">
        <v>24.381646227428099</v>
      </c>
      <c r="O33" s="495">
        <v>147</v>
      </c>
      <c r="P33" s="495">
        <v>155</v>
      </c>
      <c r="Q33" s="497">
        <v>10.835000000000001</v>
      </c>
      <c r="R33" s="497">
        <v>37.596335131020801</v>
      </c>
      <c r="S33" s="520">
        <v>5.6630502693044402</v>
      </c>
      <c r="T33" s="531">
        <v>34.130291366588899</v>
      </c>
      <c r="U33" s="658">
        <v>8</v>
      </c>
      <c r="V33" s="658">
        <v>6</v>
      </c>
      <c r="W33" s="531">
        <v>12.19</v>
      </c>
      <c r="X33" s="531">
        <v>49.0307990824275</v>
      </c>
      <c r="Y33" s="531">
        <v>37.537392344743203</v>
      </c>
    </row>
    <row r="34" spans="1:25" ht="15" thickBot="1" x14ac:dyDescent="0.35">
      <c r="A34" s="1353" t="s">
        <v>855</v>
      </c>
      <c r="B34" s="473" t="s">
        <v>524</v>
      </c>
      <c r="C34" s="651">
        <v>3185</v>
      </c>
      <c r="D34" s="651">
        <v>3004</v>
      </c>
      <c r="E34" s="497">
        <v>44.090684823477702</v>
      </c>
      <c r="F34" s="520">
        <v>1.1068591257518601</v>
      </c>
      <c r="G34" s="495">
        <v>253</v>
      </c>
      <c r="H34" s="495">
        <v>298</v>
      </c>
      <c r="I34" s="497">
        <v>42.514035164157399</v>
      </c>
      <c r="J34" s="497">
        <v>3.8038607253391099</v>
      </c>
      <c r="L34" s="1353" t="s">
        <v>720</v>
      </c>
      <c r="M34" s="860" t="s">
        <v>525</v>
      </c>
      <c r="N34" s="531">
        <v>18.9772159204494</v>
      </c>
      <c r="O34" s="658">
        <v>25</v>
      </c>
      <c r="P34" s="658">
        <v>24</v>
      </c>
      <c r="Q34" s="531">
        <v>6.96</v>
      </c>
      <c r="R34" s="531">
        <v>35.709798539025499</v>
      </c>
      <c r="S34" s="871">
        <v>13.669496963099199</v>
      </c>
      <c r="T34" s="652">
        <v>0</v>
      </c>
      <c r="U34" s="652">
        <v>0</v>
      </c>
      <c r="V34" s="652">
        <v>0</v>
      </c>
      <c r="W34" s="652">
        <v>0</v>
      </c>
      <c r="X34" s="652">
        <v>0</v>
      </c>
      <c r="Y34" s="652">
        <v>0</v>
      </c>
    </row>
    <row r="35" spans="1:25" ht="15" thickBot="1" x14ac:dyDescent="0.35">
      <c r="A35" s="1353" t="s">
        <v>855</v>
      </c>
      <c r="B35" s="473" t="s">
        <v>525</v>
      </c>
      <c r="C35" s="495">
        <v>885</v>
      </c>
      <c r="D35" s="495">
        <v>941</v>
      </c>
      <c r="E35" s="497">
        <v>13.815753500189</v>
      </c>
      <c r="F35" s="520">
        <v>0.76926872082620101</v>
      </c>
      <c r="G35" s="495">
        <v>80</v>
      </c>
      <c r="H35" s="495">
        <v>88</v>
      </c>
      <c r="I35" s="497">
        <v>12.554127438721</v>
      </c>
      <c r="J35" s="497">
        <v>2.5494145225607898</v>
      </c>
      <c r="L35" s="1348" t="s">
        <v>720</v>
      </c>
      <c r="M35" s="533" t="s">
        <v>1120</v>
      </c>
      <c r="N35" s="599">
        <v>63.438964076743403</v>
      </c>
      <c r="O35" s="720">
        <v>13</v>
      </c>
      <c r="P35" s="720">
        <v>15</v>
      </c>
      <c r="Q35" s="599">
        <v>38.575000000000003</v>
      </c>
      <c r="R35" s="599">
        <v>62.519835567892599</v>
      </c>
      <c r="S35" s="866">
        <v>30.272128010898498</v>
      </c>
      <c r="T35" s="873">
        <v>2.8450000000000002</v>
      </c>
      <c r="U35" s="874">
        <v>1</v>
      </c>
      <c r="V35" s="874">
        <v>1</v>
      </c>
      <c r="W35" s="873">
        <v>2.8450000000000002</v>
      </c>
      <c r="X35" s="874">
        <v>0</v>
      </c>
      <c r="Y35" s="874">
        <v>0</v>
      </c>
    </row>
    <row r="36" spans="1:25" ht="15" thickBot="1" x14ac:dyDescent="0.35">
      <c r="A36" s="1353" t="s">
        <v>855</v>
      </c>
      <c r="B36" s="473" t="s">
        <v>1120</v>
      </c>
      <c r="C36" s="861">
        <v>305</v>
      </c>
      <c r="D36" s="861">
        <v>306</v>
      </c>
      <c r="E36" s="862">
        <v>4.4952499976266997</v>
      </c>
      <c r="F36" s="863">
        <v>0.46191945304062199</v>
      </c>
      <c r="G36" s="861">
        <v>27</v>
      </c>
      <c r="H36" s="861">
        <v>32</v>
      </c>
      <c r="I36" s="862">
        <v>4.6075004284774304</v>
      </c>
      <c r="J36" s="862">
        <v>1.6131224585080099</v>
      </c>
      <c r="L36" s="1457" t="s">
        <v>156</v>
      </c>
      <c r="M36" s="471" t="s">
        <v>523</v>
      </c>
      <c r="N36" s="708">
        <v>13.100390440648599</v>
      </c>
      <c r="O36" s="707">
        <v>42163</v>
      </c>
      <c r="P36" s="707">
        <v>41467</v>
      </c>
      <c r="Q36" s="708">
        <v>6.1779999999999999</v>
      </c>
      <c r="R36" s="708">
        <v>20.894360711414699</v>
      </c>
      <c r="S36" s="803">
        <v>0.19241925691937301</v>
      </c>
      <c r="T36" s="708">
        <v>13.8980517243418</v>
      </c>
      <c r="U36" s="707">
        <v>4837</v>
      </c>
      <c r="V36" s="707">
        <v>3992</v>
      </c>
      <c r="W36" s="708">
        <v>6.4619999999999997</v>
      </c>
      <c r="X36" s="708">
        <v>22.379440384130699</v>
      </c>
      <c r="Y36" s="708">
        <v>0.66423951798127401</v>
      </c>
    </row>
    <row r="37" spans="1:25" ht="15" thickBot="1" x14ac:dyDescent="0.35">
      <c r="A37" s="1348" t="s">
        <v>855</v>
      </c>
      <c r="B37" s="598" t="s">
        <v>156</v>
      </c>
      <c r="C37" s="869">
        <v>7076</v>
      </c>
      <c r="D37" s="869">
        <v>6813</v>
      </c>
      <c r="E37" s="870">
        <v>100</v>
      </c>
      <c r="F37" s="795">
        <v>3.4178867341108798</v>
      </c>
      <c r="G37" s="870">
        <v>594</v>
      </c>
      <c r="H37" s="870">
        <v>700</v>
      </c>
      <c r="I37" s="870">
        <v>100</v>
      </c>
      <c r="J37" s="535">
        <v>11.7409007094834</v>
      </c>
      <c r="L37" s="1353" t="s">
        <v>19</v>
      </c>
      <c r="M37" s="473" t="s">
        <v>524</v>
      </c>
      <c r="N37" s="497">
        <v>15.4903657388724</v>
      </c>
      <c r="O37" s="651">
        <v>13527</v>
      </c>
      <c r="P37" s="651">
        <v>13638</v>
      </c>
      <c r="Q37" s="497">
        <v>6.3520000000000003</v>
      </c>
      <c r="R37" s="497">
        <v>28.072973332086299</v>
      </c>
      <c r="S37" s="520">
        <v>0.45079991312256901</v>
      </c>
      <c r="T37" s="497">
        <v>17.463176026387998</v>
      </c>
      <c r="U37" s="651">
        <v>1484</v>
      </c>
      <c r="V37" s="651">
        <v>1332</v>
      </c>
      <c r="W37" s="497">
        <v>6.77</v>
      </c>
      <c r="X37" s="497">
        <v>30.885094608212199</v>
      </c>
      <c r="Y37" s="497">
        <v>1.5869658352951499</v>
      </c>
    </row>
    <row r="38" spans="1:25" ht="15" thickBot="1" x14ac:dyDescent="0.35">
      <c r="A38" s="1457" t="s">
        <v>720</v>
      </c>
      <c r="B38" s="471" t="s">
        <v>523</v>
      </c>
      <c r="C38" s="791">
        <v>419</v>
      </c>
      <c r="D38" s="791">
        <v>370</v>
      </c>
      <c r="E38" s="708">
        <v>66.702224648146796</v>
      </c>
      <c r="F38" s="803">
        <v>3.5695895800568298</v>
      </c>
      <c r="G38" s="791">
        <v>19</v>
      </c>
      <c r="H38" s="791">
        <v>19</v>
      </c>
      <c r="I38" s="708">
        <v>68.212788046136396</v>
      </c>
      <c r="J38" s="708">
        <v>17.1254975852341</v>
      </c>
      <c r="L38" s="1353" t="s">
        <v>19</v>
      </c>
      <c r="M38" s="860" t="s">
        <v>525</v>
      </c>
      <c r="N38" s="497">
        <v>16.582529090816902</v>
      </c>
      <c r="O38" s="651">
        <v>3220</v>
      </c>
      <c r="P38" s="651">
        <v>2883</v>
      </c>
      <c r="Q38" s="497">
        <v>6.57</v>
      </c>
      <c r="R38" s="497">
        <v>30.674036405005602</v>
      </c>
      <c r="S38" s="520">
        <v>1.0713203662300701</v>
      </c>
      <c r="T38" s="497">
        <v>18.5088472430492</v>
      </c>
      <c r="U38" s="495">
        <v>347</v>
      </c>
      <c r="V38" s="495">
        <v>276</v>
      </c>
      <c r="W38" s="497">
        <v>8.3770000000000007</v>
      </c>
      <c r="X38" s="497">
        <v>29.044819454780701</v>
      </c>
      <c r="Y38" s="497">
        <v>3.2785732701044701</v>
      </c>
    </row>
    <row r="39" spans="1:25" ht="15" thickBot="1" x14ac:dyDescent="0.35">
      <c r="A39" s="1353" t="s">
        <v>720</v>
      </c>
      <c r="B39" s="473" t="s">
        <v>524</v>
      </c>
      <c r="C39" s="495">
        <v>155</v>
      </c>
      <c r="D39" s="495">
        <v>147</v>
      </c>
      <c r="E39" s="497">
        <v>26.490889906284298</v>
      </c>
      <c r="F39" s="520">
        <v>3.34240731289202</v>
      </c>
      <c r="G39" s="658">
        <v>6</v>
      </c>
      <c r="H39" s="658">
        <v>8</v>
      </c>
      <c r="I39" s="531">
        <v>29.088995630469402</v>
      </c>
      <c r="J39" s="531">
        <v>16.703414607509199</v>
      </c>
      <c r="L39" s="1348" t="s">
        <v>19</v>
      </c>
      <c r="M39" s="533" t="s">
        <v>1120</v>
      </c>
      <c r="N39" s="599">
        <v>25.4878981475999</v>
      </c>
      <c r="O39" s="879">
        <v>1609</v>
      </c>
      <c r="P39" s="879">
        <v>1559</v>
      </c>
      <c r="Q39" s="599">
        <v>9.8209999999999997</v>
      </c>
      <c r="R39" s="599">
        <v>39.518441367465101</v>
      </c>
      <c r="S39" s="866">
        <v>1.87692752575557</v>
      </c>
      <c r="T39" s="599">
        <v>27.6563912642833</v>
      </c>
      <c r="U39" s="720">
        <v>229</v>
      </c>
      <c r="V39" s="720">
        <v>190</v>
      </c>
      <c r="W39" s="599">
        <v>9.641</v>
      </c>
      <c r="X39" s="599">
        <v>43.3996135897127</v>
      </c>
      <c r="Y39" s="599">
        <v>5.90445498478425</v>
      </c>
    </row>
    <row r="40" spans="1:25" ht="15" thickBot="1" x14ac:dyDescent="0.35">
      <c r="A40" s="1353" t="s">
        <v>720</v>
      </c>
      <c r="B40" s="473" t="s">
        <v>525</v>
      </c>
      <c r="C40" s="495">
        <v>24</v>
      </c>
      <c r="D40" s="495">
        <v>25</v>
      </c>
      <c r="E40" s="497">
        <v>4.4998044692903099</v>
      </c>
      <c r="F40" s="520">
        <v>1.57014394269161</v>
      </c>
      <c r="G40" s="876">
        <v>0</v>
      </c>
      <c r="H40" s="876">
        <v>0</v>
      </c>
      <c r="I40" s="876">
        <v>0</v>
      </c>
      <c r="J40" s="876">
        <v>0</v>
      </c>
    </row>
    <row r="41" spans="1:25" ht="15" thickBot="1" x14ac:dyDescent="0.35">
      <c r="A41" s="1353" t="s">
        <v>720</v>
      </c>
      <c r="B41" s="473" t="s">
        <v>1120</v>
      </c>
      <c r="C41" s="861">
        <v>15</v>
      </c>
      <c r="D41" s="861">
        <v>13</v>
      </c>
      <c r="E41" s="862">
        <v>2.3070809762786002</v>
      </c>
      <c r="F41" s="863">
        <v>1.1371126176359301</v>
      </c>
      <c r="G41" s="876">
        <v>1</v>
      </c>
      <c r="H41" s="876">
        <v>1</v>
      </c>
      <c r="I41" s="877">
        <v>2.69821632339419</v>
      </c>
      <c r="J41" s="877">
        <v>5.9591300452176803</v>
      </c>
    </row>
    <row r="42" spans="1:25" x14ac:dyDescent="0.3">
      <c r="A42" s="1348" t="s">
        <v>720</v>
      </c>
      <c r="B42" s="598" t="s">
        <v>156</v>
      </c>
      <c r="C42" s="870">
        <v>613</v>
      </c>
      <c r="D42" s="870">
        <v>555</v>
      </c>
      <c r="E42" s="870">
        <v>100</v>
      </c>
      <c r="F42" s="795">
        <v>9.6192534532763894</v>
      </c>
      <c r="G42" s="870">
        <v>26</v>
      </c>
      <c r="H42" s="870">
        <v>28</v>
      </c>
      <c r="I42" s="870">
        <v>100</v>
      </c>
      <c r="J42" s="535">
        <v>39.788042237961001</v>
      </c>
    </row>
    <row r="43" spans="1:25" ht="15" thickBot="1" x14ac:dyDescent="0.35">
      <c r="A43" s="1457" t="s">
        <v>156</v>
      </c>
      <c r="B43" s="471" t="s">
        <v>523</v>
      </c>
      <c r="C43" s="707">
        <v>41467</v>
      </c>
      <c r="D43" s="707">
        <v>42163</v>
      </c>
      <c r="E43" s="708">
        <v>69.669699018645801</v>
      </c>
      <c r="F43" s="803">
        <v>0.35326542791928101</v>
      </c>
      <c r="G43" s="707">
        <v>3992</v>
      </c>
      <c r="H43" s="707">
        <v>4837</v>
      </c>
      <c r="I43" s="708">
        <v>70.142206841544393</v>
      </c>
      <c r="J43" s="708">
        <v>1.1278466065060899</v>
      </c>
    </row>
    <row r="44" spans="1:25" ht="15" thickBot="1" x14ac:dyDescent="0.35">
      <c r="A44" s="1353" t="s">
        <v>19</v>
      </c>
      <c r="B44" s="473" t="s">
        <v>524</v>
      </c>
      <c r="C44" s="651">
        <v>13638</v>
      </c>
      <c r="D44" s="651">
        <v>13527</v>
      </c>
      <c r="E44" s="497">
        <v>22.351817819616901</v>
      </c>
      <c r="F44" s="520">
        <v>0.32015691122608902</v>
      </c>
      <c r="G44" s="651">
        <v>1332</v>
      </c>
      <c r="H44" s="651">
        <v>1484</v>
      </c>
      <c r="I44" s="497">
        <v>21.512882717574598</v>
      </c>
      <c r="J44" s="497">
        <v>1.01269803135895</v>
      </c>
    </row>
    <row r="45" spans="1:25" ht="15" thickBot="1" x14ac:dyDescent="0.35">
      <c r="A45" s="1353" t="s">
        <v>19</v>
      </c>
      <c r="B45" s="473" t="s">
        <v>525</v>
      </c>
      <c r="C45" s="651">
        <v>2883</v>
      </c>
      <c r="D45" s="651">
        <v>3220</v>
      </c>
      <c r="E45" s="497">
        <v>5.32025525568665</v>
      </c>
      <c r="F45" s="520">
        <v>0.17247874532842999</v>
      </c>
      <c r="G45" s="495">
        <v>276</v>
      </c>
      <c r="H45" s="495">
        <v>347</v>
      </c>
      <c r="I45" s="497">
        <v>5.0298858587703696</v>
      </c>
      <c r="J45" s="497">
        <v>0.53864671635797801</v>
      </c>
    </row>
    <row r="46" spans="1:25" ht="15" thickBot="1" x14ac:dyDescent="0.35">
      <c r="A46" s="1353" t="s">
        <v>19</v>
      </c>
      <c r="B46" s="473" t="s">
        <v>1120</v>
      </c>
      <c r="C46" s="880">
        <v>1559</v>
      </c>
      <c r="D46" s="880">
        <v>1609</v>
      </c>
      <c r="E46" s="862">
        <v>2.6582279060507301</v>
      </c>
      <c r="F46" s="863">
        <v>0.12361937427154999</v>
      </c>
      <c r="G46" s="861">
        <v>190</v>
      </c>
      <c r="H46" s="861">
        <v>229</v>
      </c>
      <c r="I46" s="862">
        <v>3.3150245821106101</v>
      </c>
      <c r="J46" s="862">
        <v>0.44121914014928099</v>
      </c>
    </row>
    <row r="47" spans="1:25" x14ac:dyDescent="0.3">
      <c r="A47" s="1348" t="s">
        <v>19</v>
      </c>
      <c r="B47" s="598" t="s">
        <v>156</v>
      </c>
      <c r="C47" s="869">
        <v>59547</v>
      </c>
      <c r="D47" s="869">
        <v>60519</v>
      </c>
      <c r="E47" s="870">
        <v>100</v>
      </c>
      <c r="F47" s="795">
        <v>0.96952045874534898</v>
      </c>
      <c r="G47" s="869">
        <v>5790</v>
      </c>
      <c r="H47" s="869">
        <v>6897</v>
      </c>
      <c r="I47" s="870">
        <v>100</v>
      </c>
      <c r="J47" s="535">
        <v>3.1204104943723001</v>
      </c>
    </row>
    <row r="48" spans="1:25" ht="51" customHeight="1" x14ac:dyDescent="0.3">
      <c r="A48" s="1409" t="s">
        <v>1122</v>
      </c>
      <c r="B48" s="1409"/>
      <c r="C48" s="1409"/>
      <c r="D48" s="1409"/>
      <c r="E48" s="1409"/>
      <c r="F48" s="1409"/>
      <c r="G48" s="1409"/>
      <c r="H48" s="1409"/>
      <c r="I48" s="1409"/>
      <c r="J48" s="1409"/>
    </row>
    <row r="50" spans="1:6" x14ac:dyDescent="0.3">
      <c r="A50" s="1215" t="s">
        <v>290</v>
      </c>
      <c r="B50" s="1215"/>
      <c r="C50" s="1215"/>
      <c r="D50" s="1215"/>
      <c r="E50" s="1215"/>
      <c r="F50" s="1215"/>
    </row>
    <row r="51" spans="1:6" x14ac:dyDescent="0.3">
      <c r="A51" s="1215" t="s">
        <v>291</v>
      </c>
      <c r="B51" s="1215"/>
      <c r="C51" s="1215"/>
      <c r="D51" s="1215"/>
      <c r="E51" s="1215"/>
      <c r="F51" s="1215"/>
    </row>
  </sheetData>
  <mergeCells count="28">
    <mergeCell ref="A43:A47"/>
    <mergeCell ref="A48:J48"/>
    <mergeCell ref="A50:F50"/>
    <mergeCell ref="A51:F51"/>
    <mergeCell ref="A28:A32"/>
    <mergeCell ref="L28:L31"/>
    <mergeCell ref="L32:L35"/>
    <mergeCell ref="A33:A37"/>
    <mergeCell ref="L36:L39"/>
    <mergeCell ref="A38:A42"/>
    <mergeCell ref="A8:A12"/>
    <mergeCell ref="L8:L11"/>
    <mergeCell ref="L12:L15"/>
    <mergeCell ref="A13:A17"/>
    <mergeCell ref="L16:L19"/>
    <mergeCell ref="A18:A22"/>
    <mergeCell ref="L20:L23"/>
    <mergeCell ref="A23:A27"/>
    <mergeCell ref="L24:L27"/>
    <mergeCell ref="A1:J1"/>
    <mergeCell ref="A5:J5"/>
    <mergeCell ref="L5:Y5"/>
    <mergeCell ref="A6:B7"/>
    <mergeCell ref="C6:F6"/>
    <mergeCell ref="G6:J6"/>
    <mergeCell ref="L6:M7"/>
    <mergeCell ref="N6:S6"/>
    <mergeCell ref="T6:Y6"/>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W135"/>
  <sheetViews>
    <sheetView showGridLines="0" workbookViewId="0">
      <selection sqref="A1:J1"/>
    </sheetView>
  </sheetViews>
  <sheetFormatPr baseColWidth="10" defaultColWidth="11.44140625" defaultRowHeight="14.4" x14ac:dyDescent="0.3"/>
  <cols>
    <col min="1" max="1" width="35.6640625" style="93" customWidth="1"/>
    <col min="2" max="2" width="18.44140625" style="93" customWidth="1"/>
    <col min="3" max="10" width="15.6640625" style="93" customWidth="1"/>
    <col min="11" max="16384" width="11.44140625" style="93"/>
  </cols>
  <sheetData>
    <row r="1" spans="1:10" ht="24.6" x14ac:dyDescent="0.4">
      <c r="A1" s="1201" t="s">
        <v>285</v>
      </c>
      <c r="B1" s="1201"/>
      <c r="C1" s="1201"/>
      <c r="D1" s="1201"/>
      <c r="E1" s="1201"/>
      <c r="F1" s="1201"/>
      <c r="G1" s="1201"/>
      <c r="H1" s="1201"/>
      <c r="I1" s="1201"/>
      <c r="J1" s="1201"/>
    </row>
    <row r="2" spans="1:10" x14ac:dyDescent="0.3">
      <c r="A2" s="120"/>
      <c r="B2" s="120"/>
      <c r="C2" s="121"/>
      <c r="D2" s="121"/>
      <c r="E2" s="121"/>
      <c r="F2" s="121"/>
    </row>
    <row r="3" spans="1:10" x14ac:dyDescent="0.3">
      <c r="A3" s="434" t="s">
        <v>7</v>
      </c>
      <c r="B3" s="120"/>
      <c r="C3" s="120"/>
      <c r="D3" s="120"/>
      <c r="E3" s="120"/>
      <c r="F3" s="121"/>
    </row>
    <row r="4" spans="1:10" ht="15" customHeight="1" x14ac:dyDescent="0.3"/>
    <row r="5" spans="1:10" ht="34.5" customHeight="1" x14ac:dyDescent="0.3">
      <c r="A5" s="1220" t="s">
        <v>286</v>
      </c>
      <c r="B5" s="1220"/>
      <c r="C5" s="1220"/>
      <c r="D5" s="1220"/>
      <c r="E5" s="1220"/>
      <c r="F5" s="1220"/>
      <c r="G5" s="1220"/>
      <c r="H5" s="1220"/>
      <c r="I5" s="1220"/>
      <c r="J5" s="1220"/>
    </row>
    <row r="6" spans="1:10" ht="21.6" x14ac:dyDescent="0.3">
      <c r="A6" s="109"/>
      <c r="B6" s="109"/>
      <c r="C6" s="109" t="s">
        <v>255</v>
      </c>
      <c r="D6" s="109" t="s">
        <v>256</v>
      </c>
      <c r="E6" s="109" t="s">
        <v>257</v>
      </c>
      <c r="F6" s="109" t="s">
        <v>258</v>
      </c>
      <c r="G6" s="109" t="s">
        <v>259</v>
      </c>
      <c r="H6" s="109" t="s">
        <v>260</v>
      </c>
      <c r="I6" s="109" t="s">
        <v>261</v>
      </c>
      <c r="J6" s="109" t="s">
        <v>262</v>
      </c>
    </row>
    <row r="7" spans="1:10" x14ac:dyDescent="0.3">
      <c r="A7" s="122" t="s">
        <v>19</v>
      </c>
      <c r="B7" s="123"/>
      <c r="C7" s="123"/>
      <c r="D7" s="123"/>
      <c r="E7" s="123"/>
      <c r="F7" s="123"/>
      <c r="G7" s="123"/>
      <c r="H7" s="123"/>
      <c r="I7" s="123"/>
      <c r="J7" s="123"/>
    </row>
    <row r="8" spans="1:10" x14ac:dyDescent="0.3">
      <c r="A8" s="1221"/>
      <c r="B8" s="124" t="s">
        <v>265</v>
      </c>
      <c r="C8" s="118">
        <v>1.1491139083522599</v>
      </c>
      <c r="D8" s="118">
        <v>0.148960871029823</v>
      </c>
      <c r="E8" s="118">
        <v>2.2332100072698698E-2</v>
      </c>
      <c r="F8" s="118">
        <v>3.3150190177494203E-2</v>
      </c>
      <c r="G8" s="118">
        <v>1.46523880633659</v>
      </c>
      <c r="H8" s="118">
        <v>0.24234278116475899</v>
      </c>
      <c r="I8" s="118">
        <v>3.3476582818008402E-2</v>
      </c>
      <c r="J8" s="118">
        <v>1.7410821528684399</v>
      </c>
    </row>
    <row r="9" spans="1:10" x14ac:dyDescent="0.3">
      <c r="A9" s="1222"/>
      <c r="B9" s="124" t="s">
        <v>17</v>
      </c>
      <c r="C9" s="125">
        <v>54982</v>
      </c>
      <c r="D9" s="125">
        <v>54954</v>
      </c>
      <c r="E9" s="125">
        <v>54980</v>
      </c>
      <c r="F9" s="125">
        <v>54994</v>
      </c>
      <c r="G9" s="125">
        <v>54964</v>
      </c>
      <c r="H9" s="125">
        <v>54970</v>
      </c>
      <c r="I9" s="125">
        <v>54970</v>
      </c>
      <c r="J9" s="125">
        <v>54964</v>
      </c>
    </row>
    <row r="10" spans="1:10" x14ac:dyDescent="0.3">
      <c r="A10" s="1222"/>
      <c r="B10" s="124" t="s">
        <v>18</v>
      </c>
      <c r="C10" s="126">
        <v>54985</v>
      </c>
      <c r="D10" s="126">
        <v>54948</v>
      </c>
      <c r="E10" s="126">
        <v>54979</v>
      </c>
      <c r="F10" s="126">
        <v>54992</v>
      </c>
      <c r="G10" s="126">
        <v>54960</v>
      </c>
      <c r="H10" s="126">
        <v>54958</v>
      </c>
      <c r="I10" s="126">
        <v>54959</v>
      </c>
      <c r="J10" s="126">
        <v>54963</v>
      </c>
    </row>
    <row r="11" spans="1:10" x14ac:dyDescent="0.3">
      <c r="A11" s="1222"/>
      <c r="B11" s="124" t="s">
        <v>252</v>
      </c>
      <c r="C11" s="98">
        <v>1</v>
      </c>
      <c r="D11" s="125">
        <v>0</v>
      </c>
      <c r="E11" s="125">
        <v>0</v>
      </c>
      <c r="F11" s="125">
        <v>0</v>
      </c>
      <c r="G11" s="125">
        <v>1</v>
      </c>
      <c r="H11" s="125">
        <v>0</v>
      </c>
      <c r="I11" s="125">
        <v>0</v>
      </c>
      <c r="J11" s="125">
        <v>1</v>
      </c>
    </row>
    <row r="12" spans="1:10" x14ac:dyDescent="0.3">
      <c r="A12" s="1222"/>
      <c r="B12" s="124" t="s">
        <v>287</v>
      </c>
      <c r="C12" s="96">
        <v>0.94754858984984203</v>
      </c>
      <c r="D12" s="125">
        <v>0.447494006662153</v>
      </c>
      <c r="E12" s="125">
        <v>0.16824831307236099</v>
      </c>
      <c r="F12" s="125">
        <v>0.42341593162293301</v>
      </c>
      <c r="G12" s="125">
        <v>1.7558314597067599</v>
      </c>
      <c r="H12" s="125">
        <v>0.57801892795374898</v>
      </c>
      <c r="I12" s="125">
        <v>0.20944562508057701</v>
      </c>
      <c r="J12" s="125">
        <v>1.89460880082905</v>
      </c>
    </row>
    <row r="13" spans="1:10" x14ac:dyDescent="0.3">
      <c r="A13" s="1223"/>
      <c r="B13" s="123" t="s">
        <v>254</v>
      </c>
      <c r="C13" s="127">
        <v>7.5779219618541801E-3</v>
      </c>
      <c r="D13" s="127">
        <v>3.5799918006640401E-3</v>
      </c>
      <c r="E13" s="127">
        <v>1.3456219226737299E-3</v>
      </c>
      <c r="F13" s="127">
        <v>3.38600964737163E-3</v>
      </c>
      <c r="G13" s="127">
        <v>1.40452740563301E-2</v>
      </c>
      <c r="H13" s="127">
        <v>4.6237820420240699E-3</v>
      </c>
      <c r="I13" s="127">
        <v>1.67541591229729E-3</v>
      </c>
      <c r="J13" s="127">
        <v>1.51549702883853E-2</v>
      </c>
    </row>
    <row r="14" spans="1:10" x14ac:dyDescent="0.3">
      <c r="A14" s="128" t="s">
        <v>27</v>
      </c>
      <c r="B14" s="129"/>
      <c r="C14" s="129"/>
      <c r="D14" s="129"/>
      <c r="E14" s="129"/>
      <c r="F14" s="129"/>
      <c r="G14" s="129"/>
      <c r="H14" s="129"/>
      <c r="I14" s="129"/>
      <c r="J14" s="129"/>
    </row>
    <row r="15" spans="1:10" x14ac:dyDescent="0.3">
      <c r="A15" s="130"/>
      <c r="B15" s="131" t="s">
        <v>265</v>
      </c>
      <c r="C15" s="118">
        <v>1.0783144473790001</v>
      </c>
      <c r="D15" s="118">
        <v>0.128143120493868</v>
      </c>
      <c r="E15" s="118">
        <v>3.0087076428035001E-2</v>
      </c>
      <c r="F15" s="118">
        <v>3.8723270964909601E-2</v>
      </c>
      <c r="G15" s="118">
        <v>1.6091098018732699</v>
      </c>
      <c r="H15" s="118">
        <v>0.245889552800026</v>
      </c>
      <c r="I15" s="118">
        <v>6.5480081255560096E-2</v>
      </c>
      <c r="J15" s="118">
        <v>1.92021670048384</v>
      </c>
    </row>
    <row r="16" spans="1:10" x14ac:dyDescent="0.3">
      <c r="A16" s="132"/>
      <c r="B16" s="131" t="s">
        <v>17</v>
      </c>
      <c r="C16" s="125">
        <v>6962</v>
      </c>
      <c r="D16" s="125">
        <v>6956</v>
      </c>
      <c r="E16" s="125">
        <v>6960</v>
      </c>
      <c r="F16" s="125">
        <v>6959</v>
      </c>
      <c r="G16" s="125">
        <v>6954</v>
      </c>
      <c r="H16" s="125">
        <v>6953</v>
      </c>
      <c r="I16" s="125">
        <v>6953</v>
      </c>
      <c r="J16" s="125">
        <v>6955</v>
      </c>
    </row>
    <row r="17" spans="1:10" x14ac:dyDescent="0.3">
      <c r="A17" s="132"/>
      <c r="B17" s="131" t="s">
        <v>18</v>
      </c>
      <c r="C17" s="125">
        <v>5874</v>
      </c>
      <c r="D17" s="125">
        <v>5869</v>
      </c>
      <c r="E17" s="125">
        <v>5871</v>
      </c>
      <c r="F17" s="125">
        <v>5871</v>
      </c>
      <c r="G17" s="125">
        <v>5867</v>
      </c>
      <c r="H17" s="125">
        <v>5865</v>
      </c>
      <c r="I17" s="125">
        <v>5865</v>
      </c>
      <c r="J17" s="125">
        <v>5868</v>
      </c>
    </row>
    <row r="18" spans="1:10" x14ac:dyDescent="0.3">
      <c r="A18" s="132"/>
      <c r="B18" s="131" t="s">
        <v>252</v>
      </c>
      <c r="C18" s="106">
        <v>1</v>
      </c>
      <c r="D18" s="106">
        <v>0</v>
      </c>
      <c r="E18" s="106">
        <v>0</v>
      </c>
      <c r="F18" s="106">
        <v>0</v>
      </c>
      <c r="G18" s="106">
        <v>1</v>
      </c>
      <c r="H18" s="106">
        <v>0</v>
      </c>
      <c r="I18" s="106">
        <v>0</v>
      </c>
      <c r="J18" s="106">
        <v>2</v>
      </c>
    </row>
    <row r="19" spans="1:10" x14ac:dyDescent="0.3">
      <c r="A19" s="132"/>
      <c r="B19" s="131" t="s">
        <v>287</v>
      </c>
      <c r="C19" s="125">
        <v>1.27702088219327</v>
      </c>
      <c r="D19" s="125">
        <v>0.41055848661984601</v>
      </c>
      <c r="E19" s="125">
        <v>0.199800664392143</v>
      </c>
      <c r="F19" s="125">
        <v>0.24467456036284699</v>
      </c>
      <c r="G19" s="125">
        <v>1.83128736905784</v>
      </c>
      <c r="H19" s="125">
        <v>0.56465835014132904</v>
      </c>
      <c r="I19" s="125">
        <v>0.301795981983557</v>
      </c>
      <c r="J19" s="125">
        <v>1.98398267172528</v>
      </c>
    </row>
    <row r="20" spans="1:10" x14ac:dyDescent="0.3">
      <c r="A20" s="133"/>
      <c r="B20" s="134" t="s">
        <v>254</v>
      </c>
      <c r="C20" s="127">
        <v>3.12465290365458E-2</v>
      </c>
      <c r="D20" s="127">
        <v>1.00499461032365E-2</v>
      </c>
      <c r="E20" s="127">
        <v>4.8900313283733298E-3</v>
      </c>
      <c r="F20" s="127">
        <v>5.9882997339889997E-3</v>
      </c>
      <c r="G20" s="127">
        <v>4.4835210125343E-2</v>
      </c>
      <c r="H20" s="127">
        <v>1.38268260837856E-2</v>
      </c>
      <c r="I20" s="127">
        <v>7.3900980205596802E-3</v>
      </c>
      <c r="J20" s="127">
        <v>4.8569493632796598E-2</v>
      </c>
    </row>
    <row r="21" spans="1:10" x14ac:dyDescent="0.3">
      <c r="A21" s="135" t="s">
        <v>37</v>
      </c>
      <c r="B21" s="135"/>
      <c r="C21" s="136"/>
      <c r="D21" s="136"/>
      <c r="E21" s="136"/>
      <c r="F21" s="136"/>
      <c r="G21" s="136"/>
      <c r="H21" s="136"/>
      <c r="I21" s="136"/>
      <c r="J21" s="136"/>
    </row>
    <row r="22" spans="1:10" ht="15" thickBot="1" x14ac:dyDescent="0.35">
      <c r="A22" s="1216" t="s">
        <v>38</v>
      </c>
      <c r="B22" s="137" t="s">
        <v>265</v>
      </c>
      <c r="C22" s="100">
        <v>1.28479038085617</v>
      </c>
      <c r="D22" s="100">
        <v>0.170136851120368</v>
      </c>
      <c r="E22" s="138">
        <v>6.5977955402035503E-3</v>
      </c>
      <c r="F22" s="138">
        <v>1.60910441863709E-2</v>
      </c>
      <c r="G22" s="100">
        <v>1.19908121800287</v>
      </c>
      <c r="H22" s="100">
        <v>0.224998565150931</v>
      </c>
      <c r="I22" s="138">
        <v>1.33475011960356E-2</v>
      </c>
      <c r="J22" s="100">
        <v>1.4374272843498299</v>
      </c>
    </row>
    <row r="23" spans="1:10" ht="15" thickBot="1" x14ac:dyDescent="0.35">
      <c r="A23" s="1217"/>
      <c r="B23" s="139" t="s">
        <v>17</v>
      </c>
      <c r="C23" s="98">
        <v>380</v>
      </c>
      <c r="D23" s="98">
        <v>380</v>
      </c>
      <c r="E23" s="140">
        <v>380</v>
      </c>
      <c r="F23" s="140">
        <v>380</v>
      </c>
      <c r="G23" s="98">
        <v>380</v>
      </c>
      <c r="H23" s="98">
        <v>380</v>
      </c>
      <c r="I23" s="140">
        <v>380</v>
      </c>
      <c r="J23" s="98">
        <v>380</v>
      </c>
    </row>
    <row r="24" spans="1:10" ht="15" thickBot="1" x14ac:dyDescent="0.35">
      <c r="A24" s="1217"/>
      <c r="B24" s="139" t="s">
        <v>18</v>
      </c>
      <c r="C24" s="98">
        <v>327</v>
      </c>
      <c r="D24" s="98">
        <v>327</v>
      </c>
      <c r="E24" s="140">
        <v>327</v>
      </c>
      <c r="F24" s="140">
        <v>327</v>
      </c>
      <c r="G24" s="98">
        <v>327</v>
      </c>
      <c r="H24" s="98">
        <v>327</v>
      </c>
      <c r="I24" s="140">
        <v>327</v>
      </c>
      <c r="J24" s="98">
        <v>327</v>
      </c>
    </row>
    <row r="25" spans="1:10" ht="15" thickBot="1" x14ac:dyDescent="0.35">
      <c r="A25" s="1217"/>
      <c r="B25" s="137" t="s">
        <v>252</v>
      </c>
      <c r="C25" s="106">
        <v>1</v>
      </c>
      <c r="D25" s="106">
        <v>0</v>
      </c>
      <c r="E25" s="140">
        <v>0</v>
      </c>
      <c r="F25" s="140">
        <v>0</v>
      </c>
      <c r="G25" s="106">
        <v>1</v>
      </c>
      <c r="H25" s="106">
        <v>0</v>
      </c>
      <c r="I25" s="140">
        <v>0</v>
      </c>
      <c r="J25" s="106">
        <v>1</v>
      </c>
    </row>
    <row r="26" spans="1:10" ht="15" thickBot="1" x14ac:dyDescent="0.35">
      <c r="A26" s="1217"/>
      <c r="B26" s="139" t="s">
        <v>287</v>
      </c>
      <c r="C26" s="96">
        <v>0.93381893272182803</v>
      </c>
      <c r="D26" s="96">
        <v>0.424591255335732</v>
      </c>
      <c r="E26" s="138">
        <v>8.1082487261141201E-2</v>
      </c>
      <c r="F26" s="138">
        <v>0.16033371646792899</v>
      </c>
      <c r="G26" s="96">
        <v>1.5709110281818099</v>
      </c>
      <c r="H26" s="96">
        <v>0.51958459231415999</v>
      </c>
      <c r="I26" s="141">
        <v>0.12981224948554099</v>
      </c>
      <c r="J26" s="96">
        <v>1.7109407712107101</v>
      </c>
    </row>
    <row r="27" spans="1:10" ht="15" customHeight="1" x14ac:dyDescent="0.3">
      <c r="A27" s="1218"/>
      <c r="B27" s="142" t="s">
        <v>254</v>
      </c>
      <c r="C27" s="143">
        <v>9.6841063924772305E-2</v>
      </c>
      <c r="D27" s="143">
        <v>4.4031950369671301E-2</v>
      </c>
      <c r="E27" s="138">
        <v>8.4086047700371001E-3</v>
      </c>
      <c r="F27" s="138">
        <v>1.6627300156048901E-2</v>
      </c>
      <c r="G27" s="143">
        <v>0.16291027089895299</v>
      </c>
      <c r="H27" s="143">
        <v>5.3883170447146099E-2</v>
      </c>
      <c r="I27" s="144">
        <v>1.34620919646662E-2</v>
      </c>
      <c r="J27" s="143">
        <v>0.17743196115479901</v>
      </c>
    </row>
    <row r="28" spans="1:10" ht="15" thickBot="1" x14ac:dyDescent="0.35">
      <c r="A28" s="1216" t="s">
        <v>39</v>
      </c>
      <c r="B28" s="137" t="s">
        <v>265</v>
      </c>
      <c r="C28" s="145">
        <v>1.08479367398208</v>
      </c>
      <c r="D28" s="145">
        <v>0.14609099948026599</v>
      </c>
      <c r="E28" s="145">
        <v>3.0650418785793498E-2</v>
      </c>
      <c r="F28" s="145">
        <v>3.6528267302249097E-2</v>
      </c>
      <c r="G28" s="145">
        <v>1.7188130565192901</v>
      </c>
      <c r="H28" s="145">
        <v>0.252101248210227</v>
      </c>
      <c r="I28" s="145">
        <v>4.61212691163446E-2</v>
      </c>
      <c r="J28" s="145">
        <v>2.01708631018617</v>
      </c>
    </row>
    <row r="29" spans="1:10" ht="15" thickBot="1" x14ac:dyDescent="0.35">
      <c r="A29" s="1217"/>
      <c r="B29" s="139" t="s">
        <v>17</v>
      </c>
      <c r="C29" s="106">
        <v>1161</v>
      </c>
      <c r="D29" s="106">
        <v>1161</v>
      </c>
      <c r="E29" s="106">
        <v>1160</v>
      </c>
      <c r="F29" s="106">
        <v>1159</v>
      </c>
      <c r="G29" s="106">
        <v>1161</v>
      </c>
      <c r="H29" s="106">
        <v>1161</v>
      </c>
      <c r="I29" s="106">
        <v>1161</v>
      </c>
      <c r="J29" s="106">
        <v>1161</v>
      </c>
    </row>
    <row r="30" spans="1:10" ht="15" thickBot="1" x14ac:dyDescent="0.35">
      <c r="A30" s="1217"/>
      <c r="B30" s="139" t="s">
        <v>18</v>
      </c>
      <c r="C30" s="106">
        <v>1113</v>
      </c>
      <c r="D30" s="106">
        <v>1112</v>
      </c>
      <c r="E30" s="106">
        <v>1112</v>
      </c>
      <c r="F30" s="106">
        <v>1111</v>
      </c>
      <c r="G30" s="106">
        <v>1112</v>
      </c>
      <c r="H30" s="106">
        <v>1112</v>
      </c>
      <c r="I30" s="106">
        <v>1112</v>
      </c>
      <c r="J30" s="106">
        <v>1112</v>
      </c>
    </row>
    <row r="31" spans="1:10" ht="15" thickBot="1" x14ac:dyDescent="0.35">
      <c r="A31" s="1217"/>
      <c r="B31" s="137" t="s">
        <v>252</v>
      </c>
      <c r="C31" s="106">
        <v>1</v>
      </c>
      <c r="D31" s="106">
        <v>0</v>
      </c>
      <c r="E31" s="106">
        <v>0</v>
      </c>
      <c r="F31" s="106">
        <v>0</v>
      </c>
      <c r="G31" s="106">
        <v>1</v>
      </c>
      <c r="H31" s="106">
        <v>0</v>
      </c>
      <c r="I31" s="106">
        <v>0</v>
      </c>
      <c r="J31" s="106">
        <v>2</v>
      </c>
    </row>
    <row r="32" spans="1:10" ht="15" thickBot="1" x14ac:dyDescent="0.35">
      <c r="A32" s="1217"/>
      <c r="B32" s="139" t="s">
        <v>287</v>
      </c>
      <c r="C32" s="100">
        <v>0.89915361054328102</v>
      </c>
      <c r="D32" s="100">
        <v>0.42801943535873299</v>
      </c>
      <c r="E32" s="100">
        <v>0.20097919365390099</v>
      </c>
      <c r="F32" s="100">
        <v>0.21732035780173001</v>
      </c>
      <c r="G32" s="100">
        <v>1.7673476318365799</v>
      </c>
      <c r="H32" s="100">
        <v>0.56361693038444105</v>
      </c>
      <c r="I32" s="100">
        <v>0.25999857424235701</v>
      </c>
      <c r="J32" s="100">
        <v>1.86828763803493</v>
      </c>
    </row>
    <row r="33" spans="1:10" x14ac:dyDescent="0.3">
      <c r="A33" s="1218"/>
      <c r="B33" s="142" t="s">
        <v>254</v>
      </c>
      <c r="C33" s="100">
        <v>5.0542540059493199E-2</v>
      </c>
      <c r="D33" s="100">
        <v>2.4070319211018199E-2</v>
      </c>
      <c r="E33" s="100">
        <v>1.13023684122379E-2</v>
      </c>
      <c r="F33" s="100">
        <v>1.22268373667202E-2</v>
      </c>
      <c r="G33" s="100">
        <v>9.9389462582439303E-2</v>
      </c>
      <c r="H33" s="100">
        <v>3.16958490815199E-2</v>
      </c>
      <c r="I33" s="100">
        <v>1.46214123925891E-2</v>
      </c>
      <c r="J33" s="100">
        <v>0.105065976239629</v>
      </c>
    </row>
    <row r="34" spans="1:10" ht="15" thickBot="1" x14ac:dyDescent="0.35">
      <c r="A34" s="1216" t="s">
        <v>47</v>
      </c>
      <c r="B34" s="137" t="s">
        <v>265</v>
      </c>
      <c r="C34" s="145">
        <v>1.23904305411153</v>
      </c>
      <c r="D34" s="145">
        <v>0.109433579931529</v>
      </c>
      <c r="E34" s="145">
        <v>5.0728428270072401E-2</v>
      </c>
      <c r="F34" s="145">
        <v>5.2752423971484302E-2</v>
      </c>
      <c r="G34" s="145">
        <v>1.4514048604609799</v>
      </c>
      <c r="H34" s="145">
        <v>0.28864155487369703</v>
      </c>
      <c r="I34" s="145">
        <v>8.7792677794895302E-2</v>
      </c>
      <c r="J34" s="145">
        <v>1.82783909312957</v>
      </c>
    </row>
    <row r="35" spans="1:10" ht="15" thickBot="1" x14ac:dyDescent="0.35">
      <c r="A35" s="1217"/>
      <c r="B35" s="139" t="s">
        <v>17</v>
      </c>
      <c r="C35" s="106">
        <v>598</v>
      </c>
      <c r="D35" s="106">
        <v>598</v>
      </c>
      <c r="E35" s="106">
        <v>598</v>
      </c>
      <c r="F35" s="106">
        <v>598</v>
      </c>
      <c r="G35" s="106">
        <v>598</v>
      </c>
      <c r="H35" s="106">
        <v>598</v>
      </c>
      <c r="I35" s="106">
        <v>598</v>
      </c>
      <c r="J35" s="106">
        <v>598</v>
      </c>
    </row>
    <row r="36" spans="1:10" ht="15" thickBot="1" x14ac:dyDescent="0.35">
      <c r="A36" s="1217"/>
      <c r="B36" s="139" t="s">
        <v>18</v>
      </c>
      <c r="C36" s="106">
        <v>410</v>
      </c>
      <c r="D36" s="106">
        <v>410</v>
      </c>
      <c r="E36" s="106">
        <v>410</v>
      </c>
      <c r="F36" s="106">
        <v>410</v>
      </c>
      <c r="G36" s="106">
        <v>410</v>
      </c>
      <c r="H36" s="106">
        <v>410</v>
      </c>
      <c r="I36" s="106">
        <v>410</v>
      </c>
      <c r="J36" s="106">
        <v>410</v>
      </c>
    </row>
    <row r="37" spans="1:10" ht="15" thickBot="1" x14ac:dyDescent="0.35">
      <c r="A37" s="1217"/>
      <c r="B37" s="137" t="s">
        <v>252</v>
      </c>
      <c r="C37" s="106">
        <v>1</v>
      </c>
      <c r="D37" s="106">
        <v>0</v>
      </c>
      <c r="E37" s="106">
        <v>0</v>
      </c>
      <c r="F37" s="106">
        <v>0</v>
      </c>
      <c r="G37" s="106">
        <v>1</v>
      </c>
      <c r="H37" s="106">
        <v>0</v>
      </c>
      <c r="I37" s="106">
        <v>0</v>
      </c>
      <c r="J37" s="106">
        <v>1</v>
      </c>
    </row>
    <row r="38" spans="1:10" ht="15" thickBot="1" x14ac:dyDescent="0.35">
      <c r="A38" s="1217"/>
      <c r="B38" s="139" t="s">
        <v>287</v>
      </c>
      <c r="C38" s="100">
        <v>0.93188322987943395</v>
      </c>
      <c r="D38" s="100">
        <v>0.36112284140555201</v>
      </c>
      <c r="E38" s="100">
        <v>0.242112186517808</v>
      </c>
      <c r="F38" s="100">
        <v>0.271160340156827</v>
      </c>
      <c r="G38" s="100">
        <v>1.6223522510780199</v>
      </c>
      <c r="H38" s="100">
        <v>0.599271175945296</v>
      </c>
      <c r="I38" s="100">
        <v>0.32250679716499497</v>
      </c>
      <c r="J38" s="100">
        <v>1.78053020672936</v>
      </c>
    </row>
    <row r="39" spans="1:10" x14ac:dyDescent="0.3">
      <c r="A39" s="1218"/>
      <c r="B39" s="142" t="s">
        <v>254</v>
      </c>
      <c r="C39" s="100">
        <v>8.6305867364701194E-2</v>
      </c>
      <c r="D39" s="143">
        <v>3.3445198983507902E-2</v>
      </c>
      <c r="E39" s="143">
        <v>2.24230907768211E-2</v>
      </c>
      <c r="F39" s="100">
        <v>2.51133700036325E-2</v>
      </c>
      <c r="G39" s="100">
        <v>0.150253286796973</v>
      </c>
      <c r="H39" s="100">
        <v>5.5501179727544703E-2</v>
      </c>
      <c r="I39" s="100">
        <v>2.986879468143E-2</v>
      </c>
      <c r="J39" s="100">
        <v>0.164902853634044</v>
      </c>
    </row>
    <row r="40" spans="1:10" ht="15" thickBot="1" x14ac:dyDescent="0.35">
      <c r="A40" s="1216" t="s">
        <v>51</v>
      </c>
      <c r="B40" s="137" t="s">
        <v>265</v>
      </c>
      <c r="C40" s="145">
        <v>1.22175099879468</v>
      </c>
      <c r="D40" s="145">
        <v>0.13343598479524299</v>
      </c>
      <c r="E40" s="146">
        <v>2.6771224097023701E-2</v>
      </c>
      <c r="F40" s="145">
        <v>8.1970850213232693E-2</v>
      </c>
      <c r="G40" s="145">
        <v>1.5480541922579001</v>
      </c>
      <c r="H40" s="145">
        <v>0.28465141497447499</v>
      </c>
      <c r="I40" s="145">
        <v>5.9449920131517703E-2</v>
      </c>
      <c r="J40" s="145">
        <v>1.8921555273638899</v>
      </c>
    </row>
    <row r="41" spans="1:10" ht="15" thickBot="1" x14ac:dyDescent="0.35">
      <c r="A41" s="1217"/>
      <c r="B41" s="139" t="s">
        <v>17</v>
      </c>
      <c r="C41" s="106">
        <v>676</v>
      </c>
      <c r="D41" s="106">
        <v>676</v>
      </c>
      <c r="E41" s="140">
        <v>676</v>
      </c>
      <c r="F41" s="106">
        <v>676</v>
      </c>
      <c r="G41" s="106">
        <v>673</v>
      </c>
      <c r="H41" s="106">
        <v>673</v>
      </c>
      <c r="I41" s="106">
        <v>673</v>
      </c>
      <c r="J41" s="106">
        <v>673</v>
      </c>
    </row>
    <row r="42" spans="1:10" ht="15" thickBot="1" x14ac:dyDescent="0.35">
      <c r="A42" s="1217"/>
      <c r="B42" s="139" t="s">
        <v>18</v>
      </c>
      <c r="C42" s="106">
        <v>506</v>
      </c>
      <c r="D42" s="106">
        <v>506</v>
      </c>
      <c r="E42" s="140">
        <v>506</v>
      </c>
      <c r="F42" s="106">
        <v>506</v>
      </c>
      <c r="G42" s="106">
        <v>504</v>
      </c>
      <c r="H42" s="106">
        <v>504</v>
      </c>
      <c r="I42" s="106">
        <v>504</v>
      </c>
      <c r="J42" s="106">
        <v>504</v>
      </c>
    </row>
    <row r="43" spans="1:10" ht="15" thickBot="1" x14ac:dyDescent="0.35">
      <c r="A43" s="1217"/>
      <c r="B43" s="137" t="s">
        <v>252</v>
      </c>
      <c r="C43" s="106">
        <v>1</v>
      </c>
      <c r="D43" s="106">
        <v>0</v>
      </c>
      <c r="E43" s="140">
        <v>0</v>
      </c>
      <c r="F43" s="106">
        <v>0</v>
      </c>
      <c r="G43" s="106">
        <v>1</v>
      </c>
      <c r="H43" s="106">
        <v>0</v>
      </c>
      <c r="I43" s="106">
        <v>0</v>
      </c>
      <c r="J43" s="106">
        <v>2</v>
      </c>
    </row>
    <row r="44" spans="1:10" ht="15" thickBot="1" x14ac:dyDescent="0.35">
      <c r="A44" s="1217"/>
      <c r="B44" s="139" t="s">
        <v>287</v>
      </c>
      <c r="C44" s="100">
        <v>0.84046850952962904</v>
      </c>
      <c r="D44" s="100">
        <v>0.42711576338164398</v>
      </c>
      <c r="E44" s="141">
        <v>0.17590936823165099</v>
      </c>
      <c r="F44" s="100">
        <v>0.35823643657426302</v>
      </c>
      <c r="G44" s="100">
        <v>1.8099449344840901</v>
      </c>
      <c r="H44" s="100">
        <v>0.60733280430404502</v>
      </c>
      <c r="I44" s="100">
        <v>0.31167630959248499</v>
      </c>
      <c r="J44" s="100">
        <v>1.9281982308871199</v>
      </c>
    </row>
    <row r="45" spans="1:10" x14ac:dyDescent="0.3">
      <c r="A45" s="1218"/>
      <c r="B45" s="142" t="s">
        <v>254</v>
      </c>
      <c r="C45" s="100">
        <v>7.0067551473997597E-2</v>
      </c>
      <c r="D45" s="100">
        <v>3.5607468211804598E-2</v>
      </c>
      <c r="E45" s="144">
        <v>1.46650809323334E-2</v>
      </c>
      <c r="F45" s="100">
        <v>2.98651878980884E-2</v>
      </c>
      <c r="G45" s="100">
        <v>0.151189227338836</v>
      </c>
      <c r="H45" s="100">
        <v>5.0732028179868598E-2</v>
      </c>
      <c r="I45" s="100">
        <v>2.6035101692494001E-2</v>
      </c>
      <c r="J45" s="100">
        <v>0.16106722095776399</v>
      </c>
    </row>
    <row r="46" spans="1:10" ht="15" thickBot="1" x14ac:dyDescent="0.35">
      <c r="A46" s="1216" t="s">
        <v>56</v>
      </c>
      <c r="B46" s="137" t="s">
        <v>265</v>
      </c>
      <c r="C46" s="145">
        <v>0.93169068208280303</v>
      </c>
      <c r="D46" s="145">
        <v>0.111458186936257</v>
      </c>
      <c r="E46" s="145">
        <v>2.44284154753436E-2</v>
      </c>
      <c r="F46" s="145">
        <v>2.51997825264609E-2</v>
      </c>
      <c r="G46" s="145">
        <v>1.62540119918903</v>
      </c>
      <c r="H46" s="145">
        <v>0.20669284649557201</v>
      </c>
      <c r="I46" s="145">
        <v>7.4330122164634804E-2</v>
      </c>
      <c r="J46" s="145">
        <v>1.9062790483462999</v>
      </c>
    </row>
    <row r="47" spans="1:10" ht="15" thickBot="1" x14ac:dyDescent="0.35">
      <c r="A47" s="1217"/>
      <c r="B47" s="139" t="s">
        <v>17</v>
      </c>
      <c r="C47" s="106">
        <v>2787</v>
      </c>
      <c r="D47" s="106">
        <v>2782</v>
      </c>
      <c r="E47" s="106">
        <v>2787</v>
      </c>
      <c r="F47" s="106">
        <v>2787</v>
      </c>
      <c r="G47" s="106">
        <v>2784</v>
      </c>
      <c r="H47" s="106">
        <v>2782</v>
      </c>
      <c r="I47" s="106">
        <v>2782</v>
      </c>
      <c r="J47" s="106">
        <v>2784</v>
      </c>
    </row>
    <row r="48" spans="1:10" ht="15" thickBot="1" x14ac:dyDescent="0.35">
      <c r="A48" s="1217"/>
      <c r="B48" s="139" t="s">
        <v>18</v>
      </c>
      <c r="C48" s="106">
        <v>2070</v>
      </c>
      <c r="D48" s="106">
        <v>2066</v>
      </c>
      <c r="E48" s="106">
        <v>2069</v>
      </c>
      <c r="F48" s="106">
        <v>2070</v>
      </c>
      <c r="G48" s="106">
        <v>2067</v>
      </c>
      <c r="H48" s="106">
        <v>2065</v>
      </c>
      <c r="I48" s="106">
        <v>2065</v>
      </c>
      <c r="J48" s="106">
        <v>2067</v>
      </c>
    </row>
    <row r="49" spans="1:10" ht="15" thickBot="1" x14ac:dyDescent="0.35">
      <c r="A49" s="1217"/>
      <c r="B49" s="137" t="s">
        <v>252</v>
      </c>
      <c r="C49" s="106">
        <v>1</v>
      </c>
      <c r="D49" s="106">
        <v>0</v>
      </c>
      <c r="E49" s="106">
        <v>0</v>
      </c>
      <c r="F49" s="106">
        <v>0</v>
      </c>
      <c r="G49" s="106">
        <v>1</v>
      </c>
      <c r="H49" s="106">
        <v>0</v>
      </c>
      <c r="I49" s="106">
        <v>0</v>
      </c>
      <c r="J49" s="106">
        <v>2</v>
      </c>
    </row>
    <row r="50" spans="1:10" ht="15" thickBot="1" x14ac:dyDescent="0.35">
      <c r="A50" s="1217"/>
      <c r="B50" s="139" t="s">
        <v>287</v>
      </c>
      <c r="C50" s="100">
        <v>1.68916011182106</v>
      </c>
      <c r="D50" s="100">
        <v>0.40202337513818698</v>
      </c>
      <c r="E50" s="100">
        <v>0.19713415065207701</v>
      </c>
      <c r="F50" s="100">
        <v>0.19974814924237999</v>
      </c>
      <c r="G50" s="100">
        <v>1.7609374008785199</v>
      </c>
      <c r="H50" s="100">
        <v>0.520258601247785</v>
      </c>
      <c r="I50" s="100">
        <v>0.31543767583683902</v>
      </c>
      <c r="J50" s="100">
        <v>1.89689067452777</v>
      </c>
    </row>
    <row r="51" spans="1:10" x14ac:dyDescent="0.3">
      <c r="A51" s="1218"/>
      <c r="B51" s="142" t="s">
        <v>254</v>
      </c>
      <c r="C51" s="100">
        <v>6.9623587627807307E-2</v>
      </c>
      <c r="D51" s="100">
        <v>1.6586582009524502E-2</v>
      </c>
      <c r="E51" s="100">
        <v>8.1274138434033298E-3</v>
      </c>
      <c r="F51" s="100">
        <v>8.2331939257528804E-3</v>
      </c>
      <c r="G51" s="100">
        <v>7.2634747799890001E-2</v>
      </c>
      <c r="H51" s="100">
        <v>2.1469898663667698E-2</v>
      </c>
      <c r="I51" s="100">
        <v>1.30174011898638E-2</v>
      </c>
      <c r="J51" s="100">
        <v>7.8242517695149602E-2</v>
      </c>
    </row>
    <row r="52" spans="1:10" ht="15" thickBot="1" x14ac:dyDescent="0.35">
      <c r="A52" s="1216" t="s">
        <v>66</v>
      </c>
      <c r="B52" s="137" t="s">
        <v>265</v>
      </c>
      <c r="C52" s="145">
        <v>1.13181170529821</v>
      </c>
      <c r="D52" s="145">
        <v>0.13675269536473</v>
      </c>
      <c r="E52" s="145">
        <v>4.4495152073816303E-2</v>
      </c>
      <c r="F52" s="145">
        <v>3.6919639686564601E-2</v>
      </c>
      <c r="G52" s="145">
        <v>1.5984937234322301</v>
      </c>
      <c r="H52" s="145">
        <v>0.24616078879419701</v>
      </c>
      <c r="I52" s="145">
        <v>0.10189479255799</v>
      </c>
      <c r="J52" s="145">
        <v>1.94486901494925</v>
      </c>
    </row>
    <row r="53" spans="1:10" ht="15" thickBot="1" x14ac:dyDescent="0.35">
      <c r="A53" s="1217"/>
      <c r="B53" s="139" t="s">
        <v>17</v>
      </c>
      <c r="C53" s="106">
        <v>860</v>
      </c>
      <c r="D53" s="106">
        <v>860</v>
      </c>
      <c r="E53" s="106">
        <v>859</v>
      </c>
      <c r="F53" s="106">
        <v>859</v>
      </c>
      <c r="G53" s="106">
        <v>859</v>
      </c>
      <c r="H53" s="106">
        <v>859</v>
      </c>
      <c r="I53" s="106">
        <v>859</v>
      </c>
      <c r="J53" s="106">
        <v>860</v>
      </c>
    </row>
    <row r="54" spans="1:10" ht="15" thickBot="1" x14ac:dyDescent="0.35">
      <c r="A54" s="1217"/>
      <c r="B54" s="139" t="s">
        <v>18</v>
      </c>
      <c r="C54" s="106">
        <v>924</v>
      </c>
      <c r="D54" s="106">
        <v>924</v>
      </c>
      <c r="E54" s="106">
        <v>923</v>
      </c>
      <c r="F54" s="106">
        <v>923</v>
      </c>
      <c r="G54" s="106">
        <v>923</v>
      </c>
      <c r="H54" s="106">
        <v>923</v>
      </c>
      <c r="I54" s="106">
        <v>923</v>
      </c>
      <c r="J54" s="106">
        <v>924</v>
      </c>
    </row>
    <row r="55" spans="1:10" ht="15" thickBot="1" x14ac:dyDescent="0.35">
      <c r="A55" s="1217"/>
      <c r="B55" s="137" t="s">
        <v>252</v>
      </c>
      <c r="C55" s="106">
        <v>1</v>
      </c>
      <c r="D55" s="106">
        <v>0</v>
      </c>
      <c r="E55" s="106">
        <v>0</v>
      </c>
      <c r="F55" s="106">
        <v>0</v>
      </c>
      <c r="G55" s="106">
        <v>1</v>
      </c>
      <c r="H55" s="106">
        <v>0</v>
      </c>
      <c r="I55" s="106">
        <v>0</v>
      </c>
      <c r="J55" s="106">
        <v>1</v>
      </c>
    </row>
    <row r="56" spans="1:10" ht="15" thickBot="1" x14ac:dyDescent="0.35">
      <c r="A56" s="1217"/>
      <c r="B56" s="139" t="s">
        <v>287</v>
      </c>
      <c r="C56" s="100">
        <v>0.84582874981253597</v>
      </c>
      <c r="D56" s="100">
        <v>0.41002015245538298</v>
      </c>
      <c r="E56" s="100">
        <v>0.219553866781042</v>
      </c>
      <c r="F56" s="100">
        <v>0.25672706859634198</v>
      </c>
      <c r="G56" s="100">
        <v>1.88288225753665</v>
      </c>
      <c r="H56" s="100">
        <v>0.57044695383839295</v>
      </c>
      <c r="I56" s="100">
        <v>0.38468869147145401</v>
      </c>
      <c r="J56" s="100">
        <v>2.0805958801720599</v>
      </c>
    </row>
    <row r="57" spans="1:10" x14ac:dyDescent="0.3">
      <c r="A57" s="1218"/>
      <c r="B57" s="142" t="s">
        <v>254</v>
      </c>
      <c r="C57" s="100">
        <v>5.2181578302974499E-2</v>
      </c>
      <c r="D57" s="143">
        <v>2.5295307940159301E-2</v>
      </c>
      <c r="E57" s="143">
        <v>1.3552237170448799E-2</v>
      </c>
      <c r="F57" s="143">
        <v>1.58467995699729E-2</v>
      </c>
      <c r="G57" s="143">
        <v>0.116223263531107</v>
      </c>
      <c r="H57" s="143">
        <v>3.5211552066572199E-2</v>
      </c>
      <c r="I57" s="143">
        <v>2.3745390869430501E-2</v>
      </c>
      <c r="J57" s="143">
        <v>0.128357870150556</v>
      </c>
    </row>
    <row r="58" spans="1:10" ht="15" thickBot="1" x14ac:dyDescent="0.35">
      <c r="A58" s="1216" t="s">
        <v>71</v>
      </c>
      <c r="B58" s="137" t="s">
        <v>265</v>
      </c>
      <c r="C58" s="145">
        <v>1.3845150328437299</v>
      </c>
      <c r="D58" s="145">
        <v>0.152815224704789</v>
      </c>
      <c r="E58" s="146">
        <v>3.62148764286108E-2</v>
      </c>
      <c r="F58" s="146">
        <v>9.3387385485204699E-2</v>
      </c>
      <c r="G58" s="145">
        <v>1.6482606634985799</v>
      </c>
      <c r="H58" s="145">
        <v>0.42311065509255802</v>
      </c>
      <c r="I58" s="146">
        <v>1.6680961709775299E-2</v>
      </c>
      <c r="J58" s="145">
        <v>2.0880522803009098</v>
      </c>
    </row>
    <row r="59" spans="1:10" ht="15" thickBot="1" x14ac:dyDescent="0.35">
      <c r="A59" s="1217"/>
      <c r="B59" s="139" t="s">
        <v>17</v>
      </c>
      <c r="C59" s="106">
        <v>182</v>
      </c>
      <c r="D59" s="106">
        <v>182</v>
      </c>
      <c r="E59" s="140">
        <v>182</v>
      </c>
      <c r="F59" s="140">
        <v>182</v>
      </c>
      <c r="G59" s="106">
        <v>182</v>
      </c>
      <c r="H59" s="106">
        <v>182</v>
      </c>
      <c r="I59" s="140">
        <v>182</v>
      </c>
      <c r="J59" s="106">
        <v>182</v>
      </c>
    </row>
    <row r="60" spans="1:10" ht="15" thickBot="1" x14ac:dyDescent="0.35">
      <c r="A60" s="1217"/>
      <c r="B60" s="139" t="s">
        <v>18</v>
      </c>
      <c r="C60" s="106">
        <v>152</v>
      </c>
      <c r="D60" s="106">
        <v>152</v>
      </c>
      <c r="E60" s="140">
        <v>152</v>
      </c>
      <c r="F60" s="140">
        <v>152</v>
      </c>
      <c r="G60" s="106">
        <v>152</v>
      </c>
      <c r="H60" s="106">
        <v>152</v>
      </c>
      <c r="I60" s="140">
        <v>152</v>
      </c>
      <c r="J60" s="106">
        <v>152</v>
      </c>
    </row>
    <row r="61" spans="1:10" ht="15" thickBot="1" x14ac:dyDescent="0.35">
      <c r="A61" s="1217"/>
      <c r="B61" s="137" t="s">
        <v>252</v>
      </c>
      <c r="C61" s="106">
        <v>1</v>
      </c>
      <c r="D61" s="106">
        <v>0</v>
      </c>
      <c r="E61" s="140">
        <v>0</v>
      </c>
      <c r="F61" s="140">
        <v>0</v>
      </c>
      <c r="G61" s="106">
        <v>1</v>
      </c>
      <c r="H61" s="106">
        <v>0</v>
      </c>
      <c r="I61" s="140">
        <v>0</v>
      </c>
      <c r="J61" s="106">
        <v>2</v>
      </c>
    </row>
    <row r="62" spans="1:10" ht="15" thickBot="1" x14ac:dyDescent="0.35">
      <c r="A62" s="1217"/>
      <c r="B62" s="139" t="s">
        <v>287</v>
      </c>
      <c r="C62" s="100">
        <v>0.81144634480815803</v>
      </c>
      <c r="D62" s="100">
        <v>0.472212895241863</v>
      </c>
      <c r="E62" s="141">
        <v>0.18744201030648899</v>
      </c>
      <c r="F62" s="141">
        <v>0.35068894920999499</v>
      </c>
      <c r="G62" s="100">
        <v>1.72229098558163</v>
      </c>
      <c r="H62" s="100">
        <v>0.78176416493989898</v>
      </c>
      <c r="I62" s="141">
        <v>0.160453555063025</v>
      </c>
      <c r="J62" s="100">
        <v>2.0579308224688599</v>
      </c>
    </row>
    <row r="63" spans="1:10" x14ac:dyDescent="0.3">
      <c r="A63" s="1218"/>
      <c r="B63" s="142" t="s">
        <v>254</v>
      </c>
      <c r="C63" s="143">
        <v>0.123426600621392</v>
      </c>
      <c r="D63" s="143">
        <v>7.1826846965547794E-2</v>
      </c>
      <c r="E63" s="144">
        <v>2.8511226027199101E-2</v>
      </c>
      <c r="F63" s="144">
        <v>5.3342214372425402E-2</v>
      </c>
      <c r="G63" s="143">
        <v>0.26197236945033697</v>
      </c>
      <c r="H63" s="143">
        <v>0.118911735795625</v>
      </c>
      <c r="I63" s="144">
        <v>2.4406095345378302E-2</v>
      </c>
      <c r="J63" s="143">
        <v>0.31302550976598298</v>
      </c>
    </row>
    <row r="64" spans="1:10" ht="15" thickBot="1" x14ac:dyDescent="0.35">
      <c r="A64" s="1216" t="s">
        <v>72</v>
      </c>
      <c r="B64" s="137" t="s">
        <v>265</v>
      </c>
      <c r="C64" s="145">
        <v>1.1664088953729299</v>
      </c>
      <c r="D64" s="145">
        <v>0.144994398167549</v>
      </c>
      <c r="E64" s="146">
        <v>3.1449764287575399E-2</v>
      </c>
      <c r="F64" s="146">
        <v>4.7573974835797797E-2</v>
      </c>
      <c r="G64" s="145">
        <v>1.98772074660526</v>
      </c>
      <c r="H64" s="145">
        <v>0.32642300249261402</v>
      </c>
      <c r="I64" s="146">
        <v>2.1249234363633199E-2</v>
      </c>
      <c r="J64" s="145">
        <v>2.3353929834615101</v>
      </c>
    </row>
    <row r="65" spans="1:10" ht="15" thickBot="1" x14ac:dyDescent="0.35">
      <c r="A65" s="1217"/>
      <c r="B65" s="139" t="s">
        <v>17</v>
      </c>
      <c r="C65" s="106">
        <v>318</v>
      </c>
      <c r="D65" s="106">
        <v>318</v>
      </c>
      <c r="E65" s="140">
        <v>318</v>
      </c>
      <c r="F65" s="140">
        <v>318</v>
      </c>
      <c r="G65" s="106">
        <v>318</v>
      </c>
      <c r="H65" s="106">
        <v>318</v>
      </c>
      <c r="I65" s="140">
        <v>318</v>
      </c>
      <c r="J65" s="106">
        <v>318</v>
      </c>
    </row>
    <row r="66" spans="1:10" ht="15" thickBot="1" x14ac:dyDescent="0.35">
      <c r="A66" s="1217"/>
      <c r="B66" s="139" t="s">
        <v>18</v>
      </c>
      <c r="C66" s="106">
        <v>372</v>
      </c>
      <c r="D66" s="106">
        <v>372</v>
      </c>
      <c r="E66" s="140">
        <v>372</v>
      </c>
      <c r="F66" s="140">
        <v>372</v>
      </c>
      <c r="G66" s="106">
        <v>372</v>
      </c>
      <c r="H66" s="106">
        <v>372</v>
      </c>
      <c r="I66" s="140">
        <v>372</v>
      </c>
      <c r="J66" s="106">
        <v>372</v>
      </c>
    </row>
    <row r="67" spans="1:10" ht="15" thickBot="1" x14ac:dyDescent="0.35">
      <c r="A67" s="1217"/>
      <c r="B67" s="137" t="s">
        <v>252</v>
      </c>
      <c r="C67" s="106">
        <v>1</v>
      </c>
      <c r="D67" s="106">
        <v>0</v>
      </c>
      <c r="E67" s="140">
        <v>0</v>
      </c>
      <c r="F67" s="140">
        <v>0</v>
      </c>
      <c r="G67" s="106">
        <v>1</v>
      </c>
      <c r="H67" s="106">
        <v>0</v>
      </c>
      <c r="I67" s="140">
        <v>0</v>
      </c>
      <c r="J67" s="106">
        <v>2</v>
      </c>
    </row>
    <row r="68" spans="1:10" ht="15" thickBot="1" x14ac:dyDescent="0.35">
      <c r="A68" s="1217"/>
      <c r="B68" s="139" t="s">
        <v>287</v>
      </c>
      <c r="C68" s="100">
        <v>0.93698298351991804</v>
      </c>
      <c r="D68" s="100">
        <v>0.41391306014602403</v>
      </c>
      <c r="E68" s="141">
        <v>0.22397488757754799</v>
      </c>
      <c r="F68" s="141">
        <v>0.30277361579849998</v>
      </c>
      <c r="G68" s="100">
        <v>2.8864963767746499</v>
      </c>
      <c r="H68" s="100">
        <v>0.63284474343011199</v>
      </c>
      <c r="I68" s="141">
        <v>0.16374708636136201</v>
      </c>
      <c r="J68" s="100">
        <v>3.15932298973016</v>
      </c>
    </row>
    <row r="69" spans="1:10" x14ac:dyDescent="0.3">
      <c r="A69" s="1218"/>
      <c r="B69" s="142" t="s">
        <v>254</v>
      </c>
      <c r="C69" s="100">
        <v>9.1102645281504399E-2</v>
      </c>
      <c r="D69" s="100">
        <v>4.0244673979251203E-2</v>
      </c>
      <c r="E69" s="144">
        <v>2.1777028071831999E-2</v>
      </c>
      <c r="F69" s="144">
        <v>2.9438610738764699E-2</v>
      </c>
      <c r="G69" s="100">
        <v>0.28065339514680598</v>
      </c>
      <c r="H69" s="100">
        <v>6.1531352429040703E-2</v>
      </c>
      <c r="I69" s="144">
        <v>1.5921092471304101E-2</v>
      </c>
      <c r="J69" s="100">
        <v>0.307180265517565</v>
      </c>
    </row>
    <row r="70" spans="1:10" x14ac:dyDescent="0.3">
      <c r="A70" s="135" t="s">
        <v>288</v>
      </c>
      <c r="B70" s="135"/>
      <c r="C70" s="136"/>
      <c r="D70" s="136"/>
      <c r="E70" s="136"/>
      <c r="F70" s="136"/>
      <c r="G70" s="136"/>
      <c r="H70" s="136"/>
      <c r="I70" s="136"/>
      <c r="J70" s="136"/>
    </row>
    <row r="71" spans="1:10" ht="15" thickBot="1" x14ac:dyDescent="0.35">
      <c r="A71" s="1216" t="s">
        <v>27</v>
      </c>
      <c r="B71" s="137" t="s">
        <v>265</v>
      </c>
      <c r="C71" s="100">
        <v>0.89027176758798099</v>
      </c>
      <c r="D71" s="100">
        <v>0.104533505875123</v>
      </c>
      <c r="E71" s="100">
        <v>2.22738189140195E-2</v>
      </c>
      <c r="F71" s="100">
        <v>1.6749997652995501E-2</v>
      </c>
      <c r="G71" s="100">
        <v>1.6306289343192399</v>
      </c>
      <c r="H71" s="100">
        <v>0.18945258917334301</v>
      </c>
      <c r="I71" s="100">
        <v>7.1530835295294595E-2</v>
      </c>
      <c r="J71" s="100">
        <v>1.8914669826591901</v>
      </c>
    </row>
    <row r="72" spans="1:10" ht="15" thickBot="1" x14ac:dyDescent="0.35">
      <c r="A72" s="1217"/>
      <c r="B72" s="139" t="s">
        <v>17</v>
      </c>
      <c r="C72" s="106">
        <v>2584</v>
      </c>
      <c r="D72" s="106">
        <v>2581</v>
      </c>
      <c r="E72" s="106">
        <v>2584</v>
      </c>
      <c r="F72" s="106">
        <v>2584</v>
      </c>
      <c r="G72" s="106">
        <v>2580</v>
      </c>
      <c r="H72" s="106">
        <v>2579</v>
      </c>
      <c r="I72" s="106">
        <v>2579</v>
      </c>
      <c r="J72" s="106">
        <v>2580</v>
      </c>
    </row>
    <row r="73" spans="1:10" ht="15" thickBot="1" x14ac:dyDescent="0.35">
      <c r="A73" s="1217"/>
      <c r="B73" s="139" t="s">
        <v>18</v>
      </c>
      <c r="C73" s="106">
        <v>1894</v>
      </c>
      <c r="D73" s="106">
        <v>1891</v>
      </c>
      <c r="E73" s="106">
        <v>1893</v>
      </c>
      <c r="F73" s="106">
        <v>1894</v>
      </c>
      <c r="G73" s="106">
        <v>1891</v>
      </c>
      <c r="H73" s="106">
        <v>1889</v>
      </c>
      <c r="I73" s="106">
        <v>1889</v>
      </c>
      <c r="J73" s="106">
        <v>1891</v>
      </c>
    </row>
    <row r="74" spans="1:10" ht="15" thickBot="1" x14ac:dyDescent="0.35">
      <c r="A74" s="1217"/>
      <c r="B74" s="137" t="s">
        <v>252</v>
      </c>
      <c r="C74" s="106">
        <v>1</v>
      </c>
      <c r="D74" s="106">
        <v>0</v>
      </c>
      <c r="E74" s="106">
        <v>0</v>
      </c>
      <c r="F74" s="106">
        <v>0</v>
      </c>
      <c r="G74" s="106">
        <v>1</v>
      </c>
      <c r="H74" s="106">
        <v>0</v>
      </c>
      <c r="I74" s="106">
        <v>0</v>
      </c>
      <c r="J74" s="106">
        <v>1</v>
      </c>
    </row>
    <row r="75" spans="1:10" ht="15" thickBot="1" x14ac:dyDescent="0.35">
      <c r="A75" s="1217"/>
      <c r="B75" s="139" t="s">
        <v>287</v>
      </c>
      <c r="C75" s="96">
        <v>1.73205530475331</v>
      </c>
      <c r="D75" s="96">
        <v>0.39256120385524002</v>
      </c>
      <c r="E75" s="96">
        <v>0.19302176598981</v>
      </c>
      <c r="F75" s="96">
        <v>0.167875226597376</v>
      </c>
      <c r="G75" s="96">
        <v>1.7639558727259199</v>
      </c>
      <c r="H75" s="96">
        <v>0.494550103011547</v>
      </c>
      <c r="I75" s="96">
        <v>0.30804882449059001</v>
      </c>
      <c r="J75" s="96">
        <v>1.89646363644892</v>
      </c>
    </row>
    <row r="76" spans="1:10" x14ac:dyDescent="0.3">
      <c r="A76" s="1218"/>
      <c r="B76" s="142" t="s">
        <v>254</v>
      </c>
      <c r="C76" s="147">
        <v>7.4634997270522599E-2</v>
      </c>
      <c r="D76" s="147">
        <v>1.6929041359199998E-2</v>
      </c>
      <c r="E76" s="147">
        <v>8.3195863056174293E-3</v>
      </c>
      <c r="F76" s="147">
        <v>7.2338146735262598E-3</v>
      </c>
      <c r="G76" s="147">
        <v>7.60698755554884E-2</v>
      </c>
      <c r="H76" s="147">
        <v>2.13385581791454E-2</v>
      </c>
      <c r="I76" s="147">
        <v>1.32915102501886E-2</v>
      </c>
      <c r="J76" s="147">
        <v>8.1784218670528E-2</v>
      </c>
    </row>
    <row r="77" spans="1:10" ht="15" thickBot="1" x14ac:dyDescent="0.35">
      <c r="A77" s="1216" t="s">
        <v>84</v>
      </c>
      <c r="B77" s="137" t="s">
        <v>265</v>
      </c>
      <c r="C77" s="145">
        <v>0.948489466573183</v>
      </c>
      <c r="D77" s="145">
        <v>0.129472771529</v>
      </c>
      <c r="E77" s="146">
        <v>1.94396047800597E-2</v>
      </c>
      <c r="F77" s="145">
        <v>2.3041472746782098E-2</v>
      </c>
      <c r="G77" s="145">
        <v>1.6170476361647499</v>
      </c>
      <c r="H77" s="145">
        <v>0.22211207897910701</v>
      </c>
      <c r="I77" s="145">
        <v>3.2023922281530497E-2</v>
      </c>
      <c r="J77" s="145">
        <v>1.87124581821503</v>
      </c>
    </row>
    <row r="78" spans="1:10" ht="15" thickBot="1" x14ac:dyDescent="0.35">
      <c r="A78" s="1217"/>
      <c r="B78" s="139" t="s">
        <v>17</v>
      </c>
      <c r="C78" s="106">
        <v>808</v>
      </c>
      <c r="D78" s="106">
        <v>808</v>
      </c>
      <c r="E78" s="140">
        <v>807</v>
      </c>
      <c r="F78" s="106">
        <v>806</v>
      </c>
      <c r="G78" s="106">
        <v>807</v>
      </c>
      <c r="H78" s="106">
        <v>807</v>
      </c>
      <c r="I78" s="106">
        <v>807</v>
      </c>
      <c r="J78" s="106">
        <v>807</v>
      </c>
    </row>
    <row r="79" spans="1:10" ht="15" thickBot="1" x14ac:dyDescent="0.35">
      <c r="A79" s="1217"/>
      <c r="B79" s="139" t="s">
        <v>18</v>
      </c>
      <c r="C79" s="106">
        <v>766</v>
      </c>
      <c r="D79" s="106">
        <v>766</v>
      </c>
      <c r="E79" s="140">
        <v>765</v>
      </c>
      <c r="F79" s="106">
        <v>764</v>
      </c>
      <c r="G79" s="106">
        <v>765</v>
      </c>
      <c r="H79" s="106">
        <v>765</v>
      </c>
      <c r="I79" s="106">
        <v>765</v>
      </c>
      <c r="J79" s="106">
        <v>765</v>
      </c>
    </row>
    <row r="80" spans="1:10" ht="15" thickBot="1" x14ac:dyDescent="0.35">
      <c r="A80" s="1217"/>
      <c r="B80" s="137" t="s">
        <v>252</v>
      </c>
      <c r="C80" s="98">
        <v>1</v>
      </c>
      <c r="D80" s="98">
        <v>0</v>
      </c>
      <c r="E80" s="140">
        <v>0</v>
      </c>
      <c r="F80" s="98">
        <v>0</v>
      </c>
      <c r="G80" s="98">
        <v>1</v>
      </c>
      <c r="H80" s="98">
        <v>0</v>
      </c>
      <c r="I80" s="98">
        <v>0</v>
      </c>
      <c r="J80" s="98">
        <v>2</v>
      </c>
    </row>
    <row r="81" spans="1:10" ht="15" thickBot="1" x14ac:dyDescent="0.35">
      <c r="A81" s="1217"/>
      <c r="B81" s="139" t="s">
        <v>287</v>
      </c>
      <c r="C81" s="96">
        <v>0.84318425932958496</v>
      </c>
      <c r="D81" s="96">
        <v>0.38718461178163199</v>
      </c>
      <c r="E81" s="138">
        <v>0.146329652252217</v>
      </c>
      <c r="F81" s="96">
        <v>0.16115381099912801</v>
      </c>
      <c r="G81" s="96">
        <v>1.7541727261903099</v>
      </c>
      <c r="H81" s="96">
        <v>0.52682591971552395</v>
      </c>
      <c r="I81" s="96">
        <v>0.203352225543902</v>
      </c>
      <c r="J81" s="96">
        <v>1.8783307328847401</v>
      </c>
    </row>
    <row r="82" spans="1:10" x14ac:dyDescent="0.3">
      <c r="A82" s="1218"/>
      <c r="B82" s="142" t="s">
        <v>254</v>
      </c>
      <c r="C82" s="96">
        <v>5.71319252478492E-2</v>
      </c>
      <c r="D82" s="96">
        <v>2.6234600625744401E-2</v>
      </c>
      <c r="E82" s="138">
        <v>9.9213866852722096E-3</v>
      </c>
      <c r="F82" s="96">
        <v>1.09336370881775E-2</v>
      </c>
      <c r="G82" s="96">
        <v>0.11893574310758701</v>
      </c>
      <c r="H82" s="96">
        <v>3.5719647965217503E-2</v>
      </c>
      <c r="I82" s="96">
        <v>1.3787609222594701E-2</v>
      </c>
      <c r="J82" s="96">
        <v>0.127353856425897</v>
      </c>
    </row>
    <row r="83" spans="1:10" ht="15" thickBot="1" x14ac:dyDescent="0.35">
      <c r="A83" s="1216" t="s">
        <v>89</v>
      </c>
      <c r="B83" s="137" t="s">
        <v>265</v>
      </c>
      <c r="C83" s="145">
        <v>1.07342110994412</v>
      </c>
      <c r="D83" s="146">
        <v>9.2384980877300196E-2</v>
      </c>
      <c r="E83" s="146">
        <v>2.0585841970757499E-2</v>
      </c>
      <c r="F83" s="146">
        <v>5.7860106237092299E-2</v>
      </c>
      <c r="G83" s="145">
        <v>1.5153432187657601</v>
      </c>
      <c r="H83" s="145">
        <v>0.245089264223595</v>
      </c>
      <c r="I83" s="146">
        <v>4.1061984516044599E-2</v>
      </c>
      <c r="J83" s="145">
        <v>1.8014944675054001</v>
      </c>
    </row>
    <row r="84" spans="1:10" ht="15" thickBot="1" x14ac:dyDescent="0.35">
      <c r="A84" s="1217"/>
      <c r="B84" s="139" t="s">
        <v>17</v>
      </c>
      <c r="C84" s="106">
        <v>254</v>
      </c>
      <c r="D84" s="140">
        <v>254</v>
      </c>
      <c r="E84" s="140">
        <v>254</v>
      </c>
      <c r="F84" s="140">
        <v>254</v>
      </c>
      <c r="G84" s="106">
        <v>253</v>
      </c>
      <c r="H84" s="106">
        <v>253</v>
      </c>
      <c r="I84" s="140">
        <v>253</v>
      </c>
      <c r="J84" s="106">
        <v>253</v>
      </c>
    </row>
    <row r="85" spans="1:10" ht="15" thickBot="1" x14ac:dyDescent="0.35">
      <c r="A85" s="1217"/>
      <c r="B85" s="139" t="s">
        <v>18</v>
      </c>
      <c r="C85" s="106">
        <v>187</v>
      </c>
      <c r="D85" s="140">
        <v>187</v>
      </c>
      <c r="E85" s="140">
        <v>187</v>
      </c>
      <c r="F85" s="140">
        <v>187</v>
      </c>
      <c r="G85" s="106">
        <v>186</v>
      </c>
      <c r="H85" s="106">
        <v>186</v>
      </c>
      <c r="I85" s="140">
        <v>186</v>
      </c>
      <c r="J85" s="106">
        <v>186</v>
      </c>
    </row>
    <row r="86" spans="1:10" ht="15" thickBot="1" x14ac:dyDescent="0.35">
      <c r="A86" s="1217"/>
      <c r="B86" s="137" t="s">
        <v>252</v>
      </c>
      <c r="C86" s="98">
        <v>1</v>
      </c>
      <c r="D86" s="140">
        <v>0</v>
      </c>
      <c r="E86" s="140">
        <v>0</v>
      </c>
      <c r="F86" s="140">
        <v>0</v>
      </c>
      <c r="G86" s="98">
        <v>1</v>
      </c>
      <c r="H86" s="98">
        <v>0</v>
      </c>
      <c r="I86" s="140">
        <v>0</v>
      </c>
      <c r="J86" s="98">
        <v>1</v>
      </c>
    </row>
    <row r="87" spans="1:10" ht="15" thickBot="1" x14ac:dyDescent="0.35">
      <c r="A87" s="1217"/>
      <c r="B87" s="139" t="s">
        <v>287</v>
      </c>
      <c r="C87" s="96">
        <v>0.82695187747174403</v>
      </c>
      <c r="D87" s="138">
        <v>0.34544234147873398</v>
      </c>
      <c r="E87" s="138">
        <v>0.142374377190818</v>
      </c>
      <c r="F87" s="138">
        <v>0.34783748482371102</v>
      </c>
      <c r="G87" s="96">
        <v>1.79796994850864</v>
      </c>
      <c r="H87" s="96">
        <v>0.55568710743065697</v>
      </c>
      <c r="I87" s="138">
        <v>0.26017967791587698</v>
      </c>
      <c r="J87" s="96">
        <v>1.903697969604</v>
      </c>
    </row>
    <row r="88" spans="1:10" x14ac:dyDescent="0.3">
      <c r="A88" s="1218"/>
      <c r="B88" s="142" t="s">
        <v>254</v>
      </c>
      <c r="C88" s="96">
        <v>0.11340447382723</v>
      </c>
      <c r="D88" s="138">
        <v>4.7372414332998401E-2</v>
      </c>
      <c r="E88" s="138">
        <v>1.9524583922788299E-2</v>
      </c>
      <c r="F88" s="138">
        <v>4.7700873555569297E-2</v>
      </c>
      <c r="G88" s="96">
        <v>0.24722746179451799</v>
      </c>
      <c r="H88" s="96">
        <v>7.6409015198486405E-2</v>
      </c>
      <c r="I88" s="138">
        <v>3.5775659896324502E-2</v>
      </c>
      <c r="J88" s="96">
        <v>0.26176545244205002</v>
      </c>
    </row>
    <row r="89" spans="1:10" ht="15" thickBot="1" x14ac:dyDescent="0.35">
      <c r="A89" s="1216" t="s">
        <v>90</v>
      </c>
      <c r="B89" s="137" t="s">
        <v>265</v>
      </c>
      <c r="C89" s="145">
        <v>1.0127738349250199</v>
      </c>
      <c r="D89" s="145">
        <v>0.158747366564053</v>
      </c>
      <c r="E89" s="146">
        <v>3.4494011231449601E-2</v>
      </c>
      <c r="F89" s="146">
        <v>4.5756405374371999E-2</v>
      </c>
      <c r="G89" s="145">
        <v>1.91337309976674</v>
      </c>
      <c r="H89" s="145">
        <v>0.31133206110567302</v>
      </c>
      <c r="I89" s="146">
        <v>3.1653876034925602E-2</v>
      </c>
      <c r="J89" s="145">
        <v>2.2563590369073401</v>
      </c>
    </row>
    <row r="90" spans="1:10" ht="15" thickBot="1" x14ac:dyDescent="0.35">
      <c r="A90" s="1217"/>
      <c r="B90" s="139" t="s">
        <v>17</v>
      </c>
      <c r="C90" s="106">
        <v>170</v>
      </c>
      <c r="D90" s="106">
        <v>170</v>
      </c>
      <c r="E90" s="140">
        <v>170</v>
      </c>
      <c r="F90" s="140">
        <v>170</v>
      </c>
      <c r="G90" s="106">
        <v>170</v>
      </c>
      <c r="H90" s="106">
        <v>170</v>
      </c>
      <c r="I90" s="140">
        <v>170</v>
      </c>
      <c r="J90" s="106">
        <v>170</v>
      </c>
    </row>
    <row r="91" spans="1:10" ht="15" thickBot="1" x14ac:dyDescent="0.35">
      <c r="A91" s="1217"/>
      <c r="B91" s="139" t="s">
        <v>18</v>
      </c>
      <c r="C91" s="106">
        <v>267</v>
      </c>
      <c r="D91" s="106">
        <v>267</v>
      </c>
      <c r="E91" s="140">
        <v>267</v>
      </c>
      <c r="F91" s="140">
        <v>267</v>
      </c>
      <c r="G91" s="106">
        <v>267</v>
      </c>
      <c r="H91" s="106">
        <v>267</v>
      </c>
      <c r="I91" s="140">
        <v>267</v>
      </c>
      <c r="J91" s="106">
        <v>267</v>
      </c>
    </row>
    <row r="92" spans="1:10" ht="15" thickBot="1" x14ac:dyDescent="0.35">
      <c r="A92" s="1217"/>
      <c r="B92" s="137" t="s">
        <v>252</v>
      </c>
      <c r="C92" s="98">
        <v>1</v>
      </c>
      <c r="D92" s="98">
        <v>0</v>
      </c>
      <c r="E92" s="140">
        <v>0</v>
      </c>
      <c r="F92" s="140">
        <v>0</v>
      </c>
      <c r="G92" s="98">
        <v>1</v>
      </c>
      <c r="H92" s="98">
        <v>0</v>
      </c>
      <c r="I92" s="140">
        <v>0</v>
      </c>
      <c r="J92" s="98">
        <v>2</v>
      </c>
    </row>
    <row r="93" spans="1:10" ht="15" thickBot="1" x14ac:dyDescent="0.35">
      <c r="A93" s="1217"/>
      <c r="B93" s="139" t="s">
        <v>287</v>
      </c>
      <c r="C93" s="96">
        <v>0.78656604226312399</v>
      </c>
      <c r="D93" s="96">
        <v>0.42028184237826399</v>
      </c>
      <c r="E93" s="138">
        <v>0.240257056158688</v>
      </c>
      <c r="F93" s="138">
        <v>0.31293360587964902</v>
      </c>
      <c r="G93" s="96">
        <v>2.10043165451662</v>
      </c>
      <c r="H93" s="96">
        <v>0.61185254651269905</v>
      </c>
      <c r="I93" s="138">
        <v>0.204796851479737</v>
      </c>
      <c r="J93" s="96">
        <v>2.21033787569178</v>
      </c>
    </row>
    <row r="94" spans="1:10" x14ac:dyDescent="0.3">
      <c r="A94" s="1218"/>
      <c r="B94" s="142" t="s">
        <v>254</v>
      </c>
      <c r="C94" s="96">
        <v>9.0271428706131002E-2</v>
      </c>
      <c r="D94" s="96">
        <v>4.8234274469275001E-2</v>
      </c>
      <c r="E94" s="138">
        <v>2.7573460524397599E-2</v>
      </c>
      <c r="F94" s="138">
        <v>3.5914293492303302E-2</v>
      </c>
      <c r="G94" s="96">
        <v>0.24105918151163899</v>
      </c>
      <c r="H94" s="96">
        <v>7.0220172958737101E-2</v>
      </c>
      <c r="I94" s="138">
        <v>2.3503817078602999E-2</v>
      </c>
      <c r="J94" s="96">
        <v>0.25367273342728902</v>
      </c>
    </row>
    <row r="95" spans="1:10" ht="15" thickBot="1" x14ac:dyDescent="0.35">
      <c r="A95" s="1216" t="s">
        <v>91</v>
      </c>
      <c r="B95" s="137" t="s">
        <v>265</v>
      </c>
      <c r="C95" s="145">
        <v>1.08012062062503</v>
      </c>
      <c r="D95" s="146">
        <v>9.0820034204240799E-2</v>
      </c>
      <c r="E95" s="146">
        <v>5.0847738546045497E-2</v>
      </c>
      <c r="F95" s="146">
        <v>1.6676084691971699E-2</v>
      </c>
      <c r="G95" s="145">
        <v>1.4062148602705</v>
      </c>
      <c r="H95" s="145">
        <v>0.24632468997906901</v>
      </c>
      <c r="I95" s="146">
        <v>0.11179700813263301</v>
      </c>
      <c r="J95" s="145">
        <v>1.7643365583821999</v>
      </c>
    </row>
    <row r="96" spans="1:10" ht="15" thickBot="1" x14ac:dyDescent="0.35">
      <c r="A96" s="1217"/>
      <c r="B96" s="139" t="s">
        <v>17</v>
      </c>
      <c r="C96" s="106">
        <v>246</v>
      </c>
      <c r="D96" s="140">
        <v>246</v>
      </c>
      <c r="E96" s="140">
        <v>246</v>
      </c>
      <c r="F96" s="140">
        <v>246</v>
      </c>
      <c r="G96" s="106">
        <v>246</v>
      </c>
      <c r="H96" s="106">
        <v>246</v>
      </c>
      <c r="I96" s="140">
        <v>246</v>
      </c>
      <c r="J96" s="106">
        <v>246</v>
      </c>
    </row>
    <row r="97" spans="1:10" ht="15" thickBot="1" x14ac:dyDescent="0.35">
      <c r="A97" s="1217"/>
      <c r="B97" s="139" t="s">
        <v>18</v>
      </c>
      <c r="C97" s="106">
        <v>153</v>
      </c>
      <c r="D97" s="140">
        <v>153</v>
      </c>
      <c r="E97" s="140">
        <v>153</v>
      </c>
      <c r="F97" s="140">
        <v>153</v>
      </c>
      <c r="G97" s="106">
        <v>153</v>
      </c>
      <c r="H97" s="106">
        <v>153</v>
      </c>
      <c r="I97" s="140">
        <v>153</v>
      </c>
      <c r="J97" s="106">
        <v>153</v>
      </c>
    </row>
    <row r="98" spans="1:10" ht="15" thickBot="1" x14ac:dyDescent="0.35">
      <c r="A98" s="1217"/>
      <c r="B98" s="137" t="s">
        <v>252</v>
      </c>
      <c r="C98" s="98">
        <v>1</v>
      </c>
      <c r="D98" s="140">
        <v>0</v>
      </c>
      <c r="E98" s="140">
        <v>0</v>
      </c>
      <c r="F98" s="140">
        <v>0</v>
      </c>
      <c r="G98" s="98">
        <v>1</v>
      </c>
      <c r="H98" s="98">
        <v>0</v>
      </c>
      <c r="I98" s="140">
        <v>0</v>
      </c>
      <c r="J98" s="98">
        <v>1</v>
      </c>
    </row>
    <row r="99" spans="1:10" ht="15" thickBot="1" x14ac:dyDescent="0.35">
      <c r="A99" s="1217"/>
      <c r="B99" s="139" t="s">
        <v>287</v>
      </c>
      <c r="C99" s="96">
        <v>1.05971094208966</v>
      </c>
      <c r="D99" s="138">
        <v>0.348648452777859</v>
      </c>
      <c r="E99" s="138">
        <v>0.23697715162566901</v>
      </c>
      <c r="F99" s="138">
        <v>0.16524447936525399</v>
      </c>
      <c r="G99" s="96">
        <v>1.60603836054303</v>
      </c>
      <c r="H99" s="96">
        <v>0.54651970448169995</v>
      </c>
      <c r="I99" s="138">
        <v>0.37296163948045202</v>
      </c>
      <c r="J99" s="96">
        <v>1.7837543538803999</v>
      </c>
    </row>
    <row r="100" spans="1:10" x14ac:dyDescent="0.3">
      <c r="A100" s="1218"/>
      <c r="B100" s="142" t="s">
        <v>254</v>
      </c>
      <c r="C100" s="96">
        <v>0.16066173657654201</v>
      </c>
      <c r="D100" s="138">
        <v>5.2858249974809098E-2</v>
      </c>
      <c r="E100" s="138">
        <v>3.5927873533197298E-2</v>
      </c>
      <c r="F100" s="138">
        <v>2.5052553446468201E-2</v>
      </c>
      <c r="G100" s="96">
        <v>0.24348990065590601</v>
      </c>
      <c r="H100" s="96">
        <v>8.2857316375525403E-2</v>
      </c>
      <c r="I100" s="138">
        <v>5.6544348364663898E-2</v>
      </c>
      <c r="J100" s="96">
        <v>0.27043324810375302</v>
      </c>
    </row>
    <row r="101" spans="1:10" ht="15" thickBot="1" x14ac:dyDescent="0.35">
      <c r="A101" s="1216" t="s">
        <v>66</v>
      </c>
      <c r="B101" s="137" t="s">
        <v>265</v>
      </c>
      <c r="C101" s="145">
        <v>1.0533423199709899</v>
      </c>
      <c r="D101" s="145">
        <v>0.117232592462653</v>
      </c>
      <c r="E101" s="145">
        <v>4.3958707495264003E-2</v>
      </c>
      <c r="F101" s="146">
        <v>3.0642662303182799E-2</v>
      </c>
      <c r="G101" s="145">
        <v>1.6373160819891399</v>
      </c>
      <c r="H101" s="145">
        <v>0.23130620130567001</v>
      </c>
      <c r="I101" s="145">
        <v>0.101420289638103</v>
      </c>
      <c r="J101" s="145">
        <v>1.9678855204966199</v>
      </c>
    </row>
    <row r="102" spans="1:10" ht="15" thickBot="1" x14ac:dyDescent="0.35">
      <c r="A102" s="1217"/>
      <c r="B102" s="139" t="s">
        <v>17</v>
      </c>
      <c r="C102" s="106">
        <v>682</v>
      </c>
      <c r="D102" s="106">
        <v>682</v>
      </c>
      <c r="E102" s="106">
        <v>682</v>
      </c>
      <c r="F102" s="140">
        <v>682</v>
      </c>
      <c r="G102" s="106">
        <v>681</v>
      </c>
      <c r="H102" s="106">
        <v>682</v>
      </c>
      <c r="I102" s="106">
        <v>682</v>
      </c>
      <c r="J102" s="106">
        <v>682</v>
      </c>
    </row>
    <row r="103" spans="1:10" ht="15" thickBot="1" x14ac:dyDescent="0.35">
      <c r="A103" s="1217"/>
      <c r="B103" s="139" t="s">
        <v>18</v>
      </c>
      <c r="C103" s="106">
        <v>762</v>
      </c>
      <c r="D103" s="106">
        <v>762</v>
      </c>
      <c r="E103" s="106">
        <v>761</v>
      </c>
      <c r="F103" s="140">
        <v>761</v>
      </c>
      <c r="G103" s="106">
        <v>761</v>
      </c>
      <c r="H103" s="106">
        <v>761</v>
      </c>
      <c r="I103" s="106">
        <v>761</v>
      </c>
      <c r="J103" s="106">
        <v>762</v>
      </c>
    </row>
    <row r="104" spans="1:10" ht="15" thickBot="1" x14ac:dyDescent="0.35">
      <c r="A104" s="1217"/>
      <c r="B104" s="137" t="s">
        <v>252</v>
      </c>
      <c r="C104" s="98">
        <v>1</v>
      </c>
      <c r="D104" s="98">
        <v>0</v>
      </c>
      <c r="E104" s="98">
        <v>0</v>
      </c>
      <c r="F104" s="140">
        <v>0</v>
      </c>
      <c r="G104" s="98">
        <v>1</v>
      </c>
      <c r="H104" s="98">
        <v>0</v>
      </c>
      <c r="I104" s="98">
        <v>0</v>
      </c>
      <c r="J104" s="98">
        <v>1</v>
      </c>
    </row>
    <row r="105" spans="1:10" ht="15" thickBot="1" x14ac:dyDescent="0.35">
      <c r="A105" s="1217"/>
      <c r="B105" s="139" t="s">
        <v>287</v>
      </c>
      <c r="C105" s="96">
        <v>0.81947939283337601</v>
      </c>
      <c r="D105" s="96">
        <v>0.38269996909811299</v>
      </c>
      <c r="E105" s="96">
        <v>0.22179857227018501</v>
      </c>
      <c r="F105" s="138">
        <v>0.24385400577668701</v>
      </c>
      <c r="G105" s="96">
        <v>1.9315341273551501</v>
      </c>
      <c r="H105" s="96">
        <v>0.55415214139909297</v>
      </c>
      <c r="I105" s="96">
        <v>0.37700530115400399</v>
      </c>
      <c r="J105" s="96">
        <v>2.13971711035683</v>
      </c>
    </row>
    <row r="106" spans="1:10" x14ac:dyDescent="0.3">
      <c r="A106" s="1218"/>
      <c r="B106" s="142" t="s">
        <v>254</v>
      </c>
      <c r="C106" s="96">
        <v>5.56712925849355E-2</v>
      </c>
      <c r="D106" s="96">
        <v>2.5998703735847201E-2</v>
      </c>
      <c r="E106" s="96">
        <v>1.50777719889578E-2</v>
      </c>
      <c r="F106" s="138">
        <v>1.6577090916599799E-2</v>
      </c>
      <c r="G106" s="96">
        <v>0.131304863070421</v>
      </c>
      <c r="H106" s="96">
        <v>3.7671025334780298E-2</v>
      </c>
      <c r="I106" s="96">
        <v>2.56286589730793E-2</v>
      </c>
      <c r="J106" s="96">
        <v>0.145361577534981</v>
      </c>
    </row>
    <row r="107" spans="1:10" x14ac:dyDescent="0.3">
      <c r="A107" s="135" t="s">
        <v>96</v>
      </c>
      <c r="B107" s="135"/>
      <c r="C107" s="136"/>
      <c r="D107" s="136"/>
      <c r="E107" s="136"/>
      <c r="F107" s="136"/>
      <c r="G107" s="136"/>
      <c r="H107" s="136"/>
      <c r="I107" s="136"/>
      <c r="J107" s="136"/>
    </row>
    <row r="108" spans="1:10" ht="15" thickBot="1" x14ac:dyDescent="0.35">
      <c r="A108" s="1216" t="s">
        <v>97</v>
      </c>
      <c r="B108" s="137" t="s">
        <v>265</v>
      </c>
      <c r="C108" s="100">
        <v>0.81753298168476296</v>
      </c>
      <c r="D108" s="100">
        <v>0.101022092634071</v>
      </c>
      <c r="E108" s="100">
        <v>1.7214431620676499E-2</v>
      </c>
      <c r="F108" s="100">
        <v>1.3762351355429201E-2</v>
      </c>
      <c r="G108" s="100">
        <v>1.6093165479814999</v>
      </c>
      <c r="H108" s="100">
        <v>0.17453264199614499</v>
      </c>
      <c r="I108" s="100">
        <v>4.7955090673835403E-2</v>
      </c>
      <c r="J108" s="100">
        <v>1.8313238907918901</v>
      </c>
    </row>
    <row r="109" spans="1:10" ht="15" thickBot="1" x14ac:dyDescent="0.35">
      <c r="A109" s="1217"/>
      <c r="B109" s="139" t="s">
        <v>17</v>
      </c>
      <c r="C109" s="106">
        <v>3091</v>
      </c>
      <c r="D109" s="106">
        <v>3088</v>
      </c>
      <c r="E109" s="106">
        <v>3090</v>
      </c>
      <c r="F109" s="106">
        <v>3089</v>
      </c>
      <c r="G109" s="106">
        <v>3086</v>
      </c>
      <c r="H109" s="106">
        <v>3086</v>
      </c>
      <c r="I109" s="106">
        <v>3086</v>
      </c>
      <c r="J109" s="106">
        <v>3087</v>
      </c>
    </row>
    <row r="110" spans="1:10" ht="15" thickBot="1" x14ac:dyDescent="0.35">
      <c r="A110" s="1217"/>
      <c r="B110" s="139" t="s">
        <v>18</v>
      </c>
      <c r="C110" s="106">
        <v>2557</v>
      </c>
      <c r="D110" s="106">
        <v>2554</v>
      </c>
      <c r="E110" s="106">
        <v>2554</v>
      </c>
      <c r="F110" s="106">
        <v>2554</v>
      </c>
      <c r="G110" s="106">
        <v>2552</v>
      </c>
      <c r="H110" s="106">
        <v>2551</v>
      </c>
      <c r="I110" s="106">
        <v>2551</v>
      </c>
      <c r="J110" s="106">
        <v>2553</v>
      </c>
    </row>
    <row r="111" spans="1:10" ht="15" thickBot="1" x14ac:dyDescent="0.35">
      <c r="A111" s="1217"/>
      <c r="B111" s="137" t="s">
        <v>252</v>
      </c>
      <c r="C111" s="106">
        <v>1</v>
      </c>
      <c r="D111" s="106">
        <v>0</v>
      </c>
      <c r="E111" s="106">
        <v>0</v>
      </c>
      <c r="F111" s="106">
        <v>0</v>
      </c>
      <c r="G111" s="106">
        <v>1</v>
      </c>
      <c r="H111" s="106">
        <v>0</v>
      </c>
      <c r="I111" s="106">
        <v>0</v>
      </c>
      <c r="J111" s="106">
        <v>1</v>
      </c>
    </row>
    <row r="112" spans="1:10" ht="15" thickBot="1" x14ac:dyDescent="0.35">
      <c r="A112" s="1217"/>
      <c r="B112" s="139" t="s">
        <v>287</v>
      </c>
      <c r="C112" s="100">
        <v>1.60128568707559</v>
      </c>
      <c r="D112" s="100">
        <v>0.35150179797515102</v>
      </c>
      <c r="E112" s="100">
        <v>0.14823629403880201</v>
      </c>
      <c r="F112" s="100">
        <v>0.152523757241217</v>
      </c>
      <c r="G112" s="100">
        <v>1.7923852715111099</v>
      </c>
      <c r="H112" s="100">
        <v>0.47442212238095999</v>
      </c>
      <c r="I112" s="100">
        <v>0.249572056908058</v>
      </c>
      <c r="J112" s="100">
        <v>1.9055872656602699</v>
      </c>
    </row>
    <row r="113" spans="1:49" x14ac:dyDescent="0.3">
      <c r="A113" s="1218"/>
      <c r="B113" s="142" t="s">
        <v>254</v>
      </c>
      <c r="C113" s="147">
        <v>5.9384651394745303E-2</v>
      </c>
      <c r="D113" s="147">
        <v>1.30433112530849E-2</v>
      </c>
      <c r="E113" s="147">
        <v>5.5006606887643798E-3</v>
      </c>
      <c r="F113" s="147">
        <v>5.6597572207234903E-3</v>
      </c>
      <c r="G113" s="147">
        <v>6.6536780838782394E-2</v>
      </c>
      <c r="H113" s="147">
        <v>1.7614911127150201E-2</v>
      </c>
      <c r="I113" s="147">
        <v>9.2664093744039E-3</v>
      </c>
      <c r="J113" s="147">
        <v>7.0725200633392604E-2</v>
      </c>
    </row>
    <row r="114" spans="1:49" ht="15" thickBot="1" x14ac:dyDescent="0.35">
      <c r="A114" s="1216" t="s">
        <v>107</v>
      </c>
      <c r="B114" s="137" t="s">
        <v>265</v>
      </c>
      <c r="C114" s="145">
        <v>1.1951466052881199</v>
      </c>
      <c r="D114" s="145">
        <v>0.12365306770526401</v>
      </c>
      <c r="E114" s="145">
        <v>3.7548192260935198E-2</v>
      </c>
      <c r="F114" s="145">
        <v>4.7902388297059201E-2</v>
      </c>
      <c r="G114" s="145">
        <v>1.6555057791226999</v>
      </c>
      <c r="H114" s="145">
        <v>0.27398207959701498</v>
      </c>
      <c r="I114" s="145">
        <v>8.0787971728094002E-2</v>
      </c>
      <c r="J114" s="145">
        <v>2.01014011310171</v>
      </c>
    </row>
    <row r="115" spans="1:49" ht="15" thickBot="1" x14ac:dyDescent="0.35">
      <c r="A115" s="1217"/>
      <c r="B115" s="139" t="s">
        <v>17</v>
      </c>
      <c r="C115" s="106">
        <v>2408</v>
      </c>
      <c r="D115" s="106">
        <v>2407</v>
      </c>
      <c r="E115" s="106">
        <v>2408</v>
      </c>
      <c r="F115" s="106">
        <v>2408</v>
      </c>
      <c r="G115" s="106">
        <v>2407</v>
      </c>
      <c r="H115" s="106">
        <v>2406</v>
      </c>
      <c r="I115" s="106">
        <v>2406</v>
      </c>
      <c r="J115" s="106">
        <v>2407</v>
      </c>
    </row>
    <row r="116" spans="1:49" ht="15" thickBot="1" x14ac:dyDescent="0.35">
      <c r="A116" s="1217"/>
      <c r="B116" s="139" t="s">
        <v>18</v>
      </c>
      <c r="C116" s="106">
        <v>2044</v>
      </c>
      <c r="D116" s="106">
        <v>2043</v>
      </c>
      <c r="E116" s="106">
        <v>2044</v>
      </c>
      <c r="F116" s="106">
        <v>2044</v>
      </c>
      <c r="G116" s="106">
        <v>2043</v>
      </c>
      <c r="H116" s="106">
        <v>2042</v>
      </c>
      <c r="I116" s="106">
        <v>2042</v>
      </c>
      <c r="J116" s="106">
        <v>2043</v>
      </c>
    </row>
    <row r="117" spans="1:49" ht="15" thickBot="1" x14ac:dyDescent="0.35">
      <c r="A117" s="1217"/>
      <c r="B117" s="137" t="s">
        <v>252</v>
      </c>
      <c r="C117" s="106">
        <v>1</v>
      </c>
      <c r="D117" s="106">
        <v>0</v>
      </c>
      <c r="E117" s="106">
        <v>0</v>
      </c>
      <c r="F117" s="106">
        <v>0</v>
      </c>
      <c r="G117" s="106">
        <v>1</v>
      </c>
      <c r="H117" s="106">
        <v>0</v>
      </c>
      <c r="I117" s="106">
        <v>0</v>
      </c>
      <c r="J117" s="106">
        <v>2</v>
      </c>
    </row>
    <row r="118" spans="1:49" ht="15" thickBot="1" x14ac:dyDescent="0.35">
      <c r="A118" s="1217"/>
      <c r="B118" s="139" t="s">
        <v>287</v>
      </c>
      <c r="C118" s="96">
        <v>0.86141963729134796</v>
      </c>
      <c r="D118" s="96">
        <v>0.40628251807855598</v>
      </c>
      <c r="E118" s="96">
        <v>0.23115714496266601</v>
      </c>
      <c r="F118" s="96">
        <v>0.27280350693700001</v>
      </c>
      <c r="G118" s="96">
        <v>1.8124363062851601</v>
      </c>
      <c r="H118" s="96">
        <v>0.60420072880581499</v>
      </c>
      <c r="I118" s="96">
        <v>0.34007688680509701</v>
      </c>
      <c r="J118" s="96">
        <v>2.00179999472837</v>
      </c>
    </row>
    <row r="119" spans="1:49" x14ac:dyDescent="0.3">
      <c r="A119" s="1218"/>
      <c r="B119" s="142" t="s">
        <v>254</v>
      </c>
      <c r="C119" s="147">
        <v>3.5730992172818499E-2</v>
      </c>
      <c r="D119" s="147">
        <v>1.6856395238300601E-2</v>
      </c>
      <c r="E119" s="147">
        <v>9.5882120395156308E-3</v>
      </c>
      <c r="F119" s="147">
        <v>1.1315669563481999E-2</v>
      </c>
      <c r="G119" s="147">
        <v>7.5196793766748302E-2</v>
      </c>
      <c r="H119" s="147">
        <v>2.5074029330383201E-2</v>
      </c>
      <c r="I119" s="147">
        <v>1.4113021431122599E-2</v>
      </c>
      <c r="J119" s="147">
        <v>8.3053369017086501E-2</v>
      </c>
    </row>
    <row r="120" spans="1:49" ht="15" thickBot="1" x14ac:dyDescent="0.35">
      <c r="A120" s="1216" t="s">
        <v>117</v>
      </c>
      <c r="B120" s="137" t="s">
        <v>265</v>
      </c>
      <c r="C120" s="145">
        <v>1.41722201195532</v>
      </c>
      <c r="D120" s="145">
        <v>0.18775628796299701</v>
      </c>
      <c r="E120" s="145">
        <v>4.6854380425276003E-2</v>
      </c>
      <c r="F120" s="145">
        <v>7.1394083527976604E-2</v>
      </c>
      <c r="G120" s="145">
        <v>1.62542177142294</v>
      </c>
      <c r="H120" s="145">
        <v>0.35514371748227502</v>
      </c>
      <c r="I120" s="145">
        <v>7.8886930934610106E-2</v>
      </c>
      <c r="J120" s="145">
        <v>2.0594524198398299</v>
      </c>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row>
    <row r="121" spans="1:49" ht="15" thickBot="1" x14ac:dyDescent="0.35">
      <c r="A121" s="1217"/>
      <c r="B121" s="139" t="s">
        <v>17</v>
      </c>
      <c r="C121" s="106">
        <v>1165</v>
      </c>
      <c r="D121" s="106">
        <v>1162</v>
      </c>
      <c r="E121" s="106">
        <v>1165</v>
      </c>
      <c r="F121" s="106">
        <v>1165</v>
      </c>
      <c r="G121" s="106">
        <v>1163</v>
      </c>
      <c r="H121" s="106">
        <v>1163</v>
      </c>
      <c r="I121" s="106">
        <v>1163</v>
      </c>
      <c r="J121" s="106">
        <v>1163</v>
      </c>
    </row>
    <row r="122" spans="1:49" ht="15" thickBot="1" x14ac:dyDescent="0.35">
      <c r="A122" s="1217"/>
      <c r="B122" s="139" t="s">
        <v>18</v>
      </c>
      <c r="C122" s="106">
        <v>1038</v>
      </c>
      <c r="D122" s="106">
        <v>1037</v>
      </c>
      <c r="E122" s="106">
        <v>1038</v>
      </c>
      <c r="F122" s="106">
        <v>1038</v>
      </c>
      <c r="G122" s="106">
        <v>1037</v>
      </c>
      <c r="H122" s="106">
        <v>1037</v>
      </c>
      <c r="I122" s="106">
        <v>1037</v>
      </c>
      <c r="J122" s="106">
        <v>1037</v>
      </c>
    </row>
    <row r="123" spans="1:49" ht="15" thickBot="1" x14ac:dyDescent="0.35">
      <c r="A123" s="1217"/>
      <c r="B123" s="137" t="s">
        <v>252</v>
      </c>
      <c r="C123" s="106">
        <v>1</v>
      </c>
      <c r="D123" s="106">
        <v>0</v>
      </c>
      <c r="E123" s="106">
        <v>0</v>
      </c>
      <c r="F123" s="106">
        <v>0</v>
      </c>
      <c r="G123" s="106">
        <v>1</v>
      </c>
      <c r="H123" s="106">
        <v>0</v>
      </c>
      <c r="I123" s="106">
        <v>0</v>
      </c>
      <c r="J123" s="106">
        <v>2</v>
      </c>
    </row>
    <row r="124" spans="1:49" ht="15" thickBot="1" x14ac:dyDescent="0.35">
      <c r="A124" s="1217"/>
      <c r="B124" s="139" t="s">
        <v>287</v>
      </c>
      <c r="C124" s="96">
        <v>0.92125838236650304</v>
      </c>
      <c r="D124" s="96">
        <v>0.53316798043150404</v>
      </c>
      <c r="E124" s="96">
        <v>0.239681177101735</v>
      </c>
      <c r="F124" s="96">
        <v>0.325732603595495</v>
      </c>
      <c r="G124" s="96">
        <v>2.0483960196746001</v>
      </c>
      <c r="H124" s="96">
        <v>0.65127790919506501</v>
      </c>
      <c r="I124" s="96">
        <v>0.33389041558827498</v>
      </c>
      <c r="J124" s="96">
        <v>2.2064503360918302</v>
      </c>
    </row>
    <row r="125" spans="1:49" x14ac:dyDescent="0.3">
      <c r="A125" s="1218"/>
      <c r="B125" s="142" t="s">
        <v>254</v>
      </c>
      <c r="C125" s="147">
        <v>5.3623299035547203E-2</v>
      </c>
      <c r="D125" s="147">
        <v>3.10488439967034E-2</v>
      </c>
      <c r="E125" s="147">
        <v>1.39510214277814E-2</v>
      </c>
      <c r="F125" s="147">
        <v>1.89597806028752E-2</v>
      </c>
      <c r="G125" s="147">
        <v>0.119287599391981</v>
      </c>
      <c r="H125" s="147">
        <v>3.7926932867819799E-2</v>
      </c>
      <c r="I125" s="147">
        <v>1.9443987272462701E-2</v>
      </c>
      <c r="J125" s="147">
        <v>0.128491835192999</v>
      </c>
    </row>
    <row r="126" spans="1:49" ht="15" thickBot="1" x14ac:dyDescent="0.35">
      <c r="A126" s="1216" t="s">
        <v>125</v>
      </c>
      <c r="B126" s="137" t="s">
        <v>265</v>
      </c>
      <c r="C126" s="145">
        <v>1.51478629359699</v>
      </c>
      <c r="D126" s="145">
        <v>0.212915675348327</v>
      </c>
      <c r="E126" s="146">
        <v>3.77334566545212E-2</v>
      </c>
      <c r="F126" s="145">
        <v>9.5536507471988594E-2</v>
      </c>
      <c r="G126" s="145">
        <v>1.1690377683089701</v>
      </c>
      <c r="H126" s="145">
        <v>0.33146267789985201</v>
      </c>
      <c r="I126" s="146">
        <v>7.1032810313635494E-2</v>
      </c>
      <c r="J126" s="145">
        <v>1.57153325652246</v>
      </c>
    </row>
    <row r="127" spans="1:49" ht="15" thickBot="1" x14ac:dyDescent="0.35">
      <c r="A127" s="1217"/>
      <c r="B127" s="139" t="s">
        <v>17</v>
      </c>
      <c r="C127" s="106">
        <v>298</v>
      </c>
      <c r="D127" s="106">
        <v>298</v>
      </c>
      <c r="E127" s="140">
        <v>298</v>
      </c>
      <c r="F127" s="106">
        <v>298</v>
      </c>
      <c r="G127" s="106">
        <v>298</v>
      </c>
      <c r="H127" s="106">
        <v>298</v>
      </c>
      <c r="I127" s="140">
        <v>298</v>
      </c>
      <c r="J127" s="106">
        <v>298</v>
      </c>
    </row>
    <row r="128" spans="1:49" ht="15" thickBot="1" x14ac:dyDescent="0.35">
      <c r="A128" s="1217"/>
      <c r="B128" s="139" t="s">
        <v>18</v>
      </c>
      <c r="C128" s="106">
        <v>235</v>
      </c>
      <c r="D128" s="106">
        <v>235</v>
      </c>
      <c r="E128" s="140">
        <v>235</v>
      </c>
      <c r="F128" s="106">
        <v>235</v>
      </c>
      <c r="G128" s="106">
        <v>235</v>
      </c>
      <c r="H128" s="106">
        <v>235</v>
      </c>
      <c r="I128" s="140">
        <v>235</v>
      </c>
      <c r="J128" s="106">
        <v>235</v>
      </c>
    </row>
    <row r="129" spans="1:10" ht="15" thickBot="1" x14ac:dyDescent="0.35">
      <c r="A129" s="1217"/>
      <c r="B129" s="137" t="s">
        <v>252</v>
      </c>
      <c r="C129" s="106">
        <v>1</v>
      </c>
      <c r="D129" s="106">
        <v>0</v>
      </c>
      <c r="E129" s="140">
        <v>0</v>
      </c>
      <c r="F129" s="106">
        <v>0</v>
      </c>
      <c r="G129" s="106">
        <v>1</v>
      </c>
      <c r="H129" s="106">
        <v>0</v>
      </c>
      <c r="I129" s="140">
        <v>0</v>
      </c>
      <c r="J129" s="106">
        <v>1</v>
      </c>
    </row>
    <row r="130" spans="1:10" ht="15" thickBot="1" x14ac:dyDescent="0.35">
      <c r="A130" s="1217"/>
      <c r="B130" s="139" t="s">
        <v>287</v>
      </c>
      <c r="C130" s="96">
        <v>0.86267784422613303</v>
      </c>
      <c r="D130" s="96">
        <v>0.430613379571818</v>
      </c>
      <c r="E130" s="138">
        <v>0.21338139841241199</v>
      </c>
      <c r="F130" s="96">
        <v>0.35696076479188499</v>
      </c>
      <c r="G130" s="96">
        <v>1.3805807665065699</v>
      </c>
      <c r="H130" s="96">
        <v>0.62991163544943196</v>
      </c>
      <c r="I130" s="138">
        <v>0.32656921005716699</v>
      </c>
      <c r="J130" s="96">
        <v>1.6072140696761801</v>
      </c>
    </row>
    <row r="131" spans="1:10" x14ac:dyDescent="0.3">
      <c r="A131" s="1218"/>
      <c r="B131" s="142" t="s">
        <v>254</v>
      </c>
      <c r="C131" s="127">
        <v>0.105532315429886</v>
      </c>
      <c r="D131" s="127">
        <v>5.2677401309717702E-2</v>
      </c>
      <c r="E131" s="138">
        <v>2.61031776750093E-2</v>
      </c>
      <c r="F131" s="127">
        <v>4.3667397138155602E-2</v>
      </c>
      <c r="G131" s="127">
        <v>0.16888794108083499</v>
      </c>
      <c r="H131" s="127">
        <v>7.7057772898801002E-2</v>
      </c>
      <c r="I131" s="138">
        <v>3.9949565317001098E-2</v>
      </c>
      <c r="J131" s="127">
        <v>0.19661223862375701</v>
      </c>
    </row>
    <row r="132" spans="1:10" ht="53.25" customHeight="1" x14ac:dyDescent="0.3">
      <c r="A132" s="1219" t="s">
        <v>289</v>
      </c>
      <c r="B132" s="1219"/>
      <c r="C132" s="1219"/>
      <c r="D132" s="1219"/>
      <c r="E132" s="1219"/>
      <c r="F132" s="1219"/>
      <c r="G132" s="1219"/>
      <c r="H132" s="1219"/>
      <c r="I132" s="1219"/>
      <c r="J132" s="1219"/>
    </row>
    <row r="134" spans="1:10" x14ac:dyDescent="0.3">
      <c r="A134" s="1215" t="s">
        <v>290</v>
      </c>
      <c r="B134" s="1215"/>
      <c r="C134" s="1215"/>
      <c r="D134" s="1215"/>
      <c r="E134" s="1215"/>
      <c r="F134" s="1215"/>
    </row>
    <row r="135" spans="1:10" x14ac:dyDescent="0.3">
      <c r="A135" s="1215" t="s">
        <v>291</v>
      </c>
      <c r="B135" s="1215"/>
      <c r="C135" s="1215"/>
      <c r="D135" s="1215"/>
      <c r="E135" s="1215"/>
      <c r="F135" s="1215"/>
    </row>
  </sheetData>
  <mergeCells count="24">
    <mergeCell ref="A71:A76"/>
    <mergeCell ref="A1:J1"/>
    <mergeCell ref="A5:J5"/>
    <mergeCell ref="A8:A13"/>
    <mergeCell ref="A22:A27"/>
    <mergeCell ref="A28:A33"/>
    <mergeCell ref="A34:A39"/>
    <mergeCell ref="A40:A45"/>
    <mergeCell ref="A46:A51"/>
    <mergeCell ref="A52:A57"/>
    <mergeCell ref="A58:A63"/>
    <mergeCell ref="A64:A69"/>
    <mergeCell ref="A135:F135"/>
    <mergeCell ref="A77:A82"/>
    <mergeCell ref="A83:A88"/>
    <mergeCell ref="A89:A94"/>
    <mergeCell ref="A95:A100"/>
    <mergeCell ref="A101:A106"/>
    <mergeCell ref="A108:A113"/>
    <mergeCell ref="A114:A119"/>
    <mergeCell ref="A120:A125"/>
    <mergeCell ref="A126:A131"/>
    <mergeCell ref="A132:J132"/>
    <mergeCell ref="A134:F134"/>
  </mergeCells>
  <hyperlinks>
    <hyperlink ref="A3" location="Kapitel2" display="&lt;  Zurück zur Übersicht"/>
  </hyperlinks>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1"/>
  <sheetViews>
    <sheetView showGridLines="0" zoomScaleNormal="100" workbookViewId="0">
      <selection sqref="A1:S1"/>
    </sheetView>
  </sheetViews>
  <sheetFormatPr baseColWidth="10" defaultColWidth="11.44140625" defaultRowHeight="14.4" x14ac:dyDescent="0.3"/>
  <cols>
    <col min="1" max="1" width="27.109375" style="443" customWidth="1"/>
    <col min="2" max="2" width="22.88671875" style="443" customWidth="1"/>
    <col min="3" max="19" width="15.6640625" style="443" customWidth="1"/>
    <col min="20" max="16384" width="11.44140625" style="443"/>
  </cols>
  <sheetData>
    <row r="1" spans="1:23" ht="24.6" x14ac:dyDescent="0.3">
      <c r="A1" s="1208" t="s">
        <v>1123</v>
      </c>
      <c r="B1" s="1208"/>
      <c r="C1" s="1208"/>
      <c r="D1" s="1208"/>
      <c r="E1" s="1208"/>
      <c r="F1" s="1208"/>
      <c r="G1" s="1208"/>
      <c r="H1" s="1208"/>
      <c r="I1" s="1208"/>
      <c r="J1" s="1208"/>
      <c r="K1" s="1208"/>
      <c r="L1" s="1208"/>
      <c r="M1" s="1208"/>
      <c r="N1" s="1208"/>
      <c r="O1" s="1208"/>
      <c r="P1" s="1208"/>
      <c r="Q1" s="1208"/>
      <c r="R1" s="1208"/>
      <c r="S1" s="1208"/>
    </row>
    <row r="3" spans="1:23" x14ac:dyDescent="0.3">
      <c r="A3" s="434" t="s">
        <v>7</v>
      </c>
      <c r="B3" s="713"/>
    </row>
    <row r="5" spans="1:23" ht="15" customHeight="1" x14ac:dyDescent="0.3">
      <c r="A5" s="1407" t="s">
        <v>1124</v>
      </c>
      <c r="B5" s="1407"/>
      <c r="C5" s="1407"/>
      <c r="D5" s="1407"/>
      <c r="E5" s="1407"/>
      <c r="F5" s="1407"/>
      <c r="G5" s="1407"/>
      <c r="H5" s="1407"/>
      <c r="I5" s="1407"/>
      <c r="J5" s="1407"/>
      <c r="K5" s="1407"/>
      <c r="L5" s="1407"/>
      <c r="M5" s="1407"/>
      <c r="N5" s="1407"/>
      <c r="O5" s="1407"/>
      <c r="P5" s="1407"/>
      <c r="Q5" s="1407"/>
      <c r="R5" s="1407"/>
      <c r="S5" s="1407"/>
    </row>
    <row r="6" spans="1:23" ht="15" customHeight="1" x14ac:dyDescent="0.3">
      <c r="A6" s="1460"/>
      <c r="B6" s="1444"/>
      <c r="C6" s="1463" t="s">
        <v>850</v>
      </c>
      <c r="D6" s="1464"/>
      <c r="E6" s="1463" t="s">
        <v>851</v>
      </c>
      <c r="F6" s="1464"/>
      <c r="G6" s="1463" t="s">
        <v>852</v>
      </c>
      <c r="H6" s="1464"/>
      <c r="I6" s="1463" t="s">
        <v>877</v>
      </c>
      <c r="J6" s="1464"/>
      <c r="K6" s="1463" t="s">
        <v>854</v>
      </c>
      <c r="L6" s="1464"/>
      <c r="M6" s="1463" t="s">
        <v>855</v>
      </c>
      <c r="N6" s="1464"/>
      <c r="O6" s="1463" t="s">
        <v>720</v>
      </c>
      <c r="P6" s="1464"/>
      <c r="Q6" s="1463" t="s">
        <v>156</v>
      </c>
      <c r="R6" s="1465"/>
      <c r="S6" s="1464"/>
      <c r="W6" s="787"/>
    </row>
    <row r="7" spans="1:23" x14ac:dyDescent="0.3">
      <c r="A7" s="1461"/>
      <c r="B7" s="1445"/>
      <c r="C7" s="789" t="s">
        <v>407</v>
      </c>
      <c r="D7" s="790" t="s">
        <v>408</v>
      </c>
      <c r="E7" s="789" t="s">
        <v>407</v>
      </c>
      <c r="F7" s="790" t="s">
        <v>408</v>
      </c>
      <c r="G7" s="789" t="s">
        <v>407</v>
      </c>
      <c r="H7" s="790" t="s">
        <v>408</v>
      </c>
      <c r="I7" s="789" t="s">
        <v>407</v>
      </c>
      <c r="J7" s="790" t="s">
        <v>408</v>
      </c>
      <c r="K7" s="789" t="s">
        <v>407</v>
      </c>
      <c r="L7" s="790" t="s">
        <v>408</v>
      </c>
      <c r="M7" s="789" t="s">
        <v>407</v>
      </c>
      <c r="N7" s="790" t="s">
        <v>408</v>
      </c>
      <c r="O7" s="789" t="s">
        <v>407</v>
      </c>
      <c r="P7" s="790" t="s">
        <v>408</v>
      </c>
      <c r="Q7" s="789" t="s">
        <v>407</v>
      </c>
      <c r="R7" s="790" t="s">
        <v>408</v>
      </c>
      <c r="S7" s="881" t="s">
        <v>723</v>
      </c>
    </row>
    <row r="8" spans="1:23" x14ac:dyDescent="0.3">
      <c r="A8" s="491" t="s">
        <v>37</v>
      </c>
      <c r="B8" s="491"/>
      <c r="C8" s="492"/>
      <c r="D8" s="491"/>
      <c r="E8" s="491"/>
      <c r="F8" s="491"/>
      <c r="G8" s="492"/>
      <c r="H8" s="491"/>
      <c r="I8" s="491"/>
      <c r="J8" s="491"/>
      <c r="K8" s="492"/>
      <c r="L8" s="491"/>
      <c r="M8" s="491"/>
      <c r="N8" s="491"/>
      <c r="O8" s="492"/>
      <c r="P8" s="491"/>
      <c r="Q8" s="491"/>
      <c r="R8" s="491"/>
      <c r="S8" s="491"/>
    </row>
    <row r="9" spans="1:23" ht="15" thickBot="1" x14ac:dyDescent="0.35">
      <c r="A9" s="1360" t="s">
        <v>38</v>
      </c>
      <c r="B9" s="471" t="s">
        <v>18</v>
      </c>
      <c r="C9" s="798">
        <v>2</v>
      </c>
      <c r="D9" s="525">
        <v>72</v>
      </c>
      <c r="E9" s="798">
        <v>1</v>
      </c>
      <c r="F9" s="882">
        <v>3</v>
      </c>
      <c r="G9" s="791">
        <v>11</v>
      </c>
      <c r="H9" s="525">
        <v>62</v>
      </c>
      <c r="I9" s="798">
        <v>0</v>
      </c>
      <c r="J9" s="882">
        <v>1</v>
      </c>
      <c r="K9" s="798">
        <v>4</v>
      </c>
      <c r="L9" s="525">
        <v>84</v>
      </c>
      <c r="M9" s="798">
        <v>1</v>
      </c>
      <c r="N9" s="525">
        <v>32</v>
      </c>
      <c r="O9" s="798">
        <v>1</v>
      </c>
      <c r="P9" s="525">
        <v>25</v>
      </c>
      <c r="Q9" s="791">
        <v>20</v>
      </c>
      <c r="R9" s="525">
        <v>279</v>
      </c>
      <c r="S9" s="525">
        <v>299</v>
      </c>
    </row>
    <row r="10" spans="1:23" ht="15" thickBot="1" x14ac:dyDescent="0.35">
      <c r="A10" s="1361"/>
      <c r="B10" s="473" t="s">
        <v>17</v>
      </c>
      <c r="C10" s="652">
        <v>2</v>
      </c>
      <c r="D10" s="528">
        <v>88</v>
      </c>
      <c r="E10" s="652">
        <v>1</v>
      </c>
      <c r="F10" s="883">
        <v>4</v>
      </c>
      <c r="G10" s="495">
        <v>17</v>
      </c>
      <c r="H10" s="528">
        <v>66</v>
      </c>
      <c r="I10" s="652">
        <v>0</v>
      </c>
      <c r="J10" s="883">
        <v>1</v>
      </c>
      <c r="K10" s="652">
        <v>5</v>
      </c>
      <c r="L10" s="528">
        <v>92</v>
      </c>
      <c r="M10" s="652">
        <v>1</v>
      </c>
      <c r="N10" s="528">
        <v>38</v>
      </c>
      <c r="O10" s="652">
        <v>1</v>
      </c>
      <c r="P10" s="528">
        <v>29</v>
      </c>
      <c r="Q10" s="495">
        <v>28</v>
      </c>
      <c r="R10" s="528">
        <v>318</v>
      </c>
      <c r="S10" s="528">
        <v>346</v>
      </c>
    </row>
    <row r="11" spans="1:23" ht="15" thickBot="1" x14ac:dyDescent="0.35">
      <c r="A11" s="1361"/>
      <c r="B11" s="473" t="s">
        <v>154</v>
      </c>
      <c r="C11" s="650">
        <v>2.3942237764808501</v>
      </c>
      <c r="D11" s="863">
        <v>97.6057762235192</v>
      </c>
      <c r="E11" s="650">
        <v>23.368729603325299</v>
      </c>
      <c r="F11" s="884">
        <v>76.631270396674694</v>
      </c>
      <c r="G11" s="497">
        <v>20.897432298820501</v>
      </c>
      <c r="H11" s="863">
        <v>79.102567701179495</v>
      </c>
      <c r="I11" s="652">
        <v>0</v>
      </c>
      <c r="J11" s="885">
        <v>100</v>
      </c>
      <c r="K11" s="650">
        <v>5.3313406268170196</v>
      </c>
      <c r="L11" s="863">
        <v>94.668659373183004</v>
      </c>
      <c r="M11" s="650">
        <v>3.0429595198156298</v>
      </c>
      <c r="N11" s="863">
        <v>96.957040480184403</v>
      </c>
      <c r="O11" s="650">
        <v>2.5143263102439999</v>
      </c>
      <c r="P11" s="863">
        <v>97.485673689755998</v>
      </c>
      <c r="Q11" s="497">
        <v>8.0753286001010292</v>
      </c>
      <c r="R11" s="863">
        <v>91.924671399898997</v>
      </c>
      <c r="S11" s="528">
        <v>100</v>
      </c>
    </row>
    <row r="12" spans="1:23" x14ac:dyDescent="0.3">
      <c r="A12" s="1418"/>
      <c r="B12" s="533" t="s">
        <v>254</v>
      </c>
      <c r="C12" s="799">
        <v>3.33253733227399</v>
      </c>
      <c r="D12" s="795">
        <v>3.33253733227399</v>
      </c>
      <c r="E12" s="799">
        <v>39.679055178543898</v>
      </c>
      <c r="F12" s="886">
        <v>39.679055178543898</v>
      </c>
      <c r="G12" s="535">
        <v>8.9238256694392497</v>
      </c>
      <c r="H12" s="795">
        <v>8.9238256694392497</v>
      </c>
      <c r="I12" s="842">
        <v>0</v>
      </c>
      <c r="J12" s="887">
        <v>0</v>
      </c>
      <c r="K12" s="799">
        <v>4.49107953817406</v>
      </c>
      <c r="L12" s="795">
        <v>4.49107953817406</v>
      </c>
      <c r="M12" s="799">
        <v>5.6072710050728096</v>
      </c>
      <c r="N12" s="795">
        <v>5.6072710050728096</v>
      </c>
      <c r="O12" s="799">
        <v>5.7579156474048698</v>
      </c>
      <c r="P12" s="795">
        <v>5.7579156474048698</v>
      </c>
      <c r="Q12" s="535">
        <v>2.9548218668274799</v>
      </c>
      <c r="R12" s="795">
        <v>2.9548218668274902</v>
      </c>
      <c r="S12" s="702" t="s">
        <v>136</v>
      </c>
    </row>
    <row r="13" spans="1:23" ht="15" thickBot="1" x14ac:dyDescent="0.35">
      <c r="A13" s="1360" t="s">
        <v>39</v>
      </c>
      <c r="B13" s="471" t="s">
        <v>18</v>
      </c>
      <c r="C13" s="798">
        <v>4</v>
      </c>
      <c r="D13" s="525">
        <v>170</v>
      </c>
      <c r="E13" s="798">
        <v>0</v>
      </c>
      <c r="F13" s="525">
        <v>7</v>
      </c>
      <c r="G13" s="791">
        <v>54</v>
      </c>
      <c r="H13" s="525">
        <v>165</v>
      </c>
      <c r="I13" s="798">
        <v>0</v>
      </c>
      <c r="J13" s="525">
        <v>27</v>
      </c>
      <c r="K13" s="791">
        <v>14</v>
      </c>
      <c r="L13" s="525">
        <v>173</v>
      </c>
      <c r="M13" s="798">
        <v>3</v>
      </c>
      <c r="N13" s="525">
        <v>79</v>
      </c>
      <c r="O13" s="791">
        <v>16</v>
      </c>
      <c r="P13" s="525">
        <v>53</v>
      </c>
      <c r="Q13" s="791">
        <v>91</v>
      </c>
      <c r="R13" s="525">
        <v>674</v>
      </c>
      <c r="S13" s="525">
        <v>765</v>
      </c>
    </row>
    <row r="14" spans="1:23" ht="15" thickBot="1" x14ac:dyDescent="0.35">
      <c r="A14" s="1361"/>
      <c r="B14" s="473" t="s">
        <v>17</v>
      </c>
      <c r="C14" s="652">
        <v>7</v>
      </c>
      <c r="D14" s="528">
        <v>191</v>
      </c>
      <c r="E14" s="652">
        <v>0</v>
      </c>
      <c r="F14" s="528">
        <v>7</v>
      </c>
      <c r="G14" s="495">
        <v>48</v>
      </c>
      <c r="H14" s="528">
        <v>178</v>
      </c>
      <c r="I14" s="652">
        <v>0</v>
      </c>
      <c r="J14" s="528">
        <v>27</v>
      </c>
      <c r="K14" s="495">
        <v>16</v>
      </c>
      <c r="L14" s="528">
        <v>181</v>
      </c>
      <c r="M14" s="652">
        <v>4</v>
      </c>
      <c r="N14" s="528">
        <v>94</v>
      </c>
      <c r="O14" s="495">
        <v>20</v>
      </c>
      <c r="P14" s="528">
        <v>56</v>
      </c>
      <c r="Q14" s="495">
        <v>96</v>
      </c>
      <c r="R14" s="528">
        <v>734</v>
      </c>
      <c r="S14" s="528">
        <v>830</v>
      </c>
    </row>
    <row r="15" spans="1:23" ht="15" customHeight="1" thickBot="1" x14ac:dyDescent="0.35">
      <c r="A15" s="1361"/>
      <c r="B15" s="473" t="s">
        <v>154</v>
      </c>
      <c r="C15" s="650">
        <v>3.6756069073475999</v>
      </c>
      <c r="D15" s="701">
        <v>96.3243930926524</v>
      </c>
      <c r="E15" s="652">
        <v>0</v>
      </c>
      <c r="F15" s="528">
        <v>100</v>
      </c>
      <c r="G15" s="497">
        <v>21.431334077720098</v>
      </c>
      <c r="H15" s="701">
        <v>78.568665922279905</v>
      </c>
      <c r="I15" s="652">
        <v>0</v>
      </c>
      <c r="J15" s="528">
        <v>100</v>
      </c>
      <c r="K15" s="497">
        <v>8.3462684728865906</v>
      </c>
      <c r="L15" s="701">
        <v>91.653731527113393</v>
      </c>
      <c r="M15" s="650">
        <v>3.9698788264373701</v>
      </c>
      <c r="N15" s="701">
        <v>96.030121173562605</v>
      </c>
      <c r="O15" s="497">
        <v>25.8975092639979</v>
      </c>
      <c r="P15" s="701">
        <v>74.102490736002096</v>
      </c>
      <c r="Q15" s="497">
        <v>11.5311399625795</v>
      </c>
      <c r="R15" s="701">
        <v>88.468860037420598</v>
      </c>
      <c r="S15" s="528">
        <v>100</v>
      </c>
    </row>
    <row r="16" spans="1:23" x14ac:dyDescent="0.3">
      <c r="A16" s="1418"/>
      <c r="B16" s="533" t="s">
        <v>254</v>
      </c>
      <c r="C16" s="799">
        <v>2.6750308791670601</v>
      </c>
      <c r="D16" s="702">
        <v>2.6750308791670601</v>
      </c>
      <c r="E16" s="842">
        <v>0</v>
      </c>
      <c r="F16" s="888">
        <v>0</v>
      </c>
      <c r="G16" s="535">
        <v>5.1999358848581601</v>
      </c>
      <c r="H16" s="702">
        <v>5.1999358848581601</v>
      </c>
      <c r="I16" s="842">
        <v>0</v>
      </c>
      <c r="J16" s="888">
        <v>0</v>
      </c>
      <c r="K16" s="535">
        <v>3.79289832793188</v>
      </c>
      <c r="L16" s="702">
        <v>3.7928983279318902</v>
      </c>
      <c r="M16" s="799">
        <v>4.0434883047601398</v>
      </c>
      <c r="N16" s="702">
        <v>4.04348830476013</v>
      </c>
      <c r="O16" s="535">
        <v>9.8898933812191903</v>
      </c>
      <c r="P16" s="702">
        <v>9.8898933812191903</v>
      </c>
      <c r="Q16" s="535">
        <v>2.1655657464895701</v>
      </c>
      <c r="R16" s="702">
        <v>2.1655657464895701</v>
      </c>
      <c r="S16" s="702" t="s">
        <v>136</v>
      </c>
    </row>
    <row r="17" spans="1:19" ht="15" customHeight="1" thickBot="1" x14ac:dyDescent="0.35">
      <c r="A17" s="1360" t="s">
        <v>47</v>
      </c>
      <c r="B17" s="471" t="s">
        <v>18</v>
      </c>
      <c r="C17" s="798">
        <v>1</v>
      </c>
      <c r="D17" s="525">
        <v>80</v>
      </c>
      <c r="E17" s="798">
        <v>1</v>
      </c>
      <c r="F17" s="882">
        <v>3</v>
      </c>
      <c r="G17" s="797">
        <v>7</v>
      </c>
      <c r="H17" s="525">
        <v>87</v>
      </c>
      <c r="I17" s="798">
        <v>0</v>
      </c>
      <c r="J17" s="525">
        <v>5</v>
      </c>
      <c r="K17" s="798">
        <v>1</v>
      </c>
      <c r="L17" s="525">
        <v>69</v>
      </c>
      <c r="M17" s="798">
        <v>0</v>
      </c>
      <c r="N17" s="525">
        <v>36</v>
      </c>
      <c r="O17" s="797">
        <v>5</v>
      </c>
      <c r="P17" s="525">
        <v>24</v>
      </c>
      <c r="Q17" s="791">
        <v>15</v>
      </c>
      <c r="R17" s="525">
        <v>304</v>
      </c>
      <c r="S17" s="525">
        <v>319</v>
      </c>
    </row>
    <row r="18" spans="1:19" ht="15.75" customHeight="1" thickBot="1" x14ac:dyDescent="0.35">
      <c r="A18" s="1361"/>
      <c r="B18" s="473" t="s">
        <v>17</v>
      </c>
      <c r="C18" s="652">
        <v>1</v>
      </c>
      <c r="D18" s="528">
        <v>113</v>
      </c>
      <c r="E18" s="652">
        <v>1</v>
      </c>
      <c r="F18" s="883">
        <v>2</v>
      </c>
      <c r="G18" s="658">
        <v>11</v>
      </c>
      <c r="H18" s="528">
        <v>119</v>
      </c>
      <c r="I18" s="652">
        <v>0</v>
      </c>
      <c r="J18" s="528">
        <v>5</v>
      </c>
      <c r="K18" s="652">
        <v>1</v>
      </c>
      <c r="L18" s="528">
        <v>96</v>
      </c>
      <c r="M18" s="652">
        <v>0</v>
      </c>
      <c r="N18" s="528">
        <v>49</v>
      </c>
      <c r="O18" s="658">
        <v>7</v>
      </c>
      <c r="P18" s="528">
        <v>31</v>
      </c>
      <c r="Q18" s="495">
        <v>20</v>
      </c>
      <c r="R18" s="528">
        <v>416</v>
      </c>
      <c r="S18" s="528">
        <v>436</v>
      </c>
    </row>
    <row r="19" spans="1:19" ht="15.75" customHeight="1" thickBot="1" x14ac:dyDescent="0.35">
      <c r="A19" s="1361"/>
      <c r="B19" s="473" t="s">
        <v>154</v>
      </c>
      <c r="C19" s="650">
        <v>0.64498216355961902</v>
      </c>
      <c r="D19" s="701">
        <v>99.355017836440396</v>
      </c>
      <c r="E19" s="650">
        <v>22.860874961812499</v>
      </c>
      <c r="F19" s="889">
        <v>77.139125038187501</v>
      </c>
      <c r="G19" s="531">
        <v>8.6072972108249193</v>
      </c>
      <c r="H19" s="701">
        <v>91.392702789175104</v>
      </c>
      <c r="I19" s="652">
        <v>0</v>
      </c>
      <c r="J19" s="528">
        <v>100</v>
      </c>
      <c r="K19" s="650">
        <v>1.00684502151561</v>
      </c>
      <c r="L19" s="701">
        <v>98.993154978484398</v>
      </c>
      <c r="M19" s="652">
        <v>0</v>
      </c>
      <c r="N19" s="528">
        <v>100</v>
      </c>
      <c r="O19" s="531">
        <v>17.386693649088102</v>
      </c>
      <c r="P19" s="701">
        <v>82.613306350911898</v>
      </c>
      <c r="Q19" s="497">
        <v>4.6501538922657204</v>
      </c>
      <c r="R19" s="701">
        <v>95.349846107734294</v>
      </c>
      <c r="S19" s="528">
        <v>100</v>
      </c>
    </row>
    <row r="20" spans="1:19" ht="15" customHeight="1" x14ac:dyDescent="0.3">
      <c r="A20" s="1418"/>
      <c r="B20" s="533" t="s">
        <v>254</v>
      </c>
      <c r="C20" s="799">
        <v>1.6680036605278901</v>
      </c>
      <c r="D20" s="702">
        <v>1.6680036605278801</v>
      </c>
      <c r="E20" s="799">
        <v>39.375359898264698</v>
      </c>
      <c r="F20" s="890">
        <v>39.375359898264698</v>
      </c>
      <c r="G20" s="532">
        <v>5.4249530890532798</v>
      </c>
      <c r="H20" s="702">
        <v>5.4249530890532798</v>
      </c>
      <c r="I20" s="842">
        <v>0</v>
      </c>
      <c r="J20" s="888">
        <v>0</v>
      </c>
      <c r="K20" s="799">
        <v>2.2377194151894702</v>
      </c>
      <c r="L20" s="702">
        <v>2.2377194151894901</v>
      </c>
      <c r="M20" s="842">
        <v>0</v>
      </c>
      <c r="N20" s="888">
        <v>0</v>
      </c>
      <c r="O20" s="532">
        <v>13.197912890716699</v>
      </c>
      <c r="P20" s="702">
        <v>13.197912890716699</v>
      </c>
      <c r="Q20" s="535">
        <v>2.2108998649138498</v>
      </c>
      <c r="R20" s="702">
        <v>2.21089986491386</v>
      </c>
      <c r="S20" s="702" t="s">
        <v>136</v>
      </c>
    </row>
    <row r="21" spans="1:19" ht="15" customHeight="1" thickBot="1" x14ac:dyDescent="0.35">
      <c r="A21" s="1360" t="s">
        <v>51</v>
      </c>
      <c r="B21" s="471" t="s">
        <v>18</v>
      </c>
      <c r="C21" s="798">
        <v>2</v>
      </c>
      <c r="D21" s="525">
        <v>91</v>
      </c>
      <c r="E21" s="798">
        <v>1</v>
      </c>
      <c r="F21" s="882">
        <v>4</v>
      </c>
      <c r="G21" s="791">
        <v>15</v>
      </c>
      <c r="H21" s="525">
        <v>93</v>
      </c>
      <c r="I21" s="798">
        <v>0</v>
      </c>
      <c r="J21" s="525">
        <v>15</v>
      </c>
      <c r="K21" s="797">
        <v>6</v>
      </c>
      <c r="L21" s="525">
        <v>88</v>
      </c>
      <c r="M21" s="798">
        <v>1</v>
      </c>
      <c r="N21" s="525">
        <v>43</v>
      </c>
      <c r="O21" s="797">
        <v>5</v>
      </c>
      <c r="P21" s="525">
        <v>33</v>
      </c>
      <c r="Q21" s="791">
        <v>30</v>
      </c>
      <c r="R21" s="525">
        <v>367</v>
      </c>
      <c r="S21" s="525">
        <v>397</v>
      </c>
    </row>
    <row r="22" spans="1:19" ht="15" thickBot="1" x14ac:dyDescent="0.35">
      <c r="A22" s="1361"/>
      <c r="B22" s="473" t="s">
        <v>17</v>
      </c>
      <c r="C22" s="652">
        <v>3</v>
      </c>
      <c r="D22" s="528">
        <v>137</v>
      </c>
      <c r="E22" s="652">
        <v>1</v>
      </c>
      <c r="F22" s="883">
        <v>7</v>
      </c>
      <c r="G22" s="495">
        <v>18</v>
      </c>
      <c r="H22" s="528">
        <v>125</v>
      </c>
      <c r="I22" s="652">
        <v>0</v>
      </c>
      <c r="J22" s="528">
        <v>18</v>
      </c>
      <c r="K22" s="658">
        <v>9</v>
      </c>
      <c r="L22" s="528">
        <v>116</v>
      </c>
      <c r="M22" s="652">
        <v>1</v>
      </c>
      <c r="N22" s="528">
        <v>44</v>
      </c>
      <c r="O22" s="658">
        <v>6</v>
      </c>
      <c r="P22" s="528">
        <v>48</v>
      </c>
      <c r="Q22" s="495">
        <v>38</v>
      </c>
      <c r="R22" s="528">
        <v>496</v>
      </c>
      <c r="S22" s="528">
        <v>534</v>
      </c>
    </row>
    <row r="23" spans="1:19" ht="15" thickBot="1" x14ac:dyDescent="0.35">
      <c r="A23" s="1361"/>
      <c r="B23" s="473" t="s">
        <v>154</v>
      </c>
      <c r="C23" s="650">
        <v>2.1412219853332801</v>
      </c>
      <c r="D23" s="701">
        <v>97.858778014666697</v>
      </c>
      <c r="E23" s="650">
        <v>16.6606514020961</v>
      </c>
      <c r="F23" s="889">
        <v>83.339348597903907</v>
      </c>
      <c r="G23" s="497">
        <v>12.7949549572437</v>
      </c>
      <c r="H23" s="701">
        <v>87.205045042756296</v>
      </c>
      <c r="I23" s="652">
        <v>0</v>
      </c>
      <c r="J23" s="528">
        <v>100</v>
      </c>
      <c r="K23" s="531">
        <v>6.9722073678986201</v>
      </c>
      <c r="L23" s="701">
        <v>93.027792632101395</v>
      </c>
      <c r="M23" s="650">
        <v>2.84513724486815</v>
      </c>
      <c r="N23" s="701">
        <v>97.154862755131802</v>
      </c>
      <c r="O23" s="531">
        <v>10.5063729399357</v>
      </c>
      <c r="P23" s="701">
        <v>89.493627060064298</v>
      </c>
      <c r="Q23" s="497">
        <v>7.1848154081866298</v>
      </c>
      <c r="R23" s="701">
        <v>92.815184591813406</v>
      </c>
      <c r="S23" s="528">
        <v>100</v>
      </c>
    </row>
    <row r="24" spans="1:19" x14ac:dyDescent="0.3">
      <c r="A24" s="1418"/>
      <c r="B24" s="533" t="s">
        <v>254</v>
      </c>
      <c r="C24" s="799">
        <v>2.81488087575186</v>
      </c>
      <c r="D24" s="702">
        <v>2.8148808757518702</v>
      </c>
      <c r="E24" s="799">
        <v>31.250487096803301</v>
      </c>
      <c r="F24" s="890">
        <v>31.250487096803301</v>
      </c>
      <c r="G24" s="535">
        <v>6.0276643675798098</v>
      </c>
      <c r="H24" s="702">
        <v>6.0276643675798098</v>
      </c>
      <c r="I24" s="842">
        <v>0</v>
      </c>
      <c r="J24" s="888">
        <v>0</v>
      </c>
      <c r="K24" s="532">
        <v>4.9260445208175003</v>
      </c>
      <c r="L24" s="702">
        <v>4.9260445208175003</v>
      </c>
      <c r="M24" s="799">
        <v>4.7003294291457101</v>
      </c>
      <c r="N24" s="702">
        <v>4.7003294291457101</v>
      </c>
      <c r="O24" s="532">
        <v>9.3282766293182604</v>
      </c>
      <c r="P24" s="702">
        <v>9.3282766293182604</v>
      </c>
      <c r="Q24" s="535">
        <v>2.4304843220529802</v>
      </c>
      <c r="R24" s="702">
        <v>2.4304843220529802</v>
      </c>
      <c r="S24" s="702" t="s">
        <v>136</v>
      </c>
    </row>
    <row r="25" spans="1:19" ht="15" thickBot="1" x14ac:dyDescent="0.35">
      <c r="A25" s="1360" t="s">
        <v>56</v>
      </c>
      <c r="B25" s="471" t="s">
        <v>18</v>
      </c>
      <c r="C25" s="797">
        <v>11</v>
      </c>
      <c r="D25" s="525">
        <v>238</v>
      </c>
      <c r="E25" s="798">
        <v>1</v>
      </c>
      <c r="F25" s="525">
        <v>8</v>
      </c>
      <c r="G25" s="791">
        <v>40</v>
      </c>
      <c r="H25" s="525">
        <v>286</v>
      </c>
      <c r="I25" s="798">
        <v>1</v>
      </c>
      <c r="J25" s="525">
        <v>49</v>
      </c>
      <c r="K25" s="791">
        <v>30</v>
      </c>
      <c r="L25" s="525">
        <v>263</v>
      </c>
      <c r="M25" s="797">
        <v>5</v>
      </c>
      <c r="N25" s="525">
        <v>122</v>
      </c>
      <c r="O25" s="791">
        <v>31</v>
      </c>
      <c r="P25" s="525">
        <v>117</v>
      </c>
      <c r="Q25" s="791">
        <v>119</v>
      </c>
      <c r="R25" s="891">
        <v>1083</v>
      </c>
      <c r="S25" s="891">
        <v>1202</v>
      </c>
    </row>
    <row r="26" spans="1:19" ht="15" thickBot="1" x14ac:dyDescent="0.35">
      <c r="A26" s="1361"/>
      <c r="B26" s="473" t="s">
        <v>17</v>
      </c>
      <c r="C26" s="658">
        <v>15</v>
      </c>
      <c r="D26" s="528">
        <v>352</v>
      </c>
      <c r="E26" s="652">
        <v>1</v>
      </c>
      <c r="F26" s="528">
        <v>16</v>
      </c>
      <c r="G26" s="495">
        <v>55</v>
      </c>
      <c r="H26" s="528">
        <v>372</v>
      </c>
      <c r="I26" s="652">
        <v>2</v>
      </c>
      <c r="J26" s="528">
        <v>69</v>
      </c>
      <c r="K26" s="495">
        <v>37</v>
      </c>
      <c r="L26" s="528">
        <v>357</v>
      </c>
      <c r="M26" s="658">
        <v>8</v>
      </c>
      <c r="N26" s="528">
        <v>168</v>
      </c>
      <c r="O26" s="495">
        <v>39</v>
      </c>
      <c r="P26" s="528">
        <v>149</v>
      </c>
      <c r="Q26" s="495">
        <v>157</v>
      </c>
      <c r="R26" s="700">
        <v>1484</v>
      </c>
      <c r="S26" s="700">
        <v>1641</v>
      </c>
    </row>
    <row r="27" spans="1:19" ht="15" thickBot="1" x14ac:dyDescent="0.35">
      <c r="A27" s="1361"/>
      <c r="B27" s="473" t="s">
        <v>154</v>
      </c>
      <c r="C27" s="531">
        <v>3.9906638007150899</v>
      </c>
      <c r="D27" s="701">
        <v>96.009336199284903</v>
      </c>
      <c r="E27" s="650">
        <v>6.2934782988028202</v>
      </c>
      <c r="F27" s="701">
        <v>93.706521701197204</v>
      </c>
      <c r="G27" s="497">
        <v>12.8992653464481</v>
      </c>
      <c r="H27" s="701">
        <v>87.100734653551896</v>
      </c>
      <c r="I27" s="650">
        <v>3.3513162783217099</v>
      </c>
      <c r="J27" s="701">
        <v>96.648683721678296</v>
      </c>
      <c r="K27" s="497">
        <v>9.3279959630871598</v>
      </c>
      <c r="L27" s="701">
        <v>90.672004036912796</v>
      </c>
      <c r="M27" s="531">
        <v>4.5088482610485698</v>
      </c>
      <c r="N27" s="701">
        <v>95.491151738951402</v>
      </c>
      <c r="O27" s="497">
        <v>20.8844914709967</v>
      </c>
      <c r="P27" s="701">
        <v>79.115508529003307</v>
      </c>
      <c r="Q27" s="497">
        <v>9.5829799366144002</v>
      </c>
      <c r="R27" s="701">
        <v>90.417020063385607</v>
      </c>
      <c r="S27" s="528">
        <v>100</v>
      </c>
    </row>
    <row r="28" spans="1:19" x14ac:dyDescent="0.3">
      <c r="A28" s="1418"/>
      <c r="B28" s="533" t="s">
        <v>254</v>
      </c>
      <c r="C28" s="532">
        <v>2.3262178523865198</v>
      </c>
      <c r="D28" s="702">
        <v>2.3262178523865198</v>
      </c>
      <c r="E28" s="799">
        <v>15.180279825262501</v>
      </c>
      <c r="F28" s="702">
        <v>15.180279825262501</v>
      </c>
      <c r="G28" s="535">
        <v>3.4814114306519599</v>
      </c>
      <c r="H28" s="702">
        <v>3.4814114306519599</v>
      </c>
      <c r="I28" s="799">
        <v>4.7729999663016001</v>
      </c>
      <c r="J28" s="702">
        <v>4.7729999663016098</v>
      </c>
      <c r="K28" s="535">
        <v>3.1861610596181298</v>
      </c>
      <c r="L28" s="702">
        <v>3.1861610596181298</v>
      </c>
      <c r="M28" s="532">
        <v>3.4528941803444799</v>
      </c>
      <c r="N28" s="702">
        <v>3.4528941803444799</v>
      </c>
      <c r="O28" s="535">
        <v>6.26588846913421</v>
      </c>
      <c r="P28" s="702">
        <v>6.26588846913421</v>
      </c>
      <c r="Q28" s="535">
        <v>1.59218637818036</v>
      </c>
      <c r="R28" s="702">
        <v>1.59218637818036</v>
      </c>
      <c r="S28" s="702" t="s">
        <v>136</v>
      </c>
    </row>
    <row r="29" spans="1:19" ht="15.75" customHeight="1" thickBot="1" x14ac:dyDescent="0.35">
      <c r="A29" s="1360" t="s">
        <v>66</v>
      </c>
      <c r="B29" s="471" t="s">
        <v>18</v>
      </c>
      <c r="C29" s="797">
        <v>9</v>
      </c>
      <c r="D29" s="525">
        <v>127</v>
      </c>
      <c r="E29" s="798">
        <v>2</v>
      </c>
      <c r="F29" s="882">
        <v>4</v>
      </c>
      <c r="G29" s="791">
        <v>45</v>
      </c>
      <c r="H29" s="525">
        <v>151</v>
      </c>
      <c r="I29" s="798">
        <v>0</v>
      </c>
      <c r="J29" s="525">
        <v>27</v>
      </c>
      <c r="K29" s="791">
        <v>17</v>
      </c>
      <c r="L29" s="525">
        <v>156</v>
      </c>
      <c r="M29" s="797">
        <v>5</v>
      </c>
      <c r="N29" s="525">
        <v>71</v>
      </c>
      <c r="O29" s="791">
        <v>23</v>
      </c>
      <c r="P29" s="525">
        <v>41</v>
      </c>
      <c r="Q29" s="791">
        <v>101</v>
      </c>
      <c r="R29" s="525">
        <v>577</v>
      </c>
      <c r="S29" s="525">
        <v>678</v>
      </c>
    </row>
    <row r="30" spans="1:19" ht="15" thickBot="1" x14ac:dyDescent="0.35">
      <c r="A30" s="1361"/>
      <c r="B30" s="473" t="s">
        <v>17</v>
      </c>
      <c r="C30" s="658">
        <v>8</v>
      </c>
      <c r="D30" s="528">
        <v>137</v>
      </c>
      <c r="E30" s="652">
        <v>2</v>
      </c>
      <c r="F30" s="883">
        <v>3</v>
      </c>
      <c r="G30" s="495">
        <v>38</v>
      </c>
      <c r="H30" s="528">
        <v>149</v>
      </c>
      <c r="I30" s="652">
        <v>0</v>
      </c>
      <c r="J30" s="528">
        <v>24</v>
      </c>
      <c r="K30" s="495">
        <v>16</v>
      </c>
      <c r="L30" s="528">
        <v>149</v>
      </c>
      <c r="M30" s="658">
        <v>5</v>
      </c>
      <c r="N30" s="528">
        <v>66</v>
      </c>
      <c r="O30" s="495">
        <v>19</v>
      </c>
      <c r="P30" s="528">
        <v>39</v>
      </c>
      <c r="Q30" s="495">
        <v>88</v>
      </c>
      <c r="R30" s="528">
        <v>567</v>
      </c>
      <c r="S30" s="528">
        <v>655</v>
      </c>
    </row>
    <row r="31" spans="1:19" ht="15" thickBot="1" x14ac:dyDescent="0.35">
      <c r="A31" s="1361"/>
      <c r="B31" s="473" t="s">
        <v>154</v>
      </c>
      <c r="C31" s="531">
        <v>5.7280422741926804</v>
      </c>
      <c r="D31" s="701">
        <v>94.271957725807297</v>
      </c>
      <c r="E31" s="650">
        <v>47.265817279082803</v>
      </c>
      <c r="F31" s="889">
        <v>52.734182720917197</v>
      </c>
      <c r="G31" s="497">
        <v>20.1023671961525</v>
      </c>
      <c r="H31" s="701">
        <v>79.8976328038475</v>
      </c>
      <c r="I31" s="652">
        <v>0</v>
      </c>
      <c r="J31" s="528">
        <v>100</v>
      </c>
      <c r="K31" s="497">
        <v>9.6132881086488702</v>
      </c>
      <c r="L31" s="701">
        <v>90.386711891351098</v>
      </c>
      <c r="M31" s="531">
        <v>6.5914544868588099</v>
      </c>
      <c r="N31" s="701">
        <v>93.408545513141206</v>
      </c>
      <c r="O31" s="497">
        <v>32.640169255423999</v>
      </c>
      <c r="P31" s="701">
        <v>67.359830744576001</v>
      </c>
      <c r="Q31" s="497">
        <v>13.3930407191569</v>
      </c>
      <c r="R31" s="701">
        <v>86.6069592808431</v>
      </c>
      <c r="S31" s="528">
        <v>100</v>
      </c>
    </row>
    <row r="32" spans="1:19" x14ac:dyDescent="0.3">
      <c r="A32" s="1418"/>
      <c r="B32" s="533" t="s">
        <v>254</v>
      </c>
      <c r="C32" s="532">
        <v>3.73676399501108</v>
      </c>
      <c r="D32" s="702">
        <v>3.73676399501108</v>
      </c>
      <c r="E32" s="799">
        <v>38.222124619123001</v>
      </c>
      <c r="F32" s="890">
        <v>38.222124619123001</v>
      </c>
      <c r="G32" s="535">
        <v>5.3682567015070903</v>
      </c>
      <c r="H32" s="702">
        <v>5.3682567015070903</v>
      </c>
      <c r="I32" s="842">
        <v>0</v>
      </c>
      <c r="J32" s="888">
        <v>0</v>
      </c>
      <c r="K32" s="535">
        <v>4.2027734020190399</v>
      </c>
      <c r="L32" s="702">
        <v>4.2027734020190399</v>
      </c>
      <c r="M32" s="532">
        <v>5.3376229400182904</v>
      </c>
      <c r="N32" s="702">
        <v>5.3376229400182904</v>
      </c>
      <c r="O32" s="535">
        <v>10.9915125802593</v>
      </c>
      <c r="P32" s="702">
        <v>10.9915125802593</v>
      </c>
      <c r="Q32" s="535">
        <v>2.4528551191046999</v>
      </c>
      <c r="R32" s="702">
        <v>2.4528551191046999</v>
      </c>
      <c r="S32" s="702" t="s">
        <v>136</v>
      </c>
    </row>
    <row r="33" spans="1:19" ht="15" thickBot="1" x14ac:dyDescent="0.35">
      <c r="A33" s="1360" t="s">
        <v>71</v>
      </c>
      <c r="B33" s="471" t="s">
        <v>18</v>
      </c>
      <c r="C33" s="798">
        <v>0</v>
      </c>
      <c r="D33" s="525">
        <v>37</v>
      </c>
      <c r="E33" s="798">
        <v>1</v>
      </c>
      <c r="F33" s="882">
        <v>1</v>
      </c>
      <c r="G33" s="798">
        <v>1</v>
      </c>
      <c r="H33" s="525">
        <v>30</v>
      </c>
      <c r="I33" s="798">
        <v>0</v>
      </c>
      <c r="J33" s="525">
        <v>7</v>
      </c>
      <c r="K33" s="798">
        <v>2</v>
      </c>
      <c r="L33" s="525">
        <v>27</v>
      </c>
      <c r="M33" s="798">
        <v>0</v>
      </c>
      <c r="N33" s="525">
        <v>12</v>
      </c>
      <c r="O33" s="798">
        <v>4</v>
      </c>
      <c r="P33" s="525">
        <v>7</v>
      </c>
      <c r="Q33" s="797">
        <v>8</v>
      </c>
      <c r="R33" s="525">
        <v>121</v>
      </c>
      <c r="S33" s="525">
        <v>129</v>
      </c>
    </row>
    <row r="34" spans="1:19" ht="15" thickBot="1" x14ac:dyDescent="0.35">
      <c r="A34" s="1361"/>
      <c r="B34" s="473" t="s">
        <v>17</v>
      </c>
      <c r="C34" s="652">
        <v>0</v>
      </c>
      <c r="D34" s="528">
        <v>50</v>
      </c>
      <c r="E34" s="652">
        <v>1</v>
      </c>
      <c r="F34" s="883">
        <v>1</v>
      </c>
      <c r="G34" s="652">
        <v>2</v>
      </c>
      <c r="H34" s="528">
        <v>38</v>
      </c>
      <c r="I34" s="652">
        <v>0</v>
      </c>
      <c r="J34" s="528">
        <v>9</v>
      </c>
      <c r="K34" s="652">
        <v>3</v>
      </c>
      <c r="L34" s="528">
        <v>37</v>
      </c>
      <c r="M34" s="652">
        <v>0</v>
      </c>
      <c r="N34" s="528">
        <v>18</v>
      </c>
      <c r="O34" s="652">
        <v>4</v>
      </c>
      <c r="P34" s="528">
        <v>11</v>
      </c>
      <c r="Q34" s="658">
        <v>10</v>
      </c>
      <c r="R34" s="528">
        <v>163</v>
      </c>
      <c r="S34" s="528">
        <v>173</v>
      </c>
    </row>
    <row r="35" spans="1:19" ht="15" thickBot="1" x14ac:dyDescent="0.35">
      <c r="A35" s="1361"/>
      <c r="B35" s="473" t="s">
        <v>154</v>
      </c>
      <c r="C35" s="652">
        <v>0</v>
      </c>
      <c r="D35" s="528">
        <v>100</v>
      </c>
      <c r="E35" s="650">
        <v>49.582755828728999</v>
      </c>
      <c r="F35" s="889">
        <v>50.417244171271001</v>
      </c>
      <c r="G35" s="650">
        <v>5.4009873462889102</v>
      </c>
      <c r="H35" s="701">
        <v>94.5990126537111</v>
      </c>
      <c r="I35" s="652">
        <v>0</v>
      </c>
      <c r="J35" s="528">
        <v>100</v>
      </c>
      <c r="K35" s="650">
        <v>6.7734195179557704</v>
      </c>
      <c r="L35" s="701">
        <v>93.226580482044199</v>
      </c>
      <c r="M35" s="652">
        <v>0</v>
      </c>
      <c r="N35" s="528">
        <v>100</v>
      </c>
      <c r="O35" s="650">
        <v>26.128849759881099</v>
      </c>
      <c r="P35" s="701">
        <v>73.871150240118894</v>
      </c>
      <c r="Q35" s="531">
        <v>5.6088678461547303</v>
      </c>
      <c r="R35" s="701">
        <v>94.391132153845305</v>
      </c>
      <c r="S35" s="528">
        <v>100</v>
      </c>
    </row>
    <row r="36" spans="1:19" x14ac:dyDescent="0.3">
      <c r="A36" s="1418"/>
      <c r="B36" s="533" t="s">
        <v>254</v>
      </c>
      <c r="C36" s="842">
        <v>0</v>
      </c>
      <c r="D36" s="888">
        <v>0</v>
      </c>
      <c r="E36" s="799">
        <v>66.299558763565798</v>
      </c>
      <c r="F36" s="890">
        <v>66.299558763565798</v>
      </c>
      <c r="G36" s="799">
        <v>7.6132446926619401</v>
      </c>
      <c r="H36" s="702">
        <v>7.6132446926619304</v>
      </c>
      <c r="I36" s="842">
        <v>0</v>
      </c>
      <c r="J36" s="888">
        <v>0</v>
      </c>
      <c r="K36" s="799">
        <v>8.7507569074131393</v>
      </c>
      <c r="L36" s="702">
        <v>8.7507569074131393</v>
      </c>
      <c r="M36" s="842">
        <v>0</v>
      </c>
      <c r="N36" s="888">
        <v>0</v>
      </c>
      <c r="O36" s="799">
        <v>24.8411666073989</v>
      </c>
      <c r="P36" s="702">
        <v>24.8411666073989</v>
      </c>
      <c r="Q36" s="532">
        <v>3.7990857812091101</v>
      </c>
      <c r="R36" s="702">
        <v>3.7990857812091101</v>
      </c>
      <c r="S36" s="702" t="s">
        <v>136</v>
      </c>
    </row>
    <row r="37" spans="1:19" ht="15" thickBot="1" x14ac:dyDescent="0.35">
      <c r="A37" s="1360" t="s">
        <v>72</v>
      </c>
      <c r="B37" s="471" t="s">
        <v>18</v>
      </c>
      <c r="C37" s="798">
        <v>2</v>
      </c>
      <c r="D37" s="525">
        <v>65</v>
      </c>
      <c r="E37" s="798">
        <v>0</v>
      </c>
      <c r="F37" s="882">
        <v>1</v>
      </c>
      <c r="G37" s="791">
        <v>23</v>
      </c>
      <c r="H37" s="525">
        <v>71</v>
      </c>
      <c r="I37" s="798">
        <v>0</v>
      </c>
      <c r="J37" s="525">
        <v>6</v>
      </c>
      <c r="K37" s="798">
        <v>2</v>
      </c>
      <c r="L37" s="525">
        <v>57</v>
      </c>
      <c r="M37" s="798">
        <v>2</v>
      </c>
      <c r="N37" s="525">
        <v>27</v>
      </c>
      <c r="O37" s="797">
        <v>12</v>
      </c>
      <c r="P37" s="525">
        <v>16</v>
      </c>
      <c r="Q37" s="791">
        <v>41</v>
      </c>
      <c r="R37" s="525">
        <v>243</v>
      </c>
      <c r="S37" s="525">
        <v>284</v>
      </c>
    </row>
    <row r="38" spans="1:19" ht="15" thickBot="1" x14ac:dyDescent="0.35">
      <c r="A38" s="1361"/>
      <c r="B38" s="473" t="s">
        <v>17</v>
      </c>
      <c r="C38" s="652">
        <v>1</v>
      </c>
      <c r="D38" s="528">
        <v>62</v>
      </c>
      <c r="E38" s="652">
        <v>0</v>
      </c>
      <c r="F38" s="883">
        <v>3</v>
      </c>
      <c r="G38" s="495">
        <v>19</v>
      </c>
      <c r="H38" s="528">
        <v>72</v>
      </c>
      <c r="I38" s="652">
        <v>0</v>
      </c>
      <c r="J38" s="528">
        <v>4</v>
      </c>
      <c r="K38" s="652">
        <v>4</v>
      </c>
      <c r="L38" s="528">
        <v>50</v>
      </c>
      <c r="M38" s="652">
        <v>1</v>
      </c>
      <c r="N38" s="528">
        <v>25</v>
      </c>
      <c r="O38" s="658">
        <v>11</v>
      </c>
      <c r="P38" s="528">
        <v>23</v>
      </c>
      <c r="Q38" s="495">
        <v>36</v>
      </c>
      <c r="R38" s="528">
        <v>239</v>
      </c>
      <c r="S38" s="528">
        <v>275</v>
      </c>
    </row>
    <row r="39" spans="1:19" ht="15" thickBot="1" x14ac:dyDescent="0.35">
      <c r="A39" s="1361"/>
      <c r="B39" s="473" t="s">
        <v>154</v>
      </c>
      <c r="C39" s="650">
        <v>1.1868929816982099</v>
      </c>
      <c r="D39" s="701">
        <v>98.813107018301807</v>
      </c>
      <c r="E39" s="652">
        <v>0</v>
      </c>
      <c r="F39" s="883">
        <v>100</v>
      </c>
      <c r="G39" s="497">
        <v>21.066454639112798</v>
      </c>
      <c r="H39" s="701">
        <v>78.933545360887194</v>
      </c>
      <c r="I39" s="652">
        <v>0</v>
      </c>
      <c r="J39" s="528">
        <v>100</v>
      </c>
      <c r="K39" s="650">
        <v>7.37233463841687</v>
      </c>
      <c r="L39" s="701">
        <v>92.627665361583098</v>
      </c>
      <c r="M39" s="650">
        <v>4.0953958829925003</v>
      </c>
      <c r="N39" s="701">
        <v>95.904604117007494</v>
      </c>
      <c r="O39" s="531">
        <v>32.613443875452298</v>
      </c>
      <c r="P39" s="701">
        <v>67.386556124547695</v>
      </c>
      <c r="Q39" s="497">
        <v>13.0953739055333</v>
      </c>
      <c r="R39" s="701">
        <v>86.904626094466707</v>
      </c>
      <c r="S39" s="528">
        <v>100</v>
      </c>
    </row>
    <row r="40" spans="1:19" x14ac:dyDescent="0.3">
      <c r="A40" s="1418"/>
      <c r="B40" s="533" t="s">
        <v>254</v>
      </c>
      <c r="C40" s="799">
        <v>2.48111223733066</v>
      </c>
      <c r="D40" s="702">
        <v>2.48111223733066</v>
      </c>
      <c r="E40" s="842">
        <v>0</v>
      </c>
      <c r="F40" s="892">
        <v>0</v>
      </c>
      <c r="G40" s="535">
        <v>7.8873907729834096</v>
      </c>
      <c r="H40" s="702">
        <v>7.8873907729834096</v>
      </c>
      <c r="I40" s="842">
        <v>0</v>
      </c>
      <c r="J40" s="888">
        <v>0</v>
      </c>
      <c r="K40" s="799">
        <v>6.3799551666441801</v>
      </c>
      <c r="L40" s="702">
        <v>6.3799551666441801</v>
      </c>
      <c r="M40" s="799">
        <v>6.9014354103814401</v>
      </c>
      <c r="N40" s="702">
        <v>6.9014354103814499</v>
      </c>
      <c r="O40" s="532">
        <v>16.6140953846954</v>
      </c>
      <c r="P40" s="702">
        <v>16.6140953846954</v>
      </c>
      <c r="Q40" s="535">
        <v>3.7539802449242101</v>
      </c>
      <c r="R40" s="702">
        <v>3.7539802449242101</v>
      </c>
      <c r="S40" s="702" t="s">
        <v>136</v>
      </c>
    </row>
    <row r="41" spans="1:19" x14ac:dyDescent="0.3">
      <c r="A41" s="491" t="s">
        <v>288</v>
      </c>
      <c r="B41" s="586"/>
      <c r="C41" s="893"/>
      <c r="D41" s="893"/>
      <c r="E41" s="893"/>
      <c r="F41" s="893"/>
      <c r="G41" s="893"/>
      <c r="H41" s="893"/>
      <c r="I41" s="893"/>
      <c r="J41" s="893"/>
      <c r="K41" s="893"/>
      <c r="L41" s="893"/>
      <c r="M41" s="893"/>
      <c r="N41" s="893"/>
      <c r="O41" s="893"/>
      <c r="P41" s="893"/>
      <c r="Q41" s="893"/>
      <c r="R41" s="893"/>
      <c r="S41" s="893"/>
    </row>
    <row r="42" spans="1:19" ht="15" thickBot="1" x14ac:dyDescent="0.35">
      <c r="A42" s="1360" t="s">
        <v>27</v>
      </c>
      <c r="B42" s="471" t="s">
        <v>18</v>
      </c>
      <c r="C42" s="797">
        <v>11</v>
      </c>
      <c r="D42" s="525">
        <v>205</v>
      </c>
      <c r="E42" s="798">
        <v>1</v>
      </c>
      <c r="F42" s="525">
        <v>5</v>
      </c>
      <c r="G42" s="791">
        <v>37</v>
      </c>
      <c r="H42" s="525">
        <v>257</v>
      </c>
      <c r="I42" s="798">
        <v>1</v>
      </c>
      <c r="J42" s="525">
        <v>44</v>
      </c>
      <c r="K42" s="791">
        <v>26</v>
      </c>
      <c r="L42" s="525">
        <v>234</v>
      </c>
      <c r="M42" s="797">
        <v>5</v>
      </c>
      <c r="N42" s="525">
        <v>107</v>
      </c>
      <c r="O42" s="791">
        <v>29</v>
      </c>
      <c r="P42" s="525">
        <v>110</v>
      </c>
      <c r="Q42" s="791">
        <v>110</v>
      </c>
      <c r="R42" s="525">
        <v>962</v>
      </c>
      <c r="S42" s="891">
        <v>1072</v>
      </c>
    </row>
    <row r="43" spans="1:19" ht="15" customHeight="1" thickBot="1" x14ac:dyDescent="0.35">
      <c r="A43" s="1361"/>
      <c r="B43" s="473" t="s">
        <v>17</v>
      </c>
      <c r="C43" s="658">
        <v>15</v>
      </c>
      <c r="D43" s="528">
        <v>309</v>
      </c>
      <c r="E43" s="652">
        <v>1</v>
      </c>
      <c r="F43" s="528">
        <v>12</v>
      </c>
      <c r="G43" s="495">
        <v>51</v>
      </c>
      <c r="H43" s="528">
        <v>342</v>
      </c>
      <c r="I43" s="652">
        <v>2</v>
      </c>
      <c r="J43" s="528">
        <v>64</v>
      </c>
      <c r="K43" s="495">
        <v>33</v>
      </c>
      <c r="L43" s="528">
        <v>323</v>
      </c>
      <c r="M43" s="658">
        <v>8</v>
      </c>
      <c r="N43" s="528">
        <v>148</v>
      </c>
      <c r="O43" s="495">
        <v>38</v>
      </c>
      <c r="P43" s="528">
        <v>139</v>
      </c>
      <c r="Q43" s="495">
        <v>147</v>
      </c>
      <c r="R43" s="700">
        <v>1337</v>
      </c>
      <c r="S43" s="700">
        <v>1484</v>
      </c>
    </row>
    <row r="44" spans="1:19" ht="15" thickBot="1" x14ac:dyDescent="0.35">
      <c r="A44" s="1361"/>
      <c r="B44" s="473" t="s">
        <v>154</v>
      </c>
      <c r="C44" s="531">
        <v>4.5227675940953196</v>
      </c>
      <c r="D44" s="701">
        <v>95.477232405904701</v>
      </c>
      <c r="E44" s="650">
        <v>8.3918368008621993</v>
      </c>
      <c r="F44" s="701">
        <v>91.608163199137806</v>
      </c>
      <c r="G44" s="497">
        <v>12.9092803528525</v>
      </c>
      <c r="H44" s="701">
        <v>87.090719647147495</v>
      </c>
      <c r="I44" s="650">
        <v>3.6487865374154098</v>
      </c>
      <c r="J44" s="701">
        <v>96.351213462584596</v>
      </c>
      <c r="K44" s="497">
        <v>9.1646990239843102</v>
      </c>
      <c r="L44" s="701">
        <v>90.835300976015702</v>
      </c>
      <c r="M44" s="531">
        <v>5.0882518416436797</v>
      </c>
      <c r="N44" s="701">
        <v>94.911748158356303</v>
      </c>
      <c r="O44" s="497">
        <v>21.321538381261501</v>
      </c>
      <c r="P44" s="701">
        <v>78.678461618738496</v>
      </c>
      <c r="Q44" s="497">
        <v>9.9087710136902807</v>
      </c>
      <c r="R44" s="701">
        <v>90.091228986309702</v>
      </c>
      <c r="S44" s="528">
        <v>100</v>
      </c>
    </row>
    <row r="45" spans="1:19" x14ac:dyDescent="0.3">
      <c r="A45" s="1418"/>
      <c r="B45" s="533" t="s">
        <v>254</v>
      </c>
      <c r="C45" s="532">
        <v>2.6515262120025498</v>
      </c>
      <c r="D45" s="702">
        <v>2.6515262120025498</v>
      </c>
      <c r="E45" s="799">
        <v>21.227103174230901</v>
      </c>
      <c r="F45" s="702">
        <v>21.227103174230901</v>
      </c>
      <c r="G45" s="535">
        <v>3.6671953418468899</v>
      </c>
      <c r="H45" s="702">
        <v>3.6671953418468899</v>
      </c>
      <c r="I45" s="799">
        <v>5.2416415632217204</v>
      </c>
      <c r="J45" s="702">
        <v>5.2416415632217204</v>
      </c>
      <c r="K45" s="535">
        <v>3.3556025277881898</v>
      </c>
      <c r="L45" s="702">
        <v>3.3556025277881898</v>
      </c>
      <c r="M45" s="532">
        <v>3.89409038688897</v>
      </c>
      <c r="N45" s="702">
        <v>3.8940903868889798</v>
      </c>
      <c r="O45" s="535">
        <v>6.5147919576341202</v>
      </c>
      <c r="P45" s="702">
        <v>6.5147919576341202</v>
      </c>
      <c r="Q45" s="535">
        <v>1.71129354724214</v>
      </c>
      <c r="R45" s="702">
        <v>1.71129354724214</v>
      </c>
      <c r="S45" s="702" t="s">
        <v>136</v>
      </c>
    </row>
    <row r="46" spans="1:19" ht="15" thickBot="1" x14ac:dyDescent="0.35">
      <c r="A46" s="1360" t="s">
        <v>84</v>
      </c>
      <c r="B46" s="471" t="s">
        <v>18</v>
      </c>
      <c r="C46" s="798">
        <v>4</v>
      </c>
      <c r="D46" s="525">
        <v>109</v>
      </c>
      <c r="E46" s="798">
        <v>0</v>
      </c>
      <c r="F46" s="525">
        <v>5</v>
      </c>
      <c r="G46" s="791">
        <v>34</v>
      </c>
      <c r="H46" s="525">
        <v>83</v>
      </c>
      <c r="I46" s="798">
        <v>0</v>
      </c>
      <c r="J46" s="525">
        <v>16</v>
      </c>
      <c r="K46" s="797">
        <v>8</v>
      </c>
      <c r="L46" s="525">
        <v>104</v>
      </c>
      <c r="M46" s="798">
        <v>2</v>
      </c>
      <c r="N46" s="525">
        <v>55</v>
      </c>
      <c r="O46" s="791">
        <v>13</v>
      </c>
      <c r="P46" s="525">
        <v>36</v>
      </c>
      <c r="Q46" s="791">
        <v>61</v>
      </c>
      <c r="R46" s="525">
        <v>408</v>
      </c>
      <c r="S46" s="525">
        <v>469</v>
      </c>
    </row>
    <row r="47" spans="1:19" ht="15" thickBot="1" x14ac:dyDescent="0.35">
      <c r="A47" s="1361"/>
      <c r="B47" s="473" t="s">
        <v>17</v>
      </c>
      <c r="C47" s="652">
        <v>7</v>
      </c>
      <c r="D47" s="528">
        <v>112</v>
      </c>
      <c r="E47" s="652">
        <v>0</v>
      </c>
      <c r="F47" s="528">
        <v>4</v>
      </c>
      <c r="G47" s="495">
        <v>30</v>
      </c>
      <c r="H47" s="528">
        <v>88</v>
      </c>
      <c r="I47" s="652">
        <v>0</v>
      </c>
      <c r="J47" s="528">
        <v>17</v>
      </c>
      <c r="K47" s="658">
        <v>9</v>
      </c>
      <c r="L47" s="528">
        <v>108</v>
      </c>
      <c r="M47" s="652">
        <v>2</v>
      </c>
      <c r="N47" s="528">
        <v>60</v>
      </c>
      <c r="O47" s="495">
        <v>15</v>
      </c>
      <c r="P47" s="528">
        <v>37</v>
      </c>
      <c r="Q47" s="495">
        <v>63</v>
      </c>
      <c r="R47" s="528">
        <v>428</v>
      </c>
      <c r="S47" s="528">
        <v>491</v>
      </c>
    </row>
    <row r="48" spans="1:19" ht="15" thickBot="1" x14ac:dyDescent="0.35">
      <c r="A48" s="1361"/>
      <c r="B48" s="473" t="s">
        <v>154</v>
      </c>
      <c r="C48" s="650">
        <v>6.0963069946460404</v>
      </c>
      <c r="D48" s="701">
        <v>93.903693005353901</v>
      </c>
      <c r="E48" s="652">
        <v>0</v>
      </c>
      <c r="F48" s="528">
        <v>100</v>
      </c>
      <c r="G48" s="497">
        <v>25.2454518639376</v>
      </c>
      <c r="H48" s="701">
        <v>74.754548136062397</v>
      </c>
      <c r="I48" s="652">
        <v>0</v>
      </c>
      <c r="J48" s="528">
        <v>100</v>
      </c>
      <c r="K48" s="531">
        <v>7.8493258906448897</v>
      </c>
      <c r="L48" s="701">
        <v>92.150674109355094</v>
      </c>
      <c r="M48" s="650">
        <v>2.4852396946655801</v>
      </c>
      <c r="N48" s="701">
        <v>97.514760305334406</v>
      </c>
      <c r="O48" s="497">
        <v>28.784993823009501</v>
      </c>
      <c r="P48" s="701">
        <v>71.215006176990499</v>
      </c>
      <c r="Q48" s="497">
        <v>12.7929665236679</v>
      </c>
      <c r="R48" s="701">
        <v>87.2070334763321</v>
      </c>
      <c r="S48" s="528">
        <v>100</v>
      </c>
    </row>
    <row r="49" spans="1:19" x14ac:dyDescent="0.3">
      <c r="A49" s="1418"/>
      <c r="B49" s="533" t="s">
        <v>254</v>
      </c>
      <c r="C49" s="799">
        <v>4.2209118508991397</v>
      </c>
      <c r="D49" s="702">
        <v>4.2209118508991397</v>
      </c>
      <c r="E49" s="842">
        <v>0</v>
      </c>
      <c r="F49" s="888">
        <v>0</v>
      </c>
      <c r="G49" s="535">
        <v>7.5316166580928998</v>
      </c>
      <c r="H49" s="702">
        <v>7.5316166580928998</v>
      </c>
      <c r="I49" s="842">
        <v>0</v>
      </c>
      <c r="J49" s="702">
        <v>5.5888295173644999E-7</v>
      </c>
      <c r="K49" s="532">
        <v>4.7657052757185303</v>
      </c>
      <c r="L49" s="702">
        <v>4.7657052757185303</v>
      </c>
      <c r="M49" s="799">
        <v>3.8668083290806501</v>
      </c>
      <c r="N49" s="702">
        <v>3.8668083290806501</v>
      </c>
      <c r="O49" s="535">
        <v>12.129462106384199</v>
      </c>
      <c r="P49" s="702">
        <v>12.129462106384199</v>
      </c>
      <c r="Q49" s="535">
        <v>2.8923158707371499</v>
      </c>
      <c r="R49" s="702">
        <v>2.8923158707371499</v>
      </c>
      <c r="S49" s="702" t="s">
        <v>136</v>
      </c>
    </row>
    <row r="50" spans="1:19" ht="15" thickBot="1" x14ac:dyDescent="0.35">
      <c r="A50" s="1360" t="s">
        <v>89</v>
      </c>
      <c r="B50" s="471" t="s">
        <v>18</v>
      </c>
      <c r="C50" s="798">
        <v>1</v>
      </c>
      <c r="D50" s="525">
        <v>26</v>
      </c>
      <c r="E50" s="798">
        <v>0</v>
      </c>
      <c r="F50" s="882">
        <v>3</v>
      </c>
      <c r="G50" s="797">
        <v>9</v>
      </c>
      <c r="H50" s="525">
        <v>33</v>
      </c>
      <c r="I50" s="798">
        <v>0</v>
      </c>
      <c r="J50" s="882">
        <v>2</v>
      </c>
      <c r="K50" s="798">
        <v>3</v>
      </c>
      <c r="L50" s="525">
        <v>27</v>
      </c>
      <c r="M50" s="798">
        <v>1</v>
      </c>
      <c r="N50" s="525">
        <v>15</v>
      </c>
      <c r="O50" s="798">
        <v>2</v>
      </c>
      <c r="P50" s="525">
        <v>16</v>
      </c>
      <c r="Q50" s="791">
        <v>16</v>
      </c>
      <c r="R50" s="525">
        <v>122</v>
      </c>
      <c r="S50" s="525">
        <v>138</v>
      </c>
    </row>
    <row r="51" spans="1:19" ht="15" thickBot="1" x14ac:dyDescent="0.35">
      <c r="A51" s="1361"/>
      <c r="B51" s="473" t="s">
        <v>17</v>
      </c>
      <c r="C51" s="652">
        <v>2</v>
      </c>
      <c r="D51" s="528">
        <v>40</v>
      </c>
      <c r="E51" s="652">
        <v>0</v>
      </c>
      <c r="F51" s="883">
        <v>5</v>
      </c>
      <c r="G51" s="658">
        <v>11</v>
      </c>
      <c r="H51" s="528">
        <v>38</v>
      </c>
      <c r="I51" s="652">
        <v>0</v>
      </c>
      <c r="J51" s="883">
        <v>3</v>
      </c>
      <c r="K51" s="652">
        <v>4</v>
      </c>
      <c r="L51" s="528">
        <v>33</v>
      </c>
      <c r="M51" s="652">
        <v>1</v>
      </c>
      <c r="N51" s="528">
        <v>18</v>
      </c>
      <c r="O51" s="652">
        <v>2</v>
      </c>
      <c r="P51" s="528">
        <v>21</v>
      </c>
      <c r="Q51" s="495">
        <v>21</v>
      </c>
      <c r="R51" s="528">
        <v>158</v>
      </c>
      <c r="S51" s="528">
        <v>179</v>
      </c>
    </row>
    <row r="52" spans="1:19" ht="15" thickBot="1" x14ac:dyDescent="0.35">
      <c r="A52" s="1361"/>
      <c r="B52" s="473" t="s">
        <v>154</v>
      </c>
      <c r="C52" s="650">
        <v>4.3074917246332598</v>
      </c>
      <c r="D52" s="701">
        <v>95.692508275366706</v>
      </c>
      <c r="E52" s="652">
        <v>0</v>
      </c>
      <c r="F52" s="883">
        <v>100</v>
      </c>
      <c r="G52" s="531">
        <v>22.693031626078199</v>
      </c>
      <c r="H52" s="701">
        <v>77.306968373921805</v>
      </c>
      <c r="I52" s="652">
        <v>0</v>
      </c>
      <c r="J52" s="883">
        <v>100</v>
      </c>
      <c r="K52" s="650">
        <v>10.464632509602501</v>
      </c>
      <c r="L52" s="701">
        <v>89.535367490397505</v>
      </c>
      <c r="M52" s="650">
        <v>6.90489540187742</v>
      </c>
      <c r="N52" s="701">
        <v>93.095104598122603</v>
      </c>
      <c r="O52" s="650">
        <v>10.4467200456931</v>
      </c>
      <c r="P52" s="701">
        <v>89.553279954306902</v>
      </c>
      <c r="Q52" s="497">
        <v>11.5065283729491</v>
      </c>
      <c r="R52" s="701">
        <v>88.493471627050894</v>
      </c>
      <c r="S52" s="528">
        <v>100</v>
      </c>
    </row>
    <row r="53" spans="1:19" x14ac:dyDescent="0.3">
      <c r="A53" s="1418"/>
      <c r="B53" s="533" t="s">
        <v>254</v>
      </c>
      <c r="C53" s="799">
        <v>7.3272340908134703</v>
      </c>
      <c r="D53" s="702">
        <v>7.3272340908134801</v>
      </c>
      <c r="E53" s="842">
        <v>0</v>
      </c>
      <c r="F53" s="892">
        <v>0</v>
      </c>
      <c r="G53" s="532">
        <v>12.119974020127399</v>
      </c>
      <c r="H53" s="702">
        <v>12.119974020127399</v>
      </c>
      <c r="I53" s="842">
        <v>0</v>
      </c>
      <c r="J53" s="892">
        <v>0</v>
      </c>
      <c r="K53" s="799">
        <v>10.4801965419542</v>
      </c>
      <c r="L53" s="702">
        <v>10.480196541954101</v>
      </c>
      <c r="M53" s="799">
        <v>11.8864655623705</v>
      </c>
      <c r="N53" s="702">
        <v>11.8864655623705</v>
      </c>
      <c r="O53" s="799">
        <v>13.5196431236729</v>
      </c>
      <c r="P53" s="702">
        <v>13.5196431236729</v>
      </c>
      <c r="Q53" s="535">
        <v>5.0940004998341601</v>
      </c>
      <c r="R53" s="702">
        <v>5.0940004998341601</v>
      </c>
      <c r="S53" s="702" t="s">
        <v>136</v>
      </c>
    </row>
    <row r="54" spans="1:19" ht="15" thickBot="1" x14ac:dyDescent="0.35">
      <c r="A54" s="1360" t="s">
        <v>90</v>
      </c>
      <c r="B54" s="471" t="s">
        <v>18</v>
      </c>
      <c r="C54" s="798">
        <v>2</v>
      </c>
      <c r="D54" s="525">
        <v>45</v>
      </c>
      <c r="E54" s="798">
        <v>0</v>
      </c>
      <c r="F54" s="882">
        <v>0</v>
      </c>
      <c r="G54" s="791">
        <v>16</v>
      </c>
      <c r="H54" s="525">
        <v>39</v>
      </c>
      <c r="I54" s="798">
        <v>0</v>
      </c>
      <c r="J54" s="525">
        <v>5</v>
      </c>
      <c r="K54" s="798">
        <v>0</v>
      </c>
      <c r="L54" s="525">
        <v>39</v>
      </c>
      <c r="M54" s="798">
        <v>2</v>
      </c>
      <c r="N54" s="525">
        <v>19</v>
      </c>
      <c r="O54" s="791">
        <v>8</v>
      </c>
      <c r="P54" s="894">
        <v>6</v>
      </c>
      <c r="Q54" s="791">
        <v>28</v>
      </c>
      <c r="R54" s="525">
        <v>153</v>
      </c>
      <c r="S54" s="525">
        <v>181</v>
      </c>
    </row>
    <row r="55" spans="1:19" ht="15" thickBot="1" x14ac:dyDescent="0.35">
      <c r="A55" s="1361"/>
      <c r="B55" s="473" t="s">
        <v>17</v>
      </c>
      <c r="C55" s="652">
        <v>1</v>
      </c>
      <c r="D55" s="528">
        <v>30</v>
      </c>
      <c r="E55" s="652">
        <v>0</v>
      </c>
      <c r="F55" s="883">
        <v>0</v>
      </c>
      <c r="G55" s="495">
        <v>10</v>
      </c>
      <c r="H55" s="528">
        <v>25</v>
      </c>
      <c r="I55" s="652">
        <v>0</v>
      </c>
      <c r="J55" s="528">
        <v>3</v>
      </c>
      <c r="K55" s="652">
        <v>0</v>
      </c>
      <c r="L55" s="528">
        <v>26</v>
      </c>
      <c r="M55" s="652">
        <v>1</v>
      </c>
      <c r="N55" s="528">
        <v>13</v>
      </c>
      <c r="O55" s="495">
        <v>4</v>
      </c>
      <c r="P55" s="895">
        <v>4</v>
      </c>
      <c r="Q55" s="495">
        <v>16</v>
      </c>
      <c r="R55" s="528">
        <v>101</v>
      </c>
      <c r="S55" s="528">
        <v>117</v>
      </c>
    </row>
    <row r="56" spans="1:19" ht="15" thickBot="1" x14ac:dyDescent="0.35">
      <c r="A56" s="1361"/>
      <c r="B56" s="473" t="s">
        <v>154</v>
      </c>
      <c r="C56" s="650">
        <v>2.4187063335494701</v>
      </c>
      <c r="D56" s="701">
        <v>97.581293666450506</v>
      </c>
      <c r="E56" s="652">
        <v>0</v>
      </c>
      <c r="F56" s="883">
        <v>0</v>
      </c>
      <c r="G56" s="497">
        <v>28.0604686551128</v>
      </c>
      <c r="H56" s="701">
        <v>71.9395313448872</v>
      </c>
      <c r="I56" s="652">
        <v>0</v>
      </c>
      <c r="J56" s="528">
        <v>100</v>
      </c>
      <c r="K56" s="652">
        <v>0</v>
      </c>
      <c r="L56" s="528">
        <v>100</v>
      </c>
      <c r="M56" s="650">
        <v>7.5714257689988704</v>
      </c>
      <c r="N56" s="701">
        <v>92.428574231001093</v>
      </c>
      <c r="O56" s="497">
        <v>51.941887728699001</v>
      </c>
      <c r="P56" s="896">
        <v>48.058112271300999</v>
      </c>
      <c r="Q56" s="497">
        <v>13.484202414336</v>
      </c>
      <c r="R56" s="701">
        <v>86.515797585664004</v>
      </c>
      <c r="S56" s="528">
        <v>100</v>
      </c>
    </row>
    <row r="57" spans="1:19" x14ac:dyDescent="0.3">
      <c r="A57" s="1418"/>
      <c r="B57" s="533" t="s">
        <v>254</v>
      </c>
      <c r="C57" s="799">
        <v>4.2023931634110099</v>
      </c>
      <c r="D57" s="702">
        <v>4.2023931634110196</v>
      </c>
      <c r="E57" s="842">
        <v>0</v>
      </c>
      <c r="F57" s="892">
        <v>0</v>
      </c>
      <c r="G57" s="535">
        <v>11.361107549335101</v>
      </c>
      <c r="H57" s="702">
        <v>11.361107549335101</v>
      </c>
      <c r="I57" s="842">
        <v>0</v>
      </c>
      <c r="J57" s="888">
        <v>0</v>
      </c>
      <c r="K57" s="842">
        <v>0</v>
      </c>
      <c r="L57" s="888">
        <v>0</v>
      </c>
      <c r="M57" s="799">
        <v>10.825627207179</v>
      </c>
      <c r="N57" s="702">
        <v>10.825627207179</v>
      </c>
      <c r="O57" s="535">
        <v>25.0408435129909</v>
      </c>
      <c r="P57" s="897">
        <v>25.0408435129909</v>
      </c>
      <c r="Q57" s="535">
        <v>4.7609301056357101</v>
      </c>
      <c r="R57" s="702">
        <v>4.7609301056357101</v>
      </c>
      <c r="S57" s="702" t="s">
        <v>136</v>
      </c>
    </row>
    <row r="58" spans="1:19" ht="15" thickBot="1" x14ac:dyDescent="0.35">
      <c r="A58" s="1360" t="s">
        <v>91</v>
      </c>
      <c r="B58" s="471" t="s">
        <v>18</v>
      </c>
      <c r="C58" s="798">
        <v>0</v>
      </c>
      <c r="D58" s="525">
        <v>19</v>
      </c>
      <c r="E58" s="798">
        <v>0</v>
      </c>
      <c r="F58" s="882">
        <v>0</v>
      </c>
      <c r="G58" s="798">
        <v>3</v>
      </c>
      <c r="H58" s="525">
        <v>24</v>
      </c>
      <c r="I58" s="798">
        <v>0</v>
      </c>
      <c r="J58" s="882">
        <v>2</v>
      </c>
      <c r="K58" s="798">
        <v>0</v>
      </c>
      <c r="L58" s="525">
        <v>19</v>
      </c>
      <c r="M58" s="798">
        <v>0</v>
      </c>
      <c r="N58" s="525">
        <v>6</v>
      </c>
      <c r="O58" s="798">
        <v>4</v>
      </c>
      <c r="P58" s="525">
        <v>9</v>
      </c>
      <c r="Q58" s="797">
        <v>7</v>
      </c>
      <c r="R58" s="525">
        <v>79</v>
      </c>
      <c r="S58" s="525">
        <v>86</v>
      </c>
    </row>
    <row r="59" spans="1:19" ht="15" thickBot="1" x14ac:dyDescent="0.35">
      <c r="A59" s="1361"/>
      <c r="B59" s="473" t="s">
        <v>17</v>
      </c>
      <c r="C59" s="652">
        <v>0</v>
      </c>
      <c r="D59" s="528">
        <v>27</v>
      </c>
      <c r="E59" s="652">
        <v>0</v>
      </c>
      <c r="F59" s="883">
        <v>0</v>
      </c>
      <c r="G59" s="652">
        <v>6</v>
      </c>
      <c r="H59" s="528">
        <v>35</v>
      </c>
      <c r="I59" s="652">
        <v>0</v>
      </c>
      <c r="J59" s="883">
        <v>2</v>
      </c>
      <c r="K59" s="652">
        <v>0</v>
      </c>
      <c r="L59" s="528">
        <v>29</v>
      </c>
      <c r="M59" s="652">
        <v>0</v>
      </c>
      <c r="N59" s="528">
        <v>7</v>
      </c>
      <c r="O59" s="652">
        <v>6</v>
      </c>
      <c r="P59" s="528">
        <v>12</v>
      </c>
      <c r="Q59" s="658">
        <v>12</v>
      </c>
      <c r="R59" s="528">
        <v>113</v>
      </c>
      <c r="S59" s="528">
        <v>125</v>
      </c>
    </row>
    <row r="60" spans="1:19" ht="15" thickBot="1" x14ac:dyDescent="0.35">
      <c r="A60" s="1361"/>
      <c r="B60" s="473" t="s">
        <v>154</v>
      </c>
      <c r="C60" s="652">
        <v>0</v>
      </c>
      <c r="D60" s="528">
        <v>100</v>
      </c>
      <c r="E60" s="652">
        <v>0</v>
      </c>
      <c r="F60" s="883">
        <v>0</v>
      </c>
      <c r="G60" s="650">
        <v>14.455639040010499</v>
      </c>
      <c r="H60" s="701">
        <v>85.544360959989504</v>
      </c>
      <c r="I60" s="652">
        <v>0</v>
      </c>
      <c r="J60" s="883">
        <v>100</v>
      </c>
      <c r="K60" s="652">
        <v>0</v>
      </c>
      <c r="L60" s="528">
        <v>100</v>
      </c>
      <c r="M60" s="652">
        <v>0</v>
      </c>
      <c r="N60" s="528">
        <v>100</v>
      </c>
      <c r="O60" s="650">
        <v>31.727466129898399</v>
      </c>
      <c r="P60" s="701">
        <v>68.272533870101597</v>
      </c>
      <c r="Q60" s="531">
        <v>9.3543826239699897</v>
      </c>
      <c r="R60" s="701">
        <v>90.645617376030003</v>
      </c>
      <c r="S60" s="528">
        <v>100</v>
      </c>
    </row>
    <row r="61" spans="1:19" x14ac:dyDescent="0.3">
      <c r="A61" s="1418"/>
      <c r="B61" s="533" t="s">
        <v>254</v>
      </c>
      <c r="C61" s="842">
        <v>0</v>
      </c>
      <c r="D61" s="888">
        <v>0</v>
      </c>
      <c r="E61" s="842">
        <v>0</v>
      </c>
      <c r="F61" s="892">
        <v>0</v>
      </c>
      <c r="G61" s="799">
        <v>12.691215317532</v>
      </c>
      <c r="H61" s="702">
        <v>12.691215317532</v>
      </c>
      <c r="I61" s="842">
        <v>0</v>
      </c>
      <c r="J61" s="892">
        <v>0</v>
      </c>
      <c r="K61" s="842">
        <v>0</v>
      </c>
      <c r="L61" s="888">
        <v>0</v>
      </c>
      <c r="M61" s="842">
        <v>0</v>
      </c>
      <c r="N61" s="888">
        <v>0</v>
      </c>
      <c r="O61" s="799">
        <v>24.206933818808398</v>
      </c>
      <c r="P61" s="702">
        <v>24.206933818808398</v>
      </c>
      <c r="Q61" s="532">
        <v>5.8884704312452403</v>
      </c>
      <c r="R61" s="702">
        <v>5.8884704312452403</v>
      </c>
      <c r="S61" s="702" t="s">
        <v>136</v>
      </c>
    </row>
    <row r="62" spans="1:19" ht="15" thickBot="1" x14ac:dyDescent="0.35">
      <c r="A62" s="1360" t="s">
        <v>66</v>
      </c>
      <c r="B62" s="471" t="s">
        <v>18</v>
      </c>
      <c r="C62" s="797">
        <v>8</v>
      </c>
      <c r="D62" s="525">
        <v>99</v>
      </c>
      <c r="E62" s="798">
        <v>1</v>
      </c>
      <c r="F62" s="882">
        <v>3</v>
      </c>
      <c r="G62" s="791">
        <v>37</v>
      </c>
      <c r="H62" s="525">
        <v>125</v>
      </c>
      <c r="I62" s="798">
        <v>0</v>
      </c>
      <c r="J62" s="525">
        <v>25</v>
      </c>
      <c r="K62" s="791">
        <v>14</v>
      </c>
      <c r="L62" s="525">
        <v>127</v>
      </c>
      <c r="M62" s="797">
        <v>5</v>
      </c>
      <c r="N62" s="525">
        <v>57</v>
      </c>
      <c r="O62" s="791">
        <v>19</v>
      </c>
      <c r="P62" s="525">
        <v>33</v>
      </c>
      <c r="Q62" s="791">
        <v>84</v>
      </c>
      <c r="R62" s="525">
        <v>469</v>
      </c>
      <c r="S62" s="525">
        <v>553</v>
      </c>
    </row>
    <row r="63" spans="1:19" ht="15" thickBot="1" x14ac:dyDescent="0.35">
      <c r="A63" s="1361"/>
      <c r="B63" s="473" t="s">
        <v>17</v>
      </c>
      <c r="C63" s="658">
        <v>7</v>
      </c>
      <c r="D63" s="528">
        <v>104</v>
      </c>
      <c r="E63" s="652">
        <v>1</v>
      </c>
      <c r="F63" s="883">
        <v>2</v>
      </c>
      <c r="G63" s="495">
        <v>32</v>
      </c>
      <c r="H63" s="528">
        <v>124</v>
      </c>
      <c r="I63" s="652">
        <v>0</v>
      </c>
      <c r="J63" s="528">
        <v>22</v>
      </c>
      <c r="K63" s="495">
        <v>13</v>
      </c>
      <c r="L63" s="528">
        <v>114</v>
      </c>
      <c r="M63" s="658">
        <v>5</v>
      </c>
      <c r="N63" s="528">
        <v>49</v>
      </c>
      <c r="O63" s="495">
        <v>16</v>
      </c>
      <c r="P63" s="528">
        <v>30</v>
      </c>
      <c r="Q63" s="495">
        <v>74</v>
      </c>
      <c r="R63" s="528">
        <v>446</v>
      </c>
      <c r="S63" s="528">
        <v>520</v>
      </c>
    </row>
    <row r="64" spans="1:19" ht="15" thickBot="1" x14ac:dyDescent="0.35">
      <c r="A64" s="1361"/>
      <c r="B64" s="473" t="s">
        <v>154</v>
      </c>
      <c r="C64" s="531">
        <v>6.6142185024964899</v>
      </c>
      <c r="D64" s="701">
        <v>93.385781497503501</v>
      </c>
      <c r="E64" s="650">
        <v>40.692450623175297</v>
      </c>
      <c r="F64" s="889">
        <v>59.307549376824703</v>
      </c>
      <c r="G64" s="497">
        <v>20.455077223869498</v>
      </c>
      <c r="H64" s="701">
        <v>79.544922776130505</v>
      </c>
      <c r="I64" s="652">
        <v>0</v>
      </c>
      <c r="J64" s="528">
        <v>100</v>
      </c>
      <c r="K64" s="497">
        <v>10.108692972463601</v>
      </c>
      <c r="L64" s="701">
        <v>89.891307027536399</v>
      </c>
      <c r="M64" s="531">
        <v>8.5840470955088595</v>
      </c>
      <c r="N64" s="701">
        <v>91.415952904491107</v>
      </c>
      <c r="O64" s="497">
        <v>34.860150031787597</v>
      </c>
      <c r="P64" s="701">
        <v>65.139849968212403</v>
      </c>
      <c r="Q64" s="497">
        <v>14.2518509371337</v>
      </c>
      <c r="R64" s="701">
        <v>85.748149062866304</v>
      </c>
      <c r="S64" s="528">
        <v>100</v>
      </c>
    </row>
    <row r="65" spans="1:19" x14ac:dyDescent="0.3">
      <c r="A65" s="1418"/>
      <c r="B65" s="533" t="s">
        <v>254</v>
      </c>
      <c r="C65" s="532">
        <v>4.5056609957921001</v>
      </c>
      <c r="D65" s="702">
        <v>4.5056609957921099</v>
      </c>
      <c r="E65" s="799">
        <v>46.063047806330502</v>
      </c>
      <c r="F65" s="890">
        <v>46.063047806330502</v>
      </c>
      <c r="G65" s="535">
        <v>5.9431958261530697</v>
      </c>
      <c r="H65" s="702">
        <v>5.9431958261530697</v>
      </c>
      <c r="I65" s="842">
        <v>0</v>
      </c>
      <c r="J65" s="888">
        <v>0</v>
      </c>
      <c r="K65" s="535">
        <v>4.7606641881203604</v>
      </c>
      <c r="L65" s="702">
        <v>4.7606641881203604</v>
      </c>
      <c r="M65" s="532">
        <v>6.6716299561168597</v>
      </c>
      <c r="N65" s="702">
        <v>6.6716299561168597</v>
      </c>
      <c r="O65" s="535">
        <v>12.3924474149308</v>
      </c>
      <c r="P65" s="702">
        <v>12.3924474149308</v>
      </c>
      <c r="Q65" s="535">
        <v>2.7877652534161199</v>
      </c>
      <c r="R65" s="702">
        <v>2.7877652534161199</v>
      </c>
      <c r="S65" s="702" t="s">
        <v>136</v>
      </c>
    </row>
    <row r="66" spans="1:19" x14ac:dyDescent="0.3">
      <c r="A66" s="491" t="s">
        <v>96</v>
      </c>
      <c r="B66" s="475"/>
      <c r="C66" s="898"/>
      <c r="D66" s="898"/>
      <c r="E66" s="898"/>
      <c r="F66" s="898"/>
      <c r="G66" s="898"/>
      <c r="H66" s="898"/>
      <c r="I66" s="898"/>
      <c r="J66" s="898"/>
      <c r="K66" s="898"/>
      <c r="L66" s="898"/>
      <c r="M66" s="898"/>
      <c r="N66" s="898"/>
      <c r="O66" s="898"/>
      <c r="P66" s="898"/>
      <c r="Q66" s="898"/>
      <c r="R66" s="898"/>
      <c r="S66" s="898"/>
    </row>
    <row r="67" spans="1:19" ht="15" thickBot="1" x14ac:dyDescent="0.35">
      <c r="A67" s="1360" t="s">
        <v>97</v>
      </c>
      <c r="B67" s="471" t="s">
        <v>18</v>
      </c>
      <c r="C67" s="791">
        <v>17</v>
      </c>
      <c r="D67" s="525">
        <v>278</v>
      </c>
      <c r="E67" s="798">
        <v>1</v>
      </c>
      <c r="F67" s="525">
        <v>8</v>
      </c>
      <c r="G67" s="791">
        <v>83</v>
      </c>
      <c r="H67" s="525">
        <v>318</v>
      </c>
      <c r="I67" s="798">
        <v>1</v>
      </c>
      <c r="J67" s="525">
        <v>38</v>
      </c>
      <c r="K67" s="791">
        <v>28</v>
      </c>
      <c r="L67" s="525">
        <v>325</v>
      </c>
      <c r="M67" s="797">
        <v>12</v>
      </c>
      <c r="N67" s="525">
        <v>127</v>
      </c>
      <c r="O67" s="791">
        <v>44</v>
      </c>
      <c r="P67" s="525">
        <v>116</v>
      </c>
      <c r="Q67" s="791">
        <v>186</v>
      </c>
      <c r="R67" s="891">
        <v>1210</v>
      </c>
      <c r="S67" s="891">
        <v>1396</v>
      </c>
    </row>
    <row r="68" spans="1:19" ht="15" thickBot="1" x14ac:dyDescent="0.35">
      <c r="A68" s="1361"/>
      <c r="B68" s="473" t="s">
        <v>17</v>
      </c>
      <c r="C68" s="495">
        <v>21</v>
      </c>
      <c r="D68" s="528">
        <v>333</v>
      </c>
      <c r="E68" s="652">
        <v>1</v>
      </c>
      <c r="F68" s="528">
        <v>10</v>
      </c>
      <c r="G68" s="495">
        <v>82</v>
      </c>
      <c r="H68" s="528">
        <v>364</v>
      </c>
      <c r="I68" s="652">
        <v>2</v>
      </c>
      <c r="J68" s="528">
        <v>38</v>
      </c>
      <c r="K68" s="495">
        <v>29</v>
      </c>
      <c r="L68" s="528">
        <v>369</v>
      </c>
      <c r="M68" s="658">
        <v>13</v>
      </c>
      <c r="N68" s="528">
        <v>138</v>
      </c>
      <c r="O68" s="495">
        <v>45</v>
      </c>
      <c r="P68" s="528">
        <v>138</v>
      </c>
      <c r="Q68" s="495">
        <v>193</v>
      </c>
      <c r="R68" s="700">
        <v>1391</v>
      </c>
      <c r="S68" s="700">
        <v>1584</v>
      </c>
    </row>
    <row r="69" spans="1:19" ht="15" thickBot="1" x14ac:dyDescent="0.35">
      <c r="A69" s="1361"/>
      <c r="B69" s="473" t="s">
        <v>154</v>
      </c>
      <c r="C69" s="497">
        <v>5.8188624926546604</v>
      </c>
      <c r="D69" s="701">
        <v>94.181137507345298</v>
      </c>
      <c r="E69" s="650">
        <v>9.6998287787973094</v>
      </c>
      <c r="F69" s="701">
        <v>90.300171221202703</v>
      </c>
      <c r="G69" s="497">
        <v>18.408647258752499</v>
      </c>
      <c r="H69" s="701">
        <v>81.591352741247505</v>
      </c>
      <c r="I69" s="650">
        <v>5.8844863365295197</v>
      </c>
      <c r="J69" s="701">
        <v>94.115513663470495</v>
      </c>
      <c r="K69" s="497">
        <v>7.2596430539532202</v>
      </c>
      <c r="L69" s="701">
        <v>92.740356946046802</v>
      </c>
      <c r="M69" s="531">
        <v>8.5432849594181395</v>
      </c>
      <c r="N69" s="701">
        <v>91.456715040581898</v>
      </c>
      <c r="O69" s="497">
        <v>24.4744792126845</v>
      </c>
      <c r="P69" s="701">
        <v>75.5255207873155</v>
      </c>
      <c r="Q69" s="497">
        <v>12.170768294856</v>
      </c>
      <c r="R69" s="701">
        <v>87.829231705143997</v>
      </c>
      <c r="S69" s="528">
        <v>100</v>
      </c>
    </row>
    <row r="70" spans="1:19" x14ac:dyDescent="0.3">
      <c r="A70" s="1418"/>
      <c r="B70" s="533" t="s">
        <v>254</v>
      </c>
      <c r="C70" s="535">
        <v>2.55599946487184</v>
      </c>
      <c r="D70" s="702">
        <v>2.55599946487184</v>
      </c>
      <c r="E70" s="799">
        <v>18.5001742891763</v>
      </c>
      <c r="F70" s="702">
        <v>18.5001742891763</v>
      </c>
      <c r="G70" s="535">
        <v>3.62937273278874</v>
      </c>
      <c r="H70" s="702">
        <v>3.62937273278874</v>
      </c>
      <c r="I70" s="799">
        <v>7.0668087472360099</v>
      </c>
      <c r="J70" s="702">
        <v>7.0668087472360002</v>
      </c>
      <c r="K70" s="535">
        <v>2.58985480121477</v>
      </c>
      <c r="L70" s="702">
        <v>2.58985480121477</v>
      </c>
      <c r="M70" s="532">
        <v>4.4461447624038302</v>
      </c>
      <c r="N70" s="702">
        <v>4.4461447624038302</v>
      </c>
      <c r="O70" s="535">
        <v>6.3740337143638</v>
      </c>
      <c r="P70" s="702">
        <v>6.3740337143638</v>
      </c>
      <c r="Q70" s="535">
        <v>1.64099245249328</v>
      </c>
      <c r="R70" s="702">
        <v>1.64099245249328</v>
      </c>
      <c r="S70" s="702" t="s">
        <v>136</v>
      </c>
    </row>
    <row r="71" spans="1:19" ht="15" thickBot="1" x14ac:dyDescent="0.35">
      <c r="A71" s="1360" t="s">
        <v>107</v>
      </c>
      <c r="B71" s="471" t="s">
        <v>18</v>
      </c>
      <c r="C71" s="797">
        <v>7</v>
      </c>
      <c r="D71" s="525">
        <v>348</v>
      </c>
      <c r="E71" s="798">
        <v>2</v>
      </c>
      <c r="F71" s="525">
        <v>11</v>
      </c>
      <c r="G71" s="791">
        <v>69</v>
      </c>
      <c r="H71" s="525">
        <v>371</v>
      </c>
      <c r="I71" s="798">
        <v>0</v>
      </c>
      <c r="J71" s="525">
        <v>63</v>
      </c>
      <c r="K71" s="791">
        <v>36</v>
      </c>
      <c r="L71" s="525">
        <v>361</v>
      </c>
      <c r="M71" s="797">
        <v>5</v>
      </c>
      <c r="N71" s="525">
        <v>170</v>
      </c>
      <c r="O71" s="791">
        <v>35</v>
      </c>
      <c r="P71" s="525">
        <v>130</v>
      </c>
      <c r="Q71" s="791">
        <v>154</v>
      </c>
      <c r="R71" s="891">
        <v>1454</v>
      </c>
      <c r="S71" s="891">
        <v>1608</v>
      </c>
    </row>
    <row r="72" spans="1:19" ht="15" thickBot="1" x14ac:dyDescent="0.35">
      <c r="A72" s="1361"/>
      <c r="B72" s="473" t="s">
        <v>17</v>
      </c>
      <c r="C72" s="658">
        <v>10</v>
      </c>
      <c r="D72" s="528">
        <v>471</v>
      </c>
      <c r="E72" s="652">
        <v>2</v>
      </c>
      <c r="F72" s="528">
        <v>18</v>
      </c>
      <c r="G72" s="495">
        <v>73</v>
      </c>
      <c r="H72" s="528">
        <v>474</v>
      </c>
      <c r="I72" s="652">
        <v>0</v>
      </c>
      <c r="J72" s="528">
        <v>75</v>
      </c>
      <c r="K72" s="495">
        <v>45</v>
      </c>
      <c r="L72" s="528">
        <v>428</v>
      </c>
      <c r="M72" s="658">
        <v>7</v>
      </c>
      <c r="N72" s="528">
        <v>221</v>
      </c>
      <c r="O72" s="495">
        <v>44</v>
      </c>
      <c r="P72" s="528">
        <v>163</v>
      </c>
      <c r="Q72" s="495">
        <v>181</v>
      </c>
      <c r="R72" s="700">
        <v>1850</v>
      </c>
      <c r="S72" s="700">
        <v>2031</v>
      </c>
    </row>
    <row r="73" spans="1:19" ht="15" thickBot="1" x14ac:dyDescent="0.35">
      <c r="A73" s="1361"/>
      <c r="B73" s="473" t="s">
        <v>154</v>
      </c>
      <c r="C73" s="531">
        <v>2.0904343256396301</v>
      </c>
      <c r="D73" s="701">
        <v>97.909565674360394</v>
      </c>
      <c r="E73" s="650">
        <v>10.886866703499299</v>
      </c>
      <c r="F73" s="701">
        <v>89.113133296500706</v>
      </c>
      <c r="G73" s="497">
        <v>13.2777910616939</v>
      </c>
      <c r="H73" s="701">
        <v>86.722208938306096</v>
      </c>
      <c r="I73" s="652">
        <v>0</v>
      </c>
      <c r="J73" s="528">
        <v>100</v>
      </c>
      <c r="K73" s="497">
        <v>9.5332177793755708</v>
      </c>
      <c r="L73" s="701">
        <v>90.466782220624395</v>
      </c>
      <c r="M73" s="531">
        <v>3.1365224675414298</v>
      </c>
      <c r="N73" s="701">
        <v>96.863477532458603</v>
      </c>
      <c r="O73" s="497">
        <v>21.184623702860002</v>
      </c>
      <c r="P73" s="701">
        <v>78.815376297140006</v>
      </c>
      <c r="Q73" s="497">
        <v>8.9089193521426395</v>
      </c>
      <c r="R73" s="701">
        <v>91.091080647857396</v>
      </c>
      <c r="S73" s="528">
        <v>100</v>
      </c>
    </row>
    <row r="74" spans="1:19" x14ac:dyDescent="0.3">
      <c r="A74" s="1418"/>
      <c r="B74" s="533" t="s">
        <v>254</v>
      </c>
      <c r="C74" s="532">
        <v>1.4239259445830299</v>
      </c>
      <c r="D74" s="702">
        <v>1.4239259445830299</v>
      </c>
      <c r="E74" s="799">
        <v>16.200237717469399</v>
      </c>
      <c r="F74" s="702">
        <v>16.200237717469399</v>
      </c>
      <c r="G74" s="535">
        <v>3.0336990549013501</v>
      </c>
      <c r="H74" s="702">
        <v>3.0336990549013501</v>
      </c>
      <c r="I74" s="842">
        <v>0</v>
      </c>
      <c r="J74" s="888">
        <v>0</v>
      </c>
      <c r="K74" s="535">
        <v>2.7640113943796201</v>
      </c>
      <c r="L74" s="702">
        <v>2.7640113943796201</v>
      </c>
      <c r="M74" s="532">
        <v>2.47090449286681</v>
      </c>
      <c r="N74" s="702">
        <v>2.47090449286681</v>
      </c>
      <c r="O74" s="535">
        <v>5.9654695780261902</v>
      </c>
      <c r="P74" s="702">
        <v>5.9654695780261902</v>
      </c>
      <c r="Q74" s="535">
        <v>1.33222681946338</v>
      </c>
      <c r="R74" s="702">
        <v>1.33222681946338</v>
      </c>
      <c r="S74" s="702" t="s">
        <v>136</v>
      </c>
    </row>
    <row r="75" spans="1:19" ht="15" thickBot="1" x14ac:dyDescent="0.35">
      <c r="A75" s="1360" t="s">
        <v>117</v>
      </c>
      <c r="B75" s="471" t="s">
        <v>18</v>
      </c>
      <c r="C75" s="797">
        <v>6</v>
      </c>
      <c r="D75" s="525">
        <v>200</v>
      </c>
      <c r="E75" s="798">
        <v>2</v>
      </c>
      <c r="F75" s="525">
        <v>10</v>
      </c>
      <c r="G75" s="791">
        <v>37</v>
      </c>
      <c r="H75" s="525">
        <v>223</v>
      </c>
      <c r="I75" s="798">
        <v>0</v>
      </c>
      <c r="J75" s="525">
        <v>22</v>
      </c>
      <c r="K75" s="791">
        <v>12</v>
      </c>
      <c r="L75" s="525">
        <v>191</v>
      </c>
      <c r="M75" s="798">
        <v>0</v>
      </c>
      <c r="N75" s="525">
        <v>109</v>
      </c>
      <c r="O75" s="791">
        <v>16</v>
      </c>
      <c r="P75" s="525">
        <v>51</v>
      </c>
      <c r="Q75" s="791">
        <v>73</v>
      </c>
      <c r="R75" s="525">
        <v>806</v>
      </c>
      <c r="S75" s="525">
        <v>879</v>
      </c>
    </row>
    <row r="76" spans="1:19" ht="15" thickBot="1" x14ac:dyDescent="0.35">
      <c r="A76" s="1361"/>
      <c r="B76" s="473" t="s">
        <v>17</v>
      </c>
      <c r="C76" s="658">
        <v>5</v>
      </c>
      <c r="D76" s="528">
        <v>259</v>
      </c>
      <c r="E76" s="652">
        <v>2</v>
      </c>
      <c r="F76" s="528">
        <v>12</v>
      </c>
      <c r="G76" s="495">
        <v>42</v>
      </c>
      <c r="H76" s="528">
        <v>240</v>
      </c>
      <c r="I76" s="652">
        <v>0</v>
      </c>
      <c r="J76" s="528">
        <v>31</v>
      </c>
      <c r="K76" s="495">
        <v>17</v>
      </c>
      <c r="L76" s="528">
        <v>229</v>
      </c>
      <c r="M76" s="652">
        <v>0</v>
      </c>
      <c r="N76" s="528">
        <v>124</v>
      </c>
      <c r="O76" s="495">
        <v>15</v>
      </c>
      <c r="P76" s="528">
        <v>60</v>
      </c>
      <c r="Q76" s="495">
        <v>81</v>
      </c>
      <c r="R76" s="528">
        <v>953</v>
      </c>
      <c r="S76" s="700">
        <v>1034</v>
      </c>
    </row>
    <row r="77" spans="1:19" ht="15" thickBot="1" x14ac:dyDescent="0.35">
      <c r="A77" s="1361"/>
      <c r="B77" s="473" t="s">
        <v>154</v>
      </c>
      <c r="C77" s="531">
        <v>2.0663606443526898</v>
      </c>
      <c r="D77" s="701">
        <v>97.933639355647301</v>
      </c>
      <c r="E77" s="650">
        <v>15.231899520353901</v>
      </c>
      <c r="F77" s="701">
        <v>84.768100479646094</v>
      </c>
      <c r="G77" s="497">
        <v>14.832248334419001</v>
      </c>
      <c r="H77" s="701">
        <v>85.167751665581093</v>
      </c>
      <c r="I77" s="652">
        <v>0</v>
      </c>
      <c r="J77" s="528">
        <v>100</v>
      </c>
      <c r="K77" s="497">
        <v>6.7586930682234003</v>
      </c>
      <c r="L77" s="701">
        <v>93.241306931776606</v>
      </c>
      <c r="M77" s="652">
        <v>0</v>
      </c>
      <c r="N77" s="528">
        <v>100</v>
      </c>
      <c r="O77" s="497">
        <v>20.2299373662789</v>
      </c>
      <c r="P77" s="701">
        <v>79.770062633721096</v>
      </c>
      <c r="Q77" s="497">
        <v>7.8383263339234004</v>
      </c>
      <c r="R77" s="701">
        <v>92.161673666076595</v>
      </c>
      <c r="S77" s="528">
        <v>100</v>
      </c>
    </row>
    <row r="78" spans="1:19" x14ac:dyDescent="0.3">
      <c r="A78" s="1418"/>
      <c r="B78" s="533" t="s">
        <v>254</v>
      </c>
      <c r="C78" s="532">
        <v>1.85868652834756</v>
      </c>
      <c r="D78" s="702">
        <v>1.85868652834756</v>
      </c>
      <c r="E78" s="799">
        <v>19.452408868082799</v>
      </c>
      <c r="F78" s="702">
        <v>19.452408868082799</v>
      </c>
      <c r="G78" s="535">
        <v>4.13356874740004</v>
      </c>
      <c r="H78" s="702">
        <v>4.13356874740004</v>
      </c>
      <c r="I78" s="842">
        <v>0</v>
      </c>
      <c r="J78" s="888">
        <v>0</v>
      </c>
      <c r="K78" s="535">
        <v>3.3041387247808598</v>
      </c>
      <c r="L78" s="702">
        <v>3.3041387247808598</v>
      </c>
      <c r="M78" s="842">
        <v>0</v>
      </c>
      <c r="N78" s="888">
        <v>0</v>
      </c>
      <c r="O78" s="535">
        <v>9.2034485298950806</v>
      </c>
      <c r="P78" s="702">
        <v>9.2034485298950806</v>
      </c>
      <c r="Q78" s="535">
        <v>1.7000557476681799</v>
      </c>
      <c r="R78" s="702">
        <v>1.7000557476681799</v>
      </c>
      <c r="S78" s="702" t="s">
        <v>136</v>
      </c>
    </row>
    <row r="79" spans="1:19" ht="15" thickBot="1" x14ac:dyDescent="0.35">
      <c r="A79" s="1360" t="s">
        <v>125</v>
      </c>
      <c r="B79" s="471" t="s">
        <v>18</v>
      </c>
      <c r="C79" s="798">
        <v>1</v>
      </c>
      <c r="D79" s="525">
        <v>54</v>
      </c>
      <c r="E79" s="798">
        <v>2</v>
      </c>
      <c r="F79" s="882">
        <v>2</v>
      </c>
      <c r="G79" s="797">
        <v>7</v>
      </c>
      <c r="H79" s="525">
        <v>33</v>
      </c>
      <c r="I79" s="798">
        <v>0</v>
      </c>
      <c r="J79" s="525">
        <v>14</v>
      </c>
      <c r="K79" s="798">
        <v>0</v>
      </c>
      <c r="L79" s="525">
        <v>40</v>
      </c>
      <c r="M79" s="798">
        <v>0</v>
      </c>
      <c r="N79" s="525">
        <v>16</v>
      </c>
      <c r="O79" s="798">
        <v>2</v>
      </c>
      <c r="P79" s="525">
        <v>19</v>
      </c>
      <c r="Q79" s="791">
        <v>12</v>
      </c>
      <c r="R79" s="525">
        <v>178</v>
      </c>
      <c r="S79" s="525">
        <v>190</v>
      </c>
    </row>
    <row r="80" spans="1:19" ht="15" thickBot="1" x14ac:dyDescent="0.35">
      <c r="A80" s="1361"/>
      <c r="B80" s="473" t="s">
        <v>17</v>
      </c>
      <c r="C80" s="652">
        <v>1</v>
      </c>
      <c r="D80" s="528">
        <v>67</v>
      </c>
      <c r="E80" s="652">
        <v>2</v>
      </c>
      <c r="F80" s="883">
        <v>3</v>
      </c>
      <c r="G80" s="658">
        <v>13</v>
      </c>
      <c r="H80" s="528">
        <v>42</v>
      </c>
      <c r="I80" s="652">
        <v>0</v>
      </c>
      <c r="J80" s="528">
        <v>13</v>
      </c>
      <c r="K80" s="652">
        <v>0</v>
      </c>
      <c r="L80" s="528">
        <v>52</v>
      </c>
      <c r="M80" s="652">
        <v>0</v>
      </c>
      <c r="N80" s="528">
        <v>20</v>
      </c>
      <c r="O80" s="652">
        <v>2</v>
      </c>
      <c r="P80" s="528">
        <v>24</v>
      </c>
      <c r="Q80" s="495">
        <v>18</v>
      </c>
      <c r="R80" s="528">
        <v>223</v>
      </c>
      <c r="S80" s="528">
        <v>241</v>
      </c>
    </row>
    <row r="81" spans="1:19" ht="15" thickBot="1" x14ac:dyDescent="0.35">
      <c r="A81" s="1361"/>
      <c r="B81" s="473" t="s">
        <v>154</v>
      </c>
      <c r="C81" s="650">
        <v>1.14763375017976</v>
      </c>
      <c r="D81" s="701">
        <v>98.852366249820193</v>
      </c>
      <c r="E81" s="650">
        <v>40.6393724699088</v>
      </c>
      <c r="F81" s="889">
        <v>59.3606275300912</v>
      </c>
      <c r="G81" s="531">
        <v>23.817452888690699</v>
      </c>
      <c r="H81" s="701">
        <v>76.182547111309304</v>
      </c>
      <c r="I81" s="652">
        <v>0</v>
      </c>
      <c r="J81" s="528">
        <v>100</v>
      </c>
      <c r="K81" s="652">
        <v>0</v>
      </c>
      <c r="L81" s="528">
        <v>100</v>
      </c>
      <c r="M81" s="652">
        <v>0</v>
      </c>
      <c r="N81" s="528">
        <v>100</v>
      </c>
      <c r="O81" s="650">
        <v>7.3804428969452101</v>
      </c>
      <c r="P81" s="701">
        <v>92.619557103054802</v>
      </c>
      <c r="Q81" s="497">
        <v>7.5710273454897896</v>
      </c>
      <c r="R81" s="701">
        <v>92.428972654510204</v>
      </c>
      <c r="S81" s="528">
        <v>100</v>
      </c>
    </row>
    <row r="82" spans="1:19" x14ac:dyDescent="0.3">
      <c r="A82" s="1361"/>
      <c r="B82" s="533" t="s">
        <v>254</v>
      </c>
      <c r="C82" s="799">
        <v>2.6932991840346499</v>
      </c>
      <c r="D82" s="702">
        <v>2.6932991840346499</v>
      </c>
      <c r="E82" s="799">
        <v>46.0535906374012</v>
      </c>
      <c r="F82" s="890">
        <v>46.0535906374012</v>
      </c>
      <c r="G82" s="532">
        <v>12.630372520510999</v>
      </c>
      <c r="H82" s="702">
        <v>12.630372520510999</v>
      </c>
      <c r="I82" s="842">
        <v>0</v>
      </c>
      <c r="J82" s="888">
        <v>0</v>
      </c>
      <c r="K82" s="842">
        <v>0</v>
      </c>
      <c r="L82" s="888">
        <v>0</v>
      </c>
      <c r="M82" s="842">
        <v>0</v>
      </c>
      <c r="N82" s="888">
        <v>0</v>
      </c>
      <c r="O82" s="799">
        <v>10.699258203840399</v>
      </c>
      <c r="P82" s="702">
        <v>10.699258203840399</v>
      </c>
      <c r="Q82" s="535">
        <v>3.5989467716275798</v>
      </c>
      <c r="R82" s="702">
        <v>3.5989467716275798</v>
      </c>
      <c r="S82" s="702" t="s">
        <v>136</v>
      </c>
    </row>
    <row r="83" spans="1:19" ht="50.25" customHeight="1" x14ac:dyDescent="0.3">
      <c r="A83" s="1209" t="s">
        <v>1125</v>
      </c>
      <c r="B83" s="1209"/>
      <c r="C83" s="1209"/>
      <c r="D83" s="1209"/>
      <c r="E83" s="1209"/>
      <c r="F83" s="1209"/>
      <c r="G83" s="1209"/>
      <c r="H83" s="1209"/>
      <c r="I83" s="1209"/>
      <c r="J83" s="1209"/>
      <c r="K83" s="1209"/>
      <c r="L83" s="1209"/>
      <c r="M83" s="1209"/>
      <c r="N83" s="1209"/>
      <c r="O83" s="1209"/>
      <c r="P83" s="1209"/>
      <c r="Q83" s="1209"/>
      <c r="R83" s="1209"/>
      <c r="S83" s="1209"/>
    </row>
    <row r="84" spans="1:19" x14ac:dyDescent="0.3">
      <c r="A84" s="336"/>
      <c r="B84" s="336"/>
      <c r="C84" s="336"/>
      <c r="D84" s="336"/>
      <c r="E84" s="336"/>
      <c r="F84" s="336"/>
      <c r="G84" s="336"/>
      <c r="H84" s="336"/>
    </row>
    <row r="85" spans="1:19" x14ac:dyDescent="0.3">
      <c r="A85" s="1215" t="s">
        <v>290</v>
      </c>
      <c r="B85" s="1215"/>
      <c r="C85" s="1215"/>
      <c r="D85" s="1215"/>
      <c r="E85" s="1215"/>
      <c r="F85" s="1215"/>
    </row>
    <row r="86" spans="1:19" x14ac:dyDescent="0.3">
      <c r="A86" s="1215" t="s">
        <v>291</v>
      </c>
      <c r="B86" s="1215"/>
      <c r="C86" s="1215"/>
      <c r="D86" s="1215"/>
      <c r="E86" s="1215"/>
      <c r="F86" s="1215"/>
    </row>
    <row r="88" spans="1:19" ht="15" customHeight="1" x14ac:dyDescent="0.3">
      <c r="A88" s="1417" t="s">
        <v>1126</v>
      </c>
      <c r="B88" s="1417"/>
      <c r="C88" s="1417"/>
      <c r="D88" s="1417"/>
      <c r="E88" s="1417"/>
      <c r="F88" s="1417"/>
      <c r="G88" s="1417"/>
      <c r="H88" s="1417"/>
      <c r="I88" s="1417"/>
      <c r="J88" s="1417"/>
    </row>
    <row r="89" spans="1:19" ht="21.6" x14ac:dyDescent="0.3">
      <c r="A89" s="899"/>
      <c r="B89" s="900"/>
      <c r="C89" s="901" t="s">
        <v>1045</v>
      </c>
      <c r="D89" s="901" t="s">
        <v>766</v>
      </c>
      <c r="E89" s="901" t="s">
        <v>1046</v>
      </c>
      <c r="F89" s="901" t="s">
        <v>1047</v>
      </c>
      <c r="G89" s="901" t="s">
        <v>768</v>
      </c>
      <c r="H89" s="901" t="s">
        <v>855</v>
      </c>
      <c r="I89" s="901" t="s">
        <v>720</v>
      </c>
      <c r="J89" s="901" t="s">
        <v>865</v>
      </c>
    </row>
    <row r="90" spans="1:19" x14ac:dyDescent="0.3">
      <c r="A90" s="491" t="s">
        <v>37</v>
      </c>
      <c r="B90" s="491"/>
      <c r="C90" s="492"/>
      <c r="D90" s="491"/>
      <c r="E90" s="491"/>
      <c r="F90" s="491"/>
      <c r="G90" s="492"/>
      <c r="H90" s="491"/>
      <c r="I90" s="491"/>
      <c r="J90" s="491"/>
    </row>
    <row r="91" spans="1:19" ht="15" thickBot="1" x14ac:dyDescent="0.35">
      <c r="A91" s="1360" t="s">
        <v>38</v>
      </c>
      <c r="B91" s="471" t="s">
        <v>265</v>
      </c>
      <c r="C91" s="673">
        <v>6.3630843572642197</v>
      </c>
      <c r="D91" s="675">
        <v>3</v>
      </c>
      <c r="E91" s="674">
        <v>1.89536549566788</v>
      </c>
      <c r="F91" s="675">
        <v>0</v>
      </c>
      <c r="G91" s="673">
        <v>1.2416293410199499</v>
      </c>
      <c r="H91" s="675">
        <v>4</v>
      </c>
      <c r="I91" s="675">
        <v>5</v>
      </c>
      <c r="J91" s="500">
        <v>2.3819764550537301</v>
      </c>
    </row>
    <row r="92" spans="1:19" ht="15" thickBot="1" x14ac:dyDescent="0.35">
      <c r="A92" s="1361"/>
      <c r="B92" s="473" t="s">
        <v>17</v>
      </c>
      <c r="C92" s="652">
        <v>2</v>
      </c>
      <c r="D92" s="652">
        <v>1</v>
      </c>
      <c r="E92" s="529">
        <v>17</v>
      </c>
      <c r="F92" s="653">
        <v>0</v>
      </c>
      <c r="G92" s="652">
        <v>5</v>
      </c>
      <c r="H92" s="652">
        <v>1</v>
      </c>
      <c r="I92" s="652">
        <v>1</v>
      </c>
      <c r="J92" s="485">
        <v>28</v>
      </c>
    </row>
    <row r="93" spans="1:19" ht="15" thickBot="1" x14ac:dyDescent="0.35">
      <c r="A93" s="1361"/>
      <c r="B93" s="473" t="s">
        <v>18</v>
      </c>
      <c r="C93" s="652">
        <v>2</v>
      </c>
      <c r="D93" s="652">
        <v>1</v>
      </c>
      <c r="E93" s="529">
        <v>11</v>
      </c>
      <c r="F93" s="653">
        <v>0</v>
      </c>
      <c r="G93" s="652">
        <v>4</v>
      </c>
      <c r="H93" s="652">
        <v>1</v>
      </c>
      <c r="I93" s="652">
        <v>1</v>
      </c>
      <c r="J93" s="495">
        <v>20</v>
      </c>
    </row>
    <row r="94" spans="1:19" ht="15" thickBot="1" x14ac:dyDescent="0.35">
      <c r="A94" s="1361"/>
      <c r="B94" s="471" t="s">
        <v>252</v>
      </c>
      <c r="C94" s="653">
        <v>7</v>
      </c>
      <c r="D94" s="652">
        <v>3</v>
      </c>
      <c r="E94" s="529">
        <v>1</v>
      </c>
      <c r="F94" s="653">
        <v>0</v>
      </c>
      <c r="G94" s="650">
        <v>0.9</v>
      </c>
      <c r="H94" s="653">
        <v>4</v>
      </c>
      <c r="I94" s="652">
        <v>5</v>
      </c>
      <c r="J94" s="496">
        <v>1</v>
      </c>
    </row>
    <row r="95" spans="1:19" ht="15" thickBot="1" x14ac:dyDescent="0.35">
      <c r="A95" s="1361"/>
      <c r="B95" s="473" t="s">
        <v>287</v>
      </c>
      <c r="C95" s="650">
        <v>0.68007956413091397</v>
      </c>
      <c r="D95" s="652">
        <v>0</v>
      </c>
      <c r="E95" s="661">
        <v>2.01876982530713</v>
      </c>
      <c r="F95" s="653">
        <v>0</v>
      </c>
      <c r="G95" s="650">
        <v>0.85846688130427695</v>
      </c>
      <c r="H95" s="652">
        <v>0</v>
      </c>
      <c r="I95" s="652">
        <v>0</v>
      </c>
      <c r="J95" s="497">
        <v>2.1853803847253301</v>
      </c>
    </row>
    <row r="96" spans="1:19" x14ac:dyDescent="0.3">
      <c r="A96" s="1361"/>
      <c r="B96" s="598" t="s">
        <v>254</v>
      </c>
      <c r="C96" s="835">
        <v>0.90181090080526505</v>
      </c>
      <c r="D96" s="834">
        <v>0</v>
      </c>
      <c r="E96" s="836">
        <v>1.1414613628914001</v>
      </c>
      <c r="F96" s="834">
        <v>0</v>
      </c>
      <c r="G96" s="835">
        <v>0.80494147125495596</v>
      </c>
      <c r="H96" s="834">
        <v>0</v>
      </c>
      <c r="I96" s="834">
        <v>0</v>
      </c>
      <c r="J96" s="781">
        <v>0.91639518044924695</v>
      </c>
    </row>
    <row r="97" spans="1:10" ht="15" thickBot="1" x14ac:dyDescent="0.35">
      <c r="A97" s="1360" t="s">
        <v>39</v>
      </c>
      <c r="B97" s="471" t="s">
        <v>265</v>
      </c>
      <c r="C97" s="669">
        <v>15.3235348870338</v>
      </c>
      <c r="D97" s="653">
        <v>0</v>
      </c>
      <c r="E97" s="493">
        <v>1.6891533927540601</v>
      </c>
      <c r="F97" s="653">
        <v>0</v>
      </c>
      <c r="G97" s="493">
        <v>2.9625838683336299</v>
      </c>
      <c r="H97" s="669">
        <v>2.14631546326711</v>
      </c>
      <c r="I97" s="493">
        <v>2.65098315642987</v>
      </c>
      <c r="J97" s="493">
        <v>3.1636516797559802</v>
      </c>
    </row>
    <row r="98" spans="1:10" ht="15" thickBot="1" x14ac:dyDescent="0.35">
      <c r="A98" s="1361"/>
      <c r="B98" s="473" t="s">
        <v>17</v>
      </c>
      <c r="C98" s="653">
        <v>7</v>
      </c>
      <c r="D98" s="653">
        <v>0</v>
      </c>
      <c r="E98" s="496">
        <v>48</v>
      </c>
      <c r="F98" s="653">
        <v>0</v>
      </c>
      <c r="G98" s="496">
        <v>16</v>
      </c>
      <c r="H98" s="653">
        <v>4</v>
      </c>
      <c r="I98" s="496">
        <v>20</v>
      </c>
      <c r="J98" s="485">
        <v>96</v>
      </c>
    </row>
    <row r="99" spans="1:10" ht="15" thickBot="1" x14ac:dyDescent="0.35">
      <c r="A99" s="1361"/>
      <c r="B99" s="473" t="s">
        <v>18</v>
      </c>
      <c r="C99" s="653">
        <v>4</v>
      </c>
      <c r="D99" s="653">
        <v>0</v>
      </c>
      <c r="E99" s="496">
        <v>54</v>
      </c>
      <c r="F99" s="653">
        <v>0</v>
      </c>
      <c r="G99" s="496">
        <v>14</v>
      </c>
      <c r="H99" s="653">
        <v>3</v>
      </c>
      <c r="I99" s="496">
        <v>16</v>
      </c>
      <c r="J99" s="485">
        <v>91</v>
      </c>
    </row>
    <row r="100" spans="1:10" ht="15" thickBot="1" x14ac:dyDescent="0.35">
      <c r="A100" s="1361"/>
      <c r="B100" s="471" t="s">
        <v>252</v>
      </c>
      <c r="C100" s="653">
        <v>12</v>
      </c>
      <c r="D100" s="653">
        <v>0</v>
      </c>
      <c r="E100" s="493">
        <v>0.5</v>
      </c>
      <c r="F100" s="653">
        <v>0</v>
      </c>
      <c r="G100" s="497">
        <v>2.2000000000000002</v>
      </c>
      <c r="H100" s="669">
        <v>1.5</v>
      </c>
      <c r="I100" s="497">
        <v>2.2000000000000002</v>
      </c>
      <c r="J100" s="493">
        <v>1.5</v>
      </c>
    </row>
    <row r="101" spans="1:10" ht="15" thickBot="1" x14ac:dyDescent="0.35">
      <c r="A101" s="1361"/>
      <c r="B101" s="473" t="s">
        <v>287</v>
      </c>
      <c r="C101" s="669">
        <v>12.611538823889299</v>
      </c>
      <c r="D101" s="653">
        <v>0</v>
      </c>
      <c r="E101" s="493">
        <v>3.10933250781593</v>
      </c>
      <c r="F101" s="653">
        <v>0</v>
      </c>
      <c r="G101" s="493">
        <v>1.9993334547921999</v>
      </c>
      <c r="H101" s="669">
        <v>1.8210701801709199</v>
      </c>
      <c r="I101" s="493">
        <v>1.7274540670059899</v>
      </c>
      <c r="J101" s="493">
        <v>5.2916506663999101</v>
      </c>
    </row>
    <row r="102" spans="1:10" x14ac:dyDescent="0.3">
      <c r="A102" s="1361"/>
      <c r="B102" s="598" t="s">
        <v>254</v>
      </c>
      <c r="C102" s="835">
        <v>11.8252093782198</v>
      </c>
      <c r="D102" s="834">
        <v>0</v>
      </c>
      <c r="E102" s="781">
        <v>0.79348923846781005</v>
      </c>
      <c r="F102" s="834">
        <v>0</v>
      </c>
      <c r="G102" s="781">
        <v>1.0020559447866799</v>
      </c>
      <c r="H102" s="835">
        <v>1.97168171623552</v>
      </c>
      <c r="I102" s="781">
        <v>0.80987365296408198</v>
      </c>
      <c r="J102" s="781">
        <v>1.04025838124273</v>
      </c>
    </row>
    <row r="103" spans="1:10" ht="15" thickBot="1" x14ac:dyDescent="0.35">
      <c r="A103" s="1360" t="s">
        <v>47</v>
      </c>
      <c r="B103" s="471" t="s">
        <v>265</v>
      </c>
      <c r="C103" s="653">
        <v>2</v>
      </c>
      <c r="D103" s="653">
        <v>5</v>
      </c>
      <c r="E103" s="661">
        <v>1.93857548496452</v>
      </c>
      <c r="F103" s="653">
        <v>0</v>
      </c>
      <c r="G103" s="653">
        <v>1</v>
      </c>
      <c r="H103" s="653">
        <v>0</v>
      </c>
      <c r="I103" s="669">
        <v>2.5314263984113001</v>
      </c>
      <c r="J103" s="493">
        <v>2.4875189908365498</v>
      </c>
    </row>
    <row r="104" spans="1:10" ht="15" thickBot="1" x14ac:dyDescent="0.35">
      <c r="A104" s="1361"/>
      <c r="B104" s="473" t="s">
        <v>17</v>
      </c>
      <c r="C104" s="653">
        <v>1</v>
      </c>
      <c r="D104" s="653">
        <v>1</v>
      </c>
      <c r="E104" s="529">
        <v>11</v>
      </c>
      <c r="F104" s="653">
        <v>0</v>
      </c>
      <c r="G104" s="653">
        <v>1</v>
      </c>
      <c r="H104" s="653">
        <v>0</v>
      </c>
      <c r="I104" s="653">
        <v>7</v>
      </c>
      <c r="J104" s="485">
        <v>20</v>
      </c>
    </row>
    <row r="105" spans="1:10" ht="15" thickBot="1" x14ac:dyDescent="0.35">
      <c r="A105" s="1361"/>
      <c r="B105" s="473" t="s">
        <v>18</v>
      </c>
      <c r="C105" s="653">
        <v>1</v>
      </c>
      <c r="D105" s="653">
        <v>1</v>
      </c>
      <c r="E105" s="529">
        <v>7</v>
      </c>
      <c r="F105" s="653">
        <v>0</v>
      </c>
      <c r="G105" s="653">
        <v>1</v>
      </c>
      <c r="H105" s="653">
        <v>0</v>
      </c>
      <c r="I105" s="653">
        <v>5</v>
      </c>
      <c r="J105" s="496">
        <v>15</v>
      </c>
    </row>
    <row r="106" spans="1:10" ht="15" thickBot="1" x14ac:dyDescent="0.35">
      <c r="A106" s="1361"/>
      <c r="B106" s="471" t="s">
        <v>252</v>
      </c>
      <c r="C106" s="653">
        <v>2</v>
      </c>
      <c r="D106" s="653">
        <v>5</v>
      </c>
      <c r="E106" s="529">
        <v>1</v>
      </c>
      <c r="F106" s="653">
        <v>0</v>
      </c>
      <c r="G106" s="653">
        <v>1</v>
      </c>
      <c r="H106" s="653">
        <v>0</v>
      </c>
      <c r="I106" s="653">
        <v>2</v>
      </c>
      <c r="J106" s="496">
        <v>1</v>
      </c>
    </row>
    <row r="107" spans="1:10" ht="15" thickBot="1" x14ac:dyDescent="0.35">
      <c r="A107" s="1361"/>
      <c r="B107" s="473" t="s">
        <v>287</v>
      </c>
      <c r="C107" s="653">
        <v>0</v>
      </c>
      <c r="D107" s="653">
        <v>0</v>
      </c>
      <c r="E107" s="661">
        <v>2.7141124999770199</v>
      </c>
      <c r="F107" s="653">
        <v>0</v>
      </c>
      <c r="G107" s="653">
        <v>0</v>
      </c>
      <c r="H107" s="653">
        <v>0</v>
      </c>
      <c r="I107" s="669">
        <v>1.3489581345916799</v>
      </c>
      <c r="J107" s="493">
        <v>2.6404653998434</v>
      </c>
    </row>
    <row r="108" spans="1:10" x14ac:dyDescent="0.3">
      <c r="A108" s="1361"/>
      <c r="B108" s="598" t="s">
        <v>254</v>
      </c>
      <c r="C108" s="834">
        <v>0</v>
      </c>
      <c r="D108" s="834">
        <v>0</v>
      </c>
      <c r="E108" s="836">
        <v>1.9237541903206701</v>
      </c>
      <c r="F108" s="834">
        <v>0</v>
      </c>
      <c r="G108" s="834">
        <v>0</v>
      </c>
      <c r="H108" s="834">
        <v>0</v>
      </c>
      <c r="I108" s="835">
        <v>1.1313167646308799</v>
      </c>
      <c r="J108" s="781">
        <v>1.2785143445492</v>
      </c>
    </row>
    <row r="109" spans="1:10" ht="15" thickBot="1" x14ac:dyDescent="0.35">
      <c r="A109" s="1360" t="s">
        <v>51</v>
      </c>
      <c r="B109" s="471" t="s">
        <v>265</v>
      </c>
      <c r="C109" s="669">
        <v>2.72359852823184</v>
      </c>
      <c r="D109" s="669">
        <v>2.85</v>
      </c>
      <c r="E109" s="493">
        <v>0.90497367295215003</v>
      </c>
      <c r="F109" s="653">
        <v>0</v>
      </c>
      <c r="G109" s="661">
        <v>6.71100523352679</v>
      </c>
      <c r="H109" s="653">
        <v>3</v>
      </c>
      <c r="I109" s="669">
        <v>4.35982834225549</v>
      </c>
      <c r="J109" s="493">
        <v>3.01024032078376</v>
      </c>
    </row>
    <row r="110" spans="1:10" ht="15" thickBot="1" x14ac:dyDescent="0.35">
      <c r="A110" s="1361"/>
      <c r="B110" s="473" t="s">
        <v>17</v>
      </c>
      <c r="C110" s="653">
        <v>3</v>
      </c>
      <c r="D110" s="653">
        <v>1</v>
      </c>
      <c r="E110" s="496">
        <v>18</v>
      </c>
      <c r="F110" s="653">
        <v>0</v>
      </c>
      <c r="G110" s="529">
        <v>9</v>
      </c>
      <c r="H110" s="653">
        <v>1</v>
      </c>
      <c r="I110" s="653">
        <v>6</v>
      </c>
      <c r="J110" s="485">
        <v>38</v>
      </c>
    </row>
    <row r="111" spans="1:10" ht="15" thickBot="1" x14ac:dyDescent="0.35">
      <c r="A111" s="1361"/>
      <c r="B111" s="473" t="s">
        <v>18</v>
      </c>
      <c r="C111" s="653">
        <v>2</v>
      </c>
      <c r="D111" s="653">
        <v>1</v>
      </c>
      <c r="E111" s="496">
        <v>15</v>
      </c>
      <c r="F111" s="653">
        <v>0</v>
      </c>
      <c r="G111" s="529">
        <v>6</v>
      </c>
      <c r="H111" s="653">
        <v>1</v>
      </c>
      <c r="I111" s="653">
        <v>5</v>
      </c>
      <c r="J111" s="496">
        <v>30</v>
      </c>
    </row>
    <row r="112" spans="1:10" ht="15" thickBot="1" x14ac:dyDescent="0.35">
      <c r="A112" s="1361"/>
      <c r="B112" s="471" t="s">
        <v>252</v>
      </c>
      <c r="C112" s="669">
        <v>3.8</v>
      </c>
      <c r="D112" s="669">
        <v>2.85</v>
      </c>
      <c r="E112" s="496">
        <v>1</v>
      </c>
      <c r="F112" s="653">
        <v>0</v>
      </c>
      <c r="G112" s="529">
        <v>5</v>
      </c>
      <c r="H112" s="653">
        <v>3</v>
      </c>
      <c r="I112" s="653">
        <v>1</v>
      </c>
      <c r="J112" s="496">
        <v>1</v>
      </c>
    </row>
    <row r="113" spans="1:10" ht="15" thickBot="1" x14ac:dyDescent="0.35">
      <c r="A113" s="1361"/>
      <c r="B113" s="473" t="s">
        <v>287</v>
      </c>
      <c r="C113" s="669">
        <v>1.24810457955896</v>
      </c>
      <c r="D113" s="653">
        <v>0</v>
      </c>
      <c r="E113" s="497">
        <v>0.28296997328451101</v>
      </c>
      <c r="F113" s="653">
        <v>0</v>
      </c>
      <c r="G113" s="661">
        <v>5.9529958675904098</v>
      </c>
      <c r="H113" s="653">
        <v>0</v>
      </c>
      <c r="I113" s="669">
        <v>6.7494104170245901</v>
      </c>
      <c r="J113" s="493">
        <v>4.2696427236910797</v>
      </c>
    </row>
    <row r="114" spans="1:10" x14ac:dyDescent="0.3">
      <c r="A114" s="1361"/>
      <c r="B114" s="598" t="s">
        <v>254</v>
      </c>
      <c r="C114" s="835">
        <v>1.6550332851562899</v>
      </c>
      <c r="D114" s="834">
        <v>0</v>
      </c>
      <c r="E114" s="781">
        <v>0.13701416801083899</v>
      </c>
      <c r="F114" s="834">
        <v>0</v>
      </c>
      <c r="G114" s="836">
        <v>4.55754231402</v>
      </c>
      <c r="H114" s="834">
        <v>0</v>
      </c>
      <c r="I114" s="835">
        <v>5.6604582161221</v>
      </c>
      <c r="J114" s="781">
        <v>1.4618461281216</v>
      </c>
    </row>
    <row r="115" spans="1:10" ht="15" thickBot="1" x14ac:dyDescent="0.35">
      <c r="A115" s="1360" t="s">
        <v>56</v>
      </c>
      <c r="B115" s="471" t="s">
        <v>265</v>
      </c>
      <c r="C115" s="661">
        <v>8.0143198687300004</v>
      </c>
      <c r="D115" s="653">
        <v>5</v>
      </c>
      <c r="E115" s="493">
        <v>1.5684296027795199</v>
      </c>
      <c r="F115" s="653">
        <v>30</v>
      </c>
      <c r="G115" s="493">
        <v>3.4112727499567401</v>
      </c>
      <c r="H115" s="669">
        <v>3.4432319827529598</v>
      </c>
      <c r="I115" s="493">
        <v>5.0538937052183197</v>
      </c>
      <c r="J115" s="493">
        <v>4.0238495503863403</v>
      </c>
    </row>
    <row r="116" spans="1:10" ht="15" thickBot="1" x14ac:dyDescent="0.35">
      <c r="A116" s="1361"/>
      <c r="B116" s="473" t="s">
        <v>17</v>
      </c>
      <c r="C116" s="529">
        <v>15</v>
      </c>
      <c r="D116" s="653">
        <v>1</v>
      </c>
      <c r="E116" s="496">
        <v>55</v>
      </c>
      <c r="F116" s="653">
        <v>1</v>
      </c>
      <c r="G116" s="496">
        <v>37</v>
      </c>
      <c r="H116" s="653">
        <v>8</v>
      </c>
      <c r="I116" s="496">
        <v>39</v>
      </c>
      <c r="J116" s="485">
        <v>157</v>
      </c>
    </row>
    <row r="117" spans="1:10" ht="15" thickBot="1" x14ac:dyDescent="0.35">
      <c r="A117" s="1361"/>
      <c r="B117" s="473" t="s">
        <v>18</v>
      </c>
      <c r="C117" s="529">
        <v>11</v>
      </c>
      <c r="D117" s="653">
        <v>1</v>
      </c>
      <c r="E117" s="496">
        <v>40</v>
      </c>
      <c r="F117" s="653">
        <v>1</v>
      </c>
      <c r="G117" s="496">
        <v>30</v>
      </c>
      <c r="H117" s="653">
        <v>5</v>
      </c>
      <c r="I117" s="496">
        <v>31</v>
      </c>
      <c r="J117" s="485">
        <v>119</v>
      </c>
    </row>
    <row r="118" spans="1:10" ht="15" thickBot="1" x14ac:dyDescent="0.35">
      <c r="A118" s="1361"/>
      <c r="B118" s="471" t="s">
        <v>252</v>
      </c>
      <c r="C118" s="529">
        <v>5</v>
      </c>
      <c r="D118" s="653">
        <v>5</v>
      </c>
      <c r="E118" s="496">
        <v>1</v>
      </c>
      <c r="F118" s="653">
        <v>30</v>
      </c>
      <c r="G118" s="496">
        <v>3</v>
      </c>
      <c r="H118" s="653">
        <v>3</v>
      </c>
      <c r="I118" s="496">
        <v>5</v>
      </c>
      <c r="J118" s="493">
        <v>2.5</v>
      </c>
    </row>
    <row r="119" spans="1:10" ht="15" thickBot="1" x14ac:dyDescent="0.35">
      <c r="A119" s="1361"/>
      <c r="B119" s="473" t="s">
        <v>287</v>
      </c>
      <c r="C119" s="661">
        <v>7.3438902758320799</v>
      </c>
      <c r="D119" s="653">
        <v>0</v>
      </c>
      <c r="E119" s="493">
        <v>1.6905857433576501</v>
      </c>
      <c r="F119" s="653">
        <v>0</v>
      </c>
      <c r="G119" s="493">
        <v>2.2985804051220899</v>
      </c>
      <c r="H119" s="669">
        <v>2.9425064383220199</v>
      </c>
      <c r="I119" s="493">
        <v>5.4801403673911997</v>
      </c>
      <c r="J119" s="493">
        <v>5.3745631374074501</v>
      </c>
    </row>
    <row r="120" spans="1:10" x14ac:dyDescent="0.3">
      <c r="A120" s="1361"/>
      <c r="B120" s="598" t="s">
        <v>254</v>
      </c>
      <c r="C120" s="836">
        <v>4.1524134639276298</v>
      </c>
      <c r="D120" s="834">
        <v>0</v>
      </c>
      <c r="E120" s="781">
        <v>0.50127720984971802</v>
      </c>
      <c r="F120" s="834">
        <v>0</v>
      </c>
      <c r="G120" s="781">
        <v>0.786991109761768</v>
      </c>
      <c r="H120" s="835">
        <v>2.4677614362847802</v>
      </c>
      <c r="I120" s="781">
        <v>1.84578702711928</v>
      </c>
      <c r="J120" s="781">
        <v>0.92393292128937798</v>
      </c>
    </row>
    <row r="121" spans="1:10" ht="15" thickBot="1" x14ac:dyDescent="0.35">
      <c r="A121" s="1360" t="s">
        <v>66</v>
      </c>
      <c r="B121" s="471" t="s">
        <v>265</v>
      </c>
      <c r="C121" s="493">
        <v>3.28652450371411</v>
      </c>
      <c r="D121" s="669">
        <v>11.7602613251596</v>
      </c>
      <c r="E121" s="493">
        <v>1.35147696410185</v>
      </c>
      <c r="F121" s="653">
        <v>0</v>
      </c>
      <c r="G121" s="493">
        <v>3.78260565002833</v>
      </c>
      <c r="H121" s="669">
        <v>1.6758102017979599</v>
      </c>
      <c r="I121" s="493">
        <v>4.2196625370697101</v>
      </c>
      <c r="J121" s="493">
        <v>2.8835603447121598</v>
      </c>
    </row>
    <row r="122" spans="1:10" ht="15" thickBot="1" x14ac:dyDescent="0.35">
      <c r="A122" s="1361"/>
      <c r="B122" s="473" t="s">
        <v>17</v>
      </c>
      <c r="C122" s="496">
        <v>8</v>
      </c>
      <c r="D122" s="653">
        <v>2</v>
      </c>
      <c r="E122" s="496">
        <v>38</v>
      </c>
      <c r="F122" s="653">
        <v>0</v>
      </c>
      <c r="G122" s="496">
        <v>16</v>
      </c>
      <c r="H122" s="653">
        <v>5</v>
      </c>
      <c r="I122" s="496">
        <v>19</v>
      </c>
      <c r="J122" s="485">
        <v>88</v>
      </c>
    </row>
    <row r="123" spans="1:10" ht="15" thickBot="1" x14ac:dyDescent="0.35">
      <c r="A123" s="1361"/>
      <c r="B123" s="473" t="s">
        <v>18</v>
      </c>
      <c r="C123" s="496">
        <v>9</v>
      </c>
      <c r="D123" s="653">
        <v>2</v>
      </c>
      <c r="E123" s="496">
        <v>45</v>
      </c>
      <c r="F123" s="653">
        <v>0</v>
      </c>
      <c r="G123" s="496">
        <v>17</v>
      </c>
      <c r="H123" s="653">
        <v>5</v>
      </c>
      <c r="I123" s="496">
        <v>23</v>
      </c>
      <c r="J123" s="496">
        <v>101</v>
      </c>
    </row>
    <row r="124" spans="1:10" ht="15" thickBot="1" x14ac:dyDescent="0.35">
      <c r="A124" s="1361"/>
      <c r="B124" s="471" t="s">
        <v>252</v>
      </c>
      <c r="C124" s="496">
        <v>2</v>
      </c>
      <c r="D124" s="653">
        <v>20</v>
      </c>
      <c r="E124" s="496">
        <v>1</v>
      </c>
      <c r="F124" s="653">
        <v>0</v>
      </c>
      <c r="G124" s="496">
        <v>4</v>
      </c>
      <c r="H124" s="669">
        <v>1.4</v>
      </c>
      <c r="I124" s="496">
        <v>4</v>
      </c>
      <c r="J124" s="496">
        <v>2</v>
      </c>
    </row>
    <row r="125" spans="1:10" ht="15" thickBot="1" x14ac:dyDescent="0.35">
      <c r="A125" s="1361"/>
      <c r="B125" s="473" t="s">
        <v>287</v>
      </c>
      <c r="C125" s="493">
        <v>2.4444558072951299</v>
      </c>
      <c r="D125" s="669">
        <v>11.3086272701673</v>
      </c>
      <c r="E125" s="493">
        <v>0.82589918665300099</v>
      </c>
      <c r="F125" s="653">
        <v>0</v>
      </c>
      <c r="G125" s="493">
        <v>2.1001435966660602</v>
      </c>
      <c r="H125" s="669">
        <v>0.60106087989479495</v>
      </c>
      <c r="I125" s="493">
        <v>2.7770400203151699</v>
      </c>
      <c r="J125" s="493">
        <v>2.9278243277628202</v>
      </c>
    </row>
    <row r="126" spans="1:10" x14ac:dyDescent="0.3">
      <c r="A126" s="1361"/>
      <c r="B126" s="598" t="s">
        <v>254</v>
      </c>
      <c r="C126" s="781">
        <v>1.52802932514019</v>
      </c>
      <c r="D126" s="835">
        <v>14.995662100820599</v>
      </c>
      <c r="E126" s="781">
        <v>0.23088277582421499</v>
      </c>
      <c r="F126" s="834">
        <v>0</v>
      </c>
      <c r="G126" s="781">
        <v>0.955202132673444</v>
      </c>
      <c r="H126" s="835">
        <v>0.50408551055188799</v>
      </c>
      <c r="I126" s="781">
        <v>1.0858978520787901</v>
      </c>
      <c r="J126" s="781">
        <v>0.54633004117132</v>
      </c>
    </row>
    <row r="127" spans="1:10" ht="15" thickBot="1" x14ac:dyDescent="0.35">
      <c r="A127" s="1360" t="s">
        <v>71</v>
      </c>
      <c r="B127" s="471" t="s">
        <v>265</v>
      </c>
      <c r="C127" s="653">
        <v>0</v>
      </c>
      <c r="D127" s="653">
        <v>5</v>
      </c>
      <c r="E127" s="653">
        <v>4</v>
      </c>
      <c r="F127" s="653">
        <v>0</v>
      </c>
      <c r="G127" s="653">
        <v>5</v>
      </c>
      <c r="H127" s="653">
        <v>0</v>
      </c>
      <c r="I127" s="669">
        <v>2.71549565645818</v>
      </c>
      <c r="J127" s="493">
        <v>3.8848377627031101</v>
      </c>
    </row>
    <row r="128" spans="1:10" ht="15" thickBot="1" x14ac:dyDescent="0.35">
      <c r="A128" s="1361"/>
      <c r="B128" s="473" t="s">
        <v>17</v>
      </c>
      <c r="C128" s="653">
        <v>0</v>
      </c>
      <c r="D128" s="653">
        <v>1</v>
      </c>
      <c r="E128" s="653">
        <v>1</v>
      </c>
      <c r="F128" s="653">
        <v>0</v>
      </c>
      <c r="G128" s="653">
        <v>3</v>
      </c>
      <c r="H128" s="653">
        <v>0</v>
      </c>
      <c r="I128" s="653">
        <v>4</v>
      </c>
      <c r="J128" s="485">
        <v>10</v>
      </c>
    </row>
    <row r="129" spans="1:10" ht="15" thickBot="1" x14ac:dyDescent="0.35">
      <c r="A129" s="1361"/>
      <c r="B129" s="473" t="s">
        <v>18</v>
      </c>
      <c r="C129" s="653">
        <v>0</v>
      </c>
      <c r="D129" s="653">
        <v>1</v>
      </c>
      <c r="E129" s="653">
        <v>1</v>
      </c>
      <c r="F129" s="653">
        <v>0</v>
      </c>
      <c r="G129" s="653">
        <v>2</v>
      </c>
      <c r="H129" s="653">
        <v>0</v>
      </c>
      <c r="I129" s="653">
        <v>4</v>
      </c>
      <c r="J129" s="496">
        <v>8</v>
      </c>
    </row>
    <row r="130" spans="1:10" ht="15" thickBot="1" x14ac:dyDescent="0.35">
      <c r="A130" s="1361"/>
      <c r="B130" s="471" t="s">
        <v>252</v>
      </c>
      <c r="C130" s="653">
        <v>0</v>
      </c>
      <c r="D130" s="653">
        <v>5</v>
      </c>
      <c r="E130" s="653">
        <v>4</v>
      </c>
      <c r="F130" s="653">
        <v>0</v>
      </c>
      <c r="G130" s="653">
        <v>5</v>
      </c>
      <c r="H130" s="653">
        <v>0</v>
      </c>
      <c r="I130" s="669">
        <v>1.5</v>
      </c>
      <c r="J130" s="496">
        <v>4</v>
      </c>
    </row>
    <row r="131" spans="1:10" ht="15" thickBot="1" x14ac:dyDescent="0.35">
      <c r="A131" s="1361"/>
      <c r="B131" s="473" t="s">
        <v>287</v>
      </c>
      <c r="C131" s="653">
        <v>0</v>
      </c>
      <c r="D131" s="653">
        <v>0</v>
      </c>
      <c r="E131" s="652">
        <v>0</v>
      </c>
      <c r="F131" s="652">
        <v>0</v>
      </c>
      <c r="G131" s="653">
        <v>0</v>
      </c>
      <c r="H131" s="653">
        <v>0</v>
      </c>
      <c r="I131" s="669">
        <v>2.86098806201819</v>
      </c>
      <c r="J131" s="493">
        <v>1.9773255543835999</v>
      </c>
    </row>
    <row r="132" spans="1:10" x14ac:dyDescent="0.3">
      <c r="A132" s="1361"/>
      <c r="B132" s="598" t="s">
        <v>254</v>
      </c>
      <c r="C132" s="834">
        <v>0</v>
      </c>
      <c r="D132" s="834">
        <v>0</v>
      </c>
      <c r="E132" s="834">
        <v>0</v>
      </c>
      <c r="F132" s="834">
        <v>0</v>
      </c>
      <c r="G132" s="834">
        <v>0</v>
      </c>
      <c r="H132" s="834">
        <v>0</v>
      </c>
      <c r="I132" s="835">
        <v>2.6826054563513502</v>
      </c>
      <c r="J132" s="781">
        <v>1.31100376590693</v>
      </c>
    </row>
    <row r="133" spans="1:10" ht="15" thickBot="1" x14ac:dyDescent="0.35">
      <c r="A133" s="1360" t="s">
        <v>72</v>
      </c>
      <c r="B133" s="471" t="s">
        <v>265</v>
      </c>
      <c r="C133" s="669">
        <v>6.2760547431367097</v>
      </c>
      <c r="D133" s="653">
        <v>0</v>
      </c>
      <c r="E133" s="661">
        <v>1.0252765572203799</v>
      </c>
      <c r="F133" s="653">
        <v>0</v>
      </c>
      <c r="G133" s="669">
        <v>6.19911456047911</v>
      </c>
      <c r="H133" s="669">
        <v>1.4774515270992401</v>
      </c>
      <c r="I133" s="493">
        <v>4.4725433544620099</v>
      </c>
      <c r="J133" s="493">
        <v>2.7782101150415799</v>
      </c>
    </row>
    <row r="134" spans="1:10" ht="15" thickBot="1" x14ac:dyDescent="0.35">
      <c r="A134" s="1361"/>
      <c r="B134" s="473" t="s">
        <v>17</v>
      </c>
      <c r="C134" s="653">
        <v>1</v>
      </c>
      <c r="D134" s="653">
        <v>0</v>
      </c>
      <c r="E134" s="529">
        <v>19</v>
      </c>
      <c r="F134" s="653">
        <v>0</v>
      </c>
      <c r="G134" s="653">
        <v>4</v>
      </c>
      <c r="H134" s="653">
        <v>1</v>
      </c>
      <c r="I134" s="496">
        <v>11</v>
      </c>
      <c r="J134" s="485">
        <v>36</v>
      </c>
    </row>
    <row r="135" spans="1:10" ht="15" thickBot="1" x14ac:dyDescent="0.35">
      <c r="A135" s="1361"/>
      <c r="B135" s="473" t="s">
        <v>18</v>
      </c>
      <c r="C135" s="653">
        <v>2</v>
      </c>
      <c r="D135" s="653">
        <v>0</v>
      </c>
      <c r="E135" s="529">
        <v>23</v>
      </c>
      <c r="F135" s="653">
        <v>0</v>
      </c>
      <c r="G135" s="653">
        <v>2</v>
      </c>
      <c r="H135" s="653">
        <v>2</v>
      </c>
      <c r="I135" s="496">
        <v>12</v>
      </c>
      <c r="J135" s="496">
        <v>41</v>
      </c>
    </row>
    <row r="136" spans="1:10" ht="15" thickBot="1" x14ac:dyDescent="0.35">
      <c r="A136" s="1361"/>
      <c r="B136" s="471" t="s">
        <v>252</v>
      </c>
      <c r="C136" s="669">
        <v>7.5</v>
      </c>
      <c r="D136" s="653">
        <v>0</v>
      </c>
      <c r="E136" s="661">
        <v>0.5</v>
      </c>
      <c r="F136" s="653">
        <v>0</v>
      </c>
      <c r="G136" s="669">
        <v>6.5</v>
      </c>
      <c r="H136" s="653">
        <v>2</v>
      </c>
      <c r="I136" s="496">
        <v>5</v>
      </c>
      <c r="J136" s="493">
        <v>1.5</v>
      </c>
    </row>
    <row r="137" spans="1:10" ht="15" thickBot="1" x14ac:dyDescent="0.35">
      <c r="A137" s="1361"/>
      <c r="B137" s="473" t="s">
        <v>287</v>
      </c>
      <c r="C137" s="669">
        <v>2.0850869424519098</v>
      </c>
      <c r="D137" s="653">
        <v>0</v>
      </c>
      <c r="E137" s="531">
        <v>1.8259821424324101</v>
      </c>
      <c r="F137" s="652">
        <v>0</v>
      </c>
      <c r="G137" s="669">
        <v>0.84946584577092699</v>
      </c>
      <c r="H137" s="669">
        <v>0.70638738149806102</v>
      </c>
      <c r="I137" s="493">
        <v>3.4331208244712599</v>
      </c>
      <c r="J137" s="493">
        <v>3.0737903006426599</v>
      </c>
    </row>
    <row r="138" spans="1:10" x14ac:dyDescent="0.3">
      <c r="A138" s="1361"/>
      <c r="B138" s="598" t="s">
        <v>254</v>
      </c>
      <c r="C138" s="671">
        <v>2.7649031569310401</v>
      </c>
      <c r="D138" s="672">
        <v>0</v>
      </c>
      <c r="E138" s="670">
        <v>0.71400846653140704</v>
      </c>
      <c r="F138" s="672">
        <v>0</v>
      </c>
      <c r="G138" s="671">
        <v>1.1264234362885801</v>
      </c>
      <c r="H138" s="671">
        <v>0.93669604914582005</v>
      </c>
      <c r="I138" s="499">
        <v>1.85852847214326</v>
      </c>
      <c r="J138" s="499">
        <v>0.90022912832099</v>
      </c>
    </row>
    <row r="139" spans="1:10" x14ac:dyDescent="0.3">
      <c r="A139" s="491" t="s">
        <v>288</v>
      </c>
      <c r="B139" s="491"/>
      <c r="C139" s="902"/>
      <c r="D139" s="902"/>
      <c r="E139" s="902"/>
      <c r="F139" s="902"/>
      <c r="G139" s="902"/>
      <c r="H139" s="902"/>
      <c r="I139" s="902"/>
      <c r="J139" s="902"/>
    </row>
    <row r="140" spans="1:10" ht="15" thickBot="1" x14ac:dyDescent="0.35">
      <c r="A140" s="1360" t="s">
        <v>27</v>
      </c>
      <c r="B140" s="471" t="s">
        <v>265</v>
      </c>
      <c r="C140" s="661">
        <v>8.0143198687300004</v>
      </c>
      <c r="D140" s="653">
        <v>5</v>
      </c>
      <c r="E140" s="493">
        <v>1.5719775627935</v>
      </c>
      <c r="F140" s="653">
        <v>30</v>
      </c>
      <c r="G140" s="493">
        <v>3.24049808643568</v>
      </c>
      <c r="H140" s="669">
        <v>3.4432319827529598</v>
      </c>
      <c r="I140" s="493">
        <v>4.84175002344739</v>
      </c>
      <c r="J140" s="493">
        <v>4.0106402733692796</v>
      </c>
    </row>
    <row r="141" spans="1:10" ht="15" thickBot="1" x14ac:dyDescent="0.35">
      <c r="A141" s="1361"/>
      <c r="B141" s="473" t="s">
        <v>17</v>
      </c>
      <c r="C141" s="529">
        <v>15</v>
      </c>
      <c r="D141" s="653">
        <v>1</v>
      </c>
      <c r="E141" s="496">
        <v>51</v>
      </c>
      <c r="F141" s="653">
        <v>1</v>
      </c>
      <c r="G141" s="496">
        <v>33</v>
      </c>
      <c r="H141" s="653">
        <v>8</v>
      </c>
      <c r="I141" s="496">
        <v>38</v>
      </c>
      <c r="J141" s="485">
        <v>147</v>
      </c>
    </row>
    <row r="142" spans="1:10" ht="15" thickBot="1" x14ac:dyDescent="0.35">
      <c r="A142" s="1361"/>
      <c r="B142" s="473" t="s">
        <v>18</v>
      </c>
      <c r="C142" s="529">
        <v>11</v>
      </c>
      <c r="D142" s="653">
        <v>1</v>
      </c>
      <c r="E142" s="496">
        <v>37</v>
      </c>
      <c r="F142" s="653">
        <v>1</v>
      </c>
      <c r="G142" s="496">
        <v>26</v>
      </c>
      <c r="H142" s="653">
        <v>5</v>
      </c>
      <c r="I142" s="496">
        <v>29</v>
      </c>
      <c r="J142" s="485">
        <v>110</v>
      </c>
    </row>
    <row r="143" spans="1:10" ht="15" thickBot="1" x14ac:dyDescent="0.35">
      <c r="A143" s="1361"/>
      <c r="B143" s="471" t="s">
        <v>252</v>
      </c>
      <c r="C143" s="529">
        <v>5</v>
      </c>
      <c r="D143" s="653">
        <v>5</v>
      </c>
      <c r="E143" s="496">
        <v>1</v>
      </c>
      <c r="F143" s="653">
        <v>30</v>
      </c>
      <c r="G143" s="496">
        <v>3</v>
      </c>
      <c r="H143" s="653">
        <v>3</v>
      </c>
      <c r="I143" s="493">
        <v>4.4000000000000004</v>
      </c>
      <c r="J143" s="493">
        <v>2.5</v>
      </c>
    </row>
    <row r="144" spans="1:10" ht="15" thickBot="1" x14ac:dyDescent="0.35">
      <c r="A144" s="1361"/>
      <c r="B144" s="473" t="s">
        <v>287</v>
      </c>
      <c r="C144" s="531">
        <v>7.3438902758320799</v>
      </c>
      <c r="D144" s="652">
        <v>0</v>
      </c>
      <c r="E144" s="497">
        <v>1.7489146395616999</v>
      </c>
      <c r="F144" s="652">
        <v>0</v>
      </c>
      <c r="G144" s="497">
        <v>2.25154016754519</v>
      </c>
      <c r="H144" s="650">
        <v>2.9425064383220199</v>
      </c>
      <c r="I144" s="497">
        <v>5.4525503807392397</v>
      </c>
      <c r="J144" s="497">
        <v>5.4771763798208601</v>
      </c>
    </row>
    <row r="145" spans="1:10" x14ac:dyDescent="0.3">
      <c r="A145" s="1361"/>
      <c r="B145" s="598" t="s">
        <v>254</v>
      </c>
      <c r="C145" s="690">
        <v>4.1524134639276298</v>
      </c>
      <c r="D145" s="841">
        <v>0</v>
      </c>
      <c r="E145" s="504">
        <v>0.53918587274017105</v>
      </c>
      <c r="F145" s="841">
        <v>0</v>
      </c>
      <c r="G145" s="504">
        <v>0.82806376107049595</v>
      </c>
      <c r="H145" s="903">
        <v>2.4677614362847802</v>
      </c>
      <c r="I145" s="504">
        <v>1.8987659793537901</v>
      </c>
      <c r="J145" s="504">
        <v>0.97933468839420901</v>
      </c>
    </row>
    <row r="146" spans="1:10" ht="15" thickBot="1" x14ac:dyDescent="0.35">
      <c r="A146" s="1360" t="s">
        <v>84</v>
      </c>
      <c r="B146" s="471" t="s">
        <v>265</v>
      </c>
      <c r="C146" s="673">
        <v>15.3235348870338</v>
      </c>
      <c r="D146" s="675">
        <v>0</v>
      </c>
      <c r="E146" s="674">
        <v>2.2733159487191701</v>
      </c>
      <c r="F146" s="675">
        <v>0</v>
      </c>
      <c r="G146" s="500">
        <v>3.05303970886591</v>
      </c>
      <c r="H146" s="673">
        <v>3.1400575527345902</v>
      </c>
      <c r="I146" s="500">
        <v>2.72219026776818</v>
      </c>
      <c r="J146" s="500">
        <v>4.0348796254228798</v>
      </c>
    </row>
    <row r="147" spans="1:10" ht="15" thickBot="1" x14ac:dyDescent="0.35">
      <c r="A147" s="1361"/>
      <c r="B147" s="473" t="s">
        <v>17</v>
      </c>
      <c r="C147" s="653">
        <v>7</v>
      </c>
      <c r="D147" s="653">
        <v>0</v>
      </c>
      <c r="E147" s="529">
        <v>30</v>
      </c>
      <c r="F147" s="653">
        <v>0</v>
      </c>
      <c r="G147" s="496">
        <v>9</v>
      </c>
      <c r="H147" s="653">
        <v>2</v>
      </c>
      <c r="I147" s="496">
        <v>15</v>
      </c>
      <c r="J147" s="485">
        <v>63</v>
      </c>
    </row>
    <row r="148" spans="1:10" ht="15" thickBot="1" x14ac:dyDescent="0.35">
      <c r="A148" s="1361"/>
      <c r="B148" s="473" t="s">
        <v>18</v>
      </c>
      <c r="C148" s="653">
        <v>4</v>
      </c>
      <c r="D148" s="653">
        <v>0</v>
      </c>
      <c r="E148" s="529">
        <v>34</v>
      </c>
      <c r="F148" s="653">
        <v>0</v>
      </c>
      <c r="G148" s="496">
        <v>8</v>
      </c>
      <c r="H148" s="653">
        <v>2</v>
      </c>
      <c r="I148" s="496">
        <v>13</v>
      </c>
      <c r="J148" s="496">
        <v>61</v>
      </c>
    </row>
    <row r="149" spans="1:10" ht="15" thickBot="1" x14ac:dyDescent="0.35">
      <c r="A149" s="1361"/>
      <c r="B149" s="471" t="s">
        <v>252</v>
      </c>
      <c r="C149" s="652">
        <v>12</v>
      </c>
      <c r="D149" s="652">
        <v>0</v>
      </c>
      <c r="E149" s="529">
        <v>1</v>
      </c>
      <c r="F149" s="652">
        <v>0</v>
      </c>
      <c r="G149" s="495">
        <v>3</v>
      </c>
      <c r="H149" s="652">
        <v>5</v>
      </c>
      <c r="I149" s="497">
        <v>2.5</v>
      </c>
      <c r="J149" s="497">
        <v>1.8</v>
      </c>
    </row>
    <row r="150" spans="1:10" ht="15" thickBot="1" x14ac:dyDescent="0.35">
      <c r="A150" s="1361"/>
      <c r="B150" s="473" t="s">
        <v>287</v>
      </c>
      <c r="C150" s="650">
        <v>12.611538823889299</v>
      </c>
      <c r="D150" s="652">
        <v>0</v>
      </c>
      <c r="E150" s="661">
        <v>3.8187930811059201</v>
      </c>
      <c r="F150" s="652">
        <v>0</v>
      </c>
      <c r="G150" s="497">
        <v>2.2403790378476001</v>
      </c>
      <c r="H150" s="650">
        <v>2.8214832559921401</v>
      </c>
      <c r="I150" s="497">
        <v>1.78864074173682</v>
      </c>
      <c r="J150" s="497">
        <v>6.2914617259580696</v>
      </c>
    </row>
    <row r="151" spans="1:10" x14ac:dyDescent="0.3">
      <c r="A151" s="1361"/>
      <c r="B151" s="598" t="s">
        <v>254</v>
      </c>
      <c r="C151" s="650">
        <v>11.8252093782198</v>
      </c>
      <c r="D151" s="652">
        <v>0</v>
      </c>
      <c r="E151" s="661">
        <v>1.2281669947112399</v>
      </c>
      <c r="F151" s="652">
        <v>0</v>
      </c>
      <c r="G151" s="497">
        <v>1.4854131375410999</v>
      </c>
      <c r="H151" s="650">
        <v>3.7413921707011299</v>
      </c>
      <c r="I151" s="497">
        <v>0.93029823367229902</v>
      </c>
      <c r="J151" s="497">
        <v>1.51062752975558</v>
      </c>
    </row>
    <row r="152" spans="1:10" ht="15" thickBot="1" x14ac:dyDescent="0.35">
      <c r="A152" s="1360" t="s">
        <v>89</v>
      </c>
      <c r="B152" s="471" t="s">
        <v>265</v>
      </c>
      <c r="C152" s="675">
        <v>2</v>
      </c>
      <c r="D152" s="675">
        <v>0</v>
      </c>
      <c r="E152" s="500">
        <v>0.87952736232020301</v>
      </c>
      <c r="F152" s="675">
        <v>0</v>
      </c>
      <c r="G152" s="673">
        <v>3.29450582160755</v>
      </c>
      <c r="H152" s="675">
        <v>3</v>
      </c>
      <c r="I152" s="673">
        <v>7.7079654096948902</v>
      </c>
      <c r="J152" s="500">
        <v>2.3753710214783199</v>
      </c>
    </row>
    <row r="153" spans="1:10" ht="15" thickBot="1" x14ac:dyDescent="0.35">
      <c r="A153" s="1361"/>
      <c r="B153" s="473" t="s">
        <v>17</v>
      </c>
      <c r="C153" s="653">
        <v>1</v>
      </c>
      <c r="D153" s="653">
        <v>0</v>
      </c>
      <c r="E153" s="496">
        <v>11</v>
      </c>
      <c r="F153" s="653">
        <v>0</v>
      </c>
      <c r="G153" s="653">
        <v>4</v>
      </c>
      <c r="H153" s="653">
        <v>1</v>
      </c>
      <c r="I153" s="653">
        <v>2</v>
      </c>
      <c r="J153" s="485">
        <v>21</v>
      </c>
    </row>
    <row r="154" spans="1:10" ht="15" thickBot="1" x14ac:dyDescent="0.35">
      <c r="A154" s="1361"/>
      <c r="B154" s="473" t="s">
        <v>18</v>
      </c>
      <c r="C154" s="653">
        <v>1</v>
      </c>
      <c r="D154" s="653">
        <v>0</v>
      </c>
      <c r="E154" s="496">
        <v>9</v>
      </c>
      <c r="F154" s="653">
        <v>0</v>
      </c>
      <c r="G154" s="653">
        <v>3</v>
      </c>
      <c r="H154" s="653">
        <v>1</v>
      </c>
      <c r="I154" s="653">
        <v>2</v>
      </c>
      <c r="J154" s="496">
        <v>16</v>
      </c>
    </row>
    <row r="155" spans="1:10" ht="15" thickBot="1" x14ac:dyDescent="0.35">
      <c r="A155" s="1361"/>
      <c r="B155" s="471" t="s">
        <v>252</v>
      </c>
      <c r="C155" s="652">
        <v>2</v>
      </c>
      <c r="D155" s="653">
        <v>0</v>
      </c>
      <c r="E155" s="496">
        <v>1</v>
      </c>
      <c r="F155" s="653">
        <v>0</v>
      </c>
      <c r="G155" s="650">
        <v>2.5</v>
      </c>
      <c r="H155" s="652">
        <v>3</v>
      </c>
      <c r="I155" s="652">
        <v>17</v>
      </c>
      <c r="J155" s="495">
        <v>1</v>
      </c>
    </row>
    <row r="156" spans="1:10" ht="15" thickBot="1" x14ac:dyDescent="0.35">
      <c r="A156" s="1361"/>
      <c r="B156" s="473" t="s">
        <v>287</v>
      </c>
      <c r="C156" s="652">
        <v>0</v>
      </c>
      <c r="D156" s="653">
        <v>0</v>
      </c>
      <c r="E156" s="493">
        <v>0.34427717801783397</v>
      </c>
      <c r="F156" s="653">
        <v>0</v>
      </c>
      <c r="G156" s="650">
        <v>1.96743350272311</v>
      </c>
      <c r="H156" s="652">
        <v>0</v>
      </c>
      <c r="I156" s="650">
        <v>11.1651821854778</v>
      </c>
      <c r="J156" s="497">
        <v>3.6818120607018998</v>
      </c>
    </row>
    <row r="157" spans="1:10" x14ac:dyDescent="0.3">
      <c r="A157" s="1361"/>
      <c r="B157" s="598" t="s">
        <v>254</v>
      </c>
      <c r="C157" s="652">
        <v>0</v>
      </c>
      <c r="D157" s="653">
        <v>0</v>
      </c>
      <c r="E157" s="493">
        <v>0.215207663978948</v>
      </c>
      <c r="F157" s="653">
        <v>0</v>
      </c>
      <c r="G157" s="650">
        <v>2.13015001149724</v>
      </c>
      <c r="H157" s="652">
        <v>0</v>
      </c>
      <c r="I157" s="650">
        <v>14.8054485613133</v>
      </c>
      <c r="J157" s="497">
        <v>1.7261255393585699</v>
      </c>
    </row>
    <row r="158" spans="1:10" ht="15" thickBot="1" x14ac:dyDescent="0.35">
      <c r="A158" s="1360" t="s">
        <v>90</v>
      </c>
      <c r="B158" s="471" t="s">
        <v>265</v>
      </c>
      <c r="C158" s="673">
        <v>6.2760547431367097</v>
      </c>
      <c r="D158" s="675">
        <v>0</v>
      </c>
      <c r="E158" s="500">
        <v>0.61063789467159801</v>
      </c>
      <c r="F158" s="675">
        <v>0</v>
      </c>
      <c r="G158" s="675">
        <v>0</v>
      </c>
      <c r="H158" s="673">
        <v>1.4774515270992401</v>
      </c>
      <c r="I158" s="674">
        <v>5.1357406441193296</v>
      </c>
      <c r="J158" s="500">
        <v>2.1599078413310502</v>
      </c>
    </row>
    <row r="159" spans="1:10" ht="15" thickBot="1" x14ac:dyDescent="0.35">
      <c r="A159" s="1361"/>
      <c r="B159" s="473" t="s">
        <v>17</v>
      </c>
      <c r="C159" s="653">
        <v>1</v>
      </c>
      <c r="D159" s="653">
        <v>0</v>
      </c>
      <c r="E159" s="496">
        <v>10</v>
      </c>
      <c r="F159" s="653">
        <v>0</v>
      </c>
      <c r="G159" s="653">
        <v>0</v>
      </c>
      <c r="H159" s="653">
        <v>1</v>
      </c>
      <c r="I159" s="529">
        <v>4</v>
      </c>
      <c r="J159" s="485">
        <v>16</v>
      </c>
    </row>
    <row r="160" spans="1:10" ht="15" thickBot="1" x14ac:dyDescent="0.35">
      <c r="A160" s="1361"/>
      <c r="B160" s="473" t="s">
        <v>18</v>
      </c>
      <c r="C160" s="653">
        <v>2</v>
      </c>
      <c r="D160" s="653">
        <v>0</v>
      </c>
      <c r="E160" s="496">
        <v>16</v>
      </c>
      <c r="F160" s="653">
        <v>0</v>
      </c>
      <c r="G160" s="653">
        <v>0</v>
      </c>
      <c r="H160" s="653">
        <v>2</v>
      </c>
      <c r="I160" s="529">
        <v>8</v>
      </c>
      <c r="J160" s="496">
        <v>28</v>
      </c>
    </row>
    <row r="161" spans="1:10" ht="15" thickBot="1" x14ac:dyDescent="0.35">
      <c r="A161" s="1361"/>
      <c r="B161" s="471" t="s">
        <v>252</v>
      </c>
      <c r="C161" s="650">
        <v>7.5</v>
      </c>
      <c r="D161" s="652">
        <v>0</v>
      </c>
      <c r="E161" s="493">
        <v>0.5</v>
      </c>
      <c r="F161" s="653">
        <v>0</v>
      </c>
      <c r="G161" s="652">
        <v>0</v>
      </c>
      <c r="H161" s="652">
        <v>2</v>
      </c>
      <c r="I161" s="658">
        <v>5</v>
      </c>
      <c r="J161" s="497">
        <v>0.5</v>
      </c>
    </row>
    <row r="162" spans="1:10" ht="15" thickBot="1" x14ac:dyDescent="0.35">
      <c r="A162" s="1361"/>
      <c r="B162" s="473" t="s">
        <v>287</v>
      </c>
      <c r="C162" s="650">
        <v>2.0850869424519098</v>
      </c>
      <c r="D162" s="652">
        <v>0</v>
      </c>
      <c r="E162" s="493">
        <v>0.41024912463833801</v>
      </c>
      <c r="F162" s="653">
        <v>0</v>
      </c>
      <c r="G162" s="652">
        <v>0</v>
      </c>
      <c r="H162" s="650">
        <v>0.70638738149806102</v>
      </c>
      <c r="I162" s="531">
        <v>4.0805476942027701</v>
      </c>
      <c r="J162" s="497">
        <v>3.0296608616602101</v>
      </c>
    </row>
    <row r="163" spans="1:10" x14ac:dyDescent="0.3">
      <c r="A163" s="1361"/>
      <c r="B163" s="598" t="s">
        <v>254</v>
      </c>
      <c r="C163" s="650">
        <v>2.7649031569310401</v>
      </c>
      <c r="D163" s="652">
        <v>0</v>
      </c>
      <c r="E163" s="493">
        <v>0.192335045858569</v>
      </c>
      <c r="F163" s="653">
        <v>0</v>
      </c>
      <c r="G163" s="652">
        <v>0</v>
      </c>
      <c r="H163" s="650">
        <v>0.93669604914582005</v>
      </c>
      <c r="I163" s="531">
        <v>2.7054793188723698</v>
      </c>
      <c r="J163" s="497">
        <v>1.0737069259138501</v>
      </c>
    </row>
    <row r="164" spans="1:10" ht="15" thickBot="1" x14ac:dyDescent="0.35">
      <c r="A164" s="1360" t="s">
        <v>91</v>
      </c>
      <c r="B164" s="471" t="s">
        <v>265</v>
      </c>
      <c r="C164" s="675">
        <v>0</v>
      </c>
      <c r="D164" s="675">
        <v>0</v>
      </c>
      <c r="E164" s="673">
        <v>2.92600198451342</v>
      </c>
      <c r="F164" s="675">
        <v>0</v>
      </c>
      <c r="G164" s="675">
        <v>0</v>
      </c>
      <c r="H164" s="675">
        <v>0</v>
      </c>
      <c r="I164" s="673">
        <v>2.6847258648690899</v>
      </c>
      <c r="J164" s="500">
        <v>2.8073033006241799</v>
      </c>
    </row>
    <row r="165" spans="1:10" ht="15" thickBot="1" x14ac:dyDescent="0.35">
      <c r="A165" s="1361"/>
      <c r="B165" s="473" t="s">
        <v>17</v>
      </c>
      <c r="C165" s="653">
        <v>0</v>
      </c>
      <c r="D165" s="653">
        <v>0</v>
      </c>
      <c r="E165" s="653">
        <v>6</v>
      </c>
      <c r="F165" s="653">
        <v>0</v>
      </c>
      <c r="G165" s="653">
        <v>0</v>
      </c>
      <c r="H165" s="653">
        <v>0</v>
      </c>
      <c r="I165" s="653">
        <v>6</v>
      </c>
      <c r="J165" s="485">
        <v>12</v>
      </c>
    </row>
    <row r="166" spans="1:10" ht="15" thickBot="1" x14ac:dyDescent="0.35">
      <c r="A166" s="1361"/>
      <c r="B166" s="473" t="s">
        <v>18</v>
      </c>
      <c r="C166" s="653">
        <v>0</v>
      </c>
      <c r="D166" s="653">
        <v>0</v>
      </c>
      <c r="E166" s="653">
        <v>3</v>
      </c>
      <c r="F166" s="653">
        <v>0</v>
      </c>
      <c r="G166" s="653">
        <v>0</v>
      </c>
      <c r="H166" s="653">
        <v>0</v>
      </c>
      <c r="I166" s="653">
        <v>4</v>
      </c>
      <c r="J166" s="496">
        <v>7</v>
      </c>
    </row>
    <row r="167" spans="1:10" ht="15" thickBot="1" x14ac:dyDescent="0.35">
      <c r="A167" s="1361"/>
      <c r="B167" s="471" t="s">
        <v>252</v>
      </c>
      <c r="C167" s="652">
        <v>0</v>
      </c>
      <c r="D167" s="653">
        <v>0</v>
      </c>
      <c r="E167" s="653">
        <v>1</v>
      </c>
      <c r="F167" s="653">
        <v>0</v>
      </c>
      <c r="G167" s="652">
        <v>0</v>
      </c>
      <c r="H167" s="652">
        <v>0</v>
      </c>
      <c r="I167" s="652">
        <v>2</v>
      </c>
      <c r="J167" s="495">
        <v>2</v>
      </c>
    </row>
    <row r="168" spans="1:10" ht="15" thickBot="1" x14ac:dyDescent="0.35">
      <c r="A168" s="1361"/>
      <c r="B168" s="473" t="s">
        <v>287</v>
      </c>
      <c r="C168" s="652">
        <v>0</v>
      </c>
      <c r="D168" s="653">
        <v>0</v>
      </c>
      <c r="E168" s="669">
        <v>3.82868063056537</v>
      </c>
      <c r="F168" s="653">
        <v>0</v>
      </c>
      <c r="G168" s="652">
        <v>0</v>
      </c>
      <c r="H168" s="652">
        <v>0</v>
      </c>
      <c r="I168" s="650">
        <v>1.4097275163156</v>
      </c>
      <c r="J168" s="497">
        <v>2.5816159791072</v>
      </c>
    </row>
    <row r="169" spans="1:10" x14ac:dyDescent="0.3">
      <c r="A169" s="1361"/>
      <c r="B169" s="598" t="s">
        <v>254</v>
      </c>
      <c r="C169" s="652">
        <v>0</v>
      </c>
      <c r="D169" s="653">
        <v>0</v>
      </c>
      <c r="E169" s="669">
        <v>4.1453315082466</v>
      </c>
      <c r="F169" s="653">
        <v>0</v>
      </c>
      <c r="G169" s="652">
        <v>0</v>
      </c>
      <c r="H169" s="652">
        <v>0</v>
      </c>
      <c r="I169" s="650">
        <v>1.32183100567333</v>
      </c>
      <c r="J169" s="497">
        <v>1.82984108346589</v>
      </c>
    </row>
    <row r="170" spans="1:10" ht="15" thickBot="1" x14ac:dyDescent="0.35">
      <c r="A170" s="1360" t="s">
        <v>66</v>
      </c>
      <c r="B170" s="471" t="s">
        <v>265</v>
      </c>
      <c r="C170" s="674">
        <v>3.06844635883325</v>
      </c>
      <c r="D170" s="675">
        <v>20</v>
      </c>
      <c r="E170" s="500">
        <v>1.23806737210796</v>
      </c>
      <c r="F170" s="675">
        <v>0</v>
      </c>
      <c r="G170" s="500">
        <v>4.2250235379007703</v>
      </c>
      <c r="H170" s="673">
        <v>1.6758102017979599</v>
      </c>
      <c r="I170" s="500">
        <v>4.0801026291033899</v>
      </c>
      <c r="J170" s="500">
        <v>2.8669925014733102</v>
      </c>
    </row>
    <row r="171" spans="1:10" ht="15" thickBot="1" x14ac:dyDescent="0.35">
      <c r="A171" s="1361"/>
      <c r="B171" s="473" t="s">
        <v>17</v>
      </c>
      <c r="C171" s="529">
        <v>7</v>
      </c>
      <c r="D171" s="653">
        <v>1</v>
      </c>
      <c r="E171" s="496">
        <v>32</v>
      </c>
      <c r="F171" s="653">
        <v>0</v>
      </c>
      <c r="G171" s="496">
        <v>13</v>
      </c>
      <c r="H171" s="653">
        <v>5</v>
      </c>
      <c r="I171" s="496">
        <v>16</v>
      </c>
      <c r="J171" s="485">
        <v>74</v>
      </c>
    </row>
    <row r="172" spans="1:10" ht="15" thickBot="1" x14ac:dyDescent="0.35">
      <c r="A172" s="1361"/>
      <c r="B172" s="473" t="s">
        <v>18</v>
      </c>
      <c r="C172" s="529">
        <v>8</v>
      </c>
      <c r="D172" s="653">
        <v>1</v>
      </c>
      <c r="E172" s="496">
        <v>37</v>
      </c>
      <c r="F172" s="653">
        <v>0</v>
      </c>
      <c r="G172" s="496">
        <v>14</v>
      </c>
      <c r="H172" s="653">
        <v>5</v>
      </c>
      <c r="I172" s="496">
        <v>19</v>
      </c>
      <c r="J172" s="496">
        <v>84</v>
      </c>
    </row>
    <row r="173" spans="1:10" ht="15" thickBot="1" x14ac:dyDescent="0.35">
      <c r="A173" s="1361"/>
      <c r="B173" s="471" t="s">
        <v>252</v>
      </c>
      <c r="C173" s="658">
        <v>2</v>
      </c>
      <c r="D173" s="652">
        <v>20</v>
      </c>
      <c r="E173" s="495">
        <v>1</v>
      </c>
      <c r="F173" s="652">
        <v>0</v>
      </c>
      <c r="G173" s="495">
        <v>5</v>
      </c>
      <c r="H173" s="650">
        <v>1.4</v>
      </c>
      <c r="I173" s="495">
        <v>4</v>
      </c>
      <c r="J173" s="497">
        <v>1.5</v>
      </c>
    </row>
    <row r="174" spans="1:10" ht="15" thickBot="1" x14ac:dyDescent="0.35">
      <c r="A174" s="1361"/>
      <c r="B174" s="473" t="s">
        <v>287</v>
      </c>
      <c r="C174" s="531">
        <v>2.5221769015870898</v>
      </c>
      <c r="D174" s="652">
        <v>0</v>
      </c>
      <c r="E174" s="497">
        <v>0.64307013030468096</v>
      </c>
      <c r="F174" s="652">
        <v>0</v>
      </c>
      <c r="G174" s="497">
        <v>2.0505071715218</v>
      </c>
      <c r="H174" s="650">
        <v>0.60106087989479495</v>
      </c>
      <c r="I174" s="497">
        <v>2.9739427250896502</v>
      </c>
      <c r="J174" s="497">
        <v>3.1016027278711098</v>
      </c>
    </row>
    <row r="175" spans="1:10" x14ac:dyDescent="0.3">
      <c r="A175" s="1361"/>
      <c r="B175" s="598" t="s">
        <v>254</v>
      </c>
      <c r="C175" s="531">
        <v>1.67225038331886</v>
      </c>
      <c r="D175" s="652">
        <v>0</v>
      </c>
      <c r="E175" s="497">
        <v>0.19825686262673201</v>
      </c>
      <c r="F175" s="652">
        <v>0</v>
      </c>
      <c r="G175" s="497">
        <v>1.02770395609905</v>
      </c>
      <c r="H175" s="650">
        <v>0.50408551055188799</v>
      </c>
      <c r="I175" s="497">
        <v>1.27945952971107</v>
      </c>
      <c r="J175" s="497">
        <v>0.63462515218013604</v>
      </c>
    </row>
    <row r="176" spans="1:10" x14ac:dyDescent="0.3">
      <c r="A176" s="491" t="s">
        <v>96</v>
      </c>
      <c r="B176" s="823"/>
      <c r="C176" s="902"/>
      <c r="D176" s="902"/>
      <c r="E176" s="902"/>
      <c r="F176" s="902"/>
      <c r="G176" s="902"/>
      <c r="H176" s="902"/>
      <c r="I176" s="902"/>
      <c r="J176" s="902"/>
    </row>
    <row r="177" spans="1:10" ht="15" thickBot="1" x14ac:dyDescent="0.35">
      <c r="A177" s="1360" t="s">
        <v>97</v>
      </c>
      <c r="B177" s="471" t="s">
        <v>265</v>
      </c>
      <c r="C177" s="493">
        <v>8.4297646681220009</v>
      </c>
      <c r="D177" s="653">
        <v>20</v>
      </c>
      <c r="E177" s="493">
        <v>1.28051483715937</v>
      </c>
      <c r="F177" s="653">
        <v>30</v>
      </c>
      <c r="G177" s="493">
        <v>2.9012246740054901</v>
      </c>
      <c r="H177" s="493">
        <v>3.1389064888966498</v>
      </c>
      <c r="I177" s="493">
        <v>4.3803614294095699</v>
      </c>
      <c r="J177" s="493">
        <v>3.5957605094596201</v>
      </c>
    </row>
    <row r="178" spans="1:10" ht="15" thickBot="1" x14ac:dyDescent="0.35">
      <c r="A178" s="1361"/>
      <c r="B178" s="473" t="s">
        <v>17</v>
      </c>
      <c r="C178" s="496">
        <v>21</v>
      </c>
      <c r="D178" s="653">
        <v>1</v>
      </c>
      <c r="E178" s="496">
        <v>82</v>
      </c>
      <c r="F178" s="653">
        <v>1</v>
      </c>
      <c r="G178" s="496">
        <v>29</v>
      </c>
      <c r="H178" s="496">
        <v>13</v>
      </c>
      <c r="I178" s="496">
        <v>45</v>
      </c>
      <c r="J178" s="485">
        <v>193</v>
      </c>
    </row>
    <row r="179" spans="1:10" ht="15" thickBot="1" x14ac:dyDescent="0.35">
      <c r="A179" s="1361"/>
      <c r="B179" s="473" t="s">
        <v>18</v>
      </c>
      <c r="C179" s="496">
        <v>17</v>
      </c>
      <c r="D179" s="653">
        <v>1</v>
      </c>
      <c r="E179" s="496">
        <v>83</v>
      </c>
      <c r="F179" s="653">
        <v>1</v>
      </c>
      <c r="G179" s="496">
        <v>28</v>
      </c>
      <c r="H179" s="496">
        <v>12</v>
      </c>
      <c r="I179" s="496">
        <v>44</v>
      </c>
      <c r="J179" s="485">
        <v>186</v>
      </c>
    </row>
    <row r="180" spans="1:10" ht="15" thickBot="1" x14ac:dyDescent="0.35">
      <c r="A180" s="1361"/>
      <c r="B180" s="471" t="s">
        <v>252</v>
      </c>
      <c r="C180" s="496">
        <v>5</v>
      </c>
      <c r="D180" s="653">
        <v>20</v>
      </c>
      <c r="E180" s="496">
        <v>1</v>
      </c>
      <c r="F180" s="653">
        <v>30</v>
      </c>
      <c r="G180" s="496">
        <v>2</v>
      </c>
      <c r="H180" s="496">
        <v>3</v>
      </c>
      <c r="I180" s="496">
        <v>3</v>
      </c>
      <c r="J180" s="496">
        <v>2</v>
      </c>
    </row>
    <row r="181" spans="1:10" ht="15" thickBot="1" x14ac:dyDescent="0.35">
      <c r="A181" s="1361"/>
      <c r="B181" s="473" t="s">
        <v>287</v>
      </c>
      <c r="C181" s="493">
        <v>8.7103220715440397</v>
      </c>
      <c r="D181" s="653">
        <v>0</v>
      </c>
      <c r="E181" s="493">
        <v>1.4517024303475501</v>
      </c>
      <c r="F181" s="653">
        <v>0</v>
      </c>
      <c r="G181" s="493">
        <v>1.94511017309364</v>
      </c>
      <c r="H181" s="493">
        <v>2.34300915884049</v>
      </c>
      <c r="I181" s="493">
        <v>5.1538851270964399</v>
      </c>
      <c r="J181" s="493">
        <v>5.5526208206156102</v>
      </c>
    </row>
    <row r="182" spans="1:10" x14ac:dyDescent="0.3">
      <c r="A182" s="1361"/>
      <c r="B182" s="598" t="s">
        <v>254</v>
      </c>
      <c r="C182" s="504">
        <v>3.96169015881555</v>
      </c>
      <c r="D182" s="841">
        <v>0</v>
      </c>
      <c r="E182" s="504">
        <v>0.29881975912352299</v>
      </c>
      <c r="F182" s="841">
        <v>0</v>
      </c>
      <c r="G182" s="504">
        <v>0.68934391005456397</v>
      </c>
      <c r="H182" s="504">
        <v>1.2683938185799599</v>
      </c>
      <c r="I182" s="504">
        <v>1.4570657505409701</v>
      </c>
      <c r="J182" s="504">
        <v>0.76350572651497794</v>
      </c>
    </row>
    <row r="183" spans="1:10" ht="15" thickBot="1" x14ac:dyDescent="0.35">
      <c r="A183" s="1360" t="s">
        <v>107</v>
      </c>
      <c r="B183" s="471" t="s">
        <v>265</v>
      </c>
      <c r="C183" s="674">
        <v>6.33095268118515</v>
      </c>
      <c r="D183" s="675">
        <v>5</v>
      </c>
      <c r="E183" s="500">
        <v>1.65644605032282</v>
      </c>
      <c r="F183" s="675">
        <v>0</v>
      </c>
      <c r="G183" s="500">
        <v>4.2239072188296101</v>
      </c>
      <c r="H183" s="673">
        <v>2.0237297015512898</v>
      </c>
      <c r="I183" s="500">
        <v>4.0327779136305404</v>
      </c>
      <c r="J183" s="500">
        <v>3.1879579616560401</v>
      </c>
    </row>
    <row r="184" spans="1:10" ht="15" thickBot="1" x14ac:dyDescent="0.35">
      <c r="A184" s="1361"/>
      <c r="B184" s="473" t="s">
        <v>17</v>
      </c>
      <c r="C184" s="529">
        <v>10</v>
      </c>
      <c r="D184" s="653">
        <v>2</v>
      </c>
      <c r="E184" s="496">
        <v>73</v>
      </c>
      <c r="F184" s="653">
        <v>0</v>
      </c>
      <c r="G184" s="496">
        <v>45</v>
      </c>
      <c r="H184" s="653">
        <v>7</v>
      </c>
      <c r="I184" s="496">
        <v>44</v>
      </c>
      <c r="J184" s="485">
        <v>181</v>
      </c>
    </row>
    <row r="185" spans="1:10" ht="15" thickBot="1" x14ac:dyDescent="0.35">
      <c r="A185" s="1361"/>
      <c r="B185" s="473" t="s">
        <v>18</v>
      </c>
      <c r="C185" s="529">
        <v>7</v>
      </c>
      <c r="D185" s="653">
        <v>2</v>
      </c>
      <c r="E185" s="496">
        <v>69</v>
      </c>
      <c r="F185" s="653">
        <v>0</v>
      </c>
      <c r="G185" s="496">
        <v>36</v>
      </c>
      <c r="H185" s="653">
        <v>5</v>
      </c>
      <c r="I185" s="496">
        <v>35</v>
      </c>
      <c r="J185" s="485">
        <v>154</v>
      </c>
    </row>
    <row r="186" spans="1:10" ht="15" thickBot="1" x14ac:dyDescent="0.35">
      <c r="A186" s="1361"/>
      <c r="B186" s="471" t="s">
        <v>252</v>
      </c>
      <c r="C186" s="661">
        <v>3.8</v>
      </c>
      <c r="D186" s="653">
        <v>5</v>
      </c>
      <c r="E186" s="496">
        <v>1</v>
      </c>
      <c r="F186" s="653">
        <v>0</v>
      </c>
      <c r="G186" s="493">
        <v>4.2</v>
      </c>
      <c r="H186" s="669">
        <v>1.5</v>
      </c>
      <c r="I186" s="496">
        <v>2</v>
      </c>
      <c r="J186" s="496">
        <v>2</v>
      </c>
    </row>
    <row r="187" spans="1:10" ht="15" thickBot="1" x14ac:dyDescent="0.35">
      <c r="A187" s="1361"/>
      <c r="B187" s="473" t="s">
        <v>287</v>
      </c>
      <c r="C187" s="531">
        <v>8.6318891474323003</v>
      </c>
      <c r="D187" s="652">
        <v>0</v>
      </c>
      <c r="E187" s="497">
        <v>2.6356646692439498</v>
      </c>
      <c r="F187" s="652">
        <v>0</v>
      </c>
      <c r="G187" s="497">
        <v>3.3821273626736499</v>
      </c>
      <c r="H187" s="650">
        <v>1.51239008494536</v>
      </c>
      <c r="I187" s="497">
        <v>3.6853162438337099</v>
      </c>
      <c r="J187" s="497">
        <v>3.8018824589708</v>
      </c>
    </row>
    <row r="188" spans="1:10" x14ac:dyDescent="0.3">
      <c r="A188" s="1361"/>
      <c r="B188" s="598" t="s">
        <v>254</v>
      </c>
      <c r="C188" s="690">
        <v>6.1182552005110296</v>
      </c>
      <c r="D188" s="841">
        <v>0</v>
      </c>
      <c r="E188" s="504">
        <v>0.59502657587493701</v>
      </c>
      <c r="F188" s="841">
        <v>0</v>
      </c>
      <c r="G188" s="504">
        <v>1.05708390720365</v>
      </c>
      <c r="H188" s="903">
        <v>1.2683805478352399</v>
      </c>
      <c r="I188" s="504">
        <v>1.1681846434532801</v>
      </c>
      <c r="J188" s="504">
        <v>0.57452519531900004</v>
      </c>
    </row>
    <row r="189" spans="1:10" ht="15" thickBot="1" x14ac:dyDescent="0.35">
      <c r="A189" s="1360" t="s">
        <v>117</v>
      </c>
      <c r="B189" s="471" t="s">
        <v>265</v>
      </c>
      <c r="C189" s="674">
        <v>8.7517665157003197</v>
      </c>
      <c r="D189" s="673">
        <v>3.59443883529421</v>
      </c>
      <c r="E189" s="500">
        <v>1.3967622133322</v>
      </c>
      <c r="F189" s="675">
        <v>0</v>
      </c>
      <c r="G189" s="500">
        <v>3.8397525275956199</v>
      </c>
      <c r="H189" s="675">
        <v>0</v>
      </c>
      <c r="I189" s="500">
        <v>3.6490083721278102</v>
      </c>
      <c r="J189" s="500">
        <v>2.8713585776797501</v>
      </c>
    </row>
    <row r="190" spans="1:10" ht="15" thickBot="1" x14ac:dyDescent="0.35">
      <c r="A190" s="1361"/>
      <c r="B190" s="473" t="s">
        <v>17</v>
      </c>
      <c r="C190" s="529">
        <v>5</v>
      </c>
      <c r="D190" s="653">
        <v>2</v>
      </c>
      <c r="E190" s="496">
        <v>42</v>
      </c>
      <c r="F190" s="653">
        <v>0</v>
      </c>
      <c r="G190" s="496">
        <v>17</v>
      </c>
      <c r="H190" s="653">
        <v>0</v>
      </c>
      <c r="I190" s="496">
        <v>15</v>
      </c>
      <c r="J190" s="485">
        <v>81</v>
      </c>
    </row>
    <row r="191" spans="1:10" ht="15" thickBot="1" x14ac:dyDescent="0.35">
      <c r="A191" s="1361"/>
      <c r="B191" s="473" t="s">
        <v>18</v>
      </c>
      <c r="C191" s="529">
        <v>6</v>
      </c>
      <c r="D191" s="653">
        <v>2</v>
      </c>
      <c r="E191" s="496">
        <v>37</v>
      </c>
      <c r="F191" s="653">
        <v>0</v>
      </c>
      <c r="G191" s="496">
        <v>12</v>
      </c>
      <c r="H191" s="653">
        <v>0</v>
      </c>
      <c r="I191" s="495">
        <v>16</v>
      </c>
      <c r="J191" s="485">
        <v>73</v>
      </c>
    </row>
    <row r="192" spans="1:10" ht="15" thickBot="1" x14ac:dyDescent="0.35">
      <c r="A192" s="1361"/>
      <c r="B192" s="471" t="s">
        <v>252</v>
      </c>
      <c r="C192" s="529">
        <v>6</v>
      </c>
      <c r="D192" s="653">
        <v>5</v>
      </c>
      <c r="E192" s="496">
        <v>1</v>
      </c>
      <c r="F192" s="653">
        <v>0</v>
      </c>
      <c r="G192" s="496">
        <v>3</v>
      </c>
      <c r="H192" s="653">
        <v>0</v>
      </c>
      <c r="I192" s="496">
        <v>4</v>
      </c>
      <c r="J192" s="496">
        <v>2</v>
      </c>
    </row>
    <row r="193" spans="1:10" ht="15" thickBot="1" x14ac:dyDescent="0.35">
      <c r="A193" s="1361"/>
      <c r="B193" s="473" t="s">
        <v>287</v>
      </c>
      <c r="C193" s="531">
        <v>5.9488039828982897</v>
      </c>
      <c r="D193" s="650">
        <v>1.44661972638863</v>
      </c>
      <c r="E193" s="497">
        <v>1.70777235052528</v>
      </c>
      <c r="F193" s="652">
        <v>0</v>
      </c>
      <c r="G193" s="497">
        <v>2.5296283743097101</v>
      </c>
      <c r="H193" s="652">
        <v>0</v>
      </c>
      <c r="I193" s="497">
        <v>1.8705471203556101</v>
      </c>
      <c r="J193" s="497">
        <v>3.0301008652091501</v>
      </c>
    </row>
    <row r="194" spans="1:10" x14ac:dyDescent="0.3">
      <c r="A194" s="1361"/>
      <c r="B194" s="598" t="s">
        <v>254</v>
      </c>
      <c r="C194" s="690">
        <v>4.5543330573222303</v>
      </c>
      <c r="D194" s="903">
        <v>1.9182717837498</v>
      </c>
      <c r="E194" s="504">
        <v>0.52650181114057704</v>
      </c>
      <c r="F194" s="841">
        <v>0</v>
      </c>
      <c r="G194" s="504">
        <v>1.3694205936722701</v>
      </c>
      <c r="H194" s="841">
        <v>0</v>
      </c>
      <c r="I194" s="504">
        <v>0.87695925370072103</v>
      </c>
      <c r="J194" s="504">
        <v>0.66506854653954095</v>
      </c>
    </row>
    <row r="195" spans="1:10" ht="15" thickBot="1" x14ac:dyDescent="0.35">
      <c r="A195" s="1360" t="s">
        <v>125</v>
      </c>
      <c r="B195" s="471" t="s">
        <v>265</v>
      </c>
      <c r="C195" s="798">
        <v>2</v>
      </c>
      <c r="D195" s="904">
        <v>3.49082350694106</v>
      </c>
      <c r="E195" s="878">
        <v>2.6728048237554298</v>
      </c>
      <c r="F195" s="675">
        <v>0</v>
      </c>
      <c r="G195" s="675">
        <v>0</v>
      </c>
      <c r="H195" s="675">
        <v>0</v>
      </c>
      <c r="I195" s="673">
        <v>3.7603386052277301</v>
      </c>
      <c r="J195" s="500">
        <v>3.0798352566733</v>
      </c>
    </row>
    <row r="196" spans="1:10" ht="15" thickBot="1" x14ac:dyDescent="0.35">
      <c r="A196" s="1361"/>
      <c r="B196" s="473" t="s">
        <v>17</v>
      </c>
      <c r="C196" s="653">
        <v>1</v>
      </c>
      <c r="D196" s="653">
        <v>2</v>
      </c>
      <c r="E196" s="529">
        <v>13</v>
      </c>
      <c r="F196" s="653">
        <v>0</v>
      </c>
      <c r="G196" s="653">
        <v>0</v>
      </c>
      <c r="H196" s="653">
        <v>0</v>
      </c>
      <c r="I196" s="653">
        <v>2</v>
      </c>
      <c r="J196" s="485">
        <v>18</v>
      </c>
    </row>
    <row r="197" spans="1:10" ht="15" thickBot="1" x14ac:dyDescent="0.35">
      <c r="A197" s="1361"/>
      <c r="B197" s="473" t="s">
        <v>18</v>
      </c>
      <c r="C197" s="653">
        <v>1</v>
      </c>
      <c r="D197" s="653">
        <v>2</v>
      </c>
      <c r="E197" s="529">
        <v>7</v>
      </c>
      <c r="F197" s="653">
        <v>0</v>
      </c>
      <c r="G197" s="653">
        <v>0</v>
      </c>
      <c r="H197" s="653">
        <v>0</v>
      </c>
      <c r="I197" s="653">
        <v>2</v>
      </c>
      <c r="J197" s="496">
        <v>12</v>
      </c>
    </row>
    <row r="198" spans="1:10" ht="15" thickBot="1" x14ac:dyDescent="0.35">
      <c r="A198" s="1361"/>
      <c r="B198" s="471" t="s">
        <v>252</v>
      </c>
      <c r="C198" s="653">
        <v>2</v>
      </c>
      <c r="D198" s="653">
        <v>4</v>
      </c>
      <c r="E198" s="529">
        <v>2</v>
      </c>
      <c r="F198" s="653">
        <v>0</v>
      </c>
      <c r="G198" s="653">
        <v>0</v>
      </c>
      <c r="H198" s="653">
        <v>0</v>
      </c>
      <c r="I198" s="653">
        <v>5</v>
      </c>
      <c r="J198" s="496">
        <v>3</v>
      </c>
    </row>
    <row r="199" spans="1:10" ht="15" thickBot="1" x14ac:dyDescent="0.35">
      <c r="A199" s="1361"/>
      <c r="B199" s="473" t="s">
        <v>287</v>
      </c>
      <c r="C199" s="652">
        <v>0</v>
      </c>
      <c r="D199" s="650">
        <v>0.70698768302586301</v>
      </c>
      <c r="E199" s="531">
        <v>2.2710338614418202</v>
      </c>
      <c r="F199" s="652">
        <v>0</v>
      </c>
      <c r="G199" s="652">
        <v>0</v>
      </c>
      <c r="H199" s="652">
        <v>0</v>
      </c>
      <c r="I199" s="650">
        <v>1.3729984820500101</v>
      </c>
      <c r="J199" s="497">
        <v>2.1320330014236601</v>
      </c>
    </row>
    <row r="200" spans="1:10" x14ac:dyDescent="0.3">
      <c r="A200" s="1418"/>
      <c r="B200" s="598" t="s">
        <v>254</v>
      </c>
      <c r="C200" s="842">
        <v>0</v>
      </c>
      <c r="D200" s="799">
        <v>0.93749207139100199</v>
      </c>
      <c r="E200" s="532">
        <v>1.6097014797086699</v>
      </c>
      <c r="F200" s="842">
        <v>0</v>
      </c>
      <c r="G200" s="842">
        <v>0</v>
      </c>
      <c r="H200" s="834">
        <v>0</v>
      </c>
      <c r="I200" s="799">
        <v>1.82064726424191</v>
      </c>
      <c r="J200" s="781">
        <v>1.15418135256139</v>
      </c>
    </row>
    <row r="201" spans="1:10" ht="55.5" customHeight="1" x14ac:dyDescent="0.3">
      <c r="A201" s="1209" t="s">
        <v>1127</v>
      </c>
      <c r="B201" s="1209"/>
      <c r="C201" s="1209"/>
      <c r="D201" s="1209"/>
      <c r="E201" s="1209"/>
      <c r="F201" s="1209"/>
      <c r="G201" s="1209"/>
      <c r="H201" s="1209"/>
      <c r="I201" s="1209"/>
      <c r="J201" s="1209"/>
    </row>
  </sheetData>
  <mergeCells count="52">
    <mergeCell ref="A201:J201"/>
    <mergeCell ref="A133:A138"/>
    <mergeCell ref="A140:A145"/>
    <mergeCell ref="A146:A151"/>
    <mergeCell ref="A152:A157"/>
    <mergeCell ref="A158:A163"/>
    <mergeCell ref="A164:A169"/>
    <mergeCell ref="A170:A175"/>
    <mergeCell ref="A177:A182"/>
    <mergeCell ref="A183:A188"/>
    <mergeCell ref="A189:A194"/>
    <mergeCell ref="A195:A200"/>
    <mergeCell ref="A127:A132"/>
    <mergeCell ref="A79:A82"/>
    <mergeCell ref="A83:S83"/>
    <mergeCell ref="A85:F85"/>
    <mergeCell ref="A86:F86"/>
    <mergeCell ref="A88:J88"/>
    <mergeCell ref="A91:A96"/>
    <mergeCell ref="A97:A102"/>
    <mergeCell ref="A103:A108"/>
    <mergeCell ref="A109:A114"/>
    <mergeCell ref="A115:A120"/>
    <mergeCell ref="A121:A126"/>
    <mergeCell ref="A75:A78"/>
    <mergeCell ref="A29:A32"/>
    <mergeCell ref="A33:A36"/>
    <mergeCell ref="A37:A40"/>
    <mergeCell ref="A42:A45"/>
    <mergeCell ref="A46:A49"/>
    <mergeCell ref="A50:A53"/>
    <mergeCell ref="A54:A57"/>
    <mergeCell ref="A58:A61"/>
    <mergeCell ref="A62:A65"/>
    <mergeCell ref="A67:A70"/>
    <mergeCell ref="A71:A74"/>
    <mergeCell ref="A25:A28"/>
    <mergeCell ref="A1:S1"/>
    <mergeCell ref="A5:S5"/>
    <mergeCell ref="A6:B7"/>
    <mergeCell ref="C6:D6"/>
    <mergeCell ref="E6:F6"/>
    <mergeCell ref="G6:H6"/>
    <mergeCell ref="I6:J6"/>
    <mergeCell ref="K6:L6"/>
    <mergeCell ref="M6:N6"/>
    <mergeCell ref="O6:P6"/>
    <mergeCell ref="Q6:S6"/>
    <mergeCell ref="A9:A12"/>
    <mergeCell ref="A13:A16"/>
    <mergeCell ref="A17:A20"/>
    <mergeCell ref="A21:A24"/>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workbookViewId="0">
      <selection sqref="A1:I1"/>
    </sheetView>
  </sheetViews>
  <sheetFormatPr baseColWidth="10" defaultColWidth="11.44140625" defaultRowHeight="14.4" x14ac:dyDescent="0.3"/>
  <cols>
    <col min="1" max="1" width="21.5546875" style="443" customWidth="1"/>
    <col min="2" max="16384" width="11.44140625" style="443"/>
  </cols>
  <sheetData>
    <row r="1" spans="1:9" ht="24.6" x14ac:dyDescent="0.3">
      <c r="A1" s="1208" t="s">
        <v>1205</v>
      </c>
      <c r="B1" s="1208"/>
      <c r="C1" s="1208"/>
      <c r="D1" s="1208"/>
      <c r="E1" s="1208"/>
      <c r="F1" s="1208"/>
      <c r="G1" s="1208"/>
      <c r="H1" s="1208"/>
      <c r="I1" s="1208"/>
    </row>
    <row r="3" spans="1:9" x14ac:dyDescent="0.3">
      <c r="A3" s="434" t="s">
        <v>7</v>
      </c>
      <c r="B3" s="713"/>
    </row>
    <row r="5" spans="1:9" ht="27" customHeight="1" x14ac:dyDescent="0.3">
      <c r="A5" s="1417" t="s">
        <v>1129</v>
      </c>
      <c r="B5" s="1417"/>
      <c r="C5" s="1417"/>
      <c r="D5" s="1417"/>
      <c r="E5" s="1417"/>
      <c r="F5" s="1417"/>
      <c r="G5" s="1417"/>
      <c r="H5" s="1417"/>
      <c r="I5" s="1417"/>
    </row>
    <row r="6" spans="1:9" x14ac:dyDescent="0.3">
      <c r="A6" s="1467"/>
      <c r="B6" s="1441" t="s">
        <v>363</v>
      </c>
      <c r="C6" s="1441"/>
      <c r="D6" s="1441"/>
      <c r="E6" s="1442"/>
      <c r="F6" s="1469" t="s">
        <v>6</v>
      </c>
      <c r="G6" s="1446"/>
      <c r="H6" s="1446"/>
      <c r="I6" s="1446"/>
    </row>
    <row r="7" spans="1:9" ht="22.8" x14ac:dyDescent="0.3">
      <c r="A7" s="1468"/>
      <c r="B7" s="800" t="s">
        <v>18</v>
      </c>
      <c r="C7" s="800" t="s">
        <v>17</v>
      </c>
      <c r="D7" s="800" t="s">
        <v>154</v>
      </c>
      <c r="E7" s="801" t="s">
        <v>1119</v>
      </c>
      <c r="F7" s="800" t="s">
        <v>18</v>
      </c>
      <c r="G7" s="800" t="s">
        <v>17</v>
      </c>
      <c r="H7" s="800" t="s">
        <v>154</v>
      </c>
      <c r="I7" s="800" t="s">
        <v>254</v>
      </c>
    </row>
    <row r="8" spans="1:9" ht="15" thickBot="1" x14ac:dyDescent="0.35">
      <c r="A8" s="471" t="s">
        <v>1130</v>
      </c>
      <c r="B8" s="512">
        <v>14663</v>
      </c>
      <c r="C8" s="512">
        <v>16388</v>
      </c>
      <c r="D8" s="708">
        <v>47.693974068847098</v>
      </c>
      <c r="E8" s="803">
        <v>0.53434943992198403</v>
      </c>
      <c r="F8" s="512">
        <v>1570</v>
      </c>
      <c r="G8" s="512">
        <v>1923</v>
      </c>
      <c r="H8" s="708">
        <v>47.303110857270099</v>
      </c>
      <c r="I8" s="708">
        <v>1.6281371902975299</v>
      </c>
    </row>
    <row r="9" spans="1:9" ht="15" thickBot="1" x14ac:dyDescent="0.35">
      <c r="A9" s="473" t="s">
        <v>1131</v>
      </c>
      <c r="B9" s="485">
        <v>6351</v>
      </c>
      <c r="C9" s="485">
        <v>7086</v>
      </c>
      <c r="D9" s="497">
        <v>20.6223042244631</v>
      </c>
      <c r="E9" s="520">
        <v>0.43284816337155002</v>
      </c>
      <c r="F9" s="485">
        <v>701</v>
      </c>
      <c r="G9" s="485">
        <v>881</v>
      </c>
      <c r="H9" s="497">
        <v>21.676893348584699</v>
      </c>
      <c r="I9" s="497">
        <v>1.3436839486644301</v>
      </c>
    </row>
    <row r="10" spans="1:9" ht="15" thickBot="1" x14ac:dyDescent="0.35">
      <c r="A10" s="473" t="s">
        <v>1132</v>
      </c>
      <c r="B10" s="485">
        <v>6344</v>
      </c>
      <c r="C10" s="485">
        <v>7069</v>
      </c>
      <c r="D10" s="497">
        <v>20.571364044448998</v>
      </c>
      <c r="E10" s="520">
        <v>0.43245192795043702</v>
      </c>
      <c r="F10" s="485">
        <v>639</v>
      </c>
      <c r="G10" s="485">
        <v>752</v>
      </c>
      <c r="H10" s="497">
        <v>18.5030436604805</v>
      </c>
      <c r="I10" s="497">
        <v>1.26632720679782</v>
      </c>
    </row>
    <row r="11" spans="1:9" ht="15" thickBot="1" x14ac:dyDescent="0.35">
      <c r="A11" s="860" t="s">
        <v>1133</v>
      </c>
      <c r="B11" s="485">
        <v>2372</v>
      </c>
      <c r="C11" s="485">
        <v>2683</v>
      </c>
      <c r="D11" s="497">
        <v>7.80731287429915</v>
      </c>
      <c r="E11" s="520">
        <v>0.287023046098007</v>
      </c>
      <c r="F11" s="485">
        <v>269</v>
      </c>
      <c r="G11" s="485">
        <v>341</v>
      </c>
      <c r="H11" s="497">
        <v>8.3889256522909008</v>
      </c>
      <c r="I11" s="497">
        <v>0.90402578340226403</v>
      </c>
    </row>
    <row r="12" spans="1:9" x14ac:dyDescent="0.3">
      <c r="A12" s="533" t="s">
        <v>1134</v>
      </c>
      <c r="B12" s="854">
        <v>996</v>
      </c>
      <c r="C12" s="854">
        <v>1136</v>
      </c>
      <c r="D12" s="599">
        <v>3.3050447879417</v>
      </c>
      <c r="E12" s="866">
        <v>0.19125302956905199</v>
      </c>
      <c r="F12" s="854">
        <v>128</v>
      </c>
      <c r="G12" s="854">
        <v>168</v>
      </c>
      <c r="H12" s="599">
        <v>4.1280264813737704</v>
      </c>
      <c r="I12" s="599">
        <v>0.648740075734766</v>
      </c>
    </row>
    <row r="13" spans="1:9" x14ac:dyDescent="0.3">
      <c r="A13" s="533" t="s">
        <v>156</v>
      </c>
      <c r="B13" s="485">
        <v>30726</v>
      </c>
      <c r="C13" s="485">
        <v>34362</v>
      </c>
      <c r="D13" s="494">
        <v>100</v>
      </c>
      <c r="E13" s="795" t="s">
        <v>136</v>
      </c>
      <c r="F13" s="485">
        <v>3307</v>
      </c>
      <c r="G13" s="485">
        <v>4065</v>
      </c>
      <c r="H13" s="494">
        <v>100</v>
      </c>
      <c r="I13" s="905" t="s">
        <v>136</v>
      </c>
    </row>
    <row r="14" spans="1:9" ht="48" customHeight="1" x14ac:dyDescent="0.3">
      <c r="A14" s="1466" t="s">
        <v>1135</v>
      </c>
      <c r="B14" s="1466"/>
      <c r="C14" s="1466"/>
      <c r="D14" s="1466"/>
      <c r="E14" s="1466"/>
      <c r="F14" s="1466"/>
      <c r="G14" s="1466"/>
      <c r="H14" s="1466"/>
      <c r="I14" s="1466"/>
    </row>
  </sheetData>
  <mergeCells count="6">
    <mergeCell ref="A14:I14"/>
    <mergeCell ref="A1:I1"/>
    <mergeCell ref="A5:I5"/>
    <mergeCell ref="A6:A7"/>
    <mergeCell ref="B6:E6"/>
    <mergeCell ref="F6:I6"/>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96"/>
  <sheetViews>
    <sheetView showGridLines="0" zoomScale="70" zoomScaleNormal="70" workbookViewId="0">
      <selection sqref="A1:I1"/>
    </sheetView>
  </sheetViews>
  <sheetFormatPr baseColWidth="10" defaultColWidth="11.44140625" defaultRowHeight="14.4" x14ac:dyDescent="0.3"/>
  <cols>
    <col min="1" max="1" width="21.44140625" style="443" customWidth="1"/>
    <col min="2" max="2" width="17.109375" style="443" customWidth="1"/>
    <col min="3" max="8" width="15.6640625" style="443" customWidth="1"/>
    <col min="9" max="9" width="11.44140625" style="443"/>
    <col min="10" max="10" width="11.44140625" style="443" customWidth="1"/>
    <col min="11" max="11" width="21.44140625" style="443" customWidth="1"/>
    <col min="12" max="12" width="17.109375" style="443" customWidth="1"/>
    <col min="13" max="17" width="15.6640625" style="443" customWidth="1"/>
    <col min="18" max="18" width="11.44140625" style="443"/>
    <col min="19" max="19" width="21.44140625" style="443" customWidth="1"/>
    <col min="20" max="20" width="17.109375" style="443" customWidth="1"/>
    <col min="21" max="21" width="21.44140625" style="443" customWidth="1"/>
    <col min="22" max="22" width="17.109375" style="443" customWidth="1"/>
    <col min="23" max="26" width="15.6640625" style="443" customWidth="1"/>
    <col min="27" max="16384" width="11.44140625" style="443"/>
  </cols>
  <sheetData>
    <row r="1" spans="1:32" ht="24.6" x14ac:dyDescent="0.3">
      <c r="A1" s="1208" t="s">
        <v>1128</v>
      </c>
      <c r="B1" s="1208"/>
      <c r="C1" s="1208"/>
      <c r="D1" s="1208"/>
      <c r="E1" s="1208"/>
      <c r="F1" s="1208"/>
      <c r="G1" s="1208"/>
      <c r="H1" s="1208"/>
      <c r="I1" s="1208"/>
    </row>
    <row r="3" spans="1:32" x14ac:dyDescent="0.3">
      <c r="A3" s="434" t="s">
        <v>7</v>
      </c>
      <c r="B3" s="713"/>
    </row>
    <row r="5" spans="1:32" x14ac:dyDescent="0.3">
      <c r="A5" s="1477" t="s">
        <v>1137</v>
      </c>
      <c r="B5" s="1477"/>
      <c r="C5" s="1477"/>
      <c r="D5" s="1477"/>
      <c r="E5" s="1477"/>
      <c r="F5" s="1477"/>
      <c r="G5" s="1477"/>
      <c r="H5" s="1477"/>
      <c r="I5" s="1477"/>
      <c r="K5" s="1477" t="s">
        <v>1138</v>
      </c>
      <c r="L5" s="1477"/>
      <c r="M5" s="1477"/>
      <c r="N5" s="1477"/>
      <c r="O5" s="1477"/>
      <c r="P5" s="1477"/>
      <c r="Q5" s="1477"/>
      <c r="R5" s="1477"/>
      <c r="S5" s="1477"/>
      <c r="U5" s="1477" t="s">
        <v>1139</v>
      </c>
      <c r="V5" s="1477"/>
      <c r="W5" s="1477"/>
      <c r="X5" s="1477"/>
      <c r="Y5" s="1477"/>
      <c r="Z5" s="1477"/>
      <c r="AA5" s="1477"/>
      <c r="AB5" s="1477"/>
      <c r="AC5" s="1477"/>
      <c r="AF5" s="1156"/>
    </row>
    <row r="6" spans="1:32" ht="21.6" x14ac:dyDescent="0.3">
      <c r="A6" s="901"/>
      <c r="B6" s="901"/>
      <c r="C6" s="680" t="s">
        <v>38</v>
      </c>
      <c r="D6" s="680" t="s">
        <v>1674</v>
      </c>
      <c r="E6" s="680" t="s">
        <v>47</v>
      </c>
      <c r="F6" s="680" t="s">
        <v>51</v>
      </c>
      <c r="G6" s="680" t="s">
        <v>56</v>
      </c>
      <c r="H6" s="680" t="s">
        <v>1140</v>
      </c>
      <c r="I6" s="680" t="s">
        <v>72</v>
      </c>
      <c r="K6" s="901"/>
      <c r="L6" s="901"/>
      <c r="M6" s="680" t="s">
        <v>38</v>
      </c>
      <c r="N6" s="680" t="s">
        <v>1674</v>
      </c>
      <c r="O6" s="680" t="s">
        <v>47</v>
      </c>
      <c r="P6" s="680" t="s">
        <v>51</v>
      </c>
      <c r="Q6" s="680" t="s">
        <v>56</v>
      </c>
      <c r="R6" s="680" t="s">
        <v>1140</v>
      </c>
      <c r="S6" s="680" t="s">
        <v>72</v>
      </c>
      <c r="U6" s="901"/>
      <c r="V6" s="901"/>
      <c r="W6" s="680" t="s">
        <v>38</v>
      </c>
      <c r="X6" s="680" t="s">
        <v>1674</v>
      </c>
      <c r="Y6" s="680" t="s">
        <v>47</v>
      </c>
      <c r="Z6" s="680" t="s">
        <v>51</v>
      </c>
      <c r="AA6" s="680" t="s">
        <v>56</v>
      </c>
      <c r="AB6" s="680" t="s">
        <v>1140</v>
      </c>
      <c r="AC6" s="680" t="s">
        <v>72</v>
      </c>
      <c r="AF6" s="1157"/>
    </row>
    <row r="7" spans="1:32" ht="15" thickBot="1" x14ac:dyDescent="0.35">
      <c r="A7" s="1360" t="s">
        <v>991</v>
      </c>
      <c r="B7" s="471" t="s">
        <v>265</v>
      </c>
      <c r="C7" s="500">
        <v>1.12920129330666</v>
      </c>
      <c r="D7" s="500">
        <v>1.53087888550937</v>
      </c>
      <c r="E7" s="500">
        <v>1.3956503979497401</v>
      </c>
      <c r="F7" s="500">
        <v>1.21148378640263</v>
      </c>
      <c r="G7" s="500">
        <v>1.8337457027605</v>
      </c>
      <c r="H7" s="500">
        <v>1.5161143446754799</v>
      </c>
      <c r="I7" s="500">
        <v>1.54115033591485</v>
      </c>
      <c r="K7" s="1160" t="s">
        <v>991</v>
      </c>
      <c r="L7" s="471" t="s">
        <v>265</v>
      </c>
      <c r="M7" s="493">
        <v>22.5222146929177</v>
      </c>
      <c r="N7" s="493">
        <v>28.7018002706529</v>
      </c>
      <c r="O7" s="493">
        <v>26.945860122811901</v>
      </c>
      <c r="P7" s="493">
        <v>23.492105647000301</v>
      </c>
      <c r="Q7" s="493">
        <v>32.288666939484301</v>
      </c>
      <c r="R7" s="493">
        <v>27.154829186357102</v>
      </c>
      <c r="S7" s="493">
        <v>35.746839255703897</v>
      </c>
      <c r="U7" s="1160" t="s">
        <v>991</v>
      </c>
      <c r="V7" s="471" t="s">
        <v>265</v>
      </c>
      <c r="W7" s="493">
        <v>1.0765768567121099</v>
      </c>
      <c r="X7" s="493">
        <v>1.4753875881896601</v>
      </c>
      <c r="Y7" s="493">
        <v>1.1602007473282301</v>
      </c>
      <c r="Z7" s="493">
        <v>1.0430212912875101</v>
      </c>
      <c r="AA7" s="493">
        <v>1.80474676134046</v>
      </c>
      <c r="AB7" s="493">
        <v>1.33361054779021</v>
      </c>
      <c r="AC7" s="493">
        <v>1.4134523963493799</v>
      </c>
      <c r="AF7" s="69"/>
    </row>
    <row r="8" spans="1:32" ht="15" thickBot="1" x14ac:dyDescent="0.35">
      <c r="A8" s="1361"/>
      <c r="B8" s="471" t="s">
        <v>154</v>
      </c>
      <c r="C8" s="493">
        <f>C7/C$42*100</f>
        <v>3.5697320510822763</v>
      </c>
      <c r="D8" s="493">
        <f t="shared" ref="D8:I8" si="0">D7/D$42*100</f>
        <v>4.7042033947291442</v>
      </c>
      <c r="E8" s="493">
        <f t="shared" si="0"/>
        <v>4.3155148721403958</v>
      </c>
      <c r="F8" s="493">
        <f t="shared" si="0"/>
        <v>4.0753552735011009</v>
      </c>
      <c r="G8" s="493">
        <f t="shared" si="0"/>
        <v>5.9510955576389781</v>
      </c>
      <c r="H8" s="493">
        <f t="shared" si="0"/>
        <v>5.0993880781906062</v>
      </c>
      <c r="I8" s="493">
        <f t="shared" si="0"/>
        <v>4.0662390318324544</v>
      </c>
      <c r="K8" s="1169"/>
      <c r="L8" s="471" t="s">
        <v>154</v>
      </c>
      <c r="M8" s="493">
        <f t="shared" ref="M8:S8" si="1">M7/M$42*100</f>
        <v>34.955486113245129</v>
      </c>
      <c r="N8" s="493">
        <f t="shared" si="1"/>
        <v>38.834233467599162</v>
      </c>
      <c r="O8" s="493">
        <f t="shared" si="1"/>
        <v>37.852945083952768</v>
      </c>
      <c r="P8" s="493">
        <f t="shared" si="1"/>
        <v>33.156069751061665</v>
      </c>
      <c r="Q8" s="493">
        <f t="shared" si="1"/>
        <v>40.80194080656215</v>
      </c>
      <c r="R8" s="493">
        <f t="shared" si="1"/>
        <v>38.297826583823117</v>
      </c>
      <c r="S8" s="493">
        <f t="shared" si="1"/>
        <v>37.362911033791931</v>
      </c>
      <c r="U8" s="1169"/>
      <c r="V8" s="471" t="s">
        <v>154</v>
      </c>
      <c r="W8" s="493">
        <f t="shared" ref="W8:AC8" si="2">W7/W$42*100</f>
        <v>35.013281203301908</v>
      </c>
      <c r="X8" s="493">
        <f t="shared" si="2"/>
        <v>40.688685114133648</v>
      </c>
      <c r="Y8" s="493">
        <f t="shared" si="2"/>
        <v>33.539768855149241</v>
      </c>
      <c r="Z8" s="493">
        <f t="shared" si="2"/>
        <v>31.994833845026854</v>
      </c>
      <c r="AA8" s="493">
        <f t="shared" si="2"/>
        <v>45.162188336072219</v>
      </c>
      <c r="AB8" s="493">
        <f t="shared" si="2"/>
        <v>37.22280645041559</v>
      </c>
      <c r="AC8" s="493">
        <f t="shared" si="2"/>
        <v>33.351672846128849</v>
      </c>
      <c r="AF8" s="69"/>
    </row>
    <row r="9" spans="1:32" ht="15" thickBot="1" x14ac:dyDescent="0.35">
      <c r="A9" s="1361"/>
      <c r="B9" s="473" t="s">
        <v>17</v>
      </c>
      <c r="C9" s="495">
        <v>369</v>
      </c>
      <c r="D9" s="502">
        <v>1126</v>
      </c>
      <c r="E9" s="496">
        <v>535</v>
      </c>
      <c r="F9" s="496">
        <v>634</v>
      </c>
      <c r="G9" s="502">
        <v>2681</v>
      </c>
      <c r="H9" s="502">
        <v>1004</v>
      </c>
      <c r="I9" s="496">
        <v>291</v>
      </c>
      <c r="K9" s="1169"/>
      <c r="L9" s="473" t="s">
        <v>17</v>
      </c>
      <c r="M9" s="495">
        <v>369</v>
      </c>
      <c r="N9" s="502">
        <v>1126</v>
      </c>
      <c r="O9" s="496">
        <v>535</v>
      </c>
      <c r="P9" s="496">
        <v>634</v>
      </c>
      <c r="Q9" s="502">
        <v>2681</v>
      </c>
      <c r="R9" s="502">
        <v>1004</v>
      </c>
      <c r="S9" s="496">
        <v>291</v>
      </c>
      <c r="U9" s="1169"/>
      <c r="V9" s="473" t="s">
        <v>17</v>
      </c>
      <c r="W9" s="495">
        <v>369</v>
      </c>
      <c r="X9" s="502">
        <v>1126</v>
      </c>
      <c r="Y9" s="496">
        <v>535</v>
      </c>
      <c r="Z9" s="496">
        <v>634</v>
      </c>
      <c r="AA9" s="502">
        <v>2681</v>
      </c>
      <c r="AB9" s="502">
        <v>1004</v>
      </c>
      <c r="AC9" s="496">
        <v>291</v>
      </c>
      <c r="AF9" s="69"/>
    </row>
    <row r="10" spans="1:32" ht="15" thickBot="1" x14ac:dyDescent="0.35">
      <c r="A10" s="1361"/>
      <c r="B10" s="471" t="s">
        <v>18</v>
      </c>
      <c r="C10" s="495">
        <v>327</v>
      </c>
      <c r="D10" s="502">
        <v>1113</v>
      </c>
      <c r="E10" s="496">
        <v>410</v>
      </c>
      <c r="F10" s="496">
        <v>506</v>
      </c>
      <c r="G10" s="502">
        <v>2070</v>
      </c>
      <c r="H10" s="502">
        <v>1076</v>
      </c>
      <c r="I10" s="496">
        <v>372</v>
      </c>
      <c r="K10" s="1169"/>
      <c r="L10" s="471" t="s">
        <v>18</v>
      </c>
      <c r="M10" s="495">
        <v>327</v>
      </c>
      <c r="N10" s="502">
        <v>1113</v>
      </c>
      <c r="O10" s="496">
        <v>410</v>
      </c>
      <c r="P10" s="496">
        <v>506</v>
      </c>
      <c r="Q10" s="502">
        <v>2070</v>
      </c>
      <c r="R10" s="502">
        <v>1076</v>
      </c>
      <c r="S10" s="496">
        <v>372</v>
      </c>
      <c r="U10" s="1169"/>
      <c r="V10" s="471" t="s">
        <v>18</v>
      </c>
      <c r="W10" s="495">
        <v>327</v>
      </c>
      <c r="X10" s="502">
        <v>1113</v>
      </c>
      <c r="Y10" s="496">
        <v>410</v>
      </c>
      <c r="Z10" s="496">
        <v>506</v>
      </c>
      <c r="AA10" s="502">
        <v>2070</v>
      </c>
      <c r="AB10" s="502">
        <v>1076</v>
      </c>
      <c r="AC10" s="496">
        <v>372</v>
      </c>
      <c r="AF10" s="69"/>
    </row>
    <row r="11" spans="1:32" ht="15" thickBot="1" x14ac:dyDescent="0.35">
      <c r="A11" s="1361"/>
      <c r="B11" s="473" t="s">
        <v>252</v>
      </c>
      <c r="C11" s="496">
        <v>0</v>
      </c>
      <c r="D11" s="496">
        <v>0</v>
      </c>
      <c r="E11" s="496">
        <v>0</v>
      </c>
      <c r="F11" s="496">
        <v>0</v>
      </c>
      <c r="G11" s="493">
        <v>0.38600000000000001</v>
      </c>
      <c r="H11" s="496">
        <v>0</v>
      </c>
      <c r="I11" s="496">
        <v>0</v>
      </c>
      <c r="K11" s="1169"/>
      <c r="L11" s="473" t="s">
        <v>252</v>
      </c>
      <c r="M11" s="496">
        <v>0</v>
      </c>
      <c r="N11" s="496">
        <v>0</v>
      </c>
      <c r="O11" s="496">
        <v>0</v>
      </c>
      <c r="P11" s="496">
        <v>0</v>
      </c>
      <c r="Q11" s="496">
        <v>5</v>
      </c>
      <c r="R11" s="496">
        <v>0</v>
      </c>
      <c r="S11" s="496">
        <v>0</v>
      </c>
      <c r="U11" s="1169"/>
      <c r="V11" s="473" t="s">
        <v>252</v>
      </c>
      <c r="W11" s="496">
        <v>0</v>
      </c>
      <c r="X11" s="496">
        <v>0</v>
      </c>
      <c r="Y11" s="496">
        <v>0</v>
      </c>
      <c r="Z11" s="496">
        <v>0</v>
      </c>
      <c r="AA11" s="496">
        <v>1</v>
      </c>
      <c r="AB11" s="496">
        <v>0</v>
      </c>
      <c r="AC11" s="496">
        <v>0</v>
      </c>
      <c r="AF11" s="69"/>
    </row>
    <row r="12" spans="1:32" ht="15" thickBot="1" x14ac:dyDescent="0.35">
      <c r="A12" s="1361"/>
      <c r="B12" s="471" t="s">
        <v>287</v>
      </c>
      <c r="C12" s="497">
        <v>2.3115504870869201</v>
      </c>
      <c r="D12" s="493">
        <v>2.6994151621018698</v>
      </c>
      <c r="E12" s="493">
        <v>2.3494746653727998</v>
      </c>
      <c r="F12" s="493">
        <v>2.4849413359774202</v>
      </c>
      <c r="G12" s="493">
        <v>3.4445399941163899</v>
      </c>
      <c r="H12" s="493">
        <v>3.3558015897306599</v>
      </c>
      <c r="I12" s="493">
        <v>2.5213981967236601</v>
      </c>
      <c r="K12" s="1169"/>
      <c r="L12" s="471" t="s">
        <v>287</v>
      </c>
      <c r="M12" s="497">
        <v>42.023681032506801</v>
      </c>
      <c r="N12" s="493">
        <v>50.522804733527202</v>
      </c>
      <c r="O12" s="493">
        <v>48.965142621569299</v>
      </c>
      <c r="P12" s="493">
        <v>45.411099927415798</v>
      </c>
      <c r="Q12" s="493">
        <v>56.875411304146198</v>
      </c>
      <c r="R12" s="493">
        <v>50.229826482405898</v>
      </c>
      <c r="S12" s="493">
        <v>68.170349695431199</v>
      </c>
      <c r="U12" s="1169"/>
      <c r="V12" s="471" t="s">
        <v>287</v>
      </c>
      <c r="W12" s="497">
        <v>1.72612807689339</v>
      </c>
      <c r="X12" s="493">
        <v>2.0712168020305199</v>
      </c>
      <c r="Y12" s="493">
        <v>1.72282011666844</v>
      </c>
      <c r="Z12" s="493">
        <v>1.79844520422346</v>
      </c>
      <c r="AA12" s="493">
        <v>2.4392080881443201</v>
      </c>
      <c r="AB12" s="493">
        <v>2.0497377850140399</v>
      </c>
      <c r="AC12" s="493">
        <v>1.8934615383017701</v>
      </c>
      <c r="AF12" s="69"/>
    </row>
    <row r="13" spans="1:32" x14ac:dyDescent="0.3">
      <c r="A13" s="1418"/>
      <c r="B13" s="598" t="s">
        <v>254</v>
      </c>
      <c r="C13" s="535">
        <v>0.23971778750817599</v>
      </c>
      <c r="D13" s="781">
        <v>0.15173747551911701</v>
      </c>
      <c r="E13" s="781">
        <v>0.217595340644369</v>
      </c>
      <c r="F13" s="781">
        <v>0.20716273482501399</v>
      </c>
      <c r="G13" s="781">
        <v>0.14197661337106901</v>
      </c>
      <c r="H13" s="781">
        <v>0.191849597950291</v>
      </c>
      <c r="I13" s="781">
        <v>0.24515498100788899</v>
      </c>
      <c r="K13" s="1161"/>
      <c r="L13" s="598" t="s">
        <v>254</v>
      </c>
      <c r="M13" s="535">
        <v>4.3580375580535797</v>
      </c>
      <c r="N13" s="781">
        <v>2.83994953945562</v>
      </c>
      <c r="O13" s="781">
        <v>4.5348805183859797</v>
      </c>
      <c r="P13" s="781">
        <v>3.7857986891570499</v>
      </c>
      <c r="Q13" s="781">
        <v>2.3442835022505499</v>
      </c>
      <c r="R13" s="781">
        <v>2.8716155464173001</v>
      </c>
      <c r="S13" s="781">
        <v>6.6281878073050002</v>
      </c>
      <c r="U13" s="1161"/>
      <c r="V13" s="598" t="s">
        <v>254</v>
      </c>
      <c r="W13" s="535">
        <v>0.17900695046902801</v>
      </c>
      <c r="X13" s="781">
        <v>0.116425666272163</v>
      </c>
      <c r="Y13" s="781">
        <v>0.15955806448160101</v>
      </c>
      <c r="Z13" s="781">
        <v>0.14993143763424799</v>
      </c>
      <c r="AA13" s="781">
        <v>0.100538970153804</v>
      </c>
      <c r="AB13" s="781">
        <v>0.11718254474932401</v>
      </c>
      <c r="AC13" s="781">
        <v>0.1841008405831</v>
      </c>
      <c r="AF13" s="69"/>
    </row>
    <row r="14" spans="1:32" ht="15" thickBot="1" x14ac:dyDescent="0.35">
      <c r="A14" s="1360" t="s">
        <v>969</v>
      </c>
      <c r="B14" s="471" t="s">
        <v>265</v>
      </c>
      <c r="C14" s="674">
        <v>0.35097267233268697</v>
      </c>
      <c r="D14" s="500">
        <v>1.324586495376</v>
      </c>
      <c r="E14" s="500">
        <v>1.48984423733225</v>
      </c>
      <c r="F14" s="674">
        <v>1.29571484605561</v>
      </c>
      <c r="G14" s="500">
        <v>1.50058454518879</v>
      </c>
      <c r="H14" s="500">
        <v>0.77636181502044199</v>
      </c>
      <c r="I14" s="500">
        <v>1.4951389740577801</v>
      </c>
      <c r="K14" s="1160" t="s">
        <v>969</v>
      </c>
      <c r="L14" s="471" t="s">
        <v>265</v>
      </c>
      <c r="M14" s="674">
        <v>1.7654355513334901</v>
      </c>
      <c r="N14" s="500">
        <v>6.8404744117404501</v>
      </c>
      <c r="O14" s="500">
        <v>6.88603997633642</v>
      </c>
      <c r="P14" s="500">
        <v>6.3484174687713004</v>
      </c>
      <c r="Q14" s="500">
        <v>7.8084317482169601</v>
      </c>
      <c r="R14" s="500">
        <v>4.1145686666848897</v>
      </c>
      <c r="S14" s="500">
        <v>9.0286844447595698</v>
      </c>
      <c r="U14" s="1160" t="s">
        <v>969</v>
      </c>
      <c r="V14" s="471" t="s">
        <v>265</v>
      </c>
      <c r="W14" s="674">
        <v>6.9210993338020804E-2</v>
      </c>
      <c r="X14" s="500">
        <v>0.34160697302301002</v>
      </c>
      <c r="Y14" s="500">
        <v>0.37914228548833001</v>
      </c>
      <c r="Z14" s="500">
        <v>0.35984800426024699</v>
      </c>
      <c r="AA14" s="500">
        <v>0.38100695100410298</v>
      </c>
      <c r="AB14" s="500">
        <v>0.29100581259547098</v>
      </c>
      <c r="AC14" s="500">
        <v>0.560553123426625</v>
      </c>
      <c r="AF14" s="69"/>
    </row>
    <row r="15" spans="1:32" ht="15" thickBot="1" x14ac:dyDescent="0.35">
      <c r="A15" s="1472"/>
      <c r="B15" s="471" t="s">
        <v>154</v>
      </c>
      <c r="C15" s="661">
        <f>C14/C$42*100</f>
        <v>1.1095261800587959</v>
      </c>
      <c r="D15" s="493">
        <f t="shared" ref="D15" si="3">D14/D$42*100</f>
        <v>4.0702921355446584</v>
      </c>
      <c r="E15" s="493">
        <f t="shared" ref="E15" si="4">E14/E$42*100</f>
        <v>4.6067732813497368</v>
      </c>
      <c r="F15" s="661">
        <f t="shared" ref="F15" si="5">F14/F$42*100</f>
        <v>4.3587032613174843</v>
      </c>
      <c r="G15" s="493">
        <f t="shared" ref="G15" si="6">G14/G$42*100</f>
        <v>4.8698802714528036</v>
      </c>
      <c r="H15" s="493">
        <f t="shared" ref="H15" si="7">H14/H$42*100</f>
        <v>2.6112609499285946</v>
      </c>
      <c r="I15" s="493">
        <f t="shared" ref="I15" si="8">I14/I$42*100</f>
        <v>3.9448406249859715</v>
      </c>
      <c r="K15" s="1169"/>
      <c r="L15" s="471" t="s">
        <v>154</v>
      </c>
      <c r="M15" s="661">
        <f t="shared" ref="M15:S15" si="9">M14/M$42*100</f>
        <v>2.7400350604895358</v>
      </c>
      <c r="N15" s="493">
        <f t="shared" si="9"/>
        <v>9.2553281616374328</v>
      </c>
      <c r="O15" s="493">
        <f t="shared" si="9"/>
        <v>9.6733558283967458</v>
      </c>
      <c r="P15" s="493">
        <f t="shared" si="9"/>
        <v>8.9599704499165149</v>
      </c>
      <c r="Q15" s="493">
        <f t="shared" si="9"/>
        <v>9.8672134894868933</v>
      </c>
      <c r="R15" s="493">
        <f t="shared" si="9"/>
        <v>5.8029839253453934</v>
      </c>
      <c r="S15" s="493">
        <f t="shared" si="9"/>
        <v>9.4368604521560879</v>
      </c>
      <c r="U15" s="1169"/>
      <c r="V15" s="471" t="s">
        <v>154</v>
      </c>
      <c r="W15" s="661">
        <f t="shared" ref="W15:AC15" si="10">W14/W$42*100</f>
        <v>2.2509344846078179</v>
      </c>
      <c r="X15" s="493">
        <f t="shared" si="10"/>
        <v>9.4209404155152949</v>
      </c>
      <c r="Y15" s="493">
        <f t="shared" si="10"/>
        <v>10.960469253080078</v>
      </c>
      <c r="Z15" s="493">
        <f t="shared" si="10"/>
        <v>11.03839126002795</v>
      </c>
      <c r="AA15" s="493">
        <f t="shared" si="10"/>
        <v>9.5343613005403096</v>
      </c>
      <c r="AB15" s="493">
        <f t="shared" si="10"/>
        <v>8.1223510537883925</v>
      </c>
      <c r="AC15" s="493">
        <f t="shared" si="10"/>
        <v>13.226752053119247</v>
      </c>
      <c r="AF15" s="69"/>
    </row>
    <row r="16" spans="1:32" ht="15" thickBot="1" x14ac:dyDescent="0.35">
      <c r="A16" s="1472"/>
      <c r="B16" s="473" t="s">
        <v>17</v>
      </c>
      <c r="C16" s="658">
        <v>369</v>
      </c>
      <c r="D16" s="502">
        <v>1126</v>
      </c>
      <c r="E16" s="496">
        <v>535</v>
      </c>
      <c r="F16" s="529">
        <v>634</v>
      </c>
      <c r="G16" s="502">
        <v>2681</v>
      </c>
      <c r="H16" s="502">
        <v>1004</v>
      </c>
      <c r="I16" s="496">
        <v>291</v>
      </c>
      <c r="K16" s="1169"/>
      <c r="L16" s="473" t="s">
        <v>17</v>
      </c>
      <c r="M16" s="658">
        <v>369</v>
      </c>
      <c r="N16" s="502">
        <v>1126</v>
      </c>
      <c r="O16" s="496">
        <v>535</v>
      </c>
      <c r="P16" s="496">
        <v>634</v>
      </c>
      <c r="Q16" s="502">
        <v>2681</v>
      </c>
      <c r="R16" s="502">
        <v>1004</v>
      </c>
      <c r="S16" s="496">
        <v>291</v>
      </c>
      <c r="U16" s="1169"/>
      <c r="V16" s="473" t="s">
        <v>17</v>
      </c>
      <c r="W16" s="658">
        <v>369</v>
      </c>
      <c r="X16" s="502">
        <v>1126</v>
      </c>
      <c r="Y16" s="496">
        <v>535</v>
      </c>
      <c r="Z16" s="496">
        <v>634</v>
      </c>
      <c r="AA16" s="502">
        <v>2681</v>
      </c>
      <c r="AB16" s="502">
        <v>1004</v>
      </c>
      <c r="AC16" s="496">
        <v>291</v>
      </c>
      <c r="AF16" s="69"/>
    </row>
    <row r="17" spans="1:32" ht="15" thickBot="1" x14ac:dyDescent="0.35">
      <c r="A17" s="1472"/>
      <c r="B17" s="471" t="s">
        <v>18</v>
      </c>
      <c r="C17" s="658">
        <v>327</v>
      </c>
      <c r="D17" s="502">
        <v>1113</v>
      </c>
      <c r="E17" s="496">
        <v>410</v>
      </c>
      <c r="F17" s="529">
        <v>506</v>
      </c>
      <c r="G17" s="502">
        <v>2070</v>
      </c>
      <c r="H17" s="502">
        <v>1076</v>
      </c>
      <c r="I17" s="496">
        <v>372</v>
      </c>
      <c r="K17" s="1169"/>
      <c r="L17" s="471" t="s">
        <v>18</v>
      </c>
      <c r="M17" s="658">
        <v>327</v>
      </c>
      <c r="N17" s="502">
        <v>1113</v>
      </c>
      <c r="O17" s="496">
        <v>410</v>
      </c>
      <c r="P17" s="496">
        <v>506</v>
      </c>
      <c r="Q17" s="502">
        <v>2070</v>
      </c>
      <c r="R17" s="502">
        <v>1076</v>
      </c>
      <c r="S17" s="496">
        <v>372</v>
      </c>
      <c r="U17" s="1169"/>
      <c r="V17" s="471" t="s">
        <v>18</v>
      </c>
      <c r="W17" s="658">
        <v>327</v>
      </c>
      <c r="X17" s="502">
        <v>1113</v>
      </c>
      <c r="Y17" s="496">
        <v>410</v>
      </c>
      <c r="Z17" s="496">
        <v>506</v>
      </c>
      <c r="AA17" s="502">
        <v>2070</v>
      </c>
      <c r="AB17" s="502">
        <v>1076</v>
      </c>
      <c r="AC17" s="496">
        <v>372</v>
      </c>
      <c r="AF17" s="69"/>
    </row>
    <row r="18" spans="1:32" ht="15" thickBot="1" x14ac:dyDescent="0.35">
      <c r="A18" s="1472"/>
      <c r="B18" s="473" t="s">
        <v>252</v>
      </c>
      <c r="C18" s="658">
        <v>0</v>
      </c>
      <c r="D18" s="496">
        <v>0</v>
      </c>
      <c r="E18" s="496">
        <v>0</v>
      </c>
      <c r="F18" s="529">
        <v>0</v>
      </c>
      <c r="G18" s="496">
        <v>0</v>
      </c>
      <c r="H18" s="496">
        <v>0</v>
      </c>
      <c r="I18" s="496">
        <v>0</v>
      </c>
      <c r="K18" s="1169"/>
      <c r="L18" s="473" t="s">
        <v>252</v>
      </c>
      <c r="M18" s="658">
        <v>0</v>
      </c>
      <c r="N18" s="496">
        <v>0</v>
      </c>
      <c r="O18" s="496">
        <v>0</v>
      </c>
      <c r="P18" s="496">
        <v>0</v>
      </c>
      <c r="Q18" s="496">
        <v>0</v>
      </c>
      <c r="R18" s="496">
        <v>0</v>
      </c>
      <c r="S18" s="496">
        <v>0</v>
      </c>
      <c r="U18" s="1169"/>
      <c r="V18" s="473" t="s">
        <v>252</v>
      </c>
      <c r="W18" s="658">
        <v>0</v>
      </c>
      <c r="X18" s="496">
        <v>0</v>
      </c>
      <c r="Y18" s="496">
        <v>0</v>
      </c>
      <c r="Z18" s="496">
        <v>0</v>
      </c>
      <c r="AA18" s="496">
        <v>0</v>
      </c>
      <c r="AB18" s="496">
        <v>0</v>
      </c>
      <c r="AC18" s="496">
        <v>0</v>
      </c>
      <c r="AF18" s="69"/>
    </row>
    <row r="19" spans="1:32" ht="15" thickBot="1" x14ac:dyDescent="0.35">
      <c r="A19" s="1472"/>
      <c r="B19" s="471" t="s">
        <v>287</v>
      </c>
      <c r="C19" s="531">
        <v>3.2582845728986798</v>
      </c>
      <c r="D19" s="493">
        <v>5.5917075979360797</v>
      </c>
      <c r="E19" s="493">
        <v>6.0888393079984899</v>
      </c>
      <c r="F19" s="661">
        <v>7.8777821636934799</v>
      </c>
      <c r="G19" s="493">
        <v>5.2227802936065002</v>
      </c>
      <c r="H19" s="493">
        <v>3.5604118452483702</v>
      </c>
      <c r="I19" s="493">
        <v>6.0041070400351799</v>
      </c>
      <c r="K19" s="1169"/>
      <c r="L19" s="471" t="s">
        <v>287</v>
      </c>
      <c r="M19" s="531">
        <v>13.5509830000658</v>
      </c>
      <c r="N19" s="493">
        <v>30.2433804579127</v>
      </c>
      <c r="O19" s="493">
        <v>28.648215220998299</v>
      </c>
      <c r="P19" s="493">
        <v>33.6999072753094</v>
      </c>
      <c r="Q19" s="493">
        <v>30.6891258769387</v>
      </c>
      <c r="R19" s="493">
        <v>18.8094411738922</v>
      </c>
      <c r="S19" s="493">
        <v>37.718749141316202</v>
      </c>
      <c r="U19" s="1169"/>
      <c r="V19" s="471" t="s">
        <v>287</v>
      </c>
      <c r="W19" s="531">
        <v>0.46790532454195799</v>
      </c>
      <c r="X19" s="493">
        <v>0.96915074975009197</v>
      </c>
      <c r="Y19" s="493">
        <v>1.09112309641308</v>
      </c>
      <c r="Z19" s="493">
        <v>1.0004649276531601</v>
      </c>
      <c r="AA19" s="493">
        <v>1.03456881907883</v>
      </c>
      <c r="AB19" s="493">
        <v>0.92064877499986897</v>
      </c>
      <c r="AC19" s="493">
        <v>1.28473108875955</v>
      </c>
      <c r="AF19" s="69"/>
    </row>
    <row r="20" spans="1:32" x14ac:dyDescent="0.3">
      <c r="A20" s="1418"/>
      <c r="B20" s="598" t="s">
        <v>254</v>
      </c>
      <c r="C20" s="532">
        <v>0.337898208691785</v>
      </c>
      <c r="D20" s="781">
        <v>0.31431682190420701</v>
      </c>
      <c r="E20" s="781">
        <v>0.56391459881629802</v>
      </c>
      <c r="F20" s="836">
        <v>0.65674906435750702</v>
      </c>
      <c r="G20" s="781">
        <v>0.215271896895952</v>
      </c>
      <c r="H20" s="781">
        <v>0.203547069987287</v>
      </c>
      <c r="I20" s="781">
        <v>0.58377798051962204</v>
      </c>
      <c r="K20" s="1161"/>
      <c r="L20" s="598" t="s">
        <v>254</v>
      </c>
      <c r="M20" s="532">
        <v>1.40529557173134</v>
      </c>
      <c r="N20" s="781">
        <v>1.7000179395431201</v>
      </c>
      <c r="O20" s="781">
        <v>2.65323914394166</v>
      </c>
      <c r="P20" s="781">
        <v>2.8094687200156701</v>
      </c>
      <c r="Q20" s="781">
        <v>1.2649405049059099</v>
      </c>
      <c r="R20" s="781">
        <v>1.0753269019014</v>
      </c>
      <c r="S20" s="781">
        <v>3.6673855170501399</v>
      </c>
      <c r="U20" s="1161"/>
      <c r="V20" s="598" t="s">
        <v>254</v>
      </c>
      <c r="W20" s="532">
        <v>4.8523806764803598E-2</v>
      </c>
      <c r="X20" s="781">
        <v>5.4477166102169697E-2</v>
      </c>
      <c r="Y20" s="781">
        <v>0.101053782510683</v>
      </c>
      <c r="Z20" s="781">
        <v>8.34060134573026E-2</v>
      </c>
      <c r="AA20" s="781">
        <v>4.2642726600071998E-2</v>
      </c>
      <c r="AB20" s="781">
        <v>5.2633057293273798E-2</v>
      </c>
      <c r="AC20" s="781">
        <v>0.12491411553889201</v>
      </c>
      <c r="AF20" s="69"/>
    </row>
    <row r="21" spans="1:32" ht="15" thickBot="1" x14ac:dyDescent="0.35">
      <c r="A21" s="1360" t="s">
        <v>780</v>
      </c>
      <c r="B21" s="471" t="s">
        <v>265</v>
      </c>
      <c r="C21" s="500">
        <v>26.624112261670199</v>
      </c>
      <c r="D21" s="500">
        <v>22.2183009375218</v>
      </c>
      <c r="E21" s="500">
        <v>20.603773761022399</v>
      </c>
      <c r="F21" s="500">
        <v>22.051898150052001</v>
      </c>
      <c r="G21" s="500">
        <v>18.907100374969499</v>
      </c>
      <c r="H21" s="500">
        <v>21.069961361116899</v>
      </c>
      <c r="I21" s="500">
        <v>23.067855366139199</v>
      </c>
      <c r="K21" s="1160" t="s">
        <v>780</v>
      </c>
      <c r="L21" s="471" t="s">
        <v>265</v>
      </c>
      <c r="M21" s="500">
        <v>35.4520699566609</v>
      </c>
      <c r="N21" s="500">
        <v>29.304294136215798</v>
      </c>
      <c r="O21" s="500">
        <v>27.774803729245399</v>
      </c>
      <c r="P21" s="500">
        <v>33.341119288080499</v>
      </c>
      <c r="Q21" s="500">
        <v>26.7334585295845</v>
      </c>
      <c r="R21" s="500">
        <v>30.2017329771063</v>
      </c>
      <c r="S21" s="500">
        <v>33.8156222384888</v>
      </c>
      <c r="U21" s="1160" t="s">
        <v>780</v>
      </c>
      <c r="V21" s="471" t="s">
        <v>265</v>
      </c>
      <c r="W21" s="500">
        <v>1.71866075333359</v>
      </c>
      <c r="X21" s="500">
        <v>1.35152314217221</v>
      </c>
      <c r="Y21" s="500">
        <v>1.47982859410032</v>
      </c>
      <c r="Z21" s="500">
        <v>1.50459078250718</v>
      </c>
      <c r="AA21" s="500">
        <v>1.11786896493554</v>
      </c>
      <c r="AB21" s="500">
        <v>1.51586458926247</v>
      </c>
      <c r="AC21" s="500">
        <v>1.66090259105489</v>
      </c>
      <c r="AF21" s="69"/>
    </row>
    <row r="22" spans="1:32" ht="15" thickBot="1" x14ac:dyDescent="0.35">
      <c r="A22" s="1472"/>
      <c r="B22" s="471" t="s">
        <v>154</v>
      </c>
      <c r="C22" s="493">
        <f>C21/C$42*100</f>
        <v>84.166523219068111</v>
      </c>
      <c r="D22" s="493">
        <f t="shared" ref="D22" si="11">D21/D$42*100</f>
        <v>68.274118667870326</v>
      </c>
      <c r="E22" s="493">
        <f t="shared" ref="E22" si="12">E21/E$42*100</f>
        <v>63.709287238787603</v>
      </c>
      <c r="F22" s="493">
        <f t="shared" ref="F22" si="13">F21/F$42*100</f>
        <v>74.181198646810458</v>
      </c>
      <c r="G22" s="493">
        <f t="shared" ref="G22" si="14">G21/G$42*100</f>
        <v>61.359631752609964</v>
      </c>
      <c r="H22" s="493">
        <f t="shared" ref="H22" si="15">H21/H$42*100</f>
        <v>70.86794617447822</v>
      </c>
      <c r="I22" s="493">
        <f t="shared" ref="I22" si="16">I21/I$42*100</f>
        <v>60.863247202149296</v>
      </c>
      <c r="K22" s="1169"/>
      <c r="L22" s="471" t="s">
        <v>154</v>
      </c>
      <c r="M22" s="493">
        <f t="shared" ref="M22:S22" si="17">M21/M$42*100</f>
        <v>55.023200691073491</v>
      </c>
      <c r="N22" s="493">
        <f t="shared" si="17"/>
        <v>39.649422313505433</v>
      </c>
      <c r="O22" s="493">
        <f t="shared" si="17"/>
        <v>39.017426628390723</v>
      </c>
      <c r="P22" s="493">
        <f t="shared" si="17"/>
        <v>47.056679094886519</v>
      </c>
      <c r="Q22" s="493">
        <f t="shared" si="17"/>
        <v>33.782038587196375</v>
      </c>
      <c r="R22" s="493">
        <f t="shared" si="17"/>
        <v>42.595028830793325</v>
      </c>
      <c r="S22" s="493">
        <f t="shared" si="17"/>
        <v>35.344386008823768</v>
      </c>
      <c r="U22" s="1169"/>
      <c r="V22" s="471" t="s">
        <v>154</v>
      </c>
      <c r="W22" s="493">
        <f t="shared" ref="W22:AC22" si="18">W21/W$42*100</f>
        <v>55.895639846212561</v>
      </c>
      <c r="X22" s="493">
        <f t="shared" si="18"/>
        <v>37.272713961072306</v>
      </c>
      <c r="Y22" s="493">
        <f t="shared" si="18"/>
        <v>42.779759542185154</v>
      </c>
      <c r="Z22" s="493">
        <f t="shared" si="18"/>
        <v>46.153546905694519</v>
      </c>
      <c r="AA22" s="493">
        <f t="shared" si="18"/>
        <v>27.973680192101508</v>
      </c>
      <c r="AB22" s="493">
        <f t="shared" si="18"/>
        <v>42.3097540017596</v>
      </c>
      <c r="AC22" s="493">
        <f t="shared" si="18"/>
        <v>39.190481398043531</v>
      </c>
      <c r="AF22" s="69"/>
    </row>
    <row r="23" spans="1:32" ht="15" thickBot="1" x14ac:dyDescent="0.35">
      <c r="A23" s="1472"/>
      <c r="B23" s="473" t="s">
        <v>17</v>
      </c>
      <c r="C23" s="496">
        <v>369</v>
      </c>
      <c r="D23" s="502">
        <v>1126</v>
      </c>
      <c r="E23" s="496">
        <v>535</v>
      </c>
      <c r="F23" s="496">
        <v>634</v>
      </c>
      <c r="G23" s="502">
        <v>2681</v>
      </c>
      <c r="H23" s="502">
        <v>1004</v>
      </c>
      <c r="I23" s="496">
        <v>291</v>
      </c>
      <c r="K23" s="1169"/>
      <c r="L23" s="473" t="s">
        <v>17</v>
      </c>
      <c r="M23" s="496">
        <v>369</v>
      </c>
      <c r="N23" s="502">
        <v>1126</v>
      </c>
      <c r="O23" s="496">
        <v>535</v>
      </c>
      <c r="P23" s="496">
        <v>634</v>
      </c>
      <c r="Q23" s="502">
        <v>2681</v>
      </c>
      <c r="R23" s="502">
        <v>1004</v>
      </c>
      <c r="S23" s="496">
        <v>291</v>
      </c>
      <c r="U23" s="1169"/>
      <c r="V23" s="473" t="s">
        <v>17</v>
      </c>
      <c r="W23" s="496">
        <v>369</v>
      </c>
      <c r="X23" s="502">
        <v>1126</v>
      </c>
      <c r="Y23" s="496">
        <v>535</v>
      </c>
      <c r="Z23" s="496">
        <v>634</v>
      </c>
      <c r="AA23" s="502">
        <v>2681</v>
      </c>
      <c r="AB23" s="502">
        <v>1004</v>
      </c>
      <c r="AC23" s="496">
        <v>291</v>
      </c>
      <c r="AF23" s="69"/>
    </row>
    <row r="24" spans="1:32" ht="15" thickBot="1" x14ac:dyDescent="0.35">
      <c r="A24" s="1472"/>
      <c r="B24" s="471" t="s">
        <v>18</v>
      </c>
      <c r="C24" s="496">
        <v>327</v>
      </c>
      <c r="D24" s="502">
        <v>1113</v>
      </c>
      <c r="E24" s="496">
        <v>410</v>
      </c>
      <c r="F24" s="496">
        <v>506</v>
      </c>
      <c r="G24" s="502">
        <v>2070</v>
      </c>
      <c r="H24" s="502">
        <v>1076</v>
      </c>
      <c r="I24" s="496">
        <v>372</v>
      </c>
      <c r="K24" s="1169"/>
      <c r="L24" s="471" t="s">
        <v>18</v>
      </c>
      <c r="M24" s="496">
        <v>327</v>
      </c>
      <c r="N24" s="502">
        <v>1113</v>
      </c>
      <c r="O24" s="496">
        <v>410</v>
      </c>
      <c r="P24" s="496">
        <v>506</v>
      </c>
      <c r="Q24" s="502">
        <v>2070</v>
      </c>
      <c r="R24" s="502">
        <v>1076</v>
      </c>
      <c r="S24" s="496">
        <v>372</v>
      </c>
      <c r="U24" s="1169"/>
      <c r="V24" s="471" t="s">
        <v>18</v>
      </c>
      <c r="W24" s="496">
        <v>327</v>
      </c>
      <c r="X24" s="502">
        <v>1113</v>
      </c>
      <c r="Y24" s="496">
        <v>410</v>
      </c>
      <c r="Z24" s="496">
        <v>506</v>
      </c>
      <c r="AA24" s="502">
        <v>2070</v>
      </c>
      <c r="AB24" s="502">
        <v>1076</v>
      </c>
      <c r="AC24" s="496">
        <v>372</v>
      </c>
      <c r="AF24" s="69"/>
    </row>
    <row r="25" spans="1:32" ht="15" thickBot="1" x14ac:dyDescent="0.35">
      <c r="A25" s="1472"/>
      <c r="B25" s="473" t="s">
        <v>252</v>
      </c>
      <c r="C25" s="493">
        <v>4.468</v>
      </c>
      <c r="D25" s="496">
        <v>0</v>
      </c>
      <c r="E25" s="496">
        <v>0</v>
      </c>
      <c r="F25" s="493">
        <v>1.024</v>
      </c>
      <c r="G25" s="496">
        <v>0</v>
      </c>
      <c r="H25" s="493">
        <v>1.5660000000000001</v>
      </c>
      <c r="I25" s="496">
        <v>0</v>
      </c>
      <c r="K25" s="1169"/>
      <c r="L25" s="473" t="s">
        <v>252</v>
      </c>
      <c r="M25" s="496">
        <v>12</v>
      </c>
      <c r="N25" s="496">
        <v>0</v>
      </c>
      <c r="O25" s="496">
        <v>0</v>
      </c>
      <c r="P25" s="496">
        <v>3</v>
      </c>
      <c r="Q25" s="496">
        <v>0</v>
      </c>
      <c r="R25" s="496">
        <v>4</v>
      </c>
      <c r="S25" s="496">
        <v>0</v>
      </c>
      <c r="U25" s="1169"/>
      <c r="V25" s="473" t="s">
        <v>252</v>
      </c>
      <c r="W25" s="496">
        <v>2</v>
      </c>
      <c r="X25" s="496">
        <v>0</v>
      </c>
      <c r="Y25" s="496">
        <v>0</v>
      </c>
      <c r="Z25" s="496">
        <v>1</v>
      </c>
      <c r="AA25" s="496">
        <v>0</v>
      </c>
      <c r="AB25" s="496">
        <v>1</v>
      </c>
      <c r="AC25" s="496">
        <v>0</v>
      </c>
      <c r="AF25" s="69"/>
    </row>
    <row r="26" spans="1:32" ht="15" thickBot="1" x14ac:dyDescent="0.35">
      <c r="A26" s="1472"/>
      <c r="B26" s="471" t="s">
        <v>287</v>
      </c>
      <c r="C26" s="493">
        <v>48.535692661848699</v>
      </c>
      <c r="D26" s="493">
        <v>49.949626654660598</v>
      </c>
      <c r="E26" s="493">
        <v>42.205282589577401</v>
      </c>
      <c r="F26" s="497">
        <v>42.938135474392404</v>
      </c>
      <c r="G26" s="493">
        <v>43.0254255567325</v>
      </c>
      <c r="H26" s="493">
        <v>42.117148746119199</v>
      </c>
      <c r="I26" s="497">
        <v>46.756315736497903</v>
      </c>
      <c r="K26" s="1169"/>
      <c r="L26" s="471" t="s">
        <v>287</v>
      </c>
      <c r="M26" s="493">
        <v>56.380432925829503</v>
      </c>
      <c r="N26" s="493">
        <v>54.679134847174801</v>
      </c>
      <c r="O26" s="493">
        <v>48.0677013050163</v>
      </c>
      <c r="P26" s="497">
        <v>55.656197226050999</v>
      </c>
      <c r="Q26" s="493">
        <v>56.716984991111502</v>
      </c>
      <c r="R26" s="493">
        <v>51.224854999461002</v>
      </c>
      <c r="S26" s="497">
        <v>58.060641417040799</v>
      </c>
      <c r="U26" s="1169"/>
      <c r="V26" s="471" t="s">
        <v>287</v>
      </c>
      <c r="W26" s="493">
        <v>1.92387860392245</v>
      </c>
      <c r="X26" s="493">
        <v>1.7774043966261699</v>
      </c>
      <c r="Y26" s="493">
        <v>1.89475464064442</v>
      </c>
      <c r="Z26" s="497">
        <v>1.8050630969538699</v>
      </c>
      <c r="AA26" s="493">
        <v>1.67778410058091</v>
      </c>
      <c r="AB26" s="493">
        <v>1.8404612428281799</v>
      </c>
      <c r="AC26" s="497">
        <v>2.1968481433186899</v>
      </c>
      <c r="AF26" s="69"/>
    </row>
    <row r="27" spans="1:32" x14ac:dyDescent="0.3">
      <c r="A27" s="1418"/>
      <c r="B27" s="598" t="s">
        <v>254</v>
      </c>
      <c r="C27" s="781">
        <v>5.0333613412605001</v>
      </c>
      <c r="D27" s="781">
        <v>2.8077304884807499</v>
      </c>
      <c r="E27" s="781">
        <v>3.9088196937904698</v>
      </c>
      <c r="F27" s="535">
        <v>3.5796344341719899</v>
      </c>
      <c r="G27" s="781">
        <v>1.77341654323306</v>
      </c>
      <c r="H27" s="781">
        <v>2.4078175773210999</v>
      </c>
      <c r="I27" s="535">
        <v>4.5461060895794203</v>
      </c>
      <c r="K27" s="1161"/>
      <c r="L27" s="598" t="s">
        <v>254</v>
      </c>
      <c r="M27" s="781">
        <v>5.8468948505491802</v>
      </c>
      <c r="N27" s="781">
        <v>3.0735820120456898</v>
      </c>
      <c r="O27" s="781">
        <v>4.4517644704192696</v>
      </c>
      <c r="P27" s="535">
        <v>4.6399043149942196</v>
      </c>
      <c r="Q27" s="781">
        <v>2.33775350653793</v>
      </c>
      <c r="R27" s="781">
        <v>2.9285008585675398</v>
      </c>
      <c r="S27" s="535">
        <v>5.6452231394454602</v>
      </c>
      <c r="U27" s="1161"/>
      <c r="V27" s="598" t="s">
        <v>254</v>
      </c>
      <c r="W27" s="781">
        <v>0.19951453578148301</v>
      </c>
      <c r="X27" s="781">
        <v>9.9910106421213396E-2</v>
      </c>
      <c r="Y27" s="781">
        <v>0.17548168854296001</v>
      </c>
      <c r="Z27" s="535">
        <v>0.15048315317656799</v>
      </c>
      <c r="AA27" s="781">
        <v>6.9154692636805196E-2</v>
      </c>
      <c r="AB27" s="781">
        <v>0.105218303299039</v>
      </c>
      <c r="AC27" s="535">
        <v>0.21359905212605099</v>
      </c>
      <c r="AF27" s="69"/>
    </row>
    <row r="28" spans="1:32" ht="15" thickBot="1" x14ac:dyDescent="0.35">
      <c r="A28" s="1360" t="s">
        <v>781</v>
      </c>
      <c r="B28" s="471" t="s">
        <v>265</v>
      </c>
      <c r="C28" s="674">
        <v>3.3447400526946001</v>
      </c>
      <c r="D28" s="500">
        <v>7.3830050845092501</v>
      </c>
      <c r="E28" s="500">
        <v>8.7046379195610601</v>
      </c>
      <c r="F28" s="500">
        <v>4.5884623689739401</v>
      </c>
      <c r="G28" s="500">
        <v>8.1684041030972807</v>
      </c>
      <c r="H28" s="500">
        <v>5.8147332877295401</v>
      </c>
      <c r="I28" s="500">
        <v>11.0890195669962</v>
      </c>
      <c r="K28" s="1160" t="s">
        <v>781</v>
      </c>
      <c r="L28" s="471" t="s">
        <v>265</v>
      </c>
      <c r="M28" s="674">
        <v>3.72554768981992</v>
      </c>
      <c r="N28" s="500">
        <v>7.9937165679802602</v>
      </c>
      <c r="O28" s="500">
        <v>8.4421686449909892</v>
      </c>
      <c r="P28" s="500">
        <v>5.8758162183435099</v>
      </c>
      <c r="Q28" s="500">
        <v>10.455485173138999</v>
      </c>
      <c r="R28" s="500">
        <v>6.5798427716668204</v>
      </c>
      <c r="S28" s="500">
        <v>14.2489971675503</v>
      </c>
      <c r="U28" s="1160" t="s">
        <v>781</v>
      </c>
      <c r="V28" s="471" t="s">
        <v>265</v>
      </c>
      <c r="W28" s="674">
        <v>0.156762282595277</v>
      </c>
      <c r="X28" s="500">
        <v>0.40705515631494699</v>
      </c>
      <c r="Y28" s="500">
        <v>0.379686602693727</v>
      </c>
      <c r="Z28" s="500">
        <v>0.29121491334565502</v>
      </c>
      <c r="AA28" s="500">
        <v>0.64342446339913395</v>
      </c>
      <c r="AB28" s="500">
        <v>0.374921865767947</v>
      </c>
      <c r="AC28" s="500">
        <v>0.50117070796004104</v>
      </c>
      <c r="AF28" s="69"/>
    </row>
    <row r="29" spans="1:32" ht="15" thickBot="1" x14ac:dyDescent="0.35">
      <c r="A29" s="1472"/>
      <c r="B29" s="471" t="s">
        <v>154</v>
      </c>
      <c r="C29" s="661">
        <f>C28/C$42*100</f>
        <v>10.573691191655417</v>
      </c>
      <c r="D29" s="493">
        <f t="shared" ref="D29" si="19">D28/D$42*100</f>
        <v>22.687070747791282</v>
      </c>
      <c r="E29" s="493">
        <f t="shared" ref="E29" si="20">E28/E$42*100</f>
        <v>26.915762323893787</v>
      </c>
      <c r="F29" s="493">
        <f t="shared" ref="F29" si="21">F28/F$42*100</f>
        <v>15.435298864531882</v>
      </c>
      <c r="G29" s="493">
        <f t="shared" ref="G29" si="22">G28/G$42*100</f>
        <v>26.509102814945308</v>
      </c>
      <c r="H29" s="493">
        <f t="shared" ref="H29" si="23">H28/H$42*100</f>
        <v>19.557615630668622</v>
      </c>
      <c r="I29" s="493">
        <f t="shared" ref="I29" si="24">I28/I$42*100</f>
        <v>29.257758401166821</v>
      </c>
      <c r="K29" s="1169"/>
      <c r="L29" s="471" t="s">
        <v>154</v>
      </c>
      <c r="M29" s="661">
        <f t="shared" ref="M29:S29" si="25">M28/M$42*100</f>
        <v>5.7822169050135228</v>
      </c>
      <c r="N29" s="493">
        <f t="shared" si="25"/>
        <v>10.815692832765272</v>
      </c>
      <c r="O29" s="493">
        <f t="shared" si="25"/>
        <v>11.8593707772489</v>
      </c>
      <c r="P29" s="493">
        <f t="shared" si="25"/>
        <v>8.2929548890690086</v>
      </c>
      <c r="Q29" s="493">
        <f t="shared" si="25"/>
        <v>13.212192622812541</v>
      </c>
      <c r="R29" s="493">
        <f t="shared" si="25"/>
        <v>9.2798844613879012</v>
      </c>
      <c r="S29" s="493">
        <f t="shared" si="25"/>
        <v>14.893177259217008</v>
      </c>
      <c r="U29" s="1169"/>
      <c r="V29" s="471" t="s">
        <v>154</v>
      </c>
      <c r="W29" s="661">
        <f t="shared" ref="W29:AC29" si="26">W28/W$42*100</f>
        <v>5.0983465308205833</v>
      </c>
      <c r="X29" s="493">
        <f t="shared" si="26"/>
        <v>11.225890208081529</v>
      </c>
      <c r="Y29" s="493">
        <f t="shared" si="26"/>
        <v>10.976204696532374</v>
      </c>
      <c r="Z29" s="493">
        <f t="shared" si="26"/>
        <v>8.9330609485322405</v>
      </c>
      <c r="AA29" s="493">
        <f t="shared" si="26"/>
        <v>16.101126993842048</v>
      </c>
      <c r="AB29" s="493">
        <f t="shared" si="26"/>
        <v>10.46455733769762</v>
      </c>
      <c r="AC29" s="493">
        <f t="shared" si="26"/>
        <v>11.825570875338101</v>
      </c>
      <c r="AF29" s="69"/>
    </row>
    <row r="30" spans="1:32" ht="15" thickBot="1" x14ac:dyDescent="0.35">
      <c r="A30" s="1472"/>
      <c r="B30" s="473" t="s">
        <v>17</v>
      </c>
      <c r="C30" s="529">
        <v>369</v>
      </c>
      <c r="D30" s="502">
        <v>1126</v>
      </c>
      <c r="E30" s="496">
        <v>535</v>
      </c>
      <c r="F30" s="496">
        <v>634</v>
      </c>
      <c r="G30" s="502">
        <v>2681</v>
      </c>
      <c r="H30" s="502">
        <v>1004</v>
      </c>
      <c r="I30" s="496">
        <v>291</v>
      </c>
      <c r="K30" s="1169"/>
      <c r="L30" s="473" t="s">
        <v>17</v>
      </c>
      <c r="M30" s="529">
        <v>369</v>
      </c>
      <c r="N30" s="502">
        <v>1126</v>
      </c>
      <c r="O30" s="496">
        <v>535</v>
      </c>
      <c r="P30" s="496">
        <v>634</v>
      </c>
      <c r="Q30" s="502">
        <v>2681</v>
      </c>
      <c r="R30" s="502">
        <v>1004</v>
      </c>
      <c r="S30" s="496">
        <v>291</v>
      </c>
      <c r="U30" s="1169"/>
      <c r="V30" s="473" t="s">
        <v>17</v>
      </c>
      <c r="W30" s="529">
        <v>369</v>
      </c>
      <c r="X30" s="502">
        <v>1126</v>
      </c>
      <c r="Y30" s="496">
        <v>535</v>
      </c>
      <c r="Z30" s="496">
        <v>634</v>
      </c>
      <c r="AA30" s="502">
        <v>2681</v>
      </c>
      <c r="AB30" s="502">
        <v>1004</v>
      </c>
      <c r="AC30" s="496">
        <v>291</v>
      </c>
      <c r="AF30" s="69"/>
    </row>
    <row r="31" spans="1:32" ht="15" thickBot="1" x14ac:dyDescent="0.35">
      <c r="A31" s="1472"/>
      <c r="B31" s="471" t="s">
        <v>18</v>
      </c>
      <c r="C31" s="529">
        <v>327</v>
      </c>
      <c r="D31" s="502">
        <v>1113</v>
      </c>
      <c r="E31" s="496">
        <v>410</v>
      </c>
      <c r="F31" s="496">
        <v>506</v>
      </c>
      <c r="G31" s="502">
        <v>2070</v>
      </c>
      <c r="H31" s="502">
        <v>1076</v>
      </c>
      <c r="I31" s="496">
        <v>372</v>
      </c>
      <c r="K31" s="1169"/>
      <c r="L31" s="471" t="s">
        <v>18</v>
      </c>
      <c r="M31" s="529">
        <v>327</v>
      </c>
      <c r="N31" s="502">
        <v>1113</v>
      </c>
      <c r="O31" s="496">
        <v>410</v>
      </c>
      <c r="P31" s="496">
        <v>506</v>
      </c>
      <c r="Q31" s="502">
        <v>2070</v>
      </c>
      <c r="R31" s="502">
        <v>1076</v>
      </c>
      <c r="S31" s="496">
        <v>372</v>
      </c>
      <c r="U31" s="1169"/>
      <c r="V31" s="471" t="s">
        <v>18</v>
      </c>
      <c r="W31" s="529">
        <v>327</v>
      </c>
      <c r="X31" s="502">
        <v>1113</v>
      </c>
      <c r="Y31" s="496">
        <v>410</v>
      </c>
      <c r="Z31" s="496">
        <v>506</v>
      </c>
      <c r="AA31" s="502">
        <v>2070</v>
      </c>
      <c r="AB31" s="502">
        <v>1076</v>
      </c>
      <c r="AC31" s="496">
        <v>372</v>
      </c>
      <c r="AF31" s="69"/>
    </row>
    <row r="32" spans="1:32" ht="15" thickBot="1" x14ac:dyDescent="0.35">
      <c r="A32" s="1472"/>
      <c r="B32" s="473" t="s">
        <v>252</v>
      </c>
      <c r="C32" s="658">
        <v>0</v>
      </c>
      <c r="D32" s="496">
        <v>0</v>
      </c>
      <c r="E32" s="496">
        <v>0</v>
      </c>
      <c r="F32" s="496">
        <v>0</v>
      </c>
      <c r="G32" s="496">
        <v>0</v>
      </c>
      <c r="H32" s="496">
        <v>0</v>
      </c>
      <c r="I32" s="496">
        <v>0</v>
      </c>
      <c r="K32" s="1169"/>
      <c r="L32" s="473" t="s">
        <v>252</v>
      </c>
      <c r="M32" s="658">
        <v>0</v>
      </c>
      <c r="N32" s="496">
        <v>0</v>
      </c>
      <c r="O32" s="496">
        <v>0</v>
      </c>
      <c r="P32" s="496">
        <v>0</v>
      </c>
      <c r="Q32" s="496">
        <v>0</v>
      </c>
      <c r="R32" s="496">
        <v>0</v>
      </c>
      <c r="S32" s="496">
        <v>0</v>
      </c>
      <c r="U32" s="1169"/>
      <c r="V32" s="473" t="s">
        <v>252</v>
      </c>
      <c r="W32" s="529">
        <v>0</v>
      </c>
      <c r="X32" s="496">
        <v>0</v>
      </c>
      <c r="Y32" s="496">
        <v>0</v>
      </c>
      <c r="Z32" s="496">
        <v>0</v>
      </c>
      <c r="AA32" s="496">
        <v>0</v>
      </c>
      <c r="AB32" s="496">
        <v>0</v>
      </c>
      <c r="AC32" s="496">
        <v>0</v>
      </c>
      <c r="AF32" s="69"/>
    </row>
    <row r="33" spans="1:32" ht="15" thickBot="1" x14ac:dyDescent="0.35">
      <c r="A33" s="1472"/>
      <c r="B33" s="471" t="s">
        <v>287</v>
      </c>
      <c r="C33" s="661">
        <v>25.751569244820701</v>
      </c>
      <c r="D33" s="493">
        <v>32.051573653669898</v>
      </c>
      <c r="E33" s="493">
        <v>39.772504002069098</v>
      </c>
      <c r="F33" s="493">
        <v>21.226694296114001</v>
      </c>
      <c r="G33" s="493">
        <v>32.837706571018302</v>
      </c>
      <c r="H33" s="493">
        <v>31.917766932306598</v>
      </c>
      <c r="I33" s="497">
        <v>48.396170576942403</v>
      </c>
      <c r="K33" s="1169"/>
      <c r="L33" s="471" t="s">
        <v>287</v>
      </c>
      <c r="M33" s="661">
        <v>23.6436447746356</v>
      </c>
      <c r="N33" s="493">
        <v>26.947874492745999</v>
      </c>
      <c r="O33" s="493">
        <v>34.714776855408097</v>
      </c>
      <c r="P33" s="493">
        <v>23.0723098184374</v>
      </c>
      <c r="Q33" s="493">
        <v>30.564192311583799</v>
      </c>
      <c r="R33" s="493">
        <v>28.903094721838599</v>
      </c>
      <c r="S33" s="497">
        <v>57.056889208474502</v>
      </c>
      <c r="U33" s="1169"/>
      <c r="V33" s="471" t="s">
        <v>287</v>
      </c>
      <c r="W33" s="661">
        <v>0.78322303061446397</v>
      </c>
      <c r="X33" s="493">
        <v>1.10847049797891</v>
      </c>
      <c r="Y33" s="493">
        <v>1.3441375049619499</v>
      </c>
      <c r="Z33" s="493">
        <v>1.05259605623867</v>
      </c>
      <c r="AA33" s="493">
        <v>1.5079068552446999</v>
      </c>
      <c r="AB33" s="493">
        <v>1.22691015244343</v>
      </c>
      <c r="AC33" s="497">
        <v>1.5868560250074299</v>
      </c>
      <c r="AF33" s="69"/>
    </row>
    <row r="34" spans="1:32" x14ac:dyDescent="0.3">
      <c r="A34" s="1418"/>
      <c r="B34" s="598" t="s">
        <v>254</v>
      </c>
      <c r="C34" s="836">
        <v>2.6705491568179101</v>
      </c>
      <c r="D34" s="781">
        <v>1.80165872256422</v>
      </c>
      <c r="E34" s="781">
        <v>3.6835092049126499</v>
      </c>
      <c r="F34" s="781">
        <v>1.7696112089293501</v>
      </c>
      <c r="G34" s="781">
        <v>1.3535004319269199</v>
      </c>
      <c r="H34" s="781">
        <v>1.8247237179256499</v>
      </c>
      <c r="I34" s="535">
        <v>4.7055488078248899</v>
      </c>
      <c r="K34" s="1161"/>
      <c r="L34" s="598" t="s">
        <v>254</v>
      </c>
      <c r="M34" s="836">
        <v>2.45194826834503</v>
      </c>
      <c r="N34" s="781">
        <v>1.51477346039334</v>
      </c>
      <c r="O34" s="781">
        <v>3.2150905079230601</v>
      </c>
      <c r="P34" s="781">
        <v>1.92347510644049</v>
      </c>
      <c r="Q34" s="781">
        <v>1.2597910090267099</v>
      </c>
      <c r="R34" s="781">
        <v>1.6523763260833799</v>
      </c>
      <c r="S34" s="535">
        <v>5.5476285373919501</v>
      </c>
      <c r="U34" s="1161"/>
      <c r="V34" s="598" t="s">
        <v>254</v>
      </c>
      <c r="W34" s="836">
        <v>8.12236172530926E-2</v>
      </c>
      <c r="X34" s="781">
        <v>6.23085020089219E-2</v>
      </c>
      <c r="Y34" s="781">
        <v>0.12448657675508901</v>
      </c>
      <c r="Z34" s="781">
        <v>8.7752042480575401E-2</v>
      </c>
      <c r="AA34" s="781">
        <v>6.2152713846360501E-2</v>
      </c>
      <c r="AB34" s="781">
        <v>7.0141876143009693E-2</v>
      </c>
      <c r="AC34" s="535">
        <v>0.154289655310476</v>
      </c>
      <c r="AF34" s="69"/>
    </row>
    <row r="35" spans="1:32" ht="15" thickBot="1" x14ac:dyDescent="0.35">
      <c r="A35" s="1360" t="s">
        <v>720</v>
      </c>
      <c r="B35" s="471" t="s">
        <v>265</v>
      </c>
      <c r="C35" s="674">
        <v>0.18363626015231199</v>
      </c>
      <c r="D35" s="674">
        <v>8.6015484756365904E-2</v>
      </c>
      <c r="E35" s="674">
        <v>0.14639233446759201</v>
      </c>
      <c r="F35" s="674">
        <v>0.57951260297069096</v>
      </c>
      <c r="G35" s="674">
        <v>0.40374715987135201</v>
      </c>
      <c r="H35" s="674">
        <v>0.55412874011709501</v>
      </c>
      <c r="I35" s="674">
        <v>0.70796069937545902</v>
      </c>
      <c r="K35" s="1160" t="s">
        <v>720</v>
      </c>
      <c r="L35" s="471" t="s">
        <v>265</v>
      </c>
      <c r="M35" s="674">
        <v>0.96586208970246401</v>
      </c>
      <c r="N35" s="674">
        <v>1.06821674619984</v>
      </c>
      <c r="O35" s="674">
        <v>1.1367646363556501</v>
      </c>
      <c r="P35" s="674">
        <v>1.79564858677345</v>
      </c>
      <c r="Q35" s="500">
        <v>1.8490828051183199</v>
      </c>
      <c r="R35" s="674">
        <v>2.8533873203977498</v>
      </c>
      <c r="S35" s="674">
        <v>2.8345199928837901</v>
      </c>
      <c r="U35" s="1160" t="s">
        <v>720</v>
      </c>
      <c r="V35" s="471" t="s">
        <v>265</v>
      </c>
      <c r="W35" s="674">
        <v>5.3556230136322401E-2</v>
      </c>
      <c r="X35" s="500">
        <v>5.0466133821670797E-2</v>
      </c>
      <c r="Y35" s="674">
        <v>6.0321087751056601E-2</v>
      </c>
      <c r="Z35" s="674">
        <v>6.1292840717513099E-2</v>
      </c>
      <c r="AA35" s="500">
        <v>4.9098369167469499E-2</v>
      </c>
      <c r="AB35" s="500">
        <v>6.7375257931783797E-2</v>
      </c>
      <c r="AC35" s="500">
        <v>0.101946670576502</v>
      </c>
      <c r="AF35" s="69"/>
    </row>
    <row r="36" spans="1:32" ht="15" thickBot="1" x14ac:dyDescent="0.35">
      <c r="A36" s="1472"/>
      <c r="B36" s="471" t="s">
        <v>154</v>
      </c>
      <c r="C36" s="661">
        <f>C35/C$42*100</f>
        <v>0.58052735813557621</v>
      </c>
      <c r="D36" s="661">
        <f t="shared" ref="D36" si="27">D35/D$42*100</f>
        <v>0.26431505406486505</v>
      </c>
      <c r="E36" s="661">
        <f t="shared" ref="E36" si="28">E35/E$42*100</f>
        <v>0.45266228382861473</v>
      </c>
      <c r="F36" s="661">
        <f t="shared" ref="F36" si="29">F35/F$42*100</f>
        <v>1.9494439538393051</v>
      </c>
      <c r="G36" s="661">
        <f t="shared" ref="G36" si="30">G35/G$42*100</f>
        <v>1.3102896033526912</v>
      </c>
      <c r="H36" s="661">
        <f t="shared" ref="H36" si="31">H35/H$42*100</f>
        <v>1.8637891667338136</v>
      </c>
      <c r="I36" s="661">
        <f t="shared" ref="I36" si="32">I35/I$42*100</f>
        <v>1.8679147398654214</v>
      </c>
      <c r="K36" s="1169"/>
      <c r="L36" s="471" t="s">
        <v>154</v>
      </c>
      <c r="M36" s="661">
        <f t="shared" ref="M36:S36" si="33">M35/M$42*100</f>
        <v>1.4990612301782735</v>
      </c>
      <c r="N36" s="661">
        <f t="shared" si="33"/>
        <v>1.4453232244926375</v>
      </c>
      <c r="O36" s="661">
        <f t="shared" si="33"/>
        <v>1.5969016820109447</v>
      </c>
      <c r="P36" s="661">
        <f t="shared" si="33"/>
        <v>2.5343258150662211</v>
      </c>
      <c r="Q36" s="493">
        <f t="shared" si="33"/>
        <v>2.3366144939421449</v>
      </c>
      <c r="R36" s="661">
        <f t="shared" si="33"/>
        <v>4.0242761986503499</v>
      </c>
      <c r="S36" s="661">
        <f t="shared" si="33"/>
        <v>2.962665246011166</v>
      </c>
      <c r="U36" s="1169"/>
      <c r="V36" s="471" t="s">
        <v>154</v>
      </c>
      <c r="W36" s="661">
        <f t="shared" ref="W36:AC36" si="34">W35/W$42*100</f>
        <v>1.7417979350574639</v>
      </c>
      <c r="X36" s="493">
        <f t="shared" si="34"/>
        <v>1.3917703011974436</v>
      </c>
      <c r="Y36" s="661">
        <f t="shared" si="34"/>
        <v>1.7437976530532657</v>
      </c>
      <c r="Z36" s="661">
        <f t="shared" si="34"/>
        <v>1.8801670407185975</v>
      </c>
      <c r="AA36" s="493">
        <f t="shared" si="34"/>
        <v>1.228643177444082</v>
      </c>
      <c r="AB36" s="493">
        <f t="shared" si="34"/>
        <v>1.8805311563388538</v>
      </c>
      <c r="AC36" s="493">
        <f t="shared" si="34"/>
        <v>2.4055228273702141</v>
      </c>
      <c r="AF36" s="69"/>
    </row>
    <row r="37" spans="1:32" ht="15" thickBot="1" x14ac:dyDescent="0.35">
      <c r="A37" s="1472"/>
      <c r="B37" s="473" t="s">
        <v>17</v>
      </c>
      <c r="C37" s="658">
        <v>369</v>
      </c>
      <c r="D37" s="529">
        <v>1126</v>
      </c>
      <c r="E37" s="529">
        <v>535</v>
      </c>
      <c r="F37" s="529">
        <v>634</v>
      </c>
      <c r="G37" s="529">
        <v>2681</v>
      </c>
      <c r="H37" s="529">
        <v>1004</v>
      </c>
      <c r="I37" s="529">
        <v>291</v>
      </c>
      <c r="K37" s="1169"/>
      <c r="L37" s="473" t="s">
        <v>17</v>
      </c>
      <c r="M37" s="658">
        <v>369</v>
      </c>
      <c r="N37" s="529">
        <v>1126</v>
      </c>
      <c r="O37" s="529">
        <v>535</v>
      </c>
      <c r="P37" s="529">
        <v>634</v>
      </c>
      <c r="Q37" s="502">
        <v>2681</v>
      </c>
      <c r="R37" s="529">
        <v>1004</v>
      </c>
      <c r="S37" s="529">
        <v>291</v>
      </c>
      <c r="U37" s="1169"/>
      <c r="V37" s="473" t="s">
        <v>17</v>
      </c>
      <c r="W37" s="658">
        <v>369</v>
      </c>
      <c r="X37" s="502">
        <v>1126</v>
      </c>
      <c r="Y37" s="529">
        <v>535</v>
      </c>
      <c r="Z37" s="529">
        <v>634</v>
      </c>
      <c r="AA37" s="502">
        <v>2681</v>
      </c>
      <c r="AB37" s="502">
        <v>1004</v>
      </c>
      <c r="AC37" s="496">
        <v>291</v>
      </c>
      <c r="AF37" s="69"/>
    </row>
    <row r="38" spans="1:32" ht="15" thickBot="1" x14ac:dyDescent="0.35">
      <c r="A38" s="1472"/>
      <c r="B38" s="471" t="s">
        <v>18</v>
      </c>
      <c r="C38" s="658">
        <v>327</v>
      </c>
      <c r="D38" s="529">
        <v>1113</v>
      </c>
      <c r="E38" s="529">
        <v>410</v>
      </c>
      <c r="F38" s="529">
        <v>506</v>
      </c>
      <c r="G38" s="529">
        <v>2070</v>
      </c>
      <c r="H38" s="529">
        <v>1076</v>
      </c>
      <c r="I38" s="529">
        <v>372</v>
      </c>
      <c r="K38" s="1169"/>
      <c r="L38" s="471" t="s">
        <v>18</v>
      </c>
      <c r="M38" s="658">
        <v>327</v>
      </c>
      <c r="N38" s="529">
        <v>1113</v>
      </c>
      <c r="O38" s="529">
        <v>410</v>
      </c>
      <c r="P38" s="529">
        <v>506</v>
      </c>
      <c r="Q38" s="502">
        <v>2070</v>
      </c>
      <c r="R38" s="529">
        <v>1076</v>
      </c>
      <c r="S38" s="529">
        <v>372</v>
      </c>
      <c r="U38" s="1169"/>
      <c r="V38" s="471" t="s">
        <v>18</v>
      </c>
      <c r="W38" s="658">
        <v>327</v>
      </c>
      <c r="X38" s="502">
        <v>1113</v>
      </c>
      <c r="Y38" s="529">
        <v>410</v>
      </c>
      <c r="Z38" s="529">
        <v>506</v>
      </c>
      <c r="AA38" s="502">
        <v>2070</v>
      </c>
      <c r="AB38" s="502">
        <v>1076</v>
      </c>
      <c r="AC38" s="496">
        <v>372</v>
      </c>
      <c r="AF38" s="69"/>
    </row>
    <row r="39" spans="1:32" ht="15" thickBot="1" x14ac:dyDescent="0.35">
      <c r="A39" s="1472"/>
      <c r="B39" s="473" t="s">
        <v>252</v>
      </c>
      <c r="C39" s="658">
        <v>0</v>
      </c>
      <c r="D39" s="658">
        <v>0</v>
      </c>
      <c r="E39" s="529">
        <v>0</v>
      </c>
      <c r="F39" s="529">
        <v>0</v>
      </c>
      <c r="G39" s="529">
        <v>0</v>
      </c>
      <c r="H39" s="529">
        <v>0</v>
      </c>
      <c r="I39" s="529">
        <v>0</v>
      </c>
      <c r="K39" s="1169"/>
      <c r="L39" s="473" t="s">
        <v>252</v>
      </c>
      <c r="M39" s="658">
        <v>0</v>
      </c>
      <c r="N39" s="529">
        <v>0</v>
      </c>
      <c r="O39" s="529">
        <v>0</v>
      </c>
      <c r="P39" s="529">
        <v>0</v>
      </c>
      <c r="Q39" s="496">
        <v>0</v>
      </c>
      <c r="R39" s="529">
        <v>0</v>
      </c>
      <c r="S39" s="529">
        <v>0</v>
      </c>
      <c r="U39" s="1169"/>
      <c r="V39" s="473" t="s">
        <v>252</v>
      </c>
      <c r="W39" s="529">
        <v>0</v>
      </c>
      <c r="X39" s="495">
        <v>0</v>
      </c>
      <c r="Y39" s="529">
        <v>0</v>
      </c>
      <c r="Z39" s="529">
        <v>0</v>
      </c>
      <c r="AA39" s="496">
        <v>0</v>
      </c>
      <c r="AB39" s="496">
        <v>0</v>
      </c>
      <c r="AC39" s="496">
        <v>0</v>
      </c>
      <c r="AF39" s="69"/>
    </row>
    <row r="40" spans="1:32" ht="15" thickBot="1" x14ac:dyDescent="0.35">
      <c r="A40" s="1472"/>
      <c r="B40" s="471" t="s">
        <v>287</v>
      </c>
      <c r="C40" s="531">
        <v>2.2762964056677601</v>
      </c>
      <c r="D40" s="661">
        <v>1.0254080005488999</v>
      </c>
      <c r="E40" s="661">
        <v>1.55979794780988</v>
      </c>
      <c r="F40" s="661">
        <v>12.551426111929599</v>
      </c>
      <c r="G40" s="661">
        <v>8.2813286875471803</v>
      </c>
      <c r="H40" s="661">
        <v>7.9077424966386403</v>
      </c>
      <c r="I40" s="661">
        <v>6.7414091847432998</v>
      </c>
      <c r="K40" s="1169"/>
      <c r="L40" s="471" t="s">
        <v>287</v>
      </c>
      <c r="M40" s="531">
        <v>8.0566224021450399</v>
      </c>
      <c r="N40" s="661">
        <v>10.9500880467274</v>
      </c>
      <c r="O40" s="661">
        <v>10.4381567993966</v>
      </c>
      <c r="P40" s="661">
        <v>20.1341195439499</v>
      </c>
      <c r="Q40" s="493">
        <v>20.863431382573101</v>
      </c>
      <c r="R40" s="661">
        <v>27.501514567476299</v>
      </c>
      <c r="S40" s="661">
        <v>18.727567392252499</v>
      </c>
      <c r="U40" s="1169"/>
      <c r="V40" s="471" t="s">
        <v>287</v>
      </c>
      <c r="W40" s="531">
        <v>0.37616818976071198</v>
      </c>
      <c r="X40" s="493">
        <v>0.35572066575431999</v>
      </c>
      <c r="Y40" s="661">
        <v>0.47344111612683998</v>
      </c>
      <c r="Z40" s="661">
        <v>0.420830328219086</v>
      </c>
      <c r="AA40" s="493">
        <v>0.37754254938285398</v>
      </c>
      <c r="AB40" s="493">
        <v>0.37661682468791802</v>
      </c>
      <c r="AC40" s="493">
        <v>0.47868906077429002</v>
      </c>
      <c r="AF40" s="69"/>
    </row>
    <row r="41" spans="1:32" x14ac:dyDescent="0.3">
      <c r="A41" s="1418"/>
      <c r="B41" s="598" t="s">
        <v>254</v>
      </c>
      <c r="C41" s="532">
        <v>0.236061786721845</v>
      </c>
      <c r="D41" s="836">
        <v>5.7639455969879502E-2</v>
      </c>
      <c r="E41" s="836">
        <v>0.144459853426947</v>
      </c>
      <c r="F41" s="836">
        <v>1.0463779251668699</v>
      </c>
      <c r="G41" s="836">
        <v>0.34133875736061398</v>
      </c>
      <c r="H41" s="836">
        <v>0.45208191786938101</v>
      </c>
      <c r="I41" s="836">
        <v>0.65546570264057402</v>
      </c>
      <c r="K41" s="1161"/>
      <c r="L41" s="598" t="s">
        <v>254</v>
      </c>
      <c r="M41" s="532">
        <v>0.83550660382283604</v>
      </c>
      <c r="N41" s="836">
        <v>0.61551803525795701</v>
      </c>
      <c r="O41" s="836">
        <v>0.96672431413668702</v>
      </c>
      <c r="P41" s="836">
        <v>1.6785262523623401</v>
      </c>
      <c r="Q41" s="781">
        <v>0.859946273248964</v>
      </c>
      <c r="R41" s="836">
        <v>1.57224864811447</v>
      </c>
      <c r="S41" s="836">
        <v>1.8208771761387901</v>
      </c>
      <c r="U41" s="1161"/>
      <c r="V41" s="598" t="s">
        <v>254</v>
      </c>
      <c r="W41" s="532">
        <v>3.9010268944648402E-2</v>
      </c>
      <c r="X41" s="781">
        <v>1.9995499976932899E-2</v>
      </c>
      <c r="Y41" s="836">
        <v>4.3847495977286502E-2</v>
      </c>
      <c r="Z41" s="836">
        <v>3.5083468743894203E-2</v>
      </c>
      <c r="AA41" s="781">
        <v>1.5561501000544299E-2</v>
      </c>
      <c r="AB41" s="781">
        <v>2.1531006665829602E-2</v>
      </c>
      <c r="AC41" s="781">
        <v>4.6542829988256297E-2</v>
      </c>
      <c r="AF41" s="69"/>
    </row>
    <row r="42" spans="1:32" ht="15" thickBot="1" x14ac:dyDescent="0.35">
      <c r="A42" s="1360" t="s">
        <v>156</v>
      </c>
      <c r="B42" s="471" t="s">
        <v>265</v>
      </c>
      <c r="C42" s="500">
        <v>31.632662540156399</v>
      </c>
      <c r="D42" s="500">
        <v>32.542786887672698</v>
      </c>
      <c r="E42" s="500">
        <v>32.340298650332997</v>
      </c>
      <c r="F42" s="500">
        <v>29.727071754454801</v>
      </c>
      <c r="G42" s="500">
        <v>30.813581885887501</v>
      </c>
      <c r="H42" s="500">
        <v>29.7312995486595</v>
      </c>
      <c r="I42" s="500">
        <v>37.901124942483499</v>
      </c>
      <c r="K42" s="1160" t="s">
        <v>156</v>
      </c>
      <c r="L42" s="471" t="s">
        <v>265</v>
      </c>
      <c r="M42" s="500">
        <v>64.431129980434505</v>
      </c>
      <c r="N42" s="500">
        <v>73.908502132789295</v>
      </c>
      <c r="O42" s="500">
        <v>71.185637109740298</v>
      </c>
      <c r="P42" s="500">
        <v>70.853107208969107</v>
      </c>
      <c r="Q42" s="500">
        <v>79.135125195542997</v>
      </c>
      <c r="R42" s="500">
        <v>70.904360922212803</v>
      </c>
      <c r="S42" s="500">
        <v>95.674663099386393</v>
      </c>
      <c r="U42" s="1160" t="s">
        <v>156</v>
      </c>
      <c r="V42" s="471" t="s">
        <v>265</v>
      </c>
      <c r="W42" s="500">
        <v>3.0747671161153098</v>
      </c>
      <c r="X42" s="500">
        <v>3.6260389935214898</v>
      </c>
      <c r="Y42" s="500">
        <v>3.4591793173616598</v>
      </c>
      <c r="Z42" s="500">
        <v>3.2599678321180998</v>
      </c>
      <c r="AA42" s="500">
        <v>3.9961455098466998</v>
      </c>
      <c r="AB42" s="500">
        <v>3.58277807334788</v>
      </c>
      <c r="AC42" s="500">
        <v>4.2380254893674403</v>
      </c>
      <c r="AF42" s="69"/>
    </row>
    <row r="43" spans="1:32" ht="15" thickBot="1" x14ac:dyDescent="0.35">
      <c r="A43" s="1472"/>
      <c r="B43" s="471" t="s">
        <v>154</v>
      </c>
      <c r="C43" s="501">
        <f>C42/C$42*100</f>
        <v>100</v>
      </c>
      <c r="D43" s="501">
        <f t="shared" ref="D43" si="35">D42/D$42*100</f>
        <v>100</v>
      </c>
      <c r="E43" s="501">
        <f t="shared" ref="E43" si="36">E42/E$42*100</f>
        <v>100</v>
      </c>
      <c r="F43" s="501">
        <f t="shared" ref="F43" si="37">F42/F$42*100</f>
        <v>100</v>
      </c>
      <c r="G43" s="501">
        <f t="shared" ref="G43" si="38">G42/G$42*100</f>
        <v>100</v>
      </c>
      <c r="H43" s="501">
        <f t="shared" ref="H43" si="39">H42/H$42*100</f>
        <v>100</v>
      </c>
      <c r="I43" s="501">
        <f t="shared" ref="I43" si="40">I42/I$42*100</f>
        <v>100</v>
      </c>
      <c r="K43" s="1169"/>
      <c r="L43" s="471" t="s">
        <v>154</v>
      </c>
      <c r="M43" s="501">
        <f t="shared" ref="M43:S43" si="41">M42/M$42*100</f>
        <v>100</v>
      </c>
      <c r="N43" s="501">
        <f t="shared" si="41"/>
        <v>100</v>
      </c>
      <c r="O43" s="501">
        <f t="shared" si="41"/>
        <v>100</v>
      </c>
      <c r="P43" s="501">
        <f t="shared" si="41"/>
        <v>100</v>
      </c>
      <c r="Q43" s="501">
        <f t="shared" si="41"/>
        <v>100</v>
      </c>
      <c r="R43" s="501">
        <f t="shared" si="41"/>
        <v>100</v>
      </c>
      <c r="S43" s="501">
        <f t="shared" si="41"/>
        <v>100</v>
      </c>
      <c r="U43" s="1169"/>
      <c r="V43" s="471" t="s">
        <v>154</v>
      </c>
      <c r="W43" s="501">
        <f t="shared" ref="W43:AC43" si="42">W42/W$42*100</f>
        <v>100</v>
      </c>
      <c r="X43" s="501">
        <f t="shared" si="42"/>
        <v>100</v>
      </c>
      <c r="Y43" s="501">
        <f t="shared" si="42"/>
        <v>100</v>
      </c>
      <c r="Z43" s="501">
        <f t="shared" si="42"/>
        <v>100</v>
      </c>
      <c r="AA43" s="501">
        <f t="shared" si="42"/>
        <v>100</v>
      </c>
      <c r="AB43" s="501">
        <f t="shared" si="42"/>
        <v>100</v>
      </c>
      <c r="AC43" s="501">
        <f t="shared" si="42"/>
        <v>100</v>
      </c>
      <c r="AF43" s="69"/>
    </row>
    <row r="44" spans="1:32" ht="15" thickBot="1" x14ac:dyDescent="0.35">
      <c r="A44" s="1472"/>
      <c r="B44" s="473" t="s">
        <v>17</v>
      </c>
      <c r="C44" s="494">
        <v>369</v>
      </c>
      <c r="D44" s="502">
        <v>1126</v>
      </c>
      <c r="E44" s="501">
        <v>535</v>
      </c>
      <c r="F44" s="501">
        <v>634</v>
      </c>
      <c r="G44" s="502">
        <v>2681</v>
      </c>
      <c r="H44" s="485">
        <v>1004</v>
      </c>
      <c r="I44" s="501">
        <v>291</v>
      </c>
      <c r="K44" s="1169"/>
      <c r="L44" s="473" t="s">
        <v>17</v>
      </c>
      <c r="M44" s="494">
        <v>369</v>
      </c>
      <c r="N44" s="502">
        <v>1126</v>
      </c>
      <c r="O44" s="501">
        <v>535</v>
      </c>
      <c r="P44" s="501">
        <v>634</v>
      </c>
      <c r="Q44" s="502">
        <v>2681</v>
      </c>
      <c r="R44" s="501">
        <v>1004</v>
      </c>
      <c r="S44" s="501">
        <v>291</v>
      </c>
      <c r="U44" s="1169"/>
      <c r="V44" s="473" t="s">
        <v>17</v>
      </c>
      <c r="W44" s="72">
        <v>369</v>
      </c>
      <c r="X44" s="72">
        <v>1126</v>
      </c>
      <c r="Y44" s="72">
        <v>535</v>
      </c>
      <c r="Z44" s="72">
        <v>634</v>
      </c>
      <c r="AA44" s="72">
        <v>2681</v>
      </c>
      <c r="AB44" s="72">
        <v>1004</v>
      </c>
      <c r="AC44" s="72">
        <v>291</v>
      </c>
      <c r="AF44" s="69"/>
    </row>
    <row r="45" spans="1:32" ht="15" thickBot="1" x14ac:dyDescent="0.35">
      <c r="A45" s="1472"/>
      <c r="B45" s="471" t="s">
        <v>18</v>
      </c>
      <c r="C45" s="494">
        <v>327</v>
      </c>
      <c r="D45" s="502">
        <v>1113</v>
      </c>
      <c r="E45" s="501">
        <v>410</v>
      </c>
      <c r="F45" s="501">
        <v>506</v>
      </c>
      <c r="G45" s="502">
        <v>2070</v>
      </c>
      <c r="H45" s="485">
        <v>1076</v>
      </c>
      <c r="I45" s="501">
        <v>372</v>
      </c>
      <c r="K45" s="1169"/>
      <c r="L45" s="471" t="s">
        <v>18</v>
      </c>
      <c r="M45" s="494">
        <v>327</v>
      </c>
      <c r="N45" s="502">
        <v>1113</v>
      </c>
      <c r="O45" s="501">
        <v>410</v>
      </c>
      <c r="P45" s="501">
        <v>506</v>
      </c>
      <c r="Q45" s="502">
        <v>2070</v>
      </c>
      <c r="R45" s="501">
        <v>1076</v>
      </c>
      <c r="S45" s="501">
        <v>372</v>
      </c>
      <c r="U45" s="1169"/>
      <c r="V45" s="471" t="s">
        <v>18</v>
      </c>
      <c r="W45" s="72">
        <v>327</v>
      </c>
      <c r="X45" s="72">
        <v>1113</v>
      </c>
      <c r="Y45" s="72">
        <v>410</v>
      </c>
      <c r="Z45" s="72">
        <v>506</v>
      </c>
      <c r="AA45" s="72">
        <v>2070</v>
      </c>
      <c r="AB45" s="72">
        <v>1076</v>
      </c>
      <c r="AC45" s="72">
        <v>372</v>
      </c>
      <c r="AF45" s="69"/>
    </row>
    <row r="46" spans="1:32" ht="15" thickBot="1" x14ac:dyDescent="0.35">
      <c r="A46" s="1472"/>
      <c r="B46" s="473" t="s">
        <v>252</v>
      </c>
      <c r="C46" s="501">
        <v>7.181</v>
      </c>
      <c r="D46" s="501">
        <v>10.49</v>
      </c>
      <c r="E46" s="501">
        <v>10.039</v>
      </c>
      <c r="F46" s="501">
        <v>8.89</v>
      </c>
      <c r="G46" s="501">
        <v>10.379</v>
      </c>
      <c r="H46" s="501">
        <v>9.7210000000000001</v>
      </c>
      <c r="I46" s="501">
        <v>9.3390000000000004</v>
      </c>
      <c r="K46" s="1169"/>
      <c r="L46" s="473" t="s">
        <v>252</v>
      </c>
      <c r="M46" s="501">
        <v>45</v>
      </c>
      <c r="N46" s="501">
        <v>52</v>
      </c>
      <c r="O46" s="501">
        <v>52</v>
      </c>
      <c r="P46" s="501">
        <v>51</v>
      </c>
      <c r="Q46" s="501">
        <v>57</v>
      </c>
      <c r="R46" s="501">
        <v>52</v>
      </c>
      <c r="S46" s="501">
        <v>60</v>
      </c>
      <c r="U46" s="1169"/>
      <c r="V46" s="473" t="s">
        <v>252</v>
      </c>
      <c r="W46" s="501">
        <v>2</v>
      </c>
      <c r="X46" s="501">
        <v>3</v>
      </c>
      <c r="Y46" s="501">
        <v>3</v>
      </c>
      <c r="Z46" s="501">
        <v>3</v>
      </c>
      <c r="AA46" s="501">
        <v>3</v>
      </c>
      <c r="AB46" s="501">
        <v>3</v>
      </c>
      <c r="AC46" s="501">
        <v>4</v>
      </c>
      <c r="AF46" s="69"/>
    </row>
    <row r="47" spans="1:32" ht="15" thickBot="1" x14ac:dyDescent="0.35">
      <c r="A47" s="1472"/>
      <c r="B47" s="471" t="s">
        <v>287</v>
      </c>
      <c r="C47" s="497">
        <v>54.191734852108603</v>
      </c>
      <c r="D47" s="493">
        <v>57.372960362307701</v>
      </c>
      <c r="E47" s="493">
        <v>55.816292493856302</v>
      </c>
      <c r="F47" s="493">
        <v>48.048685743913097</v>
      </c>
      <c r="G47" s="493">
        <v>52.822812778761701</v>
      </c>
      <c r="H47" s="493">
        <v>51.633147541166103</v>
      </c>
      <c r="I47" s="493">
        <v>65.555081534160706</v>
      </c>
      <c r="K47" s="1169"/>
      <c r="L47" s="471" t="s">
        <v>287</v>
      </c>
      <c r="M47" s="497">
        <v>73.048011378286304</v>
      </c>
      <c r="N47" s="493">
        <v>79.827139763676897</v>
      </c>
      <c r="O47" s="493">
        <v>78.272470293289203</v>
      </c>
      <c r="P47" s="493">
        <v>79.521455568614996</v>
      </c>
      <c r="Q47" s="493">
        <v>89.867763736208104</v>
      </c>
      <c r="R47" s="493">
        <v>79.603381404782894</v>
      </c>
      <c r="S47" s="493">
        <v>114.408792194721</v>
      </c>
      <c r="U47" s="1169"/>
      <c r="V47" s="471" t="s">
        <v>287</v>
      </c>
      <c r="W47" s="497">
        <v>2.76312469720154</v>
      </c>
      <c r="X47" s="493">
        <v>3.1625162557193001</v>
      </c>
      <c r="Y47" s="493">
        <v>3.3063650653633001</v>
      </c>
      <c r="Z47" s="493">
        <v>3.0953667373284</v>
      </c>
      <c r="AA47" s="493">
        <v>3.7165874989625598</v>
      </c>
      <c r="AB47" s="493">
        <v>3.20721804640911</v>
      </c>
      <c r="AC47" s="493">
        <v>3.7583790604795499</v>
      </c>
      <c r="AF47" s="69"/>
    </row>
    <row r="48" spans="1:32" x14ac:dyDescent="0.3">
      <c r="A48" s="1418"/>
      <c r="B48" s="598" t="s">
        <v>254</v>
      </c>
      <c r="C48" s="535">
        <v>5.61991738988511</v>
      </c>
      <c r="D48" s="781">
        <v>3.2250052865734098</v>
      </c>
      <c r="E48" s="781">
        <v>5.1693961027578403</v>
      </c>
      <c r="F48" s="781">
        <v>4.0056869751178699</v>
      </c>
      <c r="G48" s="781">
        <v>2.1772440093227701</v>
      </c>
      <c r="H48" s="781">
        <v>2.9518427510715299</v>
      </c>
      <c r="I48" s="781">
        <v>6.3739058707033402</v>
      </c>
      <c r="K48" s="1161"/>
      <c r="L48" s="598" t="s">
        <v>254</v>
      </c>
      <c r="M48" s="535">
        <v>7.57539485609185</v>
      </c>
      <c r="N48" s="781">
        <v>4.48718257039818</v>
      </c>
      <c r="O48" s="781">
        <v>7.2491630097412001</v>
      </c>
      <c r="P48" s="781">
        <v>6.6294853622290404</v>
      </c>
      <c r="Q48" s="781">
        <v>3.7041581076985599</v>
      </c>
      <c r="R48" s="781">
        <v>4.5508878608097403</v>
      </c>
      <c r="S48" s="781">
        <v>11.123941198212201</v>
      </c>
      <c r="U48" s="1161"/>
      <c r="V48" s="598" t="s">
        <v>254</v>
      </c>
      <c r="W48" s="535">
        <v>0.28654798704270901</v>
      </c>
      <c r="X48" s="781">
        <v>0.177768962576831</v>
      </c>
      <c r="Y48" s="781">
        <v>0.30621723370582199</v>
      </c>
      <c r="Z48" s="781">
        <v>0.25805222413393902</v>
      </c>
      <c r="AA48" s="781">
        <v>0.15318983298242</v>
      </c>
      <c r="AB48" s="781">
        <v>0.18335514668848199</v>
      </c>
      <c r="AC48" s="781">
        <v>0.36542635288213199</v>
      </c>
      <c r="AF48" s="69"/>
    </row>
    <row r="49" spans="1:32" ht="49.5" customHeight="1" x14ac:dyDescent="0.3">
      <c r="A49" s="1209" t="s">
        <v>1141</v>
      </c>
      <c r="B49" s="1209"/>
      <c r="C49" s="1209"/>
      <c r="D49" s="1209"/>
      <c r="E49" s="1209"/>
      <c r="F49" s="1209"/>
      <c r="G49" s="1209"/>
      <c r="H49" s="1209"/>
      <c r="I49" s="1209"/>
      <c r="K49" s="1209" t="s">
        <v>1142</v>
      </c>
      <c r="L49" s="1209"/>
      <c r="M49" s="1209"/>
      <c r="N49" s="1209"/>
      <c r="O49" s="1209"/>
      <c r="P49" s="1209"/>
      <c r="Q49" s="1209"/>
      <c r="R49" s="1209"/>
      <c r="S49" s="1209"/>
      <c r="U49" s="1209" t="s">
        <v>1143</v>
      </c>
      <c r="V49" s="1209"/>
      <c r="W49" s="1209"/>
      <c r="X49" s="1209"/>
      <c r="Y49" s="1209"/>
      <c r="Z49" s="1209"/>
      <c r="AA49" s="1209"/>
      <c r="AB49" s="1209"/>
      <c r="AC49" s="1209"/>
    </row>
    <row r="50" spans="1:32" x14ac:dyDescent="0.3">
      <c r="A50" s="1156"/>
      <c r="B50" s="1156"/>
      <c r="C50" s="1156"/>
      <c r="D50" s="1156"/>
      <c r="E50" s="1156"/>
      <c r="F50" s="1156"/>
      <c r="G50" s="1156"/>
      <c r="H50" s="1156"/>
      <c r="J50" s="1156"/>
      <c r="K50" s="1156"/>
      <c r="L50" s="1156"/>
      <c r="M50" s="1156"/>
      <c r="N50" s="1156"/>
      <c r="O50" s="1156"/>
      <c r="P50" s="1156"/>
      <c r="Q50" s="1156"/>
      <c r="U50" s="1156"/>
      <c r="V50" s="1156"/>
      <c r="W50" s="1156"/>
      <c r="X50" s="1156"/>
      <c r="Y50" s="1156"/>
      <c r="Z50" s="1156"/>
      <c r="AA50" s="1156"/>
      <c r="AB50" s="1156"/>
    </row>
    <row r="51" spans="1:32" x14ac:dyDescent="0.3">
      <c r="A51" s="1215" t="s">
        <v>290</v>
      </c>
      <c r="B51" s="1215"/>
      <c r="C51" s="1215"/>
      <c r="D51" s="1215"/>
      <c r="E51" s="1215"/>
      <c r="F51" s="1215"/>
      <c r="G51" s="1215"/>
      <c r="H51" s="1215"/>
      <c r="I51" s="1215"/>
      <c r="J51" s="1155"/>
      <c r="K51" s="1215" t="s">
        <v>290</v>
      </c>
      <c r="L51" s="1215"/>
      <c r="M51" s="1215"/>
      <c r="N51" s="1215"/>
      <c r="O51" s="1215"/>
      <c r="P51" s="1215"/>
      <c r="Q51" s="1215"/>
      <c r="R51" s="1215"/>
      <c r="S51" s="1215"/>
      <c r="U51" s="1215" t="s">
        <v>290</v>
      </c>
      <c r="V51" s="1215"/>
      <c r="W51" s="1215"/>
      <c r="X51" s="1215"/>
      <c r="Y51" s="1215"/>
      <c r="Z51" s="1215"/>
      <c r="AA51" s="1215"/>
      <c r="AB51" s="1215"/>
      <c r="AC51" s="1215"/>
    </row>
    <row r="52" spans="1:32" x14ac:dyDescent="0.3">
      <c r="A52" s="1215" t="s">
        <v>291</v>
      </c>
      <c r="B52" s="1215"/>
      <c r="C52" s="1215"/>
      <c r="D52" s="1215"/>
      <c r="E52" s="1215"/>
      <c r="F52" s="1215"/>
      <c r="G52" s="1215"/>
      <c r="H52" s="1215"/>
      <c r="I52" s="1215"/>
      <c r="J52" s="1155"/>
      <c r="K52" s="1215" t="s">
        <v>291</v>
      </c>
      <c r="L52" s="1215"/>
      <c r="M52" s="1215"/>
      <c r="N52" s="1215"/>
      <c r="O52" s="1215"/>
      <c r="P52" s="1215"/>
      <c r="Q52" s="1215"/>
      <c r="R52" s="1215"/>
      <c r="S52" s="1215"/>
      <c r="U52" s="1215" t="s">
        <v>291</v>
      </c>
      <c r="V52" s="1215"/>
      <c r="W52" s="1215"/>
      <c r="X52" s="1215"/>
      <c r="Y52" s="1215"/>
      <c r="Z52" s="1215"/>
      <c r="AA52" s="1215"/>
      <c r="AB52" s="1215"/>
      <c r="AC52" s="1215"/>
    </row>
    <row r="55" spans="1:32" x14ac:dyDescent="0.3">
      <c r="A55" s="1477" t="s">
        <v>1670</v>
      </c>
      <c r="B55" s="1477"/>
      <c r="C55" s="1477"/>
      <c r="D55" s="1477"/>
      <c r="E55" s="1477"/>
      <c r="F55" s="1477"/>
      <c r="G55" s="1477"/>
      <c r="H55" s="1477"/>
      <c r="I55" s="1477"/>
      <c r="K55" s="1477" t="s">
        <v>1671</v>
      </c>
      <c r="L55" s="1477"/>
      <c r="M55" s="1477"/>
      <c r="N55" s="1477"/>
      <c r="O55" s="1477"/>
      <c r="P55" s="1477"/>
      <c r="Q55" s="1477"/>
      <c r="R55" s="1477"/>
      <c r="S55" s="1477"/>
      <c r="U55" s="1477" t="s">
        <v>1672</v>
      </c>
      <c r="V55" s="1477"/>
      <c r="W55" s="1477"/>
      <c r="X55" s="1477"/>
      <c r="Y55" s="1477"/>
      <c r="Z55" s="1477"/>
      <c r="AA55" s="1477"/>
      <c r="AB55" s="1477"/>
      <c r="AC55" s="1477"/>
    </row>
    <row r="56" spans="1:32" ht="21.6" x14ac:dyDescent="0.3">
      <c r="A56" s="901"/>
      <c r="B56" s="901"/>
      <c r="C56" s="680" t="s">
        <v>38</v>
      </c>
      <c r="D56" s="680" t="s">
        <v>1674</v>
      </c>
      <c r="E56" s="680" t="s">
        <v>47</v>
      </c>
      <c r="F56" s="680" t="s">
        <v>51</v>
      </c>
      <c r="G56" s="680" t="s">
        <v>56</v>
      </c>
      <c r="H56" s="680" t="s">
        <v>1140</v>
      </c>
      <c r="I56" s="680" t="s">
        <v>72</v>
      </c>
      <c r="J56" s="1157"/>
      <c r="K56" s="901"/>
      <c r="L56" s="901"/>
      <c r="M56" s="680" t="s">
        <v>38</v>
      </c>
      <c r="N56" s="680" t="s">
        <v>1674</v>
      </c>
      <c r="O56" s="680" t="s">
        <v>47</v>
      </c>
      <c r="P56" s="680" t="s">
        <v>51</v>
      </c>
      <c r="Q56" s="680" t="s">
        <v>56</v>
      </c>
      <c r="R56" s="680" t="s">
        <v>1140</v>
      </c>
      <c r="S56" s="680" t="s">
        <v>72</v>
      </c>
      <c r="T56" s="1157"/>
      <c r="U56" s="901"/>
      <c r="V56" s="901"/>
      <c r="W56" s="680" t="s">
        <v>38</v>
      </c>
      <c r="X56" s="680" t="s">
        <v>1674</v>
      </c>
      <c r="Y56" s="680" t="s">
        <v>47</v>
      </c>
      <c r="Z56" s="680" t="s">
        <v>51</v>
      </c>
      <c r="AA56" s="680" t="s">
        <v>56</v>
      </c>
      <c r="AB56" s="680" t="s">
        <v>1140</v>
      </c>
      <c r="AC56" s="680" t="s">
        <v>72</v>
      </c>
      <c r="AD56" s="1157"/>
      <c r="AE56" s="1157"/>
      <c r="AF56" s="1157"/>
    </row>
    <row r="57" spans="1:32" ht="15" thickBot="1" x14ac:dyDescent="0.35">
      <c r="A57" s="1360" t="s">
        <v>991</v>
      </c>
      <c r="B57" s="471" t="s">
        <v>265</v>
      </c>
      <c r="C57" s="493">
        <v>1.5662157484749879</v>
      </c>
      <c r="D57" s="493">
        <v>1.8656022232339819</v>
      </c>
      <c r="E57" s="493">
        <v>1.6111370686231361</v>
      </c>
      <c r="F57" s="493">
        <v>1.6748209562278724</v>
      </c>
      <c r="G57" s="493">
        <v>2.1085008045102067</v>
      </c>
      <c r="H57" s="493">
        <v>1.9025170946452801</v>
      </c>
      <c r="I57" s="493">
        <v>1.9659059802803978</v>
      </c>
      <c r="J57" s="69"/>
      <c r="K57" s="1360" t="s">
        <v>991</v>
      </c>
      <c r="L57" s="471" t="s">
        <v>265</v>
      </c>
      <c r="M57" s="493">
        <v>24.688233503317282</v>
      </c>
      <c r="N57" s="493">
        <v>29.301165328470784</v>
      </c>
      <c r="O57" s="493">
        <v>25.643662579507144</v>
      </c>
      <c r="P57" s="493">
        <v>26.644624288907316</v>
      </c>
      <c r="Q57" s="493">
        <v>32.167823387802329</v>
      </c>
      <c r="R57" s="493">
        <v>28.522767291539637</v>
      </c>
      <c r="S57" s="493">
        <v>34.437383763647787</v>
      </c>
      <c r="T57" s="69"/>
      <c r="U57" s="1360" t="s">
        <v>991</v>
      </c>
      <c r="V57" s="471" t="s">
        <v>265</v>
      </c>
      <c r="W57" s="493">
        <v>1.4984202891143745</v>
      </c>
      <c r="X57" s="493">
        <v>1.878115319016308</v>
      </c>
      <c r="Y57" s="493">
        <v>1.2958801163837272</v>
      </c>
      <c r="Z57" s="493">
        <v>1.3594800142733992</v>
      </c>
      <c r="AA57" s="493">
        <v>2.5492855015455413</v>
      </c>
      <c r="AB57" s="493">
        <v>1.6704597762635491</v>
      </c>
      <c r="AC57" s="493">
        <v>1.6383037162096341</v>
      </c>
      <c r="AD57" s="69"/>
      <c r="AE57" s="69"/>
      <c r="AF57" s="69"/>
    </row>
    <row r="58" spans="1:32" ht="15" thickBot="1" x14ac:dyDescent="0.35">
      <c r="A58" s="1361"/>
      <c r="B58" s="471" t="s">
        <v>154</v>
      </c>
      <c r="C58" s="493">
        <f>C57/C$92*100</f>
        <v>3.9634051757995814</v>
      </c>
      <c r="D58" s="493">
        <f>D57/D$92*100</f>
        <v>4.9211410336118551</v>
      </c>
      <c r="E58" s="493">
        <f t="shared" ref="E58:I58" si="43">E57/E$92*100</f>
        <v>4.6523131489287985</v>
      </c>
      <c r="F58" s="493">
        <f t="shared" si="43"/>
        <v>3.8565195617706509</v>
      </c>
      <c r="G58" s="493">
        <f t="shared" si="43"/>
        <v>5.3038148446551308</v>
      </c>
      <c r="H58" s="493">
        <f t="shared" si="43"/>
        <v>4.6094373741001968</v>
      </c>
      <c r="I58" s="493">
        <f t="shared" si="43"/>
        <v>5.1291628676107885</v>
      </c>
      <c r="J58" s="69"/>
      <c r="K58" s="1361"/>
      <c r="L58" s="471" t="s">
        <v>154</v>
      </c>
      <c r="M58" s="493">
        <f>M57/M$92*100</f>
        <v>33.062729656934984</v>
      </c>
      <c r="N58" s="493">
        <f t="shared" ref="N58:R58" si="44">N57/N$92*100</f>
        <v>35.868360958386084</v>
      </c>
      <c r="O58" s="493">
        <f t="shared" si="44"/>
        <v>33.56803578505712</v>
      </c>
      <c r="P58" s="493">
        <f t="shared" si="44"/>
        <v>31.668559205577029</v>
      </c>
      <c r="Q58" s="493">
        <f t="shared" si="44"/>
        <v>36.952240309769898</v>
      </c>
      <c r="R58" s="493">
        <f t="shared" si="44"/>
        <v>32.704373931968014</v>
      </c>
      <c r="S58" s="493">
        <f>S57/S$92*100</f>
        <v>37.239763171248491</v>
      </c>
      <c r="T58" s="69"/>
      <c r="U58" s="1361"/>
      <c r="V58" s="471" t="s">
        <v>154</v>
      </c>
      <c r="W58" s="493">
        <f>W57/W$92*100</f>
        <v>36.605024232643082</v>
      </c>
      <c r="X58" s="493">
        <f t="shared" ref="X58" si="45">X57/X$92*100</f>
        <v>39.692867508380772</v>
      </c>
      <c r="Y58" s="493">
        <f t="shared" ref="Y58" si="46">Y57/Y$92*100</f>
        <v>30.258442429798649</v>
      </c>
      <c r="Z58" s="493">
        <f t="shared" ref="Z58" si="47">Z57/Z$92*100</f>
        <v>32.940969357858165</v>
      </c>
      <c r="AA58" s="493">
        <f t="shared" ref="AA58" si="48">AA57/AA$92*100</f>
        <v>46.394292716005587</v>
      </c>
      <c r="AB58" s="493">
        <f t="shared" ref="AB58" si="49">AB57/AB$92*100</f>
        <v>36.142816068792108</v>
      </c>
      <c r="AC58" s="493">
        <f>AC57/AC$92*100</f>
        <v>36.630594879517368</v>
      </c>
      <c r="AD58" s="69"/>
      <c r="AE58" s="69"/>
      <c r="AF58" s="69"/>
    </row>
    <row r="59" spans="1:32" ht="15" thickBot="1" x14ac:dyDescent="0.35">
      <c r="A59" s="1361"/>
      <c r="B59" s="473" t="s">
        <v>17</v>
      </c>
      <c r="C59" s="72">
        <v>400.97801141240944</v>
      </c>
      <c r="D59" s="72">
        <v>1135.5587278429302</v>
      </c>
      <c r="E59" s="72">
        <v>544.1065360155327</v>
      </c>
      <c r="F59" s="72">
        <v>704.12905114141017</v>
      </c>
      <c r="G59" s="72">
        <v>2803.5880097663421</v>
      </c>
      <c r="H59" s="72">
        <v>1086.9897133895176</v>
      </c>
      <c r="I59" s="72">
        <v>354.84700917635269</v>
      </c>
      <c r="J59" s="69"/>
      <c r="K59" s="1361"/>
      <c r="L59" s="473" t="s">
        <v>17</v>
      </c>
      <c r="M59" s="72">
        <v>400.9780114124095</v>
      </c>
      <c r="N59" s="72">
        <v>1135.55872784293</v>
      </c>
      <c r="O59" s="72">
        <v>544.10653601553292</v>
      </c>
      <c r="P59" s="72">
        <v>704.12905114140983</v>
      </c>
      <c r="Q59" s="72">
        <v>2803.5880097663412</v>
      </c>
      <c r="R59" s="72">
        <v>1086.9897133895174</v>
      </c>
      <c r="S59" s="501">
        <v>354.84700917635263</v>
      </c>
      <c r="T59" s="69"/>
      <c r="U59" s="1361"/>
      <c r="V59" s="473" t="s">
        <v>17</v>
      </c>
      <c r="W59" s="72">
        <v>400.97801141240956</v>
      </c>
      <c r="X59" s="72">
        <v>1135.5587278429302</v>
      </c>
      <c r="Y59" s="72">
        <v>544.10653601553281</v>
      </c>
      <c r="Z59" s="72">
        <v>704.12905114141006</v>
      </c>
      <c r="AA59" s="72">
        <v>2803.5880097663417</v>
      </c>
      <c r="AB59" s="72">
        <v>1086.9897133895174</v>
      </c>
      <c r="AC59" s="501">
        <v>354.84700917635257</v>
      </c>
      <c r="AD59" s="69"/>
      <c r="AE59" s="69"/>
      <c r="AF59" s="69"/>
    </row>
    <row r="60" spans="1:32" ht="15" thickBot="1" x14ac:dyDescent="0.35">
      <c r="A60" s="1361"/>
      <c r="B60" s="471" t="s">
        <v>18</v>
      </c>
      <c r="C60" s="72">
        <v>247</v>
      </c>
      <c r="D60" s="72">
        <v>846</v>
      </c>
      <c r="E60" s="72">
        <v>273</v>
      </c>
      <c r="F60" s="72">
        <v>505</v>
      </c>
      <c r="G60" s="72">
        <v>1462</v>
      </c>
      <c r="H60" s="72">
        <v>798</v>
      </c>
      <c r="I60" s="72">
        <v>353</v>
      </c>
      <c r="J60" s="69"/>
      <c r="K60" s="1361"/>
      <c r="L60" s="471" t="s">
        <v>18</v>
      </c>
      <c r="M60" s="72">
        <v>247</v>
      </c>
      <c r="N60" s="72">
        <v>846</v>
      </c>
      <c r="O60" s="72">
        <v>273</v>
      </c>
      <c r="P60" s="72">
        <v>505</v>
      </c>
      <c r="Q60" s="72">
        <v>1462</v>
      </c>
      <c r="R60" s="72">
        <v>798</v>
      </c>
      <c r="S60" s="496">
        <v>353</v>
      </c>
      <c r="T60" s="69"/>
      <c r="U60" s="1361"/>
      <c r="V60" s="471" t="s">
        <v>18</v>
      </c>
      <c r="W60" s="72">
        <v>247</v>
      </c>
      <c r="X60" s="72">
        <v>846</v>
      </c>
      <c r="Y60" s="72">
        <v>273</v>
      </c>
      <c r="Z60" s="72">
        <v>505</v>
      </c>
      <c r="AA60" s="72">
        <v>1462</v>
      </c>
      <c r="AB60" s="72">
        <v>798</v>
      </c>
      <c r="AC60" s="496">
        <v>353</v>
      </c>
      <c r="AD60" s="69"/>
      <c r="AE60" s="69"/>
      <c r="AF60" s="69"/>
    </row>
    <row r="61" spans="1:32" ht="15" thickBot="1" x14ac:dyDescent="0.35">
      <c r="A61" s="1361"/>
      <c r="B61" s="473" t="s">
        <v>252</v>
      </c>
      <c r="C61" s="493">
        <v>0</v>
      </c>
      <c r="D61" s="493">
        <v>0.57029598358350375</v>
      </c>
      <c r="E61" s="493">
        <v>0</v>
      </c>
      <c r="F61" s="493">
        <v>0</v>
      </c>
      <c r="G61" s="493">
        <v>1.0682731388281137</v>
      </c>
      <c r="H61" s="493">
        <v>0.18584715521199657</v>
      </c>
      <c r="I61" s="493">
        <v>0.28028662119142694</v>
      </c>
      <c r="J61" s="69"/>
      <c r="K61" s="1361"/>
      <c r="L61" s="473" t="s">
        <v>252</v>
      </c>
      <c r="M61" s="493">
        <v>0</v>
      </c>
      <c r="N61" s="493">
        <v>6</v>
      </c>
      <c r="O61" s="493">
        <v>0</v>
      </c>
      <c r="P61" s="493">
        <v>0</v>
      </c>
      <c r="Q61" s="493">
        <v>14</v>
      </c>
      <c r="R61" s="493">
        <v>2</v>
      </c>
      <c r="S61" s="493">
        <v>5</v>
      </c>
      <c r="T61" s="69"/>
      <c r="U61" s="1361"/>
      <c r="V61" s="473" t="s">
        <v>252</v>
      </c>
      <c r="W61" s="493">
        <v>0</v>
      </c>
      <c r="X61" s="493">
        <v>1</v>
      </c>
      <c r="Y61" s="493">
        <v>0</v>
      </c>
      <c r="Z61" s="493">
        <v>0</v>
      </c>
      <c r="AA61" s="493">
        <v>2</v>
      </c>
      <c r="AB61" s="493">
        <v>1</v>
      </c>
      <c r="AC61" s="493">
        <v>1</v>
      </c>
      <c r="AD61" s="69"/>
      <c r="AE61" s="69"/>
      <c r="AF61" s="69"/>
    </row>
    <row r="62" spans="1:32" ht="15" thickBot="1" x14ac:dyDescent="0.35">
      <c r="A62" s="1361"/>
      <c r="B62" s="471" t="s">
        <v>287</v>
      </c>
      <c r="C62" s="493">
        <v>2.7011419766273677</v>
      </c>
      <c r="D62" s="493">
        <v>3.3310546500897154</v>
      </c>
      <c r="E62" s="493">
        <v>2.7834723302554996</v>
      </c>
      <c r="F62" s="493">
        <v>3.2329132941958436</v>
      </c>
      <c r="G62" s="493">
        <v>3.0470213784575617</v>
      </c>
      <c r="H62" s="493">
        <v>3.1459983499128614</v>
      </c>
      <c r="I62" s="493">
        <v>4.3898506259817935</v>
      </c>
      <c r="J62" s="69"/>
      <c r="K62" s="1361"/>
      <c r="L62" s="471" t="s">
        <v>287</v>
      </c>
      <c r="M62" s="493">
        <v>43.677000172660918</v>
      </c>
      <c r="N62" s="493">
        <v>48.11297776988291</v>
      </c>
      <c r="O62" s="493">
        <v>46.044716639585097</v>
      </c>
      <c r="P62" s="493">
        <v>50.305527547208527</v>
      </c>
      <c r="Q62" s="493">
        <v>50.820238638634741</v>
      </c>
      <c r="R62" s="493">
        <v>50.273639472744833</v>
      </c>
      <c r="S62" s="493">
        <v>72.104909224161716</v>
      </c>
      <c r="T62" s="69"/>
      <c r="U62" s="1361"/>
      <c r="V62" s="471" t="s">
        <v>287</v>
      </c>
      <c r="W62" s="493">
        <v>1.9921551612990909</v>
      </c>
      <c r="X62" s="493">
        <v>2.4089266380084347</v>
      </c>
      <c r="Y62" s="493">
        <v>1.8151125710644818</v>
      </c>
      <c r="Z62" s="493">
        <v>2.0463836522497787</v>
      </c>
      <c r="AA62" s="493">
        <v>2.9678765558080471</v>
      </c>
      <c r="AB62" s="493">
        <v>2.2235096690782017</v>
      </c>
      <c r="AC62" s="493">
        <v>1.9996908018827382</v>
      </c>
      <c r="AD62" s="69"/>
      <c r="AE62" s="69"/>
      <c r="AF62" s="69"/>
    </row>
    <row r="63" spans="1:32" x14ac:dyDescent="0.3">
      <c r="A63" s="1418"/>
      <c r="B63" s="598" t="s">
        <v>254</v>
      </c>
      <c r="C63" s="535">
        <f>1.14*1.64*C62/SQRT(C60)</f>
        <v>0.32132730738244969</v>
      </c>
      <c r="D63" s="535">
        <f>1.14*1.64*D62/SQRT(D60)</f>
        <v>0.21411410396254085</v>
      </c>
      <c r="E63" s="535">
        <f t="shared" ref="E63:I63" si="50">1.14*1.64*E62/SQRT(E60)</f>
        <v>0.31495918959585445</v>
      </c>
      <c r="F63" s="535">
        <f t="shared" si="50"/>
        <v>0.26896580376686241</v>
      </c>
      <c r="G63" s="535">
        <f t="shared" si="50"/>
        <v>0.14898773383181516</v>
      </c>
      <c r="H63" s="535">
        <f t="shared" si="50"/>
        <v>0.20821199442511013</v>
      </c>
      <c r="I63" s="535">
        <f t="shared" si="50"/>
        <v>0.43682862481895368</v>
      </c>
      <c r="J63" s="69"/>
      <c r="K63" s="1418"/>
      <c r="L63" s="598" t="s">
        <v>254</v>
      </c>
      <c r="M63" s="535">
        <f>1.14*1.64*M62/SQRT(M60)</f>
        <v>5.1958071739522067</v>
      </c>
      <c r="N63" s="535">
        <f>1.14*1.64*N62/SQRT(N60)</f>
        <v>3.0926142637409666</v>
      </c>
      <c r="O63" s="535">
        <f t="shared" ref="O63:S63" si="51">1.14*1.64*O62/SQRT(O60)</f>
        <v>5.210113454457546</v>
      </c>
      <c r="P63" s="535">
        <f t="shared" si="51"/>
        <v>4.1852241057447088</v>
      </c>
      <c r="Q63" s="535">
        <f t="shared" si="51"/>
        <v>2.4849160039024967</v>
      </c>
      <c r="R63" s="535">
        <f t="shared" si="51"/>
        <v>3.3272664437090622</v>
      </c>
      <c r="S63" s="535">
        <f t="shared" si="51"/>
        <v>7.1750706396852895</v>
      </c>
      <c r="T63" s="69"/>
      <c r="U63" s="1418"/>
      <c r="V63" s="598" t="s">
        <v>254</v>
      </c>
      <c r="W63" s="535">
        <f>1.14*1.64*W62/SQRT(W60)</f>
        <v>0.23698637813461196</v>
      </c>
      <c r="X63" s="535">
        <f>1.14*1.64*X62/SQRT(X60)</f>
        <v>0.15484140093431983</v>
      </c>
      <c r="Y63" s="535">
        <f t="shared" ref="Y63:AC63" si="52">1.14*1.64*Y62/SQRT(Y60)</f>
        <v>0.20538604899846119</v>
      </c>
      <c r="Z63" s="535">
        <f t="shared" si="52"/>
        <v>0.17025115546120384</v>
      </c>
      <c r="AA63" s="535">
        <f t="shared" si="52"/>
        <v>0.14511785360897239</v>
      </c>
      <c r="AB63" s="535">
        <f t="shared" si="52"/>
        <v>0.14715881298383776</v>
      </c>
      <c r="AC63" s="535">
        <f t="shared" si="52"/>
        <v>0.19898676685705757</v>
      </c>
      <c r="AD63" s="69"/>
      <c r="AE63" s="69"/>
      <c r="AF63" s="69"/>
    </row>
    <row r="64" spans="1:32" ht="15" thickBot="1" x14ac:dyDescent="0.35">
      <c r="A64" s="1360" t="s">
        <v>969</v>
      </c>
      <c r="B64" s="471" t="s">
        <v>265</v>
      </c>
      <c r="C64" s="661">
        <v>0.21779824461050928</v>
      </c>
      <c r="D64" s="493">
        <v>1.2361144655451408</v>
      </c>
      <c r="E64" s="493">
        <v>0.81428240740508673</v>
      </c>
      <c r="F64" s="493">
        <v>1.2417781190194366</v>
      </c>
      <c r="G64" s="493">
        <v>1.5291385311513979</v>
      </c>
      <c r="H64" s="493">
        <v>1.438400573454099</v>
      </c>
      <c r="I64" s="493">
        <v>1.1385621673906101</v>
      </c>
      <c r="J64" s="69"/>
      <c r="K64" s="1360" t="s">
        <v>969</v>
      </c>
      <c r="L64" s="471" t="s">
        <v>265</v>
      </c>
      <c r="M64" s="661">
        <v>0.55220977957373563</v>
      </c>
      <c r="N64" s="493">
        <v>5.6010134906820195</v>
      </c>
      <c r="O64" s="493">
        <v>5.3532587605650228</v>
      </c>
      <c r="P64" s="493">
        <v>5.786967642926645</v>
      </c>
      <c r="Q64" s="493">
        <v>6.6175559351657967</v>
      </c>
      <c r="R64" s="493">
        <v>6.4872870928471578</v>
      </c>
      <c r="S64" s="493">
        <v>6.6618378989158744</v>
      </c>
      <c r="T64" s="69"/>
      <c r="U64" s="1360" t="s">
        <v>969</v>
      </c>
      <c r="V64" s="471" t="s">
        <v>265</v>
      </c>
      <c r="W64" s="661">
        <v>1.8904855282156883E-2</v>
      </c>
      <c r="X64" s="493">
        <v>0.42335440156972481</v>
      </c>
      <c r="Y64" s="493">
        <v>0.35714005275859778</v>
      </c>
      <c r="Z64" s="493">
        <v>0.46296242292878959</v>
      </c>
      <c r="AA64" s="493">
        <v>0.36950429885274311</v>
      </c>
      <c r="AB64" s="493">
        <v>0.42708208485738069</v>
      </c>
      <c r="AC64" s="493">
        <v>0.45185134688211626</v>
      </c>
      <c r="AD64" s="69"/>
      <c r="AE64" s="69"/>
      <c r="AF64" s="69"/>
    </row>
    <row r="65" spans="1:32" ht="15" thickBot="1" x14ac:dyDescent="0.35">
      <c r="A65" s="1361"/>
      <c r="B65" s="471" t="s">
        <v>154</v>
      </c>
      <c r="C65" s="531">
        <f>C64/C$92*100</f>
        <v>0.55115183895313857</v>
      </c>
      <c r="D65" s="493">
        <f>D64/D$92*100</f>
        <v>3.2606595033374619</v>
      </c>
      <c r="E65" s="493">
        <f t="shared" ref="E65" si="53">E64/E$92*100</f>
        <v>2.351318720603659</v>
      </c>
      <c r="F65" s="493">
        <f t="shared" ref="F65" si="54">F64/F$92*100</f>
        <v>2.8593752601252072</v>
      </c>
      <c r="G65" s="493">
        <f t="shared" ref="G65" si="55">G64/G$92*100</f>
        <v>3.8464617247034418</v>
      </c>
      <c r="H65" s="493">
        <f t="shared" ref="H65" si="56">H64/H$92*100</f>
        <v>3.484971241975972</v>
      </c>
      <c r="I65" s="493">
        <f t="shared" ref="I65" si="57">I64/I$92*100</f>
        <v>2.9705748138644115</v>
      </c>
      <c r="J65" s="69"/>
      <c r="K65" s="1361"/>
      <c r="L65" s="471" t="s">
        <v>154</v>
      </c>
      <c r="M65" s="661">
        <f t="shared" ref="M65:S65" si="58">M64/M$92*100</f>
        <v>0.73952486934753225</v>
      </c>
      <c r="N65" s="493">
        <f t="shared" si="58"/>
        <v>6.8563543928871304</v>
      </c>
      <c r="O65" s="493">
        <f t="shared" si="58"/>
        <v>7.0075162268326388</v>
      </c>
      <c r="P65" s="493">
        <f t="shared" si="58"/>
        <v>6.8781201578840729</v>
      </c>
      <c r="Q65" s="493">
        <f t="shared" si="58"/>
        <v>7.6018048915399996</v>
      </c>
      <c r="R65" s="493">
        <f t="shared" si="58"/>
        <v>7.438361808303025</v>
      </c>
      <c r="S65" s="493">
        <f t="shared" si="58"/>
        <v>7.203952174286667</v>
      </c>
      <c r="T65" s="69"/>
      <c r="U65" s="1361"/>
      <c r="V65" s="471" t="s">
        <v>154</v>
      </c>
      <c r="W65" s="661">
        <f>W64/W$92*100</f>
        <v>0.46182816046022046</v>
      </c>
      <c r="X65" s="493">
        <f t="shared" ref="X65" si="59">X64/X$92*100</f>
        <v>8.9473473755585733</v>
      </c>
      <c r="Y65" s="493">
        <f t="shared" ref="Y65" si="60">Y64/Y$92*100</f>
        <v>8.339121489052415</v>
      </c>
      <c r="Z65" s="493">
        <f t="shared" ref="Z65" si="61">Z64/Z$92*100</f>
        <v>11.217841253582476</v>
      </c>
      <c r="AA65" s="493">
        <f t="shared" ref="AA65" si="62">AA64/AA$92*100</f>
        <v>6.724586395052043</v>
      </c>
      <c r="AB65" s="493">
        <f t="shared" ref="AB65" si="63">AB64/AB$92*100</f>
        <v>9.2405393165487606</v>
      </c>
      <c r="AC65" s="493">
        <f>AC64/AC$92*100</f>
        <v>10.102878647981512</v>
      </c>
      <c r="AD65" s="69"/>
      <c r="AE65" s="69"/>
      <c r="AF65" s="69"/>
    </row>
    <row r="66" spans="1:32" ht="15" thickBot="1" x14ac:dyDescent="0.35">
      <c r="A66" s="1361"/>
      <c r="B66" s="473" t="s">
        <v>17</v>
      </c>
      <c r="C66" s="658">
        <v>400.9780114124095</v>
      </c>
      <c r="D66" s="72">
        <v>1135.55872784293</v>
      </c>
      <c r="E66" s="72">
        <v>544.10653601553292</v>
      </c>
      <c r="F66" s="72">
        <v>704.12905114141006</v>
      </c>
      <c r="G66" s="72">
        <v>2803.5880097663435</v>
      </c>
      <c r="H66" s="72">
        <v>1086.9897133895179</v>
      </c>
      <c r="I66" s="72">
        <v>354.84700917635234</v>
      </c>
      <c r="J66" s="69"/>
      <c r="K66" s="1361"/>
      <c r="L66" s="473" t="s">
        <v>17</v>
      </c>
      <c r="M66" s="658">
        <v>400.9780114124095</v>
      </c>
      <c r="N66" s="72">
        <v>1135.55872784293</v>
      </c>
      <c r="O66" s="72">
        <v>544.10653601553292</v>
      </c>
      <c r="P66" s="72">
        <v>704.12905114140995</v>
      </c>
      <c r="Q66" s="72">
        <v>2803.5880097663439</v>
      </c>
      <c r="R66" s="72">
        <v>1086.9897133895179</v>
      </c>
      <c r="S66" s="493">
        <v>354.84700917635229</v>
      </c>
      <c r="T66" s="69"/>
      <c r="U66" s="1361"/>
      <c r="V66" s="473" t="s">
        <v>17</v>
      </c>
      <c r="W66" s="658">
        <v>400.9780114124095</v>
      </c>
      <c r="X66" s="72">
        <v>1135.55872784293</v>
      </c>
      <c r="Y66" s="72">
        <v>544.10653601553292</v>
      </c>
      <c r="Z66" s="72">
        <v>704.12905114141006</v>
      </c>
      <c r="AA66" s="72">
        <v>2803.5880097663439</v>
      </c>
      <c r="AB66" s="72">
        <v>1086.9897133895179</v>
      </c>
      <c r="AC66" s="493">
        <v>354.84700917635234</v>
      </c>
      <c r="AD66" s="69"/>
      <c r="AE66" s="69"/>
      <c r="AF66" s="69"/>
    </row>
    <row r="67" spans="1:32" ht="15" thickBot="1" x14ac:dyDescent="0.35">
      <c r="A67" s="1361"/>
      <c r="B67" s="471" t="s">
        <v>18</v>
      </c>
      <c r="C67" s="658">
        <v>247</v>
      </c>
      <c r="D67" s="72">
        <v>846</v>
      </c>
      <c r="E67" s="72">
        <v>273</v>
      </c>
      <c r="F67" s="72">
        <v>505</v>
      </c>
      <c r="G67" s="72">
        <v>1462</v>
      </c>
      <c r="H67" s="72">
        <v>798</v>
      </c>
      <c r="I67" s="72">
        <v>353</v>
      </c>
      <c r="J67" s="69"/>
      <c r="K67" s="1361"/>
      <c r="L67" s="471" t="s">
        <v>18</v>
      </c>
      <c r="M67" s="658">
        <v>247</v>
      </c>
      <c r="N67" s="72">
        <v>846</v>
      </c>
      <c r="O67" s="72">
        <v>273</v>
      </c>
      <c r="P67" s="72">
        <v>505</v>
      </c>
      <c r="Q67" s="72">
        <v>1462</v>
      </c>
      <c r="R67" s="72">
        <v>798</v>
      </c>
      <c r="S67" s="496">
        <v>353</v>
      </c>
      <c r="T67" s="69"/>
      <c r="U67" s="1361"/>
      <c r="V67" s="471" t="s">
        <v>18</v>
      </c>
      <c r="W67" s="658">
        <v>247</v>
      </c>
      <c r="X67" s="72">
        <v>846</v>
      </c>
      <c r="Y67" s="72">
        <v>273</v>
      </c>
      <c r="Z67" s="72">
        <v>505</v>
      </c>
      <c r="AA67" s="72">
        <v>1462</v>
      </c>
      <c r="AB67" s="72">
        <v>798</v>
      </c>
      <c r="AC67" s="496">
        <v>353</v>
      </c>
      <c r="AD67" s="69"/>
      <c r="AE67" s="69"/>
      <c r="AF67" s="69"/>
    </row>
    <row r="68" spans="1:32" ht="15" thickBot="1" x14ac:dyDescent="0.35">
      <c r="A68" s="1361"/>
      <c r="B68" s="473" t="s">
        <v>252</v>
      </c>
      <c r="C68" s="531">
        <v>0</v>
      </c>
      <c r="D68" s="493">
        <v>0</v>
      </c>
      <c r="E68" s="493">
        <v>0</v>
      </c>
      <c r="F68" s="493">
        <v>0</v>
      </c>
      <c r="G68" s="493">
        <v>0</v>
      </c>
      <c r="H68" s="493">
        <v>0</v>
      </c>
      <c r="I68" s="493">
        <v>0</v>
      </c>
      <c r="J68" s="69"/>
      <c r="K68" s="1361"/>
      <c r="L68" s="473" t="s">
        <v>252</v>
      </c>
      <c r="M68" s="531">
        <v>0</v>
      </c>
      <c r="N68" s="493">
        <v>0</v>
      </c>
      <c r="O68" s="493">
        <v>0</v>
      </c>
      <c r="P68" s="493">
        <v>0</v>
      </c>
      <c r="Q68" s="493">
        <v>0</v>
      </c>
      <c r="R68" s="493">
        <v>0</v>
      </c>
      <c r="S68" s="493">
        <v>0</v>
      </c>
      <c r="T68" s="69"/>
      <c r="U68" s="1361"/>
      <c r="V68" s="473" t="s">
        <v>252</v>
      </c>
      <c r="W68" s="531">
        <v>0</v>
      </c>
      <c r="X68" s="493">
        <v>0</v>
      </c>
      <c r="Y68" s="493">
        <v>0</v>
      </c>
      <c r="Z68" s="493">
        <v>0</v>
      </c>
      <c r="AA68" s="493">
        <v>0</v>
      </c>
      <c r="AB68" s="493">
        <v>0</v>
      </c>
      <c r="AC68" s="493">
        <v>0</v>
      </c>
      <c r="AD68" s="69"/>
      <c r="AE68" s="69"/>
      <c r="AF68" s="69"/>
    </row>
    <row r="69" spans="1:32" ht="15" thickBot="1" x14ac:dyDescent="0.35">
      <c r="A69" s="1361"/>
      <c r="B69" s="471" t="s">
        <v>287</v>
      </c>
      <c r="C69" s="531">
        <v>2.2378755930213097</v>
      </c>
      <c r="D69" s="493">
        <v>5.4557323699726528</v>
      </c>
      <c r="E69" s="493">
        <v>2.9894522733609126</v>
      </c>
      <c r="F69" s="493">
        <v>5.3072670729302924</v>
      </c>
      <c r="G69" s="493">
        <v>7.8998640418418775</v>
      </c>
      <c r="H69" s="493">
        <v>5.5262088973945671</v>
      </c>
      <c r="I69" s="493">
        <v>4.0707516804725756</v>
      </c>
      <c r="J69" s="69"/>
      <c r="K69" s="1361"/>
      <c r="L69" s="471" t="s">
        <v>287</v>
      </c>
      <c r="M69" s="531">
        <v>5.44681804903108</v>
      </c>
      <c r="N69" s="493">
        <v>21.873742889843992</v>
      </c>
      <c r="O69" s="493">
        <v>20.156562813216478</v>
      </c>
      <c r="P69" s="493">
        <v>22.113177853044878</v>
      </c>
      <c r="Q69" s="493">
        <v>30.419988685575895</v>
      </c>
      <c r="R69" s="493">
        <v>21.533576552300701</v>
      </c>
      <c r="S69" s="493">
        <v>26.033323692470308</v>
      </c>
      <c r="T69" s="69"/>
      <c r="U69" s="1361"/>
      <c r="V69" s="471" t="s">
        <v>287</v>
      </c>
      <c r="W69" s="531">
        <v>0.18531051878423999</v>
      </c>
      <c r="X69" s="493">
        <v>1.1975406246750298</v>
      </c>
      <c r="Y69" s="493">
        <v>1.0038376400075353</v>
      </c>
      <c r="Z69" s="493">
        <v>1.3834921700836313</v>
      </c>
      <c r="AA69" s="493">
        <v>1.1172267359354364</v>
      </c>
      <c r="AB69" s="493">
        <v>1.1299058643572264</v>
      </c>
      <c r="AC69" s="493">
        <v>1.23060854824697</v>
      </c>
      <c r="AD69" s="69"/>
      <c r="AE69" s="69"/>
      <c r="AF69" s="69"/>
    </row>
    <row r="70" spans="1:32" x14ac:dyDescent="0.3">
      <c r="A70" s="1418"/>
      <c r="B70" s="598" t="s">
        <v>254</v>
      </c>
      <c r="C70" s="867">
        <f>1.14*1.64*C69/SQRT(C67)</f>
        <v>0.26621723137274439</v>
      </c>
      <c r="D70" s="535">
        <f>1.14*1.64*D69/SQRT(D67)</f>
        <v>0.35068450402777462</v>
      </c>
      <c r="E70" s="535">
        <f t="shared" ref="E70:I70" si="64">1.14*1.64*E69/SQRT(E67)</f>
        <v>0.3382665080298502</v>
      </c>
      <c r="F70" s="535">
        <f t="shared" si="64"/>
        <v>0.44154396489348779</v>
      </c>
      <c r="G70" s="535">
        <f t="shared" si="64"/>
        <v>0.38627324688127651</v>
      </c>
      <c r="H70" s="535">
        <f t="shared" si="64"/>
        <v>0.36574176085253884</v>
      </c>
      <c r="I70" s="535">
        <f t="shared" si="64"/>
        <v>0.40507548207578925</v>
      </c>
      <c r="J70" s="69"/>
      <c r="K70" s="1418"/>
      <c r="L70" s="598" t="s">
        <v>254</v>
      </c>
      <c r="M70" s="867">
        <f>1.14*1.64*M69/SQRT(M67)</f>
        <v>0.6479523818598345</v>
      </c>
      <c r="N70" s="535">
        <f>1.14*1.64*N69/SQRT(N67)</f>
        <v>1.4060042092193852</v>
      </c>
      <c r="O70" s="535">
        <f t="shared" ref="O70:S70" si="65">1.14*1.64*O69/SQRT(O67)</f>
        <v>2.2807823953133601</v>
      </c>
      <c r="P70" s="535">
        <f t="shared" si="65"/>
        <v>1.8397303341731681</v>
      </c>
      <c r="Q70" s="535">
        <f t="shared" si="65"/>
        <v>1.4874215223746365</v>
      </c>
      <c r="R70" s="535">
        <f t="shared" si="65"/>
        <v>1.4251593365217443</v>
      </c>
      <c r="S70" s="535">
        <f t="shared" si="65"/>
        <v>2.5905439517102273</v>
      </c>
      <c r="T70" s="69"/>
      <c r="U70" s="1418"/>
      <c r="V70" s="598" t="s">
        <v>254</v>
      </c>
      <c r="W70" s="867">
        <f>1.14*1.64*W69/SQRT(W67)</f>
        <v>2.2044502120148714E-2</v>
      </c>
      <c r="X70" s="535">
        <f>1.14*1.64*X69/SQRT(X67)</f>
        <v>7.6975722329902213E-2</v>
      </c>
      <c r="Y70" s="535">
        <f t="shared" ref="Y70:AC70" si="66">1.14*1.64*Y69/SQRT(Y67)</f>
        <v>0.11358758129044048</v>
      </c>
      <c r="Z70" s="535">
        <f t="shared" si="66"/>
        <v>0.11510116408001719</v>
      </c>
      <c r="AA70" s="535">
        <f t="shared" si="66"/>
        <v>5.4628129864844263E-2</v>
      </c>
      <c r="AB70" s="535">
        <f t="shared" si="66"/>
        <v>7.4780698323304057E-2</v>
      </c>
      <c r="AC70" s="535">
        <f t="shared" si="66"/>
        <v>0.1224563397760137</v>
      </c>
      <c r="AD70" s="69"/>
      <c r="AE70" s="69"/>
      <c r="AF70" s="69"/>
    </row>
    <row r="71" spans="1:32" ht="15" thickBot="1" x14ac:dyDescent="0.35">
      <c r="A71" s="1360" t="s">
        <v>780</v>
      </c>
      <c r="B71" s="471" t="s">
        <v>265</v>
      </c>
      <c r="C71" s="493">
        <v>31.805995226621601</v>
      </c>
      <c r="D71" s="493">
        <v>24.888889679163757</v>
      </c>
      <c r="E71" s="493">
        <v>24.785971512648036</v>
      </c>
      <c r="F71" s="493">
        <v>30.961205628560137</v>
      </c>
      <c r="G71" s="493">
        <v>22.051129707575132</v>
      </c>
      <c r="H71" s="493">
        <v>26.339671657968871</v>
      </c>
      <c r="I71" s="493">
        <v>25.317017624308445</v>
      </c>
      <c r="J71" s="69"/>
      <c r="K71" s="1360" t="s">
        <v>780</v>
      </c>
      <c r="L71" s="471" t="s">
        <v>265</v>
      </c>
      <c r="M71" s="493">
        <v>42.097416599732824</v>
      </c>
      <c r="N71" s="493">
        <v>33.980409904539755</v>
      </c>
      <c r="O71" s="493">
        <v>37.199084868053568</v>
      </c>
      <c r="P71" s="493">
        <v>41.129029323434075</v>
      </c>
      <c r="Q71" s="493">
        <v>29.930777125088909</v>
      </c>
      <c r="R71" s="493">
        <v>38.997881294009161</v>
      </c>
      <c r="S71" s="493">
        <v>35.35163903792666</v>
      </c>
      <c r="T71" s="69"/>
      <c r="U71" s="1360" t="s">
        <v>780</v>
      </c>
      <c r="V71" s="471" t="s">
        <v>265</v>
      </c>
      <c r="W71" s="493">
        <v>2.3078754928972161</v>
      </c>
      <c r="X71" s="493">
        <v>1.7870671446367994</v>
      </c>
      <c r="Y71" s="493">
        <v>2.2296571477871097</v>
      </c>
      <c r="Z71" s="493">
        <v>1.797868305346664</v>
      </c>
      <c r="AA71" s="493">
        <v>1.4039274862758238</v>
      </c>
      <c r="AB71" s="493">
        <v>1.8869834168236372</v>
      </c>
      <c r="AC71" s="493">
        <v>1.7765502688223986</v>
      </c>
      <c r="AD71" s="69"/>
      <c r="AE71" s="69"/>
      <c r="AF71" s="69"/>
    </row>
    <row r="72" spans="1:32" ht="15" thickBot="1" x14ac:dyDescent="0.35">
      <c r="A72" s="1361"/>
      <c r="B72" s="471" t="s">
        <v>154</v>
      </c>
      <c r="C72" s="493">
        <f>C71/C$92*100</f>
        <v>80.487024999839591</v>
      </c>
      <c r="D72" s="493">
        <f>D71/D$92*100</f>
        <v>65.652653473392547</v>
      </c>
      <c r="E72" s="493">
        <f t="shared" ref="E72" si="67">E71/E$92*100</f>
        <v>71.571875182421209</v>
      </c>
      <c r="F72" s="493">
        <f t="shared" ref="F72" si="68">F71/F$92*100</f>
        <v>71.292692343348079</v>
      </c>
      <c r="G72" s="493">
        <f t="shared" ref="G72" si="69">G71/G$92*100</f>
        <v>55.468372994821202</v>
      </c>
      <c r="H72" s="493">
        <f t="shared" ref="H72" si="70">H71/H$92*100</f>
        <v>63.816018948521581</v>
      </c>
      <c r="I72" s="493">
        <f t="shared" ref="I72" si="71">I71/I$92*100</f>
        <v>66.053569204123136</v>
      </c>
      <c r="J72" s="69"/>
      <c r="K72" s="1361"/>
      <c r="L72" s="471" t="s">
        <v>154</v>
      </c>
      <c r="M72" s="493">
        <f>M71/M$92*100</f>
        <v>56.377282080765902</v>
      </c>
      <c r="N72" s="493">
        <f t="shared" ref="N72" si="72">N71/N$92*100</f>
        <v>41.596352715216717</v>
      </c>
      <c r="O72" s="493">
        <f t="shared" ref="O72" si="73">O71/O$92*100</f>
        <v>48.694300517746022</v>
      </c>
      <c r="P72" s="493">
        <f t="shared" ref="P72" si="74">P71/P$92*100</f>
        <v>48.884048282089722</v>
      </c>
      <c r="Q72" s="493">
        <f t="shared" ref="Q72" si="75">Q71/Q$92*100</f>
        <v>34.382471442063292</v>
      </c>
      <c r="R72" s="493">
        <f t="shared" ref="R72" si="76">R71/R$92*100</f>
        <v>44.71520169685931</v>
      </c>
      <c r="S72" s="493">
        <f>S71/S$92*100</f>
        <v>38.228416958826564</v>
      </c>
      <c r="T72" s="69"/>
      <c r="U72" s="1361"/>
      <c r="V72" s="471" t="s">
        <v>154</v>
      </c>
      <c r="W72" s="493">
        <f>W71/W$92*100</f>
        <v>56.379267524037999</v>
      </c>
      <c r="X72" s="493">
        <f t="shared" ref="X72" si="77">X71/X$92*100</f>
        <v>37.768617657515037</v>
      </c>
      <c r="Y72" s="493">
        <f t="shared" ref="Y72" si="78">Y71/Y$92*100</f>
        <v>52.061877940357057</v>
      </c>
      <c r="Z72" s="493">
        <f t="shared" ref="Z72" si="79">Z71/Z$92*100</f>
        <v>43.563365503053774</v>
      </c>
      <c r="AA72" s="493">
        <f t="shared" ref="AA72" si="80">AA71/AA$92*100</f>
        <v>25.549991443029</v>
      </c>
      <c r="AB72" s="493">
        <f t="shared" ref="AB72" si="81">AB71/AB$92*100</f>
        <v>40.827618556412041</v>
      </c>
      <c r="AC72" s="493">
        <f>AC71/AC$92*100</f>
        <v>39.721629473496208</v>
      </c>
      <c r="AD72" s="69"/>
      <c r="AE72" s="69"/>
      <c r="AF72" s="69"/>
    </row>
    <row r="73" spans="1:32" ht="15" thickBot="1" x14ac:dyDescent="0.35">
      <c r="A73" s="1361"/>
      <c r="B73" s="473" t="s">
        <v>17</v>
      </c>
      <c r="C73" s="72">
        <v>400.97801141240956</v>
      </c>
      <c r="D73" s="72">
        <v>1135.5587278429291</v>
      </c>
      <c r="E73" s="72">
        <v>544.10653601553304</v>
      </c>
      <c r="F73" s="72">
        <v>704.12905114141006</v>
      </c>
      <c r="G73" s="72">
        <v>2803.5880097663417</v>
      </c>
      <c r="H73" s="72">
        <v>1086.9897133895172</v>
      </c>
      <c r="I73" s="72">
        <v>354.84700917635251</v>
      </c>
      <c r="J73" s="69"/>
      <c r="K73" s="1361"/>
      <c r="L73" s="473" t="s">
        <v>17</v>
      </c>
      <c r="M73" s="72">
        <v>400.97801141240961</v>
      </c>
      <c r="N73" s="72">
        <v>1135.5587278429298</v>
      </c>
      <c r="O73" s="72">
        <v>544.10653601553281</v>
      </c>
      <c r="P73" s="72">
        <v>704.12905114140995</v>
      </c>
      <c r="Q73" s="72">
        <v>2803.5880097663417</v>
      </c>
      <c r="R73" s="72">
        <v>1086.9897133895172</v>
      </c>
      <c r="S73" s="501">
        <v>354.84700917635234</v>
      </c>
      <c r="T73" s="69"/>
      <c r="U73" s="1361"/>
      <c r="V73" s="473" t="s">
        <v>17</v>
      </c>
      <c r="W73" s="72">
        <v>400.97801141240961</v>
      </c>
      <c r="X73" s="72">
        <v>1135.5587278429296</v>
      </c>
      <c r="Y73" s="72">
        <v>544.10653601553292</v>
      </c>
      <c r="Z73" s="72">
        <v>704.12905114141006</v>
      </c>
      <c r="AA73" s="72">
        <v>2803.5880097663407</v>
      </c>
      <c r="AB73" s="72">
        <v>1086.9897133895174</v>
      </c>
      <c r="AC73" s="501">
        <v>354.8470091763524</v>
      </c>
      <c r="AD73" s="69"/>
      <c r="AE73" s="69"/>
      <c r="AF73" s="69"/>
    </row>
    <row r="74" spans="1:32" ht="15" thickBot="1" x14ac:dyDescent="0.35">
      <c r="A74" s="1361"/>
      <c r="B74" s="471" t="s">
        <v>18</v>
      </c>
      <c r="C74" s="72">
        <v>247</v>
      </c>
      <c r="D74" s="72">
        <v>846</v>
      </c>
      <c r="E74" s="72">
        <v>273</v>
      </c>
      <c r="F74" s="72">
        <v>505</v>
      </c>
      <c r="G74" s="72">
        <v>1462</v>
      </c>
      <c r="H74" s="72">
        <v>798</v>
      </c>
      <c r="I74" s="72">
        <v>353</v>
      </c>
      <c r="J74" s="69"/>
      <c r="K74" s="1361"/>
      <c r="L74" s="471" t="s">
        <v>18</v>
      </c>
      <c r="M74" s="72">
        <v>247</v>
      </c>
      <c r="N74" s="72">
        <v>846</v>
      </c>
      <c r="O74" s="72">
        <v>273</v>
      </c>
      <c r="P74" s="72">
        <v>505</v>
      </c>
      <c r="Q74" s="72">
        <v>1462</v>
      </c>
      <c r="R74" s="72">
        <v>798</v>
      </c>
      <c r="S74" s="496">
        <v>353</v>
      </c>
      <c r="T74" s="69"/>
      <c r="U74" s="1361"/>
      <c r="V74" s="471" t="s">
        <v>18</v>
      </c>
      <c r="W74" s="72">
        <v>247</v>
      </c>
      <c r="X74" s="72">
        <v>846</v>
      </c>
      <c r="Y74" s="72">
        <v>273</v>
      </c>
      <c r="Z74" s="72">
        <v>505</v>
      </c>
      <c r="AA74" s="72">
        <v>1462</v>
      </c>
      <c r="AB74" s="72">
        <v>798</v>
      </c>
      <c r="AC74" s="496">
        <v>353</v>
      </c>
      <c r="AD74" s="69"/>
      <c r="AE74" s="69"/>
      <c r="AF74" s="69"/>
    </row>
    <row r="75" spans="1:32" ht="15" thickBot="1" x14ac:dyDescent="0.35">
      <c r="A75" s="1361"/>
      <c r="B75" s="473" t="s">
        <v>252</v>
      </c>
      <c r="C75" s="493">
        <v>8.5539309560392098</v>
      </c>
      <c r="D75" s="493">
        <v>3.9486963972445976</v>
      </c>
      <c r="E75" s="493">
        <v>5.8527107753898004</v>
      </c>
      <c r="F75" s="493">
        <v>4.5107078756652941</v>
      </c>
      <c r="G75" s="493">
        <v>0</v>
      </c>
      <c r="H75" s="493">
        <v>3.9719183345497875</v>
      </c>
      <c r="I75" s="493">
        <v>4.45</v>
      </c>
      <c r="J75" s="69"/>
      <c r="K75" s="1361"/>
      <c r="L75" s="473" t="s">
        <v>252</v>
      </c>
      <c r="M75" s="493">
        <v>20</v>
      </c>
      <c r="N75" s="493">
        <v>10</v>
      </c>
      <c r="O75" s="493">
        <v>15.573080536075622</v>
      </c>
      <c r="P75" s="493">
        <v>14.69506278609947</v>
      </c>
      <c r="Q75" s="493">
        <v>0</v>
      </c>
      <c r="R75" s="493">
        <v>10</v>
      </c>
      <c r="S75" s="493">
        <v>13.497330516868828</v>
      </c>
      <c r="T75" s="69"/>
      <c r="U75" s="1361"/>
      <c r="V75" s="473" t="s">
        <v>252</v>
      </c>
      <c r="W75" s="493">
        <v>2</v>
      </c>
      <c r="X75" s="493">
        <v>2</v>
      </c>
      <c r="Y75" s="493">
        <v>2</v>
      </c>
      <c r="Z75" s="493">
        <v>2</v>
      </c>
      <c r="AA75" s="493">
        <v>0</v>
      </c>
      <c r="AB75" s="493">
        <v>2</v>
      </c>
      <c r="AC75" s="493">
        <v>2</v>
      </c>
      <c r="AD75" s="69"/>
      <c r="AE75" s="69"/>
      <c r="AF75" s="69"/>
    </row>
    <row r="76" spans="1:32" ht="15" thickBot="1" x14ac:dyDescent="0.35">
      <c r="A76" s="1361"/>
      <c r="B76" s="471" t="s">
        <v>287</v>
      </c>
      <c r="C76" s="493">
        <v>58.259048675830385</v>
      </c>
      <c r="D76" s="493">
        <v>50.81615882805761</v>
      </c>
      <c r="E76" s="493">
        <v>41.56253535188327</v>
      </c>
      <c r="F76" s="493">
        <v>60.684733259542462</v>
      </c>
      <c r="G76" s="493">
        <v>50.32232578595935</v>
      </c>
      <c r="H76" s="493">
        <v>49.198480605738958</v>
      </c>
      <c r="I76" s="493">
        <v>46.671834690351574</v>
      </c>
      <c r="J76" s="69"/>
      <c r="K76" s="1361"/>
      <c r="L76" s="471" t="s">
        <v>287</v>
      </c>
      <c r="M76" s="493">
        <v>67.66290910216297</v>
      </c>
      <c r="N76" s="493">
        <v>51.726177895672976</v>
      </c>
      <c r="O76" s="493">
        <v>62.579997185743466</v>
      </c>
      <c r="P76" s="493">
        <v>68.248345468426166</v>
      </c>
      <c r="Q76" s="493">
        <v>50.748904273422333</v>
      </c>
      <c r="R76" s="493">
        <v>61.486912819925735</v>
      </c>
      <c r="S76" s="493">
        <v>59.292633729218927</v>
      </c>
      <c r="T76" s="69"/>
      <c r="U76" s="1361"/>
      <c r="V76" s="471" t="s">
        <v>287</v>
      </c>
      <c r="W76" s="493">
        <v>2.3937491930407857</v>
      </c>
      <c r="X76" s="493">
        <v>2.1762422320125401</v>
      </c>
      <c r="Y76" s="493">
        <v>2.7873246912978473</v>
      </c>
      <c r="Z76" s="493">
        <v>2.1030260140405148</v>
      </c>
      <c r="AA76" s="493">
        <v>1.8774006119587932</v>
      </c>
      <c r="AB76" s="493">
        <v>2.2458688154317037</v>
      </c>
      <c r="AC76" s="493">
        <v>1.9669864168872493</v>
      </c>
      <c r="AD76" s="69"/>
      <c r="AE76" s="69"/>
      <c r="AF76" s="69"/>
    </row>
    <row r="77" spans="1:32" x14ac:dyDescent="0.3">
      <c r="A77" s="1418"/>
      <c r="B77" s="598" t="s">
        <v>254</v>
      </c>
      <c r="C77" s="535">
        <f>1.14*1.64*C76/SQRT(C74)</f>
        <v>6.9304847370672551</v>
      </c>
      <c r="D77" s="535">
        <f>1.14*1.64*D76/SQRT(D74)</f>
        <v>3.2663698009261641</v>
      </c>
      <c r="E77" s="535">
        <f t="shared" ref="E77:I77" si="82">1.14*1.64*E76/SQRT(E74)</f>
        <v>4.7029396734748961</v>
      </c>
      <c r="F77" s="535">
        <f t="shared" si="82"/>
        <v>5.0487336257468236</v>
      </c>
      <c r="G77" s="535">
        <f t="shared" si="82"/>
        <v>2.4605699628506308</v>
      </c>
      <c r="H77" s="535">
        <f t="shared" si="82"/>
        <v>3.2561090726222859</v>
      </c>
      <c r="I77" s="535">
        <f t="shared" si="82"/>
        <v>4.6442567418803948</v>
      </c>
      <c r="J77" s="69"/>
      <c r="K77" s="1418"/>
      <c r="L77" s="598" t="s">
        <v>254</v>
      </c>
      <c r="M77" s="535">
        <f>1.14*1.64*M76/SQRT(M74)</f>
        <v>8.0491660858968803</v>
      </c>
      <c r="N77" s="535">
        <f>1.14*1.64*N76/SQRT(N74)</f>
        <v>3.3248641631384572</v>
      </c>
      <c r="O77" s="535">
        <f t="shared" ref="O77:S77" si="83">1.14*1.64*O76/SQRT(O74)</f>
        <v>7.0811356679530517</v>
      </c>
      <c r="P77" s="535">
        <f t="shared" si="83"/>
        <v>5.6779967243877927</v>
      </c>
      <c r="Q77" s="535">
        <f t="shared" si="83"/>
        <v>2.481428025284274</v>
      </c>
      <c r="R77" s="535">
        <f t="shared" si="83"/>
        <v>4.0693958881555714</v>
      </c>
      <c r="S77" s="535">
        <f t="shared" si="83"/>
        <v>5.9001368977186779</v>
      </c>
      <c r="T77" s="69"/>
      <c r="U77" s="1418"/>
      <c r="V77" s="598" t="s">
        <v>254</v>
      </c>
      <c r="W77" s="535">
        <f>1.14*1.64*W76/SQRT(W74)</f>
        <v>0.28475992354503998</v>
      </c>
      <c r="X77" s="535">
        <f>1.14*1.64*X76/SQRT(X74)</f>
        <v>0.1398848726484434</v>
      </c>
      <c r="Y77" s="535">
        <f t="shared" ref="Y77:AC77" si="84">1.14*1.64*Y76/SQRT(Y74)</f>
        <v>0.31539509711278568</v>
      </c>
      <c r="Z77" s="535">
        <f t="shared" si="84"/>
        <v>0.17496357951342029</v>
      </c>
      <c r="AA77" s="535">
        <f t="shared" si="84"/>
        <v>9.1797735535349589E-2</v>
      </c>
      <c r="AB77" s="535">
        <f t="shared" si="84"/>
        <v>0.14863861110770982</v>
      </c>
      <c r="AC77" s="535">
        <f t="shared" si="84"/>
        <v>0.19573239381789889</v>
      </c>
      <c r="AD77" s="69"/>
      <c r="AE77" s="69"/>
      <c r="AF77" s="69"/>
    </row>
    <row r="78" spans="1:32" ht="15" thickBot="1" x14ac:dyDescent="0.35">
      <c r="A78" s="1360" t="s">
        <v>781</v>
      </c>
      <c r="B78" s="471" t="s">
        <v>265</v>
      </c>
      <c r="C78" s="661">
        <v>4.1396518993040115</v>
      </c>
      <c r="D78" s="493">
        <v>9.2139692155603523</v>
      </c>
      <c r="E78" s="493">
        <v>6.8882839285934647</v>
      </c>
      <c r="F78" s="493">
        <v>9.3752478575682954</v>
      </c>
      <c r="G78" s="493">
        <v>13.619044360006587</v>
      </c>
      <c r="H78" s="493">
        <v>10.639032305824395</v>
      </c>
      <c r="I78" s="493">
        <v>9.0438815342250862</v>
      </c>
      <c r="J78" s="69"/>
      <c r="K78" s="1360" t="s">
        <v>781</v>
      </c>
      <c r="L78" s="471" t="s">
        <v>265</v>
      </c>
      <c r="M78" s="493">
        <v>4.54799662708837</v>
      </c>
      <c r="N78" s="493">
        <v>10.015119853228786</v>
      </c>
      <c r="O78" s="493">
        <v>6.3557406691087825</v>
      </c>
      <c r="P78" s="493">
        <v>9.7230528262269544</v>
      </c>
      <c r="Q78" s="493">
        <v>16.485897542197218</v>
      </c>
      <c r="R78" s="493">
        <v>11.748843858155205</v>
      </c>
      <c r="S78" s="493">
        <v>12.077538840374105</v>
      </c>
      <c r="T78" s="69"/>
      <c r="U78" s="1360" t="s">
        <v>781</v>
      </c>
      <c r="V78" s="471" t="s">
        <v>265</v>
      </c>
      <c r="W78" s="493">
        <v>0.22561493585644379</v>
      </c>
      <c r="X78" s="493">
        <v>0.55829601663207462</v>
      </c>
      <c r="Y78" s="493">
        <v>0.3557357375057385</v>
      </c>
      <c r="Z78" s="493">
        <v>0.45928981938816749</v>
      </c>
      <c r="AA78" s="493">
        <v>1.1046985770899831</v>
      </c>
      <c r="AB78" s="493">
        <v>0.60032534631291956</v>
      </c>
      <c r="AC78" s="493">
        <v>0.51199801046677351</v>
      </c>
      <c r="AD78" s="69"/>
      <c r="AE78" s="69"/>
      <c r="AF78" s="69"/>
    </row>
    <row r="79" spans="1:32" ht="15" thickBot="1" x14ac:dyDescent="0.35">
      <c r="A79" s="1361"/>
      <c r="B79" s="471" t="s">
        <v>154</v>
      </c>
      <c r="C79" s="661">
        <f>C78/C$92*100</f>
        <v>10.475643460797512</v>
      </c>
      <c r="D79" s="493">
        <f>D78/D$92*100</f>
        <v>24.304882050649002</v>
      </c>
      <c r="E79" s="493">
        <f t="shared" ref="E79" si="85">E78/E$92*100</f>
        <v>19.890581949018728</v>
      </c>
      <c r="F79" s="493">
        <f t="shared" ref="F79" si="86">F78/F$92*100</f>
        <v>21.587875781416503</v>
      </c>
      <c r="G79" s="493">
        <f t="shared" ref="G79" si="87">G78/G$92*100</f>
        <v>34.25793791119704</v>
      </c>
      <c r="H79" s="493">
        <f t="shared" ref="H79" si="88">H78/H$92*100</f>
        <v>25.776353480739555</v>
      </c>
      <c r="I79" s="493">
        <f t="shared" ref="I79" si="89">I78/I$92*100</f>
        <v>23.596012123530919</v>
      </c>
      <c r="J79" s="69"/>
      <c r="K79" s="1361"/>
      <c r="L79" s="471" t="s">
        <v>154</v>
      </c>
      <c r="M79" s="493">
        <f>M78/M$92*100</f>
        <v>6.0907226489845989</v>
      </c>
      <c r="N79" s="493">
        <f t="shared" ref="N79" si="90">N78/N$92*100</f>
        <v>12.259783183027984</v>
      </c>
      <c r="O79" s="493">
        <f t="shared" ref="O79" si="91">O78/O$92*100</f>
        <v>8.3197838670550368</v>
      </c>
      <c r="P79" s="493">
        <f t="shared" ref="P79" si="92">P78/P$92*100</f>
        <v>11.556367646531704</v>
      </c>
      <c r="Q79" s="493">
        <f t="shared" ref="Q79" si="93">Q78/Q$92*100</f>
        <v>18.937894564930826</v>
      </c>
      <c r="R79" s="493">
        <f t="shared" ref="R79" si="94">R78/R$92*100</f>
        <v>13.471293962398439</v>
      </c>
      <c r="S79" s="493">
        <f>S78/S$92*100</f>
        <v>13.060361646341438</v>
      </c>
      <c r="T79" s="69"/>
      <c r="U79" s="1361"/>
      <c r="V79" s="471" t="s">
        <v>154</v>
      </c>
      <c r="W79" s="493">
        <f>W78/W$92*100</f>
        <v>5.5115645818921211</v>
      </c>
      <c r="X79" s="493">
        <f t="shared" ref="X79" si="95">X78/X$92*100</f>
        <v>11.799259392783464</v>
      </c>
      <c r="Y79" s="493">
        <f t="shared" ref="Y79" si="96">Y78/Y$92*100</f>
        <v>8.3063311161662945</v>
      </c>
      <c r="Z79" s="493">
        <f t="shared" ref="Z79" si="97">Z78/Z$92*100</f>
        <v>11.12885199340578</v>
      </c>
      <c r="AA79" s="493">
        <f t="shared" ref="AA79" si="98">AA78/AA$92*100</f>
        <v>20.104342615762512</v>
      </c>
      <c r="AB79" s="493">
        <f t="shared" ref="AB79" si="99">AB78/AB$92*100</f>
        <v>12.988908132678414</v>
      </c>
      <c r="AC79" s="493">
        <f>AC78/AC$92*100</f>
        <v>11.447689164691761</v>
      </c>
      <c r="AD79" s="69"/>
      <c r="AE79" s="69"/>
      <c r="AF79" s="69"/>
    </row>
    <row r="80" spans="1:32" ht="15" thickBot="1" x14ac:dyDescent="0.35">
      <c r="A80" s="1361"/>
      <c r="B80" s="473" t="s">
        <v>17</v>
      </c>
      <c r="C80" s="658">
        <v>400.97801141240956</v>
      </c>
      <c r="D80" s="72">
        <v>1135.5587278429291</v>
      </c>
      <c r="E80" s="72">
        <v>544.10653601553292</v>
      </c>
      <c r="F80" s="72">
        <v>704.12905114141029</v>
      </c>
      <c r="G80" s="72">
        <v>2803.5880097663403</v>
      </c>
      <c r="H80" s="72">
        <v>1086.9897133895181</v>
      </c>
      <c r="I80" s="72">
        <v>354.84700917635229</v>
      </c>
      <c r="J80" s="69"/>
      <c r="K80" s="1361"/>
      <c r="L80" s="473" t="s">
        <v>17</v>
      </c>
      <c r="M80" s="72">
        <v>400.9780114124095</v>
      </c>
      <c r="N80" s="72">
        <v>1135.5587278429296</v>
      </c>
      <c r="O80" s="72">
        <v>544.10653601553281</v>
      </c>
      <c r="P80" s="72">
        <v>704.1290511414104</v>
      </c>
      <c r="Q80" s="72">
        <v>2803.5880097663398</v>
      </c>
      <c r="R80" s="72">
        <v>1086.9897133895176</v>
      </c>
      <c r="S80" s="501">
        <v>354.84700917635229</v>
      </c>
      <c r="T80" s="69"/>
      <c r="U80" s="1361"/>
      <c r="V80" s="473" t="s">
        <v>17</v>
      </c>
      <c r="W80" s="72">
        <v>400.97801141240944</v>
      </c>
      <c r="X80" s="72">
        <v>1135.5587278429296</v>
      </c>
      <c r="Y80" s="72">
        <v>544.10653601553281</v>
      </c>
      <c r="Z80" s="72">
        <v>704.12905114141017</v>
      </c>
      <c r="AA80" s="72">
        <v>2803.5880097663398</v>
      </c>
      <c r="AB80" s="72">
        <v>1086.9897133895176</v>
      </c>
      <c r="AC80" s="501">
        <v>354.84700917635229</v>
      </c>
      <c r="AD80" s="69"/>
      <c r="AE80" s="69"/>
      <c r="AF80" s="69"/>
    </row>
    <row r="81" spans="1:32" ht="15" thickBot="1" x14ac:dyDescent="0.35">
      <c r="A81" s="1361"/>
      <c r="B81" s="471" t="s">
        <v>18</v>
      </c>
      <c r="C81" s="658">
        <v>247</v>
      </c>
      <c r="D81" s="72">
        <v>846</v>
      </c>
      <c r="E81" s="72">
        <v>273</v>
      </c>
      <c r="F81" s="72">
        <v>505</v>
      </c>
      <c r="G81" s="72">
        <v>1462</v>
      </c>
      <c r="H81" s="72">
        <v>798</v>
      </c>
      <c r="I81" s="72">
        <v>353</v>
      </c>
      <c r="J81" s="69"/>
      <c r="K81" s="1361"/>
      <c r="L81" s="471" t="s">
        <v>18</v>
      </c>
      <c r="M81" s="72">
        <v>247</v>
      </c>
      <c r="N81" s="72">
        <v>846</v>
      </c>
      <c r="O81" s="72">
        <v>273</v>
      </c>
      <c r="P81" s="72">
        <v>505</v>
      </c>
      <c r="Q81" s="72">
        <v>1462</v>
      </c>
      <c r="R81" s="72">
        <v>798</v>
      </c>
      <c r="S81" s="496">
        <v>353</v>
      </c>
      <c r="T81" s="69"/>
      <c r="U81" s="1361"/>
      <c r="V81" s="471" t="s">
        <v>18</v>
      </c>
      <c r="W81" s="72">
        <v>247</v>
      </c>
      <c r="X81" s="72">
        <v>846</v>
      </c>
      <c r="Y81" s="72">
        <v>273</v>
      </c>
      <c r="Z81" s="72">
        <v>505</v>
      </c>
      <c r="AA81" s="72">
        <v>1462</v>
      </c>
      <c r="AB81" s="72">
        <v>798</v>
      </c>
      <c r="AC81" s="496">
        <v>353</v>
      </c>
      <c r="AD81" s="69"/>
      <c r="AE81" s="69"/>
      <c r="AF81" s="69"/>
    </row>
    <row r="82" spans="1:32" ht="15" thickBot="1" x14ac:dyDescent="0.35">
      <c r="A82" s="1361"/>
      <c r="B82" s="473" t="s">
        <v>252</v>
      </c>
      <c r="C82" s="531">
        <v>0</v>
      </c>
      <c r="D82" s="493">
        <v>0</v>
      </c>
      <c r="E82" s="493">
        <v>0</v>
      </c>
      <c r="F82" s="493">
        <v>0</v>
      </c>
      <c r="G82" s="493">
        <v>0</v>
      </c>
      <c r="H82" s="493">
        <v>0</v>
      </c>
      <c r="I82" s="493">
        <v>0</v>
      </c>
      <c r="J82" s="69"/>
      <c r="K82" s="1361"/>
      <c r="L82" s="473" t="s">
        <v>252</v>
      </c>
      <c r="M82" s="493">
        <v>0</v>
      </c>
      <c r="N82" s="493">
        <v>0</v>
      </c>
      <c r="O82" s="493">
        <v>0</v>
      </c>
      <c r="P82" s="493">
        <v>0</v>
      </c>
      <c r="Q82" s="493">
        <v>0</v>
      </c>
      <c r="R82" s="493">
        <v>0</v>
      </c>
      <c r="S82" s="493">
        <v>0</v>
      </c>
      <c r="T82" s="69"/>
      <c r="U82" s="1361"/>
      <c r="V82" s="473" t="s">
        <v>252</v>
      </c>
      <c r="W82" s="493">
        <v>0</v>
      </c>
      <c r="X82" s="493">
        <v>0</v>
      </c>
      <c r="Y82" s="493">
        <v>0</v>
      </c>
      <c r="Z82" s="493">
        <v>0</v>
      </c>
      <c r="AA82" s="493">
        <v>0</v>
      </c>
      <c r="AB82" s="493">
        <v>0</v>
      </c>
      <c r="AC82" s="493">
        <v>0</v>
      </c>
      <c r="AD82" s="69"/>
      <c r="AE82" s="69"/>
      <c r="AF82" s="69"/>
    </row>
    <row r="83" spans="1:32" ht="15" thickBot="1" x14ac:dyDescent="0.35">
      <c r="A83" s="1361"/>
      <c r="B83" s="471" t="s">
        <v>287</v>
      </c>
      <c r="C83" s="531">
        <v>19.521881485520659</v>
      </c>
      <c r="D83" s="493">
        <v>40.413242896769937</v>
      </c>
      <c r="E83" s="493">
        <v>28.618688322023871</v>
      </c>
      <c r="F83" s="493">
        <v>35.288324854412203</v>
      </c>
      <c r="G83" s="493">
        <v>45.412580467877675</v>
      </c>
      <c r="H83" s="493">
        <v>39.772390334370911</v>
      </c>
      <c r="I83" s="493">
        <v>36.666711468039615</v>
      </c>
      <c r="J83" s="69"/>
      <c r="K83" s="1361"/>
      <c r="L83" s="471" t="s">
        <v>287</v>
      </c>
      <c r="M83" s="493">
        <v>18.679358597182443</v>
      </c>
      <c r="N83" s="493">
        <v>32.756817090955636</v>
      </c>
      <c r="O83" s="493">
        <v>24.749170733855802</v>
      </c>
      <c r="P83" s="493">
        <v>33.076170856260752</v>
      </c>
      <c r="Q83" s="493">
        <v>37.409332951154617</v>
      </c>
      <c r="R83" s="493">
        <v>35.852850553226233</v>
      </c>
      <c r="S83" s="493">
        <v>38.276560121200802</v>
      </c>
      <c r="T83" s="69"/>
      <c r="U83" s="1361"/>
      <c r="V83" s="471" t="s">
        <v>287</v>
      </c>
      <c r="W83" s="493">
        <v>0.85535868273110727</v>
      </c>
      <c r="X83" s="493">
        <v>1.367825297881256</v>
      </c>
      <c r="Y83" s="493">
        <v>1.1578766723230092</v>
      </c>
      <c r="Z83" s="493">
        <v>1.2936262191361609</v>
      </c>
      <c r="AA83" s="493">
        <v>1.9736657691124719</v>
      </c>
      <c r="AB83" s="493">
        <v>1.5262864780724446</v>
      </c>
      <c r="AC83" s="493">
        <v>1.3383108392390779</v>
      </c>
      <c r="AD83" s="69"/>
      <c r="AE83" s="69"/>
      <c r="AF83" s="69"/>
    </row>
    <row r="84" spans="1:32" x14ac:dyDescent="0.3">
      <c r="A84" s="1418"/>
      <c r="B84" s="598" t="s">
        <v>254</v>
      </c>
      <c r="C84" s="532">
        <f>1.14*1.64*C83/SQRT(C81)</f>
        <v>2.3223191032016683</v>
      </c>
      <c r="D84" s="535">
        <f>1.14*1.64*D83/SQRT(D81)</f>
        <v>2.5976893806979007</v>
      </c>
      <c r="E84" s="535">
        <f t="shared" ref="E84:I84" si="100">1.14*1.64*E83/SQRT(E81)</f>
        <v>3.2383001559687132</v>
      </c>
      <c r="F84" s="535">
        <f t="shared" si="100"/>
        <v>2.9358512877822198</v>
      </c>
      <c r="G84" s="535">
        <f t="shared" si="100"/>
        <v>2.220502126830838</v>
      </c>
      <c r="H84" s="535">
        <f t="shared" si="100"/>
        <v>2.6322609847531266</v>
      </c>
      <c r="I84" s="535">
        <f t="shared" si="100"/>
        <v>3.6486592624401371</v>
      </c>
      <c r="J84" s="69"/>
      <c r="K84" s="1418"/>
      <c r="L84" s="598" t="s">
        <v>254</v>
      </c>
      <c r="M84" s="535">
        <f>1.14*1.64*M83/SQRT(M81)</f>
        <v>2.222092749511134</v>
      </c>
      <c r="N84" s="535">
        <f>1.14*1.64*N83/SQRT(N81)</f>
        <v>2.1055483253347136</v>
      </c>
      <c r="O84" s="535">
        <f t="shared" ref="O84:S84" si="101">1.14*1.64*O83/SQRT(O81)</f>
        <v>2.8004513185834861</v>
      </c>
      <c r="P84" s="535">
        <f t="shared" si="101"/>
        <v>2.7518086847105279</v>
      </c>
      <c r="Q84" s="535">
        <f t="shared" si="101"/>
        <v>1.8291738220011322</v>
      </c>
      <c r="R84" s="535">
        <f t="shared" si="101"/>
        <v>2.37285360296499</v>
      </c>
      <c r="S84" s="535">
        <f t="shared" si="101"/>
        <v>3.8088533176011299</v>
      </c>
      <c r="T84" s="69"/>
      <c r="U84" s="1418"/>
      <c r="V84" s="598" t="s">
        <v>254</v>
      </c>
      <c r="W84" s="535">
        <f>1.14*1.64*W83/SQRT(W81)</f>
        <v>0.10175329721518829</v>
      </c>
      <c r="X84" s="535">
        <f>1.14*1.64*X83/SQRT(X81)</f>
        <v>8.7921309854598978E-2</v>
      </c>
      <c r="Y84" s="535">
        <f t="shared" ref="Y84:AC84" si="102">1.14*1.64*Y83/SQRT(Y81)</f>
        <v>0.13101761221148001</v>
      </c>
      <c r="Z84" s="535">
        <f t="shared" si="102"/>
        <v>0.10762466671423426</v>
      </c>
      <c r="AA84" s="535">
        <f t="shared" si="102"/>
        <v>9.6504734873355674E-2</v>
      </c>
      <c r="AB84" s="535">
        <f t="shared" si="102"/>
        <v>0.10101440506869404</v>
      </c>
      <c r="AC84" s="535">
        <f t="shared" si="102"/>
        <v>0.13317366199774899</v>
      </c>
      <c r="AD84" s="69"/>
      <c r="AE84" s="69"/>
      <c r="AF84" s="69"/>
    </row>
    <row r="85" spans="1:32" ht="15" thickBot="1" x14ac:dyDescent="0.35">
      <c r="A85" s="1360" t="s">
        <v>720</v>
      </c>
      <c r="B85" s="471" t="s">
        <v>265</v>
      </c>
      <c r="C85" s="661">
        <v>1.7872613000806326</v>
      </c>
      <c r="D85" s="661">
        <v>0.70537681354744408</v>
      </c>
      <c r="E85" s="661">
        <v>0.53120690533722204</v>
      </c>
      <c r="F85" s="661">
        <v>0.17524928960485484</v>
      </c>
      <c r="G85" s="661">
        <v>0.44660612810644496</v>
      </c>
      <c r="H85" s="661">
        <v>0.95476698081018674</v>
      </c>
      <c r="I85" s="661">
        <v>0.86264120166598202</v>
      </c>
      <c r="J85" s="69"/>
      <c r="K85" s="1360" t="s">
        <v>720</v>
      </c>
      <c r="L85" s="471" t="s">
        <v>265</v>
      </c>
      <c r="M85" s="661">
        <v>2.78503049655427</v>
      </c>
      <c r="N85" s="661">
        <v>2.7931313320042843</v>
      </c>
      <c r="O85" s="661">
        <v>1.8413514372115911</v>
      </c>
      <c r="P85" s="661">
        <v>0.85221639569172802</v>
      </c>
      <c r="Q85" s="493">
        <v>1.8503767098605821</v>
      </c>
      <c r="R85" s="661">
        <v>1.4571428301419933</v>
      </c>
      <c r="S85" s="661">
        <v>3.9463662230480412</v>
      </c>
      <c r="T85" s="69"/>
      <c r="U85" s="1360" t="s">
        <v>720</v>
      </c>
      <c r="V85" s="471" t="s">
        <v>265</v>
      </c>
      <c r="W85" s="661">
        <v>4.2667003425009155E-2</v>
      </c>
      <c r="X85" s="493">
        <v>8.4786265136076941E-2</v>
      </c>
      <c r="Y85" s="661">
        <v>4.429290239074421E-2</v>
      </c>
      <c r="Z85" s="493">
        <v>4.7418286550787295E-2</v>
      </c>
      <c r="AA85" s="493">
        <v>6.7409797552787531E-2</v>
      </c>
      <c r="AB85" s="493">
        <v>3.6980096082881705E-2</v>
      </c>
      <c r="AC85" s="661">
        <v>9.3797641013481522E-2</v>
      </c>
      <c r="AD85" s="69"/>
      <c r="AE85" s="69"/>
      <c r="AF85" s="69"/>
    </row>
    <row r="86" spans="1:32" ht="15" thickBot="1" x14ac:dyDescent="0.35">
      <c r="A86" s="1361"/>
      <c r="B86" s="471" t="s">
        <v>154</v>
      </c>
      <c r="C86" s="661">
        <f>C85/C$92*100</f>
        <v>4.5227745246101341</v>
      </c>
      <c r="D86" s="661">
        <f>D85/D$92*100</f>
        <v>1.8606639390091162</v>
      </c>
      <c r="E86" s="661">
        <f t="shared" ref="E86" si="103">E85/E$92*100</f>
        <v>1.5339109990276125</v>
      </c>
      <c r="F86" s="661">
        <f t="shared" ref="F86" si="104">F85/F$92*100</f>
        <v>0.40353705333955575</v>
      </c>
      <c r="G86" s="661">
        <f t="shared" ref="G86" si="105">G85/G$92*100</f>
        <v>1.1234125246232256</v>
      </c>
      <c r="H86" s="661">
        <f t="shared" ref="H86" si="106">H85/H$92*100</f>
        <v>2.3132189546627044</v>
      </c>
      <c r="I86" s="661">
        <f t="shared" ref="I86" si="107">I85/I$92*100</f>
        <v>2.2506809908707939</v>
      </c>
      <c r="J86" s="69"/>
      <c r="K86" s="1361"/>
      <c r="L86" s="471" t="s">
        <v>154</v>
      </c>
      <c r="M86" s="661">
        <f>M85/M$92*100</f>
        <v>3.7297407439669845</v>
      </c>
      <c r="N86" s="661">
        <f t="shared" ref="N86" si="108">N85/N$92*100</f>
        <v>3.4191487504820004</v>
      </c>
      <c r="O86" s="661">
        <f t="shared" ref="O86" si="109">O85/O$92*100</f>
        <v>2.410363603309158</v>
      </c>
      <c r="P86" s="661">
        <f t="shared" ref="P86" si="110">P85/P$92*100</f>
        <v>1.0129047079174909</v>
      </c>
      <c r="Q86" s="493">
        <f t="shared" ref="Q86" si="111">Q85/Q$92*100</f>
        <v>2.1255887916960163</v>
      </c>
      <c r="R86" s="661">
        <f t="shared" ref="R86" si="112">R85/R$92*100</f>
        <v>1.6707686004711477</v>
      </c>
      <c r="S86" s="661">
        <f>S85/S$92*100</f>
        <v>4.2675060492968324</v>
      </c>
      <c r="T86" s="69"/>
      <c r="U86" s="1361"/>
      <c r="V86" s="471" t="s">
        <v>154</v>
      </c>
      <c r="W86" s="661">
        <f>W85/W$92*100</f>
        <v>1.0423155009665723</v>
      </c>
      <c r="X86" s="493">
        <f t="shared" ref="X86" si="113">X85/X$92*100</f>
        <v>1.791908065762134</v>
      </c>
      <c r="Y86" s="661">
        <f t="shared" ref="Y86" si="114">Y85/Y$92*100</f>
        <v>1.0342270246256047</v>
      </c>
      <c r="Z86" s="493">
        <f t="shared" ref="Z86" si="115">Z85/Z$92*100</f>
        <v>1.1489718920998382</v>
      </c>
      <c r="AA86" s="493">
        <f t="shared" ref="AA86" si="116">AA85/AA$92*100</f>
        <v>1.2267868301509</v>
      </c>
      <c r="AB86" s="493">
        <f t="shared" ref="AB86" si="117">AB85/AB$92*100</f>
        <v>0.80011792556864447</v>
      </c>
      <c r="AC86" s="661">
        <f>AC85/AC$92*100</f>
        <v>2.0972078343131821</v>
      </c>
      <c r="AD86" s="69"/>
      <c r="AE86" s="69"/>
      <c r="AF86" s="69"/>
    </row>
    <row r="87" spans="1:32" ht="15" thickBot="1" x14ac:dyDescent="0.35">
      <c r="A87" s="1361"/>
      <c r="B87" s="473" t="s">
        <v>17</v>
      </c>
      <c r="C87" s="658">
        <v>400.9780114124095</v>
      </c>
      <c r="D87" s="658">
        <v>1135.5587278429286</v>
      </c>
      <c r="E87" s="658">
        <v>544.10653601553304</v>
      </c>
      <c r="F87" s="658">
        <v>704.12905114141029</v>
      </c>
      <c r="G87" s="658">
        <v>2803.588009766343</v>
      </c>
      <c r="H87" s="658">
        <v>1086.9897133895192</v>
      </c>
      <c r="I87" s="658">
        <v>354.84700917635251</v>
      </c>
      <c r="J87" s="69"/>
      <c r="K87" s="1361"/>
      <c r="L87" s="473" t="s">
        <v>17</v>
      </c>
      <c r="M87" s="658">
        <v>400.9780114124095</v>
      </c>
      <c r="N87" s="658">
        <v>1135.5587278429282</v>
      </c>
      <c r="O87" s="658">
        <v>544.10653601553327</v>
      </c>
      <c r="P87" s="658">
        <v>704.12905114141029</v>
      </c>
      <c r="Q87" s="72">
        <v>2803.5880097663421</v>
      </c>
      <c r="R87" s="658">
        <v>1086.989713389519</v>
      </c>
      <c r="S87" s="658">
        <v>354.84700917635251</v>
      </c>
      <c r="T87" s="69"/>
      <c r="U87" s="1361"/>
      <c r="V87" s="473" t="s">
        <v>17</v>
      </c>
      <c r="W87" s="658">
        <v>400.97801141240956</v>
      </c>
      <c r="X87" s="72">
        <v>1135.5587278429282</v>
      </c>
      <c r="Y87" s="658">
        <v>544.10653601553315</v>
      </c>
      <c r="Z87" s="72">
        <v>704.1290511414104</v>
      </c>
      <c r="AA87" s="72">
        <v>2803.588009766343</v>
      </c>
      <c r="AB87" s="72">
        <v>1086.989713389519</v>
      </c>
      <c r="AC87" s="658">
        <v>354.84700917635251</v>
      </c>
      <c r="AD87" s="69"/>
      <c r="AE87" s="69"/>
      <c r="AF87" s="69"/>
    </row>
    <row r="88" spans="1:32" ht="15" thickBot="1" x14ac:dyDescent="0.35">
      <c r="A88" s="1361"/>
      <c r="B88" s="471" t="s">
        <v>18</v>
      </c>
      <c r="C88" s="658">
        <v>247</v>
      </c>
      <c r="D88" s="658">
        <v>846</v>
      </c>
      <c r="E88" s="658">
        <v>273</v>
      </c>
      <c r="F88" s="658">
        <v>505</v>
      </c>
      <c r="G88" s="658">
        <v>1462</v>
      </c>
      <c r="H88" s="658">
        <v>798</v>
      </c>
      <c r="I88" s="658">
        <v>353</v>
      </c>
      <c r="J88" s="69"/>
      <c r="K88" s="1361"/>
      <c r="L88" s="471" t="s">
        <v>18</v>
      </c>
      <c r="M88" s="658">
        <v>247</v>
      </c>
      <c r="N88" s="658">
        <v>846</v>
      </c>
      <c r="O88" s="658">
        <v>273</v>
      </c>
      <c r="P88" s="658">
        <v>505</v>
      </c>
      <c r="Q88" s="72">
        <v>1462</v>
      </c>
      <c r="R88" s="658">
        <v>798</v>
      </c>
      <c r="S88" s="658">
        <v>353</v>
      </c>
      <c r="T88" s="69"/>
      <c r="U88" s="1361"/>
      <c r="V88" s="471" t="s">
        <v>18</v>
      </c>
      <c r="W88" s="658">
        <v>247</v>
      </c>
      <c r="X88" s="72">
        <v>846</v>
      </c>
      <c r="Y88" s="658">
        <v>273</v>
      </c>
      <c r="Z88" s="72">
        <v>505</v>
      </c>
      <c r="AA88" s="72">
        <v>1462</v>
      </c>
      <c r="AB88" s="72">
        <v>798</v>
      </c>
      <c r="AC88" s="658">
        <v>353</v>
      </c>
      <c r="AD88" s="69"/>
      <c r="AE88" s="69"/>
      <c r="AF88" s="69"/>
    </row>
    <row r="89" spans="1:32" ht="15" thickBot="1" x14ac:dyDescent="0.35">
      <c r="A89" s="1361"/>
      <c r="B89" s="473" t="s">
        <v>252</v>
      </c>
      <c r="C89" s="658">
        <v>0</v>
      </c>
      <c r="D89" s="658">
        <v>0</v>
      </c>
      <c r="E89" s="658">
        <v>0</v>
      </c>
      <c r="F89" s="658">
        <v>0</v>
      </c>
      <c r="G89" s="658">
        <v>0</v>
      </c>
      <c r="H89" s="658">
        <v>0</v>
      </c>
      <c r="I89" s="658">
        <v>0</v>
      </c>
      <c r="J89" s="69"/>
      <c r="K89" s="1361"/>
      <c r="L89" s="473" t="s">
        <v>252</v>
      </c>
      <c r="M89" s="531">
        <v>0</v>
      </c>
      <c r="N89" s="531">
        <v>0</v>
      </c>
      <c r="O89" s="531">
        <v>0</v>
      </c>
      <c r="P89" s="531">
        <v>0</v>
      </c>
      <c r="Q89" s="493">
        <v>0</v>
      </c>
      <c r="R89" s="531">
        <v>0</v>
      </c>
      <c r="S89" s="531">
        <v>0</v>
      </c>
      <c r="T89" s="69"/>
      <c r="U89" s="1361"/>
      <c r="V89" s="473" t="s">
        <v>252</v>
      </c>
      <c r="W89" s="531">
        <v>0</v>
      </c>
      <c r="X89" s="493">
        <v>0</v>
      </c>
      <c r="Y89" s="531">
        <v>0</v>
      </c>
      <c r="Z89" s="493">
        <v>0</v>
      </c>
      <c r="AA89" s="493">
        <v>0</v>
      </c>
      <c r="AB89" s="493">
        <v>0</v>
      </c>
      <c r="AC89" s="531">
        <v>0</v>
      </c>
      <c r="AD89" s="69"/>
      <c r="AE89" s="69"/>
      <c r="AF89" s="69"/>
    </row>
    <row r="90" spans="1:32" ht="15" thickBot="1" x14ac:dyDescent="0.35">
      <c r="A90" s="1361"/>
      <c r="B90" s="471" t="s">
        <v>287</v>
      </c>
      <c r="C90" s="531">
        <v>21.030085850136427</v>
      </c>
      <c r="D90" s="531">
        <v>9.9094144236676645</v>
      </c>
      <c r="E90" s="531">
        <v>6.3002479083218335</v>
      </c>
      <c r="F90" s="531">
        <v>1.3203027837357688</v>
      </c>
      <c r="G90" s="531">
        <v>6.8297408554244248</v>
      </c>
      <c r="H90" s="531">
        <v>16.747851014357344</v>
      </c>
      <c r="I90" s="531">
        <v>8.2595227077413433</v>
      </c>
      <c r="J90" s="69"/>
      <c r="K90" s="1361"/>
      <c r="L90" s="471" t="s">
        <v>287</v>
      </c>
      <c r="M90" s="531">
        <v>21.805545640042613</v>
      </c>
      <c r="N90" s="531">
        <v>25.460466689676149</v>
      </c>
      <c r="O90" s="531">
        <v>16.180492540530384</v>
      </c>
      <c r="P90" s="531">
        <v>6.0386630722230503</v>
      </c>
      <c r="Q90" s="493">
        <v>15.891513137615307</v>
      </c>
      <c r="R90" s="531">
        <v>15.643123236343698</v>
      </c>
      <c r="S90" s="531">
        <v>33.906103406214648</v>
      </c>
      <c r="T90" s="69"/>
      <c r="U90" s="1361"/>
      <c r="V90" s="471" t="s">
        <v>287</v>
      </c>
      <c r="W90" s="531">
        <v>0.23570880067892386</v>
      </c>
      <c r="X90" s="493">
        <v>0.45043099728455011</v>
      </c>
      <c r="Y90" s="531">
        <v>0.3138741212511944</v>
      </c>
      <c r="Z90" s="493">
        <v>0.29441657030772933</v>
      </c>
      <c r="AA90" s="493">
        <v>0.43802985933103644</v>
      </c>
      <c r="AB90" s="493">
        <v>0.31084090565421219</v>
      </c>
      <c r="AC90" s="531">
        <v>0.50514092912471742</v>
      </c>
      <c r="AD90" s="69"/>
      <c r="AE90" s="69"/>
      <c r="AF90" s="69"/>
    </row>
    <row r="91" spans="1:32" x14ac:dyDescent="0.3">
      <c r="A91" s="1418"/>
      <c r="B91" s="598" t="s">
        <v>254</v>
      </c>
      <c r="C91" s="532">
        <f>1.14*1.64*C90/SQRT(C88)</f>
        <v>2.5017347916985555</v>
      </c>
      <c r="D91" s="532">
        <f>1.14*1.64*D90/SQRT(D88)</f>
        <v>0.63695904540621562</v>
      </c>
      <c r="E91" s="532">
        <f t="shared" ref="E91:I91" si="118">1.14*1.64*E90/SQRT(E88)</f>
        <v>0.71289409055339081</v>
      </c>
      <c r="F91" s="532">
        <f t="shared" si="118"/>
        <v>0.10984405306528607</v>
      </c>
      <c r="G91" s="532">
        <f t="shared" si="118"/>
        <v>0.33394830108587636</v>
      </c>
      <c r="H91" s="532">
        <f t="shared" si="118"/>
        <v>1.1084250766153558</v>
      </c>
      <c r="I91" s="532">
        <f t="shared" si="118"/>
        <v>0.82189492387947505</v>
      </c>
      <c r="J91" s="69"/>
      <c r="K91" s="1418"/>
      <c r="L91" s="598" t="s">
        <v>254</v>
      </c>
      <c r="M91" s="532">
        <f>1.14*1.64*M90/SQRT(M88)</f>
        <v>2.5939833326601218</v>
      </c>
      <c r="N91" s="532">
        <f>1.14*1.64*N90/SQRT(N88)</f>
        <v>1.6365522587812553</v>
      </c>
      <c r="O91" s="532">
        <f t="shared" ref="O91:S91" si="119">1.14*1.64*O90/SQRT(O88)</f>
        <v>1.8308767658414011</v>
      </c>
      <c r="P91" s="532">
        <f t="shared" si="119"/>
        <v>0.50239326548401797</v>
      </c>
      <c r="Q91" s="535">
        <f t="shared" si="119"/>
        <v>0.77703443312575349</v>
      </c>
      <c r="R91" s="532">
        <f t="shared" si="119"/>
        <v>1.0353107426668295</v>
      </c>
      <c r="S91" s="532">
        <f t="shared" si="119"/>
        <v>3.3739545569602289</v>
      </c>
      <c r="T91" s="69"/>
      <c r="U91" s="1418"/>
      <c r="V91" s="598" t="s">
        <v>254</v>
      </c>
      <c r="W91" s="532">
        <f>1.14*1.64*W90/SQRT(W88)</f>
        <v>2.8039871618697105E-2</v>
      </c>
      <c r="X91" s="535">
        <f>1.14*1.64*X90/SQRT(X88)</f>
        <v>2.8952881147698256E-2</v>
      </c>
      <c r="Y91" s="532">
        <f t="shared" ref="Y91:AC91" si="120">1.14*1.64*Y90/SQRT(Y88)</f>
        <v>3.5515905004636007E-2</v>
      </c>
      <c r="Z91" s="535">
        <f t="shared" si="120"/>
        <v>2.4494312797460484E-2</v>
      </c>
      <c r="AA91" s="535">
        <f t="shared" si="120"/>
        <v>2.1417990879156822E-2</v>
      </c>
      <c r="AB91" s="535">
        <f t="shared" si="120"/>
        <v>2.0572421761430253E-2</v>
      </c>
      <c r="AC91" s="532">
        <f t="shared" si="120"/>
        <v>5.0265951215587912E-2</v>
      </c>
      <c r="AD91" s="69"/>
      <c r="AE91" s="69"/>
      <c r="AF91" s="69"/>
    </row>
    <row r="92" spans="1:32" ht="15" thickBot="1" x14ac:dyDescent="0.35">
      <c r="A92" s="1360" t="s">
        <v>156</v>
      </c>
      <c r="B92" s="471" t="s">
        <v>265</v>
      </c>
      <c r="C92" s="493">
        <v>39.516922419091756</v>
      </c>
      <c r="D92" s="493">
        <v>37.909952397050681</v>
      </c>
      <c r="E92" s="493">
        <v>34.630881822606945</v>
      </c>
      <c r="F92" s="493">
        <v>43.428301850980596</v>
      </c>
      <c r="G92" s="493">
        <v>39.754419531349754</v>
      </c>
      <c r="H92" s="493">
        <v>41.274388612702829</v>
      </c>
      <c r="I92" s="493">
        <v>38.328008507870507</v>
      </c>
      <c r="J92" s="69"/>
      <c r="K92" s="1360" t="s">
        <v>156</v>
      </c>
      <c r="L92" s="471" t="s">
        <v>265</v>
      </c>
      <c r="M92" s="493">
        <v>74.670887006266483</v>
      </c>
      <c r="N92" s="493">
        <v>81.690839908925696</v>
      </c>
      <c r="O92" s="493">
        <v>76.393098314446121</v>
      </c>
      <c r="P92" s="493">
        <v>84.135890477186706</v>
      </c>
      <c r="Q92" s="493">
        <v>87.052430700114812</v>
      </c>
      <c r="R92" s="493">
        <v>87.213922366693211</v>
      </c>
      <c r="S92" s="493">
        <v>92.474765763912472</v>
      </c>
      <c r="T92" s="69"/>
      <c r="U92" s="1360" t="s">
        <v>156</v>
      </c>
      <c r="V92" s="471" t="s">
        <v>265</v>
      </c>
      <c r="W92" s="493">
        <v>4.0934825765752008</v>
      </c>
      <c r="X92" s="493">
        <v>4.731619146990985</v>
      </c>
      <c r="Y92" s="493">
        <v>4.2827059568259163</v>
      </c>
      <c r="Z92" s="493">
        <v>4.1270188484878059</v>
      </c>
      <c r="AA92" s="493">
        <v>5.4948256613168764</v>
      </c>
      <c r="AB92" s="493">
        <v>4.6218307203403697</v>
      </c>
      <c r="AC92" s="493">
        <v>4.4725009833944025</v>
      </c>
      <c r="AD92" s="69"/>
      <c r="AE92" s="69"/>
      <c r="AF92" s="69"/>
    </row>
    <row r="93" spans="1:32" ht="15" thickBot="1" x14ac:dyDescent="0.35">
      <c r="A93" s="1361"/>
      <c r="B93" s="471" t="s">
        <v>154</v>
      </c>
      <c r="C93" s="496">
        <f>C92/C92*100</f>
        <v>100</v>
      </c>
      <c r="D93" s="496">
        <f t="shared" ref="D93:I93" si="121">D92/D92*100</f>
        <v>100</v>
      </c>
      <c r="E93" s="496">
        <f t="shared" si="121"/>
        <v>100</v>
      </c>
      <c r="F93" s="496">
        <f t="shared" si="121"/>
        <v>100</v>
      </c>
      <c r="G93" s="496">
        <f t="shared" si="121"/>
        <v>100</v>
      </c>
      <c r="H93" s="496">
        <f t="shared" si="121"/>
        <v>100</v>
      </c>
      <c r="I93" s="496">
        <f t="shared" si="121"/>
        <v>100</v>
      </c>
      <c r="J93" s="69"/>
      <c r="K93" s="1361"/>
      <c r="L93" s="471" t="s">
        <v>154</v>
      </c>
      <c r="M93" s="501">
        <f>M92/M$92*100</f>
        <v>100</v>
      </c>
      <c r="N93" s="501">
        <f t="shared" ref="N93" si="122">N92/N$92*100</f>
        <v>100</v>
      </c>
      <c r="O93" s="501">
        <f t="shared" ref="O93" si="123">O92/O$92*100</f>
        <v>100</v>
      </c>
      <c r="P93" s="501">
        <f t="shared" ref="P93" si="124">P92/P$92*100</f>
        <v>100</v>
      </c>
      <c r="Q93" s="501">
        <f t="shared" ref="Q93" si="125">Q92/Q$92*100</f>
        <v>100</v>
      </c>
      <c r="R93" s="501">
        <f t="shared" ref="R93" si="126">R92/R$92*100</f>
        <v>100</v>
      </c>
      <c r="S93" s="501">
        <f>S92/S$92*100</f>
        <v>100</v>
      </c>
      <c r="T93" s="69"/>
      <c r="U93" s="1361"/>
      <c r="V93" s="471" t="s">
        <v>154</v>
      </c>
      <c r="W93" s="501">
        <f>W92/W$92*100</f>
        <v>100</v>
      </c>
      <c r="X93" s="501">
        <f t="shared" ref="X93" si="127">X92/X$92*100</f>
        <v>100</v>
      </c>
      <c r="Y93" s="501">
        <f t="shared" ref="Y93" si="128">Y92/Y$92*100</f>
        <v>100</v>
      </c>
      <c r="Z93" s="501">
        <f t="shared" ref="Z93" si="129">Z92/Z$92*100</f>
        <v>100</v>
      </c>
      <c r="AA93" s="501">
        <f t="shared" ref="AA93" si="130">AA92/AA$92*100</f>
        <v>100</v>
      </c>
      <c r="AB93" s="501">
        <f t="shared" ref="AB93" si="131">AB92/AB$92*100</f>
        <v>100</v>
      </c>
      <c r="AC93" s="501">
        <f>AC92/AC$92*100</f>
        <v>100</v>
      </c>
      <c r="AD93" s="69"/>
      <c r="AE93" s="69"/>
      <c r="AF93" s="69"/>
    </row>
    <row r="94" spans="1:32" ht="15" thickBot="1" x14ac:dyDescent="0.35">
      <c r="A94" s="1361"/>
      <c r="B94" s="473" t="s">
        <v>17</v>
      </c>
      <c r="C94" s="72">
        <v>400.97801141240956</v>
      </c>
      <c r="D94" s="72">
        <v>1135.5587278429296</v>
      </c>
      <c r="E94" s="72">
        <v>544.10653601553304</v>
      </c>
      <c r="F94" s="72">
        <v>704.12905114141029</v>
      </c>
      <c r="G94" s="72">
        <v>2803.588009766343</v>
      </c>
      <c r="H94" s="72">
        <v>1086.9897133895192</v>
      </c>
      <c r="I94" s="72">
        <v>354.84700917635251</v>
      </c>
      <c r="J94" s="69"/>
      <c r="K94" s="1361"/>
      <c r="L94" s="473" t="s">
        <v>17</v>
      </c>
      <c r="M94" s="72">
        <v>400.97801141240944</v>
      </c>
      <c r="N94" s="72">
        <v>1135.5587278429291</v>
      </c>
      <c r="O94" s="72">
        <v>544.1065360155327</v>
      </c>
      <c r="P94" s="72">
        <v>704.12905114141017</v>
      </c>
      <c r="Q94" s="72">
        <v>2803.5880097663421</v>
      </c>
      <c r="R94" s="72">
        <v>1086.9897133895176</v>
      </c>
      <c r="S94" s="72">
        <v>354.84700917635269</v>
      </c>
      <c r="T94" s="69"/>
      <c r="U94" s="1361"/>
      <c r="V94" s="473" t="s">
        <v>17</v>
      </c>
      <c r="W94" s="1159">
        <v>400.97801141240956</v>
      </c>
      <c r="X94" s="72">
        <v>1135.5587278429293</v>
      </c>
      <c r="Y94" s="72">
        <v>544.1065360155327</v>
      </c>
      <c r="Z94" s="72">
        <v>704.12905114141017</v>
      </c>
      <c r="AA94" s="72">
        <v>2803.5880097663421</v>
      </c>
      <c r="AB94" s="72">
        <v>1086.9897133895176</v>
      </c>
      <c r="AC94" s="72">
        <v>354.84700917635269</v>
      </c>
      <c r="AD94" s="69"/>
      <c r="AE94" s="69"/>
      <c r="AF94" s="69"/>
    </row>
    <row r="95" spans="1:32" ht="15" thickBot="1" x14ac:dyDescent="0.35">
      <c r="A95" s="1361"/>
      <c r="B95" s="471" t="s">
        <v>18</v>
      </c>
      <c r="C95" s="72">
        <v>247</v>
      </c>
      <c r="D95" s="72">
        <v>846</v>
      </c>
      <c r="E95" s="72">
        <v>273</v>
      </c>
      <c r="F95" s="72">
        <v>505</v>
      </c>
      <c r="G95" s="72">
        <v>1462</v>
      </c>
      <c r="H95" s="72">
        <v>798</v>
      </c>
      <c r="I95" s="72">
        <v>353</v>
      </c>
      <c r="J95" s="69"/>
      <c r="K95" s="1361"/>
      <c r="L95" s="471" t="s">
        <v>18</v>
      </c>
      <c r="M95" s="72">
        <v>247</v>
      </c>
      <c r="N95" s="72">
        <v>846</v>
      </c>
      <c r="O95" s="72">
        <v>273</v>
      </c>
      <c r="P95" s="72">
        <v>505</v>
      </c>
      <c r="Q95" s="72">
        <v>1462</v>
      </c>
      <c r="R95" s="72">
        <v>798</v>
      </c>
      <c r="S95" s="72">
        <v>353</v>
      </c>
      <c r="T95" s="69"/>
      <c r="U95" s="1361"/>
      <c r="V95" s="471" t="s">
        <v>18</v>
      </c>
      <c r="W95" s="72">
        <v>247</v>
      </c>
      <c r="X95" s="72">
        <v>846</v>
      </c>
      <c r="Y95" s="72">
        <v>273</v>
      </c>
      <c r="Z95" s="72">
        <v>505</v>
      </c>
      <c r="AA95" s="72">
        <v>1462</v>
      </c>
      <c r="AB95" s="72">
        <v>798</v>
      </c>
      <c r="AC95" s="72">
        <v>353</v>
      </c>
      <c r="AD95" s="69"/>
      <c r="AE95" s="69"/>
      <c r="AF95" s="69"/>
    </row>
    <row r="96" spans="1:32" ht="15" thickBot="1" x14ac:dyDescent="0.35">
      <c r="A96" s="1361"/>
      <c r="B96" s="473" t="s">
        <v>252</v>
      </c>
      <c r="C96" s="493">
        <v>12.511434081670593</v>
      </c>
      <c r="D96" s="493">
        <v>13.212184562468702</v>
      </c>
      <c r="E96" s="493">
        <v>14.434149156175437</v>
      </c>
      <c r="F96" s="493">
        <v>17.941825649421091</v>
      </c>
      <c r="G96" s="493">
        <v>15.577854646480967</v>
      </c>
      <c r="H96" s="493">
        <v>16.241</v>
      </c>
      <c r="I96" s="493">
        <v>14.086451164836578</v>
      </c>
      <c r="J96" s="69"/>
      <c r="K96" s="1361"/>
      <c r="L96" s="473" t="s">
        <v>252</v>
      </c>
      <c r="M96" s="493">
        <v>50</v>
      </c>
      <c r="N96" s="493">
        <v>66</v>
      </c>
      <c r="O96" s="493">
        <v>60</v>
      </c>
      <c r="P96" s="493">
        <v>62</v>
      </c>
      <c r="Q96" s="493">
        <v>66</v>
      </c>
      <c r="R96" s="493">
        <v>65.851005845089844</v>
      </c>
      <c r="S96" s="493">
        <v>63.086766194214647</v>
      </c>
      <c r="T96" s="69"/>
      <c r="U96" s="1361"/>
      <c r="V96" s="473" t="s">
        <v>252</v>
      </c>
      <c r="W96" s="493">
        <v>4</v>
      </c>
      <c r="X96" s="493">
        <v>4</v>
      </c>
      <c r="Y96" s="493">
        <v>4</v>
      </c>
      <c r="Z96" s="493">
        <v>4</v>
      </c>
      <c r="AA96" s="493">
        <v>4</v>
      </c>
      <c r="AB96" s="493">
        <v>4</v>
      </c>
      <c r="AC96" s="493">
        <v>4</v>
      </c>
      <c r="AD96" s="69"/>
      <c r="AE96" s="69"/>
      <c r="AF96" s="69"/>
    </row>
    <row r="97" spans="1:32" ht="15" thickBot="1" x14ac:dyDescent="0.35">
      <c r="A97" s="1361"/>
      <c r="B97" s="471" t="s">
        <v>287</v>
      </c>
      <c r="C97" s="493">
        <v>64.509741492498335</v>
      </c>
      <c r="D97" s="493">
        <v>62.276460022138885</v>
      </c>
      <c r="E97" s="493">
        <v>47.565127457483776</v>
      </c>
      <c r="F97" s="493">
        <v>67.124424357251286</v>
      </c>
      <c r="G97" s="493">
        <v>65.180728134461347</v>
      </c>
      <c r="H97" s="493">
        <v>61.723827233040005</v>
      </c>
      <c r="I97" s="493">
        <v>56.537203171491932</v>
      </c>
      <c r="J97" s="69"/>
      <c r="K97" s="1361"/>
      <c r="L97" s="471" t="s">
        <v>287</v>
      </c>
      <c r="M97" s="493">
        <v>82.490924928063919</v>
      </c>
      <c r="N97" s="493">
        <v>76.58996889174044</v>
      </c>
      <c r="O97" s="493">
        <v>76.420921633419042</v>
      </c>
      <c r="P97" s="493">
        <v>85.609771280677322</v>
      </c>
      <c r="Q97" s="493">
        <v>82.14225001699279</v>
      </c>
      <c r="R97" s="493">
        <v>86.399558244960531</v>
      </c>
      <c r="S97" s="493">
        <v>104.26098631975655</v>
      </c>
      <c r="T97" s="69"/>
      <c r="U97" s="1361"/>
      <c r="V97" s="471" t="s">
        <v>287</v>
      </c>
      <c r="W97" s="493">
        <v>3.0892767334280542</v>
      </c>
      <c r="X97" s="493">
        <v>3.5992202826195512</v>
      </c>
      <c r="Y97" s="493">
        <v>3.5167923397350402</v>
      </c>
      <c r="Z97" s="493">
        <v>3.3804900538467626</v>
      </c>
      <c r="AA97" s="493">
        <v>4.4635628652659003</v>
      </c>
      <c r="AB97" s="493">
        <v>3.6828186766131918</v>
      </c>
      <c r="AC97" s="493">
        <v>3.1305927245575877</v>
      </c>
      <c r="AD97" s="69"/>
      <c r="AE97" s="69"/>
      <c r="AF97" s="69"/>
    </row>
    <row r="98" spans="1:32" x14ac:dyDescent="0.3">
      <c r="A98" s="1418"/>
      <c r="B98" s="598" t="s">
        <v>254</v>
      </c>
      <c r="C98" s="535">
        <f>1.14*1.64*C97/SQRT(C95)</f>
        <v>7.6740658999362124</v>
      </c>
      <c r="D98" s="535">
        <f>1.14*1.64*D97/SQRT(D95)</f>
        <v>4.0030170130172236</v>
      </c>
      <c r="E98" s="535">
        <f t="shared" ref="E98:I98" si="132">1.14*1.64*E97/SQRT(E95)</f>
        <v>5.3821530159265052</v>
      </c>
      <c r="F98" s="535">
        <f t="shared" si="132"/>
        <v>5.5844908621735421</v>
      </c>
      <c r="G98" s="535">
        <f t="shared" si="132"/>
        <v>3.1870892153624872</v>
      </c>
      <c r="H98" s="535">
        <f t="shared" si="132"/>
        <v>4.0850756237994066</v>
      </c>
      <c r="I98" s="535">
        <f t="shared" si="132"/>
        <v>5.6259473992897178</v>
      </c>
      <c r="J98" s="69"/>
      <c r="K98" s="1472"/>
      <c r="L98" s="711" t="s">
        <v>254</v>
      </c>
      <c r="M98" s="1158">
        <f>1.14*1.64*M97/SQRT(M95)</f>
        <v>9.8131038723549686</v>
      </c>
      <c r="N98" s="1158">
        <f>1.14*1.64*N97/SQRT(N95)</f>
        <v>4.9230631990178271</v>
      </c>
      <c r="O98" s="1158">
        <f t="shared" ref="O98:R98" si="133">1.14*1.64*O97/SQRT(O95)</f>
        <v>8.647282491082132</v>
      </c>
      <c r="P98" s="1158">
        <f t="shared" si="133"/>
        <v>7.1223997823090874</v>
      </c>
      <c r="Q98" s="1158">
        <f t="shared" si="133"/>
        <v>4.0164429985303389</v>
      </c>
      <c r="R98" s="1158">
        <f t="shared" si="133"/>
        <v>5.7181925540838172</v>
      </c>
      <c r="S98" s="535">
        <f>1.14*1.64*S97/SQRT(S95)</f>
        <v>10.374882235575159</v>
      </c>
      <c r="T98" s="69"/>
      <c r="U98" s="1472"/>
      <c r="V98" s="711" t="s">
        <v>254</v>
      </c>
      <c r="W98" s="1158">
        <f>1.14*1.64*W97/SQRT(W95)</f>
        <v>0.36749974014736092</v>
      </c>
      <c r="X98" s="1158">
        <f>1.14*1.64*X97/SQRT(X95)</f>
        <v>0.23135130063270878</v>
      </c>
      <c r="Y98" s="1158">
        <f t="shared" ref="Y98:AC98" si="134">1.14*1.64*Y97/SQRT(Y95)</f>
        <v>0.39793679759632616</v>
      </c>
      <c r="Z98" s="1158">
        <f t="shared" si="134"/>
        <v>0.28124361580966634</v>
      </c>
      <c r="AA98" s="1158">
        <f t="shared" si="134"/>
        <v>0.21825121438709738</v>
      </c>
      <c r="AB98" s="1158">
        <f t="shared" si="134"/>
        <v>0.24374043990993083</v>
      </c>
      <c r="AC98" s="1158">
        <f t="shared" si="134"/>
        <v>0.31152142322174409</v>
      </c>
      <c r="AD98" s="69"/>
      <c r="AE98" s="69"/>
      <c r="AF98" s="69"/>
    </row>
    <row r="99" spans="1:32" x14ac:dyDescent="0.3">
      <c r="A99" s="1470" t="s">
        <v>1673</v>
      </c>
      <c r="B99" s="1470"/>
      <c r="C99" s="1470"/>
      <c r="D99" s="1470"/>
      <c r="E99" s="1470"/>
      <c r="F99" s="1470"/>
      <c r="G99" s="1470"/>
      <c r="H99" s="1470"/>
      <c r="I99" s="1470"/>
      <c r="K99" s="1470" t="s">
        <v>1673</v>
      </c>
      <c r="L99" s="1470"/>
      <c r="M99" s="1470"/>
      <c r="N99" s="1470"/>
      <c r="O99" s="1470"/>
      <c r="P99" s="1470"/>
      <c r="Q99" s="1470"/>
      <c r="R99" s="1470"/>
      <c r="S99" s="1470"/>
      <c r="U99" s="1470" t="s">
        <v>1673</v>
      </c>
      <c r="V99" s="1470"/>
      <c r="W99" s="1470"/>
      <c r="X99" s="1470"/>
      <c r="Y99" s="1470"/>
      <c r="Z99" s="1470"/>
      <c r="AA99" s="1470"/>
      <c r="AB99" s="1470"/>
      <c r="AC99" s="1470"/>
      <c r="AD99" s="69"/>
      <c r="AE99" s="69"/>
      <c r="AF99" s="69"/>
    </row>
    <row r="100" spans="1:32" x14ac:dyDescent="0.3">
      <c r="A100" s="69"/>
      <c r="B100" s="69"/>
      <c r="C100" s="69"/>
      <c r="D100" s="69"/>
      <c r="E100" s="69"/>
      <c r="F100" s="69"/>
      <c r="G100" s="69"/>
      <c r="H100" s="69"/>
    </row>
    <row r="101" spans="1:32" s="1154" customFormat="1" x14ac:dyDescent="0.3">
      <c r="A101" s="1215" t="s">
        <v>290</v>
      </c>
      <c r="B101" s="1215"/>
      <c r="C101" s="1215"/>
      <c r="D101" s="1215"/>
      <c r="E101" s="1215"/>
      <c r="F101" s="1215"/>
      <c r="G101" s="1215"/>
      <c r="H101" s="1215"/>
      <c r="I101" s="1215"/>
      <c r="K101" s="1215" t="s">
        <v>290</v>
      </c>
      <c r="L101" s="1215"/>
      <c r="M101" s="1215"/>
      <c r="N101" s="1215"/>
      <c r="O101" s="1215"/>
      <c r="P101" s="1215"/>
      <c r="Q101" s="1215"/>
      <c r="R101" s="1215"/>
      <c r="S101" s="1215"/>
      <c r="U101" s="1215" t="s">
        <v>290</v>
      </c>
      <c r="V101" s="1215"/>
      <c r="W101" s="1215"/>
      <c r="X101" s="1215"/>
      <c r="Y101" s="1215"/>
      <c r="Z101" s="1215"/>
      <c r="AA101" s="1215"/>
      <c r="AB101" s="1215"/>
      <c r="AC101" s="1215"/>
    </row>
    <row r="102" spans="1:32" s="1154" customFormat="1" x14ac:dyDescent="0.3">
      <c r="A102" s="1215" t="s">
        <v>291</v>
      </c>
      <c r="B102" s="1215"/>
      <c r="C102" s="1215"/>
      <c r="D102" s="1215"/>
      <c r="E102" s="1215"/>
      <c r="F102" s="1215"/>
      <c r="G102" s="1215"/>
      <c r="H102" s="1215"/>
      <c r="I102" s="1215"/>
      <c r="K102" s="1215" t="s">
        <v>291</v>
      </c>
      <c r="L102" s="1215"/>
      <c r="M102" s="1215"/>
      <c r="N102" s="1215"/>
      <c r="O102" s="1215"/>
      <c r="P102" s="1215"/>
      <c r="Q102" s="1215"/>
      <c r="R102" s="1215"/>
      <c r="S102" s="1215"/>
      <c r="U102" s="1215" t="s">
        <v>291</v>
      </c>
      <c r="V102" s="1215"/>
      <c r="W102" s="1215"/>
      <c r="X102" s="1215"/>
      <c r="Y102" s="1215"/>
      <c r="Z102" s="1215"/>
      <c r="AA102" s="1215"/>
      <c r="AB102" s="1215"/>
      <c r="AC102" s="1215"/>
    </row>
    <row r="103" spans="1:32" x14ac:dyDescent="0.3">
      <c r="A103" s="69"/>
      <c r="B103" s="69"/>
      <c r="C103" s="69"/>
      <c r="D103" s="1165"/>
      <c r="E103" s="1165"/>
      <c r="F103" s="1165"/>
      <c r="G103" s="1165"/>
      <c r="H103" s="1165"/>
      <c r="I103" s="69"/>
      <c r="R103" s="69"/>
      <c r="S103" s="69"/>
      <c r="T103" s="69"/>
      <c r="U103" s="69"/>
      <c r="V103" s="1165"/>
      <c r="W103" s="1165"/>
      <c r="X103" s="1165"/>
      <c r="Y103" s="1165"/>
      <c r="Z103" s="1165"/>
      <c r="AA103" s="69"/>
      <c r="AB103" s="69"/>
      <c r="AC103" s="69"/>
      <c r="AD103" s="69"/>
      <c r="AE103" s="69"/>
      <c r="AF103" s="69"/>
    </row>
    <row r="104" spans="1:32" x14ac:dyDescent="0.3">
      <c r="A104" s="1477" t="s">
        <v>1675</v>
      </c>
      <c r="B104" s="1477"/>
      <c r="C104" s="1477"/>
      <c r="D104" s="1477"/>
      <c r="E104" s="1477"/>
      <c r="F104" s="1477"/>
      <c r="G104" s="1477"/>
      <c r="H104" s="1477"/>
      <c r="I104" s="1477"/>
      <c r="K104" s="1477" t="s">
        <v>1676</v>
      </c>
      <c r="L104" s="1477"/>
      <c r="M104" s="1477"/>
      <c r="N104" s="1477"/>
      <c r="O104" s="1477"/>
      <c r="P104" s="1477"/>
      <c r="Q104" s="1477"/>
      <c r="R104" s="1477"/>
      <c r="S104" s="1477"/>
      <c r="U104" s="1477" t="s">
        <v>1677</v>
      </c>
      <c r="V104" s="1477"/>
      <c r="W104" s="1477"/>
      <c r="X104" s="1477"/>
      <c r="Y104" s="1477"/>
      <c r="Z104" s="1477"/>
      <c r="AA104" s="1477"/>
      <c r="AB104" s="1477"/>
      <c r="AC104" s="1477"/>
    </row>
    <row r="105" spans="1:32" x14ac:dyDescent="0.3">
      <c r="A105" s="1475" t="s">
        <v>1678</v>
      </c>
      <c r="B105" s="1475"/>
      <c r="C105" s="1475"/>
      <c r="D105" s="1475"/>
      <c r="E105" s="1475"/>
      <c r="F105" s="1475"/>
      <c r="G105" s="1475"/>
      <c r="H105" s="1475"/>
      <c r="I105" s="1475"/>
      <c r="K105" s="1475" t="s">
        <v>1678</v>
      </c>
      <c r="L105" s="1475"/>
      <c r="M105" s="1475"/>
      <c r="N105" s="1475"/>
      <c r="O105" s="1475"/>
      <c r="P105" s="1475"/>
      <c r="Q105" s="1475"/>
      <c r="R105" s="1475"/>
      <c r="S105" s="1475"/>
      <c r="U105" s="1475" t="s">
        <v>1678</v>
      </c>
      <c r="V105" s="1475"/>
      <c r="W105" s="1475"/>
      <c r="X105" s="1475"/>
      <c r="Y105" s="1475"/>
      <c r="Z105" s="1475"/>
      <c r="AA105" s="1475"/>
      <c r="AB105" s="1475"/>
      <c r="AC105" s="1475"/>
    </row>
    <row r="106" spans="1:32" ht="21.6" x14ac:dyDescent="0.3">
      <c r="A106" s="901"/>
      <c r="B106" s="901"/>
      <c r="C106" s="1086" t="s">
        <v>38</v>
      </c>
      <c r="D106" s="1086" t="s">
        <v>1679</v>
      </c>
      <c r="E106" s="1086" t="s">
        <v>47</v>
      </c>
      <c r="F106" s="1086" t="s">
        <v>51</v>
      </c>
      <c r="G106" s="1086" t="s">
        <v>56</v>
      </c>
      <c r="H106" s="1086" t="s">
        <v>141</v>
      </c>
      <c r="I106" s="1086" t="s">
        <v>72</v>
      </c>
      <c r="J106" s="120"/>
      <c r="K106" s="901"/>
      <c r="L106" s="901"/>
      <c r="M106" s="1086" t="s">
        <v>38</v>
      </c>
      <c r="N106" s="1086" t="s">
        <v>1679</v>
      </c>
      <c r="O106" s="1086" t="s">
        <v>47</v>
      </c>
      <c r="P106" s="1086" t="s">
        <v>51</v>
      </c>
      <c r="Q106" s="1086" t="s">
        <v>56</v>
      </c>
      <c r="R106" s="1086" t="s">
        <v>141</v>
      </c>
      <c r="S106" s="1086" t="s">
        <v>72</v>
      </c>
      <c r="U106" s="901"/>
      <c r="V106" s="901"/>
      <c r="W106" s="1086" t="s">
        <v>38</v>
      </c>
      <c r="X106" s="1086" t="s">
        <v>1679</v>
      </c>
      <c r="Y106" s="1086" t="s">
        <v>47</v>
      </c>
      <c r="Z106" s="1086" t="s">
        <v>51</v>
      </c>
      <c r="AA106" s="1086" t="s">
        <v>56</v>
      </c>
      <c r="AB106" s="1086" t="s">
        <v>141</v>
      </c>
      <c r="AC106" s="1086" t="s">
        <v>72</v>
      </c>
    </row>
    <row r="107" spans="1:32" ht="15" thickBot="1" x14ac:dyDescent="0.35">
      <c r="A107" s="1471" t="s">
        <v>714</v>
      </c>
      <c r="B107" s="471" t="s">
        <v>265</v>
      </c>
      <c r="C107" s="493">
        <v>1.7023825998124149</v>
      </c>
      <c r="D107" s="493">
        <v>1.9818904758473797</v>
      </c>
      <c r="E107" s="493">
        <v>2.0839838503352524</v>
      </c>
      <c r="F107" s="493">
        <v>1.699375803269211</v>
      </c>
      <c r="G107" s="493">
        <v>2.2916334994213683</v>
      </c>
      <c r="H107" s="493">
        <v>2.1047950947640319</v>
      </c>
      <c r="I107" s="493">
        <v>2.4392916383589576</v>
      </c>
      <c r="J107" s="120"/>
      <c r="K107" s="1471" t="s">
        <v>714</v>
      </c>
      <c r="L107" s="471" t="s">
        <v>265</v>
      </c>
      <c r="M107" s="493">
        <v>27.840337125812123</v>
      </c>
      <c r="N107" s="493">
        <v>28.869082172064189</v>
      </c>
      <c r="O107" s="493">
        <v>29.734644031636247</v>
      </c>
      <c r="P107" s="493">
        <v>26.824054259435346</v>
      </c>
      <c r="Q107" s="493">
        <v>34.321118692480987</v>
      </c>
      <c r="R107" s="493">
        <v>30.989996292515087</v>
      </c>
      <c r="S107" s="493">
        <v>36.834642821956557</v>
      </c>
      <c r="U107" s="1471" t="s">
        <v>714</v>
      </c>
      <c r="V107" s="471" t="s">
        <v>265</v>
      </c>
      <c r="W107" s="493">
        <v>1.8386411605102631</v>
      </c>
      <c r="X107" s="493">
        <v>2.0718767386784309</v>
      </c>
      <c r="Y107" s="493">
        <v>1.5934094408623649</v>
      </c>
      <c r="Z107" s="493">
        <v>1.7984756970490854</v>
      </c>
      <c r="AA107" s="493">
        <v>2.6888326157261067</v>
      </c>
      <c r="AB107" s="493">
        <v>1.9297252050065514</v>
      </c>
      <c r="AC107" s="493">
        <v>2.0271112024520606</v>
      </c>
    </row>
    <row r="108" spans="1:32" ht="15" thickBot="1" x14ac:dyDescent="0.35">
      <c r="A108" s="1472"/>
      <c r="B108" s="471" t="s">
        <v>154</v>
      </c>
      <c r="C108" s="493">
        <f>C107/C$142*100</f>
        <v>4.1568478220653775</v>
      </c>
      <c r="D108" s="493">
        <f t="shared" ref="D108:I108" si="135">D107/D$142*100</f>
        <v>5.2368848827774137</v>
      </c>
      <c r="E108" s="493">
        <f t="shared" si="135"/>
        <v>4.976361269923248</v>
      </c>
      <c r="F108" s="493">
        <f t="shared" si="135"/>
        <v>4.3053357032847908</v>
      </c>
      <c r="G108" s="493">
        <f t="shared" si="135"/>
        <v>5.5983822864875545</v>
      </c>
      <c r="H108" s="493">
        <f t="shared" si="135"/>
        <v>4.9922427449542326</v>
      </c>
      <c r="I108" s="493">
        <f t="shared" si="135"/>
        <v>6.9081466819215658</v>
      </c>
      <c r="J108" s="120"/>
      <c r="K108" s="1472"/>
      <c r="L108" s="471" t="s">
        <v>154</v>
      </c>
      <c r="M108" s="493">
        <f>M107/M$142*100</f>
        <v>34.773679788815279</v>
      </c>
      <c r="N108" s="493">
        <f t="shared" ref="N108:S108" si="136">N107/N$142*100</f>
        <v>35.469473346576812</v>
      </c>
      <c r="O108" s="493">
        <f t="shared" si="136"/>
        <v>34.12077031710988</v>
      </c>
      <c r="P108" s="493">
        <f t="shared" si="136"/>
        <v>32.854773084530528</v>
      </c>
      <c r="Q108" s="493">
        <f t="shared" si="136"/>
        <v>38.349164354779347</v>
      </c>
      <c r="R108" s="493">
        <f t="shared" si="136"/>
        <v>35.182667640251999</v>
      </c>
      <c r="S108" s="493">
        <f t="shared" si="136"/>
        <v>42.04761259985473</v>
      </c>
      <c r="U108" s="1472"/>
      <c r="V108" s="471" t="s">
        <v>154</v>
      </c>
      <c r="W108" s="493">
        <f t="shared" ref="W108:AC108" si="137">W107/W$142*100</f>
        <v>39.583459574602045</v>
      </c>
      <c r="X108" s="493">
        <f t="shared" si="137"/>
        <v>42.935010508855633</v>
      </c>
      <c r="Y108" s="493">
        <f t="shared" si="137"/>
        <v>35.001164482897472</v>
      </c>
      <c r="Z108" s="493">
        <f t="shared" si="137"/>
        <v>38.79520357610928</v>
      </c>
      <c r="AA108" s="493">
        <f t="shared" si="137"/>
        <v>48.492456679649877</v>
      </c>
      <c r="AB108" s="493">
        <f t="shared" si="137"/>
        <v>40.799018622381361</v>
      </c>
      <c r="AC108" s="493">
        <f t="shared" si="137"/>
        <v>44.977035034439247</v>
      </c>
    </row>
    <row r="109" spans="1:32" ht="15" thickBot="1" x14ac:dyDescent="0.35">
      <c r="A109" s="1472"/>
      <c r="B109" s="473" t="s">
        <v>17</v>
      </c>
      <c r="C109" s="1166">
        <v>4485</v>
      </c>
      <c r="D109" s="1166">
        <v>1317</v>
      </c>
      <c r="E109" s="72">
        <v>582.48842784136343</v>
      </c>
      <c r="F109" s="72">
        <v>782.61619510151559</v>
      </c>
      <c r="G109" s="72">
        <v>3137.8118252722174</v>
      </c>
      <c r="H109" s="72">
        <v>1229.1309109907388</v>
      </c>
      <c r="I109" s="72">
        <v>343.0511537649752</v>
      </c>
      <c r="J109" s="120"/>
      <c r="K109" s="1472"/>
      <c r="L109" s="473" t="s">
        <v>17</v>
      </c>
      <c r="M109" s="1166">
        <v>4485</v>
      </c>
      <c r="N109" s="1166">
        <v>1317</v>
      </c>
      <c r="O109" s="72">
        <v>582.48842784136343</v>
      </c>
      <c r="P109" s="72">
        <v>782.61619510151559</v>
      </c>
      <c r="Q109" s="72">
        <v>3137.8118252722174</v>
      </c>
      <c r="R109" s="72">
        <v>1229.1309109907388</v>
      </c>
      <c r="S109" s="72">
        <v>343.0511537649752</v>
      </c>
      <c r="U109" s="1472"/>
      <c r="V109" s="473" t="s">
        <v>17</v>
      </c>
      <c r="W109" s="1166">
        <v>4485</v>
      </c>
      <c r="X109" s="1166">
        <v>1317</v>
      </c>
      <c r="Y109" s="72">
        <v>582.48842784136343</v>
      </c>
      <c r="Z109" s="72">
        <v>782.61619510151559</v>
      </c>
      <c r="AA109" s="72">
        <v>3137.8118252722174</v>
      </c>
      <c r="AB109" s="72">
        <v>1229.1309109907388</v>
      </c>
      <c r="AC109" s="72">
        <v>343.0511537649752</v>
      </c>
    </row>
    <row r="110" spans="1:32" ht="15" thickBot="1" x14ac:dyDescent="0.35">
      <c r="A110" s="1472"/>
      <c r="B110" s="471" t="s">
        <v>18</v>
      </c>
      <c r="C110" s="72">
        <v>368</v>
      </c>
      <c r="D110" s="72">
        <v>1411</v>
      </c>
      <c r="E110" s="72">
        <v>497</v>
      </c>
      <c r="F110" s="72">
        <v>832</v>
      </c>
      <c r="G110" s="72">
        <v>3424</v>
      </c>
      <c r="H110" s="72">
        <v>1284</v>
      </c>
      <c r="I110" s="72">
        <v>520</v>
      </c>
      <c r="J110" s="120"/>
      <c r="K110" s="1472"/>
      <c r="L110" s="471" t="s">
        <v>18</v>
      </c>
      <c r="M110" s="72">
        <v>368</v>
      </c>
      <c r="N110" s="72">
        <v>1411</v>
      </c>
      <c r="O110" s="72">
        <v>497</v>
      </c>
      <c r="P110" s="72">
        <v>832</v>
      </c>
      <c r="Q110" s="72">
        <v>3424</v>
      </c>
      <c r="R110" s="72">
        <v>1284</v>
      </c>
      <c r="S110" s="72">
        <v>520</v>
      </c>
      <c r="U110" s="1472"/>
      <c r="V110" s="471" t="s">
        <v>18</v>
      </c>
      <c r="W110" s="72">
        <v>368</v>
      </c>
      <c r="X110" s="72">
        <v>1411</v>
      </c>
      <c r="Y110" s="72">
        <v>497</v>
      </c>
      <c r="Z110" s="72">
        <v>832</v>
      </c>
      <c r="AA110" s="72">
        <v>3424</v>
      </c>
      <c r="AB110" s="72">
        <v>1284</v>
      </c>
      <c r="AC110" s="72">
        <v>520</v>
      </c>
    </row>
    <row r="111" spans="1:32" ht="15" thickBot="1" x14ac:dyDescent="0.35">
      <c r="A111" s="1472"/>
      <c r="B111" s="473" t="s">
        <v>252</v>
      </c>
      <c r="C111" s="970">
        <v>0.3</v>
      </c>
      <c r="D111" s="970">
        <v>0.5</v>
      </c>
      <c r="E111" s="1164">
        <v>0.17892729246980515</v>
      </c>
      <c r="F111" s="1164">
        <v>0.18556361294479928</v>
      </c>
      <c r="G111" s="1164">
        <v>1.0084</v>
      </c>
      <c r="H111" s="1164">
        <v>0.4088172271415475</v>
      </c>
      <c r="I111" s="1164">
        <v>0.6</v>
      </c>
      <c r="J111" s="120"/>
      <c r="K111" s="1472"/>
      <c r="L111" s="473" t="s">
        <v>252</v>
      </c>
      <c r="M111" s="970">
        <v>5</v>
      </c>
      <c r="N111" s="970">
        <v>8</v>
      </c>
      <c r="O111" s="1164">
        <v>2</v>
      </c>
      <c r="P111" s="1164">
        <v>4</v>
      </c>
      <c r="Q111" s="1164">
        <v>14</v>
      </c>
      <c r="R111" s="1164">
        <v>6</v>
      </c>
      <c r="S111" s="1164">
        <v>10</v>
      </c>
      <c r="U111" s="1472"/>
      <c r="V111" s="473" t="s">
        <v>252</v>
      </c>
      <c r="W111" s="970">
        <v>1</v>
      </c>
      <c r="X111" s="970">
        <v>1</v>
      </c>
      <c r="Y111" s="1164">
        <v>1</v>
      </c>
      <c r="Z111" s="1164">
        <v>1</v>
      </c>
      <c r="AA111" s="1164">
        <v>2</v>
      </c>
      <c r="AB111" s="1164">
        <v>1</v>
      </c>
      <c r="AC111" s="1164">
        <v>2</v>
      </c>
    </row>
    <row r="112" spans="1:32" ht="15" thickBot="1" x14ac:dyDescent="0.35">
      <c r="A112" s="1472"/>
      <c r="B112" s="471" t="s">
        <v>287</v>
      </c>
      <c r="C112" s="1162" t="s">
        <v>136</v>
      </c>
      <c r="D112" s="1162" t="s">
        <v>136</v>
      </c>
      <c r="E112" s="1162">
        <v>4.8068296101091601</v>
      </c>
      <c r="F112" s="1162">
        <v>3.3102335417633748</v>
      </c>
      <c r="G112" s="1162">
        <v>3.370794208552609</v>
      </c>
      <c r="H112" s="1162">
        <v>3.6478623028412529</v>
      </c>
      <c r="I112" s="1162">
        <v>4.0790504043286697</v>
      </c>
      <c r="J112" s="120"/>
      <c r="K112" s="1472"/>
      <c r="L112" s="471" t="s">
        <v>287</v>
      </c>
      <c r="M112" s="1162" t="s">
        <v>136</v>
      </c>
      <c r="N112" s="1162" t="s">
        <v>136</v>
      </c>
      <c r="O112" s="1162">
        <v>53.409883616122841</v>
      </c>
      <c r="P112" s="1162">
        <v>53.604318716257239</v>
      </c>
      <c r="Q112" s="1162">
        <v>56.581424553336817</v>
      </c>
      <c r="R112" s="1162">
        <v>53.698587330467333</v>
      </c>
      <c r="S112" s="1162">
        <v>62.393533008584662</v>
      </c>
      <c r="U112" s="1472"/>
      <c r="V112" s="471" t="s">
        <v>287</v>
      </c>
      <c r="W112" s="1162">
        <v>2.251468388962965</v>
      </c>
      <c r="X112" s="1162">
        <v>2.5240304133411007</v>
      </c>
      <c r="Y112" s="1162">
        <v>2.17736679027947</v>
      </c>
      <c r="Z112" s="1162">
        <v>2.3085723976101384</v>
      </c>
      <c r="AA112" s="1162">
        <v>2.8950823319540673</v>
      </c>
      <c r="AB112" s="1162">
        <v>2.481786879251521</v>
      </c>
      <c r="AC112" s="1162">
        <v>2.3716409473138587</v>
      </c>
    </row>
    <row r="113" spans="1:29" x14ac:dyDescent="0.3">
      <c r="A113" s="1418"/>
      <c r="B113" s="598" t="s">
        <v>254</v>
      </c>
      <c r="C113" s="1163" t="s">
        <v>136</v>
      </c>
      <c r="D113" s="1163" t="s">
        <v>136</v>
      </c>
      <c r="E113" s="1163">
        <v>0.39117226833789909</v>
      </c>
      <c r="F113" s="1163">
        <v>0.23227653000000001</v>
      </c>
      <c r="G113" s="1163">
        <v>0.11798709</v>
      </c>
      <c r="H113" s="1163">
        <v>0.20413414999999999</v>
      </c>
      <c r="I113" s="1163">
        <v>0.43317873000000001</v>
      </c>
      <c r="J113" s="120"/>
      <c r="K113" s="1418"/>
      <c r="L113" s="598" t="s">
        <v>254</v>
      </c>
      <c r="M113" s="1163" t="s">
        <v>136</v>
      </c>
      <c r="N113" s="1163" t="s">
        <v>136</v>
      </c>
      <c r="O113" s="1163">
        <v>4.3464127100000001</v>
      </c>
      <c r="P113" s="1163">
        <v>3.7613736900000001</v>
      </c>
      <c r="Q113" s="1163">
        <v>1.98050584</v>
      </c>
      <c r="R113" s="1163">
        <v>3.0049697000000002</v>
      </c>
      <c r="S113" s="1163">
        <v>6.6259419599999996</v>
      </c>
      <c r="U113" s="1418"/>
      <c r="V113" s="598" t="s">
        <v>254</v>
      </c>
      <c r="W113" s="1163">
        <v>0.21942729219861931</v>
      </c>
      <c r="X113" s="1163">
        <v>0.12562607067515416</v>
      </c>
      <c r="Y113" s="1163">
        <v>0.17719070000000001</v>
      </c>
      <c r="Z113" s="1163">
        <v>0.16199073999999999</v>
      </c>
      <c r="AA113" s="1163">
        <v>0.10133586</v>
      </c>
      <c r="AB113" s="1163">
        <v>0.13888064</v>
      </c>
      <c r="AC113" s="1163">
        <v>0.25185871999999998</v>
      </c>
    </row>
    <row r="114" spans="1:29" ht="15" thickBot="1" x14ac:dyDescent="0.35">
      <c r="A114" s="1471" t="s">
        <v>969</v>
      </c>
      <c r="B114" s="473" t="s">
        <v>265</v>
      </c>
      <c r="C114" s="493">
        <v>0.26758582649503526</v>
      </c>
      <c r="D114" s="493">
        <v>1.1609362017218283</v>
      </c>
      <c r="E114" s="493">
        <v>1.7097687072679617</v>
      </c>
      <c r="F114" s="493">
        <v>1.4345988398155483</v>
      </c>
      <c r="G114" s="493">
        <v>1.1917834396028741</v>
      </c>
      <c r="H114" s="493">
        <v>1.1431449730717</v>
      </c>
      <c r="I114" s="493">
        <v>1.5252443241778328</v>
      </c>
      <c r="J114" s="120"/>
      <c r="K114" s="1471" t="s">
        <v>969</v>
      </c>
      <c r="L114" s="471" t="s">
        <v>265</v>
      </c>
      <c r="M114" s="493">
        <v>1.7466192885171212</v>
      </c>
      <c r="N114" s="493">
        <v>5.717663415144929</v>
      </c>
      <c r="O114" s="493">
        <v>8.1030787226992569</v>
      </c>
      <c r="P114" s="493">
        <v>6.8760022418593234</v>
      </c>
      <c r="Q114" s="493">
        <v>5.02603131976268</v>
      </c>
      <c r="R114" s="493">
        <v>5.1036151814835167</v>
      </c>
      <c r="S114" s="493">
        <v>6.5588651127575579</v>
      </c>
      <c r="U114" s="1471" t="s">
        <v>969</v>
      </c>
      <c r="V114" s="471" t="s">
        <v>265</v>
      </c>
      <c r="W114" s="661">
        <v>0.10740552200216513</v>
      </c>
      <c r="X114" s="493">
        <v>0.3478326791267809</v>
      </c>
      <c r="Y114" s="493">
        <v>0.42819184313149361</v>
      </c>
      <c r="Z114" s="493">
        <v>0.44522851973575789</v>
      </c>
      <c r="AA114" s="493">
        <v>0.31182804416728283</v>
      </c>
      <c r="AB114" s="493">
        <v>0.39524689881956593</v>
      </c>
      <c r="AC114" s="493">
        <v>0.51586702213891189</v>
      </c>
    </row>
    <row r="115" spans="1:29" ht="15" thickBot="1" x14ac:dyDescent="0.35">
      <c r="A115" s="1472"/>
      <c r="B115" s="471" t="s">
        <v>154</v>
      </c>
      <c r="C115" s="493">
        <f>C114/C$142*100</f>
        <v>0.65338635404521694</v>
      </c>
      <c r="D115" s="493">
        <f t="shared" ref="D115" si="138">D114/D$142*100</f>
        <v>3.0676212024615706</v>
      </c>
      <c r="E115" s="493">
        <f t="shared" ref="E115" si="139">E114/E$142*100</f>
        <v>4.082770014751441</v>
      </c>
      <c r="F115" s="493">
        <f t="shared" ref="F115" si="140">F114/F$142*100</f>
        <v>3.6345283915816493</v>
      </c>
      <c r="G115" s="493">
        <f t="shared" ref="G115" si="141">G114/G$142*100</f>
        <v>2.9114861950161837</v>
      </c>
      <c r="H115" s="493">
        <f t="shared" ref="H115" si="142">H114/H$142*100</f>
        <v>2.7113599857984707</v>
      </c>
      <c r="I115" s="493">
        <f t="shared" ref="I115" si="143">I114/I$142*100</f>
        <v>4.3195374228713961</v>
      </c>
      <c r="J115" s="120"/>
      <c r="K115" s="1472"/>
      <c r="L115" s="471" t="s">
        <v>154</v>
      </c>
      <c r="M115" s="493">
        <f>M114/M$142*100</f>
        <v>2.1815964216737553</v>
      </c>
      <c r="N115" s="493">
        <f t="shared" ref="N115" si="144">N114/N$142*100</f>
        <v>7.0249032823228035</v>
      </c>
      <c r="O115" s="493">
        <f t="shared" ref="O115" si="145">O114/O$142*100</f>
        <v>9.2983554020191548</v>
      </c>
      <c r="P115" s="493">
        <f t="shared" ref="P115" si="146">P114/P$142*100</f>
        <v>8.4218996576756364</v>
      </c>
      <c r="Q115" s="493">
        <f t="shared" ref="Q115" si="147">Q114/Q$142*100</f>
        <v>5.6159038072402234</v>
      </c>
      <c r="R115" s="493">
        <f t="shared" ref="R115" si="148">R114/R$142*100</f>
        <v>5.794089002109601</v>
      </c>
      <c r="S115" s="493">
        <f t="shared" ref="S115" si="149">S114/S$142*100</f>
        <v>7.487099052078805</v>
      </c>
      <c r="U115" s="1472"/>
      <c r="V115" s="471" t="s">
        <v>154</v>
      </c>
      <c r="W115" s="661">
        <f t="shared" ref="W115:AC115" si="150">W114/W$142*100</f>
        <v>2.3122957483894546</v>
      </c>
      <c r="X115" s="493">
        <f t="shared" si="150"/>
        <v>7.2080541543980496</v>
      </c>
      <c r="Y115" s="493">
        <f t="shared" si="150"/>
        <v>9.4057514329582794</v>
      </c>
      <c r="Z115" s="493">
        <f t="shared" si="150"/>
        <v>9.6040947839213953</v>
      </c>
      <c r="AA115" s="493">
        <f t="shared" si="150"/>
        <v>5.6237446075454098</v>
      </c>
      <c r="AB115" s="493">
        <f t="shared" si="150"/>
        <v>8.3564673060914938</v>
      </c>
      <c r="AC115" s="493">
        <f t="shared" si="150"/>
        <v>11.445928126581109</v>
      </c>
    </row>
    <row r="116" spans="1:29" ht="15" thickBot="1" x14ac:dyDescent="0.35">
      <c r="A116" s="1472"/>
      <c r="B116" s="473" t="s">
        <v>17</v>
      </c>
      <c r="C116" s="1166">
        <v>4485</v>
      </c>
      <c r="D116" s="1166">
        <v>1317</v>
      </c>
      <c r="E116" s="72">
        <v>582.48842784136343</v>
      </c>
      <c r="F116" s="72">
        <v>782.61619510151559</v>
      </c>
      <c r="G116" s="72">
        <v>3137.8118252722174</v>
      </c>
      <c r="H116" s="72">
        <v>1229.1309109907388</v>
      </c>
      <c r="I116" s="72">
        <v>343.0511537649752</v>
      </c>
      <c r="J116" s="120"/>
      <c r="K116" s="1472"/>
      <c r="L116" s="473" t="s">
        <v>17</v>
      </c>
      <c r="M116" s="1166">
        <v>4485</v>
      </c>
      <c r="N116" s="1166">
        <v>1317</v>
      </c>
      <c r="O116" s="72">
        <v>582.48842784136343</v>
      </c>
      <c r="P116" s="72">
        <v>782.61619510151559</v>
      </c>
      <c r="Q116" s="72">
        <v>3137.8118252722174</v>
      </c>
      <c r="R116" s="72">
        <v>1229.1309109907388</v>
      </c>
      <c r="S116" s="72">
        <v>343.0511537649752</v>
      </c>
      <c r="U116" s="1472"/>
      <c r="V116" s="473" t="s">
        <v>17</v>
      </c>
      <c r="W116" s="658">
        <v>4485</v>
      </c>
      <c r="X116" s="1166">
        <v>1317</v>
      </c>
      <c r="Y116" s="72">
        <v>582.48842784136343</v>
      </c>
      <c r="Z116" s="72">
        <v>782.61619510151559</v>
      </c>
      <c r="AA116" s="72">
        <v>3137.8118252722174</v>
      </c>
      <c r="AB116" s="72">
        <v>1229.1309109907388</v>
      </c>
      <c r="AC116" s="72">
        <v>343.0511537649752</v>
      </c>
    </row>
    <row r="117" spans="1:29" ht="15" thickBot="1" x14ac:dyDescent="0.35">
      <c r="A117" s="1472"/>
      <c r="B117" s="471" t="s">
        <v>18</v>
      </c>
      <c r="C117" s="72">
        <v>368</v>
      </c>
      <c r="D117" s="72">
        <v>1411</v>
      </c>
      <c r="E117" s="72">
        <v>497</v>
      </c>
      <c r="F117" s="72">
        <v>832</v>
      </c>
      <c r="G117" s="72">
        <v>3424</v>
      </c>
      <c r="H117" s="72">
        <v>1284</v>
      </c>
      <c r="I117" s="72">
        <v>520</v>
      </c>
      <c r="J117" s="120"/>
      <c r="K117" s="1472"/>
      <c r="L117" s="471" t="s">
        <v>18</v>
      </c>
      <c r="M117" s="72">
        <v>368</v>
      </c>
      <c r="N117" s="72">
        <v>1411</v>
      </c>
      <c r="O117" s="72">
        <v>497</v>
      </c>
      <c r="P117" s="72">
        <v>832</v>
      </c>
      <c r="Q117" s="72">
        <v>3424</v>
      </c>
      <c r="R117" s="72">
        <v>1284</v>
      </c>
      <c r="S117" s="72">
        <v>520</v>
      </c>
      <c r="U117" s="1472"/>
      <c r="V117" s="471" t="s">
        <v>18</v>
      </c>
      <c r="W117" s="658">
        <v>368</v>
      </c>
      <c r="X117" s="72">
        <v>1411</v>
      </c>
      <c r="Y117" s="72">
        <v>497</v>
      </c>
      <c r="Z117" s="72">
        <v>832</v>
      </c>
      <c r="AA117" s="72">
        <v>3424</v>
      </c>
      <c r="AB117" s="72">
        <v>1284</v>
      </c>
      <c r="AC117" s="72">
        <v>520</v>
      </c>
    </row>
    <row r="118" spans="1:29" ht="15" thickBot="1" x14ac:dyDescent="0.35">
      <c r="A118" s="1472"/>
      <c r="B118" s="471" t="s">
        <v>252</v>
      </c>
      <c r="C118" s="970">
        <v>0</v>
      </c>
      <c r="D118" s="970">
        <v>0</v>
      </c>
      <c r="E118" s="1164">
        <v>0</v>
      </c>
      <c r="F118" s="1164">
        <v>0</v>
      </c>
      <c r="G118" s="1164">
        <v>0</v>
      </c>
      <c r="H118" s="1164">
        <v>0</v>
      </c>
      <c r="I118" s="1164">
        <v>0</v>
      </c>
      <c r="J118" s="120"/>
      <c r="K118" s="1472"/>
      <c r="L118" s="473" t="s">
        <v>252</v>
      </c>
      <c r="M118" s="970">
        <v>0</v>
      </c>
      <c r="N118" s="970">
        <v>0</v>
      </c>
      <c r="O118" s="1164">
        <v>0</v>
      </c>
      <c r="P118" s="1164">
        <v>0</v>
      </c>
      <c r="Q118" s="1164">
        <v>0</v>
      </c>
      <c r="R118" s="1164">
        <v>0</v>
      </c>
      <c r="S118" s="1164">
        <v>0</v>
      </c>
      <c r="U118" s="1472"/>
      <c r="V118" s="473" t="s">
        <v>252</v>
      </c>
      <c r="W118" s="658">
        <v>0</v>
      </c>
      <c r="X118" s="970">
        <v>0</v>
      </c>
      <c r="Y118" s="1164">
        <v>0</v>
      </c>
      <c r="Z118" s="1164">
        <v>0</v>
      </c>
      <c r="AA118" s="1164">
        <v>0</v>
      </c>
      <c r="AB118" s="1164">
        <v>0</v>
      </c>
      <c r="AC118" s="1164">
        <v>0</v>
      </c>
    </row>
    <row r="119" spans="1:29" ht="15" thickBot="1" x14ac:dyDescent="0.35">
      <c r="A119" s="1472"/>
      <c r="B119" s="860" t="s">
        <v>287</v>
      </c>
      <c r="C119" s="1162" t="s">
        <v>136</v>
      </c>
      <c r="D119" s="1162" t="s">
        <v>136</v>
      </c>
      <c r="E119" s="1162">
        <v>6.8059336769698415</v>
      </c>
      <c r="F119" s="1162">
        <v>7.7205954990577892</v>
      </c>
      <c r="G119" s="1162">
        <v>5.3436929866210496</v>
      </c>
      <c r="H119" s="1162">
        <v>4.970439490781783</v>
      </c>
      <c r="I119" s="1162">
        <v>7.0752208222411745</v>
      </c>
      <c r="J119" s="120"/>
      <c r="K119" s="1472"/>
      <c r="L119" s="471" t="s">
        <v>287</v>
      </c>
      <c r="M119" s="1162" t="s">
        <v>136</v>
      </c>
      <c r="N119" s="1162" t="s">
        <v>136</v>
      </c>
      <c r="O119" s="1162">
        <v>37.756671048408627</v>
      </c>
      <c r="P119" s="1162">
        <v>29.653308373706977</v>
      </c>
      <c r="Q119" s="1162">
        <v>20.602768673079119</v>
      </c>
      <c r="R119" s="1162">
        <v>18.561072961742521</v>
      </c>
      <c r="S119" s="1162">
        <v>22.168262819354865</v>
      </c>
      <c r="U119" s="1472"/>
      <c r="V119" s="471" t="s">
        <v>287</v>
      </c>
      <c r="W119" s="531">
        <v>0.58659731313403574</v>
      </c>
      <c r="X119" s="1162">
        <v>1.1216347957567854</v>
      </c>
      <c r="Y119" s="1162">
        <v>1.1288751628144311</v>
      </c>
      <c r="Z119" s="1162">
        <v>1.2841683231643877</v>
      </c>
      <c r="AA119" s="1162">
        <v>0.95247337568516444</v>
      </c>
      <c r="AB119" s="1162">
        <v>1.1339525379902491</v>
      </c>
      <c r="AC119" s="1162">
        <v>1.2615483224930251</v>
      </c>
    </row>
    <row r="120" spans="1:29" x14ac:dyDescent="0.3">
      <c r="A120" s="1418"/>
      <c r="B120" s="598" t="s">
        <v>254</v>
      </c>
      <c r="C120" s="1163" t="s">
        <v>136</v>
      </c>
      <c r="D120" s="1163" t="s">
        <v>136</v>
      </c>
      <c r="E120" s="1163">
        <v>0.55385622999999995</v>
      </c>
      <c r="F120" s="1163">
        <v>0.54174823000000005</v>
      </c>
      <c r="G120" s="1163">
        <v>0.18704398999999999</v>
      </c>
      <c r="H120" s="1163">
        <v>0.27814549</v>
      </c>
      <c r="I120" s="1163">
        <v>0.75135996000000005</v>
      </c>
      <c r="J120" s="120"/>
      <c r="K120" s="1418"/>
      <c r="L120" s="598" t="s">
        <v>254</v>
      </c>
      <c r="M120" s="1163" t="s">
        <v>136</v>
      </c>
      <c r="N120" s="1163" t="s">
        <v>136</v>
      </c>
      <c r="O120" s="1163">
        <v>3.0725787800000002</v>
      </c>
      <c r="P120" s="1163">
        <v>2.0807497700000002</v>
      </c>
      <c r="Q120" s="1163">
        <v>0.72115370000000001</v>
      </c>
      <c r="R120" s="1163">
        <v>1.0386765200000001</v>
      </c>
      <c r="S120" s="1163">
        <v>2.3541802399999998</v>
      </c>
      <c r="U120" s="1418"/>
      <c r="V120" s="598" t="s">
        <v>254</v>
      </c>
      <c r="W120" s="532">
        <v>5.7169561279638438E-2</v>
      </c>
      <c r="X120" s="1163">
        <v>5.5826019915874811E-2</v>
      </c>
      <c r="Y120" s="1163">
        <v>9.1866089999999997E-2</v>
      </c>
      <c r="Z120" s="1163">
        <v>9.0109099999999998E-2</v>
      </c>
      <c r="AA120" s="1163">
        <v>3.3339189999999998E-2</v>
      </c>
      <c r="AB120" s="1163">
        <v>6.3455919999999999E-2</v>
      </c>
      <c r="AC120" s="1163">
        <v>0.13397134999999999</v>
      </c>
    </row>
    <row r="121" spans="1:29" ht="15" thickBot="1" x14ac:dyDescent="0.35">
      <c r="A121" s="1471" t="s">
        <v>780</v>
      </c>
      <c r="B121" s="471" t="s">
        <v>265</v>
      </c>
      <c r="C121" s="493">
        <v>31.338527583400573</v>
      </c>
      <c r="D121" s="493">
        <v>25.19324222332288</v>
      </c>
      <c r="E121" s="493">
        <v>29.120095232124733</v>
      </c>
      <c r="F121" s="493">
        <v>25.46645485853816</v>
      </c>
      <c r="G121" s="493">
        <v>23.707950245900317</v>
      </c>
      <c r="H121" s="493">
        <v>25.786679040039182</v>
      </c>
      <c r="I121" s="493">
        <v>19.055769474778472</v>
      </c>
      <c r="J121" s="120"/>
      <c r="K121" s="1471" t="s">
        <v>780</v>
      </c>
      <c r="L121" s="471" t="s">
        <v>265</v>
      </c>
      <c r="M121" s="493">
        <v>41.731081699738887</v>
      </c>
      <c r="N121" s="493">
        <v>34.921747785337836</v>
      </c>
      <c r="O121" s="493">
        <v>37.506509940338624</v>
      </c>
      <c r="P121" s="493">
        <v>34.959539537020319</v>
      </c>
      <c r="Q121" s="493">
        <v>31.694965558583689</v>
      </c>
      <c r="R121" s="493">
        <v>35.408719823133808</v>
      </c>
      <c r="S121" s="493">
        <v>27.723364540152026</v>
      </c>
      <c r="U121" s="1471" t="s">
        <v>780</v>
      </c>
      <c r="V121" s="471" t="s">
        <v>265</v>
      </c>
      <c r="W121" s="493">
        <v>2.2850358225443244</v>
      </c>
      <c r="X121" s="493">
        <v>1.7759800579328016</v>
      </c>
      <c r="Y121" s="493">
        <v>2.0087904037527458</v>
      </c>
      <c r="Z121" s="493">
        <v>1.7770134025154767</v>
      </c>
      <c r="AA121" s="493">
        <v>1.4735588437094969</v>
      </c>
      <c r="AB121" s="493">
        <v>1.7580436893052098</v>
      </c>
      <c r="AC121" s="493">
        <v>1.5078523048027184</v>
      </c>
    </row>
    <row r="122" spans="1:29" ht="15" thickBot="1" x14ac:dyDescent="0.35">
      <c r="A122" s="1472"/>
      <c r="B122" s="471" t="s">
        <v>154</v>
      </c>
      <c r="C122" s="493">
        <f>C121/C$142*100</f>
        <v>76.521864207346113</v>
      </c>
      <c r="D122" s="493">
        <f t="shared" ref="D122" si="151">D121/D$142*100</f>
        <v>66.569828633471445</v>
      </c>
      <c r="E122" s="493">
        <f t="shared" ref="E122" si="152">E121/E$142*100</f>
        <v>69.536102242975645</v>
      </c>
      <c r="F122" s="493">
        <f t="shared" ref="F122" si="153">F121/F$142*100</f>
        <v>64.518770437727369</v>
      </c>
      <c r="G122" s="493">
        <f t="shared" ref="G122" si="154">G121/G$142*100</f>
        <v>57.917711858850737</v>
      </c>
      <c r="H122" s="493">
        <f t="shared" ref="H122" si="155">H121/H$142*100</f>
        <v>61.161944777589504</v>
      </c>
      <c r="I122" s="493">
        <f t="shared" ref="I122" si="156">I121/I$142*100</f>
        <v>53.966507570703804</v>
      </c>
      <c r="J122" s="120"/>
      <c r="K122" s="1472"/>
      <c r="L122" s="471" t="s">
        <v>154</v>
      </c>
      <c r="M122" s="493">
        <f>M121/M$142*100</f>
        <v>52.123767959770298</v>
      </c>
      <c r="N122" s="493">
        <f t="shared" ref="N122" si="157">N121/N$142*100</f>
        <v>42.905970993651174</v>
      </c>
      <c r="O122" s="493">
        <f t="shared" ref="O122" si="158">O121/O$142*100</f>
        <v>43.039056048866733</v>
      </c>
      <c r="P122" s="493">
        <f t="shared" ref="P122" si="159">P121/P$142*100</f>
        <v>42.819319090232632</v>
      </c>
      <c r="Q122" s="493">
        <f t="shared" ref="Q122" si="160">Q121/Q$142*100</f>
        <v>35.414796770347728</v>
      </c>
      <c r="R122" s="493">
        <f t="shared" ref="R122" si="161">R121/R$142*100</f>
        <v>40.199205232077006</v>
      </c>
      <c r="S122" s="493">
        <f t="shared" ref="S122" si="162">S121/S$142*100</f>
        <v>31.646873780842142</v>
      </c>
      <c r="U122" s="1472"/>
      <c r="V122" s="471" t="s">
        <v>154</v>
      </c>
      <c r="W122" s="493">
        <f t="shared" ref="W122:AC122" si="163">W121/W$142*100</f>
        <v>49.193733421642236</v>
      </c>
      <c r="X122" s="493">
        <f t="shared" si="163"/>
        <v>36.803213737271292</v>
      </c>
      <c r="Y122" s="493">
        <f t="shared" si="163"/>
        <v>44.125509445559445</v>
      </c>
      <c r="Z122" s="493">
        <f t="shared" si="163"/>
        <v>38.332237027821783</v>
      </c>
      <c r="AA122" s="493">
        <f t="shared" si="163"/>
        <v>26.575283256968845</v>
      </c>
      <c r="AB122" s="493">
        <f t="shared" si="163"/>
        <v>37.169259660822938</v>
      </c>
      <c r="AC122" s="493">
        <f t="shared" si="163"/>
        <v>33.455848824591406</v>
      </c>
    </row>
    <row r="123" spans="1:29" ht="15" thickBot="1" x14ac:dyDescent="0.35">
      <c r="A123" s="1472"/>
      <c r="B123" s="473" t="s">
        <v>17</v>
      </c>
      <c r="C123" s="1166">
        <v>444.76574007109383</v>
      </c>
      <c r="D123" s="1166">
        <v>1317.4745495646248</v>
      </c>
      <c r="E123" s="72">
        <v>582.48842784136343</v>
      </c>
      <c r="F123" s="72">
        <v>782.61619510151559</v>
      </c>
      <c r="G123" s="72">
        <v>3137.8118252722174</v>
      </c>
      <c r="H123" s="72">
        <v>1229.1309109907388</v>
      </c>
      <c r="I123" s="72">
        <v>343.0511537649752</v>
      </c>
      <c r="J123" s="120"/>
      <c r="K123" s="1472"/>
      <c r="L123" s="473" t="s">
        <v>17</v>
      </c>
      <c r="M123" s="1166">
        <v>444.76574007109383</v>
      </c>
      <c r="N123" s="1166">
        <v>1317.4745495646248</v>
      </c>
      <c r="O123" s="72">
        <v>582.48842784136343</v>
      </c>
      <c r="P123" s="72">
        <v>782.61619510151559</v>
      </c>
      <c r="Q123" s="72">
        <v>3137.8118252722174</v>
      </c>
      <c r="R123" s="72">
        <v>1229.1309109907388</v>
      </c>
      <c r="S123" s="72">
        <v>343.0511537649752</v>
      </c>
      <c r="U123" s="1472"/>
      <c r="V123" s="473" t="s">
        <v>17</v>
      </c>
      <c r="W123" s="1166">
        <v>444.76574007109383</v>
      </c>
      <c r="X123" s="1166">
        <v>1317.4745495646248</v>
      </c>
      <c r="Y123" s="72">
        <v>582.48842784136343</v>
      </c>
      <c r="Z123" s="72">
        <v>782.61619510151559</v>
      </c>
      <c r="AA123" s="72">
        <v>3137.8118252722174</v>
      </c>
      <c r="AB123" s="72">
        <v>1229.1309109907388</v>
      </c>
      <c r="AC123" s="72">
        <v>343.0511537649752</v>
      </c>
    </row>
    <row r="124" spans="1:29" ht="15" thickBot="1" x14ac:dyDescent="0.35">
      <c r="A124" s="1472"/>
      <c r="B124" s="471" t="s">
        <v>18</v>
      </c>
      <c r="C124" s="72">
        <v>368</v>
      </c>
      <c r="D124" s="72">
        <v>1411</v>
      </c>
      <c r="E124" s="72">
        <v>497</v>
      </c>
      <c r="F124" s="72">
        <v>832</v>
      </c>
      <c r="G124" s="72">
        <v>3424</v>
      </c>
      <c r="H124" s="72">
        <v>1284</v>
      </c>
      <c r="I124" s="72">
        <v>520</v>
      </c>
      <c r="J124" s="120"/>
      <c r="K124" s="1472"/>
      <c r="L124" s="471" t="s">
        <v>18</v>
      </c>
      <c r="M124" s="72">
        <v>368</v>
      </c>
      <c r="N124" s="72">
        <v>1411</v>
      </c>
      <c r="O124" s="72">
        <v>497</v>
      </c>
      <c r="P124" s="72">
        <v>832</v>
      </c>
      <c r="Q124" s="72">
        <v>3424</v>
      </c>
      <c r="R124" s="72">
        <v>1284</v>
      </c>
      <c r="S124" s="72">
        <v>520</v>
      </c>
      <c r="U124" s="1472"/>
      <c r="V124" s="471" t="s">
        <v>18</v>
      </c>
      <c r="W124" s="72">
        <v>368</v>
      </c>
      <c r="X124" s="72">
        <v>1411</v>
      </c>
      <c r="Y124" s="72">
        <v>497</v>
      </c>
      <c r="Z124" s="72">
        <v>832</v>
      </c>
      <c r="AA124" s="72">
        <v>3424</v>
      </c>
      <c r="AB124" s="72">
        <v>1284</v>
      </c>
      <c r="AC124" s="72">
        <v>520</v>
      </c>
    </row>
    <row r="125" spans="1:29" ht="15" thickBot="1" x14ac:dyDescent="0.35">
      <c r="A125" s="1472"/>
      <c r="B125" s="473" t="s">
        <v>252</v>
      </c>
      <c r="C125" s="970">
        <v>9.59</v>
      </c>
      <c r="D125" s="970">
        <v>2.919</v>
      </c>
      <c r="E125" s="1164">
        <v>6.8990000000000009</v>
      </c>
      <c r="F125" s="1164">
        <v>3.742</v>
      </c>
      <c r="G125" s="1164">
        <v>0</v>
      </c>
      <c r="H125" s="1164">
        <v>4.1219999999999999</v>
      </c>
      <c r="I125" s="1164">
        <v>0</v>
      </c>
      <c r="J125" s="120"/>
      <c r="K125" s="1472"/>
      <c r="L125" s="473" t="s">
        <v>252</v>
      </c>
      <c r="M125" s="970">
        <v>20</v>
      </c>
      <c r="N125" s="970">
        <v>10</v>
      </c>
      <c r="O125" s="1164">
        <v>20</v>
      </c>
      <c r="P125" s="1164">
        <v>10</v>
      </c>
      <c r="Q125" s="1164">
        <v>0</v>
      </c>
      <c r="R125" s="1164">
        <v>10</v>
      </c>
      <c r="S125" s="1164">
        <v>0</v>
      </c>
      <c r="U125" s="1472"/>
      <c r="V125" s="473" t="s">
        <v>252</v>
      </c>
      <c r="W125" s="970">
        <v>2</v>
      </c>
      <c r="X125" s="970">
        <v>1</v>
      </c>
      <c r="Y125" s="1164">
        <v>2</v>
      </c>
      <c r="Z125" s="1164">
        <v>2</v>
      </c>
      <c r="AA125" s="1164">
        <v>0</v>
      </c>
      <c r="AB125" s="1164">
        <v>2</v>
      </c>
      <c r="AC125" s="1164">
        <v>0</v>
      </c>
    </row>
    <row r="126" spans="1:29" ht="15" thickBot="1" x14ac:dyDescent="0.35">
      <c r="A126" s="1472"/>
      <c r="B126" s="471" t="s">
        <v>287</v>
      </c>
      <c r="C126" s="1162">
        <v>46.962543941646182</v>
      </c>
      <c r="D126" s="1162">
        <v>50.082129741093304</v>
      </c>
      <c r="E126" s="1162">
        <v>48.607332843234794</v>
      </c>
      <c r="F126" s="1162">
        <v>43.89658723829438</v>
      </c>
      <c r="G126" s="1162">
        <v>50.497162221043823</v>
      </c>
      <c r="H126" s="1162">
        <v>52.895111179566705</v>
      </c>
      <c r="I126" s="1162">
        <v>45.431816036888378</v>
      </c>
      <c r="J126" s="120"/>
      <c r="K126" s="1472"/>
      <c r="L126" s="471" t="s">
        <v>287</v>
      </c>
      <c r="M126" s="1162">
        <v>55.083045271929421</v>
      </c>
      <c r="N126" s="1162">
        <v>62.057150485443863</v>
      </c>
      <c r="O126" s="1162">
        <v>53.948324811713064</v>
      </c>
      <c r="P126" s="1162">
        <v>50.842950065253177</v>
      </c>
      <c r="Q126" s="1162">
        <v>57.393587174161453</v>
      </c>
      <c r="R126" s="1162">
        <v>60.487497944426664</v>
      </c>
      <c r="S126" s="1162">
        <v>52.865742630339298</v>
      </c>
      <c r="U126" s="1472"/>
      <c r="V126" s="471" t="s">
        <v>287</v>
      </c>
      <c r="W126" s="1162">
        <v>2.4240432673666454</v>
      </c>
      <c r="X126" s="1162">
        <v>2.1466104075898254</v>
      </c>
      <c r="Y126" s="1162">
        <v>2.2129989639603189</v>
      </c>
      <c r="Z126" s="1162">
        <v>2.0943638562354905</v>
      </c>
      <c r="AA126" s="1162">
        <v>2.0360232520839308</v>
      </c>
      <c r="AB126" s="1162">
        <v>2.0978236419783758</v>
      </c>
      <c r="AC126" s="1162">
        <v>2.0122417627680416</v>
      </c>
    </row>
    <row r="127" spans="1:29" x14ac:dyDescent="0.3">
      <c r="A127" s="1418"/>
      <c r="B127" s="598" t="s">
        <v>254</v>
      </c>
      <c r="C127" s="1163">
        <v>4.1632707046717359</v>
      </c>
      <c r="D127" s="1163">
        <v>2.5796475353716395</v>
      </c>
      <c r="E127" s="1163">
        <v>3.7653629056050715</v>
      </c>
      <c r="F127" s="1163">
        <v>2.9336279934650786</v>
      </c>
      <c r="G127" s="1163">
        <v>1.6853970310438666</v>
      </c>
      <c r="H127" s="1163">
        <v>2.8207536794951067</v>
      </c>
      <c r="I127" s="1163">
        <v>4.5859504117732648</v>
      </c>
      <c r="J127" s="120"/>
      <c r="K127" s="1418"/>
      <c r="L127" s="598" t="s">
        <v>254</v>
      </c>
      <c r="M127" s="1163">
        <v>4.8831602689513964</v>
      </c>
      <c r="N127" s="1163">
        <v>3.196461015726515</v>
      </c>
      <c r="O127" s="1163">
        <v>4.1791023942970886</v>
      </c>
      <c r="P127" s="1163">
        <v>3.3978564386357366</v>
      </c>
      <c r="Q127" s="1163">
        <v>1.9155726217022564</v>
      </c>
      <c r="R127" s="1163">
        <v>3.2256351973810498</v>
      </c>
      <c r="S127" s="1163">
        <v>5.3363412544956379</v>
      </c>
      <c r="U127" s="1418"/>
      <c r="V127" s="598" t="s">
        <v>254</v>
      </c>
      <c r="W127" s="1163">
        <v>0.21489356143960539</v>
      </c>
      <c r="X127" s="1163">
        <v>0.11056834595431721</v>
      </c>
      <c r="Y127" s="1163">
        <v>0.17142977657121947</v>
      </c>
      <c r="Z127" s="1163">
        <v>0.13996724628729101</v>
      </c>
      <c r="AA127" s="1163">
        <v>6.7954463048391131E-2</v>
      </c>
      <c r="AB127" s="1163">
        <v>0.11187127931263766</v>
      </c>
      <c r="AC127" s="1163">
        <v>0.20311846951177895</v>
      </c>
    </row>
    <row r="128" spans="1:29" ht="15" thickBot="1" x14ac:dyDescent="0.35">
      <c r="A128" s="1471" t="s">
        <v>781</v>
      </c>
      <c r="B128" s="471" t="s">
        <v>265</v>
      </c>
      <c r="C128" s="493">
        <v>7.0218148407300749</v>
      </c>
      <c r="D128" s="493">
        <v>7.6259853410632674</v>
      </c>
      <c r="E128" s="493">
        <v>8.3764785592572721</v>
      </c>
      <c r="F128" s="493">
        <v>9.4386687518970582</v>
      </c>
      <c r="G128" s="493">
        <v>13.036212728460784</v>
      </c>
      <c r="H128" s="493">
        <v>11.871618821586692</v>
      </c>
      <c r="I128" s="493">
        <v>9.7220166572430049</v>
      </c>
      <c r="J128" s="120"/>
      <c r="K128" s="1471" t="s">
        <v>781</v>
      </c>
      <c r="L128" s="471" t="s">
        <v>265</v>
      </c>
      <c r="M128" s="493">
        <v>7.7396623543002203</v>
      </c>
      <c r="N128" s="493">
        <v>8.9992126736917015</v>
      </c>
      <c r="O128" s="493">
        <v>8.6614986632753066</v>
      </c>
      <c r="P128" s="493">
        <v>10.278398502671331</v>
      </c>
      <c r="Q128" s="493">
        <v>16.575129303165046</v>
      </c>
      <c r="R128" s="493">
        <v>12.016419025639538</v>
      </c>
      <c r="S128" s="493">
        <v>10.696957346126249</v>
      </c>
      <c r="U128" s="1471" t="s">
        <v>781</v>
      </c>
      <c r="V128" s="471" t="s">
        <v>265</v>
      </c>
      <c r="W128" s="493">
        <v>0.34038139431135778</v>
      </c>
      <c r="X128" s="493">
        <v>0.54817933006860109</v>
      </c>
      <c r="Y128" s="493">
        <v>0.44032363905639016</v>
      </c>
      <c r="Z128" s="493">
        <v>0.53717198981536052</v>
      </c>
      <c r="AA128" s="493">
        <v>1.0183826200469501</v>
      </c>
      <c r="AB128" s="493">
        <v>0.58764713297261517</v>
      </c>
      <c r="AC128" s="493">
        <v>0.38331229998885502</v>
      </c>
    </row>
    <row r="129" spans="1:29" ht="15" thickBot="1" x14ac:dyDescent="0.35">
      <c r="A129" s="1472"/>
      <c r="B129" s="471" t="s">
        <v>154</v>
      </c>
      <c r="C129" s="493">
        <f>C128/C$142*100</f>
        <v>17.14574369524891</v>
      </c>
      <c r="D129" s="493">
        <f t="shared" ref="D129" si="164">D128/D$142*100</f>
        <v>20.150663134813808</v>
      </c>
      <c r="E129" s="493">
        <f t="shared" ref="E129" si="165">E128/E$142*100</f>
        <v>20.002258402302193</v>
      </c>
      <c r="F129" s="493">
        <f t="shared" ref="F129" si="166">F128/F$142*100</f>
        <v>23.912684581506507</v>
      </c>
      <c r="G129" s="493">
        <f t="shared" ref="G129" si="167">G128/G$142*100</f>
        <v>31.847021978133128</v>
      </c>
      <c r="H129" s="493">
        <f t="shared" ref="H129" si="168">H128/H$142*100</f>
        <v>28.157611674580878</v>
      </c>
      <c r="I129" s="493">
        <f t="shared" ref="I129" si="169">I128/I$142*100</f>
        <v>27.53304117317532</v>
      </c>
      <c r="J129" s="120"/>
      <c r="K129" s="1472"/>
      <c r="L129" s="471" t="s">
        <v>154</v>
      </c>
      <c r="M129" s="493">
        <f>M128/M$142*100</f>
        <v>9.6671437262321991</v>
      </c>
      <c r="N129" s="493">
        <f t="shared" ref="N129" si="170">N128/N$142*100</f>
        <v>11.056719162986155</v>
      </c>
      <c r="O129" s="493">
        <f t="shared" ref="O129" si="171">O128/O$142*100</f>
        <v>9.9391472848013152</v>
      </c>
      <c r="P129" s="493">
        <f t="shared" ref="P129" si="172">P128/P$142*100</f>
        <v>12.589239762623173</v>
      </c>
      <c r="Q129" s="493">
        <f t="shared" ref="Q129" si="173">Q128/Q$142*100</f>
        <v>18.52044403168161</v>
      </c>
      <c r="R129" s="493">
        <f t="shared" ref="R129" si="174">R128/R$142*100</f>
        <v>13.642133829721912</v>
      </c>
      <c r="S129" s="493">
        <f t="shared" ref="S129" si="175">S128/S$142*100</f>
        <v>12.21082882929379</v>
      </c>
      <c r="U129" s="1472"/>
      <c r="V129" s="471" t="s">
        <v>154</v>
      </c>
      <c r="W129" s="493">
        <f t="shared" ref="W129:AC129" si="176">W128/W$142*100</f>
        <v>7.3279514518923987</v>
      </c>
      <c r="X129" s="493">
        <f t="shared" si="176"/>
        <v>11.359790308879848</v>
      </c>
      <c r="Y129" s="493">
        <f t="shared" si="176"/>
        <v>9.6722409953713395</v>
      </c>
      <c r="Z129" s="493">
        <f t="shared" si="176"/>
        <v>11.587421912047022</v>
      </c>
      <c r="AA129" s="493">
        <f t="shared" si="176"/>
        <v>18.366288327917797</v>
      </c>
      <c r="AB129" s="493">
        <f t="shared" si="176"/>
        <v>12.424269662507385</v>
      </c>
      <c r="AC129" s="493">
        <f t="shared" si="176"/>
        <v>8.5048371914060983</v>
      </c>
    </row>
    <row r="130" spans="1:29" ht="15" thickBot="1" x14ac:dyDescent="0.35">
      <c r="A130" s="1472"/>
      <c r="B130" s="473" t="s">
        <v>17</v>
      </c>
      <c r="C130" s="1166">
        <v>444.76574007109383</v>
      </c>
      <c r="D130" s="1166">
        <v>1317.4745495646248</v>
      </c>
      <c r="E130" s="72">
        <v>582.48842784136343</v>
      </c>
      <c r="F130" s="72">
        <v>782.61619510151559</v>
      </c>
      <c r="G130" s="72">
        <v>3137.8118252722174</v>
      </c>
      <c r="H130" s="72">
        <v>1229.1309109907388</v>
      </c>
      <c r="I130" s="72">
        <v>343.0511537649752</v>
      </c>
      <c r="J130" s="120"/>
      <c r="K130" s="1472"/>
      <c r="L130" s="473" t="s">
        <v>17</v>
      </c>
      <c r="M130" s="1166">
        <v>444.76574007109383</v>
      </c>
      <c r="N130" s="1166">
        <v>1317.4745495646248</v>
      </c>
      <c r="O130" s="72">
        <v>582.48842784136343</v>
      </c>
      <c r="P130" s="72">
        <v>782.61619510151559</v>
      </c>
      <c r="Q130" s="72">
        <v>3137.8118252722174</v>
      </c>
      <c r="R130" s="72">
        <v>1229.1309109907388</v>
      </c>
      <c r="S130" s="72">
        <v>343.0511537649752</v>
      </c>
      <c r="U130" s="1472"/>
      <c r="V130" s="473" t="s">
        <v>17</v>
      </c>
      <c r="W130" s="1166">
        <v>444.76574007109383</v>
      </c>
      <c r="X130" s="1166">
        <v>1317.4745495646248</v>
      </c>
      <c r="Y130" s="72">
        <v>582.48842784136343</v>
      </c>
      <c r="Z130" s="72">
        <v>782.61619510151559</v>
      </c>
      <c r="AA130" s="72">
        <v>3137.8118252722174</v>
      </c>
      <c r="AB130" s="72">
        <v>1229.1309109907388</v>
      </c>
      <c r="AC130" s="72">
        <v>343.0511537649752</v>
      </c>
    </row>
    <row r="131" spans="1:29" ht="15" thickBot="1" x14ac:dyDescent="0.35">
      <c r="A131" s="1472"/>
      <c r="B131" s="471" t="s">
        <v>18</v>
      </c>
      <c r="C131" s="72">
        <v>368</v>
      </c>
      <c r="D131" s="72">
        <v>1411</v>
      </c>
      <c r="E131" s="72">
        <v>497</v>
      </c>
      <c r="F131" s="72">
        <v>832</v>
      </c>
      <c r="G131" s="72">
        <v>3424</v>
      </c>
      <c r="H131" s="72">
        <v>1284</v>
      </c>
      <c r="I131" s="72">
        <v>520</v>
      </c>
      <c r="J131" s="120"/>
      <c r="K131" s="1472"/>
      <c r="L131" s="471" t="s">
        <v>18</v>
      </c>
      <c r="M131" s="72">
        <v>368</v>
      </c>
      <c r="N131" s="72">
        <v>1411</v>
      </c>
      <c r="O131" s="72">
        <v>497</v>
      </c>
      <c r="P131" s="72">
        <v>832</v>
      </c>
      <c r="Q131" s="72">
        <v>3424</v>
      </c>
      <c r="R131" s="72">
        <v>1284</v>
      </c>
      <c r="S131" s="72">
        <v>520</v>
      </c>
      <c r="U131" s="1472"/>
      <c r="V131" s="471" t="s">
        <v>18</v>
      </c>
      <c r="W131" s="72">
        <v>368</v>
      </c>
      <c r="X131" s="72">
        <v>1411</v>
      </c>
      <c r="Y131" s="72">
        <v>497</v>
      </c>
      <c r="Z131" s="72">
        <v>832</v>
      </c>
      <c r="AA131" s="72">
        <v>3424</v>
      </c>
      <c r="AB131" s="72">
        <v>1284</v>
      </c>
      <c r="AC131" s="72">
        <v>520</v>
      </c>
    </row>
    <row r="132" spans="1:29" ht="15" thickBot="1" x14ac:dyDescent="0.35">
      <c r="A132" s="1472"/>
      <c r="B132" s="473" t="s">
        <v>252</v>
      </c>
      <c r="C132" s="970">
        <v>0</v>
      </c>
      <c r="D132" s="970">
        <v>0</v>
      </c>
      <c r="E132" s="1164">
        <v>0</v>
      </c>
      <c r="F132" s="1164">
        <v>0</v>
      </c>
      <c r="G132" s="1164">
        <v>0</v>
      </c>
      <c r="H132" s="1164">
        <v>0</v>
      </c>
      <c r="I132" s="1164">
        <v>0</v>
      </c>
      <c r="J132" s="120"/>
      <c r="K132" s="1472"/>
      <c r="L132" s="473" t="s">
        <v>252</v>
      </c>
      <c r="M132" s="970">
        <v>0</v>
      </c>
      <c r="N132" s="970">
        <v>0</v>
      </c>
      <c r="O132" s="1164">
        <v>0</v>
      </c>
      <c r="P132" s="1164">
        <v>0</v>
      </c>
      <c r="Q132" s="1164">
        <v>0</v>
      </c>
      <c r="R132" s="1164">
        <v>0</v>
      </c>
      <c r="S132" s="1164">
        <v>0</v>
      </c>
      <c r="U132" s="1472"/>
      <c r="V132" s="473" t="s">
        <v>252</v>
      </c>
      <c r="W132" s="970">
        <v>0</v>
      </c>
      <c r="X132" s="970">
        <v>0</v>
      </c>
      <c r="Y132" s="1164">
        <v>0</v>
      </c>
      <c r="Z132" s="1164">
        <v>0</v>
      </c>
      <c r="AA132" s="1164">
        <v>0</v>
      </c>
      <c r="AB132" s="1164">
        <v>0</v>
      </c>
      <c r="AC132" s="1164">
        <v>0</v>
      </c>
    </row>
    <row r="133" spans="1:29" ht="15" thickBot="1" x14ac:dyDescent="0.35">
      <c r="A133" s="1472"/>
      <c r="B133" s="471" t="s">
        <v>287</v>
      </c>
      <c r="C133" s="1162">
        <v>26.818686004474792</v>
      </c>
      <c r="D133" s="1162">
        <v>28.528546961015284</v>
      </c>
      <c r="E133" s="1162">
        <v>30.262583438233278</v>
      </c>
      <c r="F133" s="1162">
        <v>35.91333588915316</v>
      </c>
      <c r="G133" s="1162">
        <v>43.980012882419409</v>
      </c>
      <c r="H133" s="1162">
        <v>44.387918360799446</v>
      </c>
      <c r="I133" s="1162">
        <v>41.983667252738684</v>
      </c>
      <c r="J133" s="120"/>
      <c r="K133" s="1472"/>
      <c r="L133" s="471" t="s">
        <v>287</v>
      </c>
      <c r="M133" s="1162">
        <v>28.452965177163193</v>
      </c>
      <c r="N133" s="1162">
        <v>26.637661795039893</v>
      </c>
      <c r="O133" s="1162">
        <v>29.782513104283062</v>
      </c>
      <c r="P133" s="1162">
        <v>32.985235698422478</v>
      </c>
      <c r="Q133" s="1162">
        <v>41.239808666169282</v>
      </c>
      <c r="R133" s="1162">
        <v>36.164154971226338</v>
      </c>
      <c r="S133" s="1162">
        <v>37.336132956757211</v>
      </c>
      <c r="U133" s="1472"/>
      <c r="V133" s="471" t="s">
        <v>287</v>
      </c>
      <c r="W133" s="1162">
        <v>1.1014678062105046</v>
      </c>
      <c r="X133" s="1162">
        <v>1.3846550953999222</v>
      </c>
      <c r="Y133" s="1162">
        <v>1.3975264246415151</v>
      </c>
      <c r="Z133" s="1162">
        <v>1.4211242296384152</v>
      </c>
      <c r="AA133" s="1162">
        <v>1.8544845941172037</v>
      </c>
      <c r="AB133" s="1162">
        <v>1.5074959438111644</v>
      </c>
      <c r="AC133" s="1162">
        <v>1.0878452239905732</v>
      </c>
    </row>
    <row r="134" spans="1:29" x14ac:dyDescent="0.3">
      <c r="A134" s="1418"/>
      <c r="B134" s="598" t="s">
        <v>254</v>
      </c>
      <c r="C134" s="1163">
        <v>2.3775000331957314</v>
      </c>
      <c r="D134" s="1163">
        <v>1.4694581926960719</v>
      </c>
      <c r="E134" s="1163">
        <v>2.3442884528061811</v>
      </c>
      <c r="F134" s="1163">
        <v>2.4001038379408066</v>
      </c>
      <c r="G134" s="1163">
        <v>1.4678801714210166</v>
      </c>
      <c r="H134" s="1163">
        <v>2.3670880209761398</v>
      </c>
      <c r="I134" s="1163">
        <v>4.2378894994890777</v>
      </c>
      <c r="J134" s="120"/>
      <c r="K134" s="1418"/>
      <c r="L134" s="598" t="s">
        <v>254</v>
      </c>
      <c r="M134" s="1163">
        <v>2.5223803150510564</v>
      </c>
      <c r="N134" s="1163">
        <v>1.3720618302950363</v>
      </c>
      <c r="O134" s="1163">
        <v>2.3070998452072522</v>
      </c>
      <c r="P134" s="1163">
        <v>2.2044176302507412</v>
      </c>
      <c r="Q134" s="1163">
        <v>1.3764229122921612</v>
      </c>
      <c r="R134" s="1163">
        <v>1.9285368898198729</v>
      </c>
      <c r="S134" s="1163">
        <v>3.768760953073913</v>
      </c>
      <c r="U134" s="1418"/>
      <c r="V134" s="598" t="s">
        <v>254</v>
      </c>
      <c r="W134" s="1163">
        <v>9.7646086963118106E-2</v>
      </c>
      <c r="X134" s="1163">
        <v>7.1321290101953552E-2</v>
      </c>
      <c r="Y134" s="1163">
        <v>0.1082592656527633</v>
      </c>
      <c r="Z134" s="1163">
        <v>9.4974349591846308E-2</v>
      </c>
      <c r="AA134" s="1163">
        <v>6.1895415337601074E-2</v>
      </c>
      <c r="AB134" s="1163">
        <v>8.0390694631377158E-2</v>
      </c>
      <c r="AC134" s="1163">
        <v>0.10980860304713524</v>
      </c>
    </row>
    <row r="135" spans="1:29" ht="15" thickBot="1" x14ac:dyDescent="0.35">
      <c r="A135" s="1471" t="s">
        <v>720</v>
      </c>
      <c r="B135" s="471" t="s">
        <v>265</v>
      </c>
      <c r="C135" s="661">
        <v>0.62337984701365134</v>
      </c>
      <c r="D135" s="661">
        <v>0.83326416503979628</v>
      </c>
      <c r="E135" s="661">
        <v>0.58733761666562656</v>
      </c>
      <c r="F135" s="661">
        <v>1.4322907481009379</v>
      </c>
      <c r="G135" s="661">
        <v>0.70627172715965325</v>
      </c>
      <c r="H135" s="661">
        <v>1.2550751775861844</v>
      </c>
      <c r="I135" s="661">
        <v>2.5680404480107861</v>
      </c>
      <c r="J135" s="120"/>
      <c r="K135" s="1471" t="s">
        <v>720</v>
      </c>
      <c r="L135" s="471" t="s">
        <v>265</v>
      </c>
      <c r="M135" s="661">
        <v>1.0038210470128721</v>
      </c>
      <c r="N135" s="661">
        <v>2.8836410707052686</v>
      </c>
      <c r="O135" s="661">
        <v>3.1395580223602857</v>
      </c>
      <c r="P135" s="661">
        <v>2.7063199408728758</v>
      </c>
      <c r="Q135" s="661">
        <v>1.8791477330703106</v>
      </c>
      <c r="R135" s="661">
        <v>4.5643837061551382</v>
      </c>
      <c r="S135" s="661">
        <v>5.788391909151243</v>
      </c>
      <c r="U135" s="1471" t="s">
        <v>720</v>
      </c>
      <c r="V135" s="471" t="s">
        <v>265</v>
      </c>
      <c r="W135" s="493">
        <v>7.3509481609414243E-2</v>
      </c>
      <c r="X135" s="493">
        <v>8.1742540558595603E-2</v>
      </c>
      <c r="Y135" s="661">
        <v>7.5445711011925001E-2</v>
      </c>
      <c r="Z135" s="493">
        <v>7.4848655518426593E-2</v>
      </c>
      <c r="AA135" s="493">
        <v>5.0818434101309359E-2</v>
      </c>
      <c r="AB135" s="493">
        <v>5.8181933694084711E-2</v>
      </c>
      <c r="AC135" s="661">
        <v>7.2848796232363275E-2</v>
      </c>
    </row>
    <row r="136" spans="1:29" ht="15" thickBot="1" x14ac:dyDescent="0.35">
      <c r="A136" s="1472"/>
      <c r="B136" s="471" t="s">
        <v>154</v>
      </c>
      <c r="C136" s="661">
        <f>C135/C$142*100</f>
        <v>1.5221579212943548</v>
      </c>
      <c r="D136" s="661">
        <f t="shared" ref="D136" si="177">D135/D$142*100</f>
        <v>2.2017909478026532</v>
      </c>
      <c r="E136" s="661">
        <f t="shared" ref="E136" si="178">E135/E$142*100</f>
        <v>1.402508070047499</v>
      </c>
      <c r="F136" s="661">
        <f t="shared" ref="F136" si="179">F135/F$142*100</f>
        <v>3.6286808858997093</v>
      </c>
      <c r="G136" s="661">
        <f t="shared" ref="G136" si="180">G135/G$142*100</f>
        <v>1.7253976815123115</v>
      </c>
      <c r="H136" s="661">
        <f t="shared" ref="H136" si="181">H135/H$142*100</f>
        <v>2.9768408170768819</v>
      </c>
      <c r="I136" s="661">
        <f t="shared" ref="I136" si="182">I135/I$142*100</f>
        <v>7.2727671513279999</v>
      </c>
      <c r="J136" s="120"/>
      <c r="K136" s="1472"/>
      <c r="L136" s="471" t="s">
        <v>154</v>
      </c>
      <c r="M136" s="661">
        <f>M135/M$142*100</f>
        <v>1.2538121035084504</v>
      </c>
      <c r="N136" s="661">
        <f t="shared" ref="N136" si="183">N135/N$142*100</f>
        <v>3.5429332144632384</v>
      </c>
      <c r="O136" s="661">
        <f t="shared" ref="O136" si="184">O135/O$142*100</f>
        <v>3.6026709472028675</v>
      </c>
      <c r="P136" s="661">
        <f t="shared" ref="P136" si="185">P135/P$142*100</f>
        <v>3.3147684049379822</v>
      </c>
      <c r="Q136" s="661">
        <f t="shared" ref="Q136" si="186">Q135/Q$142*100</f>
        <v>2.0996910359513419</v>
      </c>
      <c r="R136" s="661">
        <f t="shared" ref="R136" si="187">R135/R$142*100</f>
        <v>5.1819042958396215</v>
      </c>
      <c r="S136" s="661">
        <f t="shared" ref="S136" si="188">S135/S$142*100</f>
        <v>6.6075857379305214</v>
      </c>
      <c r="U136" s="1472"/>
      <c r="V136" s="471" t="s">
        <v>154</v>
      </c>
      <c r="W136" s="493">
        <f t="shared" ref="W136:AC136" si="189">W135/W$142*100</f>
        <v>1.5825598034739301</v>
      </c>
      <c r="X136" s="493">
        <f t="shared" si="189"/>
        <v>1.6939312905952635</v>
      </c>
      <c r="Y136" s="661">
        <f t="shared" si="189"/>
        <v>1.6572562412008658</v>
      </c>
      <c r="Z136" s="493">
        <f t="shared" si="189"/>
        <v>1.61457218076391</v>
      </c>
      <c r="AA136" s="493">
        <f t="shared" si="189"/>
        <v>0.91649837173665449</v>
      </c>
      <c r="AB136" s="493">
        <f t="shared" si="189"/>
        <v>1.2301056078412267</v>
      </c>
      <c r="AC136" s="661">
        <f t="shared" si="189"/>
        <v>1.6163508229821526</v>
      </c>
    </row>
    <row r="137" spans="1:29" ht="15" thickBot="1" x14ac:dyDescent="0.35">
      <c r="A137" s="1472"/>
      <c r="B137" s="473" t="s">
        <v>17</v>
      </c>
      <c r="C137" s="658">
        <v>444.76574007109383</v>
      </c>
      <c r="D137" s="658">
        <v>1317.4745495646248</v>
      </c>
      <c r="E137" s="658">
        <v>582.48842784136343</v>
      </c>
      <c r="F137" s="658">
        <v>782.61619510151559</v>
      </c>
      <c r="G137" s="658">
        <v>3137.8118252722174</v>
      </c>
      <c r="H137" s="658">
        <v>1229.1309109907388</v>
      </c>
      <c r="I137" s="658">
        <v>343.0511537649752</v>
      </c>
      <c r="J137" s="120"/>
      <c r="K137" s="1472"/>
      <c r="L137" s="473" t="s">
        <v>17</v>
      </c>
      <c r="M137" s="658">
        <v>444.76574007109383</v>
      </c>
      <c r="N137" s="658">
        <v>1317.4745495646248</v>
      </c>
      <c r="O137" s="658">
        <v>582.48842784136343</v>
      </c>
      <c r="P137" s="658">
        <v>782.61619510151559</v>
      </c>
      <c r="Q137" s="658">
        <v>3137.8118252722174</v>
      </c>
      <c r="R137" s="658">
        <v>1229.1309109907388</v>
      </c>
      <c r="S137" s="658">
        <v>343.0511537649752</v>
      </c>
      <c r="U137" s="1472"/>
      <c r="V137" s="473" t="s">
        <v>17</v>
      </c>
      <c r="W137" s="1166">
        <v>444.76574007109383</v>
      </c>
      <c r="X137" s="1166">
        <v>1317.4745495646248</v>
      </c>
      <c r="Y137" s="658">
        <v>582.48842784136343</v>
      </c>
      <c r="Z137" s="72">
        <v>782.61619510151559</v>
      </c>
      <c r="AA137" s="72">
        <v>3137.8118252722174</v>
      </c>
      <c r="AB137" s="72">
        <v>1229.1309109907388</v>
      </c>
      <c r="AC137" s="658">
        <v>343.0511537649752</v>
      </c>
    </row>
    <row r="138" spans="1:29" ht="15" thickBot="1" x14ac:dyDescent="0.35">
      <c r="A138" s="1472"/>
      <c r="B138" s="471" t="s">
        <v>18</v>
      </c>
      <c r="C138" s="658">
        <v>368</v>
      </c>
      <c r="D138" s="658">
        <v>1411</v>
      </c>
      <c r="E138" s="658">
        <v>497</v>
      </c>
      <c r="F138" s="658">
        <v>832</v>
      </c>
      <c r="G138" s="658">
        <v>3424</v>
      </c>
      <c r="H138" s="658">
        <v>1284</v>
      </c>
      <c r="I138" s="658">
        <v>520</v>
      </c>
      <c r="J138" s="120"/>
      <c r="K138" s="1472"/>
      <c r="L138" s="471" t="s">
        <v>18</v>
      </c>
      <c r="M138" s="658">
        <v>368</v>
      </c>
      <c r="N138" s="658">
        <v>1411</v>
      </c>
      <c r="O138" s="658">
        <v>497</v>
      </c>
      <c r="P138" s="658">
        <v>832</v>
      </c>
      <c r="Q138" s="658">
        <v>3424</v>
      </c>
      <c r="R138" s="658">
        <v>1284</v>
      </c>
      <c r="S138" s="658">
        <v>520</v>
      </c>
      <c r="U138" s="1472"/>
      <c r="V138" s="471" t="s">
        <v>18</v>
      </c>
      <c r="W138" s="72">
        <v>368</v>
      </c>
      <c r="X138" s="72">
        <v>1411</v>
      </c>
      <c r="Y138" s="658">
        <v>497</v>
      </c>
      <c r="Z138" s="72">
        <v>832</v>
      </c>
      <c r="AA138" s="72">
        <v>3424</v>
      </c>
      <c r="AB138" s="72">
        <v>1284</v>
      </c>
      <c r="AC138" s="658">
        <v>520</v>
      </c>
    </row>
    <row r="139" spans="1:29" ht="15" thickBot="1" x14ac:dyDescent="0.35">
      <c r="A139" s="1472"/>
      <c r="B139" s="473" t="s">
        <v>252</v>
      </c>
      <c r="C139" s="658">
        <v>0</v>
      </c>
      <c r="D139" s="658">
        <v>0</v>
      </c>
      <c r="E139" s="658">
        <v>0</v>
      </c>
      <c r="F139" s="658">
        <v>0</v>
      </c>
      <c r="G139" s="658">
        <v>0</v>
      </c>
      <c r="H139" s="658">
        <v>0</v>
      </c>
      <c r="I139" s="658">
        <v>0</v>
      </c>
      <c r="J139" s="120"/>
      <c r="K139" s="1472"/>
      <c r="L139" s="473" t="s">
        <v>252</v>
      </c>
      <c r="M139" s="658">
        <v>0</v>
      </c>
      <c r="N139" s="658">
        <v>0</v>
      </c>
      <c r="O139" s="658">
        <v>0</v>
      </c>
      <c r="P139" s="658">
        <v>0</v>
      </c>
      <c r="Q139" s="658">
        <v>0</v>
      </c>
      <c r="R139" s="658">
        <v>0</v>
      </c>
      <c r="S139" s="658">
        <v>0</v>
      </c>
      <c r="U139" s="1472"/>
      <c r="V139" s="473" t="s">
        <v>252</v>
      </c>
      <c r="W139" s="970">
        <v>0</v>
      </c>
      <c r="X139" s="970">
        <v>0</v>
      </c>
      <c r="Y139" s="658">
        <v>0</v>
      </c>
      <c r="Z139" s="1164">
        <v>0</v>
      </c>
      <c r="AA139" s="1164">
        <v>0</v>
      </c>
      <c r="AB139" s="1164">
        <v>0</v>
      </c>
      <c r="AC139" s="658">
        <v>0</v>
      </c>
    </row>
    <row r="140" spans="1:29" ht="15" thickBot="1" x14ac:dyDescent="0.35">
      <c r="A140" s="1472"/>
      <c r="B140" s="471" t="s">
        <v>287</v>
      </c>
      <c r="C140" s="531">
        <v>8.1633429809212767</v>
      </c>
      <c r="D140" s="531">
        <v>14.323932622166502</v>
      </c>
      <c r="E140" s="531">
        <v>6.6721330320999401</v>
      </c>
      <c r="F140" s="531">
        <v>18.926731776006161</v>
      </c>
      <c r="G140" s="531">
        <v>13.442173858664351</v>
      </c>
      <c r="H140" s="531">
        <v>17.714514208132304</v>
      </c>
      <c r="I140" s="531">
        <v>30.905264243996807</v>
      </c>
      <c r="J140" s="120"/>
      <c r="K140" s="1472"/>
      <c r="L140" s="471" t="s">
        <v>287</v>
      </c>
      <c r="M140" s="531">
        <v>7.4683344263625333</v>
      </c>
      <c r="N140" s="531">
        <v>28.103706009746141</v>
      </c>
      <c r="O140" s="531">
        <v>25.333582764779617</v>
      </c>
      <c r="P140" s="531">
        <v>27.914703714347276</v>
      </c>
      <c r="Q140" s="531">
        <v>19.702117385980518</v>
      </c>
      <c r="R140" s="531">
        <v>48.639185429928418</v>
      </c>
      <c r="S140" s="531">
        <v>44.324664595787091</v>
      </c>
      <c r="U140" s="1472"/>
      <c r="V140" s="471" t="s">
        <v>287</v>
      </c>
      <c r="W140" s="1162">
        <v>0.41427516940991771</v>
      </c>
      <c r="X140" s="1162">
        <v>0.50783619884853937</v>
      </c>
      <c r="Y140" s="531">
        <v>0.62484220358459996</v>
      </c>
      <c r="Z140" s="1162">
        <v>0.44670997374071386</v>
      </c>
      <c r="AA140" s="1162">
        <v>0.36312636087318606</v>
      </c>
      <c r="AB140" s="1162">
        <v>0.36825530955526725</v>
      </c>
      <c r="AC140" s="531">
        <v>0.38504991746402761</v>
      </c>
    </row>
    <row r="141" spans="1:29" x14ac:dyDescent="0.3">
      <c r="A141" s="1418"/>
      <c r="B141" s="598" t="s">
        <v>254</v>
      </c>
      <c r="C141" s="532">
        <v>0.72368751417911104</v>
      </c>
      <c r="D141" s="532">
        <v>0.73780203990172011</v>
      </c>
      <c r="E141" s="532">
        <v>0.51685621799814596</v>
      </c>
      <c r="F141" s="532">
        <v>1.2648817062128883</v>
      </c>
      <c r="G141" s="532">
        <v>0.44864699154771764</v>
      </c>
      <c r="H141" s="532">
        <v>0.94466728623419927</v>
      </c>
      <c r="I141" s="532">
        <v>3.1196201615766586</v>
      </c>
      <c r="J141" s="120"/>
      <c r="K141" s="1418"/>
      <c r="L141" s="598" t="s">
        <v>254</v>
      </c>
      <c r="M141" s="532">
        <v>0.66207439632318676</v>
      </c>
      <c r="N141" s="532">
        <v>1.4475753391007473</v>
      </c>
      <c r="O141" s="532">
        <v>1.9624638347515011</v>
      </c>
      <c r="P141" s="532">
        <v>1.8655517751560564</v>
      </c>
      <c r="Q141" s="532">
        <v>0.65757933093854792</v>
      </c>
      <c r="R141" s="532">
        <v>2.5937966327995015</v>
      </c>
      <c r="S141" s="532">
        <v>4.474193012441237</v>
      </c>
      <c r="U141" s="1418"/>
      <c r="V141" s="598" t="s">
        <v>254</v>
      </c>
      <c r="W141" s="1163">
        <v>3.6725857070697129E-2</v>
      </c>
      <c r="X141" s="1163">
        <v>2.6157801305666639E-2</v>
      </c>
      <c r="Y141" s="532">
        <v>4.840334817016078E-2</v>
      </c>
      <c r="Z141" s="1163">
        <v>2.985382159236686E-2</v>
      </c>
      <c r="AA141" s="1163">
        <v>1.211973234912567E-2</v>
      </c>
      <c r="AB141" s="1163">
        <v>1.963806288061835E-2</v>
      </c>
      <c r="AC141" s="532">
        <v>3.8867471776027208E-2</v>
      </c>
    </row>
    <row r="142" spans="1:29" ht="15" thickBot="1" x14ac:dyDescent="0.35">
      <c r="A142" s="1471" t="s">
        <v>156</v>
      </c>
      <c r="B142" s="471" t="s">
        <v>265</v>
      </c>
      <c r="C142" s="493">
        <v>40.953690697451762</v>
      </c>
      <c r="D142" s="493">
        <v>37.844835626714634</v>
      </c>
      <c r="E142" s="493">
        <v>41.877663965650839</v>
      </c>
      <c r="F142" s="493">
        <v>39.471389001620906</v>
      </c>
      <c r="G142" s="493">
        <v>40.933851640545029</v>
      </c>
      <c r="H142" s="493">
        <v>42.161313107047803</v>
      </c>
      <c r="I142" s="493">
        <v>35.310362542569024</v>
      </c>
      <c r="J142" s="120"/>
      <c r="K142" s="1471" t="s">
        <v>156</v>
      </c>
      <c r="L142" s="471" t="s">
        <v>265</v>
      </c>
      <c r="M142" s="493">
        <v>80.061521515381244</v>
      </c>
      <c r="N142" s="493">
        <v>81.391347116943777</v>
      </c>
      <c r="O142" s="493">
        <v>87.145289380309762</v>
      </c>
      <c r="P142" s="493">
        <v>81.64431448185924</v>
      </c>
      <c r="Q142" s="493">
        <v>89.496392607062489</v>
      </c>
      <c r="R142" s="493">
        <v>88.083134028926963</v>
      </c>
      <c r="S142" s="493">
        <v>87.60222173014364</v>
      </c>
      <c r="U142" s="1471" t="s">
        <v>156</v>
      </c>
      <c r="V142" s="471" t="s">
        <v>265</v>
      </c>
      <c r="W142" s="493">
        <v>4.6449733809775218</v>
      </c>
      <c r="X142" s="493">
        <v>4.8256113463652062</v>
      </c>
      <c r="Y142" s="493">
        <v>4.5524469382752919</v>
      </c>
      <c r="Z142" s="493">
        <v>4.6358197180762213</v>
      </c>
      <c r="AA142" s="493">
        <v>5.5448471779621959</v>
      </c>
      <c r="AB142" s="493">
        <v>4.729832408145108</v>
      </c>
      <c r="AC142" s="493">
        <v>4.5069916256149085</v>
      </c>
    </row>
    <row r="143" spans="1:29" ht="15" thickBot="1" x14ac:dyDescent="0.35">
      <c r="A143" s="1472"/>
      <c r="B143" s="471" t="s">
        <v>154</v>
      </c>
      <c r="C143" s="501">
        <f>C142/C$142*100</f>
        <v>100</v>
      </c>
      <c r="D143" s="501">
        <f t="shared" ref="D143" si="190">D142/D$142*100</f>
        <v>100</v>
      </c>
      <c r="E143" s="501">
        <f t="shared" ref="E143" si="191">E142/E$142*100</f>
        <v>100</v>
      </c>
      <c r="F143" s="501">
        <f t="shared" ref="F143" si="192">F142/F$142*100</f>
        <v>100</v>
      </c>
      <c r="G143" s="501">
        <f t="shared" ref="G143" si="193">G142/G$142*100</f>
        <v>100</v>
      </c>
      <c r="H143" s="501">
        <f t="shared" ref="H143" si="194">H142/H$142*100</f>
        <v>100</v>
      </c>
      <c r="I143" s="501">
        <f t="shared" ref="I143" si="195">I142/I$142*100</f>
        <v>100</v>
      </c>
      <c r="K143" s="1472"/>
      <c r="L143" s="471" t="s">
        <v>154</v>
      </c>
      <c r="M143" s="501">
        <f>M142/M$142*100</f>
        <v>100</v>
      </c>
      <c r="N143" s="501">
        <f t="shared" ref="N143" si="196">N142/N$142*100</f>
        <v>100</v>
      </c>
      <c r="O143" s="501">
        <f t="shared" ref="O143" si="197">O142/O$142*100</f>
        <v>100</v>
      </c>
      <c r="P143" s="501">
        <f t="shared" ref="P143" si="198">P142/P$142*100</f>
        <v>100</v>
      </c>
      <c r="Q143" s="501">
        <f t="shared" ref="Q143" si="199">Q142/Q$142*100</f>
        <v>100</v>
      </c>
      <c r="R143" s="501">
        <f t="shared" ref="R143" si="200">R142/R$142*100</f>
        <v>100</v>
      </c>
      <c r="S143" s="501">
        <f t="shared" ref="S143" si="201">S142/S$142*100</f>
        <v>100</v>
      </c>
      <c r="U143" s="1472"/>
      <c r="V143" s="471" t="s">
        <v>154</v>
      </c>
      <c r="W143" s="501">
        <f t="shared" ref="W143:AC143" si="202">W142/W$142*100</f>
        <v>100</v>
      </c>
      <c r="X143" s="501">
        <f t="shared" si="202"/>
        <v>100</v>
      </c>
      <c r="Y143" s="501">
        <f t="shared" si="202"/>
        <v>100</v>
      </c>
      <c r="Z143" s="501">
        <f t="shared" si="202"/>
        <v>100</v>
      </c>
      <c r="AA143" s="501">
        <f t="shared" si="202"/>
        <v>100</v>
      </c>
      <c r="AB143" s="501">
        <f t="shared" si="202"/>
        <v>100</v>
      </c>
      <c r="AC143" s="501">
        <f t="shared" si="202"/>
        <v>100</v>
      </c>
    </row>
    <row r="144" spans="1:29" ht="15" thickBot="1" x14ac:dyDescent="0.35">
      <c r="A144" s="1472"/>
      <c r="B144" s="473" t="s">
        <v>17</v>
      </c>
      <c r="C144" s="1166">
        <v>444.76574007109383</v>
      </c>
      <c r="D144" s="1166">
        <v>1762.2402896357153</v>
      </c>
      <c r="E144" s="72">
        <v>582.48842784136343</v>
      </c>
      <c r="F144" s="72">
        <v>782.61619510151559</v>
      </c>
      <c r="G144" s="72">
        <v>3137.8118252722174</v>
      </c>
      <c r="H144" s="72">
        <v>1229.1309109907388</v>
      </c>
      <c r="I144" s="72">
        <v>343.0511537649752</v>
      </c>
      <c r="K144" s="1472"/>
      <c r="L144" s="473" t="s">
        <v>17</v>
      </c>
      <c r="M144" s="1166">
        <v>444.76574007109383</v>
      </c>
      <c r="N144" s="1166">
        <v>1317.4745495646248</v>
      </c>
      <c r="O144" s="72">
        <v>582.48842784136343</v>
      </c>
      <c r="P144" s="72">
        <v>782.61619510151559</v>
      </c>
      <c r="Q144" s="72">
        <v>3137.8118252722174</v>
      </c>
      <c r="R144" s="72">
        <v>1229.1309109907388</v>
      </c>
      <c r="S144" s="72">
        <v>343.0511537649752</v>
      </c>
      <c r="U144" s="1472"/>
      <c r="V144" s="473" t="s">
        <v>17</v>
      </c>
      <c r="W144" s="1166">
        <v>444.76574007109383</v>
      </c>
      <c r="X144" s="1166">
        <v>1317.4745495646248</v>
      </c>
      <c r="Y144" s="72">
        <v>582.48842784136343</v>
      </c>
      <c r="Z144" s="72">
        <v>782.61619510151559</v>
      </c>
      <c r="AA144" s="72">
        <v>3137.8118252722174</v>
      </c>
      <c r="AB144" s="72">
        <v>1229.1309109907388</v>
      </c>
      <c r="AC144" s="72">
        <v>343.0511537649752</v>
      </c>
    </row>
    <row r="145" spans="1:32" ht="15" thickBot="1" x14ac:dyDescent="0.35">
      <c r="A145" s="1472"/>
      <c r="B145" s="471" t="s">
        <v>18</v>
      </c>
      <c r="C145" s="72">
        <v>368</v>
      </c>
      <c r="D145" s="72">
        <v>1779</v>
      </c>
      <c r="E145" s="72">
        <v>497</v>
      </c>
      <c r="F145" s="72">
        <v>832</v>
      </c>
      <c r="G145" s="72">
        <v>3424</v>
      </c>
      <c r="H145" s="72">
        <v>1284</v>
      </c>
      <c r="I145" s="72">
        <v>520</v>
      </c>
      <c r="K145" s="1472"/>
      <c r="L145" s="471" t="s">
        <v>18</v>
      </c>
      <c r="M145" s="72">
        <v>368</v>
      </c>
      <c r="N145" s="72">
        <v>1411</v>
      </c>
      <c r="O145" s="72">
        <v>497</v>
      </c>
      <c r="P145" s="72">
        <v>832</v>
      </c>
      <c r="Q145" s="72">
        <v>3424</v>
      </c>
      <c r="R145" s="72">
        <v>1284</v>
      </c>
      <c r="S145" s="72">
        <v>520</v>
      </c>
      <c r="U145" s="1472"/>
      <c r="V145" s="471" t="s">
        <v>18</v>
      </c>
      <c r="W145" s="72">
        <v>368</v>
      </c>
      <c r="X145" s="72">
        <v>1411</v>
      </c>
      <c r="Y145" s="72">
        <v>497</v>
      </c>
      <c r="Z145" s="72">
        <v>832</v>
      </c>
      <c r="AA145" s="72">
        <v>3424</v>
      </c>
      <c r="AB145" s="72">
        <v>1284</v>
      </c>
      <c r="AC145" s="72">
        <v>520</v>
      </c>
    </row>
    <row r="146" spans="1:32" ht="15" thickBot="1" x14ac:dyDescent="0.35">
      <c r="A146" s="1472"/>
      <c r="B146" s="473" t="s">
        <v>252</v>
      </c>
      <c r="C146" s="970">
        <v>20.544</v>
      </c>
      <c r="D146" s="970">
        <v>15</v>
      </c>
      <c r="E146" s="1164">
        <v>20.713000000000001</v>
      </c>
      <c r="F146" s="1164">
        <v>17.029</v>
      </c>
      <c r="G146" s="1164">
        <v>16.319000000000003</v>
      </c>
      <c r="H146" s="1164">
        <v>15.200399999999998</v>
      </c>
      <c r="I146" s="1164">
        <v>10.033999999999999</v>
      </c>
      <c r="K146" s="1472"/>
      <c r="L146" s="473" t="s">
        <v>252</v>
      </c>
      <c r="M146" s="970">
        <v>61</v>
      </c>
      <c r="N146" s="970">
        <v>60</v>
      </c>
      <c r="O146" s="1164">
        <v>66</v>
      </c>
      <c r="P146" s="1164">
        <v>60</v>
      </c>
      <c r="Q146" s="1164">
        <v>66</v>
      </c>
      <c r="R146" s="1164">
        <v>63</v>
      </c>
      <c r="S146" s="1164">
        <v>60</v>
      </c>
      <c r="U146" s="1472"/>
      <c r="V146" s="473" t="s">
        <v>252</v>
      </c>
      <c r="W146" s="970">
        <v>4</v>
      </c>
      <c r="X146" s="970">
        <v>4</v>
      </c>
      <c r="Y146" s="1164">
        <v>4</v>
      </c>
      <c r="Z146" s="1164">
        <v>4</v>
      </c>
      <c r="AA146" s="1164">
        <v>5</v>
      </c>
      <c r="AB146" s="1164">
        <v>4</v>
      </c>
      <c r="AC146" s="1164">
        <v>4</v>
      </c>
    </row>
    <row r="147" spans="1:32" ht="15" thickBot="1" x14ac:dyDescent="0.35">
      <c r="A147" s="1472"/>
      <c r="B147" s="471" t="s">
        <v>287</v>
      </c>
      <c r="C147" s="1162">
        <v>51.96253774963747</v>
      </c>
      <c r="D147" s="1162">
        <v>56.35517027495473</v>
      </c>
      <c r="E147" s="1162">
        <v>53.718670008171841</v>
      </c>
      <c r="F147" s="1162">
        <v>57.829236398534619</v>
      </c>
      <c r="G147" s="1162">
        <v>65.837259628907034</v>
      </c>
      <c r="H147" s="1162">
        <v>68.199398296138952</v>
      </c>
      <c r="I147" s="1162">
        <v>69.301242640573406</v>
      </c>
      <c r="K147" s="1472"/>
      <c r="L147" s="471" t="s">
        <v>287</v>
      </c>
      <c r="M147" s="1162">
        <v>81.323972978521823</v>
      </c>
      <c r="N147" s="1162">
        <v>88.411086714848793</v>
      </c>
      <c r="O147" s="1162">
        <v>84.692770375215972</v>
      </c>
      <c r="P147" s="1162">
        <v>86.004434664864064</v>
      </c>
      <c r="Q147" s="1162">
        <v>90.245859636796609</v>
      </c>
      <c r="R147" s="1162">
        <v>97.434080436630083</v>
      </c>
      <c r="S147" s="1162">
        <v>98.820704719478385</v>
      </c>
      <c r="U147" s="1472"/>
      <c r="V147" s="471" t="s">
        <v>287</v>
      </c>
      <c r="W147" s="1162">
        <v>3.7163192711524204</v>
      </c>
      <c r="X147" s="1162">
        <v>3.8893162901863563</v>
      </c>
      <c r="Y147" s="1162">
        <v>3.6997547302971512</v>
      </c>
      <c r="Z147" s="1162">
        <v>3.7973486537934145</v>
      </c>
      <c r="AA147" s="1162">
        <v>4.321632905959242</v>
      </c>
      <c r="AB147" s="1162">
        <v>3.7462238668404462</v>
      </c>
      <c r="AC147" s="1162">
        <v>3.6094977048386254</v>
      </c>
    </row>
    <row r="148" spans="1:32" x14ac:dyDescent="0.3">
      <c r="A148" s="1418"/>
      <c r="B148" s="598" t="s">
        <v>254</v>
      </c>
      <c r="C148" s="1163">
        <v>4.6065245405417814</v>
      </c>
      <c r="D148" s="1163">
        <v>2.5098623429333387</v>
      </c>
      <c r="E148" s="1163">
        <v>4.161312204468385</v>
      </c>
      <c r="F148" s="1163">
        <v>3.8647529890763921</v>
      </c>
      <c r="G148" s="1163">
        <v>2.1973892597153246</v>
      </c>
      <c r="H148" s="1163">
        <v>3.6368900526576438</v>
      </c>
      <c r="I148" s="1163">
        <v>6.9953633807173592</v>
      </c>
      <c r="K148" s="1418"/>
      <c r="L148" s="711" t="s">
        <v>254</v>
      </c>
      <c r="M148" s="1167">
        <v>7.2094415223692794</v>
      </c>
      <c r="N148" s="1167">
        <v>4.5539086121641681</v>
      </c>
      <c r="O148" s="1167">
        <v>6.5607182556644013</v>
      </c>
      <c r="P148" s="1167">
        <v>5.7477137282981872</v>
      </c>
      <c r="Q148" s="1167">
        <v>3.0120525036647194</v>
      </c>
      <c r="R148" s="1167">
        <v>5.1958968375515164</v>
      </c>
      <c r="S148" s="1167">
        <v>9.9750987530864048</v>
      </c>
      <c r="U148" s="1418"/>
      <c r="V148" s="711" t="s">
        <v>254</v>
      </c>
      <c r="W148" s="1167">
        <v>0.3294549624488155</v>
      </c>
      <c r="X148" s="1167">
        <v>0.20033223894685309</v>
      </c>
      <c r="Y148" s="1167">
        <v>0.28660118559121278</v>
      </c>
      <c r="Z148" s="1167">
        <v>0.25377846007119664</v>
      </c>
      <c r="AA148" s="1167">
        <v>0.14423914035172933</v>
      </c>
      <c r="AB148" s="1167">
        <v>0.19977601938919184</v>
      </c>
      <c r="AC148" s="1167">
        <v>0.36434769572845505</v>
      </c>
    </row>
    <row r="149" spans="1:32" x14ac:dyDescent="0.3">
      <c r="A149" s="1209" t="s">
        <v>974</v>
      </c>
      <c r="B149" s="1209"/>
      <c r="C149" s="1209"/>
      <c r="D149" s="1209"/>
      <c r="E149" s="1209"/>
      <c r="F149" s="1209"/>
      <c r="G149" s="1209"/>
      <c r="H149" s="1209"/>
      <c r="I149" s="1209"/>
      <c r="K149" s="1209" t="s">
        <v>974</v>
      </c>
      <c r="L149" s="1209"/>
      <c r="M149" s="1209"/>
      <c r="N149" s="1209"/>
      <c r="O149" s="1209"/>
      <c r="P149" s="1209"/>
      <c r="Q149" s="1209"/>
      <c r="R149" s="1209"/>
      <c r="S149" s="1209"/>
      <c r="U149" s="1209" t="s">
        <v>974</v>
      </c>
      <c r="V149" s="1209"/>
      <c r="W149" s="1209"/>
      <c r="X149" s="1209"/>
      <c r="Y149" s="1209"/>
      <c r="Z149" s="1209"/>
      <c r="AA149" s="1209"/>
      <c r="AB149" s="1209"/>
      <c r="AC149" s="1209"/>
    </row>
    <row r="150" spans="1:32" x14ac:dyDescent="0.3">
      <c r="A150" s="120"/>
      <c r="B150" s="120"/>
      <c r="C150" s="120"/>
      <c r="D150" s="120"/>
      <c r="E150" s="120"/>
      <c r="F150" s="120"/>
      <c r="G150" s="120"/>
      <c r="H150" s="120"/>
      <c r="I150" s="120"/>
      <c r="R150" s="120"/>
      <c r="S150" s="120"/>
      <c r="T150" s="120"/>
      <c r="AC150" s="120"/>
      <c r="AD150" s="120"/>
      <c r="AE150" s="120"/>
      <c r="AF150" s="120"/>
    </row>
    <row r="151" spans="1:32" x14ac:dyDescent="0.3">
      <c r="A151" s="1215" t="s">
        <v>290</v>
      </c>
      <c r="B151" s="1215"/>
      <c r="C151" s="1215"/>
      <c r="D151" s="1215"/>
      <c r="E151" s="1215"/>
      <c r="F151" s="1215"/>
      <c r="G151" s="1215"/>
      <c r="H151" s="1215"/>
      <c r="I151" s="1215"/>
      <c r="J151" s="120"/>
      <c r="K151" s="1215" t="s">
        <v>290</v>
      </c>
      <c r="L151" s="1215"/>
      <c r="M151" s="1215"/>
      <c r="N151" s="1215"/>
      <c r="O151" s="1215"/>
      <c r="P151" s="1215"/>
      <c r="Q151" s="1215"/>
      <c r="R151" s="1215"/>
      <c r="S151" s="1215"/>
      <c r="T151" s="120"/>
      <c r="U151" s="1215" t="s">
        <v>290</v>
      </c>
      <c r="V151" s="1215"/>
      <c r="W151" s="1215"/>
      <c r="X151" s="1215"/>
      <c r="Y151" s="1215"/>
      <c r="Z151" s="1215"/>
      <c r="AA151" s="1215"/>
      <c r="AB151" s="1215"/>
      <c r="AC151" s="1215"/>
      <c r="AD151" s="120"/>
      <c r="AE151" s="120"/>
      <c r="AF151" s="120"/>
    </row>
    <row r="152" spans="1:32" x14ac:dyDescent="0.3">
      <c r="A152" s="1215" t="s">
        <v>291</v>
      </c>
      <c r="B152" s="1215"/>
      <c r="C152" s="1215"/>
      <c r="D152" s="1215"/>
      <c r="E152" s="1215"/>
      <c r="F152" s="1215"/>
      <c r="G152" s="1215"/>
      <c r="H152" s="1215"/>
      <c r="I152" s="1215"/>
      <c r="J152" s="120"/>
      <c r="K152" s="1215" t="s">
        <v>291</v>
      </c>
      <c r="L152" s="1215"/>
      <c r="M152" s="1215"/>
      <c r="N152" s="1215"/>
      <c r="O152" s="1215"/>
      <c r="P152" s="1215"/>
      <c r="Q152" s="1215"/>
      <c r="R152" s="1215"/>
      <c r="S152" s="1215"/>
      <c r="T152" s="120"/>
      <c r="U152" s="1215" t="s">
        <v>291</v>
      </c>
      <c r="V152" s="1215"/>
      <c r="W152" s="1215"/>
      <c r="X152" s="1215"/>
      <c r="Y152" s="1215"/>
      <c r="Z152" s="1215"/>
      <c r="AA152" s="1215"/>
      <c r="AB152" s="1215"/>
      <c r="AC152" s="1215"/>
    </row>
    <row r="153" spans="1:32" s="1156" customFormat="1" x14ac:dyDescent="0.3">
      <c r="A153" s="1155"/>
      <c r="B153" s="1155"/>
      <c r="C153" s="1155"/>
      <c r="D153" s="1155"/>
      <c r="E153" s="1155"/>
      <c r="F153" s="1155"/>
      <c r="G153" s="1155"/>
      <c r="H153" s="1155"/>
      <c r="I153" s="1155"/>
      <c r="J153" s="120"/>
      <c r="K153" s="1155"/>
      <c r="L153" s="1155"/>
      <c r="M153" s="1155"/>
      <c r="N153" s="1155"/>
      <c r="O153" s="1155"/>
      <c r="P153" s="1155"/>
      <c r="Q153" s="1155"/>
      <c r="R153" s="1155"/>
      <c r="S153" s="1155"/>
      <c r="T153" s="120"/>
      <c r="U153" s="1155"/>
      <c r="V153" s="1155"/>
      <c r="W153" s="1155"/>
      <c r="X153" s="1155"/>
      <c r="Y153" s="1155"/>
      <c r="Z153" s="1155"/>
      <c r="AA153" s="1155"/>
      <c r="AB153" s="1155"/>
      <c r="AC153" s="1155"/>
    </row>
    <row r="154" spans="1:32" x14ac:dyDescent="0.3">
      <c r="A154" s="1476" t="s">
        <v>1680</v>
      </c>
      <c r="B154" s="1476"/>
      <c r="C154" s="1476"/>
      <c r="D154" s="1476"/>
      <c r="E154" s="1476"/>
      <c r="F154" s="1476"/>
      <c r="G154" s="1476"/>
      <c r="H154" s="1476"/>
      <c r="I154" s="1476"/>
      <c r="K154" s="1476" t="s">
        <v>1681</v>
      </c>
      <c r="L154" s="1476"/>
      <c r="M154" s="1476"/>
      <c r="N154" s="1476"/>
      <c r="O154" s="1476"/>
      <c r="P154" s="1476"/>
      <c r="Q154" s="1476"/>
      <c r="R154" s="1476"/>
      <c r="S154" s="1476"/>
      <c r="U154" s="1476" t="s">
        <v>1682</v>
      </c>
      <c r="V154" s="1476"/>
      <c r="W154" s="1476"/>
      <c r="X154" s="1476"/>
      <c r="Y154" s="1476"/>
      <c r="Z154" s="1476"/>
      <c r="AA154" s="1476"/>
      <c r="AB154" s="1476"/>
      <c r="AC154" s="1476"/>
    </row>
    <row r="155" spans="1:32" x14ac:dyDescent="0.3">
      <c r="A155" s="1475" t="s">
        <v>1678</v>
      </c>
      <c r="B155" s="1475"/>
      <c r="C155" s="1475"/>
      <c r="D155" s="1475"/>
      <c r="E155" s="1475"/>
      <c r="F155" s="1475"/>
      <c r="G155" s="1475"/>
      <c r="H155" s="1475"/>
      <c r="I155" s="1475"/>
      <c r="K155" s="1475" t="s">
        <v>1678</v>
      </c>
      <c r="L155" s="1475"/>
      <c r="M155" s="1475"/>
      <c r="N155" s="1475"/>
      <c r="O155" s="1475"/>
      <c r="P155" s="1475"/>
      <c r="Q155" s="1475"/>
      <c r="R155" s="1475"/>
      <c r="S155" s="1475"/>
      <c r="U155" s="1475" t="s">
        <v>1678</v>
      </c>
      <c r="V155" s="1475"/>
      <c r="W155" s="1475"/>
      <c r="X155" s="1475"/>
      <c r="Y155" s="1475"/>
      <c r="Z155" s="1475"/>
      <c r="AA155" s="1475"/>
      <c r="AB155" s="1475"/>
      <c r="AC155" s="1475"/>
    </row>
    <row r="156" spans="1:32" ht="21.6" x14ac:dyDescent="0.3">
      <c r="A156" s="901"/>
      <c r="B156" s="901"/>
      <c r="C156" s="1086" t="s">
        <v>38</v>
      </c>
      <c r="D156" s="1086" t="s">
        <v>1679</v>
      </c>
      <c r="E156" s="1086" t="s">
        <v>47</v>
      </c>
      <c r="F156" s="1086" t="s">
        <v>51</v>
      </c>
      <c r="G156" s="1086" t="s">
        <v>56</v>
      </c>
      <c r="H156" s="1086" t="s">
        <v>141</v>
      </c>
      <c r="I156" s="1086" t="s">
        <v>72</v>
      </c>
      <c r="K156" s="901"/>
      <c r="L156" s="901"/>
      <c r="M156" s="1086" t="s">
        <v>38</v>
      </c>
      <c r="N156" s="1086" t="s">
        <v>1679</v>
      </c>
      <c r="O156" s="1086" t="s">
        <v>47</v>
      </c>
      <c r="P156" s="1086" t="s">
        <v>51</v>
      </c>
      <c r="Q156" s="1086" t="s">
        <v>56</v>
      </c>
      <c r="R156" s="1086" t="s">
        <v>141</v>
      </c>
      <c r="S156" s="1086" t="s">
        <v>72</v>
      </c>
      <c r="U156" s="901"/>
      <c r="V156" s="901"/>
      <c r="W156" s="1086" t="s">
        <v>38</v>
      </c>
      <c r="X156" s="1086" t="s">
        <v>1679</v>
      </c>
      <c r="Y156" s="1086" t="s">
        <v>47</v>
      </c>
      <c r="Z156" s="1086" t="s">
        <v>51</v>
      </c>
      <c r="AA156" s="1086" t="s">
        <v>56</v>
      </c>
      <c r="AB156" s="1086" t="s">
        <v>141</v>
      </c>
      <c r="AC156" s="1086" t="s">
        <v>72</v>
      </c>
    </row>
    <row r="157" spans="1:32" ht="15" thickBot="1" x14ac:dyDescent="0.35">
      <c r="A157" s="1471" t="s">
        <v>714</v>
      </c>
      <c r="B157" s="471" t="s">
        <v>265</v>
      </c>
      <c r="C157" s="493">
        <v>1.7356127350975847</v>
      </c>
      <c r="D157" s="493">
        <v>2.1182029443414829</v>
      </c>
      <c r="E157" s="493">
        <v>1.7142238012973865</v>
      </c>
      <c r="F157" s="493">
        <v>1.6644375792870858</v>
      </c>
      <c r="G157" s="493">
        <v>2.2916491511797976</v>
      </c>
      <c r="H157" s="493">
        <v>1.9055948506894134</v>
      </c>
      <c r="I157" s="493">
        <v>2.0714091772815451</v>
      </c>
      <c r="K157" s="1471" t="s">
        <v>714</v>
      </c>
      <c r="L157" s="471" t="s">
        <v>265</v>
      </c>
      <c r="M157" s="493">
        <v>61.186015991299506</v>
      </c>
      <c r="N157" s="493">
        <v>32.023789631890686</v>
      </c>
      <c r="O157" s="493">
        <v>39.95078624969976</v>
      </c>
      <c r="P157" s="493">
        <v>41.320059628536995</v>
      </c>
      <c r="Q157" s="493">
        <v>37.095476895332972</v>
      </c>
      <c r="R157" s="493">
        <v>35.745248693501416</v>
      </c>
      <c r="S157" s="493">
        <v>38.3413215519275</v>
      </c>
      <c r="U157" s="1471" t="s">
        <v>714</v>
      </c>
      <c r="V157" s="471" t="s">
        <v>265</v>
      </c>
      <c r="W157" s="493">
        <v>1.9145940385636639</v>
      </c>
      <c r="X157" s="493">
        <v>2.0431222614669298</v>
      </c>
      <c r="Y157" s="493">
        <v>1.6472182705716034</v>
      </c>
      <c r="Z157" s="493">
        <v>1.7616454357074678</v>
      </c>
      <c r="AA157" s="493">
        <v>2.6295806908519133</v>
      </c>
      <c r="AB157" s="493">
        <v>1.8556258025486447</v>
      </c>
      <c r="AC157" s="493">
        <v>2.1302286938374935</v>
      </c>
    </row>
    <row r="158" spans="1:32" ht="15" thickBot="1" x14ac:dyDescent="0.35">
      <c r="A158" s="1472"/>
      <c r="B158" s="471" t="s">
        <v>154</v>
      </c>
      <c r="C158" s="493">
        <f>C157/C$192*100</f>
        <v>5.0320999223856919</v>
      </c>
      <c r="D158" s="493">
        <f t="shared" ref="D158" si="203">D157/D$192*100</f>
        <v>5.3428284902163865</v>
      </c>
      <c r="E158" s="493">
        <f t="shared" ref="E158" si="204">E157/E$192*100</f>
        <v>4.7814865544560554</v>
      </c>
      <c r="F158" s="493">
        <f t="shared" ref="F158" si="205">F157/F$192*100</f>
        <v>4.6814701096140166</v>
      </c>
      <c r="G158" s="493">
        <f t="shared" ref="G158" si="206">G157/G$192*100</f>
        <v>5.8991853252993085</v>
      </c>
      <c r="H158" s="493">
        <f t="shared" ref="H158" si="207">H157/H$192*100</f>
        <v>4.993278082891603</v>
      </c>
      <c r="I158" s="493">
        <f t="shared" ref="I158" si="208">I157/I$192*100</f>
        <v>4.5436384801920822</v>
      </c>
      <c r="K158" s="1472"/>
      <c r="L158" s="471" t="s">
        <v>154</v>
      </c>
      <c r="M158" s="493">
        <f>M157/M$192*100</f>
        <v>58.555474034381383</v>
      </c>
      <c r="N158" s="493">
        <f t="shared" ref="N158:S158" si="209">N157/N$192*100</f>
        <v>35.505531846981128</v>
      </c>
      <c r="O158" s="493">
        <f t="shared" si="209"/>
        <v>41.99815998754223</v>
      </c>
      <c r="P158" s="493">
        <f t="shared" si="209"/>
        <v>42.660590997080014</v>
      </c>
      <c r="Q158" s="493">
        <f t="shared" si="209"/>
        <v>38.595072508819435</v>
      </c>
      <c r="R158" s="493">
        <f t="shared" si="209"/>
        <v>39.152540617975852</v>
      </c>
      <c r="S158" s="493">
        <f t="shared" si="209"/>
        <v>34.305969918487492</v>
      </c>
      <c r="U158" s="1472"/>
      <c r="V158" s="471" t="s">
        <v>154</v>
      </c>
      <c r="W158" s="493">
        <f>W157/W$192*100</f>
        <v>46.60458560577927</v>
      </c>
      <c r="X158" s="493">
        <f t="shared" ref="X158" si="210">X157/X$192*100</f>
        <v>41.421650726849876</v>
      </c>
      <c r="Y158" s="493">
        <f t="shared" ref="Y158" si="211">Y157/Y$192*100</f>
        <v>34.543501371949667</v>
      </c>
      <c r="Z158" s="493">
        <f t="shared" ref="Z158" si="212">Z157/Z$192*100</f>
        <v>40.959382919100136</v>
      </c>
      <c r="AA158" s="493">
        <f t="shared" ref="AA158" si="213">AA157/AA$192*100</f>
        <v>59.185203309675416</v>
      </c>
      <c r="AB158" s="493">
        <f t="shared" ref="AB158" si="214">AB157/AB$192*100</f>
        <v>33.838387613187408</v>
      </c>
      <c r="AC158" s="493">
        <f t="shared" ref="AC158" si="215">AC157/AC$192*100</f>
        <v>48.605043249425677</v>
      </c>
    </row>
    <row r="159" spans="1:32" ht="15" thickBot="1" x14ac:dyDescent="0.35">
      <c r="A159" s="1472"/>
      <c r="B159" s="473" t="s">
        <v>17</v>
      </c>
      <c r="C159" s="1166">
        <v>169</v>
      </c>
      <c r="D159" s="1166">
        <v>680</v>
      </c>
      <c r="E159" s="72">
        <v>360.48036504218766</v>
      </c>
      <c r="F159" s="72">
        <v>389.60375908164195</v>
      </c>
      <c r="G159" s="72">
        <v>1756.2734172768467</v>
      </c>
      <c r="H159" s="72">
        <v>721.65031617574118</v>
      </c>
      <c r="I159" s="72">
        <v>220.93667860792758</v>
      </c>
      <c r="K159" s="1472"/>
      <c r="L159" s="473" t="s">
        <v>17</v>
      </c>
      <c r="M159" s="1166">
        <v>169</v>
      </c>
      <c r="N159" s="1166">
        <v>680</v>
      </c>
      <c r="O159" s="72" t="s">
        <v>136</v>
      </c>
      <c r="P159" s="72" t="s">
        <v>136</v>
      </c>
      <c r="Q159" s="72" t="s">
        <v>136</v>
      </c>
      <c r="R159" s="72" t="s">
        <v>136</v>
      </c>
      <c r="S159" s="72" t="s">
        <v>136</v>
      </c>
      <c r="U159" s="1472"/>
      <c r="V159" s="473" t="s">
        <v>17</v>
      </c>
      <c r="W159" s="1166">
        <v>169</v>
      </c>
      <c r="X159" s="1166">
        <v>680</v>
      </c>
      <c r="Y159" s="72" t="s">
        <v>136</v>
      </c>
      <c r="Z159" s="72" t="s">
        <v>136</v>
      </c>
      <c r="AA159" s="72" t="s">
        <v>136</v>
      </c>
      <c r="AB159" s="72" t="s">
        <v>136</v>
      </c>
      <c r="AC159" s="72" t="s">
        <v>136</v>
      </c>
    </row>
    <row r="160" spans="1:32" ht="15" thickBot="1" x14ac:dyDescent="0.35">
      <c r="A160" s="1472"/>
      <c r="B160" s="471" t="s">
        <v>18</v>
      </c>
      <c r="C160" s="72" t="s">
        <v>136</v>
      </c>
      <c r="D160" s="72" t="s">
        <v>136</v>
      </c>
      <c r="E160" s="72" t="s">
        <v>136</v>
      </c>
      <c r="F160" s="72" t="s">
        <v>136</v>
      </c>
      <c r="G160" s="72" t="s">
        <v>136</v>
      </c>
      <c r="H160" s="72" t="s">
        <v>136</v>
      </c>
      <c r="I160" s="72" t="s">
        <v>136</v>
      </c>
      <c r="K160" s="1472"/>
      <c r="L160" s="471" t="s">
        <v>18</v>
      </c>
      <c r="M160" s="72" t="s">
        <v>136</v>
      </c>
      <c r="N160" s="72" t="s">
        <v>136</v>
      </c>
      <c r="O160" s="72" t="s">
        <v>136</v>
      </c>
      <c r="P160" s="72" t="s">
        <v>136</v>
      </c>
      <c r="Q160" s="72" t="s">
        <v>136</v>
      </c>
      <c r="R160" s="72" t="s">
        <v>136</v>
      </c>
      <c r="S160" s="72" t="s">
        <v>136</v>
      </c>
      <c r="U160" s="1472"/>
      <c r="V160" s="471" t="s">
        <v>18</v>
      </c>
      <c r="W160" s="72">
        <v>75</v>
      </c>
      <c r="X160" s="72">
        <v>332</v>
      </c>
      <c r="Y160" s="72" t="s">
        <v>136</v>
      </c>
      <c r="Z160" s="72" t="s">
        <v>136</v>
      </c>
      <c r="AA160" s="72" t="s">
        <v>136</v>
      </c>
      <c r="AB160" s="72" t="s">
        <v>136</v>
      </c>
      <c r="AC160" s="72" t="s">
        <v>136</v>
      </c>
    </row>
    <row r="161" spans="1:29" ht="15" thickBot="1" x14ac:dyDescent="0.35">
      <c r="A161" s="1472"/>
      <c r="B161" s="473" t="s">
        <v>252</v>
      </c>
      <c r="C161" s="970">
        <v>0.6</v>
      </c>
      <c r="D161" s="970">
        <v>0.57000000000000006</v>
      </c>
      <c r="E161" s="1164">
        <v>0.16000000000000003</v>
      </c>
      <c r="F161" s="1164">
        <v>1.2805291703262469E-2</v>
      </c>
      <c r="G161" s="1164">
        <v>1</v>
      </c>
      <c r="H161" s="1164">
        <v>0.53949152234747888</v>
      </c>
      <c r="I161" s="1164">
        <v>0.4</v>
      </c>
      <c r="K161" s="1472"/>
      <c r="L161" s="473" t="s">
        <v>252</v>
      </c>
      <c r="M161" s="970">
        <v>10</v>
      </c>
      <c r="N161" s="970">
        <v>8</v>
      </c>
      <c r="O161" s="1164">
        <v>5</v>
      </c>
      <c r="P161" s="1164">
        <v>0</v>
      </c>
      <c r="Q161" s="1164">
        <v>15.286719474752203</v>
      </c>
      <c r="R161" s="1164">
        <v>10</v>
      </c>
      <c r="S161" s="1164">
        <v>7</v>
      </c>
      <c r="U161" s="1472"/>
      <c r="V161" s="473" t="s">
        <v>252</v>
      </c>
      <c r="W161" s="970">
        <v>1</v>
      </c>
      <c r="X161" s="970">
        <v>1</v>
      </c>
      <c r="Y161" s="1164">
        <v>1</v>
      </c>
      <c r="Z161" s="1164">
        <v>0.64026458516306661</v>
      </c>
      <c r="AA161" s="1164">
        <v>2</v>
      </c>
      <c r="AB161" s="1164">
        <v>1</v>
      </c>
      <c r="AC161" s="1164">
        <v>1</v>
      </c>
    </row>
    <row r="162" spans="1:29" ht="15" thickBot="1" x14ac:dyDescent="0.35">
      <c r="A162" s="1472"/>
      <c r="B162" s="471" t="s">
        <v>287</v>
      </c>
      <c r="C162" s="1162" t="s">
        <v>136</v>
      </c>
      <c r="D162" s="1162" t="s">
        <v>136</v>
      </c>
      <c r="E162" s="1162">
        <v>2.8956647901709816</v>
      </c>
      <c r="F162" s="1162">
        <v>2.8234238985620657</v>
      </c>
      <c r="G162" s="1162">
        <v>3.5242530952308702</v>
      </c>
      <c r="H162" s="1162">
        <v>3.4675254665039841</v>
      </c>
      <c r="I162" s="1162">
        <v>3.7992319789762963</v>
      </c>
      <c r="K162" s="1472"/>
      <c r="L162" s="471" t="s">
        <v>287</v>
      </c>
      <c r="M162" s="72" t="s">
        <v>136</v>
      </c>
      <c r="N162" s="72" t="s">
        <v>136</v>
      </c>
      <c r="O162" s="1162">
        <v>117.72113288508876</v>
      </c>
      <c r="P162" s="1162">
        <v>95.564644721343626</v>
      </c>
      <c r="Q162" s="1162">
        <v>62.656989518407158</v>
      </c>
      <c r="R162" s="1162">
        <v>60.103610661784089</v>
      </c>
      <c r="S162" s="1162">
        <v>62.629040934622637</v>
      </c>
      <c r="U162" s="1472"/>
      <c r="V162" s="471" t="s">
        <v>287</v>
      </c>
      <c r="W162" s="72">
        <v>2.1772574708051673</v>
      </c>
      <c r="X162" s="72">
        <v>2.4881996695880559</v>
      </c>
      <c r="Y162" s="1162">
        <v>2.2824471470596222</v>
      </c>
      <c r="Z162" s="1162">
        <v>2.5752412865487542</v>
      </c>
      <c r="AA162" s="1162">
        <v>2.9694098631207773</v>
      </c>
      <c r="AB162" s="1162">
        <v>2.2204325754092693</v>
      </c>
      <c r="AC162" s="1162">
        <v>2.7005606902932358</v>
      </c>
    </row>
    <row r="163" spans="1:29" x14ac:dyDescent="0.3">
      <c r="A163" s="1418"/>
      <c r="B163" s="598" t="s">
        <v>254</v>
      </c>
      <c r="C163" s="1163" t="s">
        <v>136</v>
      </c>
      <c r="D163" s="1163" t="s">
        <v>136</v>
      </c>
      <c r="E163" s="1163" t="s">
        <v>136</v>
      </c>
      <c r="F163" s="1163" t="s">
        <v>136</v>
      </c>
      <c r="G163" s="1163" t="s">
        <v>136</v>
      </c>
      <c r="H163" s="1163" t="s">
        <v>136</v>
      </c>
      <c r="I163" s="1163" t="s">
        <v>136</v>
      </c>
      <c r="K163" s="1418"/>
      <c r="L163" s="598" t="s">
        <v>254</v>
      </c>
      <c r="M163" s="1163" t="s">
        <v>136</v>
      </c>
      <c r="N163" s="1163" t="s">
        <v>136</v>
      </c>
      <c r="O163" s="1163">
        <v>12.193443180616018</v>
      </c>
      <c r="P163" s="1163">
        <v>9.5189376620360555</v>
      </c>
      <c r="Q163" s="1163">
        <v>2.9323859026776447</v>
      </c>
      <c r="R163" s="1163">
        <v>4.3925352920043181</v>
      </c>
      <c r="S163" s="1163">
        <v>8.3039806462493857</v>
      </c>
      <c r="U163" s="1418"/>
      <c r="V163" s="598" t="s">
        <v>254</v>
      </c>
      <c r="W163" s="1163">
        <v>0.47003246667236892</v>
      </c>
      <c r="X163" s="1163">
        <v>0.25530827165630704</v>
      </c>
      <c r="Y163" s="1163">
        <v>0.23641370855305333</v>
      </c>
      <c r="Z163" s="1163">
        <v>0.25651286982584476</v>
      </c>
      <c r="AA163" s="1163">
        <v>0.13897022006346615</v>
      </c>
      <c r="AB163" s="1163">
        <v>0.16227525008248378</v>
      </c>
      <c r="AC163" s="1163">
        <v>0.35806717413454248</v>
      </c>
    </row>
    <row r="164" spans="1:29" ht="15" thickBot="1" x14ac:dyDescent="0.35">
      <c r="A164" s="1471" t="s">
        <v>969</v>
      </c>
      <c r="B164" s="473" t="s">
        <v>265</v>
      </c>
      <c r="C164" s="493">
        <v>0.10273529182849746</v>
      </c>
      <c r="D164" s="493">
        <v>1.2370489519995151</v>
      </c>
      <c r="E164" s="493">
        <v>1.0805030062066661</v>
      </c>
      <c r="F164" s="493">
        <v>0.85762144449579536</v>
      </c>
      <c r="G164" s="493">
        <v>1.0376049349562844</v>
      </c>
      <c r="H164" s="493">
        <v>1.312287528179676</v>
      </c>
      <c r="I164" s="493">
        <v>1.6871174807676577</v>
      </c>
      <c r="K164" s="1471" t="s">
        <v>969</v>
      </c>
      <c r="L164" s="473" t="s">
        <v>265</v>
      </c>
      <c r="M164" s="493">
        <v>0.44518626459015559</v>
      </c>
      <c r="N164" s="493">
        <v>7.5116322539477398</v>
      </c>
      <c r="O164" s="661">
        <v>5.4011453885826697</v>
      </c>
      <c r="P164" s="661">
        <v>4.5277810653156134</v>
      </c>
      <c r="Q164" s="661">
        <v>5.4335275369444149</v>
      </c>
      <c r="R164" s="661">
        <v>6.0120197038375576</v>
      </c>
      <c r="S164" s="661">
        <v>7.9686478607160787</v>
      </c>
      <c r="U164" s="1471" t="s">
        <v>969</v>
      </c>
      <c r="V164" s="473" t="s">
        <v>265</v>
      </c>
      <c r="W164" s="661">
        <v>3.4245097276165821E-2</v>
      </c>
      <c r="X164" s="493">
        <v>0.40614372263472542</v>
      </c>
      <c r="Y164" s="493">
        <v>0.46728381808261665</v>
      </c>
      <c r="Z164" s="493">
        <v>0.45080054364006056</v>
      </c>
      <c r="AA164" s="493">
        <v>0.33741546181229887</v>
      </c>
      <c r="AB164" s="493">
        <v>0.42859540479872582</v>
      </c>
      <c r="AC164" s="493">
        <v>0.58408866697620421</v>
      </c>
    </row>
    <row r="165" spans="1:29" ht="15" thickBot="1" x14ac:dyDescent="0.35">
      <c r="A165" s="1472"/>
      <c r="B165" s="471" t="s">
        <v>154</v>
      </c>
      <c r="C165" s="493">
        <f>C164/C$192*100</f>
        <v>0.29786267615015316</v>
      </c>
      <c r="D165" s="493">
        <f t="shared" ref="D165" si="216">D164/D$192*100</f>
        <v>3.1202583313328724</v>
      </c>
      <c r="E165" s="493">
        <f t="shared" ref="E165" si="217">E164/E$192*100</f>
        <v>3.0138483623412506</v>
      </c>
      <c r="F165" s="493">
        <f t="shared" ref="F165" si="218">F164/F$192*100</f>
        <v>2.4121836755757116</v>
      </c>
      <c r="G165" s="493">
        <f t="shared" ref="G165" si="219">G164/G$192*100</f>
        <v>2.6710126210205445</v>
      </c>
      <c r="H165" s="493">
        <f t="shared" ref="H165" si="220">H164/H$192*100</f>
        <v>3.4386199934057031</v>
      </c>
      <c r="I165" s="493">
        <f t="shared" ref="I165" si="221">I164/I$192*100</f>
        <v>3.7006941893927614</v>
      </c>
      <c r="K165" s="1472"/>
      <c r="L165" s="471" t="s">
        <v>154</v>
      </c>
      <c r="M165" s="493">
        <f>M164/M$192*100</f>
        <v>0.42604657836161308</v>
      </c>
      <c r="N165" s="493">
        <f t="shared" ref="N165" si="222">N164/N$192*100</f>
        <v>8.3283240766032307</v>
      </c>
      <c r="O165" s="531">
        <f t="shared" ref="O165" si="223">O164/O$192*100</f>
        <v>5.6779400217029679</v>
      </c>
      <c r="P165" s="531">
        <f t="shared" ref="P165" si="224">P164/P$192*100</f>
        <v>4.6746741870225055</v>
      </c>
      <c r="Q165" s="531">
        <f t="shared" ref="Q165" si="225">Q164/Q$192*100</f>
        <v>5.653179492980728</v>
      </c>
      <c r="R165" s="531">
        <f t="shared" ref="R165" si="226">R164/R$192*100</f>
        <v>6.5850946420569993</v>
      </c>
      <c r="S165" s="531">
        <f t="shared" ref="S165" si="227">S164/S$192*100</f>
        <v>7.1299627330399753</v>
      </c>
      <c r="U165" s="1472"/>
      <c r="V165" s="471" t="s">
        <v>154</v>
      </c>
      <c r="W165" s="661">
        <f>W164/W$192*100</f>
        <v>0.83358588580094928</v>
      </c>
      <c r="X165" s="493">
        <f t="shared" ref="X165" si="228">X164/X$192*100</f>
        <v>8.2340365729261045</v>
      </c>
      <c r="Y165" s="493">
        <f t="shared" ref="Y165" si="229">Y164/Y$192*100</f>
        <v>9.7993201626068789</v>
      </c>
      <c r="Z165" s="493">
        <f t="shared" ref="Z165" si="230">Z164/Z$192*100</f>
        <v>10.481400918043702</v>
      </c>
      <c r="AA165" s="493">
        <f t="shared" ref="AA165" si="231">AA164/AA$192*100</f>
        <v>7.5943677167477173</v>
      </c>
      <c r="AB165" s="493">
        <f t="shared" ref="AB165" si="232">AB164/AB$192*100</f>
        <v>7.8156799807864568</v>
      </c>
      <c r="AC165" s="493">
        <f t="shared" ref="AC165" si="233">AC164/AC$192*100</f>
        <v>13.327045589990316</v>
      </c>
    </row>
    <row r="166" spans="1:29" ht="15" thickBot="1" x14ac:dyDescent="0.35">
      <c r="A166" s="1472"/>
      <c r="B166" s="473" t="s">
        <v>17</v>
      </c>
      <c r="C166" s="1166">
        <v>169</v>
      </c>
      <c r="D166" s="1166">
        <v>680</v>
      </c>
      <c r="E166" s="72" t="s">
        <v>136</v>
      </c>
      <c r="F166" s="72" t="s">
        <v>136</v>
      </c>
      <c r="G166" s="72" t="s">
        <v>136</v>
      </c>
      <c r="H166" s="72" t="s">
        <v>136</v>
      </c>
      <c r="I166" s="72" t="s">
        <v>136</v>
      </c>
      <c r="K166" s="1472"/>
      <c r="L166" s="473" t="s">
        <v>17</v>
      </c>
      <c r="M166" s="1166">
        <v>169</v>
      </c>
      <c r="N166" s="1166">
        <v>680</v>
      </c>
      <c r="O166" s="72" t="s">
        <v>136</v>
      </c>
      <c r="P166" s="72" t="s">
        <v>136</v>
      </c>
      <c r="Q166" s="72" t="s">
        <v>136</v>
      </c>
      <c r="R166" s="72" t="s">
        <v>136</v>
      </c>
      <c r="S166" s="72" t="s">
        <v>136</v>
      </c>
      <c r="U166" s="1472"/>
      <c r="V166" s="473" t="s">
        <v>17</v>
      </c>
      <c r="W166" s="658">
        <v>169</v>
      </c>
      <c r="X166" s="1166">
        <v>680</v>
      </c>
      <c r="Y166" s="72" t="s">
        <v>136</v>
      </c>
      <c r="Z166" s="72" t="s">
        <v>136</v>
      </c>
      <c r="AA166" s="72" t="s">
        <v>136</v>
      </c>
      <c r="AB166" s="72" t="s">
        <v>136</v>
      </c>
      <c r="AC166" s="72" t="s">
        <v>136</v>
      </c>
    </row>
    <row r="167" spans="1:29" ht="15" thickBot="1" x14ac:dyDescent="0.35">
      <c r="A167" s="1472"/>
      <c r="B167" s="471" t="s">
        <v>18</v>
      </c>
      <c r="C167" s="72" t="s">
        <v>136</v>
      </c>
      <c r="D167" s="72" t="s">
        <v>136</v>
      </c>
      <c r="E167" s="72" t="s">
        <v>136</v>
      </c>
      <c r="F167" s="72" t="s">
        <v>136</v>
      </c>
      <c r="G167" s="72" t="s">
        <v>136</v>
      </c>
      <c r="H167" s="72" t="s">
        <v>136</v>
      </c>
      <c r="I167" s="72" t="s">
        <v>136</v>
      </c>
      <c r="K167" s="1472"/>
      <c r="L167" s="471" t="s">
        <v>18</v>
      </c>
      <c r="M167" s="72" t="s">
        <v>136</v>
      </c>
      <c r="N167" s="72" t="s">
        <v>136</v>
      </c>
      <c r="O167" s="72" t="s">
        <v>136</v>
      </c>
      <c r="P167" s="72" t="s">
        <v>136</v>
      </c>
      <c r="Q167" s="72" t="s">
        <v>136</v>
      </c>
      <c r="R167" s="72" t="s">
        <v>136</v>
      </c>
      <c r="S167" s="72" t="s">
        <v>136</v>
      </c>
      <c r="U167" s="1472"/>
      <c r="V167" s="471" t="s">
        <v>18</v>
      </c>
      <c r="W167" s="658">
        <v>75</v>
      </c>
      <c r="X167" s="72">
        <v>332</v>
      </c>
      <c r="Y167" s="72" t="s">
        <v>136</v>
      </c>
      <c r="Z167" s="72" t="s">
        <v>136</v>
      </c>
      <c r="AA167" s="72" t="s">
        <v>136</v>
      </c>
      <c r="AB167" s="72" t="s">
        <v>136</v>
      </c>
      <c r="AC167" s="72" t="s">
        <v>136</v>
      </c>
    </row>
    <row r="168" spans="1:29" ht="15" thickBot="1" x14ac:dyDescent="0.35">
      <c r="A168" s="1472"/>
      <c r="B168" s="471" t="s">
        <v>252</v>
      </c>
      <c r="C168" s="970">
        <v>0</v>
      </c>
      <c r="D168" s="970">
        <v>0</v>
      </c>
      <c r="E168" s="1164">
        <v>0</v>
      </c>
      <c r="F168" s="1164">
        <v>0</v>
      </c>
      <c r="G168" s="1164">
        <v>0</v>
      </c>
      <c r="H168" s="1164">
        <v>0</v>
      </c>
      <c r="I168" s="1164">
        <v>0</v>
      </c>
      <c r="K168" s="1472"/>
      <c r="L168" s="471" t="s">
        <v>252</v>
      </c>
      <c r="M168" s="970">
        <v>0</v>
      </c>
      <c r="N168" s="970">
        <v>0</v>
      </c>
      <c r="O168" s="658">
        <v>0</v>
      </c>
      <c r="P168" s="658">
        <v>0</v>
      </c>
      <c r="Q168" s="658">
        <v>0</v>
      </c>
      <c r="R168" s="658">
        <v>0</v>
      </c>
      <c r="S168" s="658">
        <v>0</v>
      </c>
      <c r="U168" s="1472"/>
      <c r="V168" s="471" t="s">
        <v>252</v>
      </c>
      <c r="W168" s="658">
        <v>0</v>
      </c>
      <c r="X168" s="970">
        <v>0</v>
      </c>
      <c r="Y168" s="1164">
        <v>0</v>
      </c>
      <c r="Z168" s="1164">
        <v>0</v>
      </c>
      <c r="AA168" s="1164">
        <v>0</v>
      </c>
      <c r="AB168" s="1164">
        <v>0</v>
      </c>
      <c r="AC168" s="1164">
        <v>0</v>
      </c>
    </row>
    <row r="169" spans="1:29" ht="15" thickBot="1" x14ac:dyDescent="0.35">
      <c r="A169" s="1472"/>
      <c r="B169" s="860" t="s">
        <v>287</v>
      </c>
      <c r="C169" s="1162" t="s">
        <v>136</v>
      </c>
      <c r="D169" s="1162" t="s">
        <v>136</v>
      </c>
      <c r="E169" s="1162">
        <v>3.9868872078428734</v>
      </c>
      <c r="F169" s="1162">
        <v>3.7484662365213857</v>
      </c>
      <c r="G169" s="1162">
        <v>5.4999511850745986</v>
      </c>
      <c r="H169" s="1162">
        <v>4.985055794566895</v>
      </c>
      <c r="I169" s="1162">
        <v>5.6718198305424021</v>
      </c>
      <c r="K169" s="1472"/>
      <c r="L169" s="860" t="s">
        <v>287</v>
      </c>
      <c r="M169" s="72" t="s">
        <v>136</v>
      </c>
      <c r="N169" s="72" t="s">
        <v>136</v>
      </c>
      <c r="O169" s="531">
        <v>18.17639826136811</v>
      </c>
      <c r="P169" s="531">
        <v>15.825132683752539</v>
      </c>
      <c r="Q169" s="531">
        <v>25.530763045437563</v>
      </c>
      <c r="R169" s="531">
        <v>21.932504562322208</v>
      </c>
      <c r="S169" s="531">
        <v>23.198141096659263</v>
      </c>
      <c r="U169" s="1472"/>
      <c r="V169" s="860" t="s">
        <v>287</v>
      </c>
      <c r="W169" s="531">
        <v>0.26022811571258198</v>
      </c>
      <c r="X169" s="72">
        <v>1.0922479950382911</v>
      </c>
      <c r="Y169" s="1162">
        <v>1.2199781657731248</v>
      </c>
      <c r="Z169" s="1162">
        <v>1.1675499179397848</v>
      </c>
      <c r="AA169" s="1162">
        <v>1.0399511928216827</v>
      </c>
      <c r="AB169" s="1162">
        <v>1.2287656604309869</v>
      </c>
      <c r="AC169" s="1162">
        <v>1.4544916974287414</v>
      </c>
    </row>
    <row r="170" spans="1:29" x14ac:dyDescent="0.3">
      <c r="A170" s="1418"/>
      <c r="B170" s="598" t="s">
        <v>254</v>
      </c>
      <c r="C170" s="1163" t="s">
        <v>136</v>
      </c>
      <c r="D170" s="1163" t="s">
        <v>136</v>
      </c>
      <c r="E170" s="1163">
        <v>0.41295799186549154</v>
      </c>
      <c r="F170" s="1163">
        <v>0.37337465689050808</v>
      </c>
      <c r="G170" s="1163">
        <v>0.25740112068087695</v>
      </c>
      <c r="H170" s="1163">
        <v>0.36432143209272183</v>
      </c>
      <c r="I170" s="1163">
        <v>0.75202623892968568</v>
      </c>
      <c r="K170" s="1418"/>
      <c r="L170" s="598" t="s">
        <v>254</v>
      </c>
      <c r="M170" s="1163" t="s">
        <v>136</v>
      </c>
      <c r="N170" s="1163" t="s">
        <v>136</v>
      </c>
      <c r="O170" s="532">
        <v>3.5184513132156887</v>
      </c>
      <c r="P170" s="532">
        <v>2.9514820904244305</v>
      </c>
      <c r="Q170" s="532">
        <v>4.2386720193959597</v>
      </c>
      <c r="R170" s="532">
        <v>4.409132634803254</v>
      </c>
      <c r="S170" s="532">
        <v>4.892807774058654</v>
      </c>
      <c r="U170" s="1418"/>
      <c r="V170" s="598" t="s">
        <v>254</v>
      </c>
      <c r="W170" s="532">
        <v>5.6178777552043133E-2</v>
      </c>
      <c r="X170" s="1163">
        <v>0.11207297840348179</v>
      </c>
      <c r="Y170" s="1163">
        <v>0.12636418017203255</v>
      </c>
      <c r="Z170" s="1163">
        <v>0.11629651236177563</v>
      </c>
      <c r="AA170" s="1163">
        <v>4.8670359695580701E-2</v>
      </c>
      <c r="AB170" s="1163">
        <v>8.9801535541989497E-2</v>
      </c>
      <c r="AC170" s="1163">
        <v>0.19285096379149053</v>
      </c>
    </row>
    <row r="171" spans="1:29" ht="15" thickBot="1" x14ac:dyDescent="0.35">
      <c r="A171" s="1471" t="s">
        <v>780</v>
      </c>
      <c r="B171" s="471" t="s">
        <v>265</v>
      </c>
      <c r="C171" s="493">
        <v>30.716619039298443</v>
      </c>
      <c r="D171" s="493">
        <v>30.422968296669133</v>
      </c>
      <c r="E171" s="493">
        <v>26.411544637586896</v>
      </c>
      <c r="F171" s="493">
        <v>23.770674953618045</v>
      </c>
      <c r="G171" s="493">
        <v>23.584963772321121</v>
      </c>
      <c r="H171" s="493">
        <v>27.51140367996307</v>
      </c>
      <c r="I171" s="493">
        <v>34.48958040492554</v>
      </c>
      <c r="K171" s="1471" t="s">
        <v>780</v>
      </c>
      <c r="L171" s="471" t="s">
        <v>265</v>
      </c>
      <c r="M171" s="493">
        <v>40.919062400741602</v>
      </c>
      <c r="N171" s="493">
        <v>42.375397033104669</v>
      </c>
      <c r="O171" s="493">
        <v>37.957346683801362</v>
      </c>
      <c r="P171" s="493">
        <v>35.824987610257914</v>
      </c>
      <c r="Q171" s="493">
        <v>34.644800305422379</v>
      </c>
      <c r="R171" s="493">
        <v>39.328025607698748</v>
      </c>
      <c r="S171" s="493">
        <v>55.693459861126456</v>
      </c>
      <c r="U171" s="1471" t="s">
        <v>780</v>
      </c>
      <c r="V171" s="471" t="s">
        <v>265</v>
      </c>
      <c r="W171" s="493">
        <v>2.0604974600435799</v>
      </c>
      <c r="X171" s="493">
        <v>2.0795467147959692</v>
      </c>
      <c r="Y171" s="493">
        <v>1.8170992292665973</v>
      </c>
      <c r="Z171" s="493">
        <v>1.7421200998749877</v>
      </c>
      <c r="AA171" s="493">
        <v>1.5448116872562543</v>
      </c>
      <c r="AB171" s="493">
        <v>1.7447086426554177</v>
      </c>
      <c r="AC171" s="493">
        <v>2.0049036985252098</v>
      </c>
    </row>
    <row r="172" spans="1:29" ht="15" thickBot="1" x14ac:dyDescent="0.35">
      <c r="A172" s="1472"/>
      <c r="B172" s="471" t="s">
        <v>154</v>
      </c>
      <c r="C172" s="493">
        <f>C171/C$192*100</f>
        <v>89.057364674680102</v>
      </c>
      <c r="D172" s="493">
        <f t="shared" ref="D172" si="234">D171/D$192*100</f>
        <v>76.73707668408818</v>
      </c>
      <c r="E172" s="493">
        <f t="shared" ref="E172" si="235">E171/E$192*100</f>
        <v>73.669753897629661</v>
      </c>
      <c r="F172" s="493">
        <f t="shared" ref="F172" si="236">F171/F$192*100</f>
        <v>66.858442554738374</v>
      </c>
      <c r="G172" s="493">
        <f t="shared" ref="G172" si="237">G171/G$192*100</f>
        <v>60.712640986847376</v>
      </c>
      <c r="H172" s="493">
        <f t="shared" ref="H172" si="238">H171/H$192*100</f>
        <v>72.088822540134373</v>
      </c>
      <c r="I172" s="493">
        <f t="shared" ref="I172" si="239">I171/I$192*100</f>
        <v>75.652935408521074</v>
      </c>
      <c r="K172" s="1472"/>
      <c r="L172" s="471" t="s">
        <v>154</v>
      </c>
      <c r="M172" s="493">
        <f>M171/M$192*100</f>
        <v>39.159848162994734</v>
      </c>
      <c r="N172" s="493">
        <f t="shared" ref="N172" si="240">N171/N$192*100</f>
        <v>46.982603438946526</v>
      </c>
      <c r="O172" s="493">
        <f t="shared" ref="O172" si="241">O171/O$192*100</f>
        <v>39.902561836085901</v>
      </c>
      <c r="P172" s="493">
        <f t="shared" ref="P172" si="242">P171/P$192*100</f>
        <v>36.987244395484055</v>
      </c>
      <c r="Q172" s="493">
        <f t="shared" ref="Q172" si="243">Q171/Q$192*100</f>
        <v>36.045326593700452</v>
      </c>
      <c r="R172" s="493">
        <f t="shared" ref="R172" si="244">R171/R$192*100</f>
        <v>43.076833322190822</v>
      </c>
      <c r="S172" s="493">
        <f t="shared" ref="S172" si="245">S171/S$192*100</f>
        <v>49.831828463832487</v>
      </c>
      <c r="U172" s="1472"/>
      <c r="V172" s="471" t="s">
        <v>154</v>
      </c>
      <c r="W172" s="493">
        <f>W171/W$192*100</f>
        <v>50.156131447652911</v>
      </c>
      <c r="X172" s="493">
        <f t="shared" ref="X172" si="246">X171/X$192*100</f>
        <v>42.160109218623468</v>
      </c>
      <c r="Y172" s="493">
        <f t="shared" ref="Y172" si="247">Y171/Y$192*100</f>
        <v>38.106042678459268</v>
      </c>
      <c r="Z172" s="493">
        <f t="shared" ref="Z172" si="248">Z171/Z$192*100</f>
        <v>40.505406374912397</v>
      </c>
      <c r="AA172" s="493">
        <f t="shared" ref="AA172" si="249">AA171/AA$192*100</f>
        <v>34.769799650378204</v>
      </c>
      <c r="AB172" s="493">
        <f t="shared" ref="AB172" si="250">AB171/AB$192*100</f>
        <v>31.815750374437052</v>
      </c>
      <c r="AC172" s="493">
        <f t="shared" ref="AC172" si="251">AC171/AC$192*100</f>
        <v>45.745525473231311</v>
      </c>
    </row>
    <row r="173" spans="1:29" ht="15" thickBot="1" x14ac:dyDescent="0.35">
      <c r="A173" s="1472"/>
      <c r="B173" s="473" t="s">
        <v>17</v>
      </c>
      <c r="C173" s="72" t="s">
        <v>136</v>
      </c>
      <c r="D173" s="72" t="s">
        <v>136</v>
      </c>
      <c r="E173" s="72" t="s">
        <v>136</v>
      </c>
      <c r="F173" s="72" t="s">
        <v>136</v>
      </c>
      <c r="G173" s="72" t="s">
        <v>136</v>
      </c>
      <c r="H173" s="72" t="s">
        <v>136</v>
      </c>
      <c r="I173" s="72" t="s">
        <v>136</v>
      </c>
      <c r="K173" s="1472"/>
      <c r="L173" s="473" t="s">
        <v>17</v>
      </c>
      <c r="M173" s="72">
        <v>169</v>
      </c>
      <c r="N173" s="72">
        <v>680</v>
      </c>
      <c r="O173" s="72" t="s">
        <v>136</v>
      </c>
      <c r="P173" s="72" t="s">
        <v>136</v>
      </c>
      <c r="Q173" s="72" t="s">
        <v>136</v>
      </c>
      <c r="R173" s="72" t="s">
        <v>136</v>
      </c>
      <c r="S173" s="72" t="s">
        <v>136</v>
      </c>
      <c r="U173" s="1472"/>
      <c r="V173" s="473" t="s">
        <v>17</v>
      </c>
      <c r="W173" s="72">
        <v>169</v>
      </c>
      <c r="X173" s="72">
        <v>680</v>
      </c>
      <c r="Y173" s="72" t="s">
        <v>136</v>
      </c>
      <c r="Z173" s="72" t="s">
        <v>136</v>
      </c>
      <c r="AA173" s="72" t="s">
        <v>136</v>
      </c>
      <c r="AB173" s="72" t="s">
        <v>136</v>
      </c>
      <c r="AC173" s="72" t="s">
        <v>136</v>
      </c>
    </row>
    <row r="174" spans="1:29" ht="15" thickBot="1" x14ac:dyDescent="0.35">
      <c r="A174" s="1472"/>
      <c r="B174" s="471" t="s">
        <v>18</v>
      </c>
      <c r="C174" s="72">
        <v>6.2783999999999995</v>
      </c>
      <c r="D174" s="72">
        <v>7.8294085131954594</v>
      </c>
      <c r="E174" s="72" t="s">
        <v>136</v>
      </c>
      <c r="F174" s="72" t="s">
        <v>136</v>
      </c>
      <c r="G174" s="72" t="s">
        <v>136</v>
      </c>
      <c r="H174" s="72" t="s">
        <v>136</v>
      </c>
      <c r="I174" s="72" t="s">
        <v>136</v>
      </c>
      <c r="K174" s="1472"/>
      <c r="L174" s="471" t="s">
        <v>18</v>
      </c>
      <c r="M174" s="72" t="s">
        <v>136</v>
      </c>
      <c r="N174" s="72" t="s">
        <v>136</v>
      </c>
      <c r="O174" s="72" t="s">
        <v>136</v>
      </c>
      <c r="P174" s="72" t="s">
        <v>136</v>
      </c>
      <c r="Q174" s="72" t="s">
        <v>136</v>
      </c>
      <c r="R174" s="72" t="s">
        <v>136</v>
      </c>
      <c r="S174" s="72" t="s">
        <v>136</v>
      </c>
      <c r="U174" s="1472"/>
      <c r="V174" s="471" t="s">
        <v>18</v>
      </c>
      <c r="W174" s="72">
        <v>75</v>
      </c>
      <c r="X174" s="72">
        <v>332</v>
      </c>
      <c r="Y174" s="72" t="s">
        <v>136</v>
      </c>
      <c r="Z174" s="72" t="s">
        <v>136</v>
      </c>
      <c r="AA174" s="72" t="s">
        <v>136</v>
      </c>
      <c r="AB174" s="72" t="s">
        <v>136</v>
      </c>
      <c r="AC174" s="72" t="s">
        <v>136</v>
      </c>
    </row>
    <row r="175" spans="1:29" ht="15" thickBot="1" x14ac:dyDescent="0.35">
      <c r="A175" s="1472"/>
      <c r="B175" s="473" t="s">
        <v>252</v>
      </c>
      <c r="C175" s="72">
        <v>6.2783999999999995</v>
      </c>
      <c r="D175" s="72">
        <v>7.8294085131954594</v>
      </c>
      <c r="E175" s="1164">
        <v>3.5051057076939984</v>
      </c>
      <c r="F175" s="1164">
        <v>2.7450000000000001</v>
      </c>
      <c r="G175" s="1164">
        <v>0</v>
      </c>
      <c r="H175" s="1164">
        <v>2.7661931037249823</v>
      </c>
      <c r="I175" s="1164">
        <v>2.7450000000000001</v>
      </c>
      <c r="K175" s="1472"/>
      <c r="L175" s="473" t="s">
        <v>252</v>
      </c>
      <c r="M175" s="72">
        <v>15</v>
      </c>
      <c r="N175" s="72">
        <v>20</v>
      </c>
      <c r="O175" s="1164">
        <v>18</v>
      </c>
      <c r="P175" s="1164">
        <v>6</v>
      </c>
      <c r="Q175" s="1164">
        <v>0</v>
      </c>
      <c r="R175" s="1164">
        <v>10.771659288151511</v>
      </c>
      <c r="S175" s="1164">
        <v>10</v>
      </c>
      <c r="U175" s="1472"/>
      <c r="V175" s="473" t="s">
        <v>252</v>
      </c>
      <c r="W175" s="72">
        <v>2</v>
      </c>
      <c r="X175" s="72">
        <v>2</v>
      </c>
      <c r="Y175" s="1164">
        <v>2</v>
      </c>
      <c r="Z175" s="1164">
        <v>2</v>
      </c>
      <c r="AA175" s="1164">
        <v>0</v>
      </c>
      <c r="AB175" s="1164">
        <v>2</v>
      </c>
      <c r="AC175" s="1164">
        <v>2</v>
      </c>
    </row>
    <row r="176" spans="1:29" ht="15" thickBot="1" x14ac:dyDescent="0.35">
      <c r="A176" s="1472"/>
      <c r="B176" s="471" t="s">
        <v>287</v>
      </c>
      <c r="C176" s="1162" t="s">
        <v>136</v>
      </c>
      <c r="D176" s="1162" t="s">
        <v>136</v>
      </c>
      <c r="E176" s="1162">
        <v>50.329172486950355</v>
      </c>
      <c r="F176" s="1162">
        <v>52.747023798058159</v>
      </c>
      <c r="G176" s="1162">
        <v>51.405237499974632</v>
      </c>
      <c r="H176" s="1162">
        <v>69.556484816782643</v>
      </c>
      <c r="I176" s="1162">
        <v>65.114996070738201</v>
      </c>
      <c r="K176" s="1472"/>
      <c r="L176" s="471" t="s">
        <v>287</v>
      </c>
      <c r="M176" s="72" t="s">
        <v>136</v>
      </c>
      <c r="N176" s="72" t="s">
        <v>136</v>
      </c>
      <c r="O176" s="1162">
        <v>57.503406519774693</v>
      </c>
      <c r="P176" s="1162">
        <v>66.578314382192573</v>
      </c>
      <c r="Q176" s="1162">
        <v>65.194078763895192</v>
      </c>
      <c r="R176" s="1162">
        <v>67.46737889328567</v>
      </c>
      <c r="S176" s="1162">
        <v>105.71790777028683</v>
      </c>
      <c r="U176" s="1472"/>
      <c r="V176" s="471" t="s">
        <v>287</v>
      </c>
      <c r="W176" s="72">
        <v>1.961901412997695</v>
      </c>
      <c r="X176" s="72">
        <v>2.329471073938028</v>
      </c>
      <c r="Y176" s="1162">
        <v>2.168533655146931</v>
      </c>
      <c r="Z176" s="1162">
        <v>2.0957525110041813</v>
      </c>
      <c r="AA176" s="1162">
        <v>2.0638540827953524</v>
      </c>
      <c r="AB176" s="1162">
        <v>2.018517943687657</v>
      </c>
      <c r="AC176" s="1162">
        <v>2.4817901865753598</v>
      </c>
    </row>
    <row r="177" spans="1:29" x14ac:dyDescent="0.3">
      <c r="A177" s="1418"/>
      <c r="B177" s="598" t="s">
        <v>254</v>
      </c>
      <c r="C177" s="1163" t="s">
        <v>136</v>
      </c>
      <c r="D177" s="1163" t="s">
        <v>136</v>
      </c>
      <c r="E177" s="1163">
        <v>5.2130479040335622</v>
      </c>
      <c r="F177" s="1163">
        <v>5.2539894105787432</v>
      </c>
      <c r="G177" s="1163">
        <v>2.4057969418465461</v>
      </c>
      <c r="H177" s="1163">
        <v>5.0833770381079439</v>
      </c>
      <c r="I177" s="1163">
        <v>8.6335932832894855</v>
      </c>
      <c r="K177" s="1418"/>
      <c r="L177" s="598" t="s">
        <v>254</v>
      </c>
      <c r="M177" s="1163" t="s">
        <v>136</v>
      </c>
      <c r="N177" s="1163" t="s">
        <v>136</v>
      </c>
      <c r="O177" s="1163">
        <v>5.9561482539856812</v>
      </c>
      <c r="P177" s="1163">
        <v>6.6316871275511104</v>
      </c>
      <c r="Q177" s="1163">
        <v>3.0511232501705123</v>
      </c>
      <c r="R177" s="1163">
        <v>4.9306994968311955</v>
      </c>
      <c r="S177" s="1163">
        <v>14.017130822789568</v>
      </c>
      <c r="U177" s="1418"/>
      <c r="V177" s="598" t="s">
        <v>254</v>
      </c>
      <c r="W177" s="1163">
        <v>0.42354079519051613</v>
      </c>
      <c r="X177" s="1163">
        <v>0.23902150660559443</v>
      </c>
      <c r="Y177" s="1163">
        <v>0.22461465720941054</v>
      </c>
      <c r="Z177" s="1163">
        <v>0.20875228035927385</v>
      </c>
      <c r="AA177" s="1163">
        <v>9.6589648881770351E-2</v>
      </c>
      <c r="AB177" s="1163">
        <v>0.1475187797798907</v>
      </c>
      <c r="AC177" s="1163">
        <v>0.32906040663926195</v>
      </c>
    </row>
    <row r="178" spans="1:29" ht="15" thickBot="1" x14ac:dyDescent="0.35">
      <c r="A178" s="1471" t="s">
        <v>781</v>
      </c>
      <c r="B178" s="471" t="s">
        <v>265</v>
      </c>
      <c r="C178" s="493">
        <v>4.6588353052082004E-2</v>
      </c>
      <c r="D178" s="493">
        <v>4.4604147486364223</v>
      </c>
      <c r="E178" s="493">
        <v>6.0576327192370538</v>
      </c>
      <c r="F178" s="493">
        <v>7.442921536874751</v>
      </c>
      <c r="G178" s="493">
        <v>11.108807789162171</v>
      </c>
      <c r="H178" s="493">
        <v>4.94611396130502</v>
      </c>
      <c r="I178" s="661">
        <v>7.2522861041130122</v>
      </c>
      <c r="K178" s="1471" t="s">
        <v>781</v>
      </c>
      <c r="L178" s="471" t="s">
        <v>265</v>
      </c>
      <c r="M178" s="493">
        <v>0.21817592999804264</v>
      </c>
      <c r="N178" s="493">
        <v>6.3987955916092867</v>
      </c>
      <c r="O178" s="493">
        <v>7.6295249244561267</v>
      </c>
      <c r="P178" s="493">
        <v>9.0711016569602858</v>
      </c>
      <c r="Q178" s="493">
        <v>14.887786380448533</v>
      </c>
      <c r="R178" s="493">
        <v>5.6276757491632141</v>
      </c>
      <c r="S178" s="661">
        <v>9.2579943125271029</v>
      </c>
      <c r="U178" s="1471" t="s">
        <v>781</v>
      </c>
      <c r="V178" s="471" t="s">
        <v>265</v>
      </c>
      <c r="W178" s="661">
        <v>7.7919974999300905E-3</v>
      </c>
      <c r="X178" s="493">
        <v>0.35539175868399336</v>
      </c>
      <c r="Y178" s="493">
        <v>0.32144803069886746</v>
      </c>
      <c r="Z178" s="493">
        <v>0.43426454350385091</v>
      </c>
      <c r="AA178" s="493">
        <v>0.90861444414772696</v>
      </c>
      <c r="AB178" s="493">
        <v>0.28278344900655578</v>
      </c>
      <c r="AC178" s="661">
        <v>0.38061331482396416</v>
      </c>
    </row>
    <row r="179" spans="1:29" ht="15" thickBot="1" x14ac:dyDescent="0.35">
      <c r="A179" s="1472"/>
      <c r="B179" s="471" t="s">
        <v>154</v>
      </c>
      <c r="C179" s="493">
        <f>C178/C$192*100</f>
        <v>0.13507462986221858</v>
      </c>
      <c r="D179" s="493">
        <f t="shared" ref="D179" si="252">D178/D$192*100</f>
        <v>11.250683538543001</v>
      </c>
      <c r="E179" s="493">
        <f t="shared" ref="E179" si="253">E178/E$192*100</f>
        <v>16.896562384061912</v>
      </c>
      <c r="F179" s="493">
        <f t="shared" ref="F179" si="254">F178/F$192*100</f>
        <v>20.934287435402606</v>
      </c>
      <c r="G179" s="493">
        <f t="shared" ref="G179" si="255">G178/G$192*100</f>
        <v>28.59640004564319</v>
      </c>
      <c r="H179" s="493">
        <f t="shared" ref="H179" si="256">H178/H$192*100</f>
        <v>12.960426729497843</v>
      </c>
      <c r="I179" s="531">
        <f t="shared" ref="I179" si="257">I178/I$192*100</f>
        <v>15.907898146543459</v>
      </c>
      <c r="K179" s="1472"/>
      <c r="L179" s="471" t="s">
        <v>154</v>
      </c>
      <c r="M179" s="493">
        <f>M178/M$192*100</f>
        <v>0.20879599360978213</v>
      </c>
      <c r="N179" s="493">
        <f t="shared" ref="N179" si="258">N178/N$192*100</f>
        <v>7.0944957880299615</v>
      </c>
      <c r="O179" s="493">
        <f t="shared" ref="O179" si="259">O178/O$192*100</f>
        <v>8.0205182046613039</v>
      </c>
      <c r="P179" s="493">
        <f t="shared" ref="P179" si="260">P178/P$192*100</f>
        <v>9.3653920434630109</v>
      </c>
      <c r="Q179" s="493">
        <f t="shared" ref="Q179" si="261">Q178/Q$192*100</f>
        <v>15.489629543528421</v>
      </c>
      <c r="R179" s="493">
        <f t="shared" ref="R179" si="262">R178/R$192*100</f>
        <v>6.1641144321921715</v>
      </c>
      <c r="S179" s="531">
        <f t="shared" ref="S179" si="263">S178/S$192*100</f>
        <v>8.2836079074879052</v>
      </c>
      <c r="U179" s="1472"/>
      <c r="V179" s="471" t="s">
        <v>154</v>
      </c>
      <c r="W179" s="661">
        <f>W178/W$192*100</f>
        <v>0.18967092094256241</v>
      </c>
      <c r="X179" s="493">
        <f t="shared" ref="X179" si="264">X178/X$192*100</f>
        <v>7.2051064084828216</v>
      </c>
      <c r="Y179" s="493">
        <f t="shared" ref="Y179" si="265">Y178/Y$192*100</f>
        <v>6.7410255749553185</v>
      </c>
      <c r="Z179" s="493">
        <f t="shared" ref="Z179" si="266">Z178/Z$192*100</f>
        <v>10.096928340417831</v>
      </c>
      <c r="AA179" s="493">
        <f t="shared" ref="AA179" si="267">AA178/AA$192*100</f>
        <v>20.450610545656538</v>
      </c>
      <c r="AB179" s="493">
        <f t="shared" ref="AB179" si="268">AB178/AB$192*100</f>
        <v>5.1567163729536478</v>
      </c>
      <c r="AC179" s="661">
        <f t="shared" ref="AC179" si="269">AC178/AC$192*100</f>
        <v>8.684385240816459</v>
      </c>
    </row>
    <row r="180" spans="1:29" ht="15" thickBot="1" x14ac:dyDescent="0.35">
      <c r="A180" s="1472"/>
      <c r="B180" s="473" t="s">
        <v>17</v>
      </c>
      <c r="C180" s="1166">
        <v>169</v>
      </c>
      <c r="D180" s="1166">
        <v>680</v>
      </c>
      <c r="E180" s="72" t="s">
        <v>136</v>
      </c>
      <c r="F180" s="72" t="s">
        <v>136</v>
      </c>
      <c r="G180" s="72" t="s">
        <v>136</v>
      </c>
      <c r="H180" s="72" t="s">
        <v>136</v>
      </c>
      <c r="I180" s="658" t="s">
        <v>136</v>
      </c>
      <c r="K180" s="1472"/>
      <c r="L180" s="473" t="s">
        <v>17</v>
      </c>
      <c r="M180" s="1166">
        <v>169</v>
      </c>
      <c r="N180" s="1166">
        <v>680</v>
      </c>
      <c r="O180" s="72" t="s">
        <v>136</v>
      </c>
      <c r="P180" s="72" t="s">
        <v>136</v>
      </c>
      <c r="Q180" s="72" t="s">
        <v>136</v>
      </c>
      <c r="R180" s="72" t="s">
        <v>136</v>
      </c>
      <c r="S180" s="72" t="s">
        <v>136</v>
      </c>
      <c r="U180" s="1472"/>
      <c r="V180" s="473" t="s">
        <v>17</v>
      </c>
      <c r="W180" s="658">
        <v>169</v>
      </c>
      <c r="X180" s="1166">
        <v>680</v>
      </c>
      <c r="Y180" s="72" t="s">
        <v>136</v>
      </c>
      <c r="Z180" s="72" t="s">
        <v>136</v>
      </c>
      <c r="AA180" s="72" t="s">
        <v>136</v>
      </c>
      <c r="AB180" s="72" t="s">
        <v>136</v>
      </c>
      <c r="AC180" s="72" t="s">
        <v>136</v>
      </c>
    </row>
    <row r="181" spans="1:29" ht="15" thickBot="1" x14ac:dyDescent="0.35">
      <c r="A181" s="1472"/>
      <c r="B181" s="471" t="s">
        <v>18</v>
      </c>
      <c r="C181" s="72" t="s">
        <v>136</v>
      </c>
      <c r="D181" s="72" t="s">
        <v>136</v>
      </c>
      <c r="E181" s="72" t="s">
        <v>136</v>
      </c>
      <c r="F181" s="72" t="s">
        <v>136</v>
      </c>
      <c r="G181" s="72" t="s">
        <v>136</v>
      </c>
      <c r="H181" s="72" t="s">
        <v>136</v>
      </c>
      <c r="I181" s="658" t="s">
        <v>136</v>
      </c>
      <c r="K181" s="1472"/>
      <c r="L181" s="471" t="s">
        <v>18</v>
      </c>
      <c r="M181" s="72" t="s">
        <v>136</v>
      </c>
      <c r="N181" s="72" t="s">
        <v>136</v>
      </c>
      <c r="O181" s="72" t="s">
        <v>136</v>
      </c>
      <c r="P181" s="72" t="s">
        <v>136</v>
      </c>
      <c r="Q181" s="72" t="s">
        <v>136</v>
      </c>
      <c r="R181" s="72" t="s">
        <v>136</v>
      </c>
      <c r="S181" s="72" t="s">
        <v>136</v>
      </c>
      <c r="U181" s="1472"/>
      <c r="V181" s="471" t="s">
        <v>18</v>
      </c>
      <c r="W181" s="658">
        <v>75</v>
      </c>
      <c r="X181" s="72">
        <v>332</v>
      </c>
      <c r="Y181" s="72" t="s">
        <v>136</v>
      </c>
      <c r="Z181" s="72" t="s">
        <v>136</v>
      </c>
      <c r="AA181" s="72" t="s">
        <v>136</v>
      </c>
      <c r="AB181" s="72" t="s">
        <v>136</v>
      </c>
      <c r="AC181" s="72" t="s">
        <v>136</v>
      </c>
    </row>
    <row r="182" spans="1:29" ht="15" thickBot="1" x14ac:dyDescent="0.35">
      <c r="A182" s="1472"/>
      <c r="B182" s="473" t="s">
        <v>252</v>
      </c>
      <c r="C182" s="970">
        <v>0</v>
      </c>
      <c r="D182" s="970">
        <v>0</v>
      </c>
      <c r="E182" s="1164">
        <v>0</v>
      </c>
      <c r="F182" s="1164">
        <v>0</v>
      </c>
      <c r="G182" s="1164">
        <v>0</v>
      </c>
      <c r="H182" s="1164">
        <v>0</v>
      </c>
      <c r="I182" s="658">
        <v>0</v>
      </c>
      <c r="K182" s="1472"/>
      <c r="L182" s="473" t="s">
        <v>252</v>
      </c>
      <c r="M182" s="970">
        <v>0</v>
      </c>
      <c r="N182" s="970">
        <v>0</v>
      </c>
      <c r="O182" s="1164">
        <v>0</v>
      </c>
      <c r="P182" s="1164">
        <v>0</v>
      </c>
      <c r="Q182" s="1164">
        <v>0</v>
      </c>
      <c r="R182" s="1164">
        <v>0</v>
      </c>
      <c r="S182" s="658">
        <v>0</v>
      </c>
      <c r="U182" s="1472"/>
      <c r="V182" s="473" t="s">
        <v>252</v>
      </c>
      <c r="W182" s="658">
        <v>0</v>
      </c>
      <c r="X182" s="970">
        <v>0</v>
      </c>
      <c r="Y182" s="1164">
        <v>0</v>
      </c>
      <c r="Z182" s="1164">
        <v>0</v>
      </c>
      <c r="AA182" s="1164">
        <v>0</v>
      </c>
      <c r="AB182" s="1164">
        <v>0</v>
      </c>
      <c r="AC182" s="658">
        <v>0</v>
      </c>
    </row>
    <row r="183" spans="1:29" ht="15" thickBot="1" x14ac:dyDescent="0.35">
      <c r="A183" s="1472"/>
      <c r="B183" s="471" t="s">
        <v>287</v>
      </c>
      <c r="C183" s="1162" t="s">
        <v>136</v>
      </c>
      <c r="D183" s="1162" t="s">
        <v>136</v>
      </c>
      <c r="E183" s="1162">
        <v>22.692392880179131</v>
      </c>
      <c r="F183" s="1162">
        <v>28.972001935629365</v>
      </c>
      <c r="G183" s="1162">
        <v>40.568417362367363</v>
      </c>
      <c r="H183" s="1162">
        <v>28.436116179722877</v>
      </c>
      <c r="I183" s="531">
        <v>29.319098834001714</v>
      </c>
      <c r="K183" s="1472"/>
      <c r="L183" s="471" t="s">
        <v>287</v>
      </c>
      <c r="M183" s="72" t="s">
        <v>136</v>
      </c>
      <c r="N183" s="72" t="s">
        <v>136</v>
      </c>
      <c r="O183" s="1162">
        <v>27.419523467366687</v>
      </c>
      <c r="P183" s="1162">
        <v>33.15832616449687</v>
      </c>
      <c r="Q183" s="1162">
        <v>39.551357796985414</v>
      </c>
      <c r="R183" s="1162">
        <v>24.781071454604909</v>
      </c>
      <c r="S183" s="531">
        <v>30.27459614007806</v>
      </c>
      <c r="U183" s="1472"/>
      <c r="V183" s="471" t="s">
        <v>287</v>
      </c>
      <c r="W183" s="531">
        <v>0.12496318150338194</v>
      </c>
      <c r="X183" s="72">
        <v>1.0297689904620029</v>
      </c>
      <c r="Y183" s="1162">
        <v>1.0367464769536539</v>
      </c>
      <c r="Z183" s="1162">
        <v>1.407551990664655</v>
      </c>
      <c r="AA183" s="1162">
        <v>1.7388715531268613</v>
      </c>
      <c r="AB183" s="1162">
        <v>0.97830351832872176</v>
      </c>
      <c r="AC183" s="531">
        <v>1.126737134451598</v>
      </c>
    </row>
    <row r="184" spans="1:29" x14ac:dyDescent="0.3">
      <c r="A184" s="1418"/>
      <c r="B184" s="598" t="s">
        <v>254</v>
      </c>
      <c r="C184" s="1163" t="s">
        <v>136</v>
      </c>
      <c r="D184" s="1163" t="s">
        <v>136</v>
      </c>
      <c r="E184" s="1163">
        <v>2.3504565105296846</v>
      </c>
      <c r="F184" s="1163">
        <v>2.8858233206830501</v>
      </c>
      <c r="G184" s="1163">
        <v>1.8986270499379732</v>
      </c>
      <c r="H184" s="1163">
        <v>2.0781886896919421</v>
      </c>
      <c r="I184" s="532">
        <v>3.8874174927438583</v>
      </c>
      <c r="K184" s="1418"/>
      <c r="L184" s="598" t="s">
        <v>254</v>
      </c>
      <c r="M184" s="1163" t="s">
        <v>136</v>
      </c>
      <c r="N184" s="1163" t="s">
        <v>136</v>
      </c>
      <c r="O184" s="1163">
        <v>2.8400882088458159</v>
      </c>
      <c r="P184" s="1163">
        <v>3.3028118365076793</v>
      </c>
      <c r="Q184" s="1163">
        <v>1.8510280325796185</v>
      </c>
      <c r="R184" s="1163">
        <v>1.8110680829236561</v>
      </c>
      <c r="S184" s="532">
        <v>4.0141068211894915</v>
      </c>
      <c r="U184" s="1418"/>
      <c r="V184" s="598" t="s">
        <v>254</v>
      </c>
      <c r="W184" s="532">
        <v>2.6977403101315453E-2</v>
      </c>
      <c r="X184" s="1163">
        <v>0.10566215580425706</v>
      </c>
      <c r="Y184" s="1163">
        <v>0.10738521580299704</v>
      </c>
      <c r="Z184" s="1163">
        <v>0.14020247440128009</v>
      </c>
      <c r="AA184" s="1163">
        <v>8.1380265284823672E-2</v>
      </c>
      <c r="AB184" s="1163">
        <v>7.1497081177574417E-2</v>
      </c>
      <c r="AC184" s="532">
        <v>0.14939400665042196</v>
      </c>
    </row>
    <row r="185" spans="1:29" ht="15" thickBot="1" x14ac:dyDescent="0.35">
      <c r="A185" s="1471" t="s">
        <v>720</v>
      </c>
      <c r="B185" s="471" t="s">
        <v>265</v>
      </c>
      <c r="C185" s="493">
        <v>1.8892687270519539</v>
      </c>
      <c r="D185" s="493">
        <v>1.4070873236342296</v>
      </c>
      <c r="E185" s="661">
        <v>0.58736890261879537</v>
      </c>
      <c r="F185" s="661">
        <v>1.8180816733001552</v>
      </c>
      <c r="G185" s="661">
        <v>0.82384938361259352</v>
      </c>
      <c r="H185" s="661">
        <v>2.4878029710706531</v>
      </c>
      <c r="I185" s="661">
        <v>8.8823191383975861E-2</v>
      </c>
      <c r="K185" s="1471" t="s">
        <v>720</v>
      </c>
      <c r="L185" s="471" t="s">
        <v>265</v>
      </c>
      <c r="M185" s="493">
        <v>1.7239523113832231</v>
      </c>
      <c r="N185" s="493">
        <v>1.8841890068944815</v>
      </c>
      <c r="O185" s="661">
        <v>4.1862838085839957</v>
      </c>
      <c r="P185" s="661">
        <v>6.1137521825385566</v>
      </c>
      <c r="Q185" s="493">
        <v>4.0529501535547441</v>
      </c>
      <c r="R185" s="661">
        <v>4.5844227759020209</v>
      </c>
      <c r="S185" s="661">
        <v>0.50140265947927976</v>
      </c>
      <c r="U185" s="1471" t="s">
        <v>720</v>
      </c>
      <c r="V185" s="471" t="s">
        <v>265</v>
      </c>
      <c r="W185" s="661">
        <v>9.1038046609790299E-2</v>
      </c>
      <c r="X185" s="661">
        <v>4.8293947515889217E-2</v>
      </c>
      <c r="Y185" s="661">
        <v>4.7907624259852649E-2</v>
      </c>
      <c r="Z185" s="661">
        <v>5.4139146411922252E-2</v>
      </c>
      <c r="AA185" s="493">
        <v>6.3366789337524806E-2</v>
      </c>
      <c r="AB185" s="493">
        <v>7.1018515271398575E-2</v>
      </c>
      <c r="AC185" s="661">
        <v>3.1535677487645505E-2</v>
      </c>
    </row>
    <row r="186" spans="1:29" ht="15" thickBot="1" x14ac:dyDescent="0.35">
      <c r="A186" s="1472"/>
      <c r="B186" s="471" t="s">
        <v>154</v>
      </c>
      <c r="C186" s="493">
        <f>C185/C$192*100</f>
        <v>5.477598096921847</v>
      </c>
      <c r="D186" s="493">
        <f t="shared" ref="D186" si="270">D185/D$192*100</f>
        <v>3.5491529558195687</v>
      </c>
      <c r="E186" s="661">
        <f t="shared" ref="E186" si="271">E185/E$192*100</f>
        <v>1.6383488015111018</v>
      </c>
      <c r="F186" s="661">
        <f t="shared" ref="F186" si="272">F185/F$192*100</f>
        <v>5.1136162246692862</v>
      </c>
      <c r="G186" s="661">
        <f t="shared" ref="G186" si="273">G185/G$192*100</f>
        <v>2.1207610211895758</v>
      </c>
      <c r="H186" s="661">
        <f t="shared" ref="H186" si="274">H185/H$192*100</f>
        <v>6.5188526540704714</v>
      </c>
      <c r="I186" s="661">
        <f t="shared" ref="I186" si="275">I185/I$192*100</f>
        <v>0.19483377535062646</v>
      </c>
      <c r="K186" s="1472"/>
      <c r="L186" s="471" t="s">
        <v>154</v>
      </c>
      <c r="M186" s="493">
        <f>M185/M$192*100</f>
        <v>1.6498352306524824</v>
      </c>
      <c r="N186" s="493">
        <f t="shared" ref="N186" si="276">N185/N$192*100</f>
        <v>2.0890448494391398</v>
      </c>
      <c r="O186" s="661">
        <f t="shared" ref="O186" si="277">O185/O$192*100</f>
        <v>4.4008199500076062</v>
      </c>
      <c r="P186" s="661">
        <f t="shared" ref="P186" si="278">P185/P$192*100</f>
        <v>6.3120983769504129</v>
      </c>
      <c r="Q186" s="493">
        <f t="shared" ref="Q186" si="279">Q185/Q$192*100</f>
        <v>4.2167918609709556</v>
      </c>
      <c r="R186" s="661">
        <f t="shared" ref="R186" si="280">R185/R$192*100</f>
        <v>5.0214169855841453</v>
      </c>
      <c r="S186" s="661">
        <f t="shared" ref="S186" si="281">S185/S$192*100</f>
        <v>0.44863097715214412</v>
      </c>
      <c r="U186" s="1472"/>
      <c r="V186" s="471" t="s">
        <v>154</v>
      </c>
      <c r="W186" s="661">
        <f>W185/W$192*100</f>
        <v>2.2160261398243222</v>
      </c>
      <c r="X186" s="661">
        <f t="shared" ref="X186" si="282">X185/X$192*100</f>
        <v>0.97909707311774652</v>
      </c>
      <c r="Y186" s="661">
        <f t="shared" ref="Y186" si="283">Y185/Y$192*100</f>
        <v>1.0046616856506825</v>
      </c>
      <c r="Z186" s="661">
        <f t="shared" ref="Z186" si="284">Z185/Z$192*100</f>
        <v>1.2587697750362634</v>
      </c>
      <c r="AA186" s="493">
        <f t="shared" ref="AA186" si="285">AA185/AA$192*100</f>
        <v>1.4262259846484335</v>
      </c>
      <c r="AB186" s="493">
        <f t="shared" ref="AB186" si="286">AB185/AB$192*100</f>
        <v>1.2950628538178326</v>
      </c>
      <c r="AC186" s="661">
        <f t="shared" ref="AC186" si="287">AC185/AC$192*100</f>
        <v>0.71954385584099179</v>
      </c>
    </row>
    <row r="187" spans="1:29" ht="15" thickBot="1" x14ac:dyDescent="0.35">
      <c r="A187" s="1472"/>
      <c r="B187" s="473" t="s">
        <v>17</v>
      </c>
      <c r="C187" s="1166">
        <v>169</v>
      </c>
      <c r="D187" s="1166">
        <v>680</v>
      </c>
      <c r="E187" s="658" t="s">
        <v>136</v>
      </c>
      <c r="F187" s="658" t="s">
        <v>136</v>
      </c>
      <c r="G187" s="658" t="s">
        <v>136</v>
      </c>
      <c r="H187" s="658" t="s">
        <v>136</v>
      </c>
      <c r="I187" s="658" t="s">
        <v>136</v>
      </c>
      <c r="K187" s="1472"/>
      <c r="L187" s="473" t="s">
        <v>17</v>
      </c>
      <c r="M187" s="1166">
        <v>169</v>
      </c>
      <c r="N187" s="1166">
        <v>680</v>
      </c>
      <c r="O187" s="72" t="s">
        <v>136</v>
      </c>
      <c r="P187" s="72" t="s">
        <v>136</v>
      </c>
      <c r="Q187" s="72" t="s">
        <v>136</v>
      </c>
      <c r="R187" s="72" t="s">
        <v>136</v>
      </c>
      <c r="S187" s="72" t="s">
        <v>136</v>
      </c>
      <c r="U187" s="1472"/>
      <c r="V187" s="473" t="s">
        <v>17</v>
      </c>
      <c r="W187" s="658">
        <v>169</v>
      </c>
      <c r="X187" s="658">
        <v>680</v>
      </c>
      <c r="Y187" s="658" t="s">
        <v>136</v>
      </c>
      <c r="Z187" s="72" t="s">
        <v>136</v>
      </c>
      <c r="AA187" s="1166" t="s">
        <v>136</v>
      </c>
      <c r="AB187" s="1166" t="s">
        <v>136</v>
      </c>
      <c r="AC187" s="658" t="s">
        <v>136</v>
      </c>
    </row>
    <row r="188" spans="1:29" ht="15" thickBot="1" x14ac:dyDescent="0.35">
      <c r="A188" s="1472"/>
      <c r="B188" s="471" t="s">
        <v>18</v>
      </c>
      <c r="C188" s="72" t="s">
        <v>136</v>
      </c>
      <c r="D188" s="72" t="s">
        <v>136</v>
      </c>
      <c r="E188" s="658" t="s">
        <v>136</v>
      </c>
      <c r="F188" s="658" t="s">
        <v>136</v>
      </c>
      <c r="G188" s="658" t="s">
        <v>136</v>
      </c>
      <c r="H188" s="658" t="s">
        <v>136</v>
      </c>
      <c r="I188" s="658" t="s">
        <v>136</v>
      </c>
      <c r="K188" s="1472"/>
      <c r="L188" s="471" t="s">
        <v>18</v>
      </c>
      <c r="M188" s="72" t="s">
        <v>136</v>
      </c>
      <c r="N188" s="72" t="s">
        <v>136</v>
      </c>
      <c r="O188" s="72" t="s">
        <v>136</v>
      </c>
      <c r="P188" s="72" t="s">
        <v>136</v>
      </c>
      <c r="Q188" s="72" t="s">
        <v>136</v>
      </c>
      <c r="R188" s="72" t="s">
        <v>136</v>
      </c>
      <c r="S188" s="72" t="s">
        <v>136</v>
      </c>
      <c r="U188" s="1472"/>
      <c r="V188" s="471" t="s">
        <v>18</v>
      </c>
      <c r="W188" s="658">
        <v>75</v>
      </c>
      <c r="X188" s="658">
        <v>332</v>
      </c>
      <c r="Y188" s="658" t="s">
        <v>136</v>
      </c>
      <c r="Z188" s="72" t="s">
        <v>136</v>
      </c>
      <c r="AA188" s="72" t="s">
        <v>136</v>
      </c>
      <c r="AB188" s="72" t="s">
        <v>136</v>
      </c>
      <c r="AC188" s="658" t="s">
        <v>136</v>
      </c>
    </row>
    <row r="189" spans="1:29" ht="15" thickBot="1" x14ac:dyDescent="0.35">
      <c r="A189" s="1472"/>
      <c r="B189" s="473" t="s">
        <v>252</v>
      </c>
      <c r="C189" s="970">
        <v>0</v>
      </c>
      <c r="D189" s="970">
        <v>0</v>
      </c>
      <c r="E189" s="658">
        <v>0</v>
      </c>
      <c r="F189" s="658">
        <v>0</v>
      </c>
      <c r="G189" s="658">
        <v>0</v>
      </c>
      <c r="H189" s="658">
        <v>0</v>
      </c>
      <c r="I189" s="658">
        <v>0</v>
      </c>
      <c r="K189" s="1472"/>
      <c r="L189" s="473" t="s">
        <v>252</v>
      </c>
      <c r="M189" s="970">
        <v>0</v>
      </c>
      <c r="N189" s="970">
        <v>0</v>
      </c>
      <c r="O189" s="658">
        <v>0</v>
      </c>
      <c r="P189" s="658">
        <v>0</v>
      </c>
      <c r="Q189" s="1164">
        <v>0</v>
      </c>
      <c r="R189" s="658">
        <v>0</v>
      </c>
      <c r="S189" s="658">
        <v>0</v>
      </c>
      <c r="U189" s="1472"/>
      <c r="V189" s="473" t="s">
        <v>252</v>
      </c>
      <c r="W189" s="658">
        <v>0</v>
      </c>
      <c r="X189" s="658">
        <v>0</v>
      </c>
      <c r="Y189" s="658">
        <v>0</v>
      </c>
      <c r="Z189" s="658">
        <v>0</v>
      </c>
      <c r="AA189" s="970">
        <v>0</v>
      </c>
      <c r="AB189" s="970">
        <v>0</v>
      </c>
      <c r="AC189" s="658">
        <v>0</v>
      </c>
    </row>
    <row r="190" spans="1:29" ht="15" thickBot="1" x14ac:dyDescent="0.35">
      <c r="A190" s="1472"/>
      <c r="B190" s="471" t="s">
        <v>287</v>
      </c>
      <c r="C190" s="1162" t="s">
        <v>136</v>
      </c>
      <c r="D190" s="1162" t="s">
        <v>136</v>
      </c>
      <c r="E190" s="531">
        <v>4.2458371537295436</v>
      </c>
      <c r="F190" s="531">
        <v>16.10142981917539</v>
      </c>
      <c r="G190" s="531">
        <v>10.55665672697506</v>
      </c>
      <c r="H190" s="531">
        <v>27.695552948101977</v>
      </c>
      <c r="I190" s="531">
        <v>0.70384941742775897</v>
      </c>
      <c r="K190" s="1472"/>
      <c r="L190" s="471" t="s">
        <v>287</v>
      </c>
      <c r="M190" s="72" t="s">
        <v>136</v>
      </c>
      <c r="N190" s="72" t="s">
        <v>136</v>
      </c>
      <c r="O190" s="531">
        <v>31.04516356712147</v>
      </c>
      <c r="P190" s="531">
        <v>41.392392696149734</v>
      </c>
      <c r="Q190" s="1162">
        <v>36.650859219817256</v>
      </c>
      <c r="R190" s="531">
        <v>34.057555077958092</v>
      </c>
      <c r="S190" s="531">
        <v>3.9818716159846352</v>
      </c>
      <c r="U190" s="1472"/>
      <c r="V190" s="471" t="s">
        <v>287</v>
      </c>
      <c r="W190" s="531">
        <v>0.55794136877025724</v>
      </c>
      <c r="X190" s="531">
        <v>0.28911343276960733</v>
      </c>
      <c r="Y190" s="531">
        <v>0.25586208542528172</v>
      </c>
      <c r="Z190" s="531">
        <v>0.34726447935352323</v>
      </c>
      <c r="AA190" s="72">
        <v>0.41427458163723119</v>
      </c>
      <c r="AB190" s="72">
        <v>0.44614041495893192</v>
      </c>
      <c r="AC190" s="531">
        <v>0.24971805058138155</v>
      </c>
    </row>
    <row r="191" spans="1:29" x14ac:dyDescent="0.3">
      <c r="A191" s="1418"/>
      <c r="B191" s="598" t="s">
        <v>254</v>
      </c>
      <c r="C191" s="1163" t="s">
        <v>136</v>
      </c>
      <c r="D191" s="1163" t="s">
        <v>136</v>
      </c>
      <c r="E191" s="532">
        <v>0.4397797814151625</v>
      </c>
      <c r="F191" s="532">
        <v>1.6038201906709124</v>
      </c>
      <c r="G191" s="532">
        <v>0.49405807083174025</v>
      </c>
      <c r="H191" s="532">
        <v>2.0240663150951708</v>
      </c>
      <c r="I191" s="532">
        <v>9.3323350525122223E-2</v>
      </c>
      <c r="K191" s="1418"/>
      <c r="L191" s="598" t="s">
        <v>254</v>
      </c>
      <c r="M191" s="1163" t="s">
        <v>136</v>
      </c>
      <c r="N191" s="1163" t="s">
        <v>136</v>
      </c>
      <c r="O191" s="532">
        <v>3.21562856822095</v>
      </c>
      <c r="P191" s="532">
        <v>4.1229850946034823</v>
      </c>
      <c r="Q191" s="1163">
        <v>1.7152829033645425</v>
      </c>
      <c r="R191" s="532">
        <v>2.4890187293594979</v>
      </c>
      <c r="S191" s="532">
        <v>0.52795611016145938</v>
      </c>
      <c r="U191" s="1418"/>
      <c r="V191" s="598" t="s">
        <v>254</v>
      </c>
      <c r="W191" s="532">
        <v>0.12044995198691841</v>
      </c>
      <c r="X191" s="532">
        <v>2.9665244206567552E-2</v>
      </c>
      <c r="Y191" s="532">
        <v>2.6501951894674247E-2</v>
      </c>
      <c r="Z191" s="532">
        <v>3.4590082355711586E-2</v>
      </c>
      <c r="AA191" s="1163">
        <v>1.9388306913050976E-2</v>
      </c>
      <c r="AB191" s="1163">
        <v>3.2605154604174139E-2</v>
      </c>
      <c r="AC191" s="532">
        <v>3.3110100811084897E-2</v>
      </c>
    </row>
    <row r="192" spans="1:29" x14ac:dyDescent="0.3">
      <c r="A192" s="1168" t="s">
        <v>156</v>
      </c>
      <c r="B192" s="785" t="s">
        <v>265</v>
      </c>
      <c r="C192" s="499">
        <v>34.490824146328556</v>
      </c>
      <c r="D192" s="499">
        <v>39.645722265280781</v>
      </c>
      <c r="E192" s="499">
        <v>35.851273066946803</v>
      </c>
      <c r="F192" s="499">
        <v>35.553737187575834</v>
      </c>
      <c r="G192" s="499">
        <v>38.846875031231967</v>
      </c>
      <c r="H192" s="499">
        <v>38.163202991207832</v>
      </c>
      <c r="I192" s="499">
        <v>45.589216358471731</v>
      </c>
      <c r="K192" s="1168" t="s">
        <v>156</v>
      </c>
      <c r="L192" s="785" t="s">
        <v>265</v>
      </c>
      <c r="M192" s="499">
        <v>104.49239289801253</v>
      </c>
      <c r="N192" s="499">
        <v>90.193803517446867</v>
      </c>
      <c r="O192" s="499">
        <v>95.125087055123913</v>
      </c>
      <c r="P192" s="499">
        <v>96.857682143609367</v>
      </c>
      <c r="Q192" s="499">
        <v>96.114541271703047</v>
      </c>
      <c r="R192" s="499">
        <v>91.297392530102968</v>
      </c>
      <c r="S192" s="499">
        <v>111.76282624577641</v>
      </c>
      <c r="U192" s="1168" t="s">
        <v>156</v>
      </c>
      <c r="V192" s="785" t="s">
        <v>265</v>
      </c>
      <c r="W192" s="499">
        <v>4.1081666399931294</v>
      </c>
      <c r="X192" s="499">
        <v>4.9324984050975065</v>
      </c>
      <c r="Y192" s="499">
        <v>4.7685330240124202</v>
      </c>
      <c r="Z192" s="499">
        <v>4.300956972879538</v>
      </c>
      <c r="AA192" s="499">
        <v>4.4429697691382897</v>
      </c>
      <c r="AB192" s="499">
        <v>5.4837890734057178</v>
      </c>
      <c r="AC192" s="499">
        <v>4.3827318142807421</v>
      </c>
    </row>
    <row r="193" spans="1:29" x14ac:dyDescent="0.3">
      <c r="A193" s="1209" t="s">
        <v>1683</v>
      </c>
      <c r="B193" s="1209"/>
      <c r="C193" s="1209"/>
      <c r="D193" s="1209"/>
      <c r="E193" s="1209"/>
      <c r="F193" s="1209"/>
      <c r="G193" s="1209"/>
      <c r="H193" s="1209"/>
      <c r="I193" s="1209"/>
      <c r="K193" s="1209" t="s">
        <v>1683</v>
      </c>
      <c r="L193" s="1209"/>
      <c r="M193" s="1209"/>
      <c r="N193" s="1209"/>
      <c r="O193" s="1209"/>
      <c r="P193" s="1209"/>
      <c r="Q193" s="1209"/>
      <c r="R193" s="1209"/>
      <c r="S193" s="1209"/>
      <c r="U193" s="1209" t="s">
        <v>1683</v>
      </c>
      <c r="V193" s="1209"/>
      <c r="W193" s="1209"/>
      <c r="X193" s="1209"/>
      <c r="Y193" s="1209"/>
      <c r="Z193" s="1209"/>
      <c r="AA193" s="1209"/>
      <c r="AB193" s="1209"/>
      <c r="AC193" s="1209"/>
    </row>
    <row r="194" spans="1:29" x14ac:dyDescent="0.3">
      <c r="A194" s="120"/>
      <c r="B194" s="120"/>
      <c r="C194" s="120"/>
      <c r="D194" s="120"/>
      <c r="E194" s="120"/>
      <c r="F194" s="120"/>
      <c r="G194" s="120"/>
      <c r="H194" s="120"/>
      <c r="I194" s="120"/>
      <c r="S194" s="120"/>
      <c r="U194" s="120"/>
      <c r="V194" s="120"/>
      <c r="W194" s="120"/>
      <c r="X194" s="120"/>
      <c r="Y194" s="120"/>
      <c r="Z194" s="120"/>
      <c r="AA194" s="120"/>
      <c r="AB194" s="120"/>
      <c r="AC194" s="120"/>
    </row>
    <row r="195" spans="1:29" x14ac:dyDescent="0.3">
      <c r="A195" s="1215" t="s">
        <v>290</v>
      </c>
      <c r="B195" s="1215"/>
      <c r="C195" s="1215"/>
      <c r="D195" s="1215"/>
      <c r="E195" s="1215"/>
      <c r="F195" s="1215"/>
      <c r="G195" s="1215"/>
      <c r="H195" s="1215"/>
      <c r="I195" s="1215"/>
      <c r="L195" s="1473"/>
      <c r="M195" s="1474"/>
      <c r="N195" s="1474"/>
      <c r="O195" s="1474"/>
      <c r="P195" s="120"/>
      <c r="Q195" s="120"/>
      <c r="R195" s="120"/>
      <c r="S195" s="120"/>
      <c r="AC195" s="120"/>
    </row>
    <row r="196" spans="1:29" x14ac:dyDescent="0.3">
      <c r="A196" s="1215" t="s">
        <v>291</v>
      </c>
      <c r="B196" s="1215"/>
      <c r="C196" s="1215"/>
      <c r="D196" s="1215"/>
      <c r="E196" s="1215"/>
      <c r="F196" s="1215"/>
      <c r="G196" s="1215"/>
      <c r="H196" s="1215"/>
      <c r="I196" s="1215"/>
    </row>
  </sheetData>
  <mergeCells count="109">
    <mergeCell ref="A5:I5"/>
    <mergeCell ref="A7:A13"/>
    <mergeCell ref="A14:A20"/>
    <mergeCell ref="A21:A27"/>
    <mergeCell ref="A28:A34"/>
    <mergeCell ref="A35:A41"/>
    <mergeCell ref="A42:A48"/>
    <mergeCell ref="K5:S5"/>
    <mergeCell ref="U5:AC5"/>
    <mergeCell ref="A105:I105"/>
    <mergeCell ref="K104:S104"/>
    <mergeCell ref="U105:AC105"/>
    <mergeCell ref="U104:AC104"/>
    <mergeCell ref="K149:S149"/>
    <mergeCell ref="U149:AC149"/>
    <mergeCell ref="K142:K148"/>
    <mergeCell ref="U142:U148"/>
    <mergeCell ref="K105:S105"/>
    <mergeCell ref="A104:I104"/>
    <mergeCell ref="A135:A141"/>
    <mergeCell ref="K135:K141"/>
    <mergeCell ref="U135:U141"/>
    <mergeCell ref="A142:A148"/>
    <mergeCell ref="A149:I149"/>
    <mergeCell ref="A55:I55"/>
    <mergeCell ref="K55:S55"/>
    <mergeCell ref="U55:AC55"/>
    <mergeCell ref="U49:AC49"/>
    <mergeCell ref="U51:AC51"/>
    <mergeCell ref="U52:AC52"/>
    <mergeCell ref="A49:I49"/>
    <mergeCell ref="K49:S49"/>
    <mergeCell ref="K51:S51"/>
    <mergeCell ref="K52:S52"/>
    <mergeCell ref="A51:I51"/>
    <mergeCell ref="A52:I52"/>
    <mergeCell ref="A102:I102"/>
    <mergeCell ref="K101:S101"/>
    <mergeCell ref="K102:S102"/>
    <mergeCell ref="U101:AC101"/>
    <mergeCell ref="U102:AC102"/>
    <mergeCell ref="A1:I1"/>
    <mergeCell ref="U85:U91"/>
    <mergeCell ref="A92:A98"/>
    <mergeCell ref="K92:K98"/>
    <mergeCell ref="U92:U98"/>
    <mergeCell ref="A57:A63"/>
    <mergeCell ref="K57:K63"/>
    <mergeCell ref="U57:U63"/>
    <mergeCell ref="A64:A70"/>
    <mergeCell ref="K64:K70"/>
    <mergeCell ref="U64:U70"/>
    <mergeCell ref="A71:A77"/>
    <mergeCell ref="K71:K77"/>
    <mergeCell ref="U71:U77"/>
    <mergeCell ref="A78:A84"/>
    <mergeCell ref="U78:U84"/>
    <mergeCell ref="K78:K84"/>
    <mergeCell ref="A85:A91"/>
    <mergeCell ref="K85:K91"/>
    <mergeCell ref="U121:U127"/>
    <mergeCell ref="A128:A134"/>
    <mergeCell ref="K128:K134"/>
    <mergeCell ref="U128:U134"/>
    <mergeCell ref="A107:A113"/>
    <mergeCell ref="K107:K113"/>
    <mergeCell ref="U107:U113"/>
    <mergeCell ref="A114:A120"/>
    <mergeCell ref="K114:K120"/>
    <mergeCell ref="U114:U120"/>
    <mergeCell ref="A185:A191"/>
    <mergeCell ref="K185:K191"/>
    <mergeCell ref="U185:U191"/>
    <mergeCell ref="A193:I193"/>
    <mergeCell ref="K193:S193"/>
    <mergeCell ref="U193:AC193"/>
    <mergeCell ref="A195:I195"/>
    <mergeCell ref="A196:I196"/>
    <mergeCell ref="A171:A177"/>
    <mergeCell ref="K171:K177"/>
    <mergeCell ref="U171:U177"/>
    <mergeCell ref="A178:A184"/>
    <mergeCell ref="K178:K184"/>
    <mergeCell ref="U178:U184"/>
    <mergeCell ref="L195:O195"/>
    <mergeCell ref="U99:AC99"/>
    <mergeCell ref="K99:S99"/>
    <mergeCell ref="A99:I99"/>
    <mergeCell ref="A157:A163"/>
    <mergeCell ref="K157:K163"/>
    <mergeCell ref="U157:U163"/>
    <mergeCell ref="A164:A170"/>
    <mergeCell ref="K164:K170"/>
    <mergeCell ref="U164:U170"/>
    <mergeCell ref="A151:I151"/>
    <mergeCell ref="A152:I152"/>
    <mergeCell ref="K151:S151"/>
    <mergeCell ref="K152:S152"/>
    <mergeCell ref="U151:AC151"/>
    <mergeCell ref="U152:AC152"/>
    <mergeCell ref="A155:I155"/>
    <mergeCell ref="A154:I154"/>
    <mergeCell ref="K155:S155"/>
    <mergeCell ref="K154:S154"/>
    <mergeCell ref="U155:AC155"/>
    <mergeCell ref="U154:AC154"/>
    <mergeCell ref="A101:I101"/>
    <mergeCell ref="A121:A127"/>
    <mergeCell ref="K121:K127"/>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workbookViewId="0">
      <selection sqref="A1:J1"/>
    </sheetView>
  </sheetViews>
  <sheetFormatPr baseColWidth="10" defaultColWidth="11.44140625" defaultRowHeight="14.4" x14ac:dyDescent="0.3"/>
  <cols>
    <col min="1" max="1" width="22.88671875" style="443" customWidth="1"/>
    <col min="2" max="13" width="15.6640625" style="443" customWidth="1"/>
    <col min="14" max="16384" width="11.44140625" style="443"/>
  </cols>
  <sheetData>
    <row r="1" spans="1:10" ht="24.6" x14ac:dyDescent="0.3">
      <c r="A1" s="1208" t="s">
        <v>1136</v>
      </c>
      <c r="B1" s="1208"/>
      <c r="C1" s="1208"/>
      <c r="D1" s="1208"/>
      <c r="E1" s="1208"/>
      <c r="F1" s="1208"/>
      <c r="G1" s="1208"/>
      <c r="H1" s="1208"/>
      <c r="I1" s="1208"/>
      <c r="J1" s="1208"/>
    </row>
    <row r="3" spans="1:10" x14ac:dyDescent="0.3">
      <c r="A3" s="434" t="s">
        <v>7</v>
      </c>
    </row>
    <row r="5" spans="1:10" ht="15" customHeight="1" x14ac:dyDescent="0.3"/>
    <row r="6" spans="1:10" ht="15" customHeight="1" x14ac:dyDescent="0.3">
      <c r="A6" s="1407" t="s">
        <v>1144</v>
      </c>
      <c r="B6" s="1407"/>
      <c r="C6" s="1407"/>
      <c r="D6" s="1407"/>
      <c r="E6" s="1407"/>
      <c r="F6" s="1407"/>
      <c r="G6" s="1407"/>
      <c r="H6" s="1407"/>
      <c r="I6" s="1407"/>
    </row>
    <row r="7" spans="1:10" x14ac:dyDescent="0.3">
      <c r="A7" s="1430"/>
      <c r="B7" s="1478">
        <v>2021</v>
      </c>
      <c r="C7" s="1479"/>
      <c r="D7" s="1478">
        <v>2015</v>
      </c>
      <c r="E7" s="1479"/>
      <c r="F7" s="1478">
        <v>2010</v>
      </c>
      <c r="G7" s="1479"/>
      <c r="H7" s="1478">
        <v>2005</v>
      </c>
      <c r="I7" s="1480"/>
    </row>
    <row r="8" spans="1:10" x14ac:dyDescent="0.3">
      <c r="A8" s="1445"/>
      <c r="B8" s="906" t="s">
        <v>265</v>
      </c>
      <c r="C8" s="782" t="s">
        <v>1145</v>
      </c>
      <c r="D8" s="906" t="s">
        <v>265</v>
      </c>
      <c r="E8" s="782" t="s">
        <v>1145</v>
      </c>
      <c r="F8" s="906" t="s">
        <v>265</v>
      </c>
      <c r="G8" s="782" t="s">
        <v>1145</v>
      </c>
      <c r="H8" s="906" t="s">
        <v>265</v>
      </c>
      <c r="I8" s="907" t="s">
        <v>1145</v>
      </c>
    </row>
    <row r="9" spans="1:10" x14ac:dyDescent="0.3">
      <c r="A9" s="908" t="s">
        <v>968</v>
      </c>
      <c r="B9" s="497">
        <v>1.0957077651717699</v>
      </c>
      <c r="C9" s="699">
        <f>B9/$B$14 *100</f>
        <v>3.4986034949461127</v>
      </c>
      <c r="D9" s="497">
        <v>1.19381</v>
      </c>
      <c r="E9" s="699">
        <f>D9/$D$14 *100</f>
        <v>3.0163941086763995</v>
      </c>
      <c r="F9" s="497">
        <v>1.3165231960072472</v>
      </c>
      <c r="G9" s="699">
        <f>F9/$F$14 *100</f>
        <v>3.2823026484252047</v>
      </c>
      <c r="H9" s="497">
        <v>1.2710056314805025</v>
      </c>
      <c r="I9" s="493">
        <f>H9/$H$14 *100</f>
        <v>3.3026729682727289</v>
      </c>
    </row>
    <row r="10" spans="1:10" x14ac:dyDescent="0.3">
      <c r="A10" s="909" t="s">
        <v>969</v>
      </c>
      <c r="B10" s="497">
        <v>1.2097192273136199</v>
      </c>
      <c r="C10" s="701">
        <f t="shared" ref="C10:C13" si="0">B10/$B$14 *100</f>
        <v>3.8626429884974445</v>
      </c>
      <c r="D10" s="497">
        <v>1.2113400000000001</v>
      </c>
      <c r="E10" s="701">
        <f>D10/$D$14 *100</f>
        <v>3.0606870771764938</v>
      </c>
      <c r="F10" s="497">
        <v>1.1055212000518042</v>
      </c>
      <c r="G10" s="701">
        <f>F10/$F$14 *100</f>
        <v>2.7562409639459724</v>
      </c>
      <c r="H10" s="497">
        <v>0.99124977395667135</v>
      </c>
      <c r="I10" s="493">
        <f>H10/$H$14 *100</f>
        <v>2.5757351125500278</v>
      </c>
    </row>
    <row r="11" spans="1:10" x14ac:dyDescent="0.3">
      <c r="A11" s="909" t="s">
        <v>780</v>
      </c>
      <c r="B11" s="497">
        <v>20.6057175615746</v>
      </c>
      <c r="C11" s="701">
        <f t="shared" si="0"/>
        <v>65.794217918585176</v>
      </c>
      <c r="D11" s="497">
        <v>24.339372999999998</v>
      </c>
      <c r="E11" s="701">
        <f>D11/$D$14 *100</f>
        <v>61.4981792128374</v>
      </c>
      <c r="F11" s="497">
        <v>24.584216170743758</v>
      </c>
      <c r="G11" s="701">
        <f>F11/$F$14 *100</f>
        <v>61.292378357947122</v>
      </c>
      <c r="H11" s="497">
        <v>25.662825974378624</v>
      </c>
      <c r="I11" s="493">
        <f>H11/$H$14 *100</f>
        <v>66.684143276644264</v>
      </c>
    </row>
    <row r="12" spans="1:10" x14ac:dyDescent="0.3">
      <c r="A12" s="909" t="s">
        <v>781</v>
      </c>
      <c r="B12" s="497">
        <v>7.8153893369986696</v>
      </c>
      <c r="C12" s="701">
        <f t="shared" si="0"/>
        <v>24.954599499896467</v>
      </c>
      <c r="D12" s="497">
        <v>11.687173</v>
      </c>
      <c r="E12" s="701">
        <f>D12/$D$14 *100</f>
        <v>29.529925016779789</v>
      </c>
      <c r="F12" s="497">
        <v>11.736767946459675</v>
      </c>
      <c r="G12" s="701">
        <f>F12/$F$14 *100</f>
        <v>29.261637494463542</v>
      </c>
      <c r="H12" s="497">
        <v>8.8835936807453386</v>
      </c>
      <c r="I12" s="493">
        <f>H12/$H$14 *100</f>
        <v>23.083772395516831</v>
      </c>
    </row>
    <row r="13" spans="1:10" x14ac:dyDescent="0.3">
      <c r="A13" s="910" t="s">
        <v>720</v>
      </c>
      <c r="B13" s="504">
        <v>0.59189835639573196</v>
      </c>
      <c r="C13" s="702">
        <f t="shared" si="0"/>
        <v>1.8899360980747757</v>
      </c>
      <c r="D13" s="504">
        <v>1.1456919999999999</v>
      </c>
      <c r="E13" s="702">
        <f>D13/$D$14 *100</f>
        <v>2.8948145845299345</v>
      </c>
      <c r="F13" s="504">
        <v>1.3667156822916198</v>
      </c>
      <c r="G13" s="702">
        <f>F13/$F$14 *100</f>
        <v>3.40744053521815</v>
      </c>
      <c r="H13" s="504">
        <v>1.6754753137106497</v>
      </c>
      <c r="I13" s="499">
        <f>H13/$H$14 *100</f>
        <v>4.3536762470161552</v>
      </c>
    </row>
    <row r="14" spans="1:10" x14ac:dyDescent="0.3">
      <c r="A14" s="911" t="s">
        <v>156</v>
      </c>
      <c r="B14" s="912">
        <v>31.3184322474544</v>
      </c>
      <c r="C14" s="913">
        <f t="shared" ref="C14" si="1">SUM(C9:C13)</f>
        <v>99.999999999999972</v>
      </c>
      <c r="D14" s="912">
        <f>SUM(D9:D13)</f>
        <v>39.577387999999992</v>
      </c>
      <c r="E14" s="913">
        <f t="shared" ref="E14:I14" si="2">SUM(E9:E13)</f>
        <v>100.00000000000001</v>
      </c>
      <c r="F14" s="912">
        <f t="shared" si="2"/>
        <v>40.109744195554107</v>
      </c>
      <c r="G14" s="913">
        <f t="shared" si="2"/>
        <v>100</v>
      </c>
      <c r="H14" s="912">
        <f t="shared" si="2"/>
        <v>38.484150374271785</v>
      </c>
      <c r="I14" s="914">
        <f t="shared" si="2"/>
        <v>100</v>
      </c>
    </row>
    <row r="16" spans="1:10" ht="15" customHeight="1" x14ac:dyDescent="0.3">
      <c r="A16" s="1407" t="s">
        <v>1146</v>
      </c>
      <c r="B16" s="1407"/>
      <c r="C16" s="1407"/>
      <c r="D16" s="1407"/>
      <c r="E16" s="1407"/>
      <c r="F16" s="1407"/>
      <c r="G16" s="1407"/>
      <c r="H16" s="1407"/>
      <c r="I16" s="1407"/>
    </row>
    <row r="17" spans="1:13" x14ac:dyDescent="0.3">
      <c r="A17" s="1430"/>
      <c r="B17" s="1478">
        <v>2021</v>
      </c>
      <c r="C17" s="1479"/>
      <c r="D17" s="1478">
        <v>2015</v>
      </c>
      <c r="E17" s="1479"/>
      <c r="F17" s="1478">
        <v>2010</v>
      </c>
      <c r="G17" s="1479"/>
      <c r="H17" s="1478">
        <v>2005</v>
      </c>
      <c r="I17" s="1480"/>
    </row>
    <row r="18" spans="1:13" ht="22.8" x14ac:dyDescent="0.3">
      <c r="A18" s="1445"/>
      <c r="B18" s="906" t="s">
        <v>265</v>
      </c>
      <c r="C18" s="782" t="s">
        <v>1147</v>
      </c>
      <c r="D18" s="906" t="s">
        <v>265</v>
      </c>
      <c r="E18" s="782" t="s">
        <v>1147</v>
      </c>
      <c r="F18" s="906" t="s">
        <v>265</v>
      </c>
      <c r="G18" s="782" t="s">
        <v>1147</v>
      </c>
      <c r="H18" s="906" t="s">
        <v>265</v>
      </c>
      <c r="I18" s="907" t="s">
        <v>1147</v>
      </c>
    </row>
    <row r="19" spans="1:13" x14ac:dyDescent="0.3">
      <c r="A19" s="908" t="s">
        <v>1045</v>
      </c>
      <c r="B19" s="497">
        <v>8.4512460753398901</v>
      </c>
      <c r="C19" s="699">
        <f>B19/$B$26 * 100</f>
        <v>26.984895056574331</v>
      </c>
      <c r="D19" s="497">
        <v>8.6879487631854406</v>
      </c>
      <c r="E19" s="699">
        <f t="shared" ref="E19:E25" si="3">D19/$D$26 * 100</f>
        <v>21.951809976463945</v>
      </c>
      <c r="F19" s="497">
        <v>9.2873447640889335</v>
      </c>
      <c r="G19" s="699">
        <f t="shared" ref="G19:G25" si="4">F19/$F$26 * 100</f>
        <v>23.154834193927282</v>
      </c>
      <c r="H19" s="497">
        <v>7.5841935423075224</v>
      </c>
      <c r="I19" s="493">
        <f t="shared" ref="I19:I25" si="5">H19/$H$26 * 100</f>
        <v>19.707317086511175</v>
      </c>
    </row>
    <row r="20" spans="1:13" x14ac:dyDescent="0.3">
      <c r="A20" s="909" t="s">
        <v>766</v>
      </c>
      <c r="B20" s="497">
        <v>1.3689764518245999</v>
      </c>
      <c r="C20" s="701">
        <f t="shared" ref="C20:C25" si="6">B20/$B$26 * 100</f>
        <v>4.3711525564498022</v>
      </c>
      <c r="D20" s="497">
        <v>1.8239285273061019</v>
      </c>
      <c r="E20" s="701">
        <f t="shared" si="3"/>
        <v>4.6085138774915073</v>
      </c>
      <c r="F20" s="497">
        <v>2.1802259940896529</v>
      </c>
      <c r="G20" s="701">
        <f t="shared" si="4"/>
        <v>5.4356517046331954</v>
      </c>
      <c r="H20" s="497">
        <v>1.242362146237864</v>
      </c>
      <c r="I20" s="493">
        <f t="shared" si="5"/>
        <v>3.2282436643539176</v>
      </c>
    </row>
    <row r="21" spans="1:13" x14ac:dyDescent="0.3">
      <c r="A21" s="909" t="s">
        <v>1148</v>
      </c>
      <c r="B21" s="497">
        <v>4.4755835718586301</v>
      </c>
      <c r="C21" s="701">
        <f t="shared" si="6"/>
        <v>14.290573476015608</v>
      </c>
      <c r="D21" s="497">
        <v>5.2013103689284375</v>
      </c>
      <c r="E21" s="701">
        <f t="shared" si="3"/>
        <v>13.142132850869295</v>
      </c>
      <c r="F21" s="497">
        <v>5.083501349875899</v>
      </c>
      <c r="G21" s="701">
        <f t="shared" si="4"/>
        <v>12.673980978515853</v>
      </c>
      <c r="H21" s="497">
        <v>4.1765478177841029</v>
      </c>
      <c r="I21" s="493">
        <f t="shared" si="5"/>
        <v>10.85264395125192</v>
      </c>
    </row>
    <row r="22" spans="1:13" x14ac:dyDescent="0.3">
      <c r="A22" s="909" t="s">
        <v>1149</v>
      </c>
      <c r="B22" s="497">
        <v>0.91436657976145497</v>
      </c>
      <c r="C22" s="701">
        <f t="shared" si="6"/>
        <v>2.9195796664942488</v>
      </c>
      <c r="D22" s="497">
        <v>2.3818127276695846</v>
      </c>
      <c r="E22" s="701">
        <f t="shared" si="3"/>
        <v>6.0181179496454167</v>
      </c>
      <c r="F22" s="497">
        <v>2.48673997026384</v>
      </c>
      <c r="G22" s="701">
        <f t="shared" si="4"/>
        <v>6.1998400142862939</v>
      </c>
      <c r="H22" s="497">
        <v>3.6105606167941313</v>
      </c>
      <c r="I22" s="493">
        <f t="shared" si="5"/>
        <v>9.3819418687438016</v>
      </c>
    </row>
    <row r="23" spans="1:13" x14ac:dyDescent="0.3">
      <c r="A23" s="909" t="s">
        <v>768</v>
      </c>
      <c r="B23" s="497">
        <v>14.280140293354499</v>
      </c>
      <c r="C23" s="701">
        <f t="shared" si="6"/>
        <v>45.596600048571176</v>
      </c>
      <c r="D23" s="497">
        <v>19.07774966351581</v>
      </c>
      <c r="E23" s="701">
        <f t="shared" si="3"/>
        <v>48.2036838392332</v>
      </c>
      <c r="F23" s="497">
        <v>16.973268502903135</v>
      </c>
      <c r="G23" s="701">
        <f t="shared" si="4"/>
        <v>42.317069937295912</v>
      </c>
      <c r="H23" s="497">
        <v>19.21058766144025</v>
      </c>
      <c r="I23" s="493">
        <f t="shared" si="5"/>
        <v>49.918180535650585</v>
      </c>
    </row>
    <row r="24" spans="1:13" x14ac:dyDescent="0.3">
      <c r="A24" s="909" t="s">
        <v>855</v>
      </c>
      <c r="B24" s="497">
        <v>1.5531756285592899</v>
      </c>
      <c r="C24" s="701">
        <f t="shared" si="6"/>
        <v>4.9593019736341901</v>
      </c>
      <c r="D24" s="497">
        <v>1.6416186151237502</v>
      </c>
      <c r="E24" s="701">
        <f t="shared" si="3"/>
        <v>4.1478720553376824</v>
      </c>
      <c r="F24" s="497">
        <v>1.6533376171788012</v>
      </c>
      <c r="G24" s="701">
        <f t="shared" si="4"/>
        <v>4.1220348080954876</v>
      </c>
      <c r="H24" s="497">
        <v>0.20429355867465313</v>
      </c>
      <c r="I24" s="493">
        <f t="shared" si="5"/>
        <v>0.53085115999139099</v>
      </c>
    </row>
    <row r="25" spans="1:13" x14ac:dyDescent="0.3">
      <c r="A25" s="915" t="s">
        <v>1150</v>
      </c>
      <c r="B25" s="504">
        <v>0.27494364675598099</v>
      </c>
      <c r="C25" s="702">
        <f t="shared" si="6"/>
        <v>0.87789722226063605</v>
      </c>
      <c r="D25" s="504">
        <v>0.76300000000000001</v>
      </c>
      <c r="E25" s="702">
        <f t="shared" si="3"/>
        <v>1.9278694509589718</v>
      </c>
      <c r="F25" s="504">
        <v>2.4453259971538768</v>
      </c>
      <c r="G25" s="702">
        <f t="shared" si="4"/>
        <v>6.0965883632459628</v>
      </c>
      <c r="H25" s="504">
        <v>2.4556050310332798</v>
      </c>
      <c r="I25" s="493">
        <f t="shared" si="5"/>
        <v>6.3808217334972008</v>
      </c>
    </row>
    <row r="26" spans="1:13" x14ac:dyDescent="0.3">
      <c r="A26" s="916" t="s">
        <v>156</v>
      </c>
      <c r="B26" s="912">
        <f>SUM(B19:B25)</f>
        <v>31.318432247454346</v>
      </c>
      <c r="C26" s="913">
        <f t="shared" ref="C26" si="7">SUM(C19:C25)</f>
        <v>99.999999999999986</v>
      </c>
      <c r="D26" s="912">
        <f>SUM(D19:D25)</f>
        <v>39.577368665729118</v>
      </c>
      <c r="E26" s="913">
        <f t="shared" ref="E26:I26" si="8">SUM(E19:E25)</f>
        <v>100.00000000000001</v>
      </c>
      <c r="F26" s="912">
        <f t="shared" si="8"/>
        <v>40.109744195554143</v>
      </c>
      <c r="G26" s="913">
        <f t="shared" si="8"/>
        <v>99.999999999999986</v>
      </c>
      <c r="H26" s="912">
        <f t="shared" si="8"/>
        <v>38.484150374271806</v>
      </c>
      <c r="I26" s="914">
        <f t="shared" si="8"/>
        <v>99.999999999999986</v>
      </c>
    </row>
    <row r="28" spans="1:13" ht="15.75" customHeight="1" x14ac:dyDescent="0.3">
      <c r="A28" s="1417" t="s">
        <v>1151</v>
      </c>
      <c r="B28" s="1417"/>
      <c r="C28" s="1417"/>
      <c r="D28" s="1417"/>
      <c r="E28" s="1417"/>
      <c r="F28" s="1417"/>
      <c r="G28" s="1417"/>
      <c r="H28" s="1417"/>
      <c r="I28" s="1417"/>
      <c r="J28" s="1417"/>
      <c r="K28" s="1417"/>
      <c r="L28" s="1417"/>
      <c r="M28" s="1417"/>
    </row>
    <row r="29" spans="1:13" x14ac:dyDescent="0.3">
      <c r="A29" s="1431"/>
      <c r="B29" s="1481">
        <v>2021</v>
      </c>
      <c r="C29" s="1455"/>
      <c r="D29" s="1482"/>
      <c r="E29" s="1481">
        <v>2015</v>
      </c>
      <c r="F29" s="1455"/>
      <c r="G29" s="1482"/>
      <c r="H29" s="1481">
        <v>2010</v>
      </c>
      <c r="I29" s="1455"/>
      <c r="J29" s="1482"/>
      <c r="K29" s="1483">
        <v>2005</v>
      </c>
      <c r="L29" s="1454"/>
      <c r="M29" s="1454"/>
    </row>
    <row r="30" spans="1:13" ht="33.6" x14ac:dyDescent="0.3">
      <c r="A30" s="1445"/>
      <c r="B30" s="917" t="s">
        <v>265</v>
      </c>
      <c r="C30" s="907" t="s">
        <v>1152</v>
      </c>
      <c r="D30" s="782" t="s">
        <v>1153</v>
      </c>
      <c r="E30" s="917" t="s">
        <v>265</v>
      </c>
      <c r="F30" s="907" t="s">
        <v>1152</v>
      </c>
      <c r="G30" s="782" t="s">
        <v>1153</v>
      </c>
      <c r="H30" s="917" t="s">
        <v>265</v>
      </c>
      <c r="I30" s="907" t="s">
        <v>1152</v>
      </c>
      <c r="J30" s="782" t="s">
        <v>1153</v>
      </c>
      <c r="K30" s="917" t="s">
        <v>265</v>
      </c>
      <c r="L30" s="907" t="s">
        <v>1152</v>
      </c>
      <c r="M30" s="907" t="s">
        <v>1153</v>
      </c>
    </row>
    <row r="31" spans="1:13" x14ac:dyDescent="0.3">
      <c r="A31" s="908" t="s">
        <v>968</v>
      </c>
      <c r="B31" s="497">
        <v>5.8228659876031701E-2</v>
      </c>
      <c r="C31" s="493">
        <f>B31/$B9*100</f>
        <v>5.3142509094935013</v>
      </c>
      <c r="D31" s="803">
        <f>B31/$B$20*100</f>
        <v>4.253444958707898</v>
      </c>
      <c r="E31" s="497">
        <v>6.368681905183031E-2</v>
      </c>
      <c r="F31" s="493">
        <f>E31/$D9*100</f>
        <v>5.334753357052656</v>
      </c>
      <c r="G31" s="803">
        <f>E31/$D$20*100</f>
        <v>3.4917387440556231</v>
      </c>
      <c r="H31" s="493">
        <v>8.1103066941189822E-2</v>
      </c>
      <c r="I31" s="493">
        <f>H31/$F9*100</f>
        <v>6.1603978712383709</v>
      </c>
      <c r="J31" s="803">
        <f>H31/$F$20*100</f>
        <v>3.719938536695329</v>
      </c>
      <c r="K31" s="497">
        <v>9.6692901939367526E-2</v>
      </c>
      <c r="L31" s="493">
        <f>K31/$H9*100</f>
        <v>7.6075903634460662</v>
      </c>
      <c r="M31" s="497">
        <f>K31/$H$20*100</f>
        <v>7.7829884170387942</v>
      </c>
    </row>
    <row r="32" spans="1:13" x14ac:dyDescent="0.3">
      <c r="A32" s="909" t="s">
        <v>969</v>
      </c>
      <c r="B32" s="497">
        <v>7.7886627802939604E-2</v>
      </c>
      <c r="C32" s="493">
        <f t="shared" ref="C32:C35" si="9">B32/$B10*100</f>
        <v>6.4384053790646645</v>
      </c>
      <c r="D32" s="520">
        <f>B32/$B$20*100</f>
        <v>5.6894059572120987</v>
      </c>
      <c r="E32" s="497">
        <v>0.12011967568277837</v>
      </c>
      <c r="F32" s="493">
        <f t="shared" ref="F32:F35" si="10">E32/$D10*100</f>
        <v>9.9162642761551965</v>
      </c>
      <c r="G32" s="520">
        <f>E32/$D$20*100</f>
        <v>6.5857665958102105</v>
      </c>
      <c r="H32" s="493">
        <v>0.12603510038232954</v>
      </c>
      <c r="I32" s="493">
        <f t="shared" ref="I32:I35" si="11">H32/$F10*100</f>
        <v>11.400514108315932</v>
      </c>
      <c r="J32" s="520">
        <f t="shared" ref="J32:J35" si="12">H32/$F$20*100</f>
        <v>5.7808273419359502</v>
      </c>
      <c r="K32" s="497">
        <v>0.15595651064356425</v>
      </c>
      <c r="L32" s="493">
        <f t="shared" ref="L32:L35" si="13">K32/$H10*100</f>
        <v>15.733321181103371</v>
      </c>
      <c r="M32" s="497">
        <f t="shared" ref="M32:M35" si="14">K32/$H$20*100</f>
        <v>12.553224606515389</v>
      </c>
    </row>
    <row r="33" spans="1:13" x14ac:dyDescent="0.3">
      <c r="A33" s="909" t="s">
        <v>780</v>
      </c>
      <c r="B33" s="497">
        <v>0.50099911919812901</v>
      </c>
      <c r="C33" s="493">
        <f t="shared" si="9"/>
        <v>2.4313597315940538</v>
      </c>
      <c r="D33" s="520">
        <f>B33/$B$20*100</f>
        <v>36.596620674547545</v>
      </c>
      <c r="E33" s="497">
        <v>0.50894537015452035</v>
      </c>
      <c r="F33" s="493">
        <f t="shared" si="10"/>
        <v>2.091037308785729</v>
      </c>
      <c r="G33" s="520">
        <f t="shared" ref="G33:G35" si="15">E33/$D$20*100</f>
        <v>27.903800096060799</v>
      </c>
      <c r="H33" s="493">
        <v>0.65681361363919388</v>
      </c>
      <c r="I33" s="493">
        <f t="shared" si="11"/>
        <v>2.6716882453255897</v>
      </c>
      <c r="J33" s="520">
        <f t="shared" si="12"/>
        <v>30.125941779418351</v>
      </c>
      <c r="K33" s="497">
        <v>0.23001573863822866</v>
      </c>
      <c r="L33" s="493">
        <f t="shared" si="13"/>
        <v>0.89629933534160611</v>
      </c>
      <c r="M33" s="497">
        <f t="shared" si="14"/>
        <v>18.514387236826643</v>
      </c>
    </row>
    <row r="34" spans="1:13" x14ac:dyDescent="0.3">
      <c r="A34" s="909" t="s">
        <v>781</v>
      </c>
      <c r="B34" s="497">
        <v>0.70813510073711305</v>
      </c>
      <c r="C34" s="493">
        <f t="shared" si="9"/>
        <v>9.0607782952634963</v>
      </c>
      <c r="D34" s="520">
        <f>B34/$B$20*100</f>
        <v>51.727339779533544</v>
      </c>
      <c r="E34" s="497">
        <v>1.1162871525772431</v>
      </c>
      <c r="F34" s="493">
        <f t="shared" si="10"/>
        <v>9.5513872565867128</v>
      </c>
      <c r="G34" s="520">
        <f t="shared" si="15"/>
        <v>61.202351729536907</v>
      </c>
      <c r="H34" s="493">
        <v>1.3036620069410558</v>
      </c>
      <c r="I34" s="493">
        <f t="shared" si="11"/>
        <v>11.107504322212467</v>
      </c>
      <c r="J34" s="520">
        <f t="shared" si="12"/>
        <v>59.794810743250316</v>
      </c>
      <c r="K34" s="497">
        <v>0.74090083311792188</v>
      </c>
      <c r="L34" s="493">
        <f t="shared" si="13"/>
        <v>8.3401026627746422</v>
      </c>
      <c r="M34" s="497">
        <f t="shared" si="14"/>
        <v>59.636462311857031</v>
      </c>
    </row>
    <row r="35" spans="1:13" x14ac:dyDescent="0.3">
      <c r="A35" s="915" t="s">
        <v>720</v>
      </c>
      <c r="B35" s="497">
        <v>2.37269442103882E-2</v>
      </c>
      <c r="C35" s="493">
        <f t="shared" si="9"/>
        <v>4.0086180260525701</v>
      </c>
      <c r="D35" s="795">
        <f>B35/$B$20*100</f>
        <v>1.7331886299990364</v>
      </c>
      <c r="E35" s="497">
        <v>1.5510791990159176E-2</v>
      </c>
      <c r="F35" s="493">
        <f t="shared" si="10"/>
        <v>1.3538361086713686</v>
      </c>
      <c r="G35" s="795">
        <f t="shared" si="15"/>
        <v>0.85040569068066707</v>
      </c>
      <c r="H35" s="493">
        <v>1.2612206185884423E-2</v>
      </c>
      <c r="I35" s="493">
        <f t="shared" si="11"/>
        <v>0.92281125835456113</v>
      </c>
      <c r="J35" s="795">
        <f t="shared" si="12"/>
        <v>0.57848159870007476</v>
      </c>
      <c r="K35" s="497">
        <v>1.8796161898779237E-2</v>
      </c>
      <c r="L35" s="493">
        <f t="shared" si="13"/>
        <v>1.121840575326154</v>
      </c>
      <c r="M35" s="497">
        <f t="shared" si="14"/>
        <v>1.5129374277619452</v>
      </c>
    </row>
    <row r="36" spans="1:13" x14ac:dyDescent="0.3">
      <c r="A36" s="911" t="s">
        <v>156</v>
      </c>
      <c r="B36" s="918">
        <f t="shared" ref="B36:M36" si="16">SUM(B31:B35)</f>
        <v>1.3689764518246015</v>
      </c>
      <c r="C36" s="905">
        <f t="shared" si="16"/>
        <v>27.253412341468287</v>
      </c>
      <c r="D36" s="913">
        <f t="shared" si="16"/>
        <v>100.00000000000011</v>
      </c>
      <c r="E36" s="918">
        <f t="shared" si="16"/>
        <v>1.8245498094565313</v>
      </c>
      <c r="F36" s="905">
        <f t="shared" si="16"/>
        <v>28.247278307251666</v>
      </c>
      <c r="G36" s="913">
        <f t="shared" si="16"/>
        <v>100.0340628561442</v>
      </c>
      <c r="H36" s="918">
        <f t="shared" si="16"/>
        <v>2.1802259940896533</v>
      </c>
      <c r="I36" s="905">
        <f t="shared" si="16"/>
        <v>32.262915805446923</v>
      </c>
      <c r="J36" s="913">
        <f t="shared" si="16"/>
        <v>100.00000000000003</v>
      </c>
      <c r="K36" s="905">
        <f t="shared" si="16"/>
        <v>1.2423621462378616</v>
      </c>
      <c r="L36" s="914">
        <f t="shared" si="16"/>
        <v>33.699154117991839</v>
      </c>
      <c r="M36" s="919">
        <f t="shared" si="16"/>
        <v>99.999999999999801</v>
      </c>
    </row>
    <row r="37" spans="1:13" x14ac:dyDescent="0.3">
      <c r="A37" s="570" t="s">
        <v>1154</v>
      </c>
    </row>
    <row r="38" spans="1:13" x14ac:dyDescent="0.3">
      <c r="A38" s="570" t="s">
        <v>1155</v>
      </c>
    </row>
    <row r="39" spans="1:13" x14ac:dyDescent="0.3">
      <c r="A39" s="570" t="s">
        <v>1155</v>
      </c>
    </row>
  </sheetData>
  <mergeCells count="19">
    <mergeCell ref="A28:M28"/>
    <mergeCell ref="A29:A30"/>
    <mergeCell ref="B29:D29"/>
    <mergeCell ref="E29:G29"/>
    <mergeCell ref="H29:J29"/>
    <mergeCell ref="K29:M29"/>
    <mergeCell ref="A16:I16"/>
    <mergeCell ref="A17:A18"/>
    <mergeCell ref="B17:C17"/>
    <mergeCell ref="D17:E17"/>
    <mergeCell ref="F17:G17"/>
    <mergeCell ref="H17:I17"/>
    <mergeCell ref="A1:J1"/>
    <mergeCell ref="A6:I6"/>
    <mergeCell ref="A7:A8"/>
    <mergeCell ref="B7:C7"/>
    <mergeCell ref="D7:E7"/>
    <mergeCell ref="F7:G7"/>
    <mergeCell ref="H7:I7"/>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7"/>
  <sheetViews>
    <sheetView showGridLines="0" zoomScaleNormal="100" workbookViewId="0">
      <selection sqref="A1:H1"/>
    </sheetView>
  </sheetViews>
  <sheetFormatPr baseColWidth="10" defaultColWidth="11.44140625" defaultRowHeight="14.4" x14ac:dyDescent="0.3"/>
  <cols>
    <col min="1" max="2" width="21.44140625" style="443" customWidth="1"/>
    <col min="3" max="8" width="14.33203125" style="443" customWidth="1"/>
    <col min="9" max="9" width="11.44140625" style="443"/>
    <col min="10" max="10" width="15.88671875" style="443" customWidth="1"/>
    <col min="11" max="11" width="21.5546875" style="443" customWidth="1"/>
    <col min="12" max="17" width="14.33203125" style="443" customWidth="1"/>
    <col min="18" max="18" width="11.44140625" style="443"/>
    <col min="19" max="19" width="15.88671875" style="443" customWidth="1"/>
    <col min="20" max="20" width="21.5546875" style="443" customWidth="1"/>
    <col min="21" max="26" width="14.33203125" style="443" customWidth="1"/>
    <col min="27" max="27" width="11.44140625" style="443"/>
    <col min="28" max="28" width="15.88671875" style="443" customWidth="1"/>
    <col min="29" max="29" width="21.5546875" style="443" customWidth="1"/>
    <col min="30" max="35" width="14.33203125" style="443" customWidth="1"/>
    <col min="36" max="16384" width="11.44140625" style="443"/>
  </cols>
  <sheetData>
    <row r="1" spans="1:8" ht="24.6" x14ac:dyDescent="0.3">
      <c r="A1" s="1208" t="s">
        <v>1215</v>
      </c>
      <c r="B1" s="1208"/>
      <c r="C1" s="1208"/>
      <c r="D1" s="1208"/>
      <c r="E1" s="1208"/>
      <c r="F1" s="1208"/>
      <c r="G1" s="1208"/>
      <c r="H1" s="1208"/>
    </row>
    <row r="3" spans="1:8" x14ac:dyDescent="0.3">
      <c r="A3" s="434" t="s">
        <v>7</v>
      </c>
      <c r="B3" s="713"/>
    </row>
    <row r="5" spans="1:8" ht="15" customHeight="1" x14ac:dyDescent="0.3">
      <c r="A5" s="1417" t="s">
        <v>1156</v>
      </c>
      <c r="B5" s="1417"/>
      <c r="C5" s="1417"/>
      <c r="D5" s="1417"/>
      <c r="E5" s="1417"/>
      <c r="F5" s="1417"/>
      <c r="G5" s="1417"/>
      <c r="H5" s="1417"/>
    </row>
    <row r="6" spans="1:8" x14ac:dyDescent="0.3">
      <c r="A6" s="1417"/>
      <c r="B6" s="1417"/>
      <c r="C6" s="686" t="s">
        <v>991</v>
      </c>
      <c r="D6" s="686" t="s">
        <v>969</v>
      </c>
      <c r="E6" s="686" t="s">
        <v>780</v>
      </c>
      <c r="F6" s="686" t="s">
        <v>1157</v>
      </c>
      <c r="G6" s="686" t="s">
        <v>720</v>
      </c>
      <c r="H6" s="686" t="s">
        <v>156</v>
      </c>
    </row>
    <row r="7" spans="1:8" ht="15" thickBot="1" x14ac:dyDescent="0.35">
      <c r="A7" s="1360" t="s">
        <v>1158</v>
      </c>
      <c r="B7" s="471" t="s">
        <v>251</v>
      </c>
      <c r="C7" s="500">
        <v>1.5606292636007</v>
      </c>
      <c r="D7" s="500">
        <v>1.42673908734935</v>
      </c>
      <c r="E7" s="500">
        <v>11.460555067516299</v>
      </c>
      <c r="F7" s="500">
        <v>5.7817870896035499</v>
      </c>
      <c r="G7" s="500">
        <v>0.54883115802540205</v>
      </c>
      <c r="H7" s="500">
        <v>20.7785416660953</v>
      </c>
    </row>
    <row r="8" spans="1:8" ht="15" thickBot="1" x14ac:dyDescent="0.35">
      <c r="A8" s="1361" t="s">
        <v>1158</v>
      </c>
      <c r="B8" s="473" t="s">
        <v>17</v>
      </c>
      <c r="C8" s="495">
        <v>722</v>
      </c>
      <c r="D8" s="495">
        <v>722</v>
      </c>
      <c r="E8" s="495">
        <v>722</v>
      </c>
      <c r="F8" s="495">
        <v>722</v>
      </c>
      <c r="G8" s="495">
        <v>722</v>
      </c>
      <c r="H8" s="495">
        <v>722</v>
      </c>
    </row>
    <row r="9" spans="1:8" ht="15" thickBot="1" x14ac:dyDescent="0.35">
      <c r="A9" s="1361" t="s">
        <v>1158</v>
      </c>
      <c r="B9" s="473" t="s">
        <v>18</v>
      </c>
      <c r="C9" s="495">
        <v>766</v>
      </c>
      <c r="D9" s="495">
        <v>766</v>
      </c>
      <c r="E9" s="495">
        <v>766</v>
      </c>
      <c r="F9" s="495">
        <v>766</v>
      </c>
      <c r="G9" s="495">
        <v>766</v>
      </c>
      <c r="H9" s="495">
        <v>766</v>
      </c>
    </row>
    <row r="10" spans="1:8" ht="15" thickBot="1" x14ac:dyDescent="0.35">
      <c r="A10" s="1361" t="s">
        <v>1158</v>
      </c>
      <c r="B10" s="471" t="s">
        <v>252</v>
      </c>
      <c r="C10" s="493">
        <v>0.70799999999999996</v>
      </c>
      <c r="D10" s="496">
        <v>0</v>
      </c>
      <c r="E10" s="496">
        <v>0</v>
      </c>
      <c r="F10" s="496">
        <v>0</v>
      </c>
      <c r="G10" s="496">
        <v>0</v>
      </c>
      <c r="H10" s="493">
        <v>6.24</v>
      </c>
    </row>
    <row r="11" spans="1:8" ht="15" thickBot="1" x14ac:dyDescent="0.35">
      <c r="A11" s="1361" t="s">
        <v>1158</v>
      </c>
      <c r="B11" s="473" t="s">
        <v>287</v>
      </c>
      <c r="C11" s="497">
        <v>2.1548586995155001</v>
      </c>
      <c r="D11" s="497">
        <v>3.83381959569757</v>
      </c>
      <c r="E11" s="497">
        <v>34.409581002931297</v>
      </c>
      <c r="F11" s="497">
        <v>17.572993359435898</v>
      </c>
      <c r="G11" s="497">
        <v>3.9924110040428702</v>
      </c>
      <c r="H11" s="497">
        <v>37.573710841492101</v>
      </c>
    </row>
    <row r="12" spans="1:8" ht="15" thickBot="1" x14ac:dyDescent="0.35">
      <c r="A12" s="1361" t="s">
        <v>1158</v>
      </c>
      <c r="B12" s="473" t="s">
        <v>254</v>
      </c>
      <c r="C12" s="497">
        <v>0.14600750047004299</v>
      </c>
      <c r="D12" s="497">
        <v>0.259769430147198</v>
      </c>
      <c r="E12" s="497">
        <v>2.3315017896946499</v>
      </c>
      <c r="F12" s="497">
        <v>1.19069934226536</v>
      </c>
      <c r="G12" s="497">
        <v>0.27051516263245401</v>
      </c>
      <c r="H12" s="497">
        <v>2.54589482112396</v>
      </c>
    </row>
    <row r="13" spans="1:8" x14ac:dyDescent="0.3">
      <c r="A13" s="1418"/>
      <c r="B13" s="598" t="s">
        <v>154</v>
      </c>
      <c r="C13" s="599">
        <f>C7/H7 * 100</f>
        <v>7.5107738005848859</v>
      </c>
      <c r="D13" s="599">
        <f>D7/H7 * 100</f>
        <v>6.8664062679499036</v>
      </c>
      <c r="E13" s="599">
        <f>E7/H7 * 100</f>
        <v>55.155723879393726</v>
      </c>
      <c r="F13" s="599">
        <f>F7/H7 * 100</f>
        <v>27.825759779079156</v>
      </c>
      <c r="G13" s="599">
        <f>G7/H7 * 100</f>
        <v>2.6413362729923398</v>
      </c>
      <c r="H13" s="719">
        <f>SUM(C13:G13)</f>
        <v>100</v>
      </c>
    </row>
    <row r="14" spans="1:8" ht="15" thickBot="1" x14ac:dyDescent="0.35">
      <c r="A14" s="1360" t="s">
        <v>1159</v>
      </c>
      <c r="B14" s="471" t="s">
        <v>251</v>
      </c>
      <c r="C14" s="493">
        <v>1.7700850224026901</v>
      </c>
      <c r="D14" s="493">
        <v>0.94190672589472102</v>
      </c>
      <c r="E14" s="493">
        <v>21.703440663440698</v>
      </c>
      <c r="F14" s="493">
        <v>14.414840773566301</v>
      </c>
      <c r="G14" s="661">
        <v>0.335755473358269</v>
      </c>
      <c r="H14" s="493">
        <v>39.166028658662697</v>
      </c>
    </row>
    <row r="15" spans="1:8" ht="15" thickBot="1" x14ac:dyDescent="0.35">
      <c r="A15" s="1361" t="s">
        <v>1159</v>
      </c>
      <c r="B15" s="473" t="s">
        <v>17</v>
      </c>
      <c r="C15" s="496">
        <v>518</v>
      </c>
      <c r="D15" s="496">
        <v>518</v>
      </c>
      <c r="E15" s="496">
        <v>518</v>
      </c>
      <c r="F15" s="496">
        <v>518</v>
      </c>
      <c r="G15" s="529">
        <v>518</v>
      </c>
      <c r="H15" s="496">
        <v>518</v>
      </c>
    </row>
    <row r="16" spans="1:8" ht="15" thickBot="1" x14ac:dyDescent="0.35">
      <c r="A16" s="1361" t="s">
        <v>1159</v>
      </c>
      <c r="B16" s="473" t="s">
        <v>18</v>
      </c>
      <c r="C16" s="496">
        <v>370</v>
      </c>
      <c r="D16" s="496">
        <v>370</v>
      </c>
      <c r="E16" s="496">
        <v>370</v>
      </c>
      <c r="F16" s="496">
        <v>370</v>
      </c>
      <c r="G16" s="529">
        <v>370</v>
      </c>
      <c r="H16" s="496">
        <v>370</v>
      </c>
    </row>
    <row r="17" spans="1:8" ht="15" thickBot="1" x14ac:dyDescent="0.35">
      <c r="A17" s="1361" t="s">
        <v>1159</v>
      </c>
      <c r="B17" s="471" t="s">
        <v>252</v>
      </c>
      <c r="C17" s="493">
        <v>0.247</v>
      </c>
      <c r="D17" s="496">
        <v>0</v>
      </c>
      <c r="E17" s="496">
        <v>0</v>
      </c>
      <c r="F17" s="496">
        <v>0</v>
      </c>
      <c r="G17" s="529">
        <v>0</v>
      </c>
      <c r="H17" s="493">
        <v>19.087</v>
      </c>
    </row>
    <row r="18" spans="1:8" ht="15" thickBot="1" x14ac:dyDescent="0.35">
      <c r="A18" s="1361" t="s">
        <v>1159</v>
      </c>
      <c r="B18" s="473" t="s">
        <v>287</v>
      </c>
      <c r="C18" s="493">
        <v>3.7949068148551701</v>
      </c>
      <c r="D18" s="493">
        <v>4.39704318868489</v>
      </c>
      <c r="E18" s="493">
        <v>44.397976045954401</v>
      </c>
      <c r="F18" s="493">
        <v>38.280821535926897</v>
      </c>
      <c r="G18" s="661">
        <v>4.7874412070114802</v>
      </c>
      <c r="H18" s="493">
        <v>54.5097143499165</v>
      </c>
    </row>
    <row r="19" spans="1:8" ht="15" thickBot="1" x14ac:dyDescent="0.35">
      <c r="A19" s="1361" t="s">
        <v>1159</v>
      </c>
      <c r="B19" s="473" t="s">
        <v>254</v>
      </c>
      <c r="C19" s="493">
        <v>0.36997383192771799</v>
      </c>
      <c r="D19" s="493">
        <v>0.428677434529182</v>
      </c>
      <c r="E19" s="493">
        <v>4.3284565679601998</v>
      </c>
      <c r="F19" s="493">
        <v>3.7320816884217698</v>
      </c>
      <c r="G19" s="661">
        <v>0.46673819803775501</v>
      </c>
      <c r="H19" s="493">
        <v>5.3142722283402302</v>
      </c>
    </row>
    <row r="20" spans="1:8" x14ac:dyDescent="0.3">
      <c r="A20" s="1418"/>
      <c r="B20" s="598" t="s">
        <v>154</v>
      </c>
      <c r="C20" s="599">
        <f>C14/H14 * 100</f>
        <v>4.5194396343556393</v>
      </c>
      <c r="D20" s="599">
        <f>D14/H14 * 100</f>
        <v>2.4049074112250879</v>
      </c>
      <c r="E20" s="599">
        <f>E14/H14 * 100</f>
        <v>55.413942660843041</v>
      </c>
      <c r="F20" s="599">
        <f>F14/H14 * 100</f>
        <v>36.804448312065567</v>
      </c>
      <c r="G20" s="599">
        <f>G14/H14 * 100</f>
        <v>0.85726198151061961</v>
      </c>
      <c r="H20" s="719">
        <f>SUM(C20:G20)</f>
        <v>99.999999999999943</v>
      </c>
    </row>
    <row r="21" spans="1:8" ht="15" thickBot="1" x14ac:dyDescent="0.35">
      <c r="A21" s="1360" t="s">
        <v>1160</v>
      </c>
      <c r="B21" s="471" t="s">
        <v>251</v>
      </c>
      <c r="C21" s="493">
        <v>1.47709229660829</v>
      </c>
      <c r="D21" s="493">
        <v>1.3667203959193599</v>
      </c>
      <c r="E21" s="493">
        <v>27.904434143525801</v>
      </c>
      <c r="F21" s="493">
        <v>6.5060451332072402</v>
      </c>
      <c r="G21" s="661">
        <v>0.44837523832655501</v>
      </c>
      <c r="H21" s="493">
        <v>37.702667207587197</v>
      </c>
    </row>
    <row r="22" spans="1:8" ht="15" thickBot="1" x14ac:dyDescent="0.35">
      <c r="A22" s="1361" t="s">
        <v>1160</v>
      </c>
      <c r="B22" s="473" t="s">
        <v>17</v>
      </c>
      <c r="C22" s="502">
        <v>1899</v>
      </c>
      <c r="D22" s="502">
        <v>1899</v>
      </c>
      <c r="E22" s="502">
        <v>1899</v>
      </c>
      <c r="F22" s="502">
        <v>1899</v>
      </c>
      <c r="G22" s="529">
        <v>1899</v>
      </c>
      <c r="H22" s="502">
        <v>1899</v>
      </c>
    </row>
    <row r="23" spans="1:8" ht="15" thickBot="1" x14ac:dyDescent="0.35">
      <c r="A23" s="1361" t="s">
        <v>1160</v>
      </c>
      <c r="B23" s="473" t="s">
        <v>18</v>
      </c>
      <c r="C23" s="502">
        <v>1225</v>
      </c>
      <c r="D23" s="502">
        <v>1225</v>
      </c>
      <c r="E23" s="502">
        <v>1225</v>
      </c>
      <c r="F23" s="502">
        <v>1225</v>
      </c>
      <c r="G23" s="529">
        <v>1225</v>
      </c>
      <c r="H23" s="502">
        <v>1225</v>
      </c>
    </row>
    <row r="24" spans="1:8" ht="15" thickBot="1" x14ac:dyDescent="0.35">
      <c r="A24" s="1361" t="s">
        <v>1160</v>
      </c>
      <c r="B24" s="471" t="s">
        <v>252</v>
      </c>
      <c r="C24" s="496">
        <v>0</v>
      </c>
      <c r="D24" s="496">
        <v>0</v>
      </c>
      <c r="E24" s="493">
        <v>2.722</v>
      </c>
      <c r="F24" s="496">
        <v>0</v>
      </c>
      <c r="G24" s="529">
        <v>0</v>
      </c>
      <c r="H24" s="493">
        <v>14.788</v>
      </c>
    </row>
    <row r="25" spans="1:8" ht="15" thickBot="1" x14ac:dyDescent="0.35">
      <c r="A25" s="1361" t="s">
        <v>1160</v>
      </c>
      <c r="B25" s="473" t="s">
        <v>287</v>
      </c>
      <c r="C25" s="493">
        <v>2.6074421850304899</v>
      </c>
      <c r="D25" s="493">
        <v>4.7827596004633603</v>
      </c>
      <c r="E25" s="493">
        <v>51.725803711767703</v>
      </c>
      <c r="F25" s="493">
        <v>28.272960056503901</v>
      </c>
      <c r="G25" s="661">
        <v>9.6879907186697398</v>
      </c>
      <c r="H25" s="493">
        <v>57.083055866152499</v>
      </c>
    </row>
    <row r="26" spans="1:8" ht="15" thickBot="1" x14ac:dyDescent="0.35">
      <c r="A26" s="1361" t="s">
        <v>1160</v>
      </c>
      <c r="B26" s="473" t="s">
        <v>254</v>
      </c>
      <c r="C26" s="493">
        <v>0.139706752273934</v>
      </c>
      <c r="D26" s="493">
        <v>0.25626025939282698</v>
      </c>
      <c r="E26" s="493">
        <v>2.7714685628765099</v>
      </c>
      <c r="F26" s="493">
        <v>1.51486519982748</v>
      </c>
      <c r="G26" s="661">
        <v>0.51908254270632503</v>
      </c>
      <c r="H26" s="493">
        <v>3.0585101333084501</v>
      </c>
    </row>
    <row r="27" spans="1:8" x14ac:dyDescent="0.3">
      <c r="A27" s="1418"/>
      <c r="B27" s="598" t="s">
        <v>154</v>
      </c>
      <c r="C27" s="599">
        <f>C21/H21 * 100</f>
        <v>3.9177395288125485</v>
      </c>
      <c r="D27" s="599">
        <f>D21/H21 * 100</f>
        <v>3.6249965775480315</v>
      </c>
      <c r="E27" s="599">
        <f>E21/H21 * 100</f>
        <v>74.011830489038658</v>
      </c>
      <c r="F27" s="599">
        <f>F21/H21 * 100</f>
        <v>17.256193301618669</v>
      </c>
      <c r="G27" s="599">
        <f>G21/H21 * 100</f>
        <v>1.1892401029822235</v>
      </c>
      <c r="H27" s="719">
        <f>SUM(C27:G27)</f>
        <v>100.00000000000013</v>
      </c>
    </row>
    <row r="28" spans="1:8" ht="15" thickBot="1" x14ac:dyDescent="0.35">
      <c r="A28" s="1360" t="s">
        <v>1161</v>
      </c>
      <c r="B28" s="471" t="s">
        <v>251</v>
      </c>
      <c r="C28" s="493">
        <v>1.6339153806484299</v>
      </c>
      <c r="D28" s="493">
        <v>1.7151781495259399</v>
      </c>
      <c r="E28" s="493">
        <v>22.887372669946899</v>
      </c>
      <c r="F28" s="493">
        <v>8.9135621514290708</v>
      </c>
      <c r="G28" s="661">
        <v>0.21750284253414001</v>
      </c>
      <c r="H28" s="493">
        <v>35.367531194084499</v>
      </c>
    </row>
    <row r="29" spans="1:8" ht="15" thickBot="1" x14ac:dyDescent="0.35">
      <c r="A29" s="1361"/>
      <c r="B29" s="473" t="s">
        <v>17</v>
      </c>
      <c r="C29" s="502">
        <v>1920</v>
      </c>
      <c r="D29" s="502">
        <v>1920</v>
      </c>
      <c r="E29" s="502">
        <v>1920</v>
      </c>
      <c r="F29" s="502">
        <v>1920</v>
      </c>
      <c r="G29" s="529">
        <v>1920</v>
      </c>
      <c r="H29" s="502">
        <v>1920</v>
      </c>
    </row>
    <row r="30" spans="1:8" ht="15" thickBot="1" x14ac:dyDescent="0.35">
      <c r="A30" s="1361"/>
      <c r="B30" s="473" t="s">
        <v>18</v>
      </c>
      <c r="C30" s="502">
        <v>1795</v>
      </c>
      <c r="D30" s="502">
        <v>1795</v>
      </c>
      <c r="E30" s="502">
        <v>1795</v>
      </c>
      <c r="F30" s="502">
        <v>1795</v>
      </c>
      <c r="G30" s="529">
        <v>1795</v>
      </c>
      <c r="H30" s="502">
        <v>1795</v>
      </c>
    </row>
    <row r="31" spans="1:8" ht="15" thickBot="1" x14ac:dyDescent="0.35">
      <c r="A31" s="1361"/>
      <c r="B31" s="471" t="s">
        <v>252</v>
      </c>
      <c r="C31" s="496">
        <v>0</v>
      </c>
      <c r="D31" s="496">
        <v>0</v>
      </c>
      <c r="E31" s="493">
        <v>2.8679999999999999</v>
      </c>
      <c r="F31" s="496">
        <v>0</v>
      </c>
      <c r="G31" s="529">
        <v>0</v>
      </c>
      <c r="H31" s="493">
        <v>13.645</v>
      </c>
    </row>
    <row r="32" spans="1:8" ht="15" thickBot="1" x14ac:dyDescent="0.35">
      <c r="A32" s="1361"/>
      <c r="B32" s="473" t="s">
        <v>287</v>
      </c>
      <c r="C32" s="493">
        <v>3.0273845088122</v>
      </c>
      <c r="D32" s="493">
        <v>7.4199029027832504</v>
      </c>
      <c r="E32" s="493">
        <v>45.858535327473099</v>
      </c>
      <c r="F32" s="493">
        <v>39.648717341486602</v>
      </c>
      <c r="G32" s="661">
        <v>3.9252660646008</v>
      </c>
      <c r="H32" s="493">
        <v>58.481678573267402</v>
      </c>
    </row>
    <row r="33" spans="1:8" ht="15" thickBot="1" x14ac:dyDescent="0.35">
      <c r="A33" s="1361"/>
      <c r="B33" s="473" t="s">
        <v>254</v>
      </c>
      <c r="C33" s="493">
        <v>0.134000405154029</v>
      </c>
      <c r="D33" s="493">
        <v>0.32842540889086203</v>
      </c>
      <c r="E33" s="493">
        <v>2.0298255130012399</v>
      </c>
      <c r="F33" s="493">
        <v>1.75496180684406</v>
      </c>
      <c r="G33" s="661">
        <v>0.17374312429187899</v>
      </c>
      <c r="H33" s="493">
        <v>2.5885607196887599</v>
      </c>
    </row>
    <row r="34" spans="1:8" x14ac:dyDescent="0.3">
      <c r="A34" s="1418"/>
      <c r="B34" s="598" t="s">
        <v>154</v>
      </c>
      <c r="C34" s="599">
        <f>C28/H28 * 100</f>
        <v>4.6198174582276614</v>
      </c>
      <c r="D34" s="599">
        <f>D28/H28 * 100</f>
        <v>4.849584043945983</v>
      </c>
      <c r="E34" s="599">
        <f>E28/H28 * 100</f>
        <v>64.712949694874354</v>
      </c>
      <c r="F34" s="599">
        <f>F28/H28 * 100</f>
        <v>25.202669936203904</v>
      </c>
      <c r="G34" s="599">
        <f>G28/H28 * 100</f>
        <v>0.61497886674803892</v>
      </c>
      <c r="H34" s="719">
        <f>SUM(C34:G34)</f>
        <v>99.999999999999929</v>
      </c>
    </row>
    <row r="35" spans="1:8" ht="15" thickBot="1" x14ac:dyDescent="0.35">
      <c r="A35" s="1360" t="s">
        <v>1162</v>
      </c>
      <c r="B35" s="471" t="s">
        <v>251</v>
      </c>
      <c r="C35" s="493">
        <v>1.89917269880603</v>
      </c>
      <c r="D35" s="493">
        <v>0.84626544109757795</v>
      </c>
      <c r="E35" s="493">
        <v>15.872733813562901</v>
      </c>
      <c r="F35" s="493">
        <v>5.2426782702663699</v>
      </c>
      <c r="G35" s="661">
        <v>0.34234213849156397</v>
      </c>
      <c r="H35" s="493">
        <v>24.203192362224399</v>
      </c>
    </row>
    <row r="36" spans="1:8" ht="15" thickBot="1" x14ac:dyDescent="0.35">
      <c r="A36" s="1361" t="s">
        <v>1162</v>
      </c>
      <c r="B36" s="473" t="s">
        <v>17</v>
      </c>
      <c r="C36" s="502">
        <v>1144</v>
      </c>
      <c r="D36" s="502">
        <v>1144</v>
      </c>
      <c r="E36" s="502">
        <v>1144</v>
      </c>
      <c r="F36" s="502">
        <v>1144</v>
      </c>
      <c r="G36" s="529">
        <v>1144</v>
      </c>
      <c r="H36" s="502">
        <v>1144</v>
      </c>
    </row>
    <row r="37" spans="1:8" ht="15" thickBot="1" x14ac:dyDescent="0.35">
      <c r="A37" s="1361" t="s">
        <v>1162</v>
      </c>
      <c r="B37" s="473" t="s">
        <v>18</v>
      </c>
      <c r="C37" s="502">
        <v>1338</v>
      </c>
      <c r="D37" s="502">
        <v>1338</v>
      </c>
      <c r="E37" s="502">
        <v>1338</v>
      </c>
      <c r="F37" s="502">
        <v>1338</v>
      </c>
      <c r="G37" s="529">
        <v>1338</v>
      </c>
      <c r="H37" s="502">
        <v>1338</v>
      </c>
    </row>
    <row r="38" spans="1:8" ht="15" thickBot="1" x14ac:dyDescent="0.35">
      <c r="A38" s="1361" t="s">
        <v>1162</v>
      </c>
      <c r="B38" s="471" t="s">
        <v>252</v>
      </c>
      <c r="C38" s="496">
        <v>0</v>
      </c>
      <c r="D38" s="496">
        <v>0</v>
      </c>
      <c r="E38" s="496">
        <v>0</v>
      </c>
      <c r="F38" s="496">
        <v>0</v>
      </c>
      <c r="G38" s="529">
        <v>0</v>
      </c>
      <c r="H38" s="493">
        <v>6.0979999999999999</v>
      </c>
    </row>
    <row r="39" spans="1:8" ht="15" thickBot="1" x14ac:dyDescent="0.35">
      <c r="A39" s="1361" t="s">
        <v>1162</v>
      </c>
      <c r="B39" s="473" t="s">
        <v>287</v>
      </c>
      <c r="C39" s="493">
        <v>4.1121682191158699</v>
      </c>
      <c r="D39" s="493">
        <v>4.4320397235764597</v>
      </c>
      <c r="E39" s="493">
        <v>37.695639620893203</v>
      </c>
      <c r="F39" s="493">
        <v>33.349271307702402</v>
      </c>
      <c r="G39" s="661">
        <v>9.2712919760512609</v>
      </c>
      <c r="H39" s="493">
        <v>50.6292511683789</v>
      </c>
    </row>
    <row r="40" spans="1:8" ht="15" thickBot="1" x14ac:dyDescent="0.35">
      <c r="A40" s="1361" t="s">
        <v>1162</v>
      </c>
      <c r="B40" s="473" t="s">
        <v>254</v>
      </c>
      <c r="C40" s="493">
        <v>0.21082085446971899</v>
      </c>
      <c r="D40" s="493">
        <v>0.227219887850069</v>
      </c>
      <c r="E40" s="493">
        <v>1.93256368202951</v>
      </c>
      <c r="F40" s="493">
        <v>1.70973595884264</v>
      </c>
      <c r="G40" s="661">
        <v>0.47531657079184803</v>
      </c>
      <c r="H40" s="493">
        <v>2.59563846217715</v>
      </c>
    </row>
    <row r="41" spans="1:8" x14ac:dyDescent="0.3">
      <c r="A41" s="1418"/>
      <c r="B41" s="598" t="s">
        <v>154</v>
      </c>
      <c r="C41" s="599">
        <f>C35/H35 * 100</f>
        <v>7.8467859544437637</v>
      </c>
      <c r="D41" s="599">
        <f>D35/H35 * 100</f>
        <v>3.4965033886125001</v>
      </c>
      <c r="E41" s="599">
        <f>E35/H35 * 100</f>
        <v>65.581157956404866</v>
      </c>
      <c r="F41" s="599">
        <f>F35/H35 * 100</f>
        <v>21.661102352964733</v>
      </c>
      <c r="G41" s="599">
        <f>G35/H35 * 100</f>
        <v>1.4144503475743186</v>
      </c>
      <c r="H41" s="719">
        <f>SUM(C41:G41)</f>
        <v>100.00000000000017</v>
      </c>
    </row>
    <row r="42" spans="1:8" ht="15" thickBot="1" x14ac:dyDescent="0.35">
      <c r="A42" s="1360" t="s">
        <v>1163</v>
      </c>
      <c r="B42" s="471" t="s">
        <v>251</v>
      </c>
      <c r="C42" s="500">
        <v>0.88048939762936196</v>
      </c>
      <c r="D42" s="674">
        <v>0.238300658341176</v>
      </c>
      <c r="E42" s="500">
        <v>8.7063813649669992</v>
      </c>
      <c r="F42" s="674">
        <v>2.2291542377023599</v>
      </c>
      <c r="G42" s="674">
        <v>0.51277137315944998</v>
      </c>
      <c r="H42" s="500">
        <v>12.567097031799401</v>
      </c>
    </row>
    <row r="43" spans="1:8" ht="15" thickBot="1" x14ac:dyDescent="0.35">
      <c r="A43" s="1361" t="s">
        <v>1163</v>
      </c>
      <c r="B43" s="473" t="s">
        <v>17</v>
      </c>
      <c r="C43" s="495">
        <v>438</v>
      </c>
      <c r="D43" s="658">
        <v>438</v>
      </c>
      <c r="E43" s="495">
        <v>438</v>
      </c>
      <c r="F43" s="658">
        <v>438</v>
      </c>
      <c r="G43" s="658">
        <v>438</v>
      </c>
      <c r="H43" s="496">
        <v>438</v>
      </c>
    </row>
    <row r="44" spans="1:8" ht="15" thickBot="1" x14ac:dyDescent="0.35">
      <c r="A44" s="1361" t="s">
        <v>1163</v>
      </c>
      <c r="B44" s="473" t="s">
        <v>18</v>
      </c>
      <c r="C44" s="495">
        <v>380</v>
      </c>
      <c r="D44" s="658">
        <v>380</v>
      </c>
      <c r="E44" s="495">
        <v>380</v>
      </c>
      <c r="F44" s="658">
        <v>380</v>
      </c>
      <c r="G44" s="658">
        <v>380</v>
      </c>
      <c r="H44" s="495">
        <v>380</v>
      </c>
    </row>
    <row r="45" spans="1:8" ht="15" thickBot="1" x14ac:dyDescent="0.35">
      <c r="A45" s="1361" t="s">
        <v>1163</v>
      </c>
      <c r="B45" s="471" t="s">
        <v>252</v>
      </c>
      <c r="C45" s="496">
        <v>0</v>
      </c>
      <c r="D45" s="529">
        <v>0</v>
      </c>
      <c r="E45" s="496">
        <v>0</v>
      </c>
      <c r="F45" s="529">
        <v>0</v>
      </c>
      <c r="G45" s="529">
        <v>0</v>
      </c>
      <c r="H45" s="493">
        <v>1.302</v>
      </c>
    </row>
    <row r="46" spans="1:8" ht="15" thickBot="1" x14ac:dyDescent="0.35">
      <c r="A46" s="1361" t="s">
        <v>1163</v>
      </c>
      <c r="B46" s="473" t="s">
        <v>287</v>
      </c>
      <c r="C46" s="497">
        <v>1.7521369396956401</v>
      </c>
      <c r="D46" s="531">
        <v>2.1126937854530401</v>
      </c>
      <c r="E46" s="497">
        <v>27.3182062664747</v>
      </c>
      <c r="F46" s="531">
        <v>26.478096879374199</v>
      </c>
      <c r="G46" s="531">
        <v>8.91278925062581</v>
      </c>
      <c r="H46" s="497">
        <v>39.044866200145698</v>
      </c>
    </row>
    <row r="47" spans="1:8" ht="15" thickBot="1" x14ac:dyDescent="0.35">
      <c r="A47" s="1361" t="s">
        <v>1163</v>
      </c>
      <c r="B47" s="473" t="s">
        <v>254</v>
      </c>
      <c r="C47" s="497">
        <v>0.16855708075759299</v>
      </c>
      <c r="D47" s="531">
        <v>0.20324295946442</v>
      </c>
      <c r="E47" s="497">
        <v>2.6280349414987101</v>
      </c>
      <c r="F47" s="531">
        <v>2.5472156958115999</v>
      </c>
      <c r="G47" s="531">
        <v>0.85741799254235596</v>
      </c>
      <c r="H47" s="497">
        <v>3.75614971419449</v>
      </c>
    </row>
    <row r="48" spans="1:8" x14ac:dyDescent="0.3">
      <c r="A48" s="1418"/>
      <c r="B48" s="598" t="s">
        <v>154</v>
      </c>
      <c r="C48" s="599">
        <f>C42/H42 * 100</f>
        <v>7.0063069888089373</v>
      </c>
      <c r="D48" s="599">
        <f>D42/H42 * 100</f>
        <v>1.8962267716894941</v>
      </c>
      <c r="E48" s="599">
        <f>E42/H42 * 100</f>
        <v>69.279176749703097</v>
      </c>
      <c r="F48" s="599">
        <f>F42/H42 * 100</f>
        <v>17.738020420004521</v>
      </c>
      <c r="G48" s="599">
        <f>G42/H42 * 100</f>
        <v>4.0802690697935162</v>
      </c>
      <c r="H48" s="719">
        <f>SUM(C48:G48)</f>
        <v>99.999999999999559</v>
      </c>
    </row>
    <row r="49" spans="1:26" ht="44.25" customHeight="1" x14ac:dyDescent="0.3">
      <c r="A49" s="1466" t="s">
        <v>1164</v>
      </c>
      <c r="B49" s="1466"/>
      <c r="C49" s="1466"/>
      <c r="D49" s="1466"/>
      <c r="E49" s="1466"/>
      <c r="F49" s="1466"/>
      <c r="G49" s="1466"/>
      <c r="H49" s="1466"/>
    </row>
    <row r="50" spans="1:26" x14ac:dyDescent="0.3">
      <c r="A50" s="920"/>
      <c r="B50" s="920"/>
      <c r="C50" s="920"/>
      <c r="D50" s="920"/>
      <c r="E50" s="920"/>
      <c r="F50" s="920"/>
      <c r="G50" s="920"/>
      <c r="H50" s="920"/>
    </row>
    <row r="51" spans="1:26" x14ac:dyDescent="0.3">
      <c r="A51" s="1215" t="s">
        <v>290</v>
      </c>
      <c r="B51" s="1215"/>
      <c r="C51" s="1215"/>
      <c r="D51" s="1215"/>
      <c r="E51" s="1215"/>
      <c r="F51" s="1215"/>
      <c r="G51" s="1215"/>
      <c r="H51" s="1215"/>
    </row>
    <row r="52" spans="1:26" x14ac:dyDescent="0.3">
      <c r="A52" s="1215" t="s">
        <v>291</v>
      </c>
      <c r="B52" s="1215"/>
      <c r="C52" s="1215"/>
      <c r="D52" s="1215"/>
      <c r="E52" s="1215"/>
      <c r="F52" s="1215"/>
      <c r="G52" s="1215"/>
      <c r="H52" s="1215"/>
    </row>
    <row r="54" spans="1:26" x14ac:dyDescent="0.3">
      <c r="A54" s="1407" t="s">
        <v>1165</v>
      </c>
      <c r="B54" s="1407"/>
      <c r="C54" s="1407"/>
      <c r="D54" s="1407"/>
      <c r="E54" s="1407"/>
      <c r="F54" s="1407"/>
      <c r="G54" s="1407"/>
      <c r="H54" s="1407"/>
      <c r="J54" s="1407" t="s">
        <v>1166</v>
      </c>
      <c r="K54" s="1407"/>
      <c r="L54" s="1407"/>
      <c r="M54" s="1407"/>
      <c r="N54" s="1407"/>
      <c r="O54" s="1407"/>
      <c r="P54" s="1407"/>
      <c r="Q54" s="1407"/>
      <c r="S54" s="1407" t="s">
        <v>1167</v>
      </c>
      <c r="T54" s="1407"/>
      <c r="U54" s="1407"/>
      <c r="V54" s="1407"/>
      <c r="W54" s="1407"/>
      <c r="X54" s="1407"/>
      <c r="Y54" s="1407"/>
      <c r="Z54" s="1407"/>
    </row>
    <row r="55" spans="1:26" x14ac:dyDescent="0.3">
      <c r="A55" s="1484"/>
      <c r="B55" s="1484"/>
      <c r="C55" s="921" t="s">
        <v>1168</v>
      </c>
      <c r="D55" s="921" t="s">
        <v>409</v>
      </c>
      <c r="E55" s="921" t="s">
        <v>410</v>
      </c>
      <c r="F55" s="921" t="s">
        <v>411</v>
      </c>
      <c r="G55" s="921" t="s">
        <v>412</v>
      </c>
      <c r="H55" s="921" t="s">
        <v>1169</v>
      </c>
      <c r="J55" s="1484"/>
      <c r="K55" s="1484"/>
      <c r="L55" s="921" t="s">
        <v>1168</v>
      </c>
      <c r="M55" s="921" t="s">
        <v>409</v>
      </c>
      <c r="N55" s="921" t="s">
        <v>410</v>
      </c>
      <c r="O55" s="921" t="s">
        <v>411</v>
      </c>
      <c r="P55" s="921" t="s">
        <v>412</v>
      </c>
      <c r="Q55" s="921" t="s">
        <v>1169</v>
      </c>
      <c r="S55" s="1484"/>
      <c r="T55" s="1484"/>
      <c r="U55" s="921" t="s">
        <v>1168</v>
      </c>
      <c r="V55" s="921" t="s">
        <v>409</v>
      </c>
      <c r="W55" s="921" t="s">
        <v>410</v>
      </c>
      <c r="X55" s="921" t="s">
        <v>411</v>
      </c>
      <c r="Y55" s="921" t="s">
        <v>412</v>
      </c>
      <c r="Z55" s="921" t="s">
        <v>1169</v>
      </c>
    </row>
    <row r="56" spans="1:26" ht="15" thickBot="1" x14ac:dyDescent="0.35">
      <c r="A56" s="1281" t="s">
        <v>969</v>
      </c>
      <c r="B56" s="473" t="s">
        <v>265</v>
      </c>
      <c r="C56" s="500">
        <v>1.6730641443151271</v>
      </c>
      <c r="D56" s="500">
        <v>1.2350276044952115</v>
      </c>
      <c r="E56" s="500">
        <v>1.5783066162063117</v>
      </c>
      <c r="F56" s="500">
        <v>1.5570018277239421</v>
      </c>
      <c r="G56" s="500">
        <v>0.51894010756484332</v>
      </c>
      <c r="H56" s="674">
        <v>6.2146709540609912E-2</v>
      </c>
      <c r="J56" s="1281" t="s">
        <v>969</v>
      </c>
      <c r="K56" s="473" t="s">
        <v>265</v>
      </c>
      <c r="L56" s="500">
        <v>1.4265002577405286</v>
      </c>
      <c r="M56" s="500">
        <v>1.1062655130918659</v>
      </c>
      <c r="N56" s="500">
        <v>1.480827774895334</v>
      </c>
      <c r="O56" s="500">
        <v>1.4048211396467158</v>
      </c>
      <c r="P56" s="500">
        <v>0.52194967448931351</v>
      </c>
      <c r="Q56" s="674">
        <v>0.14864960548438128</v>
      </c>
      <c r="S56" s="1281" t="s">
        <v>969</v>
      </c>
      <c r="T56" s="473" t="s">
        <v>265</v>
      </c>
      <c r="U56" s="500">
        <v>1.9221312121609526</v>
      </c>
      <c r="V56" s="500">
        <v>0.85737429416014066</v>
      </c>
      <c r="W56" s="500">
        <v>1.1444830810198143</v>
      </c>
      <c r="X56" s="500">
        <v>1.1025355646754185</v>
      </c>
      <c r="Y56" s="500">
        <v>0.55763731989861021</v>
      </c>
      <c r="Z56" s="674"/>
    </row>
    <row r="57" spans="1:26" ht="15" thickBot="1" x14ac:dyDescent="0.35">
      <c r="A57" s="1282"/>
      <c r="B57" s="473" t="s">
        <v>1145</v>
      </c>
      <c r="C57" s="497">
        <v>5.5186080726078179</v>
      </c>
      <c r="D57" s="497">
        <v>2.3382210586386583</v>
      </c>
      <c r="E57" s="497">
        <v>3.345011809590877</v>
      </c>
      <c r="F57" s="497">
        <v>3.7573350004314126</v>
      </c>
      <c r="G57" s="497">
        <v>1.6120656208432818</v>
      </c>
      <c r="H57" s="531">
        <v>0.42184011515701464</v>
      </c>
      <c r="J57" s="1282"/>
      <c r="K57" s="473" t="s">
        <v>1145</v>
      </c>
      <c r="L57" s="497">
        <v>4.3734047721114546</v>
      </c>
      <c r="M57" s="497">
        <v>2.0237660303398064</v>
      </c>
      <c r="N57" s="497">
        <v>3.083730521261109</v>
      </c>
      <c r="O57" s="497">
        <v>3.2217499702916106</v>
      </c>
      <c r="P57" s="497">
        <v>1.7038671912080448</v>
      </c>
      <c r="Q57" s="658">
        <v>1.0134527007331651</v>
      </c>
      <c r="S57" s="1282"/>
      <c r="T57" s="473" t="s">
        <v>1145</v>
      </c>
      <c r="U57" s="497">
        <v>7.2045844330240259E-4</v>
      </c>
      <c r="V57" s="497">
        <v>1.4743475804981384E-4</v>
      </c>
      <c r="W57" s="497">
        <v>2.4421750317813856E-4</v>
      </c>
      <c r="X57" s="497">
        <v>2.797179696461878E-4</v>
      </c>
      <c r="Y57" s="497">
        <v>2.1823120504739548E-4</v>
      </c>
      <c r="Z57" s="658">
        <v>0</v>
      </c>
    </row>
    <row r="58" spans="1:26" ht="15" thickBot="1" x14ac:dyDescent="0.35">
      <c r="A58" s="1282"/>
      <c r="B58" s="473" t="s">
        <v>17</v>
      </c>
      <c r="C58" s="922">
        <v>788.93545836434078</v>
      </c>
      <c r="D58" s="922">
        <v>570.91578589168137</v>
      </c>
      <c r="E58" s="922">
        <v>2013.031280888237</v>
      </c>
      <c r="F58" s="922">
        <v>2089.4194476996508</v>
      </c>
      <c r="G58" s="922">
        <v>1116.8536461921976</v>
      </c>
      <c r="H58" s="658">
        <v>451.04143970839016</v>
      </c>
      <c r="J58" s="1282"/>
      <c r="K58" s="473" t="s">
        <v>17</v>
      </c>
      <c r="L58" s="922">
        <v>1013</v>
      </c>
      <c r="M58" s="922">
        <v>667</v>
      </c>
      <c r="N58" s="922">
        <v>2185</v>
      </c>
      <c r="O58" s="922">
        <v>2405</v>
      </c>
      <c r="P58" s="922">
        <v>1085</v>
      </c>
      <c r="Q58" s="658">
        <v>482</v>
      </c>
      <c r="S58" s="1282"/>
      <c r="T58" s="473" t="s">
        <v>17</v>
      </c>
      <c r="U58" s="922">
        <v>547</v>
      </c>
      <c r="V58" s="922">
        <v>332</v>
      </c>
      <c r="W58" s="922">
        <v>1189</v>
      </c>
      <c r="X58" s="922">
        <v>1089</v>
      </c>
      <c r="Y58" s="922">
        <v>525</v>
      </c>
      <c r="Z58" s="658">
        <v>162</v>
      </c>
    </row>
    <row r="59" spans="1:26" ht="15" customHeight="1" thickBot="1" x14ac:dyDescent="0.35">
      <c r="A59" s="1282"/>
      <c r="B59" s="471" t="s">
        <v>18</v>
      </c>
      <c r="C59" s="485">
        <v>627</v>
      </c>
      <c r="D59" s="485">
        <v>322</v>
      </c>
      <c r="E59" s="485">
        <v>1038</v>
      </c>
      <c r="F59" s="485">
        <v>1430</v>
      </c>
      <c r="G59" s="485">
        <v>845</v>
      </c>
      <c r="H59" s="658">
        <v>222</v>
      </c>
      <c r="J59" s="1282"/>
      <c r="K59" s="471" t="s">
        <v>18</v>
      </c>
      <c r="L59" s="485"/>
      <c r="M59" s="485"/>
      <c r="N59" s="485"/>
      <c r="O59" s="485"/>
      <c r="P59" s="485"/>
      <c r="Q59" s="493"/>
      <c r="S59" s="1282"/>
      <c r="T59" s="471" t="s">
        <v>18</v>
      </c>
      <c r="U59" s="485"/>
      <c r="V59" s="485"/>
      <c r="W59" s="485"/>
      <c r="X59" s="485"/>
      <c r="Y59" s="485"/>
      <c r="Z59" s="493"/>
    </row>
    <row r="60" spans="1:26" ht="15" thickBot="1" x14ac:dyDescent="0.35">
      <c r="A60" s="1282"/>
      <c r="B60" s="473" t="s">
        <v>252</v>
      </c>
      <c r="C60" s="494">
        <v>0</v>
      </c>
      <c r="D60" s="494">
        <v>0</v>
      </c>
      <c r="E60" s="494">
        <v>0</v>
      </c>
      <c r="F60" s="494">
        <v>0</v>
      </c>
      <c r="G60" s="494">
        <v>0</v>
      </c>
      <c r="H60" s="658">
        <v>0</v>
      </c>
      <c r="J60" s="1282"/>
      <c r="K60" s="473" t="s">
        <v>252</v>
      </c>
      <c r="L60" s="494">
        <v>0</v>
      </c>
      <c r="M60" s="494">
        <v>0</v>
      </c>
      <c r="N60" s="494">
        <v>0</v>
      </c>
      <c r="O60" s="494">
        <v>0</v>
      </c>
      <c r="P60" s="494">
        <v>0</v>
      </c>
      <c r="Q60" s="658">
        <v>0</v>
      </c>
      <c r="S60" s="1282"/>
      <c r="T60" s="473" t="s">
        <v>252</v>
      </c>
      <c r="U60" s="494">
        <v>0</v>
      </c>
      <c r="V60" s="494">
        <v>0</v>
      </c>
      <c r="W60" s="494">
        <v>0</v>
      </c>
      <c r="X60" s="494">
        <v>0</v>
      </c>
      <c r="Y60" s="494">
        <v>0</v>
      </c>
      <c r="Z60" s="658"/>
    </row>
    <row r="61" spans="1:26" ht="15" thickBot="1" x14ac:dyDescent="0.35">
      <c r="A61" s="1282"/>
      <c r="B61" s="471" t="s">
        <v>287</v>
      </c>
      <c r="C61" s="497">
        <v>4.2034099999999999</v>
      </c>
      <c r="D61" s="497">
        <v>3.5246495680063776</v>
      </c>
      <c r="E61" s="497">
        <v>8.2404799999999998</v>
      </c>
      <c r="F61" s="497">
        <v>6.9508053282474869</v>
      </c>
      <c r="G61" s="497">
        <v>3.6272654472068617</v>
      </c>
      <c r="H61" s="531">
        <v>0.59106968238521573</v>
      </c>
      <c r="J61" s="1282"/>
      <c r="K61" s="471" t="s">
        <v>287</v>
      </c>
      <c r="L61" s="497">
        <v>3.8028099352080802</v>
      </c>
      <c r="M61" s="497">
        <v>4.3658310897550887</v>
      </c>
      <c r="N61" s="497">
        <v>7.0428387664071748</v>
      </c>
      <c r="O61" s="497">
        <v>6.5531057862803479</v>
      </c>
      <c r="P61" s="497">
        <v>3.6749387463084702</v>
      </c>
      <c r="Q61" s="531">
        <v>2.1357837181245718</v>
      </c>
      <c r="S61" s="1282"/>
      <c r="T61" s="471" t="s">
        <v>287</v>
      </c>
      <c r="U61" s="497">
        <v>6.1165726711820172</v>
      </c>
      <c r="V61" s="497">
        <v>3.1036658856057557</v>
      </c>
      <c r="W61" s="497">
        <v>4.6725203975476139</v>
      </c>
      <c r="X61" s="497">
        <v>5.4270797658195642</v>
      </c>
      <c r="Y61" s="497">
        <v>3.2828069234164325</v>
      </c>
      <c r="Z61" s="531"/>
    </row>
    <row r="62" spans="1:26" ht="22.2" thickBot="1" x14ac:dyDescent="0.35">
      <c r="A62" s="1282"/>
      <c r="B62" s="471" t="s">
        <v>1170</v>
      </c>
      <c r="C62" s="497">
        <f>C56-0.31</f>
        <v>1.363064144315127</v>
      </c>
      <c r="D62" s="497">
        <f>D56-0.37</f>
        <v>0.86502760449521154</v>
      </c>
      <c r="E62" s="497">
        <f>E56-0.48</f>
        <v>1.0983066162063118</v>
      </c>
      <c r="F62" s="497">
        <f>F56-0.34</f>
        <v>1.2170018277239421</v>
      </c>
      <c r="G62" s="497">
        <f>G56-0.23</f>
        <v>0.28894010756484334</v>
      </c>
      <c r="H62" s="923">
        <v>0.01</v>
      </c>
      <c r="J62" s="1282"/>
      <c r="K62" s="471" t="s">
        <v>1170</v>
      </c>
      <c r="L62" s="497">
        <v>1.1919920402842299</v>
      </c>
      <c r="M62" s="497">
        <v>0.77425015284372267</v>
      </c>
      <c r="N62" s="497">
        <v>1.1853880269294743</v>
      </c>
      <c r="O62" s="497">
        <v>1.1427978148426732</v>
      </c>
      <c r="P62" s="497">
        <v>0.3030452109049494</v>
      </c>
      <c r="Q62" s="923">
        <v>4.2413282936371401E-2</v>
      </c>
      <c r="S62" s="1282"/>
      <c r="T62" s="471" t="s">
        <v>1170</v>
      </c>
      <c r="U62" s="497">
        <v>1.4427053755271271</v>
      </c>
      <c r="V62" s="497">
        <v>0.53206280635841807</v>
      </c>
      <c r="W62" s="497">
        <v>0.89315017372690664</v>
      </c>
      <c r="X62" s="497">
        <v>0.79813057780553343</v>
      </c>
      <c r="Y62" s="497">
        <v>0.29822801873364746</v>
      </c>
      <c r="Z62" s="923"/>
    </row>
    <row r="63" spans="1:26" ht="21.6" x14ac:dyDescent="0.3">
      <c r="A63" s="1299"/>
      <c r="B63" s="598" t="s">
        <v>1171</v>
      </c>
      <c r="C63" s="599">
        <f>C56+0.31</f>
        <v>1.9830641443151271</v>
      </c>
      <c r="D63" s="599">
        <f>D56+0.37</f>
        <v>1.6050276044952114</v>
      </c>
      <c r="E63" s="599">
        <f>E56+0.48</f>
        <v>2.0583066162063117</v>
      </c>
      <c r="F63" s="599">
        <f>F56+0.34</f>
        <v>1.8970018277239422</v>
      </c>
      <c r="G63" s="599">
        <f>G56+0.23</f>
        <v>0.7489401075648433</v>
      </c>
      <c r="H63" s="531">
        <f>H56+0.07</f>
        <v>0.13214670954060992</v>
      </c>
      <c r="J63" s="1299"/>
      <c r="K63" s="598" t="s">
        <v>1171</v>
      </c>
      <c r="L63" s="599">
        <v>1.6610084751968273</v>
      </c>
      <c r="M63" s="599">
        <v>1.4382808733400092</v>
      </c>
      <c r="N63" s="599">
        <v>1.7762675228611937</v>
      </c>
      <c r="O63" s="599">
        <v>1.6668444644507585</v>
      </c>
      <c r="P63" s="599">
        <v>0.74085413807367761</v>
      </c>
      <c r="Q63" s="531">
        <v>0.33971249390513392</v>
      </c>
      <c r="S63" s="1299"/>
      <c r="T63" s="598" t="s">
        <v>1171</v>
      </c>
      <c r="U63" s="599">
        <v>2.4015570487947779</v>
      </c>
      <c r="V63" s="599">
        <v>1.1826857819618632</v>
      </c>
      <c r="W63" s="599">
        <v>1.3958159883127219</v>
      </c>
      <c r="X63" s="599">
        <v>1.4069405515453035</v>
      </c>
      <c r="Y63" s="599">
        <v>0.81704662106357295</v>
      </c>
      <c r="Z63" s="531"/>
    </row>
    <row r="64" spans="1:26" ht="15" thickBot="1" x14ac:dyDescent="0.35">
      <c r="A64" s="1281" t="s">
        <v>156</v>
      </c>
      <c r="B64" s="471" t="s">
        <v>265</v>
      </c>
      <c r="C64" s="497">
        <v>30.316777750888924</v>
      </c>
      <c r="D64" s="497">
        <v>52.819112202088377</v>
      </c>
      <c r="E64" s="497">
        <v>47.183887712472739</v>
      </c>
      <c r="F64" s="497">
        <v>41.438994062152275</v>
      </c>
      <c r="G64" s="497">
        <v>32.191003942716826</v>
      </c>
      <c r="H64" s="924">
        <v>14.732290104149545</v>
      </c>
      <c r="J64" s="1281" t="s">
        <v>156</v>
      </c>
      <c r="K64" s="471" t="s">
        <v>265</v>
      </c>
      <c r="L64" s="497">
        <v>32.617613325825829</v>
      </c>
      <c r="M64" s="497">
        <v>54.66370600687052</v>
      </c>
      <c r="N64" s="497">
        <v>48.020660841977239</v>
      </c>
      <c r="O64" s="497">
        <v>43.604288122940872</v>
      </c>
      <c r="P64" s="497">
        <v>30.633236978948478</v>
      </c>
      <c r="Q64" s="924">
        <v>14.667641161431929</v>
      </c>
      <c r="S64" s="1281" t="s">
        <v>156</v>
      </c>
      <c r="T64" s="471" t="s">
        <v>265</v>
      </c>
      <c r="U64" s="708">
        <v>26.679279423118153</v>
      </c>
      <c r="V64" s="708">
        <v>58.152792835354283</v>
      </c>
      <c r="W64" s="708">
        <v>46.863270082038255</v>
      </c>
      <c r="X64" s="708">
        <v>39.415971954537049</v>
      </c>
      <c r="Y64" s="708">
        <v>25.552593167301737</v>
      </c>
      <c r="Z64" s="924">
        <v>12.462165369227149</v>
      </c>
    </row>
    <row r="65" spans="1:26" ht="15" thickBot="1" x14ac:dyDescent="0.35">
      <c r="A65" s="1282"/>
      <c r="B65" s="471" t="s">
        <v>17</v>
      </c>
      <c r="C65" s="922">
        <v>788.93545836434021</v>
      </c>
      <c r="D65" s="922">
        <v>570.91578589168114</v>
      </c>
      <c r="E65" s="922">
        <v>2013.0312808882372</v>
      </c>
      <c r="F65" s="922">
        <v>2089.4194476996518</v>
      </c>
      <c r="G65" s="922">
        <v>1116.8536461921954</v>
      </c>
      <c r="H65" s="922">
        <v>451.0414397083901</v>
      </c>
      <c r="J65" s="1282"/>
      <c r="K65" s="471" t="s">
        <v>17</v>
      </c>
      <c r="L65" s="922">
        <v>1013</v>
      </c>
      <c r="M65" s="922">
        <v>667</v>
      </c>
      <c r="N65" s="922">
        <v>2185</v>
      </c>
      <c r="O65" s="922">
        <v>2405</v>
      </c>
      <c r="P65" s="922">
        <v>1085</v>
      </c>
      <c r="Q65" s="922">
        <v>482</v>
      </c>
      <c r="S65" s="1282"/>
      <c r="T65" s="471" t="s">
        <v>1145</v>
      </c>
      <c r="U65" s="922"/>
      <c r="V65" s="922"/>
      <c r="W65" s="922"/>
      <c r="X65" s="922"/>
      <c r="Y65" s="922"/>
      <c r="Z65" s="922"/>
    </row>
    <row r="66" spans="1:26" ht="15" thickBot="1" x14ac:dyDescent="0.35">
      <c r="A66" s="1282"/>
      <c r="B66" s="471" t="s">
        <v>18</v>
      </c>
      <c r="C66" s="922">
        <v>627</v>
      </c>
      <c r="D66" s="922">
        <v>322</v>
      </c>
      <c r="E66" s="922">
        <v>1038</v>
      </c>
      <c r="F66" s="922">
        <v>1430</v>
      </c>
      <c r="G66" s="922">
        <v>845</v>
      </c>
      <c r="H66" s="922">
        <v>222</v>
      </c>
      <c r="J66" s="1282"/>
      <c r="K66" s="471" t="s">
        <v>18</v>
      </c>
      <c r="L66" s="922">
        <v>678</v>
      </c>
      <c r="M66" s="922">
        <v>454</v>
      </c>
      <c r="N66" s="922">
        <v>777</v>
      </c>
      <c r="O66" s="922">
        <v>2754</v>
      </c>
      <c r="P66" s="922">
        <v>1682</v>
      </c>
      <c r="Q66" s="922">
        <v>602</v>
      </c>
      <c r="S66" s="1299"/>
      <c r="T66" s="586" t="s">
        <v>17</v>
      </c>
      <c r="U66" s="854">
        <v>547</v>
      </c>
      <c r="V66" s="854">
        <v>332</v>
      </c>
      <c r="W66" s="854">
        <v>1189</v>
      </c>
      <c r="X66" s="854">
        <v>1089</v>
      </c>
      <c r="Y66" s="854">
        <v>525</v>
      </c>
      <c r="Z66" s="854">
        <v>162</v>
      </c>
    </row>
    <row r="67" spans="1:26" ht="15" thickBot="1" x14ac:dyDescent="0.35">
      <c r="A67" s="1282"/>
      <c r="B67" s="471" t="s">
        <v>252</v>
      </c>
      <c r="C67" s="497">
        <v>10.6737</v>
      </c>
      <c r="D67" s="497">
        <v>28.576000000000001</v>
      </c>
      <c r="E67" s="497">
        <v>23.045999999999999</v>
      </c>
      <c r="F67" s="497">
        <v>17.226999999999997</v>
      </c>
      <c r="G67" s="497">
        <v>8.0451506949912854</v>
      </c>
      <c r="H67" s="497">
        <v>3</v>
      </c>
      <c r="J67" s="1282"/>
      <c r="K67" s="471" t="s">
        <v>252</v>
      </c>
      <c r="L67" s="497">
        <v>6.6</v>
      </c>
      <c r="M67" s="497">
        <v>33.348000000000006</v>
      </c>
      <c r="N67" s="497">
        <v>24.304400000000001</v>
      </c>
      <c r="O67" s="497">
        <v>19.585999999999999</v>
      </c>
      <c r="P67" s="497">
        <v>8.0150000000000006</v>
      </c>
      <c r="Q67" s="497">
        <v>2</v>
      </c>
    </row>
    <row r="68" spans="1:26" ht="15" thickBot="1" x14ac:dyDescent="0.35">
      <c r="A68" s="1282"/>
      <c r="B68" s="471" t="s">
        <v>287</v>
      </c>
      <c r="C68" s="497">
        <v>58.375210000000003</v>
      </c>
      <c r="D68" s="497">
        <v>64.92515768076376</v>
      </c>
      <c r="E68" s="497">
        <v>63.067520000000002</v>
      </c>
      <c r="F68" s="497">
        <v>63.47779420169126</v>
      </c>
      <c r="G68" s="497">
        <v>63.202815702882397</v>
      </c>
      <c r="H68" s="497">
        <v>48.851443736039755</v>
      </c>
      <c r="J68" s="1282"/>
      <c r="K68" s="471" t="s">
        <v>287</v>
      </c>
      <c r="L68" s="497">
        <v>46.10742620102198</v>
      </c>
      <c r="M68" s="497">
        <v>65.754560292474423</v>
      </c>
      <c r="N68" s="497">
        <v>72.60171399408209</v>
      </c>
      <c r="O68" s="497">
        <v>63.18719112497287</v>
      </c>
      <c r="P68" s="497">
        <v>61.522433708805657</v>
      </c>
      <c r="Q68" s="497">
        <v>48.316767988674975</v>
      </c>
    </row>
    <row r="69" spans="1:26" x14ac:dyDescent="0.3">
      <c r="A69" s="1299"/>
      <c r="B69" s="586" t="s">
        <v>254</v>
      </c>
      <c r="C69" s="599">
        <v>4.3585635729760854</v>
      </c>
      <c r="D69" s="599">
        <v>6.7644700239632352</v>
      </c>
      <c r="E69" s="599">
        <v>3.6597867141510534</v>
      </c>
      <c r="F69" s="599">
        <v>3.1383581774309626</v>
      </c>
      <c r="G69" s="599">
        <v>4.0649646345942338</v>
      </c>
      <c r="H69" s="599">
        <v>6.1298467266852095</v>
      </c>
      <c r="J69" s="1299"/>
      <c r="K69" s="586" t="s">
        <v>254</v>
      </c>
      <c r="L69" s="599">
        <v>3.1902394230832081</v>
      </c>
      <c r="M69" s="599">
        <v>4.7613197405357548</v>
      </c>
      <c r="N69" s="599">
        <v>4.3133829927007428</v>
      </c>
      <c r="O69" s="599">
        <v>2.4088166128637818</v>
      </c>
      <c r="P69" s="599">
        <v>3.4918330879762869</v>
      </c>
      <c r="Q69" s="599">
        <v>4.1126749836909111</v>
      </c>
    </row>
    <row r="70" spans="1:26" x14ac:dyDescent="0.3">
      <c r="A70" s="570" t="s">
        <v>1155</v>
      </c>
    </row>
    <row r="74" spans="1:26" x14ac:dyDescent="0.3">
      <c r="A74" s="1417" t="s">
        <v>1156</v>
      </c>
      <c r="B74" s="1417"/>
      <c r="C74" s="1417"/>
      <c r="D74" s="1417"/>
      <c r="E74" s="1417"/>
      <c r="F74" s="1417"/>
      <c r="G74" s="1417"/>
      <c r="H74" s="1417"/>
    </row>
    <row r="75" spans="1:26" x14ac:dyDescent="0.3">
      <c r="A75" s="1417"/>
      <c r="B75" s="1417"/>
      <c r="C75" s="686" t="s">
        <v>991</v>
      </c>
      <c r="D75" s="686" t="s">
        <v>969</v>
      </c>
      <c r="E75" s="686" t="s">
        <v>780</v>
      </c>
      <c r="F75" s="686" t="s">
        <v>1157</v>
      </c>
      <c r="G75" s="686" t="s">
        <v>720</v>
      </c>
      <c r="H75" s="686" t="s">
        <v>156</v>
      </c>
    </row>
    <row r="76" spans="1:26" ht="15" thickBot="1" x14ac:dyDescent="0.35">
      <c r="A76" s="1360" t="s">
        <v>1172</v>
      </c>
      <c r="B76" s="471" t="s">
        <v>251</v>
      </c>
      <c r="C76" s="500">
        <v>1.36782655572471</v>
      </c>
      <c r="D76" s="500">
        <v>1.43061450139418</v>
      </c>
      <c r="E76" s="500">
        <v>13.051324096812699</v>
      </c>
      <c r="F76" s="500">
        <v>2.1443243759094202</v>
      </c>
      <c r="G76" s="500">
        <v>0.60496778473725099</v>
      </c>
      <c r="H76" s="500">
        <v>18.5990573145783</v>
      </c>
    </row>
    <row r="77" spans="1:26" ht="15.75" customHeight="1" thickBot="1" x14ac:dyDescent="0.35">
      <c r="A77" s="1361" t="s">
        <v>1172</v>
      </c>
      <c r="B77" s="473" t="s">
        <v>17</v>
      </c>
      <c r="C77" s="495">
        <v>548</v>
      </c>
      <c r="D77" s="495">
        <v>548</v>
      </c>
      <c r="E77" s="495">
        <v>548</v>
      </c>
      <c r="F77" s="495">
        <v>548</v>
      </c>
      <c r="G77" s="495">
        <v>548</v>
      </c>
      <c r="H77" s="495">
        <v>548</v>
      </c>
    </row>
    <row r="78" spans="1:26" ht="15" thickBot="1" x14ac:dyDescent="0.35">
      <c r="A78" s="1361" t="s">
        <v>1172</v>
      </c>
      <c r="B78" s="473" t="s">
        <v>18</v>
      </c>
      <c r="C78" s="495">
        <v>583</v>
      </c>
      <c r="D78" s="495">
        <v>583</v>
      </c>
      <c r="E78" s="495">
        <v>583</v>
      </c>
      <c r="F78" s="495">
        <v>583</v>
      </c>
      <c r="G78" s="495">
        <v>583</v>
      </c>
      <c r="H78" s="495">
        <v>583</v>
      </c>
    </row>
    <row r="79" spans="1:26" ht="15" thickBot="1" x14ac:dyDescent="0.35">
      <c r="A79" s="1361" t="s">
        <v>1172</v>
      </c>
      <c r="B79" s="471" t="s">
        <v>252</v>
      </c>
      <c r="C79" s="493">
        <v>0.64600000000000002</v>
      </c>
      <c r="D79" s="496">
        <v>0</v>
      </c>
      <c r="E79" s="496">
        <v>0</v>
      </c>
      <c r="F79" s="496">
        <v>0</v>
      </c>
      <c r="G79" s="496">
        <v>0</v>
      </c>
      <c r="H79" s="493">
        <v>4.9020000000000001</v>
      </c>
    </row>
    <row r="80" spans="1:26" ht="15" thickBot="1" x14ac:dyDescent="0.35">
      <c r="A80" s="1361" t="s">
        <v>1172</v>
      </c>
      <c r="B80" s="473" t="s">
        <v>287</v>
      </c>
      <c r="C80" s="497">
        <v>1.9134991015287599</v>
      </c>
      <c r="D80" s="497">
        <v>3.8040118902454001</v>
      </c>
      <c r="E80" s="497">
        <v>38.03040927136</v>
      </c>
      <c r="F80" s="497">
        <v>8.1330252173817303</v>
      </c>
      <c r="G80" s="497">
        <v>3.68549772337269</v>
      </c>
      <c r="H80" s="497">
        <v>38.381622483622799</v>
      </c>
    </row>
    <row r="81" spans="1:8" x14ac:dyDescent="0.3">
      <c r="A81" s="1361" t="s">
        <v>1172</v>
      </c>
      <c r="B81" s="598" t="s">
        <v>254</v>
      </c>
      <c r="C81" s="781">
        <v>0.14861571624501699</v>
      </c>
      <c r="D81" s="781">
        <v>0.29544615475477198</v>
      </c>
      <c r="E81" s="781">
        <v>2.9537074297232699</v>
      </c>
      <c r="F81" s="781">
        <v>0.63166759104005099</v>
      </c>
      <c r="G81" s="781">
        <v>0.28624151610043602</v>
      </c>
      <c r="H81" s="781">
        <v>2.9809851028893899</v>
      </c>
    </row>
    <row r="82" spans="1:8" ht="15" thickBot="1" x14ac:dyDescent="0.35">
      <c r="A82" s="1360" t="s">
        <v>1173</v>
      </c>
      <c r="B82" s="471" t="s">
        <v>251</v>
      </c>
      <c r="C82" s="500">
        <v>2.16967993706358</v>
      </c>
      <c r="D82" s="500">
        <v>1.4144969173095301</v>
      </c>
      <c r="E82" s="500">
        <v>6.4354236298395104</v>
      </c>
      <c r="F82" s="500">
        <v>17.272285018172099</v>
      </c>
      <c r="G82" s="674">
        <v>0.37149936283725499</v>
      </c>
      <c r="H82" s="500">
        <v>27.663384865222</v>
      </c>
    </row>
    <row r="83" spans="1:8" ht="15" thickBot="1" x14ac:dyDescent="0.35">
      <c r="A83" s="1361" t="s">
        <v>1173</v>
      </c>
      <c r="B83" s="473" t="s">
        <v>17</v>
      </c>
      <c r="C83" s="495">
        <v>174</v>
      </c>
      <c r="D83" s="495">
        <v>174</v>
      </c>
      <c r="E83" s="495">
        <v>174</v>
      </c>
      <c r="F83" s="495">
        <v>174</v>
      </c>
      <c r="G83" s="658">
        <v>174</v>
      </c>
      <c r="H83" s="495">
        <v>174</v>
      </c>
    </row>
    <row r="84" spans="1:8" ht="15" thickBot="1" x14ac:dyDescent="0.35">
      <c r="A84" s="1361" t="s">
        <v>1173</v>
      </c>
      <c r="B84" s="473" t="s">
        <v>18</v>
      </c>
      <c r="C84" s="495">
        <v>183</v>
      </c>
      <c r="D84" s="495">
        <v>183</v>
      </c>
      <c r="E84" s="495">
        <v>183</v>
      </c>
      <c r="F84" s="495">
        <v>183</v>
      </c>
      <c r="G84" s="658">
        <v>183</v>
      </c>
      <c r="H84" s="495">
        <v>183</v>
      </c>
    </row>
    <row r="85" spans="1:8" ht="15" thickBot="1" x14ac:dyDescent="0.35">
      <c r="A85" s="1361" t="s">
        <v>1173</v>
      </c>
      <c r="B85" s="471" t="s">
        <v>252</v>
      </c>
      <c r="C85" s="493">
        <v>1.39</v>
      </c>
      <c r="D85" s="496">
        <v>0</v>
      </c>
      <c r="E85" s="496">
        <v>0</v>
      </c>
      <c r="F85" s="496">
        <v>0</v>
      </c>
      <c r="G85" s="658">
        <v>0</v>
      </c>
      <c r="H85" s="493">
        <v>14.351000000000001</v>
      </c>
    </row>
    <row r="86" spans="1:8" ht="15" thickBot="1" x14ac:dyDescent="0.35">
      <c r="A86" s="1361" t="s">
        <v>1173</v>
      </c>
      <c r="B86" s="473" t="s">
        <v>287</v>
      </c>
      <c r="C86" s="497">
        <v>2.7002577104590402</v>
      </c>
      <c r="D86" s="497">
        <v>3.93706288715584</v>
      </c>
      <c r="E86" s="497">
        <v>18.038701111305201</v>
      </c>
      <c r="F86" s="497">
        <v>30.0860337309336</v>
      </c>
      <c r="G86" s="531">
        <v>4.8432482589246399</v>
      </c>
      <c r="H86" s="497">
        <v>34.091003773650797</v>
      </c>
    </row>
    <row r="87" spans="1:8" x14ac:dyDescent="0.3">
      <c r="A87" s="1361" t="s">
        <v>1173</v>
      </c>
      <c r="B87" s="598" t="s">
        <v>254</v>
      </c>
      <c r="C87" s="781">
        <v>0.37432637075630099</v>
      </c>
      <c r="D87" s="781">
        <v>0.54577992918232898</v>
      </c>
      <c r="E87" s="781">
        <v>2.5006359555972302</v>
      </c>
      <c r="F87" s="781">
        <v>4.1707114744383098</v>
      </c>
      <c r="G87" s="781">
        <v>0.67140093199727902</v>
      </c>
      <c r="H87" s="781">
        <v>4.7259051121682498</v>
      </c>
    </row>
    <row r="88" spans="1:8" ht="15" thickBot="1" x14ac:dyDescent="0.35">
      <c r="A88" s="1360" t="s">
        <v>1159</v>
      </c>
      <c r="B88" s="471" t="s">
        <v>251</v>
      </c>
      <c r="C88" s="500">
        <v>1.7700850224026901</v>
      </c>
      <c r="D88" s="500">
        <v>0.94190672589472102</v>
      </c>
      <c r="E88" s="500">
        <v>21.703440663440698</v>
      </c>
      <c r="F88" s="500">
        <v>14.414840773566301</v>
      </c>
      <c r="G88" s="674">
        <v>0.335755473358269</v>
      </c>
      <c r="H88" s="500">
        <v>39.166028658662697</v>
      </c>
    </row>
    <row r="89" spans="1:8" ht="15" thickBot="1" x14ac:dyDescent="0.35">
      <c r="A89" s="1361" t="s">
        <v>1159</v>
      </c>
      <c r="B89" s="473" t="s">
        <v>17</v>
      </c>
      <c r="C89" s="495">
        <v>518</v>
      </c>
      <c r="D89" s="495">
        <v>518</v>
      </c>
      <c r="E89" s="495">
        <v>518</v>
      </c>
      <c r="F89" s="495">
        <v>518</v>
      </c>
      <c r="G89" s="658">
        <v>518</v>
      </c>
      <c r="H89" s="495">
        <v>518</v>
      </c>
    </row>
    <row r="90" spans="1:8" ht="15" thickBot="1" x14ac:dyDescent="0.35">
      <c r="A90" s="1361" t="s">
        <v>1159</v>
      </c>
      <c r="B90" s="473" t="s">
        <v>18</v>
      </c>
      <c r="C90" s="495">
        <v>370</v>
      </c>
      <c r="D90" s="495">
        <v>370</v>
      </c>
      <c r="E90" s="495">
        <v>370</v>
      </c>
      <c r="F90" s="495">
        <v>370</v>
      </c>
      <c r="G90" s="658">
        <v>370</v>
      </c>
      <c r="H90" s="495">
        <v>370</v>
      </c>
    </row>
    <row r="91" spans="1:8" ht="15" thickBot="1" x14ac:dyDescent="0.35">
      <c r="A91" s="1361" t="s">
        <v>1159</v>
      </c>
      <c r="B91" s="471" t="s">
        <v>252</v>
      </c>
      <c r="C91" s="493">
        <v>0.247</v>
      </c>
      <c r="D91" s="496">
        <v>0</v>
      </c>
      <c r="E91" s="496">
        <v>0</v>
      </c>
      <c r="F91" s="496">
        <v>0</v>
      </c>
      <c r="G91" s="658">
        <v>0</v>
      </c>
      <c r="H91" s="493">
        <v>19.087</v>
      </c>
    </row>
    <row r="92" spans="1:8" ht="15" thickBot="1" x14ac:dyDescent="0.35">
      <c r="A92" s="1361" t="s">
        <v>1159</v>
      </c>
      <c r="B92" s="473" t="s">
        <v>287</v>
      </c>
      <c r="C92" s="497">
        <v>3.7949068148551701</v>
      </c>
      <c r="D92" s="497">
        <v>4.39704318868489</v>
      </c>
      <c r="E92" s="497">
        <v>44.397976045954401</v>
      </c>
      <c r="F92" s="497">
        <v>38.280821535926897</v>
      </c>
      <c r="G92" s="531">
        <v>4.7874412070114802</v>
      </c>
      <c r="H92" s="497">
        <v>54.5097143499165</v>
      </c>
    </row>
    <row r="93" spans="1:8" x14ac:dyDescent="0.3">
      <c r="A93" s="1361" t="s">
        <v>1159</v>
      </c>
      <c r="B93" s="598" t="s">
        <v>254</v>
      </c>
      <c r="C93" s="781">
        <v>0.36997383192771799</v>
      </c>
      <c r="D93" s="781">
        <v>0.428677434529182</v>
      </c>
      <c r="E93" s="781">
        <v>4.3284565679601998</v>
      </c>
      <c r="F93" s="781">
        <v>3.7320816884217698</v>
      </c>
      <c r="G93" s="781">
        <v>0.46673819803775501</v>
      </c>
      <c r="H93" s="781">
        <v>5.3142722283402302</v>
      </c>
    </row>
    <row r="94" spans="1:8" ht="15" thickBot="1" x14ac:dyDescent="0.35">
      <c r="A94" s="1360" t="s">
        <v>1174</v>
      </c>
      <c r="B94" s="471" t="s">
        <v>251</v>
      </c>
      <c r="C94" s="500">
        <v>1.54626129167527</v>
      </c>
      <c r="D94" s="500">
        <v>1.2184972798071101</v>
      </c>
      <c r="E94" s="500">
        <v>25.9548798276087</v>
      </c>
      <c r="F94" s="500">
        <v>9.5735168532662307</v>
      </c>
      <c r="G94" s="674">
        <v>0.87998306089537903</v>
      </c>
      <c r="H94" s="500">
        <v>39.1731383132527</v>
      </c>
    </row>
    <row r="95" spans="1:8" ht="15" thickBot="1" x14ac:dyDescent="0.35">
      <c r="A95" s="1361" t="s">
        <v>1174</v>
      </c>
      <c r="B95" s="473" t="s">
        <v>17</v>
      </c>
      <c r="C95" s="495">
        <v>871</v>
      </c>
      <c r="D95" s="495">
        <v>871</v>
      </c>
      <c r="E95" s="495">
        <v>871</v>
      </c>
      <c r="F95" s="495">
        <v>871</v>
      </c>
      <c r="G95" s="658">
        <v>871</v>
      </c>
      <c r="H95" s="495">
        <v>871</v>
      </c>
    </row>
    <row r="96" spans="1:8" ht="15" thickBot="1" x14ac:dyDescent="0.35">
      <c r="A96" s="1361" t="s">
        <v>1174</v>
      </c>
      <c r="B96" s="473" t="s">
        <v>18</v>
      </c>
      <c r="C96" s="495">
        <v>502</v>
      </c>
      <c r="D96" s="495">
        <v>502</v>
      </c>
      <c r="E96" s="495">
        <v>502</v>
      </c>
      <c r="F96" s="495">
        <v>502</v>
      </c>
      <c r="G96" s="658">
        <v>502</v>
      </c>
      <c r="H96" s="495">
        <v>502</v>
      </c>
    </row>
    <row r="97" spans="1:8" ht="15" thickBot="1" x14ac:dyDescent="0.35">
      <c r="A97" s="1361" t="s">
        <v>1174</v>
      </c>
      <c r="B97" s="471" t="s">
        <v>252</v>
      </c>
      <c r="C97" s="493">
        <v>0.1</v>
      </c>
      <c r="D97" s="496">
        <v>0</v>
      </c>
      <c r="E97" s="496">
        <v>0</v>
      </c>
      <c r="F97" s="496">
        <v>0</v>
      </c>
      <c r="G97" s="658">
        <v>0</v>
      </c>
      <c r="H97" s="493">
        <v>14.846</v>
      </c>
    </row>
    <row r="98" spans="1:8" ht="15" thickBot="1" x14ac:dyDescent="0.35">
      <c r="A98" s="1361" t="s">
        <v>1174</v>
      </c>
      <c r="B98" s="473" t="s">
        <v>287</v>
      </c>
      <c r="C98" s="497">
        <v>2.5203750726987701</v>
      </c>
      <c r="D98" s="497">
        <v>4.4542067750044003</v>
      </c>
      <c r="E98" s="497">
        <v>50.186826774472699</v>
      </c>
      <c r="F98" s="497">
        <v>35.8611736228127</v>
      </c>
      <c r="G98" s="531">
        <v>14.225580467116901</v>
      </c>
      <c r="H98" s="497">
        <v>59.701315623762</v>
      </c>
    </row>
    <row r="99" spans="1:8" x14ac:dyDescent="0.3">
      <c r="A99" s="1361" t="s">
        <v>1174</v>
      </c>
      <c r="B99" s="598" t="s">
        <v>254</v>
      </c>
      <c r="C99" s="781">
        <v>0.210952205706881</v>
      </c>
      <c r="D99" s="781">
        <v>0.37281147319695601</v>
      </c>
      <c r="E99" s="781">
        <v>4.2005739225820102</v>
      </c>
      <c r="F99" s="781">
        <v>3.00153487348584</v>
      </c>
      <c r="G99" s="781">
        <v>1.1906630919761101</v>
      </c>
      <c r="H99" s="781">
        <v>4.9969246049357903</v>
      </c>
    </row>
    <row r="100" spans="1:8" ht="15" thickBot="1" x14ac:dyDescent="0.35">
      <c r="A100" s="1360" t="s">
        <v>1175</v>
      </c>
      <c r="B100" s="471" t="s">
        <v>251</v>
      </c>
      <c r="C100" s="500">
        <v>1.41848484969661</v>
      </c>
      <c r="D100" s="500">
        <v>1.4923110366424199</v>
      </c>
      <c r="E100" s="500">
        <v>29.556307225690801</v>
      </c>
      <c r="F100" s="500">
        <v>3.9069516258872299</v>
      </c>
      <c r="G100" s="674">
        <v>8.2670452195523506E-2</v>
      </c>
      <c r="H100" s="500">
        <v>36.4567251901126</v>
      </c>
    </row>
    <row r="101" spans="1:8" ht="15" thickBot="1" x14ac:dyDescent="0.35">
      <c r="A101" s="1361" t="s">
        <v>1175</v>
      </c>
      <c r="B101" s="473" t="s">
        <v>17</v>
      </c>
      <c r="C101" s="651">
        <v>1028</v>
      </c>
      <c r="D101" s="651">
        <v>1028</v>
      </c>
      <c r="E101" s="651">
        <v>1028</v>
      </c>
      <c r="F101" s="651">
        <v>1028</v>
      </c>
      <c r="G101" s="658">
        <v>1028</v>
      </c>
      <c r="H101" s="651">
        <v>1028</v>
      </c>
    </row>
    <row r="102" spans="1:8" ht="15" thickBot="1" x14ac:dyDescent="0.35">
      <c r="A102" s="1361" t="s">
        <v>1175</v>
      </c>
      <c r="B102" s="473" t="s">
        <v>18</v>
      </c>
      <c r="C102" s="495">
        <v>723</v>
      </c>
      <c r="D102" s="495">
        <v>723</v>
      </c>
      <c r="E102" s="495">
        <v>723</v>
      </c>
      <c r="F102" s="495">
        <v>723</v>
      </c>
      <c r="G102" s="658">
        <v>723</v>
      </c>
      <c r="H102" s="495">
        <v>723</v>
      </c>
    </row>
    <row r="103" spans="1:8" ht="15" thickBot="1" x14ac:dyDescent="0.35">
      <c r="A103" s="1361" t="s">
        <v>1175</v>
      </c>
      <c r="B103" s="471" t="s">
        <v>252</v>
      </c>
      <c r="C103" s="496">
        <v>0</v>
      </c>
      <c r="D103" s="496">
        <v>0</v>
      </c>
      <c r="E103" s="493">
        <v>4.6189999999999998</v>
      </c>
      <c r="F103" s="496">
        <v>0</v>
      </c>
      <c r="G103" s="658">
        <v>0</v>
      </c>
      <c r="H103" s="493">
        <v>14.477</v>
      </c>
    </row>
    <row r="104" spans="1:8" ht="15" thickBot="1" x14ac:dyDescent="0.35">
      <c r="A104" s="1361" t="s">
        <v>1175</v>
      </c>
      <c r="B104" s="473" t="s">
        <v>287</v>
      </c>
      <c r="C104" s="497">
        <v>2.67954452718608</v>
      </c>
      <c r="D104" s="497">
        <v>5.0444053107546702</v>
      </c>
      <c r="E104" s="497">
        <v>52.977361650695798</v>
      </c>
      <c r="F104" s="497">
        <v>19.332888581143798</v>
      </c>
      <c r="G104" s="531">
        <v>1.35157843636617</v>
      </c>
      <c r="H104" s="497">
        <v>54.7837670569076</v>
      </c>
    </row>
    <row r="105" spans="1:8" x14ac:dyDescent="0.3">
      <c r="A105" s="1361" t="s">
        <v>1175</v>
      </c>
      <c r="B105" s="598" t="s">
        <v>254</v>
      </c>
      <c r="C105" s="781">
        <v>0.18687989580009901</v>
      </c>
      <c r="D105" s="781">
        <v>0.35181275372843801</v>
      </c>
      <c r="E105" s="781">
        <v>3.6948084738278602</v>
      </c>
      <c r="F105" s="781">
        <v>1.3483366918903901</v>
      </c>
      <c r="G105" s="781">
        <v>9.4263347666411201E-2</v>
      </c>
      <c r="H105" s="781">
        <v>3.8207928904555999</v>
      </c>
    </row>
    <row r="106" spans="1:8" ht="15" thickBot="1" x14ac:dyDescent="0.35">
      <c r="A106" s="1360" t="s">
        <v>1161</v>
      </c>
      <c r="B106" s="471" t="s">
        <v>251</v>
      </c>
      <c r="C106" s="500">
        <v>1.6339153806484299</v>
      </c>
      <c r="D106" s="500">
        <v>1.7151781495259399</v>
      </c>
      <c r="E106" s="500">
        <v>22.887372669946899</v>
      </c>
      <c r="F106" s="500">
        <v>8.9135621514290708</v>
      </c>
      <c r="G106" s="674">
        <v>0.21750284253414001</v>
      </c>
      <c r="H106" s="500">
        <v>35.367531194084499</v>
      </c>
    </row>
    <row r="107" spans="1:8" ht="15" thickBot="1" x14ac:dyDescent="0.35">
      <c r="A107" s="1361" t="s">
        <v>1161</v>
      </c>
      <c r="B107" s="473" t="s">
        <v>17</v>
      </c>
      <c r="C107" s="651">
        <v>1920</v>
      </c>
      <c r="D107" s="651">
        <v>1920</v>
      </c>
      <c r="E107" s="651">
        <v>1920</v>
      </c>
      <c r="F107" s="651">
        <v>1920</v>
      </c>
      <c r="G107" s="658">
        <v>1920</v>
      </c>
      <c r="H107" s="651">
        <v>1920</v>
      </c>
    </row>
    <row r="108" spans="1:8" ht="15" thickBot="1" x14ac:dyDescent="0.35">
      <c r="A108" s="1361" t="s">
        <v>1161</v>
      </c>
      <c r="B108" s="473" t="s">
        <v>18</v>
      </c>
      <c r="C108" s="651">
        <v>1795</v>
      </c>
      <c r="D108" s="651">
        <v>1795</v>
      </c>
      <c r="E108" s="651">
        <v>1795</v>
      </c>
      <c r="F108" s="651">
        <v>1795</v>
      </c>
      <c r="G108" s="658">
        <v>1795</v>
      </c>
      <c r="H108" s="651">
        <v>1795</v>
      </c>
    </row>
    <row r="109" spans="1:8" ht="15" thickBot="1" x14ac:dyDescent="0.35">
      <c r="A109" s="1361" t="s">
        <v>1161</v>
      </c>
      <c r="B109" s="471" t="s">
        <v>252</v>
      </c>
      <c r="C109" s="496">
        <v>0</v>
      </c>
      <c r="D109" s="496">
        <v>0</v>
      </c>
      <c r="E109" s="493">
        <v>2.8679999999999999</v>
      </c>
      <c r="F109" s="496">
        <v>0</v>
      </c>
      <c r="G109" s="658">
        <v>0</v>
      </c>
      <c r="H109" s="493">
        <v>13.645</v>
      </c>
    </row>
    <row r="110" spans="1:8" ht="15" thickBot="1" x14ac:dyDescent="0.35">
      <c r="A110" s="1361" t="s">
        <v>1161</v>
      </c>
      <c r="B110" s="473" t="s">
        <v>287</v>
      </c>
      <c r="C110" s="497">
        <v>3.0273845088122</v>
      </c>
      <c r="D110" s="497">
        <v>7.4199029027832504</v>
      </c>
      <c r="E110" s="497">
        <v>45.858535327473099</v>
      </c>
      <c r="F110" s="497">
        <v>39.648717341486602</v>
      </c>
      <c r="G110" s="531">
        <v>3.9252660646008</v>
      </c>
      <c r="H110" s="497">
        <v>58.481678573267402</v>
      </c>
    </row>
    <row r="111" spans="1:8" x14ac:dyDescent="0.3">
      <c r="A111" s="1361" t="s">
        <v>1161</v>
      </c>
      <c r="B111" s="598" t="s">
        <v>254</v>
      </c>
      <c r="C111" s="781">
        <v>0.134000405154029</v>
      </c>
      <c r="D111" s="781">
        <v>0.32842540889086203</v>
      </c>
      <c r="E111" s="781">
        <v>2.0298255130012399</v>
      </c>
      <c r="F111" s="781">
        <v>1.75496180684406</v>
      </c>
      <c r="G111" s="781">
        <v>0.17374312429187899</v>
      </c>
      <c r="H111" s="781">
        <v>2.5885607196887599</v>
      </c>
    </row>
    <row r="112" spans="1:8" ht="15" thickBot="1" x14ac:dyDescent="0.35">
      <c r="A112" s="1360" t="s">
        <v>1162</v>
      </c>
      <c r="B112" s="471" t="s">
        <v>251</v>
      </c>
      <c r="C112" s="500">
        <v>1.89917269880603</v>
      </c>
      <c r="D112" s="500">
        <v>0.84626544109757795</v>
      </c>
      <c r="E112" s="500">
        <v>15.872733813562901</v>
      </c>
      <c r="F112" s="500">
        <v>5.2426782702663699</v>
      </c>
      <c r="G112" s="674">
        <v>0.34234213849156397</v>
      </c>
      <c r="H112" s="500">
        <v>24.203192362224399</v>
      </c>
    </row>
    <row r="113" spans="1:8" ht="15" thickBot="1" x14ac:dyDescent="0.35">
      <c r="A113" s="1361" t="s">
        <v>1162</v>
      </c>
      <c r="B113" s="473" t="s">
        <v>17</v>
      </c>
      <c r="C113" s="651">
        <v>1144</v>
      </c>
      <c r="D113" s="651">
        <v>1144</v>
      </c>
      <c r="E113" s="651">
        <v>1144</v>
      </c>
      <c r="F113" s="651">
        <v>1144</v>
      </c>
      <c r="G113" s="658">
        <v>1144</v>
      </c>
      <c r="H113" s="651">
        <v>1144</v>
      </c>
    </row>
    <row r="114" spans="1:8" ht="15" thickBot="1" x14ac:dyDescent="0.35">
      <c r="A114" s="1361" t="s">
        <v>1162</v>
      </c>
      <c r="B114" s="473" t="s">
        <v>18</v>
      </c>
      <c r="C114" s="651">
        <v>1338</v>
      </c>
      <c r="D114" s="651">
        <v>1338</v>
      </c>
      <c r="E114" s="651">
        <v>1338</v>
      </c>
      <c r="F114" s="651">
        <v>1338</v>
      </c>
      <c r="G114" s="658">
        <v>1338</v>
      </c>
      <c r="H114" s="651">
        <v>1338</v>
      </c>
    </row>
    <row r="115" spans="1:8" ht="15" thickBot="1" x14ac:dyDescent="0.35">
      <c r="A115" s="1361" t="s">
        <v>1162</v>
      </c>
      <c r="B115" s="471" t="s">
        <v>252</v>
      </c>
      <c r="C115" s="496">
        <v>0</v>
      </c>
      <c r="D115" s="496">
        <v>0</v>
      </c>
      <c r="E115" s="496">
        <v>0</v>
      </c>
      <c r="F115" s="496">
        <v>0</v>
      </c>
      <c r="G115" s="658">
        <v>0</v>
      </c>
      <c r="H115" s="493">
        <v>6.0979999999999999</v>
      </c>
    </row>
    <row r="116" spans="1:8" ht="15" thickBot="1" x14ac:dyDescent="0.35">
      <c r="A116" s="1361" t="s">
        <v>1162</v>
      </c>
      <c r="B116" s="473" t="s">
        <v>287</v>
      </c>
      <c r="C116" s="497">
        <v>4.1121682191158699</v>
      </c>
      <c r="D116" s="497">
        <v>4.4320397235764597</v>
      </c>
      <c r="E116" s="497">
        <v>37.695639620893203</v>
      </c>
      <c r="F116" s="497">
        <v>33.349271307702402</v>
      </c>
      <c r="G116" s="531">
        <v>9.2712919760512609</v>
      </c>
      <c r="H116" s="497">
        <v>50.6292511683789</v>
      </c>
    </row>
    <row r="117" spans="1:8" x14ac:dyDescent="0.3">
      <c r="A117" s="1361" t="s">
        <v>1162</v>
      </c>
      <c r="B117" s="598" t="s">
        <v>254</v>
      </c>
      <c r="C117" s="781">
        <v>0.21082085446971899</v>
      </c>
      <c r="D117" s="781">
        <v>0.227219887850069</v>
      </c>
      <c r="E117" s="781">
        <v>1.93256368202951</v>
      </c>
      <c r="F117" s="781">
        <v>1.70973595884264</v>
      </c>
      <c r="G117" s="781">
        <v>0.47531657079184803</v>
      </c>
      <c r="H117" s="781">
        <v>2.59563846217715</v>
      </c>
    </row>
    <row r="118" spans="1:8" ht="15" thickBot="1" x14ac:dyDescent="0.35">
      <c r="A118" s="1360" t="s">
        <v>1163</v>
      </c>
      <c r="B118" s="471" t="s">
        <v>251</v>
      </c>
      <c r="C118" s="500">
        <v>0.88048939762936196</v>
      </c>
      <c r="D118" s="674">
        <v>0.238300658341176</v>
      </c>
      <c r="E118" s="500">
        <v>8.7063813649669992</v>
      </c>
      <c r="F118" s="674">
        <v>2.2291542377023599</v>
      </c>
      <c r="G118" s="674">
        <v>0.51277137315944998</v>
      </c>
      <c r="H118" s="500">
        <v>12.567097031799401</v>
      </c>
    </row>
    <row r="119" spans="1:8" ht="15" thickBot="1" x14ac:dyDescent="0.35">
      <c r="A119" s="1361" t="s">
        <v>1163</v>
      </c>
      <c r="B119" s="473" t="s">
        <v>17</v>
      </c>
      <c r="C119" s="495">
        <v>438</v>
      </c>
      <c r="D119" s="658">
        <v>438</v>
      </c>
      <c r="E119" s="495">
        <v>438</v>
      </c>
      <c r="F119" s="658">
        <v>438</v>
      </c>
      <c r="G119" s="658">
        <v>438</v>
      </c>
      <c r="H119" s="495">
        <v>438</v>
      </c>
    </row>
    <row r="120" spans="1:8" ht="15" thickBot="1" x14ac:dyDescent="0.35">
      <c r="A120" s="1361" t="s">
        <v>1163</v>
      </c>
      <c r="B120" s="473" t="s">
        <v>18</v>
      </c>
      <c r="C120" s="495">
        <v>380</v>
      </c>
      <c r="D120" s="658">
        <v>380</v>
      </c>
      <c r="E120" s="495">
        <v>380</v>
      </c>
      <c r="F120" s="658">
        <v>380</v>
      </c>
      <c r="G120" s="658">
        <v>380</v>
      </c>
      <c r="H120" s="495">
        <v>380</v>
      </c>
    </row>
    <row r="121" spans="1:8" ht="15" thickBot="1" x14ac:dyDescent="0.35">
      <c r="A121" s="1361" t="s">
        <v>1163</v>
      </c>
      <c r="B121" s="471" t="s">
        <v>252</v>
      </c>
      <c r="C121" s="496">
        <v>0</v>
      </c>
      <c r="D121" s="658">
        <v>0</v>
      </c>
      <c r="E121" s="496">
        <v>0</v>
      </c>
      <c r="F121" s="658">
        <v>0</v>
      </c>
      <c r="G121" s="658">
        <v>0</v>
      </c>
      <c r="H121" s="493">
        <v>1.302</v>
      </c>
    </row>
    <row r="122" spans="1:8" ht="15" thickBot="1" x14ac:dyDescent="0.35">
      <c r="A122" s="1361" t="s">
        <v>1163</v>
      </c>
      <c r="B122" s="473" t="s">
        <v>287</v>
      </c>
      <c r="C122" s="497">
        <v>1.7521369396956401</v>
      </c>
      <c r="D122" s="531">
        <v>2.1126937854530401</v>
      </c>
      <c r="E122" s="497">
        <v>27.3182062664747</v>
      </c>
      <c r="F122" s="531">
        <v>26.478096879374199</v>
      </c>
      <c r="G122" s="531">
        <v>8.91278925062581</v>
      </c>
      <c r="H122" s="497">
        <v>39.044866200145698</v>
      </c>
    </row>
    <row r="123" spans="1:8" x14ac:dyDescent="0.3">
      <c r="A123" s="1418" t="s">
        <v>1163</v>
      </c>
      <c r="B123" s="598" t="s">
        <v>254</v>
      </c>
      <c r="C123" s="781">
        <v>0.16855708075759299</v>
      </c>
      <c r="D123" s="781">
        <v>0.20324295946442</v>
      </c>
      <c r="E123" s="781">
        <v>2.6280349414987101</v>
      </c>
      <c r="F123" s="781">
        <v>2.5472156958115999</v>
      </c>
      <c r="G123" s="781">
        <v>0.85741799254235596</v>
      </c>
      <c r="H123" s="781">
        <v>3.75614971419449</v>
      </c>
    </row>
    <row r="124" spans="1:8" ht="46.5" customHeight="1" x14ac:dyDescent="0.3">
      <c r="A124" s="1466" t="s">
        <v>1176</v>
      </c>
      <c r="B124" s="1466"/>
      <c r="C124" s="1466"/>
      <c r="D124" s="1466"/>
      <c r="E124" s="1466"/>
      <c r="F124" s="1466"/>
      <c r="G124" s="1466"/>
      <c r="H124" s="1466"/>
    </row>
    <row r="125" spans="1:8" x14ac:dyDescent="0.3">
      <c r="A125" s="920"/>
      <c r="B125" s="920"/>
      <c r="C125" s="920"/>
      <c r="D125" s="920"/>
      <c r="E125" s="920"/>
      <c r="F125" s="920"/>
      <c r="G125" s="920"/>
      <c r="H125" s="920"/>
    </row>
    <row r="126" spans="1:8" x14ac:dyDescent="0.3">
      <c r="A126" s="1215" t="s">
        <v>290</v>
      </c>
      <c r="B126" s="1215"/>
      <c r="C126" s="1215"/>
      <c r="D126" s="1215"/>
      <c r="E126" s="1215"/>
      <c r="F126" s="1215"/>
      <c r="G126" s="1215"/>
      <c r="H126" s="1215"/>
    </row>
    <row r="127" spans="1:8" x14ac:dyDescent="0.3">
      <c r="A127" s="1215" t="s">
        <v>291</v>
      </c>
      <c r="B127" s="1215"/>
      <c r="C127" s="1215"/>
      <c r="D127" s="1215"/>
      <c r="E127" s="1215"/>
      <c r="F127" s="1215"/>
      <c r="G127" s="1215"/>
      <c r="H127" s="1215"/>
    </row>
  </sheetData>
  <mergeCells count="37">
    <mergeCell ref="A127:H127"/>
    <mergeCell ref="A100:A105"/>
    <mergeCell ref="A106:A111"/>
    <mergeCell ref="A112:A117"/>
    <mergeCell ref="A118:A123"/>
    <mergeCell ref="A124:H124"/>
    <mergeCell ref="A126:H126"/>
    <mergeCell ref="A94:A99"/>
    <mergeCell ref="A56:A63"/>
    <mergeCell ref="J56:J63"/>
    <mergeCell ref="S56:S63"/>
    <mergeCell ref="A64:A69"/>
    <mergeCell ref="J64:J69"/>
    <mergeCell ref="S64:S66"/>
    <mergeCell ref="A74:H74"/>
    <mergeCell ref="A75:B75"/>
    <mergeCell ref="A76:A81"/>
    <mergeCell ref="A82:A87"/>
    <mergeCell ref="A88:A93"/>
    <mergeCell ref="A54:H54"/>
    <mergeCell ref="J54:Q54"/>
    <mergeCell ref="S54:Z54"/>
    <mergeCell ref="A55:B55"/>
    <mergeCell ref="J55:K55"/>
    <mergeCell ref="S55:T55"/>
    <mergeCell ref="A52:H52"/>
    <mergeCell ref="A1:H1"/>
    <mergeCell ref="A5:H5"/>
    <mergeCell ref="A6:B6"/>
    <mergeCell ref="A7:A13"/>
    <mergeCell ref="A14:A20"/>
    <mergeCell ref="A21:A27"/>
    <mergeCell ref="A28:A34"/>
    <mergeCell ref="A35:A41"/>
    <mergeCell ref="A42:A48"/>
    <mergeCell ref="A49:H49"/>
    <mergeCell ref="A51:H51"/>
  </mergeCells>
  <hyperlinks>
    <hyperlink ref="A3" location="Kapitel4" display="&lt;  Zurück zur Übersicht"/>
  </hyperlinks>
  <pageMargins left="0.7" right="0.7" top="0.78740157499999996" bottom="0.78740157499999996"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5"/>
  <sheetViews>
    <sheetView showGridLines="0" zoomScaleNormal="100" workbookViewId="0">
      <selection sqref="A1:H1"/>
    </sheetView>
  </sheetViews>
  <sheetFormatPr baseColWidth="10" defaultColWidth="11.44140625" defaultRowHeight="13.2" x14ac:dyDescent="0.25"/>
  <cols>
    <col min="1" max="1" width="17.109375" style="69" customWidth="1"/>
    <col min="2" max="2" width="23" style="69" customWidth="1"/>
    <col min="3" max="8" width="15.6640625" style="69" customWidth="1"/>
    <col min="9" max="9" width="11.44140625" style="69"/>
    <col min="10" max="10" width="28.6640625" style="69" customWidth="1"/>
    <col min="11" max="12" width="15.88671875" style="69" customWidth="1"/>
    <col min="13" max="22" width="15.6640625" style="69" customWidth="1"/>
    <col min="23" max="16384" width="11.44140625" style="69"/>
  </cols>
  <sheetData>
    <row r="1" spans="1:22" ht="24.6" x14ac:dyDescent="0.25">
      <c r="A1" s="1208" t="s">
        <v>1252</v>
      </c>
      <c r="B1" s="1208"/>
      <c r="C1" s="1208"/>
      <c r="D1" s="1208"/>
      <c r="E1" s="1208"/>
      <c r="F1" s="1208"/>
      <c r="G1" s="1208"/>
      <c r="H1" s="1208"/>
    </row>
    <row r="3" spans="1:22" x14ac:dyDescent="0.25">
      <c r="A3" s="434" t="s">
        <v>7</v>
      </c>
    </row>
    <row r="5" spans="1:22" ht="21.75" customHeight="1" x14ac:dyDescent="0.25">
      <c r="A5" s="1488" t="s">
        <v>1253</v>
      </c>
      <c r="B5" s="1488"/>
      <c r="C5" s="1488"/>
      <c r="D5" s="1488"/>
      <c r="E5" s="1488"/>
      <c r="F5" s="1488"/>
      <c r="G5" s="1488"/>
      <c r="H5" s="1488"/>
      <c r="J5" s="1188" t="s">
        <v>1254</v>
      </c>
      <c r="K5" s="1188"/>
      <c r="L5" s="1188"/>
      <c r="M5" s="1188"/>
      <c r="N5" s="1188"/>
      <c r="O5" s="1188"/>
      <c r="P5" s="1188"/>
      <c r="Q5" s="1188"/>
      <c r="R5" s="1188"/>
      <c r="S5" s="1188"/>
      <c r="T5" s="1188"/>
      <c r="U5" s="1188"/>
      <c r="V5" s="1188"/>
    </row>
    <row r="6" spans="1:22" x14ac:dyDescent="0.25">
      <c r="A6" s="71"/>
      <c r="B6" s="71"/>
      <c r="C6" s="930" t="s">
        <v>265</v>
      </c>
      <c r="D6" s="930" t="s">
        <v>17</v>
      </c>
      <c r="E6" s="930" t="s">
        <v>18</v>
      </c>
      <c r="F6" s="930" t="s">
        <v>252</v>
      </c>
      <c r="G6" s="930" t="s">
        <v>287</v>
      </c>
      <c r="H6" s="930" t="s">
        <v>254</v>
      </c>
      <c r="J6" s="1489"/>
      <c r="K6" s="1491">
        <v>2005</v>
      </c>
      <c r="L6" s="1491"/>
      <c r="M6" s="1491"/>
      <c r="N6" s="1491">
        <v>2010</v>
      </c>
      <c r="O6" s="1491"/>
      <c r="P6" s="1491"/>
      <c r="Q6" s="1491">
        <v>2015</v>
      </c>
      <c r="R6" s="1491"/>
      <c r="S6" s="1491"/>
      <c r="T6" s="1491">
        <v>2021</v>
      </c>
      <c r="U6" s="1491"/>
      <c r="V6" s="1491"/>
    </row>
    <row r="7" spans="1:22" x14ac:dyDescent="0.25">
      <c r="A7" s="1485" t="s">
        <v>988</v>
      </c>
      <c r="B7" s="931" t="s">
        <v>1045</v>
      </c>
      <c r="C7" s="932">
        <v>8.4512460753398901</v>
      </c>
      <c r="D7" s="933">
        <v>6640</v>
      </c>
      <c r="E7" s="933">
        <v>5874</v>
      </c>
      <c r="F7" s="934">
        <v>0</v>
      </c>
      <c r="G7" s="932">
        <v>26.436307778986901</v>
      </c>
      <c r="H7" s="932">
        <v>0.64685148861188102</v>
      </c>
      <c r="J7" s="1490"/>
      <c r="K7" s="935" t="s">
        <v>1016</v>
      </c>
      <c r="L7" s="935" t="s">
        <v>1017</v>
      </c>
      <c r="M7" s="935" t="s">
        <v>1255</v>
      </c>
      <c r="N7" s="935" t="s">
        <v>1016</v>
      </c>
      <c r="O7" s="935" t="s">
        <v>1017</v>
      </c>
      <c r="P7" s="935" t="s">
        <v>1255</v>
      </c>
      <c r="Q7" s="935" t="s">
        <v>1016</v>
      </c>
      <c r="R7" s="935" t="s">
        <v>1017</v>
      </c>
      <c r="S7" s="935" t="s">
        <v>1255</v>
      </c>
      <c r="T7" s="935" t="s">
        <v>1016</v>
      </c>
      <c r="U7" s="935" t="s">
        <v>1017</v>
      </c>
      <c r="V7" s="935" t="s">
        <v>1255</v>
      </c>
    </row>
    <row r="8" spans="1:22" x14ac:dyDescent="0.25">
      <c r="A8" s="1486"/>
      <c r="B8" s="17" t="s">
        <v>766</v>
      </c>
      <c r="C8" s="73">
        <v>1.3689764518245999</v>
      </c>
      <c r="D8" s="20">
        <v>6640</v>
      </c>
      <c r="E8" s="20">
        <v>5874</v>
      </c>
      <c r="F8" s="936">
        <v>0</v>
      </c>
      <c r="G8" s="73">
        <v>11.9076430720209</v>
      </c>
      <c r="H8" s="73">
        <v>0.29135977351262499</v>
      </c>
      <c r="J8" s="931" t="s">
        <v>1256</v>
      </c>
      <c r="K8" s="937">
        <f t="shared" ref="K8:K14" si="0">C91/$C$98 *100</f>
        <v>19.707317086511203</v>
      </c>
      <c r="L8" s="938">
        <f t="shared" ref="L8:L14" si="1">C99/$C$106 *100</f>
        <v>15.876545617482224</v>
      </c>
      <c r="M8" s="938">
        <f t="shared" ref="M8:M14" si="2">C107/$C$114 *100</f>
        <v>22.322708105431392</v>
      </c>
      <c r="N8" s="937">
        <f t="shared" ref="N8:N14" si="3">C63/$C$70 *100</f>
        <v>23.154834193927456</v>
      </c>
      <c r="O8" s="938">
        <f t="shared" ref="O8:O14" si="4">C71/$C$78 *100</f>
        <v>17.741745638452365</v>
      </c>
      <c r="P8" s="938">
        <f t="shared" ref="P8:P14" si="5">C79/$C$86 *100</f>
        <v>22.567353070964309</v>
      </c>
      <c r="Q8" s="937">
        <f t="shared" ref="Q8:Q14" si="6">C35/$C$42 *100</f>
        <v>21.951798884471778</v>
      </c>
      <c r="R8" s="938">
        <f t="shared" ref="R8:R14" si="7">C43/$C$50 *100</f>
        <v>17.867402598071045</v>
      </c>
      <c r="S8" s="938">
        <f t="shared" ref="S8:S14" si="8">C51/$C$58 *100</f>
        <v>20.981977724013664</v>
      </c>
      <c r="T8" s="937">
        <f>C7/$C$14 *100</f>
        <v>26.984895056574288</v>
      </c>
      <c r="U8" s="938">
        <f t="shared" ref="U8:U14" si="9">C15/$C$22 *100</f>
        <v>18.847571618638437</v>
      </c>
      <c r="V8" s="938">
        <f t="shared" ref="V8:V14" si="10">C23/$C$30 *100</f>
        <v>22.72466469139351</v>
      </c>
    </row>
    <row r="9" spans="1:22" x14ac:dyDescent="0.25">
      <c r="A9" s="1486"/>
      <c r="B9" s="17" t="s">
        <v>1257</v>
      </c>
      <c r="C9" s="73">
        <v>4.4755835718586301</v>
      </c>
      <c r="D9" s="20">
        <v>6640</v>
      </c>
      <c r="E9" s="20">
        <v>5874</v>
      </c>
      <c r="F9" s="936">
        <v>0</v>
      </c>
      <c r="G9" s="73">
        <v>17.279257514004101</v>
      </c>
      <c r="H9" s="73">
        <v>0.42279404289299999</v>
      </c>
      <c r="J9" s="17" t="s">
        <v>1258</v>
      </c>
      <c r="K9" s="939">
        <f t="shared" si="0"/>
        <v>3.2282436643539283</v>
      </c>
      <c r="L9" s="940">
        <f t="shared" si="1"/>
        <v>4.6759297761055976</v>
      </c>
      <c r="M9" s="940">
        <f t="shared" si="2"/>
        <v>7.6623745194187247</v>
      </c>
      <c r="N9" s="939">
        <f t="shared" si="3"/>
        <v>5.4356517046332176</v>
      </c>
      <c r="O9" s="940">
        <f t="shared" si="4"/>
        <v>5.659161422810854</v>
      </c>
      <c r="P9" s="940">
        <f t="shared" si="5"/>
        <v>7.5218101059076332</v>
      </c>
      <c r="Q9" s="939">
        <f t="shared" si="6"/>
        <v>4.6085115488634871</v>
      </c>
      <c r="R9" s="940">
        <f t="shared" si="7"/>
        <v>5.0981827430104616</v>
      </c>
      <c r="S9" s="940">
        <f t="shared" si="8"/>
        <v>6.6700695914542054</v>
      </c>
      <c r="T9" s="939">
        <f t="shared" ref="T9:T14" si="11">C8/$C$14 *100</f>
        <v>4.3711525564497951</v>
      </c>
      <c r="U9" s="940">
        <f t="shared" si="9"/>
        <v>4.5500912430890601</v>
      </c>
      <c r="V9" s="940">
        <f t="shared" si="10"/>
        <v>6.8703925978336171</v>
      </c>
    </row>
    <row r="10" spans="1:22" x14ac:dyDescent="0.25">
      <c r="A10" s="1486"/>
      <c r="B10" s="17" t="s">
        <v>1259</v>
      </c>
      <c r="C10" s="73">
        <v>0.91436657976145497</v>
      </c>
      <c r="D10" s="20">
        <v>6640</v>
      </c>
      <c r="E10" s="20">
        <v>5874</v>
      </c>
      <c r="F10" s="936">
        <v>0</v>
      </c>
      <c r="G10" s="73">
        <v>11.794174741604399</v>
      </c>
      <c r="H10" s="73">
        <v>0.28858339645370201</v>
      </c>
      <c r="J10" s="17" t="s">
        <v>1260</v>
      </c>
      <c r="K10" s="939">
        <f t="shared" si="0"/>
        <v>10.852643951251887</v>
      </c>
      <c r="L10" s="940">
        <f t="shared" si="1"/>
        <v>11.79268456047771</v>
      </c>
      <c r="M10" s="940">
        <f t="shared" si="2"/>
        <v>20.924670019662379</v>
      </c>
      <c r="N10" s="939">
        <f t="shared" si="3"/>
        <v>12.673980978515875</v>
      </c>
      <c r="O10" s="940">
        <f t="shared" si="4"/>
        <v>14.327446806682357</v>
      </c>
      <c r="P10" s="940">
        <f t="shared" si="5"/>
        <v>22.920742683561311</v>
      </c>
      <c r="Q10" s="939">
        <f t="shared" si="6"/>
        <v>13.142126210303678</v>
      </c>
      <c r="R10" s="940">
        <f t="shared" si="7"/>
        <v>14.824050767320607</v>
      </c>
      <c r="S10" s="940">
        <f t="shared" si="8"/>
        <v>23.072202255183093</v>
      </c>
      <c r="T10" s="939">
        <f t="shared" si="11"/>
        <v>14.290573476015586</v>
      </c>
      <c r="U10" s="940">
        <f t="shared" si="9"/>
        <v>14.640373541825923</v>
      </c>
      <c r="V10" s="940">
        <f t="shared" si="10"/>
        <v>25.76589155110738</v>
      </c>
    </row>
    <row r="11" spans="1:22" x14ac:dyDescent="0.25">
      <c r="A11" s="1486"/>
      <c r="B11" s="17" t="s">
        <v>768</v>
      </c>
      <c r="C11" s="73">
        <v>14.280140293354499</v>
      </c>
      <c r="D11" s="20">
        <v>6640</v>
      </c>
      <c r="E11" s="20">
        <v>5874</v>
      </c>
      <c r="F11" s="936">
        <v>0</v>
      </c>
      <c r="G11" s="73">
        <v>41.535547086850897</v>
      </c>
      <c r="H11" s="73">
        <v>1.01630419376468</v>
      </c>
      <c r="J11" s="17" t="s">
        <v>1261</v>
      </c>
      <c r="K11" s="939">
        <f t="shared" si="0"/>
        <v>9.3819418687438425</v>
      </c>
      <c r="L11" s="940">
        <f t="shared" si="1"/>
        <v>6.9045868642093753</v>
      </c>
      <c r="M11" s="940">
        <f t="shared" si="2"/>
        <v>4.0075231997445835</v>
      </c>
      <c r="N11" s="939">
        <f t="shared" si="3"/>
        <v>6.1998400142862993</v>
      </c>
      <c r="O11" s="940">
        <f t="shared" si="4"/>
        <v>4.3236609851754322</v>
      </c>
      <c r="P11" s="940">
        <f t="shared" si="5"/>
        <v>3.359749575616739</v>
      </c>
      <c r="Q11" s="939">
        <f t="shared" si="6"/>
        <v>6.018114908760988</v>
      </c>
      <c r="R11" s="940">
        <f t="shared" si="7"/>
        <v>4.1590849486936436</v>
      </c>
      <c r="S11" s="940">
        <f t="shared" si="8"/>
        <v>3.2624064289454218</v>
      </c>
      <c r="T11" s="939">
        <f t="shared" si="11"/>
        <v>2.9195796664942439</v>
      </c>
      <c r="U11" s="940">
        <f t="shared" si="9"/>
        <v>2.538026824395422</v>
      </c>
      <c r="V11" s="940">
        <f t="shared" si="10"/>
        <v>1.5349642448239211</v>
      </c>
    </row>
    <row r="12" spans="1:22" x14ac:dyDescent="0.25">
      <c r="A12" s="1486"/>
      <c r="B12" s="17" t="s">
        <v>855</v>
      </c>
      <c r="C12" s="73">
        <v>1.5531756285592899</v>
      </c>
      <c r="D12" s="20">
        <v>6640</v>
      </c>
      <c r="E12" s="20">
        <v>5874</v>
      </c>
      <c r="F12" s="936">
        <v>0</v>
      </c>
      <c r="G12" s="73">
        <v>11.590776398532</v>
      </c>
      <c r="H12" s="73">
        <v>0.28360658493760299</v>
      </c>
      <c r="J12" s="17" t="s">
        <v>1262</v>
      </c>
      <c r="K12" s="939">
        <f t="shared" si="0"/>
        <v>49.918180535650698</v>
      </c>
      <c r="L12" s="940">
        <f t="shared" si="1"/>
        <v>54.517154240667054</v>
      </c>
      <c r="M12" s="940">
        <f t="shared" si="2"/>
        <v>41.98126295258438</v>
      </c>
      <c r="N12" s="939">
        <f t="shared" si="3"/>
        <v>42.317069937295635</v>
      </c>
      <c r="O12" s="940">
        <f t="shared" si="4"/>
        <v>50.102380404851331</v>
      </c>
      <c r="P12" s="940">
        <f t="shared" si="5"/>
        <v>37.041106730729538</v>
      </c>
      <c r="Q12" s="939">
        <f t="shared" si="6"/>
        <v>48.203659482477015</v>
      </c>
      <c r="R12" s="940">
        <f t="shared" si="7"/>
        <v>53.299175376237429</v>
      </c>
      <c r="S12" s="940">
        <f t="shared" si="8"/>
        <v>39.459509062324429</v>
      </c>
      <c r="T12" s="939">
        <f t="shared" si="11"/>
        <v>45.596600048571098</v>
      </c>
      <c r="U12" s="940">
        <f t="shared" si="9"/>
        <v>54.804756393564332</v>
      </c>
      <c r="V12" s="940">
        <f t="shared" si="10"/>
        <v>36.74897577782297</v>
      </c>
    </row>
    <row r="13" spans="1:22" x14ac:dyDescent="0.25">
      <c r="A13" s="1486"/>
      <c r="B13" s="17" t="s">
        <v>720</v>
      </c>
      <c r="C13" s="73">
        <v>0.27494364675598099</v>
      </c>
      <c r="D13" s="20">
        <v>6640</v>
      </c>
      <c r="E13" s="20">
        <v>5874</v>
      </c>
      <c r="F13" s="936">
        <v>0</v>
      </c>
      <c r="G13" s="73">
        <v>5.0241684215464399</v>
      </c>
      <c r="H13" s="73">
        <v>0.12293285619474099</v>
      </c>
      <c r="J13" s="17" t="s">
        <v>1263</v>
      </c>
      <c r="K13" s="939">
        <f t="shared" si="0"/>
        <v>0.53085115999139176</v>
      </c>
      <c r="L13" s="940">
        <f t="shared" si="1"/>
        <v>0.46168740371088474</v>
      </c>
      <c r="M13" s="940">
        <f t="shared" si="2"/>
        <v>1.1433343090774446</v>
      </c>
      <c r="N13" s="939">
        <f t="shared" si="3"/>
        <v>4.122034808095516</v>
      </c>
      <c r="O13" s="940">
        <f t="shared" si="4"/>
        <v>3.3470020096326927</v>
      </c>
      <c r="P13" s="940">
        <f t="shared" si="5"/>
        <v>4.8491200422204441</v>
      </c>
      <c r="Q13" s="939">
        <f t="shared" si="6"/>
        <v>4.1478699594665729</v>
      </c>
      <c r="R13" s="940">
        <f t="shared" si="7"/>
        <v>3.405113406337243</v>
      </c>
      <c r="S13" s="940">
        <f t="shared" si="8"/>
        <v>5.4196770996986841</v>
      </c>
      <c r="T13" s="939">
        <f t="shared" si="11"/>
        <v>4.9593019736341812</v>
      </c>
      <c r="U13" s="940">
        <f t="shared" si="9"/>
        <v>3.6384054252561042</v>
      </c>
      <c r="V13" s="940">
        <f t="shared" si="10"/>
        <v>5.6971599133073152</v>
      </c>
    </row>
    <row r="14" spans="1:22" x14ac:dyDescent="0.25">
      <c r="A14" s="1487"/>
      <c r="B14" s="941" t="s">
        <v>156</v>
      </c>
      <c r="C14" s="942">
        <v>31.3184322474544</v>
      </c>
      <c r="D14" s="943">
        <v>6639.8380280405199</v>
      </c>
      <c r="E14" s="943">
        <v>5874</v>
      </c>
      <c r="F14" s="944">
        <v>9.9760000000000009</v>
      </c>
      <c r="G14" s="942">
        <v>53.952552953053498</v>
      </c>
      <c r="H14" s="942">
        <v>1.3201272085292499</v>
      </c>
      <c r="J14" s="17" t="s">
        <v>1264</v>
      </c>
      <c r="K14" s="939">
        <f t="shared" si="0"/>
        <v>6.3808217334972275</v>
      </c>
      <c r="L14" s="940">
        <f t="shared" si="1"/>
        <v>5.7714115373471122</v>
      </c>
      <c r="M14" s="940">
        <f t="shared" si="2"/>
        <v>1.9581268940810734</v>
      </c>
      <c r="N14" s="939">
        <f t="shared" si="3"/>
        <v>6.096588363245985</v>
      </c>
      <c r="O14" s="940">
        <f t="shared" si="4"/>
        <v>4.498602732395077</v>
      </c>
      <c r="P14" s="940">
        <f t="shared" si="5"/>
        <v>1.6954803431637739</v>
      </c>
      <c r="Q14" s="939">
        <f t="shared" si="6"/>
        <v>1.9278684768291452</v>
      </c>
      <c r="R14" s="940">
        <f t="shared" si="7"/>
        <v>1.3469901603296059</v>
      </c>
      <c r="S14" s="940">
        <f t="shared" si="8"/>
        <v>1.1341578383805704</v>
      </c>
      <c r="T14" s="939">
        <f t="shared" si="11"/>
        <v>0.8778972222606346</v>
      </c>
      <c r="U14" s="940">
        <f t="shared" si="9"/>
        <v>0.98077495323086517</v>
      </c>
      <c r="V14" s="940">
        <f t="shared" si="10"/>
        <v>0.6579512237112024</v>
      </c>
    </row>
    <row r="15" spans="1:22" ht="12.75" customHeight="1" x14ac:dyDescent="0.25">
      <c r="A15" s="1485" t="s">
        <v>1265</v>
      </c>
      <c r="B15" s="931" t="s">
        <v>1045</v>
      </c>
      <c r="C15" s="932">
        <v>14.226293186986</v>
      </c>
      <c r="D15" s="933">
        <v>6640</v>
      </c>
      <c r="E15" s="933">
        <v>5874</v>
      </c>
      <c r="F15" s="934">
        <v>0</v>
      </c>
      <c r="G15" s="932">
        <v>37.6990323166292</v>
      </c>
      <c r="H15" s="932">
        <v>0.92243120246247501</v>
      </c>
      <c r="J15" s="945" t="s">
        <v>1266</v>
      </c>
      <c r="K15" s="946">
        <f t="shared" ref="K15:V15" si="12">SUM(K8:K14)</f>
        <v>100.00000000000018</v>
      </c>
      <c r="L15" s="947">
        <f t="shared" si="12"/>
        <v>99.999999999999943</v>
      </c>
      <c r="M15" s="947">
        <f t="shared" si="12"/>
        <v>99.999999999999972</v>
      </c>
      <c r="N15" s="946">
        <f t="shared" ref="N15:S15" si="13">SUM(N8:N14)</f>
        <v>99.999999999999986</v>
      </c>
      <c r="O15" s="947">
        <f t="shared" si="13"/>
        <v>100.0000000000001</v>
      </c>
      <c r="P15" s="947">
        <f t="shared" si="13"/>
        <v>99.955362552163763</v>
      </c>
      <c r="Q15" s="946">
        <f t="shared" si="13"/>
        <v>99.99994947117267</v>
      </c>
      <c r="R15" s="947">
        <f t="shared" si="13"/>
        <v>100.00000000000004</v>
      </c>
      <c r="S15" s="947">
        <f t="shared" si="13"/>
        <v>100.00000000000007</v>
      </c>
      <c r="T15" s="946">
        <f t="shared" si="12"/>
        <v>99.999999999999829</v>
      </c>
      <c r="U15" s="947">
        <f t="shared" si="12"/>
        <v>100.00000000000016</v>
      </c>
      <c r="V15" s="947">
        <f t="shared" si="12"/>
        <v>99.999999999999915</v>
      </c>
    </row>
    <row r="16" spans="1:22" x14ac:dyDescent="0.25">
      <c r="A16" s="1486"/>
      <c r="B16" s="17" t="s">
        <v>766</v>
      </c>
      <c r="C16" s="73">
        <v>3.4344441481103001</v>
      </c>
      <c r="D16" s="20">
        <v>6640</v>
      </c>
      <c r="E16" s="20">
        <v>5874</v>
      </c>
      <c r="F16" s="936">
        <v>0</v>
      </c>
      <c r="G16" s="73">
        <v>17.111458329382401</v>
      </c>
      <c r="H16" s="73">
        <v>0.41868828223732202</v>
      </c>
    </row>
    <row r="17" spans="1:8" x14ac:dyDescent="0.25">
      <c r="A17" s="1486"/>
      <c r="B17" s="17" t="s">
        <v>1257</v>
      </c>
      <c r="C17" s="73">
        <v>11.050667459305</v>
      </c>
      <c r="D17" s="20">
        <v>6640</v>
      </c>
      <c r="E17" s="20">
        <v>5874</v>
      </c>
      <c r="F17" s="936">
        <v>0</v>
      </c>
      <c r="G17" s="73">
        <v>26.978489712125999</v>
      </c>
      <c r="H17" s="73">
        <v>0.66011775837547604</v>
      </c>
    </row>
    <row r="18" spans="1:8" x14ac:dyDescent="0.25">
      <c r="A18" s="1486"/>
      <c r="B18" s="17" t="s">
        <v>1259</v>
      </c>
      <c r="C18" s="73">
        <v>1.91572232491629</v>
      </c>
      <c r="D18" s="20">
        <v>6640</v>
      </c>
      <c r="E18" s="20">
        <v>5874</v>
      </c>
      <c r="F18" s="936">
        <v>0</v>
      </c>
      <c r="G18" s="73">
        <v>21.882354915963202</v>
      </c>
      <c r="H18" s="73">
        <v>0.53542400739392204</v>
      </c>
    </row>
    <row r="19" spans="1:8" x14ac:dyDescent="0.25">
      <c r="A19" s="1486"/>
      <c r="B19" s="17" t="s">
        <v>768</v>
      </c>
      <c r="C19" s="73">
        <v>41.367055038813298</v>
      </c>
      <c r="D19" s="20">
        <v>6640</v>
      </c>
      <c r="E19" s="20">
        <v>5874</v>
      </c>
      <c r="F19" s="936">
        <v>0</v>
      </c>
      <c r="G19" s="73">
        <v>75.530777559566403</v>
      </c>
      <c r="H19" s="73">
        <v>1.8481096645142301</v>
      </c>
    </row>
    <row r="20" spans="1:8" x14ac:dyDescent="0.25">
      <c r="A20" s="1486"/>
      <c r="B20" s="17" t="s">
        <v>855</v>
      </c>
      <c r="C20" s="73">
        <v>2.7462966243156299</v>
      </c>
      <c r="D20" s="20">
        <v>6640</v>
      </c>
      <c r="E20" s="20">
        <v>5874</v>
      </c>
      <c r="F20" s="936">
        <v>0</v>
      </c>
      <c r="G20" s="73">
        <v>15.4304359550797</v>
      </c>
      <c r="H20" s="73">
        <v>0.37755652381257399</v>
      </c>
    </row>
    <row r="21" spans="1:8" x14ac:dyDescent="0.25">
      <c r="A21" s="1486"/>
      <c r="B21" s="17" t="s">
        <v>720</v>
      </c>
      <c r="C21" s="73">
        <v>0.74029653885579605</v>
      </c>
      <c r="D21" s="20">
        <v>6640</v>
      </c>
      <c r="E21" s="20">
        <v>5874</v>
      </c>
      <c r="F21" s="936">
        <v>0</v>
      </c>
      <c r="G21" s="73">
        <v>12.102911012510599</v>
      </c>
      <c r="H21" s="73">
        <v>0.29613764790567099</v>
      </c>
    </row>
    <row r="22" spans="1:8" x14ac:dyDescent="0.25">
      <c r="A22" s="1487"/>
      <c r="B22" s="941" t="s">
        <v>156</v>
      </c>
      <c r="C22" s="942">
        <v>75.480775321302204</v>
      </c>
      <c r="D22" s="943">
        <v>6639.8380280405199</v>
      </c>
      <c r="E22" s="943">
        <v>5874</v>
      </c>
      <c r="F22" s="948">
        <v>55</v>
      </c>
      <c r="G22" s="942">
        <v>85.424292656884504</v>
      </c>
      <c r="H22" s="942">
        <v>2.09018715210465</v>
      </c>
    </row>
    <row r="23" spans="1:8" x14ac:dyDescent="0.25">
      <c r="A23" s="1485" t="s">
        <v>1255</v>
      </c>
      <c r="B23" s="931" t="s">
        <v>1045</v>
      </c>
      <c r="C23" s="932">
        <v>0.60996875510737003</v>
      </c>
      <c r="D23" s="933">
        <v>6640</v>
      </c>
      <c r="E23" s="933">
        <v>5874</v>
      </c>
      <c r="F23" s="934">
        <v>0</v>
      </c>
      <c r="G23" s="932">
        <v>1.1395423972104</v>
      </c>
      <c r="H23" s="932">
        <v>2.7882664331733999E-2</v>
      </c>
    </row>
    <row r="24" spans="1:8" x14ac:dyDescent="0.25">
      <c r="A24" s="1486"/>
      <c r="B24" s="17" t="s">
        <v>766</v>
      </c>
      <c r="C24" s="73">
        <v>0.18441305413789499</v>
      </c>
      <c r="D24" s="20">
        <v>6640</v>
      </c>
      <c r="E24" s="20">
        <v>5874</v>
      </c>
      <c r="F24" s="936">
        <v>0</v>
      </c>
      <c r="G24" s="73">
        <v>0.72292142433737305</v>
      </c>
      <c r="H24" s="73">
        <v>1.7688657712396E-2</v>
      </c>
    </row>
    <row r="25" spans="1:8" x14ac:dyDescent="0.25">
      <c r="A25" s="1486"/>
      <c r="B25" s="17" t="s">
        <v>1257</v>
      </c>
      <c r="C25" s="73">
        <v>0.69160047055007701</v>
      </c>
      <c r="D25" s="20">
        <v>6640</v>
      </c>
      <c r="E25" s="20">
        <v>5874</v>
      </c>
      <c r="F25" s="936">
        <v>0</v>
      </c>
      <c r="G25" s="73">
        <v>1.0826930296333199</v>
      </c>
      <c r="H25" s="73">
        <v>2.6491656996242501E-2</v>
      </c>
    </row>
    <row r="26" spans="1:8" x14ac:dyDescent="0.25">
      <c r="A26" s="1486"/>
      <c r="B26" s="17" t="s">
        <v>1259</v>
      </c>
      <c r="C26" s="73">
        <v>4.1201058069040203E-2</v>
      </c>
      <c r="D26" s="20">
        <v>6640</v>
      </c>
      <c r="E26" s="20">
        <v>5874</v>
      </c>
      <c r="F26" s="936">
        <v>0</v>
      </c>
      <c r="G26" s="73">
        <v>0.322613935327764</v>
      </c>
      <c r="H26" s="73">
        <v>7.8938142973041994E-3</v>
      </c>
    </row>
    <row r="27" spans="1:8" x14ac:dyDescent="0.25">
      <c r="A27" s="1486"/>
      <c r="B27" s="17" t="s">
        <v>768</v>
      </c>
      <c r="C27" s="73">
        <v>0.98640518181810899</v>
      </c>
      <c r="D27" s="20">
        <v>6640</v>
      </c>
      <c r="E27" s="20">
        <v>5874</v>
      </c>
      <c r="F27" s="936">
        <v>0</v>
      </c>
      <c r="G27" s="73">
        <v>1.2645291670669301</v>
      </c>
      <c r="H27" s="73">
        <v>3.0940878013250801E-2</v>
      </c>
    </row>
    <row r="28" spans="1:8" x14ac:dyDescent="0.25">
      <c r="A28" s="1486"/>
      <c r="B28" s="17" t="s">
        <v>855</v>
      </c>
      <c r="C28" s="73">
        <v>0.152921488046589</v>
      </c>
      <c r="D28" s="20">
        <v>6640</v>
      </c>
      <c r="E28" s="20">
        <v>5874</v>
      </c>
      <c r="F28" s="936">
        <v>0</v>
      </c>
      <c r="G28" s="73">
        <v>0.63518560891442499</v>
      </c>
      <c r="H28" s="73">
        <v>1.5541911529632101E-2</v>
      </c>
    </row>
    <row r="29" spans="1:8" x14ac:dyDescent="0.25">
      <c r="A29" s="1486"/>
      <c r="B29" s="17" t="s">
        <v>720</v>
      </c>
      <c r="C29" s="73">
        <v>1.7660532918687601E-2</v>
      </c>
      <c r="D29" s="20">
        <v>6640</v>
      </c>
      <c r="E29" s="20">
        <v>5874</v>
      </c>
      <c r="F29" s="936">
        <v>0</v>
      </c>
      <c r="G29" s="73">
        <v>0.16696516567960001</v>
      </c>
      <c r="H29" s="73">
        <v>4.0853536306618699E-3</v>
      </c>
    </row>
    <row r="30" spans="1:8" x14ac:dyDescent="0.25">
      <c r="A30" s="1487"/>
      <c r="B30" s="941" t="s">
        <v>156</v>
      </c>
      <c r="C30" s="942">
        <v>2.6841705406477701</v>
      </c>
      <c r="D30" s="943">
        <v>6639.8380280405199</v>
      </c>
      <c r="E30" s="943">
        <v>5874</v>
      </c>
      <c r="F30" s="948">
        <v>2</v>
      </c>
      <c r="G30" s="942">
        <v>2.0212214546813998</v>
      </c>
      <c r="H30" s="942">
        <v>4.9455851312722003E-2</v>
      </c>
    </row>
    <row r="31" spans="1:8" ht="48" customHeight="1" x14ac:dyDescent="0.25">
      <c r="A31" s="1209" t="s">
        <v>1267</v>
      </c>
      <c r="B31" s="1492"/>
      <c r="C31" s="1492"/>
      <c r="D31" s="1492"/>
      <c r="E31" s="1492"/>
      <c r="F31" s="1492"/>
      <c r="G31" s="1492"/>
      <c r="H31" s="1492"/>
    </row>
    <row r="33" spans="1:8" ht="21.75" customHeight="1" x14ac:dyDescent="0.25">
      <c r="A33" s="1488" t="s">
        <v>1268</v>
      </c>
      <c r="B33" s="1488"/>
      <c r="C33" s="1488"/>
      <c r="D33" s="1488"/>
      <c r="E33" s="1488"/>
      <c r="F33" s="1488"/>
      <c r="G33" s="1488"/>
      <c r="H33" s="1488"/>
    </row>
    <row r="34" spans="1:8" ht="22.2" x14ac:dyDescent="0.25">
      <c r="A34" s="71"/>
      <c r="B34" s="71"/>
      <c r="C34" s="930" t="s">
        <v>265</v>
      </c>
      <c r="D34" s="930" t="s">
        <v>17</v>
      </c>
      <c r="E34" s="930" t="s">
        <v>18</v>
      </c>
      <c r="F34" s="930" t="s">
        <v>252</v>
      </c>
      <c r="G34" s="930" t="s">
        <v>253</v>
      </c>
      <c r="H34" s="930" t="s">
        <v>254</v>
      </c>
    </row>
    <row r="35" spans="1:8" x14ac:dyDescent="0.25">
      <c r="A35" s="1485" t="s">
        <v>988</v>
      </c>
      <c r="B35" s="931" t="s">
        <v>1045</v>
      </c>
      <c r="C35" s="932">
        <v>8.6879487631854371</v>
      </c>
      <c r="D35" s="933">
        <v>7030.1970587444757</v>
      </c>
      <c r="E35" s="933">
        <v>4484</v>
      </c>
      <c r="F35" s="934">
        <v>0</v>
      </c>
      <c r="G35" s="932">
        <v>25.954182592632929</v>
      </c>
      <c r="H35" s="932">
        <f t="shared" ref="H35:H58" si="14">1.14*1.64*G35/SQRT(E35)</f>
        <v>0.72464158468183903</v>
      </c>
    </row>
    <row r="36" spans="1:8" x14ac:dyDescent="0.25">
      <c r="A36" s="1486"/>
      <c r="B36" s="17" t="s">
        <v>766</v>
      </c>
      <c r="C36" s="73">
        <v>1.8239285273061019</v>
      </c>
      <c r="D36" s="20">
        <v>7030.1970587444757</v>
      </c>
      <c r="E36" s="20">
        <v>4484</v>
      </c>
      <c r="F36" s="936">
        <v>0</v>
      </c>
      <c r="G36" s="73">
        <v>12.759276524258651</v>
      </c>
      <c r="H36" s="73">
        <f t="shared" si="14"/>
        <v>0.35623939713505048</v>
      </c>
    </row>
    <row r="37" spans="1:8" x14ac:dyDescent="0.25">
      <c r="A37" s="1486"/>
      <c r="B37" s="17" t="s">
        <v>1257</v>
      </c>
      <c r="C37" s="73">
        <v>5.2013103689284375</v>
      </c>
      <c r="D37" s="20">
        <v>7030.1970587444757</v>
      </c>
      <c r="E37" s="20">
        <v>4484</v>
      </c>
      <c r="F37" s="936">
        <v>0</v>
      </c>
      <c r="G37" s="73">
        <v>19.051745491174277</v>
      </c>
      <c r="H37" s="73">
        <f t="shared" si="14"/>
        <v>0.53192532627085476</v>
      </c>
    </row>
    <row r="38" spans="1:8" x14ac:dyDescent="0.25">
      <c r="A38" s="1486"/>
      <c r="B38" s="17" t="s">
        <v>1259</v>
      </c>
      <c r="C38" s="73">
        <v>2.3818127276695846</v>
      </c>
      <c r="D38" s="20">
        <v>7030.1970587444757</v>
      </c>
      <c r="E38" s="20">
        <v>4484</v>
      </c>
      <c r="F38" s="936">
        <v>0</v>
      </c>
      <c r="G38" s="73">
        <v>19.901505935568064</v>
      </c>
      <c r="H38" s="73">
        <f>1.14*1.64*G38/SQRT(E38)</f>
        <v>0.55565066429017829</v>
      </c>
    </row>
    <row r="39" spans="1:8" x14ac:dyDescent="0.25">
      <c r="A39" s="1486"/>
      <c r="B39" s="17" t="s">
        <v>768</v>
      </c>
      <c r="C39" s="73">
        <v>19.07774966351581</v>
      </c>
      <c r="D39" s="20">
        <v>7030.1970587444757</v>
      </c>
      <c r="E39" s="20">
        <v>4484</v>
      </c>
      <c r="F39" s="74">
        <v>1.7170000000000001</v>
      </c>
      <c r="G39" s="73">
        <v>48.344115555279537</v>
      </c>
      <c r="H39" s="73">
        <v>1.3497692089121527</v>
      </c>
    </row>
    <row r="40" spans="1:8" x14ac:dyDescent="0.25">
      <c r="A40" s="1486"/>
      <c r="B40" s="17" t="s">
        <v>855</v>
      </c>
      <c r="C40" s="73">
        <v>1.6416186151237502</v>
      </c>
      <c r="D40" s="20">
        <v>7030.1970587444757</v>
      </c>
      <c r="E40" s="20">
        <v>4484</v>
      </c>
      <c r="F40" s="936">
        <v>0</v>
      </c>
      <c r="G40" s="73">
        <v>11.815608411128434</v>
      </c>
      <c r="H40" s="73">
        <f t="shared" si="14"/>
        <v>0.32989215408581252</v>
      </c>
    </row>
    <row r="41" spans="1:8" x14ac:dyDescent="0.25">
      <c r="A41" s="1486"/>
      <c r="B41" s="17" t="s">
        <v>720</v>
      </c>
      <c r="C41" s="73">
        <v>0.76300000000000001</v>
      </c>
      <c r="D41" s="20">
        <v>7030.1970587444757</v>
      </c>
      <c r="E41" s="20">
        <v>4484</v>
      </c>
      <c r="F41" s="936">
        <v>0</v>
      </c>
      <c r="G41" s="73">
        <v>11.56611</v>
      </c>
      <c r="H41" s="73">
        <v>0.32292615069231601</v>
      </c>
    </row>
    <row r="42" spans="1:8" x14ac:dyDescent="0.25">
      <c r="A42" s="1487"/>
      <c r="B42" s="941" t="s">
        <v>156</v>
      </c>
      <c r="C42" s="942">
        <v>39.577388663719503</v>
      </c>
      <c r="D42" s="943">
        <v>7030.1970587444757</v>
      </c>
      <c r="E42" s="943">
        <v>4484</v>
      </c>
      <c r="F42" s="944">
        <v>15.241949965134744</v>
      </c>
      <c r="G42" s="942">
        <v>62.738335199349372</v>
      </c>
      <c r="H42" s="942">
        <f t="shared" si="14"/>
        <v>1.7516562687688537</v>
      </c>
    </row>
    <row r="43" spans="1:8" ht="12.75" customHeight="1" x14ac:dyDescent="0.25">
      <c r="A43" s="1485" t="s">
        <v>1265</v>
      </c>
      <c r="B43" s="931" t="s">
        <v>1045</v>
      </c>
      <c r="C43" s="932">
        <v>15.126856595385011</v>
      </c>
      <c r="D43" s="933">
        <v>7030.1970587444757</v>
      </c>
      <c r="E43" s="933">
        <v>4484</v>
      </c>
      <c r="F43" s="934">
        <v>0</v>
      </c>
      <c r="G43" s="932">
        <v>35.392159974942025</v>
      </c>
      <c r="H43" s="932">
        <f t="shared" si="14"/>
        <v>0.98815020654262187</v>
      </c>
    </row>
    <row r="44" spans="1:8" x14ac:dyDescent="0.25">
      <c r="A44" s="1486"/>
      <c r="B44" s="17" t="s">
        <v>766</v>
      </c>
      <c r="C44" s="73">
        <v>4.3162109784726974</v>
      </c>
      <c r="D44" s="20">
        <v>7030.1970587444757</v>
      </c>
      <c r="E44" s="20">
        <v>4484</v>
      </c>
      <c r="F44" s="936">
        <v>0</v>
      </c>
      <c r="G44" s="73">
        <v>17.815925569026028</v>
      </c>
      <c r="H44" s="73">
        <f t="shared" si="14"/>
        <v>0.49742119563331011</v>
      </c>
    </row>
    <row r="45" spans="1:8" x14ac:dyDescent="0.25">
      <c r="A45" s="1486"/>
      <c r="B45" s="17" t="s">
        <v>1257</v>
      </c>
      <c r="C45" s="73">
        <v>12.550301527552465</v>
      </c>
      <c r="D45" s="20">
        <v>7030.1970587444757</v>
      </c>
      <c r="E45" s="20">
        <v>4484</v>
      </c>
      <c r="F45" s="936">
        <v>0</v>
      </c>
      <c r="G45" s="73">
        <v>31.079047702452989</v>
      </c>
      <c r="H45" s="73">
        <f t="shared" si="14"/>
        <v>0.86772797783662881</v>
      </c>
    </row>
    <row r="46" spans="1:8" x14ac:dyDescent="0.25">
      <c r="A46" s="1486"/>
      <c r="B46" s="17" t="s">
        <v>1259</v>
      </c>
      <c r="C46" s="73">
        <v>3.5211543055343202</v>
      </c>
      <c r="D46" s="20">
        <v>7030.1970587444757</v>
      </c>
      <c r="E46" s="20">
        <v>4484</v>
      </c>
      <c r="F46" s="936">
        <v>0</v>
      </c>
      <c r="G46" s="73">
        <v>26.925495253354409</v>
      </c>
      <c r="H46" s="73">
        <f t="shared" si="14"/>
        <v>0.75176066435905975</v>
      </c>
    </row>
    <row r="47" spans="1:8" x14ac:dyDescent="0.25">
      <c r="A47" s="1486"/>
      <c r="B47" s="17" t="s">
        <v>768</v>
      </c>
      <c r="C47" s="73">
        <v>45.124017223167151</v>
      </c>
      <c r="D47" s="20">
        <v>7030.1970587444757</v>
      </c>
      <c r="E47" s="20">
        <v>4484</v>
      </c>
      <c r="F47" s="936">
        <v>12</v>
      </c>
      <c r="G47" s="73">
        <v>72.002758902996945</v>
      </c>
      <c r="H47" s="73">
        <f t="shared" si="14"/>
        <v>2.0103192665270941</v>
      </c>
    </row>
    <row r="48" spans="1:8" x14ac:dyDescent="0.25">
      <c r="A48" s="1486"/>
      <c r="B48" s="17" t="s">
        <v>855</v>
      </c>
      <c r="C48" s="73">
        <v>2.8828287662946197</v>
      </c>
      <c r="D48" s="20">
        <v>7030.1970587444757</v>
      </c>
      <c r="E48" s="20">
        <v>4484</v>
      </c>
      <c r="F48" s="936">
        <v>0</v>
      </c>
      <c r="G48" s="73">
        <v>13.749834324238583</v>
      </c>
      <c r="H48" s="73">
        <f t="shared" si="14"/>
        <v>0.38389580169853538</v>
      </c>
    </row>
    <row r="49" spans="1:8" x14ac:dyDescent="0.25">
      <c r="A49" s="1486"/>
      <c r="B49" s="17" t="s">
        <v>720</v>
      </c>
      <c r="C49" s="73">
        <v>1.1403855081264225</v>
      </c>
      <c r="D49" s="20">
        <v>7030.1970587444757</v>
      </c>
      <c r="E49" s="20">
        <v>4484</v>
      </c>
      <c r="F49" s="936">
        <v>0</v>
      </c>
      <c r="G49" s="73">
        <v>11.439099896614065</v>
      </c>
      <c r="H49" s="73">
        <f t="shared" si="14"/>
        <v>0.31938002465811322</v>
      </c>
    </row>
    <row r="50" spans="1:8" x14ac:dyDescent="0.25">
      <c r="A50" s="1487"/>
      <c r="B50" s="941" t="s">
        <v>156</v>
      </c>
      <c r="C50" s="942">
        <v>84.661754904532657</v>
      </c>
      <c r="D50" s="943">
        <v>7030.1970587444757</v>
      </c>
      <c r="E50" s="943">
        <v>4484</v>
      </c>
      <c r="F50" s="948">
        <v>64</v>
      </c>
      <c r="G50" s="942">
        <v>83.234080340292422</v>
      </c>
      <c r="H50" s="942">
        <f t="shared" si="14"/>
        <v>2.3238981101429612</v>
      </c>
    </row>
    <row r="51" spans="1:8" x14ac:dyDescent="0.25">
      <c r="A51" s="1485" t="s">
        <v>1255</v>
      </c>
      <c r="B51" s="931" t="s">
        <v>1045</v>
      </c>
      <c r="C51" s="932">
        <v>0.6959862816296587</v>
      </c>
      <c r="D51" s="933">
        <v>7030.1970587444757</v>
      </c>
      <c r="E51" s="933">
        <v>4484</v>
      </c>
      <c r="F51" s="934">
        <v>0</v>
      </c>
      <c r="G51" s="932">
        <v>1.1720680867101871</v>
      </c>
      <c r="H51" s="932">
        <f t="shared" si="14"/>
        <v>3.2724177410609824E-2</v>
      </c>
    </row>
    <row r="52" spans="1:8" x14ac:dyDescent="0.25">
      <c r="A52" s="1486"/>
      <c r="B52" s="17" t="s">
        <v>766</v>
      </c>
      <c r="C52" s="73">
        <v>0.22125068447929147</v>
      </c>
      <c r="D52" s="20">
        <v>7030.1970587444757</v>
      </c>
      <c r="E52" s="20">
        <v>4484</v>
      </c>
      <c r="F52" s="936">
        <v>0</v>
      </c>
      <c r="G52" s="73">
        <v>0.77083955555971928</v>
      </c>
      <c r="H52" s="73">
        <f t="shared" si="14"/>
        <v>2.1521864350094871E-2</v>
      </c>
    </row>
    <row r="53" spans="1:8" x14ac:dyDescent="0.25">
      <c r="A53" s="1486"/>
      <c r="B53" s="17" t="s">
        <v>1257</v>
      </c>
      <c r="C53" s="73">
        <v>0.76532043203030187</v>
      </c>
      <c r="D53" s="20">
        <v>7030.1970587444757</v>
      </c>
      <c r="E53" s="20">
        <v>4484</v>
      </c>
      <c r="F53" s="936">
        <v>0</v>
      </c>
      <c r="G53" s="73">
        <v>1.1480291262382181</v>
      </c>
      <c r="H53" s="73">
        <f t="shared" si="14"/>
        <v>3.2053008887064936E-2</v>
      </c>
    </row>
    <row r="54" spans="1:8" x14ac:dyDescent="0.25">
      <c r="A54" s="1486"/>
      <c r="B54" s="17" t="s">
        <v>1259</v>
      </c>
      <c r="C54" s="73">
        <v>0.10821621057426582</v>
      </c>
      <c r="D54" s="20">
        <v>7030.1970587444757</v>
      </c>
      <c r="E54" s="20">
        <v>4484</v>
      </c>
      <c r="F54" s="936">
        <v>0</v>
      </c>
      <c r="G54" s="73">
        <v>0.54734328497411144</v>
      </c>
      <c r="H54" s="73">
        <f>1.14*1.64*G54/SQRT(E54)</f>
        <v>1.5281841528740186E-2</v>
      </c>
    </row>
    <row r="55" spans="1:8" x14ac:dyDescent="0.25">
      <c r="A55" s="1486"/>
      <c r="B55" s="17" t="s">
        <v>768</v>
      </c>
      <c r="C55" s="73">
        <v>1.3088983959690106</v>
      </c>
      <c r="D55" s="20">
        <v>7030.1970587444757</v>
      </c>
      <c r="E55" s="20">
        <v>4484</v>
      </c>
      <c r="F55" s="936">
        <v>1</v>
      </c>
      <c r="G55" s="73">
        <v>1.4358840882718038</v>
      </c>
      <c r="H55" s="73">
        <v>4.0089928374013331E-2</v>
      </c>
    </row>
    <row r="56" spans="1:8" x14ac:dyDescent="0.25">
      <c r="A56" s="1486"/>
      <c r="B56" s="17" t="s">
        <v>855</v>
      </c>
      <c r="C56" s="73">
        <v>0.17977432641803159</v>
      </c>
      <c r="D56" s="20">
        <v>7030.1970587444757</v>
      </c>
      <c r="E56" s="20">
        <v>4484</v>
      </c>
      <c r="F56" s="936">
        <v>0</v>
      </c>
      <c r="G56" s="73">
        <v>0.71224290802990464</v>
      </c>
      <c r="H56" s="73">
        <f t="shared" si="14"/>
        <v>1.9885844129789387E-2</v>
      </c>
    </row>
    <row r="57" spans="1:8" x14ac:dyDescent="0.25">
      <c r="A57" s="1486"/>
      <c r="B57" s="17" t="s">
        <v>720</v>
      </c>
      <c r="C57" s="73">
        <v>3.7620776606402166E-2</v>
      </c>
      <c r="D57" s="20">
        <v>7030.1970587444757</v>
      </c>
      <c r="E57" s="20">
        <v>4484</v>
      </c>
      <c r="F57" s="936">
        <v>0</v>
      </c>
      <c r="G57" s="73">
        <v>0.29034492558914687</v>
      </c>
      <c r="H57" s="73">
        <f t="shared" si="14"/>
        <v>8.1064393468115135E-3</v>
      </c>
    </row>
    <row r="58" spans="1:8" x14ac:dyDescent="0.25">
      <c r="A58" s="1487"/>
      <c r="B58" s="941" t="s">
        <v>156</v>
      </c>
      <c r="C58" s="942">
        <v>3.31706710770696</v>
      </c>
      <c r="D58" s="943">
        <v>7030.1970587444757</v>
      </c>
      <c r="E58" s="943">
        <v>4484</v>
      </c>
      <c r="F58" s="948">
        <v>3</v>
      </c>
      <c r="G58" s="942">
        <v>2.206449287526191</v>
      </c>
      <c r="H58" s="942">
        <f t="shared" si="14"/>
        <v>6.1604132687535909E-2</v>
      </c>
    </row>
    <row r="59" spans="1:8" ht="48.75" customHeight="1" x14ac:dyDescent="0.25">
      <c r="A59" s="1209" t="s">
        <v>1269</v>
      </c>
      <c r="B59" s="1492"/>
      <c r="C59" s="1492"/>
      <c r="D59" s="1492"/>
      <c r="E59" s="1492"/>
      <c r="F59" s="1492"/>
      <c r="G59" s="1492"/>
      <c r="H59" s="1492"/>
    </row>
    <row r="61" spans="1:8" ht="22.5" customHeight="1" x14ac:dyDescent="0.25">
      <c r="A61" s="1488" t="s">
        <v>1270</v>
      </c>
      <c r="B61" s="1488"/>
      <c r="C61" s="1488"/>
      <c r="D61" s="1488"/>
      <c r="E61" s="1488"/>
      <c r="F61" s="1488"/>
      <c r="G61" s="1488"/>
      <c r="H61" s="1488"/>
    </row>
    <row r="62" spans="1:8" ht="22.2" x14ac:dyDescent="0.25">
      <c r="A62" s="71"/>
      <c r="B62" s="71"/>
      <c r="C62" s="930" t="s">
        <v>265</v>
      </c>
      <c r="D62" s="930" t="s">
        <v>17</v>
      </c>
      <c r="E62" s="930" t="s">
        <v>18</v>
      </c>
      <c r="F62" s="930" t="s">
        <v>252</v>
      </c>
      <c r="G62" s="930" t="s">
        <v>253</v>
      </c>
      <c r="H62" s="930" t="s">
        <v>254</v>
      </c>
    </row>
    <row r="63" spans="1:8" x14ac:dyDescent="0.25">
      <c r="A63" s="1485" t="s">
        <v>988</v>
      </c>
      <c r="B63" s="931" t="s">
        <v>1045</v>
      </c>
      <c r="C63" s="932">
        <v>9.2873447640889903</v>
      </c>
      <c r="D63" s="933">
        <v>7837.3388026065459</v>
      </c>
      <c r="E63" s="933">
        <v>8336</v>
      </c>
      <c r="F63" s="934">
        <v>0</v>
      </c>
      <c r="G63" s="932">
        <v>25.348930290124454</v>
      </c>
      <c r="H63" s="932">
        <v>0.53533301227534646</v>
      </c>
    </row>
    <row r="64" spans="1:8" x14ac:dyDescent="0.25">
      <c r="A64" s="1486"/>
      <c r="B64" s="17" t="s">
        <v>766</v>
      </c>
      <c r="C64" s="73">
        <v>2.1802259940896587</v>
      </c>
      <c r="D64" s="20">
        <v>7837.3388026065459</v>
      </c>
      <c r="E64" s="20">
        <v>8336</v>
      </c>
      <c r="F64" s="936">
        <v>0</v>
      </c>
      <c r="G64" s="73">
        <v>15.433830797689785</v>
      </c>
      <c r="H64" s="73">
        <v>0.32594034688296591</v>
      </c>
    </row>
    <row r="65" spans="1:8" x14ac:dyDescent="0.25">
      <c r="A65" s="1486"/>
      <c r="B65" s="17" t="s">
        <v>1257</v>
      </c>
      <c r="C65" s="73">
        <v>5.0835013498759007</v>
      </c>
      <c r="D65" s="20">
        <v>7837.3388026065459</v>
      </c>
      <c r="E65" s="20">
        <v>8336</v>
      </c>
      <c r="F65" s="936">
        <v>0</v>
      </c>
      <c r="G65" s="73">
        <v>17.048566429641458</v>
      </c>
      <c r="H65" s="73">
        <v>0.36004124502689228</v>
      </c>
    </row>
    <row r="66" spans="1:8" x14ac:dyDescent="0.25">
      <c r="A66" s="1486"/>
      <c r="B66" s="17" t="s">
        <v>1259</v>
      </c>
      <c r="C66" s="73">
        <v>2.4867399702638386</v>
      </c>
      <c r="D66" s="20">
        <v>7837.3388026065459</v>
      </c>
      <c r="E66" s="20">
        <v>8336</v>
      </c>
      <c r="F66" s="936">
        <v>0</v>
      </c>
      <c r="G66" s="73">
        <v>19.867133746074852</v>
      </c>
      <c r="H66" s="73">
        <v>0.41956533991128114</v>
      </c>
    </row>
    <row r="67" spans="1:8" x14ac:dyDescent="0.25">
      <c r="A67" s="1486"/>
      <c r="B67" s="17" t="s">
        <v>768</v>
      </c>
      <c r="C67" s="73">
        <v>16.973268502903</v>
      </c>
      <c r="D67" s="20">
        <v>7837.3388026065459</v>
      </c>
      <c r="E67" s="20">
        <v>8336</v>
      </c>
      <c r="F67" s="936">
        <v>1</v>
      </c>
      <c r="G67" s="73">
        <v>45.167963514081215</v>
      </c>
      <c r="H67" s="73">
        <v>0.95388253822119462</v>
      </c>
    </row>
    <row r="68" spans="1:8" x14ac:dyDescent="0.25">
      <c r="A68" s="1486"/>
      <c r="B68" s="17" t="s">
        <v>855</v>
      </c>
      <c r="C68" s="73">
        <v>1.6533376171788103</v>
      </c>
      <c r="D68" s="20">
        <v>7837.3388026065459</v>
      </c>
      <c r="E68" s="20">
        <v>8336</v>
      </c>
      <c r="F68" s="936">
        <v>0</v>
      </c>
      <c r="G68" s="73">
        <v>12.104671691675511</v>
      </c>
      <c r="H68" s="73">
        <v>0.25563328649940242</v>
      </c>
    </row>
    <row r="69" spans="1:8" x14ac:dyDescent="0.25">
      <c r="A69" s="1486"/>
      <c r="B69" s="17" t="s">
        <v>720</v>
      </c>
      <c r="C69" s="73">
        <v>2.4453259971538821</v>
      </c>
      <c r="D69" s="20">
        <v>7837.3388026065459</v>
      </c>
      <c r="E69" s="20">
        <v>8336</v>
      </c>
      <c r="F69" s="936">
        <v>0</v>
      </c>
      <c r="G69" s="73">
        <v>20.190982225945842</v>
      </c>
      <c r="H69" s="73">
        <v>0.42640455483143386</v>
      </c>
    </row>
    <row r="70" spans="1:8" x14ac:dyDescent="0.25">
      <c r="A70" s="1487"/>
      <c r="B70" s="941" t="s">
        <v>156</v>
      </c>
      <c r="C70" s="942">
        <v>40.109744195554086</v>
      </c>
      <c r="D70" s="943">
        <v>7837.3388026065459</v>
      </c>
      <c r="E70" s="943">
        <v>8336</v>
      </c>
      <c r="F70" s="944">
        <v>15.873000000000001</v>
      </c>
      <c r="G70" s="942">
        <v>62.757501498414392</v>
      </c>
      <c r="H70" s="942">
        <v>1.3253483257677854</v>
      </c>
    </row>
    <row r="71" spans="1:8" ht="12.75" customHeight="1" x14ac:dyDescent="0.25">
      <c r="A71" s="1485" t="s">
        <v>1265</v>
      </c>
      <c r="B71" s="931" t="s">
        <v>1045</v>
      </c>
      <c r="C71" s="932">
        <v>15.317355907750894</v>
      </c>
      <c r="D71" s="933">
        <v>7837.3388026065459</v>
      </c>
      <c r="E71" s="933">
        <v>8336</v>
      </c>
      <c r="F71" s="934">
        <v>0</v>
      </c>
      <c r="G71" s="932">
        <v>32.952978136563857</v>
      </c>
      <c r="H71" s="932">
        <v>0.69591958506284379</v>
      </c>
    </row>
    <row r="72" spans="1:8" x14ac:dyDescent="0.25">
      <c r="A72" s="1486"/>
      <c r="B72" s="17" t="s">
        <v>766</v>
      </c>
      <c r="C72" s="73">
        <v>4.8858433335181823</v>
      </c>
      <c r="D72" s="20">
        <v>7837.3388026065459</v>
      </c>
      <c r="E72" s="20">
        <v>8336</v>
      </c>
      <c r="F72" s="936">
        <v>0</v>
      </c>
      <c r="G72" s="73">
        <v>20.569807740675977</v>
      </c>
      <c r="H72" s="73">
        <v>0.43440480579296059</v>
      </c>
    </row>
    <row r="73" spans="1:8" x14ac:dyDescent="0.25">
      <c r="A73" s="1486"/>
      <c r="B73" s="17" t="s">
        <v>1257</v>
      </c>
      <c r="C73" s="73">
        <v>12.369617198866926</v>
      </c>
      <c r="D73" s="20">
        <v>7837.3388026065459</v>
      </c>
      <c r="E73" s="20">
        <v>8336</v>
      </c>
      <c r="F73" s="936">
        <v>0</v>
      </c>
      <c r="G73" s="73">
        <v>28.122390183911147</v>
      </c>
      <c r="H73" s="73">
        <v>0.59390450315771004</v>
      </c>
    </row>
    <row r="74" spans="1:8" x14ac:dyDescent="0.25">
      <c r="A74" s="1486"/>
      <c r="B74" s="17" t="s">
        <v>1259</v>
      </c>
      <c r="C74" s="73">
        <v>3.7328375394387638</v>
      </c>
      <c r="D74" s="20">
        <v>7837.3388026065459</v>
      </c>
      <c r="E74" s="20">
        <v>8336</v>
      </c>
      <c r="F74" s="936">
        <v>0</v>
      </c>
      <c r="G74" s="73">
        <v>25.694508932668278</v>
      </c>
      <c r="H74" s="73">
        <v>0.5426311370314465</v>
      </c>
    </row>
    <row r="75" spans="1:8" x14ac:dyDescent="0.25">
      <c r="A75" s="1486"/>
      <c r="B75" s="17" t="s">
        <v>768</v>
      </c>
      <c r="C75" s="73">
        <v>43.255946067862602</v>
      </c>
      <c r="D75" s="20">
        <v>7837.3388026065459</v>
      </c>
      <c r="E75" s="20">
        <v>8336</v>
      </c>
      <c r="F75" s="936">
        <v>10</v>
      </c>
      <c r="G75" s="73">
        <v>78.456296620568423</v>
      </c>
      <c r="H75" s="73">
        <v>1.6568843387533247</v>
      </c>
    </row>
    <row r="76" spans="1:8" x14ac:dyDescent="0.25">
      <c r="A76" s="1486"/>
      <c r="B76" s="17" t="s">
        <v>855</v>
      </c>
      <c r="C76" s="73">
        <v>2.8896379223467181</v>
      </c>
      <c r="D76" s="20">
        <v>7837.3388026065459</v>
      </c>
      <c r="E76" s="20">
        <v>8336</v>
      </c>
      <c r="F76" s="936">
        <v>0</v>
      </c>
      <c r="G76" s="73">
        <v>15.177271382201138</v>
      </c>
      <c r="H76" s="73">
        <v>0.32052218039036851</v>
      </c>
    </row>
    <row r="77" spans="1:8" x14ac:dyDescent="0.25">
      <c r="A77" s="1486"/>
      <c r="B77" s="17" t="s">
        <v>720</v>
      </c>
      <c r="C77" s="73">
        <v>3.883873692244348</v>
      </c>
      <c r="D77" s="20">
        <v>7837.3388026065459</v>
      </c>
      <c r="E77" s="20">
        <v>8336</v>
      </c>
      <c r="F77" s="936">
        <v>0</v>
      </c>
      <c r="G77" s="73">
        <v>30.11514599580407</v>
      </c>
      <c r="H77" s="73">
        <v>0.63598864474870431</v>
      </c>
    </row>
    <row r="78" spans="1:8" x14ac:dyDescent="0.25">
      <c r="A78" s="1487"/>
      <c r="B78" s="941" t="s">
        <v>156</v>
      </c>
      <c r="C78" s="942">
        <v>86.335111662028339</v>
      </c>
      <c r="D78" s="943">
        <v>7837.3388026065459</v>
      </c>
      <c r="E78" s="943">
        <v>8336</v>
      </c>
      <c r="F78" s="948">
        <v>63</v>
      </c>
      <c r="G78" s="942">
        <v>90.249744630875853</v>
      </c>
      <c r="H78" s="942">
        <v>1.9059450279505403</v>
      </c>
    </row>
    <row r="79" spans="1:8" x14ac:dyDescent="0.25">
      <c r="A79" s="1485" t="s">
        <v>1255</v>
      </c>
      <c r="B79" s="931" t="s">
        <v>1045</v>
      </c>
      <c r="C79" s="932">
        <v>0.75882865950285028</v>
      </c>
      <c r="D79" s="933">
        <v>7837.3388026065495</v>
      </c>
      <c r="E79" s="933">
        <v>8336</v>
      </c>
      <c r="F79" s="934">
        <v>0</v>
      </c>
      <c r="G79" s="932">
        <v>1.3028782828011873</v>
      </c>
      <c r="H79" s="932">
        <f t="shared" ref="H79:H86" si="15">1.14*1.64*G79/SQRT(E79)</f>
        <v>2.6679254595603465E-2</v>
      </c>
    </row>
    <row r="80" spans="1:8" x14ac:dyDescent="0.25">
      <c r="A80" s="1486"/>
      <c r="B80" s="17" t="s">
        <v>766</v>
      </c>
      <c r="C80" s="73">
        <v>0.25292133560158758</v>
      </c>
      <c r="D80" s="20">
        <v>7837.3388026065541</v>
      </c>
      <c r="E80" s="20">
        <v>8336</v>
      </c>
      <c r="F80" s="936">
        <v>0</v>
      </c>
      <c r="G80" s="73">
        <v>0.8491783727466673</v>
      </c>
      <c r="H80" s="73">
        <f t="shared" si="15"/>
        <v>1.738876632042665E-2</v>
      </c>
    </row>
    <row r="81" spans="1:8" x14ac:dyDescent="0.25">
      <c r="A81" s="1486"/>
      <c r="B81" s="17" t="s">
        <v>1257</v>
      </c>
      <c r="C81" s="73">
        <v>0.7707114073450968</v>
      </c>
      <c r="D81" s="20">
        <v>7837.3388026065331</v>
      </c>
      <c r="E81" s="20">
        <v>8336</v>
      </c>
      <c r="F81" s="936">
        <v>0</v>
      </c>
      <c r="G81" s="73">
        <v>1.136818653415427</v>
      </c>
      <c r="H81" s="73">
        <f t="shared" si="15"/>
        <v>2.3278824034347188E-2</v>
      </c>
    </row>
    <row r="82" spans="1:8" x14ac:dyDescent="0.25">
      <c r="A82" s="1486"/>
      <c r="B82" s="17" t="s">
        <v>1259</v>
      </c>
      <c r="C82" s="73">
        <v>0.11297178976699464</v>
      </c>
      <c r="D82" s="20">
        <v>7837.3388026065522</v>
      </c>
      <c r="E82" s="20">
        <v>8336</v>
      </c>
      <c r="F82" s="936">
        <v>0</v>
      </c>
      <c r="G82" s="73">
        <v>0.56735529220371417</v>
      </c>
      <c r="H82" s="73">
        <f t="shared" si="15"/>
        <v>1.1617828377891274E-2</v>
      </c>
    </row>
    <row r="83" spans="1:8" x14ac:dyDescent="0.25">
      <c r="A83" s="1486"/>
      <c r="B83" s="17" t="s">
        <v>768</v>
      </c>
      <c r="C83" s="73">
        <v>1.2455095322253691</v>
      </c>
      <c r="D83" s="20">
        <v>7837.3388026065195</v>
      </c>
      <c r="E83" s="20">
        <v>8336</v>
      </c>
      <c r="F83" s="936">
        <v>1</v>
      </c>
      <c r="G83" s="73">
        <v>1.416061018815953</v>
      </c>
      <c r="H83" s="73">
        <f t="shared" si="15"/>
        <v>2.899691624506523E-2</v>
      </c>
    </row>
    <row r="84" spans="1:8" x14ac:dyDescent="0.25">
      <c r="A84" s="1486"/>
      <c r="B84" s="17" t="s">
        <v>855</v>
      </c>
      <c r="C84" s="73">
        <v>0.1630519649263108</v>
      </c>
      <c r="D84" s="20">
        <v>7837.3388026065541</v>
      </c>
      <c r="E84" s="20">
        <v>8336</v>
      </c>
      <c r="F84" s="936">
        <v>0</v>
      </c>
      <c r="G84" s="73">
        <v>0.66636204890791728</v>
      </c>
      <c r="H84" s="73">
        <f t="shared" si="15"/>
        <v>1.3645206148834957E-2</v>
      </c>
    </row>
    <row r="85" spans="1:8" x14ac:dyDescent="0.25">
      <c r="A85" s="1486"/>
      <c r="B85" s="17" t="s">
        <v>720</v>
      </c>
      <c r="C85" s="73">
        <v>5.7010632659075224E-2</v>
      </c>
      <c r="D85" s="20">
        <v>7837.3388026065522</v>
      </c>
      <c r="E85" s="20">
        <v>8336</v>
      </c>
      <c r="F85" s="936">
        <v>0</v>
      </c>
      <c r="G85" s="73">
        <v>0.28943598984803848</v>
      </c>
      <c r="H85" s="73">
        <f t="shared" si="15"/>
        <v>5.9268287484876645E-3</v>
      </c>
    </row>
    <row r="86" spans="1:8" x14ac:dyDescent="0.25">
      <c r="A86" s="1487"/>
      <c r="B86" s="941" t="s">
        <v>156</v>
      </c>
      <c r="C86" s="942">
        <v>3.3625062590046384</v>
      </c>
      <c r="D86" s="943">
        <v>7837.3388026065295</v>
      </c>
      <c r="E86" s="943">
        <v>8336</v>
      </c>
      <c r="F86" s="948">
        <v>3</v>
      </c>
      <c r="G86" s="942">
        <v>2.2128022598849371</v>
      </c>
      <c r="H86" s="942">
        <f t="shared" si="15"/>
        <v>4.5311918726797532E-2</v>
      </c>
    </row>
    <row r="87" spans="1:8" ht="48.75" customHeight="1" x14ac:dyDescent="0.25">
      <c r="A87" s="1209" t="s">
        <v>974</v>
      </c>
      <c r="B87" s="1492"/>
      <c r="C87" s="1492"/>
      <c r="D87" s="1492"/>
      <c r="E87" s="1492"/>
      <c r="F87" s="1492"/>
      <c r="G87" s="1492"/>
      <c r="H87" s="1492"/>
    </row>
    <row r="88" spans="1:8" x14ac:dyDescent="0.25">
      <c r="A88" s="949"/>
      <c r="B88" s="120"/>
      <c r="C88" s="120"/>
      <c r="D88" s="120"/>
      <c r="E88" s="120"/>
      <c r="F88" s="120"/>
      <c r="G88" s="120"/>
      <c r="H88" s="120"/>
    </row>
    <row r="89" spans="1:8" ht="22.5" customHeight="1" x14ac:dyDescent="0.25">
      <c r="A89" s="1488" t="s">
        <v>1271</v>
      </c>
      <c r="B89" s="1488"/>
      <c r="C89" s="1488"/>
      <c r="D89" s="1488"/>
      <c r="E89" s="1488"/>
      <c r="F89" s="1488"/>
      <c r="G89" s="1488"/>
      <c r="H89" s="1488"/>
    </row>
    <row r="90" spans="1:8" ht="22.2" x14ac:dyDescent="0.25">
      <c r="A90" s="71"/>
      <c r="B90" s="71"/>
      <c r="C90" s="930" t="s">
        <v>265</v>
      </c>
      <c r="D90" s="930" t="s">
        <v>17</v>
      </c>
      <c r="E90" s="930" t="s">
        <v>18</v>
      </c>
      <c r="F90" s="930" t="s">
        <v>252</v>
      </c>
      <c r="G90" s="930" t="s">
        <v>253</v>
      </c>
      <c r="H90" s="930" t="s">
        <v>254</v>
      </c>
    </row>
    <row r="91" spans="1:8" x14ac:dyDescent="0.25">
      <c r="A91" s="1485" t="s">
        <v>988</v>
      </c>
      <c r="B91" s="931" t="s">
        <v>1045</v>
      </c>
      <c r="C91" s="932">
        <v>7.5841935423075322</v>
      </c>
      <c r="D91" s="933">
        <v>4297.524321377804</v>
      </c>
      <c r="E91" s="933">
        <v>4606</v>
      </c>
      <c r="F91" s="934">
        <v>0</v>
      </c>
      <c r="G91" s="932">
        <v>22.457356743494177</v>
      </c>
      <c r="H91" s="932">
        <v>0.64046907654237484</v>
      </c>
    </row>
    <row r="92" spans="1:8" x14ac:dyDescent="0.25">
      <c r="A92" s="1486"/>
      <c r="B92" s="17" t="s">
        <v>766</v>
      </c>
      <c r="C92" s="73">
        <v>1.2423621462378682</v>
      </c>
      <c r="D92" s="20">
        <v>4297.524321377804</v>
      </c>
      <c r="E92" s="20">
        <v>4606</v>
      </c>
      <c r="F92" s="936">
        <v>0</v>
      </c>
      <c r="G92" s="73">
        <v>8.20098112440885</v>
      </c>
      <c r="H92" s="73">
        <v>0.23388659972252557</v>
      </c>
    </row>
    <row r="93" spans="1:8" x14ac:dyDescent="0.25">
      <c r="A93" s="1486"/>
      <c r="B93" s="17" t="s">
        <v>1257</v>
      </c>
      <c r="C93" s="73">
        <v>4.1765478177840896</v>
      </c>
      <c r="D93" s="20">
        <v>4297.524321377804</v>
      </c>
      <c r="E93" s="20">
        <v>4606</v>
      </c>
      <c r="F93" s="936">
        <v>0</v>
      </c>
      <c r="G93" s="73">
        <v>15.398618818950306</v>
      </c>
      <c r="H93" s="73">
        <v>0.4391585032756905</v>
      </c>
    </row>
    <row r="94" spans="1:8" x14ac:dyDescent="0.25">
      <c r="A94" s="1486"/>
      <c r="B94" s="17" t="s">
        <v>1259</v>
      </c>
      <c r="C94" s="73">
        <v>3.6105606167941469</v>
      </c>
      <c r="D94" s="20">
        <v>4297.524321377804</v>
      </c>
      <c r="E94" s="20">
        <v>4606</v>
      </c>
      <c r="F94" s="936">
        <v>0</v>
      </c>
      <c r="G94" s="73">
        <v>26.791366898640135</v>
      </c>
      <c r="H94" s="73">
        <v>0.76407220194562375</v>
      </c>
    </row>
    <row r="95" spans="1:8" x14ac:dyDescent="0.25">
      <c r="A95" s="1486"/>
      <c r="B95" s="17" t="s">
        <v>768</v>
      </c>
      <c r="C95" s="73">
        <v>19.210587661440293</v>
      </c>
      <c r="D95" s="20">
        <v>4297.524321377804</v>
      </c>
      <c r="E95" s="20">
        <v>4606</v>
      </c>
      <c r="F95" s="74">
        <v>1.67</v>
      </c>
      <c r="G95" s="73">
        <v>50.232028561592628</v>
      </c>
      <c r="H95" s="73">
        <v>1.432584489490891</v>
      </c>
    </row>
    <row r="96" spans="1:8" x14ac:dyDescent="0.25">
      <c r="A96" s="1486"/>
      <c r="B96" s="17" t="s">
        <v>855</v>
      </c>
      <c r="C96" s="73">
        <v>0.20429355867465343</v>
      </c>
      <c r="D96" s="20">
        <v>4297.524321377804</v>
      </c>
      <c r="E96" s="20">
        <v>4606</v>
      </c>
      <c r="F96" s="936">
        <v>0</v>
      </c>
      <c r="G96" s="73">
        <v>2.1949927801746409</v>
      </c>
      <c r="H96" s="73">
        <v>6.2599753612717371E-2</v>
      </c>
    </row>
    <row r="97" spans="1:8" x14ac:dyDescent="0.25">
      <c r="A97" s="1486"/>
      <c r="B97" s="17" t="s">
        <v>720</v>
      </c>
      <c r="C97" s="73">
        <v>2.45560503103329</v>
      </c>
      <c r="D97" s="20">
        <v>4297.524321377804</v>
      </c>
      <c r="E97" s="20">
        <v>4606</v>
      </c>
      <c r="F97" s="936">
        <v>0</v>
      </c>
      <c r="G97" s="73">
        <v>19.362732242037861</v>
      </c>
      <c r="H97" s="73">
        <v>0.55221241662769838</v>
      </c>
    </row>
    <row r="98" spans="1:8" x14ac:dyDescent="0.25">
      <c r="A98" s="1487"/>
      <c r="B98" s="941" t="s">
        <v>156</v>
      </c>
      <c r="C98" s="942">
        <v>38.484150374271806</v>
      </c>
      <c r="D98" s="943">
        <v>4297.524321377804</v>
      </c>
      <c r="E98" s="943">
        <v>4606</v>
      </c>
      <c r="F98" s="944">
        <v>13.5608</v>
      </c>
      <c r="G98" s="942">
        <v>64.807695564452402</v>
      </c>
      <c r="H98" s="942">
        <v>1.8482729470390022</v>
      </c>
    </row>
    <row r="99" spans="1:8" x14ac:dyDescent="0.25">
      <c r="A99" s="1485" t="s">
        <v>1265</v>
      </c>
      <c r="B99" s="931" t="s">
        <v>1045</v>
      </c>
      <c r="C99" s="932">
        <v>15.160034437870989</v>
      </c>
      <c r="D99" s="933">
        <v>4297.524321377804</v>
      </c>
      <c r="E99" s="933">
        <v>4606</v>
      </c>
      <c r="F99" s="934">
        <v>0</v>
      </c>
      <c r="G99" s="932">
        <v>37.798446096085087</v>
      </c>
      <c r="H99" s="932">
        <v>1.0779868771915708</v>
      </c>
    </row>
    <row r="100" spans="1:8" x14ac:dyDescent="0.25">
      <c r="A100" s="1486"/>
      <c r="B100" s="17" t="s">
        <v>766</v>
      </c>
      <c r="C100" s="73">
        <v>4.4649042772107039</v>
      </c>
      <c r="D100" s="20">
        <v>4297.524321377804</v>
      </c>
      <c r="E100" s="20">
        <v>4606</v>
      </c>
      <c r="F100" s="936">
        <v>0</v>
      </c>
      <c r="G100" s="73">
        <v>18.565428525591305</v>
      </c>
      <c r="H100" s="73">
        <v>0.52947383787023783</v>
      </c>
    </row>
    <row r="101" spans="1:8" x14ac:dyDescent="0.25">
      <c r="A101" s="1486"/>
      <c r="B101" s="17" t="s">
        <v>1257</v>
      </c>
      <c r="C101" s="73">
        <v>11.26047871867879</v>
      </c>
      <c r="D101" s="20">
        <v>4297.524321377804</v>
      </c>
      <c r="E101" s="20">
        <v>4606</v>
      </c>
      <c r="F101" s="936">
        <v>0</v>
      </c>
      <c r="G101" s="73">
        <v>26.273978448417118</v>
      </c>
      <c r="H101" s="73">
        <v>0.7493166228846988</v>
      </c>
    </row>
    <row r="102" spans="1:8" x14ac:dyDescent="0.25">
      <c r="A102" s="1486"/>
      <c r="B102" s="17" t="s">
        <v>1259</v>
      </c>
      <c r="C102" s="73">
        <v>6.5929816953018916</v>
      </c>
      <c r="D102" s="20">
        <v>4297.524321377804</v>
      </c>
      <c r="E102" s="20">
        <v>4606</v>
      </c>
      <c r="F102" s="936">
        <v>0</v>
      </c>
      <c r="G102" s="73">
        <v>42.278853535793331</v>
      </c>
      <c r="H102" s="73">
        <v>1.2057651570763941</v>
      </c>
    </row>
    <row r="103" spans="1:8" x14ac:dyDescent="0.25">
      <c r="A103" s="1486"/>
      <c r="B103" s="17" t="s">
        <v>768</v>
      </c>
      <c r="C103" s="73">
        <v>52.056785881254207</v>
      </c>
      <c r="D103" s="20">
        <v>4297.524321377804</v>
      </c>
      <c r="E103" s="20">
        <v>4606</v>
      </c>
      <c r="F103" s="936">
        <v>15</v>
      </c>
      <c r="G103" s="73">
        <v>86.949951291690212</v>
      </c>
      <c r="H103" s="73">
        <v>2.4797555493847758</v>
      </c>
    </row>
    <row r="104" spans="1:8" x14ac:dyDescent="0.25">
      <c r="A104" s="1486"/>
      <c r="B104" s="17" t="s">
        <v>855</v>
      </c>
      <c r="C104" s="73">
        <v>0.44085137336683589</v>
      </c>
      <c r="D104" s="20">
        <v>4297.524321377804</v>
      </c>
      <c r="E104" s="20">
        <v>4606</v>
      </c>
      <c r="F104" s="936">
        <v>0</v>
      </c>
      <c r="G104" s="73">
        <v>3.9203949037746519</v>
      </c>
      <c r="H104" s="73">
        <v>0.11180708987175798</v>
      </c>
    </row>
    <row r="105" spans="1:8" x14ac:dyDescent="0.25">
      <c r="A105" s="1486"/>
      <c r="B105" s="17" t="s">
        <v>720</v>
      </c>
      <c r="C105" s="73">
        <v>5.5109467619306658</v>
      </c>
      <c r="D105" s="20">
        <v>4297.524321377804</v>
      </c>
      <c r="E105" s="20">
        <v>4606</v>
      </c>
      <c r="F105" s="936">
        <v>0</v>
      </c>
      <c r="G105" s="73">
        <v>48.312307742292525</v>
      </c>
      <c r="H105" s="73">
        <v>1.3778353115533541</v>
      </c>
    </row>
    <row r="106" spans="1:8" x14ac:dyDescent="0.25">
      <c r="A106" s="1487"/>
      <c r="B106" s="941" t="s">
        <v>156</v>
      </c>
      <c r="C106" s="942">
        <v>95.486983145614118</v>
      </c>
      <c r="D106" s="943">
        <v>4297.524321377804</v>
      </c>
      <c r="E106" s="943">
        <v>4606</v>
      </c>
      <c r="F106" s="948">
        <v>65</v>
      </c>
      <c r="G106" s="942">
        <v>105.9269950281948</v>
      </c>
      <c r="H106" s="942">
        <v>3.0209683829451812</v>
      </c>
    </row>
    <row r="107" spans="1:8" x14ac:dyDescent="0.25">
      <c r="A107" s="1485" t="s">
        <v>1255</v>
      </c>
      <c r="B107" s="931" t="s">
        <v>1045</v>
      </c>
      <c r="C107" s="932">
        <v>0.72168489734745866</v>
      </c>
      <c r="D107" s="933">
        <v>4297.5243213777894</v>
      </c>
      <c r="E107" s="933">
        <v>4606</v>
      </c>
      <c r="F107" s="934">
        <v>0</v>
      </c>
      <c r="G107" s="932">
        <v>1.2875992636676821</v>
      </c>
      <c r="H107" s="932">
        <f t="shared" ref="H107:H114" si="16">1.14*1.64*G107/SQRT(E107)</f>
        <v>3.5470511581362024E-2</v>
      </c>
    </row>
    <row r="108" spans="1:8" x14ac:dyDescent="0.25">
      <c r="A108" s="1486"/>
      <c r="B108" s="17" t="s">
        <v>766</v>
      </c>
      <c r="C108" s="73">
        <v>0.24772173440457304</v>
      </c>
      <c r="D108" s="20">
        <v>4297.5243213777967</v>
      </c>
      <c r="E108" s="20">
        <v>4606</v>
      </c>
      <c r="F108" s="936">
        <v>0</v>
      </c>
      <c r="G108" s="73">
        <v>0.84519566596814821</v>
      </c>
      <c r="H108" s="73">
        <f t="shared" si="16"/>
        <v>2.3283271048823492E-2</v>
      </c>
    </row>
    <row r="109" spans="1:8" x14ac:dyDescent="0.25">
      <c r="A109" s="1486"/>
      <c r="B109" s="17" t="s">
        <v>1257</v>
      </c>
      <c r="C109" s="73">
        <v>0.6764868430768588</v>
      </c>
      <c r="D109" s="20">
        <v>4297.5243213777858</v>
      </c>
      <c r="E109" s="20">
        <v>4606</v>
      </c>
      <c r="F109" s="936">
        <v>0</v>
      </c>
      <c r="G109" s="73">
        <v>1.1048558566791207</v>
      </c>
      <c r="H109" s="73">
        <f t="shared" si="16"/>
        <v>3.0436334942007974E-2</v>
      </c>
    </row>
    <row r="110" spans="1:8" x14ac:dyDescent="0.25">
      <c r="A110" s="1486"/>
      <c r="B110" s="17" t="s">
        <v>1259</v>
      </c>
      <c r="C110" s="73">
        <v>0.12956174292856198</v>
      </c>
      <c r="D110" s="20">
        <v>4297.5243213777958</v>
      </c>
      <c r="E110" s="20">
        <v>4606</v>
      </c>
      <c r="F110" s="936">
        <v>0</v>
      </c>
      <c r="G110" s="73">
        <v>0.61572015742151065</v>
      </c>
      <c r="H110" s="73">
        <f t="shared" si="16"/>
        <v>1.6961728381614256E-2</v>
      </c>
    </row>
    <row r="111" spans="1:8" x14ac:dyDescent="0.25">
      <c r="A111" s="1486"/>
      <c r="B111" s="17" t="s">
        <v>768</v>
      </c>
      <c r="C111" s="73">
        <v>1.3572387051497947</v>
      </c>
      <c r="D111" s="20">
        <v>4297.5243213777894</v>
      </c>
      <c r="E111" s="20">
        <v>4606</v>
      </c>
      <c r="F111" s="936">
        <v>1</v>
      </c>
      <c r="G111" s="73">
        <v>1.4689960675813156</v>
      </c>
      <c r="H111" s="73">
        <f t="shared" si="16"/>
        <v>4.0467592284649231E-2</v>
      </c>
    </row>
    <row r="112" spans="1:8" x14ac:dyDescent="0.25">
      <c r="A112" s="1486"/>
      <c r="B112" s="17" t="s">
        <v>855</v>
      </c>
      <c r="C112" s="73">
        <v>3.6963575368331746E-2</v>
      </c>
      <c r="D112" s="20">
        <v>4297.5243213778049</v>
      </c>
      <c r="E112" s="20">
        <v>4606</v>
      </c>
      <c r="F112" s="936">
        <v>0</v>
      </c>
      <c r="G112" s="73">
        <v>0.3016077040316576</v>
      </c>
      <c r="H112" s="73">
        <f t="shared" si="16"/>
        <v>8.308625098471651E-3</v>
      </c>
    </row>
    <row r="113" spans="1:8" x14ac:dyDescent="0.25">
      <c r="A113" s="1486"/>
      <c r="B113" s="17" t="s">
        <v>720</v>
      </c>
      <c r="C113" s="73">
        <v>6.3305518303326314E-2</v>
      </c>
      <c r="D113" s="20">
        <v>4297.5243213778022</v>
      </c>
      <c r="E113" s="20">
        <v>4606</v>
      </c>
      <c r="F113" s="936">
        <v>0</v>
      </c>
      <c r="G113" s="73">
        <v>0.31343956400171152</v>
      </c>
      <c r="H113" s="73">
        <f t="shared" si="16"/>
        <v>8.6345666689113549E-3</v>
      </c>
    </row>
    <row r="114" spans="1:8" x14ac:dyDescent="0.25">
      <c r="A114" s="1487"/>
      <c r="B114" s="941" t="s">
        <v>156</v>
      </c>
      <c r="C114" s="942">
        <v>3.2329630165789061</v>
      </c>
      <c r="D114" s="943">
        <v>4297.5243213777876</v>
      </c>
      <c r="E114" s="943">
        <v>4606</v>
      </c>
      <c r="F114" s="948">
        <v>3</v>
      </c>
      <c r="G114" s="942">
        <v>2.0822681547049902</v>
      </c>
      <c r="H114" s="942">
        <f t="shared" si="16"/>
        <v>5.7361881744619467E-2</v>
      </c>
    </row>
    <row r="115" spans="1:8" ht="48.75" customHeight="1" x14ac:dyDescent="0.25">
      <c r="A115" s="1209" t="s">
        <v>1115</v>
      </c>
      <c r="B115" s="1492"/>
      <c r="C115" s="1492"/>
      <c r="D115" s="1492"/>
      <c r="E115" s="1492"/>
      <c r="F115" s="1492"/>
      <c r="G115" s="1492"/>
      <c r="H115" s="1492"/>
    </row>
  </sheetData>
  <mergeCells count="27">
    <mergeCell ref="A115:H115"/>
    <mergeCell ref="A51:A58"/>
    <mergeCell ref="A59:H59"/>
    <mergeCell ref="A61:H61"/>
    <mergeCell ref="A63:A70"/>
    <mergeCell ref="A71:A78"/>
    <mergeCell ref="A79:A86"/>
    <mergeCell ref="A87:H87"/>
    <mergeCell ref="A89:H89"/>
    <mergeCell ref="A91:A98"/>
    <mergeCell ref="A99:A106"/>
    <mergeCell ref="A107:A114"/>
    <mergeCell ref="A43:A50"/>
    <mergeCell ref="A1:H1"/>
    <mergeCell ref="A5:H5"/>
    <mergeCell ref="J5:V5"/>
    <mergeCell ref="J6:J7"/>
    <mergeCell ref="K6:M6"/>
    <mergeCell ref="N6:P6"/>
    <mergeCell ref="Q6:S6"/>
    <mergeCell ref="T6:V6"/>
    <mergeCell ref="A7:A14"/>
    <mergeCell ref="A15:A22"/>
    <mergeCell ref="A23:A30"/>
    <mergeCell ref="A31:H31"/>
    <mergeCell ref="A33:H33"/>
    <mergeCell ref="A35:A42"/>
  </mergeCells>
  <hyperlinks>
    <hyperlink ref="A3" location="Kapitel5" display="&lt;  Zurück zur Übersicht"/>
  </hyperlinks>
  <pageMargins left="0.7" right="0.7" top="0.78740157499999996" bottom="0.78740157499999996"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1"/>
  <sheetViews>
    <sheetView showGridLines="0" zoomScale="85" zoomScaleNormal="85" workbookViewId="0">
      <selection sqref="A1:N1"/>
    </sheetView>
  </sheetViews>
  <sheetFormatPr baseColWidth="10" defaultColWidth="11.44140625" defaultRowHeight="13.2" x14ac:dyDescent="0.25"/>
  <cols>
    <col min="1" max="1" width="20" style="69" customWidth="1"/>
    <col min="2" max="2" width="11.44140625" style="69"/>
    <col min="3" max="14" width="15.6640625" style="69" customWidth="1"/>
    <col min="15" max="15" width="11.44140625" style="69"/>
    <col min="16" max="16" width="20" style="69" customWidth="1"/>
    <col min="17" max="16384" width="11.44140625" style="69"/>
  </cols>
  <sheetData>
    <row r="1" spans="1:23" ht="24.6" x14ac:dyDescent="0.25">
      <c r="A1" s="1208" t="s">
        <v>1272</v>
      </c>
      <c r="B1" s="1208"/>
      <c r="C1" s="1208"/>
      <c r="D1" s="1208"/>
      <c r="E1" s="1208"/>
      <c r="F1" s="1208"/>
      <c r="G1" s="1208"/>
      <c r="H1" s="1208"/>
      <c r="I1" s="1208"/>
      <c r="J1" s="1208"/>
      <c r="K1" s="1208"/>
      <c r="L1" s="1208"/>
      <c r="M1" s="1208"/>
      <c r="N1" s="1208"/>
    </row>
    <row r="3" spans="1:23" ht="13.8" x14ac:dyDescent="0.25">
      <c r="A3" s="434" t="s">
        <v>7</v>
      </c>
      <c r="B3" s="950"/>
    </row>
    <row r="5" spans="1:23" ht="13.5" customHeight="1" x14ac:dyDescent="0.25">
      <c r="A5" s="1493" t="s">
        <v>1273</v>
      </c>
      <c r="B5" s="1493"/>
      <c r="C5" s="1493"/>
      <c r="D5" s="1493"/>
      <c r="E5" s="1493"/>
      <c r="F5" s="1493"/>
      <c r="G5" s="1493"/>
      <c r="H5" s="1493"/>
      <c r="I5" s="1493"/>
      <c r="J5" s="1493"/>
      <c r="K5" s="1493"/>
      <c r="L5" s="1493"/>
      <c r="M5" s="1493"/>
      <c r="N5" s="1493"/>
      <c r="P5" s="1493" t="s">
        <v>1274</v>
      </c>
      <c r="Q5" s="1493"/>
      <c r="R5" s="1493"/>
      <c r="S5" s="1493"/>
      <c r="T5" s="1493"/>
      <c r="U5" s="1493"/>
    </row>
    <row r="6" spans="1:23" x14ac:dyDescent="0.25">
      <c r="A6" s="1485"/>
      <c r="B6" s="1494"/>
      <c r="C6" s="1496" t="s">
        <v>363</v>
      </c>
      <c r="D6" s="1497"/>
      <c r="E6" s="1497"/>
      <c r="F6" s="1497"/>
      <c r="G6" s="1497"/>
      <c r="H6" s="1498"/>
      <c r="I6" s="1499" t="s">
        <v>6</v>
      </c>
      <c r="J6" s="1499"/>
      <c r="K6" s="1499"/>
      <c r="L6" s="1499"/>
      <c r="M6" s="1499"/>
      <c r="N6" s="1499"/>
      <c r="P6" s="1485"/>
      <c r="Q6" s="1494"/>
      <c r="R6" s="1496" t="s">
        <v>363</v>
      </c>
      <c r="S6" s="1498"/>
      <c r="T6" s="1499" t="s">
        <v>6</v>
      </c>
      <c r="U6" s="1499"/>
    </row>
    <row r="7" spans="1:23" x14ac:dyDescent="0.25">
      <c r="A7" s="1487"/>
      <c r="B7" s="1495"/>
      <c r="C7" s="951" t="s">
        <v>1106</v>
      </c>
      <c r="D7" s="951" t="s">
        <v>17</v>
      </c>
      <c r="E7" s="951" t="s">
        <v>18</v>
      </c>
      <c r="F7" s="951" t="s">
        <v>1107</v>
      </c>
      <c r="G7" s="951" t="s">
        <v>287</v>
      </c>
      <c r="H7" s="952" t="s">
        <v>254</v>
      </c>
      <c r="I7" s="951" t="s">
        <v>1106</v>
      </c>
      <c r="J7" s="951" t="s">
        <v>17</v>
      </c>
      <c r="K7" s="951" t="s">
        <v>18</v>
      </c>
      <c r="L7" s="951" t="s">
        <v>1107</v>
      </c>
      <c r="M7" s="951" t="s">
        <v>287</v>
      </c>
      <c r="N7" s="952" t="s">
        <v>254</v>
      </c>
      <c r="P7" s="1487"/>
      <c r="Q7" s="1495"/>
      <c r="R7" s="951" t="s">
        <v>154</v>
      </c>
      <c r="S7" s="952" t="s">
        <v>254</v>
      </c>
      <c r="T7" s="951" t="s">
        <v>154</v>
      </c>
      <c r="U7" s="952" t="s">
        <v>254</v>
      </c>
    </row>
    <row r="8" spans="1:23" ht="13.8" thickBot="1" x14ac:dyDescent="0.3">
      <c r="A8" s="1500" t="s">
        <v>850</v>
      </c>
      <c r="B8" s="471" t="s">
        <v>991</v>
      </c>
      <c r="C8" s="932">
        <v>0.18348561829450499</v>
      </c>
      <c r="D8" s="953">
        <v>55018</v>
      </c>
      <c r="E8" s="953">
        <v>55018</v>
      </c>
      <c r="F8" s="934">
        <v>0</v>
      </c>
      <c r="G8" s="932">
        <v>1.26461055892369</v>
      </c>
      <c r="H8" s="938">
        <v>1.0110558765786599E-2</v>
      </c>
      <c r="I8" s="932">
        <v>0.16114228118256901</v>
      </c>
      <c r="J8" s="953">
        <v>6640</v>
      </c>
      <c r="K8" s="953">
        <v>5874</v>
      </c>
      <c r="L8" s="934">
        <v>0</v>
      </c>
      <c r="M8" s="932">
        <v>0.73424238723628299</v>
      </c>
      <c r="N8" s="932">
        <v>1.7965662419895299E-2</v>
      </c>
      <c r="P8" s="1500" t="s">
        <v>850</v>
      </c>
      <c r="Q8" s="471" t="s">
        <v>991</v>
      </c>
      <c r="R8" s="932">
        <v>2.2085733476669498</v>
      </c>
      <c r="S8" s="938">
        <v>7.8821862170995793E-2</v>
      </c>
      <c r="T8" s="932">
        <v>1.9067280699916</v>
      </c>
      <c r="U8" s="932">
        <v>0.24160245261446101</v>
      </c>
      <c r="W8" s="954"/>
    </row>
    <row r="9" spans="1:23" ht="13.8" thickBot="1" x14ac:dyDescent="0.3">
      <c r="A9" s="1501"/>
      <c r="B9" s="473" t="s">
        <v>969</v>
      </c>
      <c r="C9" s="73">
        <v>0.24536063523997401</v>
      </c>
      <c r="D9" s="955">
        <v>55018</v>
      </c>
      <c r="E9" s="955">
        <v>55018</v>
      </c>
      <c r="F9" s="936">
        <v>0</v>
      </c>
      <c r="G9" s="73">
        <v>1.99392763729406</v>
      </c>
      <c r="H9" s="940">
        <v>1.5941447277449099E-2</v>
      </c>
      <c r="I9" s="73">
        <v>0.35049965655147602</v>
      </c>
      <c r="J9" s="955">
        <v>6640</v>
      </c>
      <c r="K9" s="955">
        <v>5874</v>
      </c>
      <c r="L9" s="936">
        <v>0</v>
      </c>
      <c r="M9" s="73">
        <v>2.2459295479414298</v>
      </c>
      <c r="N9" s="73">
        <v>5.4954076172394901E-2</v>
      </c>
      <c r="P9" s="1501"/>
      <c r="Q9" s="473" t="s">
        <v>969</v>
      </c>
      <c r="R9" s="73">
        <v>2.9533484127778502</v>
      </c>
      <c r="S9" s="940">
        <v>7.8521136636967095E-2</v>
      </c>
      <c r="T9" s="73">
        <v>4.1473133479595097</v>
      </c>
      <c r="U9" s="73">
        <v>0.23882724750102</v>
      </c>
      <c r="W9" s="954"/>
    </row>
    <row r="10" spans="1:23" ht="13.8" thickBot="1" x14ac:dyDescent="0.3">
      <c r="A10" s="1501"/>
      <c r="B10" s="473" t="s">
        <v>780</v>
      </c>
      <c r="C10" s="73">
        <v>5.7995062677183498</v>
      </c>
      <c r="D10" s="955">
        <v>55018</v>
      </c>
      <c r="E10" s="955">
        <v>55018</v>
      </c>
      <c r="F10" s="936">
        <v>0</v>
      </c>
      <c r="G10" s="73">
        <v>21.6194660057328</v>
      </c>
      <c r="H10" s="940">
        <v>0.17284758536408501</v>
      </c>
      <c r="I10" s="73">
        <v>5.6114709184109097</v>
      </c>
      <c r="J10" s="955">
        <v>6640</v>
      </c>
      <c r="K10" s="955">
        <v>5874</v>
      </c>
      <c r="L10" s="936">
        <v>0</v>
      </c>
      <c r="M10" s="73">
        <v>20.323565793969799</v>
      </c>
      <c r="N10" s="73">
        <v>0.49728308875947902</v>
      </c>
      <c r="P10" s="1501"/>
      <c r="Q10" s="473" t="s">
        <v>780</v>
      </c>
      <c r="R10" s="73">
        <v>69.807296569432197</v>
      </c>
      <c r="S10" s="940">
        <v>4.3797296204646702E-2</v>
      </c>
      <c r="T10" s="73">
        <v>66.398148490608506</v>
      </c>
      <c r="U10" s="73">
        <v>0.14140453319143301</v>
      </c>
      <c r="W10" s="954"/>
    </row>
    <row r="11" spans="1:23" ht="13.8" thickBot="1" x14ac:dyDescent="0.3">
      <c r="A11" s="1501"/>
      <c r="B11" s="473" t="s">
        <v>781</v>
      </c>
      <c r="C11" s="73">
        <v>2.0139036865637601</v>
      </c>
      <c r="D11" s="955">
        <v>55018</v>
      </c>
      <c r="E11" s="955">
        <v>55018</v>
      </c>
      <c r="F11" s="936">
        <v>0</v>
      </c>
      <c r="G11" s="73">
        <v>14.1333024372864</v>
      </c>
      <c r="H11" s="940">
        <v>0.112995723338287</v>
      </c>
      <c r="I11" s="73">
        <v>2.2697853776067101</v>
      </c>
      <c r="J11" s="955">
        <v>6640</v>
      </c>
      <c r="K11" s="955">
        <v>5874</v>
      </c>
      <c r="L11" s="936">
        <v>0</v>
      </c>
      <c r="M11" s="73">
        <v>16.648294674351401</v>
      </c>
      <c r="N11" s="73">
        <v>0.40735545534514001</v>
      </c>
      <c r="P11" s="1501"/>
      <c r="Q11" s="473" t="s">
        <v>781</v>
      </c>
      <c r="R11" s="73">
        <v>24.240886279020899</v>
      </c>
      <c r="S11" s="940">
        <v>6.93767166784513E-2</v>
      </c>
      <c r="T11" s="73">
        <v>26.857404900678201</v>
      </c>
      <c r="U11" s="73">
        <v>0.20862526955181601</v>
      </c>
      <c r="W11" s="954"/>
    </row>
    <row r="12" spans="1:23" x14ac:dyDescent="0.25">
      <c r="A12" s="1502"/>
      <c r="B12" s="598" t="s">
        <v>720</v>
      </c>
      <c r="C12" s="73">
        <v>6.5623559379383994E-2</v>
      </c>
      <c r="D12" s="955">
        <v>55018</v>
      </c>
      <c r="E12" s="955">
        <v>55018</v>
      </c>
      <c r="F12" s="936">
        <v>0</v>
      </c>
      <c r="G12" s="73">
        <v>3.2541977743030701</v>
      </c>
      <c r="H12" s="940">
        <v>2.60173043791328E-2</v>
      </c>
      <c r="I12" s="956">
        <v>5.8347841588228602E-2</v>
      </c>
      <c r="J12" s="957">
        <v>6640</v>
      </c>
      <c r="K12" s="957">
        <v>5874</v>
      </c>
      <c r="L12" s="957">
        <v>0</v>
      </c>
      <c r="M12" s="956">
        <v>2.42098889166025</v>
      </c>
      <c r="N12" s="956">
        <v>5.9237480573138997E-2</v>
      </c>
      <c r="P12" s="1502"/>
      <c r="Q12" s="598" t="s">
        <v>720</v>
      </c>
      <c r="R12" s="73">
        <v>0.78989539110208995</v>
      </c>
      <c r="S12" s="940">
        <v>7.9391545010150694E-2</v>
      </c>
      <c r="T12" s="73">
        <v>0.69040519076214402</v>
      </c>
      <c r="U12" s="73">
        <v>0.24309573155317701</v>
      </c>
      <c r="W12" s="954"/>
    </row>
    <row r="13" spans="1:23" ht="13.8" thickBot="1" x14ac:dyDescent="0.3">
      <c r="A13" s="1500" t="s">
        <v>851</v>
      </c>
      <c r="B13" s="471" t="s">
        <v>991</v>
      </c>
      <c r="C13" s="932">
        <v>0.124160914747662</v>
      </c>
      <c r="D13" s="953">
        <v>55018</v>
      </c>
      <c r="E13" s="953">
        <v>55018</v>
      </c>
      <c r="F13" s="934">
        <v>0</v>
      </c>
      <c r="G13" s="932">
        <v>0.76320976698602405</v>
      </c>
      <c r="H13" s="938">
        <v>6.1018604860471198E-3</v>
      </c>
      <c r="I13" s="932">
        <v>9.49596495286507E-2</v>
      </c>
      <c r="J13" s="953">
        <v>6640</v>
      </c>
      <c r="K13" s="953">
        <v>5874</v>
      </c>
      <c r="L13" s="934">
        <v>0</v>
      </c>
      <c r="M13" s="932">
        <v>0.53518953137692404</v>
      </c>
      <c r="N13" s="932">
        <v>1.30951775851176E-2</v>
      </c>
      <c r="P13" s="1500" t="s">
        <v>851</v>
      </c>
      <c r="Q13" s="471" t="s">
        <v>991</v>
      </c>
      <c r="R13" s="932">
        <v>8.7520456903014594</v>
      </c>
      <c r="S13" s="938">
        <v>7.6139122675364102E-2</v>
      </c>
      <c r="T13" s="932">
        <v>6.9365436784603798</v>
      </c>
      <c r="U13" s="932">
        <v>0.23532676098320501</v>
      </c>
      <c r="W13" s="954"/>
    </row>
    <row r="14" spans="1:23" ht="13.8" thickBot="1" x14ac:dyDescent="0.3">
      <c r="A14" s="1501"/>
      <c r="B14" s="473" t="s">
        <v>969</v>
      </c>
      <c r="C14" s="73">
        <v>6.3439970665089093E-2</v>
      </c>
      <c r="D14" s="955">
        <v>55018</v>
      </c>
      <c r="E14" s="955">
        <v>55018</v>
      </c>
      <c r="F14" s="936">
        <v>0</v>
      </c>
      <c r="G14" s="73">
        <v>0.85860167475522997</v>
      </c>
      <c r="H14" s="940">
        <v>6.8645185885556903E-3</v>
      </c>
      <c r="I14" s="73">
        <v>8.3766089706688293E-2</v>
      </c>
      <c r="J14" s="955">
        <v>6640</v>
      </c>
      <c r="K14" s="955">
        <v>5874</v>
      </c>
      <c r="L14" s="936">
        <v>0</v>
      </c>
      <c r="M14" s="73">
        <v>0.95749268874431304</v>
      </c>
      <c r="N14" s="73">
        <v>2.3428217594801602E-2</v>
      </c>
      <c r="P14" s="1501"/>
      <c r="Q14" s="473" t="s">
        <v>969</v>
      </c>
      <c r="R14" s="73">
        <v>4.4718543108405902</v>
      </c>
      <c r="S14" s="940">
        <v>7.7904397603261399E-2</v>
      </c>
      <c r="T14" s="73">
        <v>6.1188846305605198</v>
      </c>
      <c r="U14" s="73">
        <v>0.23635829507615599</v>
      </c>
      <c r="W14" s="954"/>
    </row>
    <row r="15" spans="1:23" ht="13.8" thickBot="1" x14ac:dyDescent="0.3">
      <c r="A15" s="1501"/>
      <c r="B15" s="473" t="s">
        <v>780</v>
      </c>
      <c r="C15" s="73">
        <v>0.48949875685571498</v>
      </c>
      <c r="D15" s="955">
        <v>55018</v>
      </c>
      <c r="E15" s="955">
        <v>55018</v>
      </c>
      <c r="F15" s="936">
        <v>0</v>
      </c>
      <c r="G15" s="73">
        <v>6.8458862137790604</v>
      </c>
      <c r="H15" s="940">
        <v>5.4732845918359599E-2</v>
      </c>
      <c r="I15" s="73">
        <v>0.50737917531187404</v>
      </c>
      <c r="J15" s="955">
        <v>6640</v>
      </c>
      <c r="K15" s="955">
        <v>5874</v>
      </c>
      <c r="L15" s="936">
        <v>0</v>
      </c>
      <c r="M15" s="73">
        <v>7.9801287727015797</v>
      </c>
      <c r="N15" s="73">
        <v>0.19526017850494001</v>
      </c>
      <c r="P15" s="1501"/>
      <c r="Q15" s="473" t="s">
        <v>780</v>
      </c>
      <c r="R15" s="73">
        <v>34.504541900756699</v>
      </c>
      <c r="S15" s="940">
        <v>6.4506264340576103E-2</v>
      </c>
      <c r="T15" s="73">
        <v>37.062666391056503</v>
      </c>
      <c r="U15" s="73">
        <v>0.19352447508677401</v>
      </c>
      <c r="W15" s="954"/>
    </row>
    <row r="16" spans="1:23" ht="13.8" thickBot="1" x14ac:dyDescent="0.3">
      <c r="A16" s="1501"/>
      <c r="B16" s="473" t="s">
        <v>781</v>
      </c>
      <c r="C16" s="73">
        <v>0.71718236283895598</v>
      </c>
      <c r="D16" s="955">
        <v>55018</v>
      </c>
      <c r="E16" s="955">
        <v>55018</v>
      </c>
      <c r="F16" s="936">
        <v>0</v>
      </c>
      <c r="G16" s="73">
        <v>8.8813487652572096</v>
      </c>
      <c r="H16" s="940">
        <v>7.1006364747581596E-2</v>
      </c>
      <c r="I16" s="73">
        <v>0.66082331345168299</v>
      </c>
      <c r="J16" s="955">
        <v>6640</v>
      </c>
      <c r="K16" s="955">
        <v>5874</v>
      </c>
      <c r="L16" s="936">
        <v>0</v>
      </c>
      <c r="M16" s="73">
        <v>8.4482378471853607</v>
      </c>
      <c r="N16" s="73">
        <v>0.20671401139998699</v>
      </c>
      <c r="P16" s="1501"/>
      <c r="Q16" s="473" t="s">
        <v>781</v>
      </c>
      <c r="R16" s="73">
        <v>50.553854412248498</v>
      </c>
      <c r="S16" s="940">
        <v>5.6048309932926803E-2</v>
      </c>
      <c r="T16" s="73">
        <v>48.271342620314798</v>
      </c>
      <c r="U16" s="73">
        <v>0.17544755950100799</v>
      </c>
      <c r="W16" s="954"/>
    </row>
    <row r="17" spans="1:23" x14ac:dyDescent="0.25">
      <c r="A17" s="1502"/>
      <c r="B17" s="598" t="s">
        <v>720</v>
      </c>
      <c r="C17" s="73">
        <v>2.43682069824258E-2</v>
      </c>
      <c r="D17" s="955">
        <v>55018</v>
      </c>
      <c r="E17" s="955">
        <v>55018</v>
      </c>
      <c r="F17" s="936">
        <v>0</v>
      </c>
      <c r="G17" s="73">
        <v>0.68553145126597403</v>
      </c>
      <c r="H17" s="940">
        <v>5.4808225148132699E-3</v>
      </c>
      <c r="I17" s="73">
        <v>2.2048223825705801E-2</v>
      </c>
      <c r="J17" s="957">
        <v>6640</v>
      </c>
      <c r="K17" s="957">
        <v>5874</v>
      </c>
      <c r="L17" s="957">
        <v>0</v>
      </c>
      <c r="M17" s="956">
        <v>0.74135132800757697</v>
      </c>
      <c r="N17" s="956">
        <v>1.8139606109718001E-2</v>
      </c>
      <c r="P17" s="1502"/>
      <c r="Q17" s="598" t="s">
        <v>720</v>
      </c>
      <c r="R17" s="73">
        <v>1.7177036858527901</v>
      </c>
      <c r="S17" s="940">
        <v>7.9019439966809907E-2</v>
      </c>
      <c r="T17" s="73">
        <v>1.6105626796077801</v>
      </c>
      <c r="U17" s="73">
        <v>0.24196690348401101</v>
      </c>
      <c r="W17" s="954"/>
    </row>
    <row r="18" spans="1:23" ht="13.8" thickBot="1" x14ac:dyDescent="0.3">
      <c r="A18" s="1500" t="s">
        <v>1121</v>
      </c>
      <c r="B18" s="471" t="s">
        <v>991</v>
      </c>
      <c r="C18" s="932">
        <v>0.21942388226252199</v>
      </c>
      <c r="D18" s="953">
        <v>55018</v>
      </c>
      <c r="E18" s="953">
        <v>55018</v>
      </c>
      <c r="F18" s="934">
        <v>0</v>
      </c>
      <c r="G18" s="932">
        <v>0.82397266703521799</v>
      </c>
      <c r="H18" s="938">
        <v>6.5876597444764198E-3</v>
      </c>
      <c r="I18" s="932">
        <v>0.224160438598142</v>
      </c>
      <c r="J18" s="953">
        <v>6640</v>
      </c>
      <c r="K18" s="953">
        <v>5874</v>
      </c>
      <c r="L18" s="934">
        <v>0</v>
      </c>
      <c r="M18" s="932">
        <v>0.85117618032387798</v>
      </c>
      <c r="N18" s="932">
        <v>2.08268334563388E-2</v>
      </c>
      <c r="P18" s="1500" t="s">
        <v>1121</v>
      </c>
      <c r="Q18" s="471" t="s">
        <v>991</v>
      </c>
      <c r="R18" s="932">
        <v>4.7842659362308497</v>
      </c>
      <c r="S18" s="938">
        <v>7.7776905487596901E-2</v>
      </c>
      <c r="T18" s="932">
        <v>5.0085186657580802</v>
      </c>
      <c r="U18" s="932">
        <v>0.23775193401541</v>
      </c>
      <c r="W18" s="954"/>
    </row>
    <row r="19" spans="1:23" ht="13.8" thickBot="1" x14ac:dyDescent="0.3">
      <c r="A19" s="1501"/>
      <c r="B19" s="473" t="s">
        <v>969</v>
      </c>
      <c r="C19" s="73">
        <v>0.121039216714299</v>
      </c>
      <c r="D19" s="955">
        <v>55018</v>
      </c>
      <c r="E19" s="955">
        <v>55018</v>
      </c>
      <c r="F19" s="936">
        <v>0</v>
      </c>
      <c r="G19" s="73">
        <v>1.4910026851123599</v>
      </c>
      <c r="H19" s="940">
        <v>1.1920563339755901E-2</v>
      </c>
      <c r="I19" s="73">
        <v>0.18251536369263399</v>
      </c>
      <c r="J19" s="955">
        <v>6640</v>
      </c>
      <c r="K19" s="955">
        <v>5874</v>
      </c>
      <c r="L19" s="936">
        <v>0</v>
      </c>
      <c r="M19" s="73">
        <v>1.32332520528389</v>
      </c>
      <c r="N19" s="73">
        <v>3.23795170684123E-2</v>
      </c>
      <c r="P19" s="1501"/>
      <c r="Q19" s="473" t="s">
        <v>969</v>
      </c>
      <c r="R19" s="73">
        <v>2.6391101802740899</v>
      </c>
      <c r="S19" s="940">
        <v>7.8648160089631006E-2</v>
      </c>
      <c r="T19" s="73">
        <v>4.0780238099059396</v>
      </c>
      <c r="U19" s="73">
        <v>0.23891355306393999</v>
      </c>
      <c r="W19" s="954"/>
    </row>
    <row r="20" spans="1:23" ht="13.8" thickBot="1" x14ac:dyDescent="0.3">
      <c r="A20" s="1501"/>
      <c r="B20" s="473" t="s">
        <v>780</v>
      </c>
      <c r="C20" s="73">
        <v>3.56814878767088</v>
      </c>
      <c r="D20" s="955">
        <v>55018</v>
      </c>
      <c r="E20" s="955">
        <v>55018</v>
      </c>
      <c r="F20" s="936">
        <v>0</v>
      </c>
      <c r="G20" s="73">
        <v>14.8742765214327</v>
      </c>
      <c r="H20" s="940">
        <v>0.118919809586676</v>
      </c>
      <c r="I20" s="73">
        <v>3.2941239313521402</v>
      </c>
      <c r="J20" s="955">
        <v>6640</v>
      </c>
      <c r="K20" s="955">
        <v>5874</v>
      </c>
      <c r="L20" s="936">
        <v>0</v>
      </c>
      <c r="M20" s="73">
        <v>14.193288288273701</v>
      </c>
      <c r="N20" s="73">
        <v>0.34728562454038903</v>
      </c>
      <c r="P20" s="1501"/>
      <c r="Q20" s="473" t="s">
        <v>780</v>
      </c>
      <c r="R20" s="73">
        <v>77.799064186792705</v>
      </c>
      <c r="S20" s="940">
        <v>3.7556225712139103E-2</v>
      </c>
      <c r="T20" s="73">
        <v>73.602109724076598</v>
      </c>
      <c r="U20" s="73">
        <v>0.125333260540718</v>
      </c>
      <c r="W20" s="954"/>
    </row>
    <row r="21" spans="1:23" ht="13.8" thickBot="1" x14ac:dyDescent="0.3">
      <c r="A21" s="1501"/>
      <c r="B21" s="473" t="s">
        <v>781</v>
      </c>
      <c r="C21" s="73">
        <v>0.66180493380372996</v>
      </c>
      <c r="D21" s="955">
        <v>55018</v>
      </c>
      <c r="E21" s="955">
        <v>55018</v>
      </c>
      <c r="F21" s="936">
        <v>0</v>
      </c>
      <c r="G21" s="73">
        <v>7.7577153846901998</v>
      </c>
      <c r="H21" s="940">
        <v>6.2022918227024999E-2</v>
      </c>
      <c r="I21" s="73">
        <v>0.76173597252535397</v>
      </c>
      <c r="J21" s="955">
        <v>6640</v>
      </c>
      <c r="K21" s="955">
        <v>5874</v>
      </c>
      <c r="L21" s="936">
        <v>0</v>
      </c>
      <c r="M21" s="73">
        <v>9.3857983709051709</v>
      </c>
      <c r="N21" s="73">
        <v>0.229654522817166</v>
      </c>
      <c r="P21" s="1501"/>
      <c r="Q21" s="473" t="s">
        <v>781</v>
      </c>
      <c r="R21" s="73">
        <v>14.429836755137501</v>
      </c>
      <c r="S21" s="940">
        <v>7.3732248843873596E-2</v>
      </c>
      <c r="T21" s="73">
        <v>17.0198134007588</v>
      </c>
      <c r="U21" s="73">
        <v>0.222212728414658</v>
      </c>
      <c r="W21" s="954"/>
    </row>
    <row r="22" spans="1:23" x14ac:dyDescent="0.25">
      <c r="A22" s="1502"/>
      <c r="B22" s="598" t="s">
        <v>720</v>
      </c>
      <c r="C22" s="73">
        <v>1.5947842115569801E-2</v>
      </c>
      <c r="D22" s="955">
        <v>55018</v>
      </c>
      <c r="E22" s="955">
        <v>55018</v>
      </c>
      <c r="F22" s="936">
        <v>0</v>
      </c>
      <c r="G22" s="73">
        <v>0.47901836788449398</v>
      </c>
      <c r="H22" s="940">
        <v>3.8297508463865102E-3</v>
      </c>
      <c r="I22" s="956">
        <v>1.30478656903633E-2</v>
      </c>
      <c r="J22" s="957">
        <v>6640</v>
      </c>
      <c r="K22" s="957">
        <v>5874</v>
      </c>
      <c r="L22" s="957">
        <v>0</v>
      </c>
      <c r="M22" s="956">
        <v>0.445628186020745</v>
      </c>
      <c r="N22" s="956">
        <v>1.0903763789739699E-2</v>
      </c>
      <c r="P22" s="1502"/>
      <c r="Q22" s="598" t="s">
        <v>720</v>
      </c>
      <c r="R22" s="73">
        <v>0.34772294156487199</v>
      </c>
      <c r="S22" s="940">
        <v>7.9568269579376405E-2</v>
      </c>
      <c r="T22" s="956">
        <v>0.29153439950054899</v>
      </c>
      <c r="U22" s="956">
        <v>0.24358343175862199</v>
      </c>
      <c r="W22" s="954"/>
    </row>
    <row r="23" spans="1:23" ht="13.8" thickBot="1" x14ac:dyDescent="0.3">
      <c r="A23" s="1500" t="s">
        <v>854</v>
      </c>
      <c r="B23" s="471" t="s">
        <v>991</v>
      </c>
      <c r="C23" s="932">
        <v>1.0448643990933599</v>
      </c>
      <c r="D23" s="953">
        <v>55018</v>
      </c>
      <c r="E23" s="953">
        <v>55018</v>
      </c>
      <c r="F23" s="934">
        <v>0</v>
      </c>
      <c r="G23" s="932">
        <v>2.8244792754997698</v>
      </c>
      <c r="H23" s="938">
        <v>2.2581705882632801E-2</v>
      </c>
      <c r="I23" s="932">
        <v>1.05844897846799</v>
      </c>
      <c r="J23" s="953">
        <v>6640</v>
      </c>
      <c r="K23" s="953">
        <v>5874</v>
      </c>
      <c r="L23" s="934">
        <v>0</v>
      </c>
      <c r="M23" s="932">
        <v>2.8010698552989899</v>
      </c>
      <c r="N23" s="932">
        <v>6.8537415313578695E-2</v>
      </c>
      <c r="P23" s="1500" t="s">
        <v>854</v>
      </c>
      <c r="Q23" s="471" t="s">
        <v>991</v>
      </c>
      <c r="R23" s="932">
        <v>8.0892544545319591</v>
      </c>
      <c r="S23" s="938">
        <v>7.6415145498784406E-2</v>
      </c>
      <c r="T23" s="932">
        <v>7.4120348730786203</v>
      </c>
      <c r="U23" s="932">
        <v>0.23472481097313999</v>
      </c>
      <c r="W23" s="954"/>
    </row>
    <row r="24" spans="1:23" ht="13.8" thickBot="1" x14ac:dyDescent="0.3">
      <c r="A24" s="1501"/>
      <c r="B24" s="473" t="s">
        <v>969</v>
      </c>
      <c r="C24" s="73">
        <v>0.48128365822494301</v>
      </c>
      <c r="D24" s="955">
        <v>55018</v>
      </c>
      <c r="E24" s="955">
        <v>55018</v>
      </c>
      <c r="F24" s="936">
        <v>0</v>
      </c>
      <c r="G24" s="73">
        <v>4.1255045643481996</v>
      </c>
      <c r="H24" s="940">
        <v>3.2983400337779398E-2</v>
      </c>
      <c r="I24" s="73">
        <v>0.60051428960617304</v>
      </c>
      <c r="J24" s="955">
        <v>6640</v>
      </c>
      <c r="K24" s="955">
        <v>5874</v>
      </c>
      <c r="L24" s="936">
        <v>0</v>
      </c>
      <c r="M24" s="73">
        <v>4.4055803746062701</v>
      </c>
      <c r="N24" s="73">
        <v>0.107797058777569</v>
      </c>
      <c r="P24" s="1501"/>
      <c r="Q24" s="473" t="s">
        <v>969</v>
      </c>
      <c r="R24" s="73">
        <v>3.7260585962807702</v>
      </c>
      <c r="S24" s="940">
        <v>7.8207909236731696E-2</v>
      </c>
      <c r="T24" s="73">
        <v>4.2052408258596099</v>
      </c>
      <c r="U24" s="73">
        <v>0.238755070333006</v>
      </c>
      <c r="W24" s="954"/>
    </row>
    <row r="25" spans="1:23" ht="13.5" customHeight="1" thickBot="1" x14ac:dyDescent="0.3">
      <c r="A25" s="1501"/>
      <c r="B25" s="473" t="s">
        <v>780</v>
      </c>
      <c r="C25" s="73">
        <v>9.0375773343230907</v>
      </c>
      <c r="D25" s="955">
        <v>55018</v>
      </c>
      <c r="E25" s="955">
        <v>55018</v>
      </c>
      <c r="F25" s="936">
        <v>0</v>
      </c>
      <c r="G25" s="73">
        <v>32.5185034595007</v>
      </c>
      <c r="H25" s="940">
        <v>0.25998536694374802</v>
      </c>
      <c r="I25" s="73">
        <v>9.1551807501284905</v>
      </c>
      <c r="J25" s="955">
        <v>6640</v>
      </c>
      <c r="K25" s="955">
        <v>5874</v>
      </c>
      <c r="L25" s="936">
        <v>0</v>
      </c>
      <c r="M25" s="73">
        <v>32.927401253645201</v>
      </c>
      <c r="N25" s="73">
        <v>0.805677505917481</v>
      </c>
      <c r="P25" s="1501"/>
      <c r="Q25" s="473" t="s">
        <v>780</v>
      </c>
      <c r="R25" s="73">
        <v>69.968182257224996</v>
      </c>
      <c r="S25" s="940">
        <v>4.3680450588483598E-2</v>
      </c>
      <c r="T25" s="73">
        <v>64.111280155902804</v>
      </c>
      <c r="U25" s="73">
        <v>0.14613717642809901</v>
      </c>
      <c r="W25" s="954"/>
    </row>
    <row r="26" spans="1:23" ht="13.8" thickBot="1" x14ac:dyDescent="0.3">
      <c r="A26" s="1501"/>
      <c r="B26" s="473" t="s">
        <v>781</v>
      </c>
      <c r="C26" s="73">
        <v>2.2005419973520701</v>
      </c>
      <c r="D26" s="955">
        <v>55018</v>
      </c>
      <c r="E26" s="955">
        <v>55018</v>
      </c>
      <c r="F26" s="936">
        <v>0</v>
      </c>
      <c r="G26" s="73">
        <v>18.260638926773598</v>
      </c>
      <c r="H26" s="940">
        <v>0.14599376991370999</v>
      </c>
      <c r="I26" s="73">
        <v>3.3003132982147201</v>
      </c>
      <c r="J26" s="955">
        <v>6640</v>
      </c>
      <c r="K26" s="955">
        <v>5874</v>
      </c>
      <c r="L26" s="936">
        <v>0</v>
      </c>
      <c r="M26" s="73">
        <v>24.3889710348557</v>
      </c>
      <c r="N26" s="73">
        <v>0.59675664058307398</v>
      </c>
      <c r="P26" s="1501"/>
      <c r="Q26" s="473" t="s">
        <v>781</v>
      </c>
      <c r="R26" s="73">
        <v>17.036415605614302</v>
      </c>
      <c r="S26" s="940">
        <v>7.2600573857086903E-2</v>
      </c>
      <c r="T26" s="73">
        <v>23.111210607297501</v>
      </c>
      <c r="U26" s="73">
        <v>0.21390120926237099</v>
      </c>
      <c r="W26" s="954"/>
    </row>
    <row r="27" spans="1:23" x14ac:dyDescent="0.25">
      <c r="A27" s="1502"/>
      <c r="B27" s="598" t="s">
        <v>720</v>
      </c>
      <c r="C27" s="73">
        <v>0.15242851872373001</v>
      </c>
      <c r="D27" s="955">
        <v>55018</v>
      </c>
      <c r="E27" s="955">
        <v>55018</v>
      </c>
      <c r="F27" s="936">
        <v>0</v>
      </c>
      <c r="G27" s="73">
        <v>4.0107815415475701</v>
      </c>
      <c r="H27" s="940">
        <v>3.2066190011145898E-2</v>
      </c>
      <c r="I27" s="956">
        <v>0.165682976937157</v>
      </c>
      <c r="J27" s="957">
        <v>6640</v>
      </c>
      <c r="K27" s="957">
        <v>5874</v>
      </c>
      <c r="L27" s="957">
        <v>0</v>
      </c>
      <c r="M27" s="956">
        <v>4.6471497023314603</v>
      </c>
      <c r="N27" s="956">
        <v>0.113707849367101</v>
      </c>
      <c r="P27" s="1502"/>
      <c r="Q27" s="598" t="s">
        <v>720</v>
      </c>
      <c r="R27" s="73">
        <v>1.18008908634801</v>
      </c>
      <c r="S27" s="940">
        <v>7.9235267584016097E-2</v>
      </c>
      <c r="T27" s="73">
        <v>1.1602335378613899</v>
      </c>
      <c r="U27" s="73">
        <v>0.24252001341309601</v>
      </c>
      <c r="W27" s="954"/>
    </row>
    <row r="28" spans="1:23" ht="13.8" thickBot="1" x14ac:dyDescent="0.3">
      <c r="A28" s="1500" t="s">
        <v>853</v>
      </c>
      <c r="B28" s="471" t="s">
        <v>991</v>
      </c>
      <c r="C28" s="932">
        <v>9.2769397085416695E-3</v>
      </c>
      <c r="D28" s="953">
        <v>55018</v>
      </c>
      <c r="E28" s="953">
        <v>55018</v>
      </c>
      <c r="F28" s="934">
        <v>0</v>
      </c>
      <c r="G28" s="932">
        <v>0.201660076782013</v>
      </c>
      <c r="H28" s="938">
        <v>1.6122718908443E-3</v>
      </c>
      <c r="I28" s="932">
        <v>1.4626086454009901E-2</v>
      </c>
      <c r="J28" s="953">
        <v>6640</v>
      </c>
      <c r="K28" s="953">
        <v>5874</v>
      </c>
      <c r="L28" s="934">
        <v>0</v>
      </c>
      <c r="M28" s="932">
        <v>0.26164651370203701</v>
      </c>
      <c r="N28" s="932">
        <v>6.4020451832081599E-3</v>
      </c>
      <c r="P28" s="1500" t="s">
        <v>853</v>
      </c>
      <c r="Q28" s="471" t="s">
        <v>991</v>
      </c>
      <c r="R28" s="932">
        <v>1.0584552008958099</v>
      </c>
      <c r="S28" s="938">
        <v>7.9284016512865194E-2</v>
      </c>
      <c r="T28" s="932">
        <v>1.5995867278773099</v>
      </c>
      <c r="U28" s="932">
        <v>0.24198039956174699</v>
      </c>
      <c r="W28" s="954"/>
    </row>
    <row r="29" spans="1:23" ht="13.8" thickBot="1" x14ac:dyDescent="0.3">
      <c r="A29" s="1501"/>
      <c r="B29" s="473" t="s">
        <v>969</v>
      </c>
      <c r="C29" s="73">
        <v>7.7641256144522098E-3</v>
      </c>
      <c r="D29" s="955">
        <v>55018</v>
      </c>
      <c r="E29" s="955">
        <v>55018</v>
      </c>
      <c r="F29" s="936">
        <v>0</v>
      </c>
      <c r="G29" s="73">
        <v>0.27708583662720898</v>
      </c>
      <c r="H29" s="940">
        <v>2.2153006825839502E-3</v>
      </c>
      <c r="I29" s="956">
        <v>1.0781679640329301E-2</v>
      </c>
      <c r="J29" s="957">
        <v>6640</v>
      </c>
      <c r="K29" s="957">
        <v>5874</v>
      </c>
      <c r="L29" s="957">
        <v>0</v>
      </c>
      <c r="M29" s="956">
        <v>0.32087065768036299</v>
      </c>
      <c r="N29" s="956">
        <v>7.8511592582301802E-3</v>
      </c>
      <c r="P29" s="1501"/>
      <c r="Q29" s="473" t="s">
        <v>969</v>
      </c>
      <c r="R29" s="73">
        <v>0.88585022595960605</v>
      </c>
      <c r="S29" s="940">
        <v>7.9353142442578004E-2</v>
      </c>
      <c r="T29" s="73">
        <v>1.1791419195507</v>
      </c>
      <c r="U29" s="73">
        <v>0.242496814854059</v>
      </c>
      <c r="W29" s="954"/>
    </row>
    <row r="30" spans="1:23" ht="13.8" thickBot="1" x14ac:dyDescent="0.3">
      <c r="A30" s="1501"/>
      <c r="B30" s="473" t="s">
        <v>780</v>
      </c>
      <c r="C30" s="73">
        <v>0.62167763407545795</v>
      </c>
      <c r="D30" s="955">
        <v>55018</v>
      </c>
      <c r="E30" s="955">
        <v>55018</v>
      </c>
      <c r="F30" s="936">
        <v>0</v>
      </c>
      <c r="G30" s="73">
        <v>8.9337406637081997</v>
      </c>
      <c r="H30" s="940">
        <v>7.1425237865793301E-2</v>
      </c>
      <c r="I30" s="73">
        <v>0.63905153198259002</v>
      </c>
      <c r="J30" s="955">
        <v>6640</v>
      </c>
      <c r="K30" s="955">
        <v>5874</v>
      </c>
      <c r="L30" s="936">
        <v>0</v>
      </c>
      <c r="M30" s="73">
        <v>8.5232613532277401</v>
      </c>
      <c r="N30" s="73">
        <v>0.20854970899324099</v>
      </c>
      <c r="P30" s="1501"/>
      <c r="Q30" s="473" t="s">
        <v>780</v>
      </c>
      <c r="R30" s="73">
        <v>70.930494941333194</v>
      </c>
      <c r="S30" s="940">
        <v>4.2974924129677398E-2</v>
      </c>
      <c r="T30" s="73">
        <v>69.890079769681606</v>
      </c>
      <c r="U30" s="73">
        <v>0.133855595580535</v>
      </c>
      <c r="W30" s="954"/>
    </row>
    <row r="31" spans="1:23" ht="13.8" thickBot="1" x14ac:dyDescent="0.3">
      <c r="A31" s="1501"/>
      <c r="B31" s="473" t="s">
        <v>781</v>
      </c>
      <c r="C31" s="73">
        <v>0.13331144112926599</v>
      </c>
      <c r="D31" s="955">
        <v>55018</v>
      </c>
      <c r="E31" s="955">
        <v>55018</v>
      </c>
      <c r="F31" s="936">
        <v>0</v>
      </c>
      <c r="G31" s="73">
        <v>5.0838471725972099</v>
      </c>
      <c r="H31" s="940">
        <v>4.0645347480388498E-2</v>
      </c>
      <c r="I31" s="956">
        <v>0.142284324671306</v>
      </c>
      <c r="J31" s="957">
        <v>6640</v>
      </c>
      <c r="K31" s="957">
        <v>5874</v>
      </c>
      <c r="L31" s="957">
        <v>0</v>
      </c>
      <c r="M31" s="956">
        <v>6.1449752288893196</v>
      </c>
      <c r="N31" s="956">
        <v>0.15035709250781401</v>
      </c>
      <c r="P31" s="1501"/>
      <c r="Q31" s="473" t="s">
        <v>781</v>
      </c>
      <c r="R31" s="73">
        <v>15.210208607076099</v>
      </c>
      <c r="S31" s="940">
        <v>7.33952718286002E-2</v>
      </c>
      <c r="T31" s="73">
        <v>15.5609716956656</v>
      </c>
      <c r="U31" s="73">
        <v>0.22415753480266101</v>
      </c>
      <c r="W31" s="954"/>
    </row>
    <row r="32" spans="1:23" x14ac:dyDescent="0.25">
      <c r="A32" s="1502"/>
      <c r="B32" s="598" t="s">
        <v>720</v>
      </c>
      <c r="C32" s="73">
        <v>0.104430166974224</v>
      </c>
      <c r="D32" s="955">
        <v>55018</v>
      </c>
      <c r="E32" s="955">
        <v>55018</v>
      </c>
      <c r="F32" s="936">
        <v>0</v>
      </c>
      <c r="G32" s="73">
        <v>5.1846117702474599</v>
      </c>
      <c r="H32" s="940">
        <v>4.1450960227225601E-2</v>
      </c>
      <c r="I32" s="956">
        <v>0.10762295701322</v>
      </c>
      <c r="J32" s="957">
        <v>6640</v>
      </c>
      <c r="K32" s="957">
        <v>5874</v>
      </c>
      <c r="L32" s="957">
        <v>0</v>
      </c>
      <c r="M32" s="956">
        <v>5.1555188845789601</v>
      </c>
      <c r="N32" s="956">
        <v>0.12614677862493701</v>
      </c>
      <c r="P32" s="1502"/>
      <c r="Q32" s="598" t="s">
        <v>720</v>
      </c>
      <c r="R32" s="73">
        <v>11.914991024735301</v>
      </c>
      <c r="S32" s="940">
        <v>7.4807872080504698E-2</v>
      </c>
      <c r="T32" s="73">
        <v>11.770219887224799</v>
      </c>
      <c r="U32" s="73">
        <v>0.22913388923686701</v>
      </c>
      <c r="W32" s="954"/>
    </row>
    <row r="33" spans="1:23" ht="13.8" thickBot="1" x14ac:dyDescent="0.3">
      <c r="A33" s="1500" t="s">
        <v>855</v>
      </c>
      <c r="B33" s="471" t="s">
        <v>991</v>
      </c>
      <c r="C33" s="932">
        <v>3.18393055992401E-2</v>
      </c>
      <c r="D33" s="953">
        <v>55018</v>
      </c>
      <c r="E33" s="953">
        <v>55018</v>
      </c>
      <c r="F33" s="934">
        <v>0</v>
      </c>
      <c r="G33" s="932">
        <v>0.32635468491791703</v>
      </c>
      <c r="H33" s="938">
        <v>2.6092050213155399E-3</v>
      </c>
      <c r="I33" s="932">
        <v>2.41869035829495E-2</v>
      </c>
      <c r="J33" s="953">
        <v>6640</v>
      </c>
      <c r="K33" s="953">
        <v>5874</v>
      </c>
      <c r="L33" s="934">
        <v>0</v>
      </c>
      <c r="M33" s="932">
        <v>0.22978758357760101</v>
      </c>
      <c r="N33" s="932">
        <v>5.6225113485720898E-3</v>
      </c>
      <c r="P33" s="1500" t="s">
        <v>855</v>
      </c>
      <c r="Q33" s="471" t="s">
        <v>991</v>
      </c>
      <c r="R33" s="932">
        <v>2.1772723065713802</v>
      </c>
      <c r="S33" s="938">
        <v>7.8834475796941694E-2</v>
      </c>
      <c r="T33" s="932">
        <v>1.55725490010328</v>
      </c>
      <c r="U33" s="932">
        <v>0.242032443912022</v>
      </c>
      <c r="W33" s="954"/>
    </row>
    <row r="34" spans="1:23" ht="13.8" thickBot="1" x14ac:dyDescent="0.3">
      <c r="A34" s="1501"/>
      <c r="B34" s="473" t="s">
        <v>969</v>
      </c>
      <c r="C34" s="73">
        <v>1.22296965528183E-2</v>
      </c>
      <c r="D34" s="955">
        <v>55018</v>
      </c>
      <c r="E34" s="955">
        <v>55018</v>
      </c>
      <c r="F34" s="936">
        <v>0</v>
      </c>
      <c r="G34" s="73">
        <v>0.34985117098081098</v>
      </c>
      <c r="H34" s="940">
        <v>2.7970593780991498E-3</v>
      </c>
      <c r="I34" s="956">
        <v>2.8900534478940199E-2</v>
      </c>
      <c r="J34" s="957">
        <v>6640</v>
      </c>
      <c r="K34" s="957">
        <v>5874</v>
      </c>
      <c r="L34" s="957">
        <v>0</v>
      </c>
      <c r="M34" s="956">
        <v>0.76740658625625202</v>
      </c>
      <c r="N34" s="956">
        <v>1.8777133964410199E-2</v>
      </c>
      <c r="P34" s="1501"/>
      <c r="Q34" s="473" t="s">
        <v>969</v>
      </c>
      <c r="R34" s="73">
        <v>0.83630528747643995</v>
      </c>
      <c r="S34" s="940">
        <v>7.9372973391890103E-2</v>
      </c>
      <c r="T34" s="73">
        <v>1.8607383445585</v>
      </c>
      <c r="U34" s="73">
        <v>0.24165908202547001</v>
      </c>
      <c r="W34" s="954"/>
    </row>
    <row r="35" spans="1:23" ht="13.8" thickBot="1" x14ac:dyDescent="0.3">
      <c r="A35" s="1501"/>
      <c r="B35" s="473" t="s">
        <v>780</v>
      </c>
      <c r="C35" s="73">
        <v>1.36030264526526</v>
      </c>
      <c r="D35" s="955">
        <v>55018</v>
      </c>
      <c r="E35" s="955">
        <v>55018</v>
      </c>
      <c r="F35" s="936">
        <v>0</v>
      </c>
      <c r="G35" s="73">
        <v>9.9697649759797393</v>
      </c>
      <c r="H35" s="940">
        <v>7.9708250069107603E-2</v>
      </c>
      <c r="I35" s="73">
        <v>1.4774412145664899</v>
      </c>
      <c r="J35" s="955">
        <v>6640</v>
      </c>
      <c r="K35" s="955">
        <v>5874</v>
      </c>
      <c r="L35" s="936">
        <v>0</v>
      </c>
      <c r="M35" s="73">
        <v>11.535417846092599</v>
      </c>
      <c r="N35" s="73">
        <v>0.28225205531295999</v>
      </c>
      <c r="P35" s="1501"/>
      <c r="Q35" s="473" t="s">
        <v>780</v>
      </c>
      <c r="R35" s="73">
        <v>93.021792477865006</v>
      </c>
      <c r="S35" s="940">
        <v>2.1055629992187699E-2</v>
      </c>
      <c r="T35" s="73">
        <v>95.123898894611798</v>
      </c>
      <c r="U35" s="73">
        <v>5.3866415825547603E-2</v>
      </c>
      <c r="W35" s="954"/>
    </row>
    <row r="36" spans="1:23" ht="13.8" thickBot="1" x14ac:dyDescent="0.3">
      <c r="A36" s="1501"/>
      <c r="B36" s="473" t="s">
        <v>781</v>
      </c>
      <c r="C36" s="73">
        <v>5.11539580460681E-2</v>
      </c>
      <c r="D36" s="955">
        <v>55018</v>
      </c>
      <c r="E36" s="955">
        <v>55018</v>
      </c>
      <c r="F36" s="936">
        <v>0</v>
      </c>
      <c r="G36" s="73">
        <v>1.9467013534415001</v>
      </c>
      <c r="H36" s="940">
        <v>1.55638732371158E-2</v>
      </c>
      <c r="I36" s="956">
        <v>2.2515584895674599E-2</v>
      </c>
      <c r="J36" s="957">
        <v>6640</v>
      </c>
      <c r="K36" s="957">
        <v>5874</v>
      </c>
      <c r="L36" s="957">
        <v>0</v>
      </c>
      <c r="M36" s="956">
        <v>0.68170727918984897</v>
      </c>
      <c r="N36" s="956">
        <v>1.66802176774478E-2</v>
      </c>
      <c r="P36" s="1501"/>
      <c r="Q36" s="473" t="s">
        <v>781</v>
      </c>
      <c r="R36" s="73">
        <v>3.4980692615317701</v>
      </c>
      <c r="S36" s="940">
        <v>7.8300457776542806E-2</v>
      </c>
      <c r="T36" s="73">
        <v>1.4496483515235099</v>
      </c>
      <c r="U36" s="73">
        <v>0.24216468912026701</v>
      </c>
      <c r="W36" s="954"/>
    </row>
    <row r="37" spans="1:23" x14ac:dyDescent="0.25">
      <c r="A37" s="1502"/>
      <c r="B37" s="586" t="s">
        <v>720</v>
      </c>
      <c r="C37" s="958">
        <v>6.8227421982118798E-3</v>
      </c>
      <c r="D37" s="959">
        <v>55018</v>
      </c>
      <c r="E37" s="959">
        <v>55018</v>
      </c>
      <c r="F37" s="959">
        <v>0</v>
      </c>
      <c r="G37" s="958">
        <v>1.0301966363199</v>
      </c>
      <c r="H37" s="960">
        <v>8.23641994630573E-3</v>
      </c>
      <c r="I37" s="958">
        <v>1.3139103523538001E-4</v>
      </c>
      <c r="J37" s="959">
        <v>6640</v>
      </c>
      <c r="K37" s="959">
        <v>5874</v>
      </c>
      <c r="L37" s="959">
        <v>0</v>
      </c>
      <c r="M37" s="958">
        <v>1.26300676917365E-2</v>
      </c>
      <c r="N37" s="958">
        <v>3.0903627526088798E-4</v>
      </c>
      <c r="P37" s="1502"/>
      <c r="Q37" s="586" t="s">
        <v>720</v>
      </c>
      <c r="R37" s="942">
        <v>0.46656066655540301</v>
      </c>
      <c r="S37" s="961">
        <v>7.9520811893810495E-2</v>
      </c>
      <c r="T37" s="958">
        <v>8.4595092029133307E-3</v>
      </c>
      <c r="U37" s="958">
        <v>0.243928956498075</v>
      </c>
      <c r="W37" s="954"/>
    </row>
    <row r="38" spans="1:23" ht="47.25" customHeight="1" x14ac:dyDescent="0.25">
      <c r="A38" s="1209" t="s">
        <v>1275</v>
      </c>
      <c r="B38" s="1209"/>
      <c r="C38" s="1209"/>
      <c r="D38" s="1209"/>
      <c r="E38" s="1209"/>
      <c r="F38" s="1209"/>
      <c r="G38" s="1209"/>
      <c r="H38" s="1209"/>
      <c r="I38" s="1209"/>
      <c r="J38" s="1209"/>
      <c r="K38" s="1209"/>
      <c r="L38" s="1209"/>
      <c r="M38" s="1209"/>
      <c r="N38" s="1209"/>
    </row>
    <row r="40" spans="1:23" ht="12.75" customHeight="1" x14ac:dyDescent="0.25">
      <c r="A40" s="1215" t="s">
        <v>290</v>
      </c>
      <c r="B40" s="1215"/>
      <c r="C40" s="1215"/>
      <c r="D40" s="1215"/>
      <c r="E40" s="1215"/>
      <c r="F40" s="1215"/>
    </row>
    <row r="41" spans="1:23" x14ac:dyDescent="0.25">
      <c r="A41" s="1215" t="s">
        <v>291</v>
      </c>
      <c r="B41" s="1215"/>
      <c r="C41" s="1215"/>
      <c r="D41" s="1215"/>
      <c r="E41" s="1215"/>
      <c r="F41" s="1215"/>
    </row>
  </sheetData>
  <mergeCells count="24">
    <mergeCell ref="A38:N38"/>
    <mergeCell ref="A40:F40"/>
    <mergeCell ref="A41:F41"/>
    <mergeCell ref="A23:A27"/>
    <mergeCell ref="P23:P27"/>
    <mergeCell ref="A28:A32"/>
    <mergeCell ref="P28:P32"/>
    <mergeCell ref="A33:A37"/>
    <mergeCell ref="P33:P37"/>
    <mergeCell ref="A8:A12"/>
    <mergeCell ref="P8:P12"/>
    <mergeCell ref="A13:A17"/>
    <mergeCell ref="P13:P17"/>
    <mergeCell ref="A18:A22"/>
    <mergeCell ref="P18:P22"/>
    <mergeCell ref="A1:N1"/>
    <mergeCell ref="A5:N5"/>
    <mergeCell ref="P5:U5"/>
    <mergeCell ref="A6:B7"/>
    <mergeCell ref="C6:H6"/>
    <mergeCell ref="I6:N6"/>
    <mergeCell ref="P6:Q7"/>
    <mergeCell ref="R6:S6"/>
    <mergeCell ref="T6:U6"/>
  </mergeCells>
  <hyperlinks>
    <hyperlink ref="A3" location="Kapitel5" display="&lt;  Zurück zur Übersicht"/>
  </hyperlinks>
  <pageMargins left="0.7" right="0.7" top="0.78740157499999996" bottom="0.78740157499999996"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4"/>
  <sheetViews>
    <sheetView showGridLines="0" workbookViewId="0">
      <selection sqref="A1:E1"/>
    </sheetView>
  </sheetViews>
  <sheetFormatPr baseColWidth="10" defaultColWidth="11.44140625" defaultRowHeight="13.2" x14ac:dyDescent="0.25"/>
  <cols>
    <col min="1" max="1" width="35.6640625" style="69" customWidth="1"/>
    <col min="2" max="2" width="17.109375" style="69" customWidth="1"/>
    <col min="3" max="5" width="15.6640625" style="69" customWidth="1"/>
    <col min="6" max="16384" width="11.44140625" style="69"/>
  </cols>
  <sheetData>
    <row r="1" spans="1:5" ht="24.6" x14ac:dyDescent="0.25">
      <c r="A1" s="1208" t="s">
        <v>1276</v>
      </c>
      <c r="B1" s="1208"/>
      <c r="C1" s="1208"/>
      <c r="D1" s="1208"/>
      <c r="E1" s="1208"/>
    </row>
    <row r="3" spans="1:5" ht="13.8" x14ac:dyDescent="0.25">
      <c r="A3" s="434" t="s">
        <v>7</v>
      </c>
      <c r="B3" s="950"/>
    </row>
    <row r="5" spans="1:5" ht="43.5" customHeight="1" x14ac:dyDescent="0.25">
      <c r="A5" s="1192" t="s">
        <v>1277</v>
      </c>
      <c r="B5" s="1192"/>
      <c r="C5" s="1192"/>
      <c r="D5" s="1192"/>
      <c r="E5" s="1192"/>
    </row>
    <row r="6" spans="1:5" x14ac:dyDescent="0.25">
      <c r="A6" s="1506"/>
      <c r="B6" s="1506"/>
      <c r="C6" s="5" t="s">
        <v>780</v>
      </c>
      <c r="D6" s="5" t="s">
        <v>781</v>
      </c>
      <c r="E6" s="5" t="s">
        <v>156</v>
      </c>
    </row>
    <row r="7" spans="1:5" x14ac:dyDescent="0.25">
      <c r="A7" s="962" t="s">
        <v>19</v>
      </c>
      <c r="B7" s="963"/>
      <c r="C7" s="963"/>
      <c r="D7" s="964"/>
      <c r="E7" s="964"/>
    </row>
    <row r="8" spans="1:5" x14ac:dyDescent="0.25">
      <c r="A8" s="1507"/>
      <c r="B8" s="965" t="s">
        <v>1106</v>
      </c>
      <c r="C8" s="966">
        <v>6.2890050245740703</v>
      </c>
      <c r="D8" s="966">
        <v>2.73108604940272</v>
      </c>
      <c r="E8" s="966">
        <v>9.0200910739767899</v>
      </c>
    </row>
    <row r="9" spans="1:5" x14ac:dyDescent="0.25">
      <c r="A9" s="1508"/>
      <c r="B9" s="965" t="s">
        <v>17</v>
      </c>
      <c r="C9" s="967">
        <v>55018</v>
      </c>
      <c r="D9" s="967">
        <v>55018</v>
      </c>
      <c r="E9" s="967">
        <v>55018.000000000196</v>
      </c>
    </row>
    <row r="10" spans="1:5" x14ac:dyDescent="0.25">
      <c r="A10" s="1508"/>
      <c r="B10" s="965" t="s">
        <v>18</v>
      </c>
      <c r="C10" s="72">
        <v>55018</v>
      </c>
      <c r="D10" s="72">
        <v>55018</v>
      </c>
      <c r="E10" s="72">
        <v>55018</v>
      </c>
    </row>
    <row r="11" spans="1:5" x14ac:dyDescent="0.25">
      <c r="A11" s="1508"/>
      <c r="B11" s="965" t="s">
        <v>1107</v>
      </c>
      <c r="C11" s="74">
        <v>0</v>
      </c>
      <c r="D11" s="967">
        <v>0</v>
      </c>
      <c r="E11" s="967">
        <v>0</v>
      </c>
    </row>
    <row r="12" spans="1:5" x14ac:dyDescent="0.25">
      <c r="A12" s="1508"/>
      <c r="B12" s="965" t="s">
        <v>287</v>
      </c>
      <c r="C12" s="73">
        <v>22.6405429474048</v>
      </c>
      <c r="D12" s="967">
        <v>16.704479938104399</v>
      </c>
      <c r="E12" s="967">
        <v>27.776234488513801</v>
      </c>
    </row>
    <row r="13" spans="1:5" x14ac:dyDescent="0.25">
      <c r="A13" s="1508"/>
      <c r="B13" s="965" t="s">
        <v>254</v>
      </c>
      <c r="C13" s="966">
        <v>0.181011093370812</v>
      </c>
      <c r="D13" s="966">
        <v>0.13355228206369801</v>
      </c>
      <c r="E13" s="966">
        <v>0.222070936468696</v>
      </c>
    </row>
    <row r="14" spans="1:5" x14ac:dyDescent="0.25">
      <c r="A14" s="1509"/>
      <c r="B14" s="968" t="s">
        <v>154</v>
      </c>
      <c r="C14" s="942">
        <f>C8/$E$8 * 100</f>
        <v>69.722189864778883</v>
      </c>
      <c r="D14" s="942">
        <f>D8/$E$8 * 100</f>
        <v>30.277810135221117</v>
      </c>
      <c r="E14" s="944">
        <f>SUM(C14:D14)</f>
        <v>100</v>
      </c>
    </row>
    <row r="15" spans="1:5" x14ac:dyDescent="0.25">
      <c r="A15" s="32" t="s">
        <v>27</v>
      </c>
      <c r="B15" s="13"/>
      <c r="C15" s="13"/>
      <c r="D15" s="13"/>
      <c r="E15" s="13"/>
    </row>
    <row r="16" spans="1:5" x14ac:dyDescent="0.25">
      <c r="A16" s="1510"/>
      <c r="B16" s="969" t="s">
        <v>1106</v>
      </c>
      <c r="C16" s="966">
        <v>6.1188500937227799</v>
      </c>
      <c r="D16" s="966">
        <v>2.9306086910583899</v>
      </c>
      <c r="E16" s="966">
        <v>9.0494587847811694</v>
      </c>
    </row>
    <row r="17" spans="1:5" x14ac:dyDescent="0.25">
      <c r="A17" s="1511"/>
      <c r="B17" s="969" t="s">
        <v>17</v>
      </c>
      <c r="C17" s="967">
        <v>6640</v>
      </c>
      <c r="D17" s="967">
        <v>6640</v>
      </c>
      <c r="E17" s="967">
        <v>6639.8380280405199</v>
      </c>
    </row>
    <row r="18" spans="1:5" x14ac:dyDescent="0.25">
      <c r="A18" s="1511"/>
      <c r="B18" s="969" t="s">
        <v>18</v>
      </c>
      <c r="C18" s="967">
        <v>5874</v>
      </c>
      <c r="D18" s="967">
        <v>5874</v>
      </c>
      <c r="E18" s="967">
        <v>5874</v>
      </c>
    </row>
    <row r="19" spans="1:5" x14ac:dyDescent="0.25">
      <c r="A19" s="1511"/>
      <c r="B19" s="969" t="s">
        <v>1107</v>
      </c>
      <c r="C19" s="970">
        <v>0</v>
      </c>
      <c r="D19" s="970">
        <v>0</v>
      </c>
      <c r="E19" s="970">
        <v>0</v>
      </c>
    </row>
    <row r="20" spans="1:5" x14ac:dyDescent="0.25">
      <c r="A20" s="1511"/>
      <c r="B20" s="969" t="s">
        <v>287</v>
      </c>
      <c r="C20" s="967">
        <v>21.776859603201199</v>
      </c>
      <c r="D20" s="967">
        <v>18.6042007143154</v>
      </c>
      <c r="E20" s="967">
        <v>28.20888841611</v>
      </c>
    </row>
    <row r="21" spans="1:5" x14ac:dyDescent="0.25">
      <c r="A21" s="1511"/>
      <c r="B21" s="969" t="s">
        <v>254</v>
      </c>
      <c r="C21" s="966">
        <v>0.53284271651653703</v>
      </c>
      <c r="D21" s="966">
        <v>0.45521314954785602</v>
      </c>
      <c r="E21" s="966">
        <v>0.69022352200600801</v>
      </c>
    </row>
    <row r="22" spans="1:5" x14ac:dyDescent="0.25">
      <c r="A22" s="1512"/>
      <c r="B22" s="971" t="s">
        <v>154</v>
      </c>
      <c r="C22" s="942">
        <f>C16/$E$16 * 100</f>
        <v>67.615646849655704</v>
      </c>
      <c r="D22" s="942">
        <f>D16/$E$16 * 100</f>
        <v>32.384353150344303</v>
      </c>
      <c r="E22" s="972">
        <f>SUM(C22:D22)</f>
        <v>100</v>
      </c>
    </row>
    <row r="23" spans="1:5" x14ac:dyDescent="0.25">
      <c r="A23" s="973" t="s">
        <v>37</v>
      </c>
      <c r="B23" s="973"/>
      <c r="C23" s="974"/>
      <c r="D23" s="974"/>
      <c r="E23" s="974"/>
    </row>
    <row r="24" spans="1:5" ht="13.8" thickBot="1" x14ac:dyDescent="0.3">
      <c r="A24" s="1503" t="s">
        <v>38</v>
      </c>
      <c r="B24" s="471" t="s">
        <v>1106</v>
      </c>
      <c r="C24" s="975">
        <v>8.1364749074196201</v>
      </c>
      <c r="D24" s="976">
        <v>1.85452631455104</v>
      </c>
      <c r="E24" s="975">
        <v>9.9910012219706594</v>
      </c>
    </row>
    <row r="25" spans="1:5" ht="13.8" thickBot="1" x14ac:dyDescent="0.3">
      <c r="A25" s="1504"/>
      <c r="B25" s="473" t="s">
        <v>17</v>
      </c>
      <c r="C25" s="936">
        <v>369</v>
      </c>
      <c r="D25" s="957">
        <v>369</v>
      </c>
      <c r="E25" s="936">
        <v>369</v>
      </c>
    </row>
    <row r="26" spans="1:5" ht="13.8" thickBot="1" x14ac:dyDescent="0.3">
      <c r="A26" s="1504"/>
      <c r="B26" s="473" t="s">
        <v>18</v>
      </c>
      <c r="C26" s="936">
        <v>327</v>
      </c>
      <c r="D26" s="957">
        <v>327</v>
      </c>
      <c r="E26" s="936">
        <v>327</v>
      </c>
    </row>
    <row r="27" spans="1:5" ht="13.8" thickBot="1" x14ac:dyDescent="0.3">
      <c r="A27" s="1504"/>
      <c r="B27" s="471" t="s">
        <v>1107</v>
      </c>
      <c r="C27" s="18">
        <v>0</v>
      </c>
      <c r="D27" s="957">
        <v>0</v>
      </c>
      <c r="E27" s="18">
        <v>0</v>
      </c>
    </row>
    <row r="28" spans="1:5" ht="13.8" thickBot="1" x14ac:dyDescent="0.3">
      <c r="A28" s="1504"/>
      <c r="B28" s="473" t="s">
        <v>287</v>
      </c>
      <c r="C28" s="73">
        <v>21.3503973133909</v>
      </c>
      <c r="D28" s="956">
        <v>16.6543059736548</v>
      </c>
      <c r="E28" s="74">
        <v>27</v>
      </c>
    </row>
    <row r="29" spans="1:5" ht="13.8" thickBot="1" x14ac:dyDescent="0.3">
      <c r="A29" s="1504"/>
      <c r="B29" s="471" t="s">
        <v>254</v>
      </c>
      <c r="C29" s="73">
        <v>2.2141285838132498</v>
      </c>
      <c r="D29" s="956">
        <v>1.7271235920613499</v>
      </c>
      <c r="E29" s="73">
        <v>2.7805425465229598</v>
      </c>
    </row>
    <row r="30" spans="1:5" x14ac:dyDescent="0.25">
      <c r="A30" s="1505"/>
      <c r="B30" s="598" t="s">
        <v>154</v>
      </c>
      <c r="C30" s="942">
        <f>C24/$E$24 * 100</f>
        <v>81.438033352724929</v>
      </c>
      <c r="D30" s="942">
        <f>D24/$E$24 * 100</f>
        <v>18.561966647275085</v>
      </c>
      <c r="E30" s="942">
        <f>SUM(C30:D30)</f>
        <v>100.00000000000001</v>
      </c>
    </row>
    <row r="31" spans="1:5" ht="13.8" thickBot="1" x14ac:dyDescent="0.3">
      <c r="A31" s="1503" t="s">
        <v>39</v>
      </c>
      <c r="B31" s="471" t="s">
        <v>1106</v>
      </c>
      <c r="C31" s="975">
        <v>4.7902044331528604</v>
      </c>
      <c r="D31" s="975">
        <v>3.4000669075068202</v>
      </c>
      <c r="E31" s="975">
        <v>8.1902713406596792</v>
      </c>
    </row>
    <row r="32" spans="1:5" ht="13.8" thickBot="1" x14ac:dyDescent="0.3">
      <c r="A32" s="1504"/>
      <c r="B32" s="473" t="s">
        <v>17</v>
      </c>
      <c r="C32" s="20">
        <v>1126</v>
      </c>
      <c r="D32" s="20">
        <v>1126</v>
      </c>
      <c r="E32" s="936">
        <v>1126</v>
      </c>
    </row>
    <row r="33" spans="1:5" ht="13.8" thickBot="1" x14ac:dyDescent="0.3">
      <c r="A33" s="1504"/>
      <c r="B33" s="473" t="s">
        <v>18</v>
      </c>
      <c r="C33" s="20">
        <v>1113</v>
      </c>
      <c r="D33" s="20">
        <v>1113</v>
      </c>
      <c r="E33" s="936">
        <v>1113</v>
      </c>
    </row>
    <row r="34" spans="1:5" ht="13.8" thickBot="1" x14ac:dyDescent="0.3">
      <c r="A34" s="1504"/>
      <c r="B34" s="471" t="s">
        <v>1107</v>
      </c>
      <c r="C34" s="18">
        <v>0</v>
      </c>
      <c r="D34" s="18">
        <v>0</v>
      </c>
      <c r="E34" s="18">
        <v>0</v>
      </c>
    </row>
    <row r="35" spans="1:5" ht="13.8" thickBot="1" x14ac:dyDescent="0.3">
      <c r="A35" s="1504"/>
      <c r="B35" s="473" t="s">
        <v>287</v>
      </c>
      <c r="C35" s="975">
        <v>17.2985878694432</v>
      </c>
      <c r="D35" s="975">
        <v>23.904559147890801</v>
      </c>
      <c r="E35" s="73">
        <v>29.0329525739125</v>
      </c>
    </row>
    <row r="36" spans="1:5" ht="13.8" thickBot="1" x14ac:dyDescent="0.3">
      <c r="A36" s="1504"/>
      <c r="B36" s="471" t="s">
        <v>254</v>
      </c>
      <c r="C36" s="975">
        <v>0.97237508709521103</v>
      </c>
      <c r="D36" s="975">
        <v>1.34370492891286</v>
      </c>
      <c r="E36" s="73">
        <v>1.6319782863639001</v>
      </c>
    </row>
    <row r="37" spans="1:5" x14ac:dyDescent="0.25">
      <c r="A37" s="1505"/>
      <c r="B37" s="598" t="s">
        <v>154</v>
      </c>
      <c r="C37" s="942">
        <f>C31/$E$31 * 100</f>
        <v>58.486516916386279</v>
      </c>
      <c r="D37" s="942">
        <f>D31/$E$31 * 100</f>
        <v>41.513483083613743</v>
      </c>
      <c r="E37" s="942">
        <f>SUM(C37:D37)</f>
        <v>100.00000000000003</v>
      </c>
    </row>
    <row r="38" spans="1:5" ht="13.8" thickBot="1" x14ac:dyDescent="0.3">
      <c r="A38" s="1503" t="s">
        <v>47</v>
      </c>
      <c r="B38" s="471" t="s">
        <v>1106</v>
      </c>
      <c r="C38" s="975">
        <v>6.9156192009600304</v>
      </c>
      <c r="D38" s="975">
        <v>3.4491185025107098</v>
      </c>
      <c r="E38" s="975">
        <v>10.3647377034707</v>
      </c>
    </row>
    <row r="39" spans="1:5" ht="13.8" thickBot="1" x14ac:dyDescent="0.3">
      <c r="A39" s="1504"/>
      <c r="B39" s="473" t="s">
        <v>17</v>
      </c>
      <c r="C39" s="18">
        <v>535</v>
      </c>
      <c r="D39" s="18">
        <v>535</v>
      </c>
      <c r="E39" s="936">
        <v>535</v>
      </c>
    </row>
    <row r="40" spans="1:5" ht="13.8" thickBot="1" x14ac:dyDescent="0.3">
      <c r="A40" s="1504"/>
      <c r="B40" s="473" t="s">
        <v>18</v>
      </c>
      <c r="C40" s="18">
        <v>410</v>
      </c>
      <c r="D40" s="18">
        <v>410</v>
      </c>
      <c r="E40" s="73">
        <v>410</v>
      </c>
    </row>
    <row r="41" spans="1:5" ht="13.8" thickBot="1" x14ac:dyDescent="0.3">
      <c r="A41" s="1504"/>
      <c r="B41" s="471" t="s">
        <v>1107</v>
      </c>
      <c r="C41" s="18">
        <v>0</v>
      </c>
      <c r="D41" s="18">
        <v>0</v>
      </c>
      <c r="E41" s="18">
        <v>0</v>
      </c>
    </row>
    <row r="42" spans="1:5" ht="13.8" thickBot="1" x14ac:dyDescent="0.3">
      <c r="A42" s="1504"/>
      <c r="B42" s="473" t="s">
        <v>287</v>
      </c>
      <c r="C42" s="975">
        <v>21.405696855124301</v>
      </c>
      <c r="D42" s="975">
        <v>18.5125197564332</v>
      </c>
      <c r="E42" s="73">
        <v>27.745387591381299</v>
      </c>
    </row>
    <row r="43" spans="1:5" ht="13.8" thickBot="1" x14ac:dyDescent="0.3">
      <c r="A43" s="1504"/>
      <c r="B43" s="471" t="s">
        <v>254</v>
      </c>
      <c r="C43" s="975">
        <v>1.98247717567187</v>
      </c>
      <c r="D43" s="975">
        <v>1.7145271247040801</v>
      </c>
      <c r="E43" s="73">
        <v>2.5696242454688201</v>
      </c>
    </row>
    <row r="44" spans="1:5" x14ac:dyDescent="0.25">
      <c r="A44" s="1505"/>
      <c r="B44" s="598" t="s">
        <v>154</v>
      </c>
      <c r="C44" s="942">
        <f>C38/$E$38 * 100</f>
        <v>66.72256837376878</v>
      </c>
      <c r="D44" s="942">
        <f>D38/$E$38 * 100</f>
        <v>33.277431626231603</v>
      </c>
      <c r="E44" s="942">
        <f>SUM(C44:D44)</f>
        <v>100.00000000000038</v>
      </c>
    </row>
    <row r="45" spans="1:5" ht="13.8" thickBot="1" x14ac:dyDescent="0.3">
      <c r="A45" s="1503" t="s">
        <v>51</v>
      </c>
      <c r="B45" s="471" t="s">
        <v>1106</v>
      </c>
      <c r="C45" s="975">
        <v>7.6077825871931601</v>
      </c>
      <c r="D45" s="975">
        <v>3.22824625908425</v>
      </c>
      <c r="E45" s="975">
        <v>10.836028846277401</v>
      </c>
    </row>
    <row r="46" spans="1:5" ht="13.8" thickBot="1" x14ac:dyDescent="0.3">
      <c r="A46" s="1504"/>
      <c r="B46" s="473" t="s">
        <v>17</v>
      </c>
      <c r="C46" s="18">
        <v>634</v>
      </c>
      <c r="D46" s="18">
        <v>634</v>
      </c>
      <c r="E46" s="936">
        <v>634</v>
      </c>
    </row>
    <row r="47" spans="1:5" ht="13.8" thickBot="1" x14ac:dyDescent="0.3">
      <c r="A47" s="1504"/>
      <c r="B47" s="473" t="s">
        <v>18</v>
      </c>
      <c r="C47" s="18">
        <v>506</v>
      </c>
      <c r="D47" s="18">
        <v>506</v>
      </c>
      <c r="E47" s="936">
        <v>506</v>
      </c>
    </row>
    <row r="48" spans="1:5" ht="13.8" thickBot="1" x14ac:dyDescent="0.3">
      <c r="A48" s="1504"/>
      <c r="B48" s="471" t="s">
        <v>1107</v>
      </c>
      <c r="C48" s="18">
        <v>0</v>
      </c>
      <c r="D48" s="18">
        <v>0</v>
      </c>
      <c r="E48" s="18">
        <v>0</v>
      </c>
    </row>
    <row r="49" spans="1:5" ht="13.8" thickBot="1" x14ac:dyDescent="0.3">
      <c r="A49" s="1504"/>
      <c r="B49" s="473" t="s">
        <v>287</v>
      </c>
      <c r="C49" s="975">
        <v>23.0702606007108</v>
      </c>
      <c r="D49" s="975">
        <v>18.268618200690501</v>
      </c>
      <c r="E49" s="73">
        <v>28.742090280697401</v>
      </c>
    </row>
    <row r="50" spans="1:5" ht="13.8" thickBot="1" x14ac:dyDescent="0.3">
      <c r="A50" s="1504"/>
      <c r="B50" s="471" t="s">
        <v>254</v>
      </c>
      <c r="C50" s="975">
        <v>1.92330426878636</v>
      </c>
      <c r="D50" s="975">
        <v>1.5230045285718801</v>
      </c>
      <c r="E50" s="73">
        <v>2.39614913274993</v>
      </c>
    </row>
    <row r="51" spans="1:5" x14ac:dyDescent="0.25">
      <c r="A51" s="1505"/>
      <c r="B51" s="598" t="s">
        <v>154</v>
      </c>
      <c r="C51" s="942">
        <f>C45/$E$45 * 100</f>
        <v>70.20821645197752</v>
      </c>
      <c r="D51" s="942">
        <f>D45/$E$45 * 100</f>
        <v>29.791783548022565</v>
      </c>
      <c r="E51" s="942">
        <f>SUM(C51:D51)</f>
        <v>100.00000000000009</v>
      </c>
    </row>
    <row r="52" spans="1:5" ht="13.8" thickBot="1" x14ac:dyDescent="0.3">
      <c r="A52" s="1503" t="s">
        <v>56</v>
      </c>
      <c r="B52" s="471" t="s">
        <v>1106</v>
      </c>
      <c r="C52" s="975">
        <v>5.5342900531408601</v>
      </c>
      <c r="D52" s="975">
        <v>3.0175648680073999</v>
      </c>
      <c r="E52" s="975">
        <v>8.5518549211482693</v>
      </c>
    </row>
    <row r="53" spans="1:5" ht="13.8" thickBot="1" x14ac:dyDescent="0.3">
      <c r="A53" s="1504"/>
      <c r="B53" s="473" t="s">
        <v>17</v>
      </c>
      <c r="C53" s="20">
        <v>2681</v>
      </c>
      <c r="D53" s="20">
        <v>2681</v>
      </c>
      <c r="E53" s="936">
        <v>2681</v>
      </c>
    </row>
    <row r="54" spans="1:5" ht="13.8" thickBot="1" x14ac:dyDescent="0.3">
      <c r="A54" s="1504"/>
      <c r="B54" s="473" t="s">
        <v>18</v>
      </c>
      <c r="C54" s="20">
        <v>2070</v>
      </c>
      <c r="D54" s="20">
        <v>2070</v>
      </c>
      <c r="E54" s="936">
        <v>2070</v>
      </c>
    </row>
    <row r="55" spans="1:5" ht="13.8" thickBot="1" x14ac:dyDescent="0.3">
      <c r="A55" s="1504"/>
      <c r="B55" s="471" t="s">
        <v>1107</v>
      </c>
      <c r="C55" s="18">
        <v>0</v>
      </c>
      <c r="D55" s="18">
        <v>0</v>
      </c>
      <c r="E55" s="18">
        <v>0</v>
      </c>
    </row>
    <row r="56" spans="1:5" ht="13.8" thickBot="1" x14ac:dyDescent="0.3">
      <c r="A56" s="1504"/>
      <c r="B56" s="473" t="s">
        <v>287</v>
      </c>
      <c r="C56" s="975">
        <v>22.633996280946501</v>
      </c>
      <c r="D56" s="975">
        <v>18.639442249111301</v>
      </c>
      <c r="E56" s="73">
        <v>28.965992126502101</v>
      </c>
    </row>
    <row r="57" spans="1:5" ht="13.8" thickBot="1" x14ac:dyDescent="0.3">
      <c r="A57" s="1504"/>
      <c r="B57" s="471" t="s">
        <v>254</v>
      </c>
      <c r="C57" s="975">
        <v>0.93292519306238597</v>
      </c>
      <c r="D57" s="975">
        <v>0.76827817072081706</v>
      </c>
      <c r="E57" s="73">
        <v>1.1939165961429801</v>
      </c>
    </row>
    <row r="58" spans="1:5" x14ac:dyDescent="0.25">
      <c r="A58" s="1505"/>
      <c r="B58" s="598" t="s">
        <v>154</v>
      </c>
      <c r="C58" s="942">
        <f>C52/$E$52 * 100</f>
        <v>64.714498832935803</v>
      </c>
      <c r="D58" s="942">
        <f>D52/$E$52 * 100</f>
        <v>35.285501167064083</v>
      </c>
      <c r="E58" s="942">
        <f>SUM(C58:D58)</f>
        <v>99.999999999999886</v>
      </c>
    </row>
    <row r="59" spans="1:5" ht="13.8" thickBot="1" x14ac:dyDescent="0.3">
      <c r="A59" s="1503" t="s">
        <v>66</v>
      </c>
      <c r="B59" s="471" t="s">
        <v>1106</v>
      </c>
      <c r="C59" s="975">
        <v>6.8667508515548601</v>
      </c>
      <c r="D59" s="975">
        <v>2.7149334420545701</v>
      </c>
      <c r="E59" s="975">
        <v>9.5816842936094293</v>
      </c>
    </row>
    <row r="60" spans="1:5" ht="13.8" thickBot="1" x14ac:dyDescent="0.3">
      <c r="A60" s="1504"/>
      <c r="B60" s="473" t="s">
        <v>17</v>
      </c>
      <c r="C60" s="18">
        <v>816</v>
      </c>
      <c r="D60" s="18">
        <v>816</v>
      </c>
      <c r="E60" s="936">
        <v>816</v>
      </c>
    </row>
    <row r="61" spans="1:5" ht="13.8" thickBot="1" x14ac:dyDescent="0.3">
      <c r="A61" s="1504"/>
      <c r="B61" s="473" t="s">
        <v>18</v>
      </c>
      <c r="C61" s="18">
        <v>924</v>
      </c>
      <c r="D61" s="18">
        <v>924</v>
      </c>
      <c r="E61" s="936">
        <v>924</v>
      </c>
    </row>
    <row r="62" spans="1:5" ht="13.8" thickBot="1" x14ac:dyDescent="0.3">
      <c r="A62" s="1504"/>
      <c r="B62" s="471" t="s">
        <v>1107</v>
      </c>
      <c r="C62" s="18">
        <v>0</v>
      </c>
      <c r="D62" s="18">
        <v>0</v>
      </c>
      <c r="E62" s="18">
        <v>0</v>
      </c>
    </row>
    <row r="63" spans="1:5" ht="13.8" thickBot="1" x14ac:dyDescent="0.3">
      <c r="A63" s="1504"/>
      <c r="B63" s="473" t="s">
        <v>287</v>
      </c>
      <c r="C63" s="975">
        <v>22.7016288844748</v>
      </c>
      <c r="D63" s="975">
        <v>14.3641978845236</v>
      </c>
      <c r="E63" s="73">
        <v>26.444495421671299</v>
      </c>
    </row>
    <row r="64" spans="1:5" ht="13.8" thickBot="1" x14ac:dyDescent="0.3">
      <c r="A64" s="1504"/>
      <c r="B64" s="471" t="s">
        <v>254</v>
      </c>
      <c r="C64" s="975">
        <v>1.4005279738987799</v>
      </c>
      <c r="D64" s="975">
        <v>0.88616817155578398</v>
      </c>
      <c r="E64" s="73">
        <v>1.6314360428567001</v>
      </c>
    </row>
    <row r="65" spans="1:5" x14ac:dyDescent="0.25">
      <c r="A65" s="1505"/>
      <c r="B65" s="598" t="s">
        <v>154</v>
      </c>
      <c r="C65" s="942">
        <f>C59/$E$59 * 100</f>
        <v>71.665384092593058</v>
      </c>
      <c r="D65" s="942">
        <f>D59/$E$59 * 100</f>
        <v>28.334615907406945</v>
      </c>
      <c r="E65" s="942">
        <f>SUM(C65:D65)</f>
        <v>100</v>
      </c>
    </row>
    <row r="66" spans="1:5" ht="13.8" thickBot="1" x14ac:dyDescent="0.3">
      <c r="A66" s="1503" t="s">
        <v>71</v>
      </c>
      <c r="B66" s="471" t="s">
        <v>1106</v>
      </c>
      <c r="C66" s="975">
        <v>6.9830786945358403</v>
      </c>
      <c r="D66" s="976">
        <v>1.4857995193056099</v>
      </c>
      <c r="E66" s="975">
        <v>8.4688782138414496</v>
      </c>
    </row>
    <row r="67" spans="1:5" ht="13.8" thickBot="1" x14ac:dyDescent="0.3">
      <c r="A67" s="1504"/>
      <c r="B67" s="473" t="s">
        <v>17</v>
      </c>
      <c r="C67" s="18">
        <v>188</v>
      </c>
      <c r="D67" s="977">
        <v>188</v>
      </c>
      <c r="E67" s="936">
        <v>188</v>
      </c>
    </row>
    <row r="68" spans="1:5" ht="13.8" thickBot="1" x14ac:dyDescent="0.3">
      <c r="A68" s="1504"/>
      <c r="B68" s="473" t="s">
        <v>18</v>
      </c>
      <c r="C68" s="18">
        <v>152</v>
      </c>
      <c r="D68" s="977">
        <v>152</v>
      </c>
      <c r="E68" s="936">
        <v>152</v>
      </c>
    </row>
    <row r="69" spans="1:5" ht="13.8" thickBot="1" x14ac:dyDescent="0.3">
      <c r="A69" s="1504"/>
      <c r="B69" s="471" t="s">
        <v>1107</v>
      </c>
      <c r="C69" s="18">
        <v>0</v>
      </c>
      <c r="D69" s="977">
        <v>0</v>
      </c>
      <c r="E69" s="18">
        <v>0</v>
      </c>
    </row>
    <row r="70" spans="1:5" ht="13.8" thickBot="1" x14ac:dyDescent="0.3">
      <c r="A70" s="1504"/>
      <c r="B70" s="473" t="s">
        <v>287</v>
      </c>
      <c r="C70" s="975">
        <v>20.893072503905302</v>
      </c>
      <c r="D70" s="976">
        <v>6.9019106233631096</v>
      </c>
      <c r="E70" s="73">
        <v>21.5236733790146</v>
      </c>
    </row>
    <row r="71" spans="1:5" ht="13.8" thickBot="1" x14ac:dyDescent="0.3">
      <c r="A71" s="1504"/>
      <c r="B71" s="471" t="s">
        <v>254</v>
      </c>
      <c r="C71" s="975">
        <v>3.1779808143728601</v>
      </c>
      <c r="D71" s="976">
        <v>1.04982833613698</v>
      </c>
      <c r="E71" s="73">
        <v>3.27389956841201</v>
      </c>
    </row>
    <row r="72" spans="1:5" x14ac:dyDescent="0.25">
      <c r="A72" s="1505"/>
      <c r="B72" s="598" t="s">
        <v>154</v>
      </c>
      <c r="C72" s="942">
        <f>C66/$E$66 * 100</f>
        <v>82.455769444443845</v>
      </c>
      <c r="D72" s="942">
        <f>D66/$E$66 * 100</f>
        <v>17.544230555556155</v>
      </c>
      <c r="E72" s="942">
        <f>SUM(C72:D72)</f>
        <v>100</v>
      </c>
    </row>
    <row r="73" spans="1:5" ht="13.8" thickBot="1" x14ac:dyDescent="0.3">
      <c r="A73" s="1503" t="s">
        <v>72</v>
      </c>
      <c r="B73" s="471" t="s">
        <v>1106</v>
      </c>
      <c r="C73" s="975">
        <v>6.72714777537335</v>
      </c>
      <c r="D73" s="976">
        <v>1.6117245428712399</v>
      </c>
      <c r="E73" s="975">
        <v>8.3388723182445901</v>
      </c>
    </row>
    <row r="74" spans="1:5" ht="13.8" thickBot="1" x14ac:dyDescent="0.3">
      <c r="A74" s="1504"/>
      <c r="B74" s="473" t="s">
        <v>17</v>
      </c>
      <c r="C74" s="18">
        <v>291</v>
      </c>
      <c r="D74" s="977">
        <v>291</v>
      </c>
      <c r="E74" s="936">
        <v>291</v>
      </c>
    </row>
    <row r="75" spans="1:5" ht="13.8" thickBot="1" x14ac:dyDescent="0.3">
      <c r="A75" s="1504"/>
      <c r="B75" s="473" t="s">
        <v>18</v>
      </c>
      <c r="C75" s="18">
        <v>372</v>
      </c>
      <c r="D75" s="977">
        <v>372</v>
      </c>
      <c r="E75" s="936">
        <v>372</v>
      </c>
    </row>
    <row r="76" spans="1:5" ht="13.8" thickBot="1" x14ac:dyDescent="0.3">
      <c r="A76" s="1504"/>
      <c r="B76" s="471" t="s">
        <v>1107</v>
      </c>
      <c r="C76" s="18">
        <v>0</v>
      </c>
      <c r="D76" s="977">
        <v>0</v>
      </c>
      <c r="E76" s="18">
        <v>0</v>
      </c>
    </row>
    <row r="77" spans="1:5" ht="13.8" thickBot="1" x14ac:dyDescent="0.3">
      <c r="A77" s="1504"/>
      <c r="B77" s="473" t="s">
        <v>287</v>
      </c>
      <c r="C77" s="975">
        <v>25.008113075625499</v>
      </c>
      <c r="D77" s="976">
        <v>12.9726941133442</v>
      </c>
      <c r="E77" s="73">
        <v>27.9300502951303</v>
      </c>
    </row>
    <row r="78" spans="1:5" ht="13.8" thickBot="1" x14ac:dyDescent="0.3">
      <c r="A78" s="1504"/>
      <c r="B78" s="471" t="s">
        <v>254</v>
      </c>
      <c r="C78" s="975">
        <v>2.4315332239329099</v>
      </c>
      <c r="D78" s="976">
        <v>1.2613321382995299</v>
      </c>
      <c r="E78" s="73">
        <v>2.71563252426744</v>
      </c>
    </row>
    <row r="79" spans="1:5" x14ac:dyDescent="0.25">
      <c r="A79" s="1505"/>
      <c r="B79" s="598" t="s">
        <v>154</v>
      </c>
      <c r="C79" s="942">
        <f>C73/$E$73 * 100</f>
        <v>80.672152284368792</v>
      </c>
      <c r="D79" s="942">
        <f>D73/$E$73 * 100</f>
        <v>19.327847715631204</v>
      </c>
      <c r="E79" s="942">
        <f>SUM(C79:D79)</f>
        <v>100</v>
      </c>
    </row>
    <row r="80" spans="1:5" x14ac:dyDescent="0.25">
      <c r="A80" s="978" t="s">
        <v>288</v>
      </c>
      <c r="B80" s="978"/>
      <c r="C80" s="979"/>
      <c r="D80" s="979"/>
      <c r="E80" s="979"/>
    </row>
    <row r="81" spans="1:5" ht="13.8" thickBot="1" x14ac:dyDescent="0.3">
      <c r="A81" s="1503" t="s">
        <v>27</v>
      </c>
      <c r="B81" s="471" t="s">
        <v>1106</v>
      </c>
      <c r="C81" s="975">
        <v>5.4194748398486299</v>
      </c>
      <c r="D81" s="975">
        <v>3.2484339870232901</v>
      </c>
      <c r="E81" s="975">
        <v>8.6679088268719209</v>
      </c>
    </row>
    <row r="82" spans="1:5" ht="13.8" thickBot="1" x14ac:dyDescent="0.3">
      <c r="A82" s="1504"/>
      <c r="B82" s="473" t="s">
        <v>17</v>
      </c>
      <c r="C82" s="20">
        <v>2474</v>
      </c>
      <c r="D82" s="20">
        <v>2474</v>
      </c>
      <c r="E82" s="20">
        <v>2474</v>
      </c>
    </row>
    <row r="83" spans="1:5" ht="13.8" thickBot="1" x14ac:dyDescent="0.3">
      <c r="A83" s="1504"/>
      <c r="B83" s="473" t="s">
        <v>18</v>
      </c>
      <c r="C83" s="20">
        <v>1894</v>
      </c>
      <c r="D83" s="20">
        <v>1894</v>
      </c>
      <c r="E83" s="20">
        <v>1894</v>
      </c>
    </row>
    <row r="84" spans="1:5" ht="13.8" thickBot="1" x14ac:dyDescent="0.3">
      <c r="A84" s="1504"/>
      <c r="B84" s="471" t="s">
        <v>1107</v>
      </c>
      <c r="C84" s="18">
        <v>0</v>
      </c>
      <c r="D84" s="18">
        <v>0</v>
      </c>
      <c r="E84" s="18">
        <v>0</v>
      </c>
    </row>
    <row r="85" spans="1:5" ht="13.8" thickBot="1" x14ac:dyDescent="0.3">
      <c r="A85" s="1504"/>
      <c r="B85" s="473" t="s">
        <v>287</v>
      </c>
      <c r="C85" s="73">
        <v>22.9459457909416</v>
      </c>
      <c r="D85" s="73">
        <v>19.369901662370999</v>
      </c>
      <c r="E85" s="73">
        <v>29.658932750882499</v>
      </c>
    </row>
    <row r="86" spans="1:5" ht="13.8" thickBot="1" x14ac:dyDescent="0.3">
      <c r="A86" s="1504"/>
      <c r="B86" s="471" t="s">
        <v>254</v>
      </c>
      <c r="C86" s="73">
        <v>0.988750530526738</v>
      </c>
      <c r="D86" s="73">
        <v>0.83465727320251504</v>
      </c>
      <c r="E86" s="73">
        <v>1.2780159841512699</v>
      </c>
    </row>
    <row r="87" spans="1:5" x14ac:dyDescent="0.25">
      <c r="A87" s="1505"/>
      <c r="B87" s="598" t="s">
        <v>154</v>
      </c>
      <c r="C87" s="942">
        <f>C81/$E$81 * 100</f>
        <v>62.523440752484383</v>
      </c>
      <c r="D87" s="942">
        <f>D81/$E$81 * 100</f>
        <v>37.476559247515603</v>
      </c>
      <c r="E87" s="942">
        <f>SUM(C87:D87)</f>
        <v>99.999999999999986</v>
      </c>
    </row>
    <row r="88" spans="1:5" ht="13.8" thickBot="1" x14ac:dyDescent="0.3">
      <c r="A88" s="1503" t="s">
        <v>84</v>
      </c>
      <c r="B88" s="471" t="s">
        <v>1106</v>
      </c>
      <c r="C88" s="980">
        <v>4.3866323959026099</v>
      </c>
      <c r="D88" s="980">
        <v>3.8781420111014699</v>
      </c>
      <c r="E88" s="980">
        <v>8.2647744070040794</v>
      </c>
    </row>
    <row r="89" spans="1:5" ht="13.8" thickBot="1" x14ac:dyDescent="0.3">
      <c r="A89" s="1504"/>
      <c r="B89" s="473" t="s">
        <v>17</v>
      </c>
      <c r="C89" s="18">
        <v>767</v>
      </c>
      <c r="D89" s="18">
        <v>767</v>
      </c>
      <c r="E89" s="18">
        <v>767</v>
      </c>
    </row>
    <row r="90" spans="1:5" ht="13.8" thickBot="1" x14ac:dyDescent="0.3">
      <c r="A90" s="1504"/>
      <c r="B90" s="473" t="s">
        <v>18</v>
      </c>
      <c r="C90" s="18">
        <v>766</v>
      </c>
      <c r="D90" s="18">
        <v>766</v>
      </c>
      <c r="E90" s="18">
        <v>766</v>
      </c>
    </row>
    <row r="91" spans="1:5" ht="13.8" thickBot="1" x14ac:dyDescent="0.3">
      <c r="A91" s="1504"/>
      <c r="B91" s="471" t="s">
        <v>1107</v>
      </c>
      <c r="C91" s="936">
        <v>0</v>
      </c>
      <c r="D91" s="936">
        <v>0</v>
      </c>
      <c r="E91" s="936">
        <v>0</v>
      </c>
    </row>
    <row r="92" spans="1:5" ht="13.8" thickBot="1" x14ac:dyDescent="0.3">
      <c r="A92" s="1504"/>
      <c r="B92" s="473" t="s">
        <v>287</v>
      </c>
      <c r="C92" s="73">
        <v>18.340521411885899</v>
      </c>
      <c r="D92" s="73">
        <v>24.719100607754001</v>
      </c>
      <c r="E92" s="73">
        <v>30.254847624830699</v>
      </c>
    </row>
    <row r="93" spans="1:5" ht="13.8" thickBot="1" x14ac:dyDescent="0.3">
      <c r="A93" s="1504"/>
      <c r="B93" s="471" t="s">
        <v>254</v>
      </c>
      <c r="C93" s="73">
        <v>1.2427050039377801</v>
      </c>
      <c r="D93" s="73">
        <v>1.67490058369821</v>
      </c>
      <c r="E93" s="73">
        <v>2.0499880942526598</v>
      </c>
    </row>
    <row r="94" spans="1:5" x14ac:dyDescent="0.25">
      <c r="A94" s="1505"/>
      <c r="B94" s="598" t="s">
        <v>154</v>
      </c>
      <c r="C94" s="942">
        <f>C88/$E$88 * 100</f>
        <v>53.076250843399997</v>
      </c>
      <c r="D94" s="942">
        <f>D88/$E$88 * 100</f>
        <v>46.92374915660001</v>
      </c>
      <c r="E94" s="942">
        <f>SUM(C94:D94)</f>
        <v>100</v>
      </c>
    </row>
    <row r="95" spans="1:5" ht="13.8" thickBot="1" x14ac:dyDescent="0.3">
      <c r="A95" s="1503" t="s">
        <v>89</v>
      </c>
      <c r="B95" s="471" t="s">
        <v>1106</v>
      </c>
      <c r="C95" s="981">
        <v>6.2828039975110404</v>
      </c>
      <c r="D95" s="981">
        <v>2.83177322230474</v>
      </c>
      <c r="E95" s="980">
        <v>9.1145772198157804</v>
      </c>
    </row>
    <row r="96" spans="1:5" ht="13.8" thickBot="1" x14ac:dyDescent="0.3">
      <c r="A96" s="1504"/>
      <c r="B96" s="473" t="s">
        <v>17</v>
      </c>
      <c r="C96" s="977">
        <v>238</v>
      </c>
      <c r="D96" s="977">
        <v>238</v>
      </c>
      <c r="E96" s="18">
        <v>238</v>
      </c>
    </row>
    <row r="97" spans="1:5" ht="13.8" thickBot="1" x14ac:dyDescent="0.3">
      <c r="A97" s="1504"/>
      <c r="B97" s="473" t="s">
        <v>18</v>
      </c>
      <c r="C97" s="977">
        <v>187</v>
      </c>
      <c r="D97" s="977">
        <v>187</v>
      </c>
      <c r="E97" s="18">
        <v>187</v>
      </c>
    </row>
    <row r="98" spans="1:5" ht="13.8" thickBot="1" x14ac:dyDescent="0.3">
      <c r="A98" s="1504"/>
      <c r="B98" s="471" t="s">
        <v>1107</v>
      </c>
      <c r="C98" s="957">
        <v>0</v>
      </c>
      <c r="D98" s="977">
        <v>0</v>
      </c>
      <c r="E98" s="18">
        <v>0</v>
      </c>
    </row>
    <row r="99" spans="1:5" ht="13.8" thickBot="1" x14ac:dyDescent="0.3">
      <c r="A99" s="1504"/>
      <c r="B99" s="473" t="s">
        <v>287</v>
      </c>
      <c r="C99" s="956">
        <v>24.6026682499683</v>
      </c>
      <c r="D99" s="976">
        <v>10.824327767697399</v>
      </c>
      <c r="E99" s="975">
        <v>26.204638868021298</v>
      </c>
    </row>
    <row r="100" spans="1:5" ht="13.8" thickBot="1" x14ac:dyDescent="0.3">
      <c r="A100" s="1504"/>
      <c r="B100" s="471" t="s">
        <v>254</v>
      </c>
      <c r="C100" s="956">
        <v>3.3738996471761502</v>
      </c>
      <c r="D100" s="976">
        <v>1.4843997921404499</v>
      </c>
      <c r="E100" s="975">
        <v>3.5935867172175202</v>
      </c>
    </row>
    <row r="101" spans="1:5" x14ac:dyDescent="0.25">
      <c r="A101" s="1505"/>
      <c r="B101" s="598" t="s">
        <v>154</v>
      </c>
      <c r="C101" s="942">
        <f>C95/$E$95 * 100</f>
        <v>68.931381522027692</v>
      </c>
      <c r="D101" s="942">
        <f>D95/$E$95 * 100</f>
        <v>31.068618477972304</v>
      </c>
      <c r="E101" s="942">
        <f>SUM(C101:D101)</f>
        <v>100</v>
      </c>
    </row>
    <row r="102" spans="1:5" ht="13.8" thickBot="1" x14ac:dyDescent="0.3">
      <c r="A102" s="1503" t="s">
        <v>90</v>
      </c>
      <c r="B102" s="471" t="s">
        <v>1106</v>
      </c>
      <c r="C102" s="980">
        <v>5.5466709389412596</v>
      </c>
      <c r="D102" s="981">
        <v>2.5734912349613599</v>
      </c>
      <c r="E102" s="980">
        <v>8.1201621739026209</v>
      </c>
    </row>
    <row r="103" spans="1:5" ht="13.8" thickBot="1" x14ac:dyDescent="0.3">
      <c r="A103" s="1504"/>
      <c r="B103" s="473" t="s">
        <v>17</v>
      </c>
      <c r="C103" s="18">
        <v>157</v>
      </c>
      <c r="D103" s="977">
        <v>157</v>
      </c>
      <c r="E103" s="18">
        <v>157</v>
      </c>
    </row>
    <row r="104" spans="1:5" ht="13.8" thickBot="1" x14ac:dyDescent="0.3">
      <c r="A104" s="1504"/>
      <c r="B104" s="473" t="s">
        <v>18</v>
      </c>
      <c r="C104" s="18">
        <v>267</v>
      </c>
      <c r="D104" s="977">
        <v>267</v>
      </c>
      <c r="E104" s="18">
        <v>267</v>
      </c>
    </row>
    <row r="105" spans="1:5" ht="13.8" thickBot="1" x14ac:dyDescent="0.3">
      <c r="A105" s="1504"/>
      <c r="B105" s="471" t="s">
        <v>1107</v>
      </c>
      <c r="C105" s="936">
        <v>0</v>
      </c>
      <c r="D105" s="957">
        <v>0</v>
      </c>
      <c r="E105" s="936">
        <v>0</v>
      </c>
    </row>
    <row r="106" spans="1:5" ht="13.8" thickBot="1" x14ac:dyDescent="0.3">
      <c r="A106" s="1504"/>
      <c r="B106" s="473" t="s">
        <v>287</v>
      </c>
      <c r="C106" s="73">
        <v>18.817119874450899</v>
      </c>
      <c r="D106" s="956">
        <v>17.1431514793045</v>
      </c>
      <c r="E106" s="73">
        <v>24.977436017090401</v>
      </c>
    </row>
    <row r="107" spans="1:5" ht="13.8" thickBot="1" x14ac:dyDescent="0.3">
      <c r="A107" s="1504"/>
      <c r="B107" s="471" t="s">
        <v>254</v>
      </c>
      <c r="C107" s="73">
        <v>2.1595749167022702</v>
      </c>
      <c r="D107" s="956">
        <v>1.9674594292296601</v>
      </c>
      <c r="E107" s="73">
        <v>2.8665728159218702</v>
      </c>
    </row>
    <row r="108" spans="1:5" x14ac:dyDescent="0.25">
      <c r="A108" s="1505"/>
      <c r="B108" s="598" t="s">
        <v>154</v>
      </c>
      <c r="C108" s="942">
        <f>C102/$E$102 * 100</f>
        <v>68.307391159842823</v>
      </c>
      <c r="D108" s="942">
        <f>D102/$E$102 * 100</f>
        <v>31.69260884015716</v>
      </c>
      <c r="E108" s="942">
        <f>SUM(C108:D108)</f>
        <v>99.999999999999986</v>
      </c>
    </row>
    <row r="109" spans="1:5" ht="13.8" thickBot="1" x14ac:dyDescent="0.3">
      <c r="A109" s="1503" t="s">
        <v>91</v>
      </c>
      <c r="B109" s="471" t="s">
        <v>1106</v>
      </c>
      <c r="C109" s="981">
        <v>4.4938403622332697</v>
      </c>
      <c r="D109" s="981">
        <v>4.92659044608068</v>
      </c>
      <c r="E109" s="980">
        <v>9.4204308083139505</v>
      </c>
    </row>
    <row r="110" spans="1:5" ht="13.8" thickBot="1" x14ac:dyDescent="0.3">
      <c r="A110" s="1504"/>
      <c r="B110" s="473" t="s">
        <v>17</v>
      </c>
      <c r="C110" s="977">
        <v>212</v>
      </c>
      <c r="D110" s="977">
        <v>212</v>
      </c>
      <c r="E110" s="18">
        <v>212</v>
      </c>
    </row>
    <row r="111" spans="1:5" ht="13.8" thickBot="1" x14ac:dyDescent="0.3">
      <c r="A111" s="1504"/>
      <c r="B111" s="473" t="s">
        <v>18</v>
      </c>
      <c r="C111" s="977">
        <v>153</v>
      </c>
      <c r="D111" s="977">
        <v>153</v>
      </c>
      <c r="E111" s="18">
        <v>153</v>
      </c>
    </row>
    <row r="112" spans="1:5" ht="13.8" thickBot="1" x14ac:dyDescent="0.3">
      <c r="A112" s="1504"/>
      <c r="B112" s="471" t="s">
        <v>1107</v>
      </c>
      <c r="C112" s="977">
        <v>0</v>
      </c>
      <c r="D112" s="977">
        <v>0</v>
      </c>
      <c r="E112" s="18">
        <v>0</v>
      </c>
    </row>
    <row r="113" spans="1:5" ht="13.8" thickBot="1" x14ac:dyDescent="0.3">
      <c r="A113" s="1504"/>
      <c r="B113" s="473" t="s">
        <v>287</v>
      </c>
      <c r="C113" s="956">
        <v>19.680040823364401</v>
      </c>
      <c r="D113" s="976">
        <v>22.223867118358299</v>
      </c>
      <c r="E113" s="975">
        <v>29.466305353948901</v>
      </c>
    </row>
    <row r="114" spans="1:5" ht="13.8" thickBot="1" x14ac:dyDescent="0.3">
      <c r="A114" s="1504"/>
      <c r="B114" s="471" t="s">
        <v>254</v>
      </c>
      <c r="C114" s="956">
        <v>2.98367168724721</v>
      </c>
      <c r="D114" s="976">
        <v>3.3693386968723802</v>
      </c>
      <c r="E114" s="975">
        <v>4.4673576544608</v>
      </c>
    </row>
    <row r="115" spans="1:5" x14ac:dyDescent="0.25">
      <c r="A115" s="1505"/>
      <c r="B115" s="598" t="s">
        <v>154</v>
      </c>
      <c r="C115" s="942">
        <f>C109/$E$109 * 100</f>
        <v>47.703130076251448</v>
      </c>
      <c r="D115" s="942">
        <f>D109/$E$109 * 100</f>
        <v>52.296869923748545</v>
      </c>
      <c r="E115" s="942">
        <f>SUM(C115:D115)</f>
        <v>100</v>
      </c>
    </row>
    <row r="116" spans="1:5" ht="13.8" thickBot="1" x14ac:dyDescent="0.3">
      <c r="A116" s="1503" t="s">
        <v>66</v>
      </c>
      <c r="B116" s="471" t="s">
        <v>1106</v>
      </c>
      <c r="C116" s="980">
        <v>6.4886344374482201</v>
      </c>
      <c r="D116" s="980">
        <v>2.8601143308438699</v>
      </c>
      <c r="E116" s="980">
        <v>9.3487487682921007</v>
      </c>
    </row>
    <row r="117" spans="1:5" ht="13.8" thickBot="1" x14ac:dyDescent="0.3">
      <c r="A117" s="1504"/>
      <c r="B117" s="473" t="s">
        <v>17</v>
      </c>
      <c r="C117" s="18">
        <v>648</v>
      </c>
      <c r="D117" s="18">
        <v>648</v>
      </c>
      <c r="E117" s="18">
        <v>648</v>
      </c>
    </row>
    <row r="118" spans="1:5" ht="13.8" thickBot="1" x14ac:dyDescent="0.3">
      <c r="A118" s="1504"/>
      <c r="B118" s="473" t="s">
        <v>18</v>
      </c>
      <c r="C118" s="18">
        <v>762</v>
      </c>
      <c r="D118" s="18">
        <v>762</v>
      </c>
      <c r="E118" s="18">
        <v>762</v>
      </c>
    </row>
    <row r="119" spans="1:5" ht="13.8" thickBot="1" x14ac:dyDescent="0.3">
      <c r="A119" s="1504"/>
      <c r="B119" s="471" t="s">
        <v>1107</v>
      </c>
      <c r="C119" s="936">
        <v>0</v>
      </c>
      <c r="D119" s="936">
        <v>0</v>
      </c>
      <c r="E119" s="936">
        <v>0</v>
      </c>
    </row>
    <row r="120" spans="1:5" ht="13.8" thickBot="1" x14ac:dyDescent="0.3">
      <c r="A120" s="1504"/>
      <c r="B120" s="473" t="s">
        <v>287</v>
      </c>
      <c r="C120" s="73">
        <v>22.714946303163099</v>
      </c>
      <c r="D120" s="73">
        <v>14.6465596470413</v>
      </c>
      <c r="E120" s="73">
        <v>26.684762389430698</v>
      </c>
    </row>
    <row r="121" spans="1:5" ht="13.8" thickBot="1" x14ac:dyDescent="0.3">
      <c r="A121" s="1504"/>
      <c r="B121" s="471" t="s">
        <v>254</v>
      </c>
      <c r="C121" s="73">
        <v>1.54313876926447</v>
      </c>
      <c r="D121" s="73">
        <v>0.99501331528777204</v>
      </c>
      <c r="E121" s="73">
        <v>1.8128280314713701</v>
      </c>
    </row>
    <row r="122" spans="1:5" x14ac:dyDescent="0.25">
      <c r="A122" s="1505"/>
      <c r="B122" s="598" t="s">
        <v>154</v>
      </c>
      <c r="C122" s="942">
        <f>C116/$E$116 * 100</f>
        <v>69.406447838833216</v>
      </c>
      <c r="D122" s="942">
        <f>D116/$E$116 * 100</f>
        <v>30.593552161166667</v>
      </c>
      <c r="E122" s="942">
        <f>SUM(C122:D122)</f>
        <v>99.999999999999886</v>
      </c>
    </row>
    <row r="123" spans="1:5" x14ac:dyDescent="0.25">
      <c r="A123" s="978" t="s">
        <v>96</v>
      </c>
      <c r="B123" s="978"/>
      <c r="C123" s="979"/>
      <c r="D123" s="979"/>
      <c r="E123" s="979"/>
    </row>
    <row r="124" spans="1:5" ht="13.8" thickBot="1" x14ac:dyDescent="0.3">
      <c r="A124" s="1503" t="s">
        <v>97</v>
      </c>
      <c r="B124" s="471" t="s">
        <v>1106</v>
      </c>
      <c r="C124" s="975">
        <v>4.4217847976766196</v>
      </c>
      <c r="D124" s="975">
        <v>3.7646962754539399</v>
      </c>
      <c r="E124" s="975">
        <v>8.1864810731305599</v>
      </c>
    </row>
    <row r="125" spans="1:5" ht="13.8" thickBot="1" x14ac:dyDescent="0.3">
      <c r="A125" s="1504"/>
      <c r="B125" s="473" t="s">
        <v>17</v>
      </c>
      <c r="C125" s="20">
        <v>2860</v>
      </c>
      <c r="D125" s="20">
        <v>2860</v>
      </c>
      <c r="E125" s="20">
        <v>2860</v>
      </c>
    </row>
    <row r="126" spans="1:5" ht="13.8" thickBot="1" x14ac:dyDescent="0.3">
      <c r="A126" s="1504"/>
      <c r="B126" s="473" t="s">
        <v>18</v>
      </c>
      <c r="C126" s="20">
        <v>2557</v>
      </c>
      <c r="D126" s="20">
        <v>2557</v>
      </c>
      <c r="E126" s="20">
        <v>2557</v>
      </c>
    </row>
    <row r="127" spans="1:5" ht="13.8" thickBot="1" x14ac:dyDescent="0.3">
      <c r="A127" s="1504"/>
      <c r="B127" s="471" t="s">
        <v>1107</v>
      </c>
      <c r="C127" s="18">
        <v>0</v>
      </c>
      <c r="D127" s="18">
        <v>0</v>
      </c>
      <c r="E127" s="18">
        <v>0</v>
      </c>
    </row>
    <row r="128" spans="1:5" ht="13.8" thickBot="1" x14ac:dyDescent="0.3">
      <c r="A128" s="1504"/>
      <c r="B128" s="473" t="s">
        <v>287</v>
      </c>
      <c r="C128" s="975">
        <v>19.355547200903001</v>
      </c>
      <c r="D128" s="975">
        <v>21.6419366367011</v>
      </c>
      <c r="E128" s="975">
        <v>28.743192489481</v>
      </c>
    </row>
    <row r="129" spans="1:5" ht="13.8" thickBot="1" x14ac:dyDescent="0.3">
      <c r="A129" s="1504"/>
      <c r="B129" s="471" t="s">
        <v>254</v>
      </c>
      <c r="C129" s="975">
        <v>0.71781221324680899</v>
      </c>
      <c r="D129" s="975">
        <v>0.80260435289645604</v>
      </c>
      <c r="E129" s="975">
        <v>1.0659587353691999</v>
      </c>
    </row>
    <row r="130" spans="1:5" x14ac:dyDescent="0.25">
      <c r="A130" s="1505"/>
      <c r="B130" s="598" t="s">
        <v>154</v>
      </c>
      <c r="C130" s="942">
        <f>C124/$E$124 * 100</f>
        <v>54.013253779938232</v>
      </c>
      <c r="D130" s="942">
        <f>D124/$E$124 * 100</f>
        <v>45.986746220061768</v>
      </c>
      <c r="E130" s="942">
        <f>SUM(C130:D130)</f>
        <v>100</v>
      </c>
    </row>
    <row r="131" spans="1:5" ht="13.8" thickBot="1" x14ac:dyDescent="0.3">
      <c r="A131" s="1503" t="s">
        <v>107</v>
      </c>
      <c r="B131" s="471" t="s">
        <v>1106</v>
      </c>
      <c r="C131" s="980">
        <v>7.4550552008843303</v>
      </c>
      <c r="D131" s="980">
        <v>2.5423299383274198</v>
      </c>
      <c r="E131" s="980">
        <v>9.9973851392117492</v>
      </c>
    </row>
    <row r="132" spans="1:5" ht="13.8" thickBot="1" x14ac:dyDescent="0.3">
      <c r="A132" s="1504"/>
      <c r="B132" s="473" t="s">
        <v>17</v>
      </c>
      <c r="C132" s="20">
        <v>2357</v>
      </c>
      <c r="D132" s="20">
        <v>2357</v>
      </c>
      <c r="E132" s="20">
        <v>2357</v>
      </c>
    </row>
    <row r="133" spans="1:5" ht="13.8" thickBot="1" x14ac:dyDescent="0.3">
      <c r="A133" s="1504"/>
      <c r="B133" s="473" t="s">
        <v>18</v>
      </c>
      <c r="C133" s="20">
        <v>2044</v>
      </c>
      <c r="D133" s="20">
        <v>2044</v>
      </c>
      <c r="E133" s="20">
        <v>2044</v>
      </c>
    </row>
    <row r="134" spans="1:5" ht="13.8" thickBot="1" x14ac:dyDescent="0.3">
      <c r="A134" s="1504"/>
      <c r="B134" s="471" t="s">
        <v>1107</v>
      </c>
      <c r="C134" s="18">
        <v>0</v>
      </c>
      <c r="D134" s="18">
        <v>0</v>
      </c>
      <c r="E134" s="18">
        <v>0</v>
      </c>
    </row>
    <row r="135" spans="1:5" ht="13.8" thickBot="1" x14ac:dyDescent="0.3">
      <c r="A135" s="1504"/>
      <c r="B135" s="473" t="s">
        <v>287</v>
      </c>
      <c r="C135" s="73">
        <v>24.780289897990599</v>
      </c>
      <c r="D135" s="73">
        <v>16.902691471089199</v>
      </c>
      <c r="E135" s="73">
        <v>29.494019119337999</v>
      </c>
    </row>
    <row r="136" spans="1:5" ht="13.8" thickBot="1" x14ac:dyDescent="0.3">
      <c r="A136" s="1504"/>
      <c r="B136" s="471" t="s">
        <v>254</v>
      </c>
      <c r="C136" s="73">
        <v>1.0278664498169601</v>
      </c>
      <c r="D136" s="73">
        <v>0.70111001712488796</v>
      </c>
      <c r="E136" s="73">
        <v>1.22338813822698</v>
      </c>
    </row>
    <row r="137" spans="1:5" x14ac:dyDescent="0.25">
      <c r="A137" s="1505"/>
      <c r="B137" s="598" t="s">
        <v>154</v>
      </c>
      <c r="C137" s="942">
        <f>C131/$E$131 * 100</f>
        <v>74.570051039087303</v>
      </c>
      <c r="D137" s="942">
        <f>D131/$E$131 * 100</f>
        <v>25.429948960912707</v>
      </c>
      <c r="E137" s="942">
        <f>SUM(C137:D137)</f>
        <v>100.00000000000001</v>
      </c>
    </row>
    <row r="138" spans="1:5" ht="13.8" thickBot="1" x14ac:dyDescent="0.3">
      <c r="A138" s="1503" t="s">
        <v>117</v>
      </c>
      <c r="B138" s="471" t="s">
        <v>1106</v>
      </c>
      <c r="C138" s="980">
        <v>6.8334292651459299</v>
      </c>
      <c r="D138" s="980">
        <v>1.7801885374272199</v>
      </c>
      <c r="E138" s="980">
        <v>8.6136178025731596</v>
      </c>
    </row>
    <row r="139" spans="1:5" ht="13.8" thickBot="1" x14ac:dyDescent="0.3">
      <c r="A139" s="1504"/>
      <c r="B139" s="473" t="s">
        <v>17</v>
      </c>
      <c r="C139" s="20">
        <v>1148</v>
      </c>
      <c r="D139" s="20">
        <v>1148</v>
      </c>
      <c r="E139" s="20">
        <v>1148</v>
      </c>
    </row>
    <row r="140" spans="1:5" ht="13.8" thickBot="1" x14ac:dyDescent="0.3">
      <c r="A140" s="1504"/>
      <c r="B140" s="473" t="s">
        <v>18</v>
      </c>
      <c r="C140" s="20">
        <v>1038</v>
      </c>
      <c r="D140" s="20">
        <v>1038</v>
      </c>
      <c r="E140" s="20">
        <v>1038</v>
      </c>
    </row>
    <row r="141" spans="1:5" ht="13.8" thickBot="1" x14ac:dyDescent="0.3">
      <c r="A141" s="1504"/>
      <c r="B141" s="471" t="s">
        <v>1107</v>
      </c>
      <c r="C141" s="18">
        <v>0</v>
      </c>
      <c r="D141" s="18">
        <v>0</v>
      </c>
      <c r="E141" s="18">
        <v>0</v>
      </c>
    </row>
    <row r="142" spans="1:5" ht="13.8" thickBot="1" x14ac:dyDescent="0.3">
      <c r="A142" s="1504"/>
      <c r="B142" s="473" t="s">
        <v>287</v>
      </c>
      <c r="C142" s="73">
        <v>19.804341949966201</v>
      </c>
      <c r="D142" s="73">
        <v>13.363694306302101</v>
      </c>
      <c r="E142" s="73">
        <v>23.457222372078199</v>
      </c>
    </row>
    <row r="143" spans="1:5" ht="13.8" thickBot="1" x14ac:dyDescent="0.3">
      <c r="A143" s="1504"/>
      <c r="B143" s="471" t="s">
        <v>254</v>
      </c>
      <c r="C143" s="73">
        <v>1.15274299904583</v>
      </c>
      <c r="D143" s="73">
        <v>0.77785493160527197</v>
      </c>
      <c r="E143" s="73">
        <v>1.36536467279694</v>
      </c>
    </row>
    <row r="144" spans="1:5" x14ac:dyDescent="0.25">
      <c r="A144" s="1505"/>
      <c r="B144" s="598" t="s">
        <v>154</v>
      </c>
      <c r="C144" s="942">
        <f>C138/$E$138 * 100</f>
        <v>79.332858988758119</v>
      </c>
      <c r="D144" s="942">
        <f>D138/$E$138 * 100</f>
        <v>20.667141011241775</v>
      </c>
      <c r="E144" s="942">
        <f>SUM(C144:D144)</f>
        <v>99.999999999999886</v>
      </c>
    </row>
    <row r="145" spans="1:6" ht="13.8" thickBot="1" x14ac:dyDescent="0.3">
      <c r="A145" s="1503" t="s">
        <v>125</v>
      </c>
      <c r="B145" s="471" t="s">
        <v>1106</v>
      </c>
      <c r="C145" s="975">
        <v>9.3290469089933001</v>
      </c>
      <c r="D145" s="976">
        <v>2.3887169655794498</v>
      </c>
      <c r="E145" s="980">
        <v>11.7177638745728</v>
      </c>
    </row>
    <row r="146" spans="1:6" ht="13.8" thickBot="1" x14ac:dyDescent="0.3">
      <c r="A146" s="1504"/>
      <c r="B146" s="473" t="s">
        <v>17</v>
      </c>
      <c r="C146" s="18">
        <v>275</v>
      </c>
      <c r="D146" s="977">
        <v>275</v>
      </c>
      <c r="E146" s="72">
        <v>275</v>
      </c>
    </row>
    <row r="147" spans="1:6" ht="13.8" thickBot="1" x14ac:dyDescent="0.3">
      <c r="A147" s="1504"/>
      <c r="B147" s="473" t="s">
        <v>18</v>
      </c>
      <c r="C147" s="18">
        <v>235</v>
      </c>
      <c r="D147" s="977">
        <v>235</v>
      </c>
      <c r="E147" s="72">
        <v>235</v>
      </c>
    </row>
    <row r="148" spans="1:6" ht="13.8" thickBot="1" x14ac:dyDescent="0.3">
      <c r="A148" s="1504"/>
      <c r="B148" s="471" t="s">
        <v>1107</v>
      </c>
      <c r="C148" s="18">
        <v>0</v>
      </c>
      <c r="D148" s="977">
        <v>0</v>
      </c>
      <c r="E148" s="18">
        <v>0</v>
      </c>
    </row>
    <row r="149" spans="1:6" ht="13.8" thickBot="1" x14ac:dyDescent="0.3">
      <c r="A149" s="1504"/>
      <c r="B149" s="473" t="s">
        <v>287</v>
      </c>
      <c r="C149" s="73">
        <v>24.544607551114101</v>
      </c>
      <c r="D149" s="956">
        <v>16.774419195966999</v>
      </c>
      <c r="E149" s="73">
        <v>29.240549139367999</v>
      </c>
    </row>
    <row r="150" spans="1:6" ht="13.8" thickBot="1" x14ac:dyDescent="0.3">
      <c r="A150" s="1504"/>
      <c r="B150" s="471" t="s">
        <v>254</v>
      </c>
      <c r="C150" s="73">
        <v>3.00256843678478</v>
      </c>
      <c r="D150" s="956">
        <v>2.0520328759919901</v>
      </c>
      <c r="E150" s="73">
        <v>3.5770280595150901</v>
      </c>
    </row>
    <row r="151" spans="1:6" x14ac:dyDescent="0.25">
      <c r="A151" s="1505"/>
      <c r="B151" s="598" t="s">
        <v>154</v>
      </c>
      <c r="C151" s="942">
        <f>C145/$E$145 * 100</f>
        <v>79.614566472337401</v>
      </c>
      <c r="D151" s="942">
        <f>D145/$E$145 * 100</f>
        <v>20.385433527662176</v>
      </c>
      <c r="E151" s="942">
        <f>SUM(C151:D151)</f>
        <v>99.999999999999574</v>
      </c>
    </row>
    <row r="152" spans="1:6" ht="48.75" customHeight="1" x14ac:dyDescent="0.25">
      <c r="A152" s="1209" t="s">
        <v>1278</v>
      </c>
      <c r="B152" s="1209"/>
      <c r="C152" s="1209"/>
      <c r="D152" s="1209"/>
      <c r="E152" s="1209"/>
    </row>
    <row r="153" spans="1:6" x14ac:dyDescent="0.25">
      <c r="A153" s="1215" t="s">
        <v>290</v>
      </c>
      <c r="B153" s="1215"/>
      <c r="C153" s="1215"/>
      <c r="D153" s="1215"/>
      <c r="E153" s="1215"/>
      <c r="F153" s="1215"/>
    </row>
    <row r="154" spans="1:6" x14ac:dyDescent="0.25">
      <c r="A154" s="1215" t="s">
        <v>291</v>
      </c>
      <c r="B154" s="1215"/>
      <c r="C154" s="1215"/>
      <c r="D154" s="1215"/>
      <c r="E154" s="1215"/>
      <c r="F154" s="1215"/>
    </row>
  </sheetData>
  <mergeCells count="26">
    <mergeCell ref="A153:F153"/>
    <mergeCell ref="A154:F154"/>
    <mergeCell ref="A116:A122"/>
    <mergeCell ref="A124:A130"/>
    <mergeCell ref="A131:A137"/>
    <mergeCell ref="A138:A144"/>
    <mergeCell ref="A145:A151"/>
    <mergeCell ref="A152:E152"/>
    <mergeCell ref="A109:A115"/>
    <mergeCell ref="A31:A37"/>
    <mergeCell ref="A38:A44"/>
    <mergeCell ref="A45:A51"/>
    <mergeCell ref="A52:A58"/>
    <mergeCell ref="A59:A65"/>
    <mergeCell ref="A66:A72"/>
    <mergeCell ref="A73:A79"/>
    <mergeCell ref="A81:A87"/>
    <mergeCell ref="A88:A94"/>
    <mergeCell ref="A95:A101"/>
    <mergeCell ref="A102:A108"/>
    <mergeCell ref="A24:A30"/>
    <mergeCell ref="A1:E1"/>
    <mergeCell ref="A5:E5"/>
    <mergeCell ref="A6:B6"/>
    <mergeCell ref="A8:A14"/>
    <mergeCell ref="A16:A22"/>
  </mergeCells>
  <hyperlinks>
    <hyperlink ref="A3" location="Kapitel5" display="&lt;  Zurück zur Übersicht"/>
  </hyperlinks>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5"/>
  <sheetViews>
    <sheetView showGridLines="0" zoomScaleNormal="100" workbookViewId="0">
      <selection sqref="A1:M1"/>
    </sheetView>
  </sheetViews>
  <sheetFormatPr baseColWidth="10" defaultColWidth="11.44140625" defaultRowHeight="13.2" x14ac:dyDescent="0.25"/>
  <cols>
    <col min="1" max="1" width="37.109375" style="69" customWidth="1"/>
    <col min="2" max="2" width="18.44140625" style="69" customWidth="1"/>
    <col min="3" max="10" width="15.6640625" style="69" customWidth="1"/>
    <col min="11" max="26" width="15.88671875" style="69" customWidth="1"/>
    <col min="27" max="16384" width="11.44140625" style="69"/>
  </cols>
  <sheetData>
    <row r="1" spans="1:27" ht="24.6" x14ac:dyDescent="0.4">
      <c r="A1" s="1304" t="s">
        <v>1279</v>
      </c>
      <c r="B1" s="1304"/>
      <c r="C1" s="1304"/>
      <c r="D1" s="1304"/>
      <c r="E1" s="1304"/>
      <c r="F1" s="1304"/>
      <c r="G1" s="1304"/>
      <c r="H1" s="1304"/>
      <c r="I1" s="1304"/>
      <c r="J1" s="1304"/>
      <c r="K1" s="1304"/>
      <c r="L1" s="1304"/>
      <c r="M1" s="1304"/>
    </row>
    <row r="3" spans="1:27" x14ac:dyDescent="0.25">
      <c r="A3" s="434" t="s">
        <v>7</v>
      </c>
    </row>
    <row r="5" spans="1:27" ht="27" customHeight="1" x14ac:dyDescent="0.25">
      <c r="A5" s="1493" t="s">
        <v>1280</v>
      </c>
      <c r="B5" s="1493"/>
      <c r="C5" s="1493"/>
      <c r="D5" s="1493"/>
      <c r="E5" s="1493"/>
      <c r="F5" s="1493"/>
      <c r="G5" s="1493"/>
      <c r="H5" s="1493"/>
      <c r="I5" s="1493"/>
      <c r="J5" s="1493"/>
      <c r="K5" s="1493"/>
      <c r="L5" s="1493"/>
      <c r="M5" s="1493"/>
      <c r="N5" s="1493"/>
      <c r="O5" s="1493"/>
      <c r="P5" s="1493"/>
      <c r="Q5" s="1493"/>
      <c r="R5" s="1493"/>
      <c r="S5" s="1493"/>
      <c r="T5" s="1493"/>
      <c r="U5" s="1493"/>
      <c r="V5" s="1493"/>
      <c r="W5" s="1493"/>
      <c r="X5" s="1493"/>
      <c r="Y5" s="1493"/>
      <c r="Z5" s="1493"/>
    </row>
    <row r="6" spans="1:27" ht="12.75" customHeight="1" x14ac:dyDescent="0.25">
      <c r="A6" s="1513"/>
      <c r="B6" s="1514"/>
      <c r="C6" s="1515" t="s">
        <v>988</v>
      </c>
      <c r="D6" s="1515"/>
      <c r="E6" s="1515"/>
      <c r="F6" s="1515"/>
      <c r="G6" s="1515"/>
      <c r="H6" s="1515"/>
      <c r="I6" s="1515"/>
      <c r="J6" s="1516"/>
      <c r="K6" s="1515" t="s">
        <v>1281</v>
      </c>
      <c r="L6" s="1515"/>
      <c r="M6" s="1515"/>
      <c r="N6" s="1515"/>
      <c r="O6" s="1515"/>
      <c r="P6" s="1515"/>
      <c r="Q6" s="1515"/>
      <c r="R6" s="1516"/>
      <c r="S6" s="1515" t="s">
        <v>1255</v>
      </c>
      <c r="T6" s="1515"/>
      <c r="U6" s="1515"/>
      <c r="V6" s="1515"/>
      <c r="W6" s="1515"/>
      <c r="X6" s="1515"/>
      <c r="Y6" s="1515"/>
      <c r="Z6" s="1516"/>
    </row>
    <row r="7" spans="1:27" ht="21.6" x14ac:dyDescent="0.25">
      <c r="A7" s="1515"/>
      <c r="B7" s="1516"/>
      <c r="C7" s="640" t="s">
        <v>1282</v>
      </c>
      <c r="D7" s="640" t="s">
        <v>1283</v>
      </c>
      <c r="E7" s="640" t="s">
        <v>1284</v>
      </c>
      <c r="F7" s="640" t="s">
        <v>1285</v>
      </c>
      <c r="G7" s="640" t="s">
        <v>1286</v>
      </c>
      <c r="H7" s="640" t="s">
        <v>1287</v>
      </c>
      <c r="I7" s="640" t="s">
        <v>1288</v>
      </c>
      <c r="J7" s="982" t="s">
        <v>156</v>
      </c>
      <c r="K7" s="640" t="s">
        <v>1282</v>
      </c>
      <c r="L7" s="640" t="s">
        <v>1283</v>
      </c>
      <c r="M7" s="640" t="s">
        <v>1284</v>
      </c>
      <c r="N7" s="640" t="s">
        <v>1285</v>
      </c>
      <c r="O7" s="640" t="s">
        <v>1286</v>
      </c>
      <c r="P7" s="640" t="s">
        <v>1287</v>
      </c>
      <c r="Q7" s="640" t="s">
        <v>1288</v>
      </c>
      <c r="R7" s="982" t="s">
        <v>156</v>
      </c>
      <c r="S7" s="640" t="s">
        <v>1282</v>
      </c>
      <c r="T7" s="640" t="s">
        <v>1283</v>
      </c>
      <c r="U7" s="640" t="s">
        <v>1284</v>
      </c>
      <c r="V7" s="640" t="s">
        <v>1285</v>
      </c>
      <c r="W7" s="640" t="s">
        <v>1286</v>
      </c>
      <c r="X7" s="640" t="s">
        <v>1287</v>
      </c>
      <c r="Y7" s="640" t="s">
        <v>1288</v>
      </c>
      <c r="Z7" s="982" t="s">
        <v>156</v>
      </c>
    </row>
    <row r="8" spans="1:27" x14ac:dyDescent="0.25">
      <c r="A8" s="962" t="s">
        <v>19</v>
      </c>
      <c r="B8" s="963"/>
      <c r="C8" s="8"/>
      <c r="D8" s="8"/>
      <c r="E8" s="8"/>
      <c r="F8" s="8"/>
      <c r="G8" s="8"/>
      <c r="H8" s="8"/>
      <c r="I8" s="8"/>
      <c r="J8" s="983"/>
      <c r="K8" s="8"/>
      <c r="L8" s="8"/>
      <c r="M8" s="8"/>
      <c r="N8" s="8"/>
      <c r="O8" s="8"/>
      <c r="P8" s="8"/>
      <c r="Q8" s="8"/>
      <c r="R8" s="983"/>
      <c r="S8" s="8"/>
      <c r="T8" s="8"/>
      <c r="U8" s="8"/>
      <c r="V8" s="8"/>
      <c r="W8" s="8"/>
      <c r="X8" s="8"/>
      <c r="Y8" s="8"/>
      <c r="Z8" s="983"/>
    </row>
    <row r="9" spans="1:27" x14ac:dyDescent="0.25">
      <c r="A9" s="1507"/>
      <c r="B9" s="965" t="s">
        <v>1106</v>
      </c>
      <c r="C9" s="73">
        <v>8.3078797671959794</v>
      </c>
      <c r="D9" s="73">
        <v>1.4186502120898501</v>
      </c>
      <c r="E9" s="73">
        <v>4.586364662567</v>
      </c>
      <c r="F9" s="73">
        <v>0.87646030750194204</v>
      </c>
      <c r="G9" s="73">
        <v>12.9166959077172</v>
      </c>
      <c r="H9" s="73">
        <v>1.4623483476615999</v>
      </c>
      <c r="I9" s="73">
        <v>0.44564298035837302</v>
      </c>
      <c r="J9" s="984">
        <v>30.014042185091899</v>
      </c>
      <c r="K9" s="73">
        <v>14.1031229049043</v>
      </c>
      <c r="L9" s="73">
        <v>4.0001744375636301</v>
      </c>
      <c r="M9" s="73">
        <v>11.339023338772201</v>
      </c>
      <c r="N9" s="73">
        <v>1.66323458576602</v>
      </c>
      <c r="O9" s="73">
        <v>39.877901080489799</v>
      </c>
      <c r="P9" s="73">
        <v>2.8380477150446302</v>
      </c>
      <c r="Q9" s="73">
        <v>0.82095339561640301</v>
      </c>
      <c r="R9" s="984">
        <v>74.642457458156997</v>
      </c>
      <c r="S9" s="73">
        <v>0.59575961253795096</v>
      </c>
      <c r="T9" s="73">
        <v>0.21221314306097699</v>
      </c>
      <c r="U9" s="73">
        <v>0.69656159652335203</v>
      </c>
      <c r="V9" s="73">
        <v>4.05333844751955E-2</v>
      </c>
      <c r="W9" s="73">
        <v>1.00709716185577</v>
      </c>
      <c r="X9" s="73">
        <v>0.17435877368986299</v>
      </c>
      <c r="Y9" s="73">
        <v>2.3967959816929101E-2</v>
      </c>
      <c r="Z9" s="984">
        <v>2.7504916319600299</v>
      </c>
      <c r="AA9" s="954"/>
    </row>
    <row r="10" spans="1:27" x14ac:dyDescent="0.25">
      <c r="A10" s="1508"/>
      <c r="B10" s="965" t="s">
        <v>17</v>
      </c>
      <c r="C10" s="955">
        <v>55018</v>
      </c>
      <c r="D10" s="955">
        <v>55018</v>
      </c>
      <c r="E10" s="955">
        <v>55018</v>
      </c>
      <c r="F10" s="955">
        <v>55018</v>
      </c>
      <c r="G10" s="955">
        <v>55018</v>
      </c>
      <c r="H10" s="955">
        <v>55018</v>
      </c>
      <c r="I10" s="955">
        <v>55018</v>
      </c>
      <c r="J10" s="985">
        <v>55018</v>
      </c>
      <c r="K10" s="955">
        <v>55018</v>
      </c>
      <c r="L10" s="955">
        <v>55018</v>
      </c>
      <c r="M10" s="955">
        <v>55018</v>
      </c>
      <c r="N10" s="955">
        <v>55018</v>
      </c>
      <c r="O10" s="955">
        <v>55018</v>
      </c>
      <c r="P10" s="955">
        <v>55018</v>
      </c>
      <c r="Q10" s="955">
        <v>55018</v>
      </c>
      <c r="R10" s="985">
        <v>55018</v>
      </c>
      <c r="S10" s="955">
        <v>55018</v>
      </c>
      <c r="T10" s="955">
        <v>55018</v>
      </c>
      <c r="U10" s="955">
        <v>55018</v>
      </c>
      <c r="V10" s="955">
        <v>55018</v>
      </c>
      <c r="W10" s="955">
        <v>55018</v>
      </c>
      <c r="X10" s="955">
        <v>55018</v>
      </c>
      <c r="Y10" s="955">
        <v>55018</v>
      </c>
      <c r="Z10" s="985">
        <v>55018</v>
      </c>
    </row>
    <row r="11" spans="1:27" x14ac:dyDescent="0.25">
      <c r="A11" s="1508"/>
      <c r="B11" s="965" t="s">
        <v>18</v>
      </c>
      <c r="C11" s="20">
        <v>55018</v>
      </c>
      <c r="D11" s="20">
        <v>55018</v>
      </c>
      <c r="E11" s="20">
        <v>55018</v>
      </c>
      <c r="F11" s="20">
        <v>55018</v>
      </c>
      <c r="G11" s="20">
        <v>55018</v>
      </c>
      <c r="H11" s="20">
        <v>55018</v>
      </c>
      <c r="I11" s="20">
        <v>55018</v>
      </c>
      <c r="J11" s="986">
        <v>55018</v>
      </c>
      <c r="K11" s="20">
        <v>55018</v>
      </c>
      <c r="L11" s="20">
        <v>55018</v>
      </c>
      <c r="M11" s="20">
        <v>55018</v>
      </c>
      <c r="N11" s="20">
        <v>55018</v>
      </c>
      <c r="O11" s="20">
        <v>55018</v>
      </c>
      <c r="P11" s="20">
        <v>55018</v>
      </c>
      <c r="Q11" s="20">
        <v>55018</v>
      </c>
      <c r="R11" s="986">
        <v>55018</v>
      </c>
      <c r="S11" s="20">
        <v>55018</v>
      </c>
      <c r="T11" s="20">
        <v>55018</v>
      </c>
      <c r="U11" s="20">
        <v>55018</v>
      </c>
      <c r="V11" s="20">
        <v>55018</v>
      </c>
      <c r="W11" s="20">
        <v>55018</v>
      </c>
      <c r="X11" s="20">
        <v>55018</v>
      </c>
      <c r="Y11" s="20">
        <v>55018</v>
      </c>
      <c r="Z11" s="986">
        <v>55018</v>
      </c>
    </row>
    <row r="12" spans="1:27" x14ac:dyDescent="0.25">
      <c r="A12" s="1508"/>
      <c r="B12" s="965" t="s">
        <v>1107</v>
      </c>
      <c r="C12" s="936">
        <v>0</v>
      </c>
      <c r="D12" s="936">
        <v>0</v>
      </c>
      <c r="E12" s="936">
        <v>0</v>
      </c>
      <c r="F12" s="936">
        <v>0</v>
      </c>
      <c r="G12" s="936">
        <v>0</v>
      </c>
      <c r="H12" s="936">
        <v>0</v>
      </c>
      <c r="I12" s="936">
        <v>0</v>
      </c>
      <c r="J12" s="987">
        <v>10.186</v>
      </c>
      <c r="K12" s="936">
        <v>0</v>
      </c>
      <c r="L12" s="936">
        <v>0</v>
      </c>
      <c r="M12" s="936">
        <v>0</v>
      </c>
      <c r="N12" s="936">
        <v>0</v>
      </c>
      <c r="O12" s="936">
        <v>0</v>
      </c>
      <c r="P12" s="936">
        <v>0</v>
      </c>
      <c r="Q12" s="936">
        <v>0</v>
      </c>
      <c r="R12" s="987">
        <v>55</v>
      </c>
      <c r="S12" s="936">
        <v>0</v>
      </c>
      <c r="T12" s="936">
        <v>0</v>
      </c>
      <c r="U12" s="936">
        <v>0</v>
      </c>
      <c r="V12" s="936">
        <v>0</v>
      </c>
      <c r="W12" s="936">
        <v>0</v>
      </c>
      <c r="X12" s="936">
        <v>0</v>
      </c>
      <c r="Y12" s="936">
        <v>0</v>
      </c>
      <c r="Z12" s="987">
        <v>2</v>
      </c>
    </row>
    <row r="13" spans="1:27" x14ac:dyDescent="0.25">
      <c r="A13" s="1508"/>
      <c r="B13" s="965" t="s">
        <v>287</v>
      </c>
      <c r="C13" s="73">
        <v>26.109188534515699</v>
      </c>
      <c r="D13" s="73">
        <v>11.633023252457001</v>
      </c>
      <c r="E13" s="73">
        <v>16.958721316843</v>
      </c>
      <c r="F13" s="73">
        <v>11.710759093702199</v>
      </c>
      <c r="G13" s="73">
        <v>38.016183965940797</v>
      </c>
      <c r="H13" s="73">
        <v>10.2649412393587</v>
      </c>
      <c r="I13" s="73">
        <v>7.4195295434636304</v>
      </c>
      <c r="J13" s="940">
        <v>52.1693531119924</v>
      </c>
      <c r="K13" s="73">
        <v>35.631194693125998</v>
      </c>
      <c r="L13" s="73">
        <v>18.6571066067009</v>
      </c>
      <c r="M13" s="73">
        <v>27.409035968540099</v>
      </c>
      <c r="N13" s="73">
        <v>19.8881687281579</v>
      </c>
      <c r="O13" s="73">
        <v>72.639246174772893</v>
      </c>
      <c r="P13" s="73">
        <v>15.222583470293101</v>
      </c>
      <c r="Q13" s="73">
        <v>11.2096801312018</v>
      </c>
      <c r="R13" s="940">
        <v>82.831132575667795</v>
      </c>
      <c r="S13" s="73">
        <v>1.1170809620869699</v>
      </c>
      <c r="T13" s="73">
        <v>0.780390633521858</v>
      </c>
      <c r="U13" s="73">
        <v>1.10753538823172</v>
      </c>
      <c r="V13" s="73">
        <v>0.326710728280795</v>
      </c>
      <c r="W13" s="73">
        <v>1.2697456737289901</v>
      </c>
      <c r="X13" s="73">
        <v>0.69844553821055899</v>
      </c>
      <c r="Y13" s="73">
        <v>0.20198267260977301</v>
      </c>
      <c r="Z13" s="940">
        <v>2.0485404887259202</v>
      </c>
    </row>
    <row r="14" spans="1:27" x14ac:dyDescent="0.25">
      <c r="A14" s="1508"/>
      <c r="B14" s="965" t="s">
        <v>254</v>
      </c>
      <c r="C14" s="73">
        <v>0.20874290756348901</v>
      </c>
      <c r="D14" s="73">
        <v>9.3005996500480498E-2</v>
      </c>
      <c r="E14" s="73">
        <v>0.135584941353383</v>
      </c>
      <c r="F14" s="73">
        <v>9.3627494388167698E-2</v>
      </c>
      <c r="G14" s="73">
        <v>0.30393931106010103</v>
      </c>
      <c r="H14" s="73">
        <v>8.2068183675623199E-2</v>
      </c>
      <c r="I14" s="73">
        <v>5.9319123135840403E-2</v>
      </c>
      <c r="J14" s="984">
        <v>0.41709386869329101</v>
      </c>
      <c r="K14" s="73">
        <v>0.284871326827004</v>
      </c>
      <c r="L14" s="73">
        <v>0.14916352818304701</v>
      </c>
      <c r="M14" s="73">
        <v>0.219135185071789</v>
      </c>
      <c r="N14" s="73">
        <v>0.15900586726166299</v>
      </c>
      <c r="O14" s="73">
        <v>0.58075062078996298</v>
      </c>
      <c r="P14" s="73">
        <v>0.121704522912161</v>
      </c>
      <c r="Q14" s="73">
        <v>8.9621369134103401E-2</v>
      </c>
      <c r="R14" s="984">
        <v>0.66223473118531695</v>
      </c>
      <c r="S14" s="73">
        <v>8.9310599485538308E-3</v>
      </c>
      <c r="T14" s="73">
        <v>6.2392214779603402E-3</v>
      </c>
      <c r="U14" s="73">
        <v>8.8547431056050993E-3</v>
      </c>
      <c r="V14" s="73">
        <v>2.6120515872548699E-3</v>
      </c>
      <c r="W14" s="73">
        <v>1.0151613997882799E-2</v>
      </c>
      <c r="X14" s="73">
        <v>5.58407061284499E-3</v>
      </c>
      <c r="Y14" s="73">
        <v>1.6148510438105199E-3</v>
      </c>
      <c r="Z14" s="984">
        <v>1.6378076910084E-2</v>
      </c>
    </row>
    <row r="15" spans="1:27" x14ac:dyDescent="0.25">
      <c r="A15" s="1509"/>
      <c r="B15" s="968" t="s">
        <v>154</v>
      </c>
      <c r="C15" s="942">
        <f>C9/$J$9 * 100</f>
        <v>27.679976312296045</v>
      </c>
      <c r="D15" s="942">
        <f t="shared" ref="D15:I15" si="0">D9/$J$9 * 100</f>
        <v>4.7266216371032472</v>
      </c>
      <c r="E15" s="942">
        <f t="shared" si="0"/>
        <v>15.280729714057198</v>
      </c>
      <c r="F15" s="942">
        <f t="shared" si="0"/>
        <v>2.920167507251934</v>
      </c>
      <c r="G15" s="942">
        <f t="shared" si="0"/>
        <v>43.03550927283289</v>
      </c>
      <c r="H15" s="942">
        <f t="shared" si="0"/>
        <v>4.8722139412063417</v>
      </c>
      <c r="I15" s="942">
        <f t="shared" si="0"/>
        <v>1.484781615252496</v>
      </c>
      <c r="J15" s="961">
        <f>SUM(C15:I15)</f>
        <v>100.00000000000016</v>
      </c>
      <c r="K15" s="942">
        <f>K9/$R$9 * 100</f>
        <v>18.894237120756934</v>
      </c>
      <c r="L15" s="942">
        <f t="shared" ref="L15:Q15" si="1">L9/$R$9 * 100</f>
        <v>5.3591140669585329</v>
      </c>
      <c r="M15" s="942">
        <f t="shared" si="1"/>
        <v>15.191117394719514</v>
      </c>
      <c r="N15" s="942">
        <f t="shared" si="1"/>
        <v>2.2282687928628215</v>
      </c>
      <c r="O15" s="942">
        <f t="shared" si="1"/>
        <v>53.425225318773194</v>
      </c>
      <c r="P15" s="942">
        <f t="shared" si="1"/>
        <v>3.8021895469285432</v>
      </c>
      <c r="Q15" s="942">
        <f t="shared" si="1"/>
        <v>1.0998477590004487</v>
      </c>
      <c r="R15" s="961">
        <f>SUM(K15:Q15)</f>
        <v>99.999999999999986</v>
      </c>
      <c r="S15" s="942">
        <f>S9/$Z$9 * 100</f>
        <v>21.66011361806639</v>
      </c>
      <c r="T15" s="942">
        <f t="shared" ref="T15:Y15" si="2">T9/$Z$9 * 100</f>
        <v>7.7154622321010891</v>
      </c>
      <c r="U15" s="942">
        <f t="shared" si="2"/>
        <v>25.324985120095594</v>
      </c>
      <c r="V15" s="942">
        <f t="shared" si="2"/>
        <v>1.4736777965149079</v>
      </c>
      <c r="W15" s="942">
        <f t="shared" si="2"/>
        <v>36.615169090265574</v>
      </c>
      <c r="X15" s="942">
        <f t="shared" si="2"/>
        <v>6.3391857536978975</v>
      </c>
      <c r="Y15" s="942">
        <f t="shared" si="2"/>
        <v>0.87140638925882774</v>
      </c>
      <c r="Z15" s="961">
        <f>SUM(S15:Y15)</f>
        <v>100.00000000000028</v>
      </c>
    </row>
    <row r="16" spans="1:27" x14ac:dyDescent="0.25">
      <c r="A16" s="32" t="s">
        <v>27</v>
      </c>
      <c r="B16" s="13"/>
      <c r="C16" s="13"/>
      <c r="D16" s="13"/>
      <c r="E16" s="13"/>
      <c r="F16" s="13"/>
      <c r="G16" s="13"/>
      <c r="H16" s="13"/>
      <c r="I16" s="13"/>
      <c r="J16" s="988"/>
      <c r="K16" s="13"/>
      <c r="L16" s="13"/>
      <c r="M16" s="13"/>
      <c r="N16" s="13"/>
      <c r="O16" s="13"/>
      <c r="P16" s="13"/>
      <c r="Q16" s="13"/>
      <c r="R16" s="988"/>
      <c r="S16" s="13"/>
      <c r="T16" s="13"/>
      <c r="U16" s="13"/>
      <c r="V16" s="13"/>
      <c r="W16" s="13"/>
      <c r="X16" s="13"/>
      <c r="Y16" s="13"/>
      <c r="Z16" s="988"/>
    </row>
    <row r="17" spans="1:26" x14ac:dyDescent="0.25">
      <c r="A17" s="1510"/>
      <c r="B17" s="969" t="s">
        <v>1106</v>
      </c>
      <c r="C17" s="73">
        <v>8.4512460753398901</v>
      </c>
      <c r="D17" s="73">
        <v>1.3689764518245999</v>
      </c>
      <c r="E17" s="73">
        <v>4.4755835718586301</v>
      </c>
      <c r="F17" s="73">
        <v>0.91436657976145497</v>
      </c>
      <c r="G17" s="73">
        <v>14.280140293354499</v>
      </c>
      <c r="H17" s="73">
        <v>1.5531756285592899</v>
      </c>
      <c r="I17" s="73">
        <v>0.27494364675598099</v>
      </c>
      <c r="J17" s="940">
        <v>31.3184322474544</v>
      </c>
      <c r="K17" s="73">
        <v>14.226293186986</v>
      </c>
      <c r="L17" s="73">
        <v>3.4344441481103001</v>
      </c>
      <c r="M17" s="73">
        <v>11.050667459305</v>
      </c>
      <c r="N17" s="73">
        <v>1.91572232491629</v>
      </c>
      <c r="O17" s="73">
        <v>41.367055038813298</v>
      </c>
      <c r="P17" s="73">
        <v>2.7462966243156299</v>
      </c>
      <c r="Q17" s="73">
        <v>0.74029653885579605</v>
      </c>
      <c r="R17" s="940">
        <v>75.480775321302204</v>
      </c>
      <c r="S17" s="73">
        <v>0.60996875510737003</v>
      </c>
      <c r="T17" s="73">
        <v>0.18441305413789499</v>
      </c>
      <c r="U17" s="73">
        <v>0.69160047055007701</v>
      </c>
      <c r="V17" s="73">
        <v>4.1201058069040203E-2</v>
      </c>
      <c r="W17" s="73">
        <v>0.98640518181810899</v>
      </c>
      <c r="X17" s="73">
        <v>0.152921488046589</v>
      </c>
      <c r="Y17" s="73">
        <v>1.7660532918687601E-2</v>
      </c>
      <c r="Z17" s="940">
        <v>2.6841705406477701</v>
      </c>
    </row>
    <row r="18" spans="1:26" x14ac:dyDescent="0.25">
      <c r="A18" s="1511"/>
      <c r="B18" s="969" t="s">
        <v>17</v>
      </c>
      <c r="C18" s="955">
        <v>6640</v>
      </c>
      <c r="D18" s="955">
        <v>6640</v>
      </c>
      <c r="E18" s="955">
        <v>6640</v>
      </c>
      <c r="F18" s="955">
        <v>6640</v>
      </c>
      <c r="G18" s="955">
        <v>6640</v>
      </c>
      <c r="H18" s="955">
        <v>6640</v>
      </c>
      <c r="I18" s="955">
        <v>6640</v>
      </c>
      <c r="J18" s="986">
        <v>6640</v>
      </c>
      <c r="K18" s="955">
        <v>6640</v>
      </c>
      <c r="L18" s="955">
        <v>6640</v>
      </c>
      <c r="M18" s="955">
        <v>6640</v>
      </c>
      <c r="N18" s="955">
        <v>6640</v>
      </c>
      <c r="O18" s="955">
        <v>6640</v>
      </c>
      <c r="P18" s="955">
        <v>6640</v>
      </c>
      <c r="Q18" s="955">
        <v>6640</v>
      </c>
      <c r="R18" s="986">
        <v>6640</v>
      </c>
      <c r="S18" s="955">
        <v>6640</v>
      </c>
      <c r="T18" s="955">
        <v>6640</v>
      </c>
      <c r="U18" s="955">
        <v>6640</v>
      </c>
      <c r="V18" s="955">
        <v>6640</v>
      </c>
      <c r="W18" s="955">
        <v>6640</v>
      </c>
      <c r="X18" s="955">
        <v>6640</v>
      </c>
      <c r="Y18" s="955">
        <v>6640</v>
      </c>
      <c r="Z18" s="986">
        <v>6640</v>
      </c>
    </row>
    <row r="19" spans="1:26" x14ac:dyDescent="0.25">
      <c r="A19" s="1511"/>
      <c r="B19" s="969" t="s">
        <v>18</v>
      </c>
      <c r="C19" s="955">
        <v>5874</v>
      </c>
      <c r="D19" s="955">
        <v>5874</v>
      </c>
      <c r="E19" s="955">
        <v>5874</v>
      </c>
      <c r="F19" s="955">
        <v>5874</v>
      </c>
      <c r="G19" s="955">
        <v>5874</v>
      </c>
      <c r="H19" s="955">
        <v>5874</v>
      </c>
      <c r="I19" s="955">
        <v>5874</v>
      </c>
      <c r="J19" s="989">
        <v>5874</v>
      </c>
      <c r="K19" s="955">
        <v>5874</v>
      </c>
      <c r="L19" s="955">
        <v>5874</v>
      </c>
      <c r="M19" s="955">
        <v>5874</v>
      </c>
      <c r="N19" s="955">
        <v>5874</v>
      </c>
      <c r="O19" s="955">
        <v>5874</v>
      </c>
      <c r="P19" s="955">
        <v>5874</v>
      </c>
      <c r="Q19" s="955">
        <v>5874</v>
      </c>
      <c r="R19" s="989">
        <v>5874</v>
      </c>
      <c r="S19" s="955">
        <v>5874</v>
      </c>
      <c r="T19" s="955">
        <v>5874</v>
      </c>
      <c r="U19" s="955">
        <v>5874</v>
      </c>
      <c r="V19" s="955">
        <v>5874</v>
      </c>
      <c r="W19" s="955">
        <v>5874</v>
      </c>
      <c r="X19" s="955">
        <v>5874</v>
      </c>
      <c r="Y19" s="955">
        <v>5874</v>
      </c>
      <c r="Z19" s="989">
        <v>5874</v>
      </c>
    </row>
    <row r="20" spans="1:26" x14ac:dyDescent="0.25">
      <c r="A20" s="1511"/>
      <c r="B20" s="969" t="s">
        <v>1107</v>
      </c>
      <c r="C20" s="18">
        <v>0</v>
      </c>
      <c r="D20" s="18">
        <v>0</v>
      </c>
      <c r="E20" s="18">
        <v>0</v>
      </c>
      <c r="F20" s="18">
        <v>0</v>
      </c>
      <c r="G20" s="18">
        <v>0</v>
      </c>
      <c r="H20" s="18">
        <v>0</v>
      </c>
      <c r="I20" s="18">
        <v>0</v>
      </c>
      <c r="J20" s="990">
        <v>9.9760000000000009</v>
      </c>
      <c r="K20" s="18">
        <v>0</v>
      </c>
      <c r="L20" s="18">
        <v>0</v>
      </c>
      <c r="M20" s="18">
        <v>0</v>
      </c>
      <c r="N20" s="18">
        <v>0</v>
      </c>
      <c r="O20" s="18">
        <v>0</v>
      </c>
      <c r="P20" s="18">
        <v>0</v>
      </c>
      <c r="Q20" s="18">
        <v>0</v>
      </c>
      <c r="R20" s="991">
        <v>55</v>
      </c>
      <c r="S20" s="18">
        <v>0</v>
      </c>
      <c r="T20" s="18">
        <v>0</v>
      </c>
      <c r="U20" s="18">
        <v>0</v>
      </c>
      <c r="V20" s="18">
        <v>0</v>
      </c>
      <c r="W20" s="18">
        <v>0</v>
      </c>
      <c r="X20" s="18">
        <v>0</v>
      </c>
      <c r="Y20" s="18">
        <v>0</v>
      </c>
      <c r="Z20" s="990">
        <v>2</v>
      </c>
    </row>
    <row r="21" spans="1:26" x14ac:dyDescent="0.25">
      <c r="A21" s="1511"/>
      <c r="B21" s="969" t="s">
        <v>287</v>
      </c>
      <c r="C21" s="73">
        <v>26.436307778986901</v>
      </c>
      <c r="D21" s="73">
        <v>11.9076430720209</v>
      </c>
      <c r="E21" s="73">
        <v>17.279257514004101</v>
      </c>
      <c r="F21" s="73">
        <v>11.794174741604399</v>
      </c>
      <c r="G21" s="73">
        <v>41.535547086850897</v>
      </c>
      <c r="H21" s="73">
        <v>11.590776398532</v>
      </c>
      <c r="I21" s="73">
        <v>5.0241684215464399</v>
      </c>
      <c r="J21" s="940">
        <v>53.952552953053498</v>
      </c>
      <c r="K21" s="73">
        <v>37.6990323166292</v>
      </c>
      <c r="L21" s="73">
        <v>17.111458329382401</v>
      </c>
      <c r="M21" s="73">
        <v>26.978489712125999</v>
      </c>
      <c r="N21" s="73">
        <v>21.882354915963202</v>
      </c>
      <c r="O21" s="73">
        <v>75.530777559566403</v>
      </c>
      <c r="P21" s="73">
        <v>15.4304359550797</v>
      </c>
      <c r="Q21" s="73">
        <v>12.102911012510599</v>
      </c>
      <c r="R21" s="940">
        <v>85.424292656884504</v>
      </c>
      <c r="S21" s="73">
        <v>1.1395423972104</v>
      </c>
      <c r="T21" s="73">
        <v>0.72292142433737305</v>
      </c>
      <c r="U21" s="73">
        <v>1.0826930296333199</v>
      </c>
      <c r="V21" s="73">
        <v>0.322613935327764</v>
      </c>
      <c r="W21" s="73">
        <v>1.2645291670669301</v>
      </c>
      <c r="X21" s="73">
        <v>0.63518560891442499</v>
      </c>
      <c r="Y21" s="73">
        <v>0.16696516567960001</v>
      </c>
      <c r="Z21" s="940">
        <v>2.0212214546813998</v>
      </c>
    </row>
    <row r="22" spans="1:26" x14ac:dyDescent="0.25">
      <c r="A22" s="1511"/>
      <c r="B22" s="969" t="s">
        <v>254</v>
      </c>
      <c r="C22" s="73">
        <v>0.64685148861188102</v>
      </c>
      <c r="D22" s="73">
        <v>0.29135977351262499</v>
      </c>
      <c r="E22" s="73">
        <v>0.42279404289299999</v>
      </c>
      <c r="F22" s="73">
        <v>0.28858339645370201</v>
      </c>
      <c r="G22" s="73">
        <v>1.01630419376468</v>
      </c>
      <c r="H22" s="73">
        <v>0.28360658493760299</v>
      </c>
      <c r="I22" s="73">
        <v>0.12293285619474099</v>
      </c>
      <c r="J22" s="940">
        <v>1.3201272085292499</v>
      </c>
      <c r="K22" s="73">
        <v>0.92243120246247501</v>
      </c>
      <c r="L22" s="73">
        <v>0.41868828223732202</v>
      </c>
      <c r="M22" s="73">
        <v>0.66011775837547604</v>
      </c>
      <c r="N22" s="73">
        <v>0.53542400739392204</v>
      </c>
      <c r="O22" s="73">
        <v>1.8481096645142301</v>
      </c>
      <c r="P22" s="73">
        <v>0.37755652381257399</v>
      </c>
      <c r="Q22" s="73">
        <v>0.29613764790567099</v>
      </c>
      <c r="R22" s="940">
        <v>2.09018715210465</v>
      </c>
      <c r="S22" s="73">
        <v>2.7882664331733999E-2</v>
      </c>
      <c r="T22" s="73">
        <v>1.7688657712396E-2</v>
      </c>
      <c r="U22" s="73">
        <v>2.6491656996242501E-2</v>
      </c>
      <c r="V22" s="73">
        <v>7.8938142973041994E-3</v>
      </c>
      <c r="W22" s="73">
        <v>3.0940878013250801E-2</v>
      </c>
      <c r="X22" s="73">
        <v>1.5541911529632101E-2</v>
      </c>
      <c r="Y22" s="73">
        <v>4.0853536306618699E-3</v>
      </c>
      <c r="Z22" s="940">
        <v>4.9455851312722003E-2</v>
      </c>
    </row>
    <row r="23" spans="1:26" x14ac:dyDescent="0.25">
      <c r="A23" s="1512"/>
      <c r="B23" s="971" t="s">
        <v>154</v>
      </c>
      <c r="C23" s="942">
        <f>C17/$J$17 * 100</f>
        <v>26.984895056574288</v>
      </c>
      <c r="D23" s="942">
        <f>D17/$J$17 * 100</f>
        <v>4.3711525564497951</v>
      </c>
      <c r="E23" s="942">
        <f t="shared" ref="E23:I23" si="3">E17/$J$17 * 100</f>
        <v>14.290573476015586</v>
      </c>
      <c r="F23" s="942">
        <f t="shared" si="3"/>
        <v>2.9195796664942439</v>
      </c>
      <c r="G23" s="942">
        <f t="shared" si="3"/>
        <v>45.596600048571098</v>
      </c>
      <c r="H23" s="942">
        <f t="shared" si="3"/>
        <v>4.9593019736341812</v>
      </c>
      <c r="I23" s="942">
        <f t="shared" si="3"/>
        <v>0.8778972222606346</v>
      </c>
      <c r="J23" s="961">
        <f>SUM(C23:I23)</f>
        <v>99.999999999999829</v>
      </c>
      <c r="K23" s="942">
        <v>18.894237120756934</v>
      </c>
      <c r="L23" s="942">
        <v>5.3591140669585329</v>
      </c>
      <c r="M23" s="942">
        <v>15.191117394719514</v>
      </c>
      <c r="N23" s="942">
        <v>2.2282687928628215</v>
      </c>
      <c r="O23" s="942">
        <v>53.425225318773194</v>
      </c>
      <c r="P23" s="942">
        <v>3.8021895469285432</v>
      </c>
      <c r="Q23" s="942">
        <v>1.0998477590004487</v>
      </c>
      <c r="R23" s="961">
        <f>SUM(K23:Q23)</f>
        <v>99.999999999999986</v>
      </c>
      <c r="S23" s="942">
        <f>S17/$Z$17 * 100</f>
        <v>22.72466469139351</v>
      </c>
      <c r="T23" s="942">
        <f t="shared" ref="T23:Y23" si="4">T17/$Z$17 * 100</f>
        <v>6.8703925978336171</v>
      </c>
      <c r="U23" s="942">
        <f t="shared" si="4"/>
        <v>25.76589155110738</v>
      </c>
      <c r="V23" s="942">
        <f t="shared" si="4"/>
        <v>1.5349642448239211</v>
      </c>
      <c r="W23" s="942">
        <f t="shared" si="4"/>
        <v>36.74897577782297</v>
      </c>
      <c r="X23" s="942">
        <f t="shared" si="4"/>
        <v>5.6971599133073152</v>
      </c>
      <c r="Y23" s="942">
        <f t="shared" si="4"/>
        <v>0.6579512237112024</v>
      </c>
      <c r="Z23" s="961">
        <f>SUM(S23:Y23)</f>
        <v>99.999999999999915</v>
      </c>
    </row>
    <row r="24" spans="1:26" x14ac:dyDescent="0.25">
      <c r="A24" s="973" t="s">
        <v>37</v>
      </c>
      <c r="B24" s="973"/>
      <c r="C24" s="974"/>
      <c r="D24" s="974"/>
      <c r="E24" s="974"/>
      <c r="F24" s="974"/>
      <c r="G24" s="974"/>
      <c r="H24" s="974"/>
      <c r="I24" s="974"/>
      <c r="J24" s="992"/>
      <c r="K24" s="974"/>
      <c r="L24" s="974"/>
      <c r="M24" s="974"/>
      <c r="N24" s="974"/>
      <c r="O24" s="974"/>
      <c r="P24" s="974"/>
      <c r="Q24" s="974"/>
      <c r="R24" s="992"/>
      <c r="S24" s="974"/>
      <c r="T24" s="974"/>
      <c r="U24" s="974"/>
      <c r="V24" s="974"/>
      <c r="W24" s="974"/>
      <c r="X24" s="974"/>
      <c r="Y24" s="974"/>
      <c r="Z24" s="992"/>
    </row>
    <row r="25" spans="1:26" ht="13.8" thickBot="1" x14ac:dyDescent="0.3">
      <c r="A25" s="1503" t="s">
        <v>38</v>
      </c>
      <c r="B25" s="471" t="s">
        <v>1106</v>
      </c>
      <c r="C25" s="975">
        <v>8.1249293117377501</v>
      </c>
      <c r="D25" s="976">
        <v>2.3532273370278198</v>
      </c>
      <c r="E25" s="975">
        <v>5.6732865034025997</v>
      </c>
      <c r="F25" s="976">
        <v>1.07027528523681</v>
      </c>
      <c r="G25" s="975">
        <v>13.072466244306501</v>
      </c>
      <c r="H25" s="976">
        <v>1.2331777405295901</v>
      </c>
      <c r="I25" s="976">
        <v>0.105300117915334</v>
      </c>
      <c r="J25" s="993">
        <v>31.632662540156399</v>
      </c>
      <c r="K25" s="975">
        <v>12.313867927397499</v>
      </c>
      <c r="L25" s="975">
        <v>4.9865857715681496</v>
      </c>
      <c r="M25" s="975">
        <v>9.6010345940674409</v>
      </c>
      <c r="N25" s="976">
        <v>1.4316276268185699</v>
      </c>
      <c r="O25" s="975">
        <v>33.445914825395903</v>
      </c>
      <c r="P25" s="976">
        <v>2.47164457494328</v>
      </c>
      <c r="Q25" s="976">
        <v>0.18045466024356499</v>
      </c>
      <c r="R25" s="993">
        <v>64.431129980434505</v>
      </c>
      <c r="S25" s="975">
        <v>0.68987702991884703</v>
      </c>
      <c r="T25" s="975">
        <v>0.23717727895462801</v>
      </c>
      <c r="U25" s="975">
        <v>0.62938879811070303</v>
      </c>
      <c r="V25" s="976">
        <v>1.01778563724839E-2</v>
      </c>
      <c r="W25" s="975">
        <v>0.89803217477016095</v>
      </c>
      <c r="X25" s="975">
        <v>0.16540356455691799</v>
      </c>
      <c r="Y25" s="976">
        <v>1.8198345711570901E-2</v>
      </c>
      <c r="Z25" s="993">
        <v>2.6482550483953098</v>
      </c>
    </row>
    <row r="26" spans="1:26" ht="13.8" thickBot="1" x14ac:dyDescent="0.3">
      <c r="A26" s="1504"/>
      <c r="B26" s="473" t="s">
        <v>17</v>
      </c>
      <c r="C26" s="936">
        <v>369</v>
      </c>
      <c r="D26" s="957">
        <v>369</v>
      </c>
      <c r="E26" s="936">
        <v>369</v>
      </c>
      <c r="F26" s="957">
        <v>369</v>
      </c>
      <c r="G26" s="936">
        <v>369</v>
      </c>
      <c r="H26" s="957">
        <v>369</v>
      </c>
      <c r="I26" s="957">
        <v>369</v>
      </c>
      <c r="J26" s="987">
        <v>369</v>
      </c>
      <c r="K26" s="936">
        <v>369</v>
      </c>
      <c r="L26" s="936">
        <v>369</v>
      </c>
      <c r="M26" s="936">
        <v>369</v>
      </c>
      <c r="N26" s="957">
        <v>369</v>
      </c>
      <c r="O26" s="936">
        <v>369</v>
      </c>
      <c r="P26" s="957">
        <v>369</v>
      </c>
      <c r="Q26" s="957">
        <v>369</v>
      </c>
      <c r="R26" s="987">
        <v>369</v>
      </c>
      <c r="S26" s="936">
        <v>369</v>
      </c>
      <c r="T26" s="936">
        <v>369</v>
      </c>
      <c r="U26" s="936">
        <v>369</v>
      </c>
      <c r="V26" s="957">
        <v>369</v>
      </c>
      <c r="W26" s="936">
        <v>369</v>
      </c>
      <c r="X26" s="936">
        <v>369</v>
      </c>
      <c r="Y26" s="957">
        <v>369</v>
      </c>
      <c r="Z26" s="987">
        <v>369</v>
      </c>
    </row>
    <row r="27" spans="1:26" ht="13.8" thickBot="1" x14ac:dyDescent="0.3">
      <c r="A27" s="1504"/>
      <c r="B27" s="473" t="s">
        <v>18</v>
      </c>
      <c r="C27" s="936">
        <v>327</v>
      </c>
      <c r="D27" s="957">
        <v>327</v>
      </c>
      <c r="E27" s="936">
        <v>327</v>
      </c>
      <c r="F27" s="957">
        <v>327</v>
      </c>
      <c r="G27" s="936">
        <v>327</v>
      </c>
      <c r="H27" s="957">
        <v>327</v>
      </c>
      <c r="I27" s="957">
        <v>327</v>
      </c>
      <c r="J27" s="985">
        <v>327</v>
      </c>
      <c r="K27" s="936">
        <v>327</v>
      </c>
      <c r="L27" s="936">
        <v>327</v>
      </c>
      <c r="M27" s="936">
        <v>327</v>
      </c>
      <c r="N27" s="957">
        <v>327</v>
      </c>
      <c r="O27" s="936">
        <v>327</v>
      </c>
      <c r="P27" s="957">
        <v>327</v>
      </c>
      <c r="Q27" s="957">
        <v>327</v>
      </c>
      <c r="R27" s="994">
        <v>327</v>
      </c>
      <c r="S27" s="936">
        <v>327</v>
      </c>
      <c r="T27" s="936">
        <v>327</v>
      </c>
      <c r="U27" s="936">
        <v>327</v>
      </c>
      <c r="V27" s="957">
        <v>327</v>
      </c>
      <c r="W27" s="936">
        <v>327</v>
      </c>
      <c r="X27" s="936">
        <v>327</v>
      </c>
      <c r="Y27" s="957">
        <v>327</v>
      </c>
      <c r="Z27" s="985">
        <v>327</v>
      </c>
    </row>
    <row r="28" spans="1:26" ht="13.8" thickBot="1" x14ac:dyDescent="0.3">
      <c r="A28" s="1504"/>
      <c r="B28" s="471" t="s">
        <v>1107</v>
      </c>
      <c r="C28" s="936">
        <v>0</v>
      </c>
      <c r="D28" s="957">
        <v>0</v>
      </c>
      <c r="E28" s="936">
        <v>0</v>
      </c>
      <c r="F28" s="957">
        <v>0</v>
      </c>
      <c r="G28" s="936">
        <v>0</v>
      </c>
      <c r="H28" s="957">
        <v>0</v>
      </c>
      <c r="I28" s="957">
        <v>0</v>
      </c>
      <c r="J28" s="985">
        <v>7.181</v>
      </c>
      <c r="K28" s="936">
        <v>0</v>
      </c>
      <c r="L28" s="936">
        <v>0</v>
      </c>
      <c r="M28" s="936">
        <v>0</v>
      </c>
      <c r="N28" s="957">
        <v>0</v>
      </c>
      <c r="O28" s="936">
        <v>0</v>
      </c>
      <c r="P28" s="957">
        <v>0</v>
      </c>
      <c r="Q28" s="957">
        <v>0</v>
      </c>
      <c r="R28" s="994">
        <v>45</v>
      </c>
      <c r="S28" s="936">
        <v>0</v>
      </c>
      <c r="T28" s="936">
        <v>0</v>
      </c>
      <c r="U28" s="936">
        <v>0</v>
      </c>
      <c r="V28" s="957">
        <v>0</v>
      </c>
      <c r="W28" s="936">
        <v>0</v>
      </c>
      <c r="X28" s="936">
        <v>0</v>
      </c>
      <c r="Y28" s="957">
        <v>0</v>
      </c>
      <c r="Z28" s="985">
        <v>2</v>
      </c>
    </row>
    <row r="29" spans="1:26" ht="13.8" thickBot="1" x14ac:dyDescent="0.3">
      <c r="A29" s="1504"/>
      <c r="B29" s="473" t="s">
        <v>287</v>
      </c>
      <c r="C29" s="73">
        <v>21.087684736627999</v>
      </c>
      <c r="D29" s="956">
        <v>17.584857849442699</v>
      </c>
      <c r="E29" s="73">
        <v>20.175010682464801</v>
      </c>
      <c r="F29" s="956">
        <v>17.974444651361399</v>
      </c>
      <c r="G29" s="73">
        <v>37.984066854674097</v>
      </c>
      <c r="H29" s="956">
        <v>9.5178867015999007</v>
      </c>
      <c r="I29" s="956">
        <v>0.87426184746949398</v>
      </c>
      <c r="J29" s="984">
        <v>54.191734852108603</v>
      </c>
      <c r="K29" s="73">
        <v>26.423919722563799</v>
      </c>
      <c r="L29" s="73">
        <v>20.173645837386001</v>
      </c>
      <c r="M29" s="73">
        <v>22.6162677438411</v>
      </c>
      <c r="N29" s="956">
        <v>21.4323450936201</v>
      </c>
      <c r="O29" s="73">
        <v>61.242169043167998</v>
      </c>
      <c r="P29" s="957">
        <v>15.0901374342306</v>
      </c>
      <c r="Q29" s="957">
        <v>1.63053349478069</v>
      </c>
      <c r="R29" s="940">
        <v>73.048011378286304</v>
      </c>
      <c r="S29" s="73">
        <v>1.3220642958022699</v>
      </c>
      <c r="T29" s="73">
        <v>0.84432561315108601</v>
      </c>
      <c r="U29" s="73">
        <v>1.0052337206058199</v>
      </c>
      <c r="V29" s="956">
        <v>0.13581530676172099</v>
      </c>
      <c r="W29" s="73">
        <v>1.2376595123285901</v>
      </c>
      <c r="X29" s="73">
        <v>0.72419677437553898</v>
      </c>
      <c r="Y29" s="956">
        <v>0.14904540376272701</v>
      </c>
      <c r="Z29" s="984">
        <v>2.0781948918453601</v>
      </c>
    </row>
    <row r="30" spans="1:26" ht="13.8" thickBot="1" x14ac:dyDescent="0.3">
      <c r="A30" s="1504"/>
      <c r="B30" s="471" t="s">
        <v>254</v>
      </c>
      <c r="C30" s="73">
        <v>2.1868841528548901</v>
      </c>
      <c r="D30" s="956">
        <v>1.82362584804564</v>
      </c>
      <c r="E30" s="73">
        <v>2.0922359043297898</v>
      </c>
      <c r="F30" s="956">
        <v>1.86402768513293</v>
      </c>
      <c r="G30" s="73">
        <v>3.9391120885445501</v>
      </c>
      <c r="H30" s="956">
        <v>0.98704603451528405</v>
      </c>
      <c r="I30" s="956">
        <v>9.0664736482702193E-2</v>
      </c>
      <c r="J30" s="995">
        <v>5.61991738988511</v>
      </c>
      <c r="K30" s="73">
        <v>2.7402748105966301</v>
      </c>
      <c r="L30" s="73">
        <v>2.09209436398949</v>
      </c>
      <c r="M30" s="73">
        <v>2.3454048248275501</v>
      </c>
      <c r="N30" s="956">
        <v>2.2226269232081601</v>
      </c>
      <c r="O30" s="73">
        <v>6.3510779224775398</v>
      </c>
      <c r="P30" s="956">
        <v>1.56491254642108</v>
      </c>
      <c r="Q30" s="956">
        <v>0.16909337866956201</v>
      </c>
      <c r="R30" s="995">
        <v>7.57539485609185</v>
      </c>
      <c r="S30" s="73">
        <v>0.137103788000179</v>
      </c>
      <c r="T30" s="73">
        <v>8.75602194508555E-2</v>
      </c>
      <c r="U30" s="73">
        <v>0.104247086437606</v>
      </c>
      <c r="V30" s="956">
        <v>1.40846349792228E-2</v>
      </c>
      <c r="W30" s="73">
        <v>0.12835064673744301</v>
      </c>
      <c r="X30" s="73">
        <v>7.5102339076591501E-2</v>
      </c>
      <c r="Y30" s="956">
        <v>1.5456653284389299E-2</v>
      </c>
      <c r="Z30" s="995">
        <v>0.215517802560213</v>
      </c>
    </row>
    <row r="31" spans="1:26" x14ac:dyDescent="0.25">
      <c r="A31" s="1505"/>
      <c r="B31" s="598" t="s">
        <v>154</v>
      </c>
      <c r="C31" s="942">
        <f>C25/$J$25 * 100</f>
        <v>25.685252708093977</v>
      </c>
      <c r="D31" s="942">
        <f t="shared" ref="D31:I31" si="5">D25/$J$25 * 100</f>
        <v>7.4392325781634474</v>
      </c>
      <c r="E31" s="942">
        <f t="shared" si="5"/>
        <v>17.934900346123534</v>
      </c>
      <c r="F31" s="942">
        <f t="shared" si="5"/>
        <v>3.3834498878434225</v>
      </c>
      <c r="G31" s="942">
        <f t="shared" si="5"/>
        <v>41.325848646826771</v>
      </c>
      <c r="H31" s="942">
        <f t="shared" si="5"/>
        <v>3.8984316889674409</v>
      </c>
      <c r="I31" s="942">
        <f t="shared" si="5"/>
        <v>0.33288414398142968</v>
      </c>
      <c r="J31" s="961">
        <f>SUM(C31:I31)</f>
        <v>100.00000000000001</v>
      </c>
      <c r="K31" s="942">
        <f>K25/$R$25 * 100</f>
        <v>19.11167463792237</v>
      </c>
      <c r="L31" s="942">
        <f t="shared" ref="L31:Q31" si="6">L25/$R$25 * 100</f>
        <v>7.7394044976122611</v>
      </c>
      <c r="M31" s="942">
        <f t="shared" si="6"/>
        <v>14.901235779945099</v>
      </c>
      <c r="N31" s="942">
        <f t="shared" si="6"/>
        <v>2.2219502083128226</v>
      </c>
      <c r="O31" s="942">
        <f t="shared" si="6"/>
        <v>51.909558059205644</v>
      </c>
      <c r="P31" s="942">
        <f t="shared" si="6"/>
        <v>3.8361031006189594</v>
      </c>
      <c r="Q31" s="942">
        <f t="shared" si="6"/>
        <v>0.2800737163826908</v>
      </c>
      <c r="R31" s="961">
        <f>SUM(K31:Q31)</f>
        <v>99.999999999999829</v>
      </c>
      <c r="S31" s="942">
        <f>S25/$Z$25 * 100</f>
        <v>26.050248835997607</v>
      </c>
      <c r="T31" s="942">
        <f t="shared" ref="T31:Y31" si="7">T25/$Z$25 * 100</f>
        <v>8.9559832652200093</v>
      </c>
      <c r="U31" s="942">
        <f t="shared" si="7"/>
        <v>23.766170048163467</v>
      </c>
      <c r="V31" s="942">
        <f t="shared" si="7"/>
        <v>0.38432311792065105</v>
      </c>
      <c r="W31" s="942">
        <f t="shared" si="7"/>
        <v>33.910335611908557</v>
      </c>
      <c r="X31" s="942">
        <f t="shared" si="7"/>
        <v>6.2457566032827181</v>
      </c>
      <c r="Y31" s="942">
        <f t="shared" si="7"/>
        <v>0.6871825175070676</v>
      </c>
      <c r="Z31" s="961">
        <f>SUM(S31:Y31)</f>
        <v>100.00000000000007</v>
      </c>
    </row>
    <row r="32" spans="1:26" ht="13.8" thickBot="1" x14ac:dyDescent="0.3">
      <c r="A32" s="1503" t="s">
        <v>39</v>
      </c>
      <c r="B32" s="471" t="s">
        <v>1106</v>
      </c>
      <c r="C32" s="975">
        <v>7.4926696863486502</v>
      </c>
      <c r="D32" s="975">
        <v>1.35466624519583</v>
      </c>
      <c r="E32" s="975">
        <v>5.3379287239577202</v>
      </c>
      <c r="F32" s="976">
        <v>1.2077697578018201</v>
      </c>
      <c r="G32" s="975">
        <v>14.3399573522999</v>
      </c>
      <c r="H32" s="975">
        <v>2.0898389291319899</v>
      </c>
      <c r="I32" s="976">
        <v>0.71995619293677104</v>
      </c>
      <c r="J32" s="993">
        <v>32.542786887672698</v>
      </c>
      <c r="K32" s="975">
        <v>11.954116433232601</v>
      </c>
      <c r="L32" s="975">
        <v>3.1134304849662402</v>
      </c>
      <c r="M32" s="975">
        <v>11.827271707940699</v>
      </c>
      <c r="N32" s="976">
        <v>2.6713135825105598</v>
      </c>
      <c r="O32" s="975">
        <v>39.688472795787597</v>
      </c>
      <c r="P32" s="975">
        <v>2.89009841169237</v>
      </c>
      <c r="Q32" s="976">
        <v>1.7637987166592</v>
      </c>
      <c r="R32" s="993">
        <v>73.908502132789295</v>
      </c>
      <c r="S32" s="975">
        <v>0.58441184298899795</v>
      </c>
      <c r="T32" s="975">
        <v>0.18829779512397499</v>
      </c>
      <c r="U32" s="975">
        <v>0.70250832148831999</v>
      </c>
      <c r="V32" s="975">
        <v>4.4352083516697199E-2</v>
      </c>
      <c r="W32" s="975">
        <v>0.99312833042674797</v>
      </c>
      <c r="X32" s="975">
        <v>0.18158106307342001</v>
      </c>
      <c r="Y32" s="975">
        <v>2.6872953614782102E-2</v>
      </c>
      <c r="Z32" s="993">
        <v>2.7211523902329402</v>
      </c>
    </row>
    <row r="33" spans="1:26" ht="13.8" thickBot="1" x14ac:dyDescent="0.3">
      <c r="A33" s="1504"/>
      <c r="B33" s="473" t="s">
        <v>17</v>
      </c>
      <c r="C33" s="20">
        <v>1126</v>
      </c>
      <c r="D33" s="20">
        <v>1126</v>
      </c>
      <c r="E33" s="20">
        <v>1126</v>
      </c>
      <c r="F33" s="977">
        <v>1126</v>
      </c>
      <c r="G33" s="20">
        <v>1126</v>
      </c>
      <c r="H33" s="20">
        <v>1126</v>
      </c>
      <c r="I33" s="977">
        <v>1126</v>
      </c>
      <c r="J33" s="986">
        <v>1126.2616089539299</v>
      </c>
      <c r="K33" s="20">
        <v>1126</v>
      </c>
      <c r="L33" s="20">
        <v>1126</v>
      </c>
      <c r="M33" s="20">
        <v>1126</v>
      </c>
      <c r="N33" s="977">
        <v>1126</v>
      </c>
      <c r="O33" s="20">
        <v>1126</v>
      </c>
      <c r="P33" s="20">
        <v>1126</v>
      </c>
      <c r="Q33" s="977">
        <v>1126</v>
      </c>
      <c r="R33" s="986">
        <v>1126.2616089539299</v>
      </c>
      <c r="S33" s="20">
        <v>1126</v>
      </c>
      <c r="T33" s="20">
        <v>1126</v>
      </c>
      <c r="U33" s="20">
        <v>1126</v>
      </c>
      <c r="V33" s="20">
        <v>1126</v>
      </c>
      <c r="W33" s="20">
        <v>1126</v>
      </c>
      <c r="X33" s="20">
        <v>1126</v>
      </c>
      <c r="Y33" s="20">
        <v>1126</v>
      </c>
      <c r="Z33" s="986">
        <v>1126</v>
      </c>
    </row>
    <row r="34" spans="1:26" ht="13.8" thickBot="1" x14ac:dyDescent="0.3">
      <c r="A34" s="1504"/>
      <c r="B34" s="473" t="s">
        <v>18</v>
      </c>
      <c r="C34" s="20">
        <v>1113</v>
      </c>
      <c r="D34" s="20">
        <v>1113</v>
      </c>
      <c r="E34" s="20">
        <v>1113</v>
      </c>
      <c r="F34" s="977">
        <v>1113</v>
      </c>
      <c r="G34" s="20">
        <v>1113</v>
      </c>
      <c r="H34" s="20">
        <v>1113</v>
      </c>
      <c r="I34" s="977">
        <v>1113</v>
      </c>
      <c r="J34" s="986">
        <v>1113</v>
      </c>
      <c r="K34" s="20">
        <v>1113</v>
      </c>
      <c r="L34" s="20">
        <v>1113</v>
      </c>
      <c r="M34" s="20">
        <v>1113</v>
      </c>
      <c r="N34" s="977">
        <v>1113</v>
      </c>
      <c r="O34" s="20">
        <v>1113</v>
      </c>
      <c r="P34" s="20">
        <v>1113</v>
      </c>
      <c r="Q34" s="977">
        <v>1113</v>
      </c>
      <c r="R34" s="986">
        <v>1113</v>
      </c>
      <c r="S34" s="20">
        <v>1113</v>
      </c>
      <c r="T34" s="20">
        <v>1113</v>
      </c>
      <c r="U34" s="20">
        <v>1113</v>
      </c>
      <c r="V34" s="20">
        <v>1113</v>
      </c>
      <c r="W34" s="20">
        <v>1113</v>
      </c>
      <c r="X34" s="20">
        <v>1113</v>
      </c>
      <c r="Y34" s="20">
        <v>1113</v>
      </c>
      <c r="Z34" s="986">
        <v>1113</v>
      </c>
    </row>
    <row r="35" spans="1:26" ht="13.8" thickBot="1" x14ac:dyDescent="0.3">
      <c r="A35" s="1504"/>
      <c r="B35" s="471" t="s">
        <v>1107</v>
      </c>
      <c r="C35" s="18">
        <v>0</v>
      </c>
      <c r="D35" s="18">
        <v>0</v>
      </c>
      <c r="E35" s="18">
        <v>0</v>
      </c>
      <c r="F35" s="977">
        <v>0</v>
      </c>
      <c r="G35" s="18">
        <v>0</v>
      </c>
      <c r="H35" s="18">
        <v>0</v>
      </c>
      <c r="I35" s="977">
        <v>0</v>
      </c>
      <c r="J35" s="986">
        <v>10.49</v>
      </c>
      <c r="K35" s="18">
        <v>0</v>
      </c>
      <c r="L35" s="18">
        <v>0</v>
      </c>
      <c r="M35" s="18">
        <v>0</v>
      </c>
      <c r="N35" s="977">
        <v>0</v>
      </c>
      <c r="O35" s="18">
        <v>0</v>
      </c>
      <c r="P35" s="18">
        <v>0</v>
      </c>
      <c r="Q35" s="977">
        <v>0</v>
      </c>
      <c r="R35" s="986">
        <v>52</v>
      </c>
      <c r="S35" s="970">
        <v>0</v>
      </c>
      <c r="T35" s="970">
        <v>0</v>
      </c>
      <c r="U35" s="970">
        <v>0</v>
      </c>
      <c r="V35" s="970">
        <v>0</v>
      </c>
      <c r="W35" s="970">
        <v>0</v>
      </c>
      <c r="X35" s="970">
        <v>0</v>
      </c>
      <c r="Y35" s="970">
        <v>0</v>
      </c>
      <c r="Z35" s="986">
        <v>2</v>
      </c>
    </row>
    <row r="36" spans="1:26" ht="13.8" thickBot="1" x14ac:dyDescent="0.3">
      <c r="A36" s="1504"/>
      <c r="B36" s="473" t="s">
        <v>287</v>
      </c>
      <c r="C36" s="975">
        <v>28.4230406458917</v>
      </c>
      <c r="D36" s="975">
        <v>8.5935033612215506</v>
      </c>
      <c r="E36" s="975">
        <v>20.190262899415998</v>
      </c>
      <c r="F36" s="976">
        <v>14.0353321757558</v>
      </c>
      <c r="G36" s="975">
        <v>40.896225069773202</v>
      </c>
      <c r="H36" s="975">
        <v>16.4747067553701</v>
      </c>
      <c r="I36" s="976">
        <v>8.7572581090920494</v>
      </c>
      <c r="J36" s="991">
        <v>57.372960362307701</v>
      </c>
      <c r="K36" s="975">
        <v>30.019910908322501</v>
      </c>
      <c r="L36" s="975">
        <v>14.0521933926844</v>
      </c>
      <c r="M36" s="975">
        <v>28.314819994985601</v>
      </c>
      <c r="N36" s="976">
        <v>28.416572592486499</v>
      </c>
      <c r="O36" s="975">
        <v>69.196114409471406</v>
      </c>
      <c r="P36" s="975">
        <v>13.502683020285099</v>
      </c>
      <c r="Q36" s="976">
        <v>21.504263827973801</v>
      </c>
      <c r="R36" s="991">
        <v>79.827139763676897</v>
      </c>
      <c r="S36" s="975">
        <v>1.1251121574037299</v>
      </c>
      <c r="T36" s="975">
        <v>0.73617930299374201</v>
      </c>
      <c r="U36" s="975">
        <v>1.08835708134816</v>
      </c>
      <c r="V36" s="975">
        <v>0.30341992539197299</v>
      </c>
      <c r="W36" s="975">
        <v>1.2825676431862201</v>
      </c>
      <c r="X36" s="975">
        <v>0.68636694233645401</v>
      </c>
      <c r="Y36" s="975">
        <v>0.19515457924217899</v>
      </c>
      <c r="Z36" s="991">
        <v>2.0481037975360699</v>
      </c>
    </row>
    <row r="37" spans="1:26" ht="13.8" thickBot="1" x14ac:dyDescent="0.3">
      <c r="A37" s="1504"/>
      <c r="B37" s="471" t="s">
        <v>254</v>
      </c>
      <c r="C37" s="975">
        <v>1.5976943801511201</v>
      </c>
      <c r="D37" s="975">
        <v>0.48305148618988197</v>
      </c>
      <c r="E37" s="975">
        <v>1.1349197283307999</v>
      </c>
      <c r="F37" s="976">
        <v>0.78894343571930003</v>
      </c>
      <c r="G37" s="975">
        <v>2.2988275525270399</v>
      </c>
      <c r="H37" s="975">
        <v>0.92606370745548505</v>
      </c>
      <c r="I37" s="976">
        <v>0.49225634374383898</v>
      </c>
      <c r="J37" s="991">
        <v>3.2250052865734098</v>
      </c>
      <c r="K37" s="975">
        <v>1.6874564388942901</v>
      </c>
      <c r="L37" s="975">
        <v>0.78989122564315495</v>
      </c>
      <c r="M37" s="975">
        <v>1.5916111630906</v>
      </c>
      <c r="N37" s="976">
        <v>1.59733080284407</v>
      </c>
      <c r="O37" s="975">
        <v>3.8895994449589502</v>
      </c>
      <c r="P37" s="975">
        <v>0.75900256581413805</v>
      </c>
      <c r="Q37" s="976">
        <v>1.2087813508512399</v>
      </c>
      <c r="R37" s="991">
        <v>4.48718257039818</v>
      </c>
      <c r="S37" s="975">
        <v>6.3243950333071397E-2</v>
      </c>
      <c r="T37" s="975">
        <v>4.1381552024296699E-2</v>
      </c>
      <c r="U37" s="975">
        <v>6.1177901904698698E-2</v>
      </c>
      <c r="V37" s="975">
        <v>1.7055610469835399E-2</v>
      </c>
      <c r="W37" s="975">
        <v>7.2094718549349707E-2</v>
      </c>
      <c r="X37" s="975">
        <v>3.8581537427838999E-2</v>
      </c>
      <c r="Y37" s="975">
        <v>1.0969881034211299E-2</v>
      </c>
      <c r="Z37" s="991">
        <v>0.11512645561243</v>
      </c>
    </row>
    <row r="38" spans="1:26" x14ac:dyDescent="0.25">
      <c r="A38" s="1505"/>
      <c r="B38" s="598" t="s">
        <v>154</v>
      </c>
      <c r="C38" s="942">
        <f>C32/$J$32 * 100</f>
        <v>23.024056643369086</v>
      </c>
      <c r="D38" s="942">
        <f t="shared" ref="D38:I38" si="8">D32/$J$32 * 100</f>
        <v>4.1627235241766636</v>
      </c>
      <c r="E38" s="942">
        <f t="shared" si="8"/>
        <v>16.40280146375461</v>
      </c>
      <c r="F38" s="942">
        <f t="shared" si="8"/>
        <v>3.7113286024662093</v>
      </c>
      <c r="G38" s="942">
        <f t="shared" si="8"/>
        <v>44.064933350044207</v>
      </c>
      <c r="H38" s="942">
        <f t="shared" si="8"/>
        <v>6.4218191771511339</v>
      </c>
      <c r="I38" s="942">
        <f t="shared" si="8"/>
        <v>2.2123372390380385</v>
      </c>
      <c r="J38" s="961">
        <f>SUM(C38:I38)</f>
        <v>99.999999999999943</v>
      </c>
      <c r="K38" s="942">
        <f>K32/$R$32 * 100</f>
        <v>16.174210122341513</v>
      </c>
      <c r="L38" s="942">
        <f t="shared" ref="L38:Q38" si="9">L32/$R$32 * 100</f>
        <v>4.2125471293849639</v>
      </c>
      <c r="M38" s="942">
        <f t="shared" si="9"/>
        <v>16.002586125600242</v>
      </c>
      <c r="N38" s="942">
        <f t="shared" si="9"/>
        <v>3.6143522131068049</v>
      </c>
      <c r="O38" s="942">
        <f t="shared" si="9"/>
        <v>53.699468465049463</v>
      </c>
      <c r="P38" s="942">
        <f t="shared" si="9"/>
        <v>3.9103734053489712</v>
      </c>
      <c r="Q38" s="942">
        <f t="shared" si="9"/>
        <v>2.3864625391680017</v>
      </c>
      <c r="R38" s="961">
        <f>SUM(K38:Q38)</f>
        <v>99.999999999999986</v>
      </c>
      <c r="S38" s="942">
        <f>S32/$Z$32 * 100</f>
        <v>21.476630455781649</v>
      </c>
      <c r="T38" s="942">
        <f t="shared" ref="T38:Y38" si="10">T32/$Z$32 * 100</f>
        <v>6.919781332344126</v>
      </c>
      <c r="U38" s="942">
        <f t="shared" si="10"/>
        <v>25.816574037155739</v>
      </c>
      <c r="V38" s="942">
        <f t="shared" si="10"/>
        <v>1.6299007610117897</v>
      </c>
      <c r="W38" s="942">
        <f t="shared" si="10"/>
        <v>36.496608348411272</v>
      </c>
      <c r="X38" s="942">
        <f t="shared" si="10"/>
        <v>6.6729472309294673</v>
      </c>
      <c r="Y38" s="942">
        <f t="shared" si="10"/>
        <v>0.98755783436596434</v>
      </c>
      <c r="Z38" s="961">
        <f>SUM(S38:Y38)</f>
        <v>100</v>
      </c>
    </row>
    <row r="39" spans="1:26" ht="13.8" thickBot="1" x14ac:dyDescent="0.3">
      <c r="A39" s="1503" t="s">
        <v>47</v>
      </c>
      <c r="B39" s="471" t="s">
        <v>1106</v>
      </c>
      <c r="C39" s="975">
        <v>8.8007086988520395</v>
      </c>
      <c r="D39" s="976">
        <v>2.1194850317433902</v>
      </c>
      <c r="E39" s="976">
        <v>4.65480578948433</v>
      </c>
      <c r="F39" s="976">
        <v>0.26900004899215801</v>
      </c>
      <c r="G39" s="975">
        <v>14.543338970329399</v>
      </c>
      <c r="H39" s="976">
        <v>1.8962735472285499</v>
      </c>
      <c r="I39" s="976">
        <v>5.6686563703139903E-2</v>
      </c>
      <c r="J39" s="993">
        <v>32.340298650332997</v>
      </c>
      <c r="K39" s="975">
        <v>13.111470003141401</v>
      </c>
      <c r="L39" s="976">
        <v>3.6266420624423299</v>
      </c>
      <c r="M39" s="975">
        <v>9.3921535340328202</v>
      </c>
      <c r="N39" s="976">
        <v>0.70581603150967098</v>
      </c>
      <c r="O39" s="975">
        <v>41.069610720186802</v>
      </c>
      <c r="P39" s="975">
        <v>2.85186067741384</v>
      </c>
      <c r="Q39" s="976">
        <v>0.42808408101343398</v>
      </c>
      <c r="R39" s="993">
        <v>71.185637109740298</v>
      </c>
      <c r="S39" s="975">
        <v>0.649693442887741</v>
      </c>
      <c r="T39" s="975">
        <v>0.15695784707152899</v>
      </c>
      <c r="U39" s="975">
        <v>0.68185728373732502</v>
      </c>
      <c r="V39" s="976">
        <v>2.1937349471836998E-2</v>
      </c>
      <c r="W39" s="975">
        <v>1.0015669886235901</v>
      </c>
      <c r="X39" s="975">
        <v>0.12962612852258201</v>
      </c>
      <c r="Y39" s="976">
        <v>1.8300501427705299E-2</v>
      </c>
      <c r="Z39" s="993">
        <v>2.6599395417423102</v>
      </c>
    </row>
    <row r="40" spans="1:26" ht="13.8" thickBot="1" x14ac:dyDescent="0.3">
      <c r="A40" s="1504"/>
      <c r="B40" s="473" t="s">
        <v>17</v>
      </c>
      <c r="C40" s="18">
        <v>535</v>
      </c>
      <c r="D40" s="977">
        <v>535</v>
      </c>
      <c r="E40" s="977">
        <v>535</v>
      </c>
      <c r="F40" s="977">
        <v>535</v>
      </c>
      <c r="G40" s="18">
        <v>535</v>
      </c>
      <c r="H40" s="977">
        <v>535</v>
      </c>
      <c r="I40" s="977">
        <v>535</v>
      </c>
      <c r="J40" s="986">
        <v>535</v>
      </c>
      <c r="K40" s="18">
        <v>535</v>
      </c>
      <c r="L40" s="977">
        <v>535</v>
      </c>
      <c r="M40" s="18">
        <v>535</v>
      </c>
      <c r="N40" s="977">
        <v>535</v>
      </c>
      <c r="O40" s="18">
        <v>535</v>
      </c>
      <c r="P40" s="18">
        <v>535</v>
      </c>
      <c r="Q40" s="977">
        <v>535</v>
      </c>
      <c r="R40" s="986">
        <v>535</v>
      </c>
      <c r="S40" s="18">
        <v>535</v>
      </c>
      <c r="T40" s="18">
        <v>535</v>
      </c>
      <c r="U40" s="18">
        <v>535</v>
      </c>
      <c r="V40" s="977">
        <v>535</v>
      </c>
      <c r="W40" s="18">
        <v>535</v>
      </c>
      <c r="X40" s="18">
        <v>535</v>
      </c>
      <c r="Y40" s="977">
        <v>535</v>
      </c>
      <c r="Z40" s="986">
        <v>535</v>
      </c>
    </row>
    <row r="41" spans="1:26" ht="13.8" thickBot="1" x14ac:dyDescent="0.3">
      <c r="A41" s="1504"/>
      <c r="B41" s="473" t="s">
        <v>18</v>
      </c>
      <c r="C41" s="18">
        <v>410</v>
      </c>
      <c r="D41" s="977">
        <v>410</v>
      </c>
      <c r="E41" s="977">
        <v>410</v>
      </c>
      <c r="F41" s="977">
        <v>410</v>
      </c>
      <c r="G41" s="18">
        <v>410</v>
      </c>
      <c r="H41" s="977">
        <v>410</v>
      </c>
      <c r="I41" s="977">
        <v>410</v>
      </c>
      <c r="J41" s="986">
        <v>410</v>
      </c>
      <c r="K41" s="18">
        <v>410</v>
      </c>
      <c r="L41" s="977">
        <v>410</v>
      </c>
      <c r="M41" s="18">
        <v>410</v>
      </c>
      <c r="N41" s="977">
        <v>410</v>
      </c>
      <c r="O41" s="18">
        <v>410</v>
      </c>
      <c r="P41" s="18">
        <v>410</v>
      </c>
      <c r="Q41" s="977">
        <v>410</v>
      </c>
      <c r="R41" s="996">
        <v>410</v>
      </c>
      <c r="S41" s="18">
        <v>410</v>
      </c>
      <c r="T41" s="18">
        <v>410</v>
      </c>
      <c r="U41" s="18">
        <v>410</v>
      </c>
      <c r="V41" s="977">
        <v>410</v>
      </c>
      <c r="W41" s="18">
        <v>410</v>
      </c>
      <c r="X41" s="18">
        <v>410</v>
      </c>
      <c r="Y41" s="977">
        <v>410</v>
      </c>
      <c r="Z41" s="986">
        <v>410</v>
      </c>
    </row>
    <row r="42" spans="1:26" ht="13.8" thickBot="1" x14ac:dyDescent="0.3">
      <c r="A42" s="1504"/>
      <c r="B42" s="471" t="s">
        <v>1107</v>
      </c>
      <c r="C42" s="18">
        <v>0</v>
      </c>
      <c r="D42" s="977">
        <v>0</v>
      </c>
      <c r="E42" s="977">
        <v>0</v>
      </c>
      <c r="F42" s="977">
        <v>0</v>
      </c>
      <c r="G42" s="18">
        <v>0</v>
      </c>
      <c r="H42" s="977">
        <v>0</v>
      </c>
      <c r="I42" s="977">
        <v>0</v>
      </c>
      <c r="J42" s="986">
        <v>10.039</v>
      </c>
      <c r="K42" s="18">
        <v>0</v>
      </c>
      <c r="L42" s="977">
        <v>0</v>
      </c>
      <c r="M42" s="18">
        <v>0</v>
      </c>
      <c r="N42" s="977">
        <v>0</v>
      </c>
      <c r="O42" s="18">
        <v>0</v>
      </c>
      <c r="P42" s="18">
        <v>0</v>
      </c>
      <c r="Q42" s="977">
        <v>0</v>
      </c>
      <c r="R42" s="996">
        <v>52</v>
      </c>
      <c r="S42" s="18">
        <v>0</v>
      </c>
      <c r="T42" s="18">
        <v>0</v>
      </c>
      <c r="U42" s="18">
        <v>0</v>
      </c>
      <c r="V42" s="977">
        <v>0</v>
      </c>
      <c r="W42" s="18">
        <v>0</v>
      </c>
      <c r="X42" s="18">
        <v>0</v>
      </c>
      <c r="Y42" s="977">
        <v>0</v>
      </c>
      <c r="Z42" s="986">
        <v>2</v>
      </c>
    </row>
    <row r="43" spans="1:26" ht="13.8" thickBot="1" x14ac:dyDescent="0.3">
      <c r="A43" s="1504"/>
      <c r="B43" s="473" t="s">
        <v>287</v>
      </c>
      <c r="C43" s="975">
        <v>23.430311212024201</v>
      </c>
      <c r="D43" s="976">
        <v>15.9825781088547</v>
      </c>
      <c r="E43" s="976">
        <v>27.1224972759445</v>
      </c>
      <c r="F43" s="976">
        <v>4.2238624465302896</v>
      </c>
      <c r="G43" s="975">
        <v>43.247066939682703</v>
      </c>
      <c r="H43" s="976">
        <v>11.856172542554599</v>
      </c>
      <c r="I43" s="976">
        <v>0.85096004991311402</v>
      </c>
      <c r="J43" s="991">
        <v>55.816292493856302</v>
      </c>
      <c r="K43" s="975">
        <v>30.810702508810198</v>
      </c>
      <c r="L43" s="976">
        <v>19.593192516619201</v>
      </c>
      <c r="M43" s="975">
        <v>32.624498742827697</v>
      </c>
      <c r="N43" s="976">
        <v>6.7069894469904998</v>
      </c>
      <c r="O43" s="975">
        <v>69.279748182829806</v>
      </c>
      <c r="P43" s="975">
        <v>14.2429721749411</v>
      </c>
      <c r="Q43" s="976">
        <v>5.0394442025801398</v>
      </c>
      <c r="R43" s="991">
        <v>78.272470293289203</v>
      </c>
      <c r="S43" s="975">
        <v>1.18799256174812</v>
      </c>
      <c r="T43" s="975">
        <v>0.65048927052548</v>
      </c>
      <c r="U43" s="975">
        <v>1.12450106268373</v>
      </c>
      <c r="V43" s="976">
        <v>0.22226768424472099</v>
      </c>
      <c r="W43" s="975">
        <v>1.3543113730948499</v>
      </c>
      <c r="X43" s="975">
        <v>0.568763947566581</v>
      </c>
      <c r="Y43" s="976">
        <v>0.21629998469606301</v>
      </c>
      <c r="Z43" s="991">
        <v>2.1111139819492202</v>
      </c>
    </row>
    <row r="44" spans="1:26" ht="13.8" thickBot="1" x14ac:dyDescent="0.3">
      <c r="A44" s="1504"/>
      <c r="B44" s="471" t="s">
        <v>254</v>
      </c>
      <c r="C44" s="975">
        <v>2.16998575244267</v>
      </c>
      <c r="D44" s="976">
        <v>1.4802179309389001</v>
      </c>
      <c r="E44" s="976">
        <v>2.5119355917586299</v>
      </c>
      <c r="F44" s="976">
        <v>0.39119076337938902</v>
      </c>
      <c r="G44" s="975">
        <v>4.0053039946770097</v>
      </c>
      <c r="H44" s="976">
        <v>1.09805308444398</v>
      </c>
      <c r="I44" s="976">
        <v>7.8811210295052503E-2</v>
      </c>
      <c r="J44" s="991">
        <v>5.1693961027578403</v>
      </c>
      <c r="K44" s="975">
        <v>2.8535167485336999</v>
      </c>
      <c r="L44" s="976">
        <v>1.8146130549094399</v>
      </c>
      <c r="M44" s="975">
        <v>3.02150051750866</v>
      </c>
      <c r="N44" s="976">
        <v>0.62116424361806</v>
      </c>
      <c r="O44" s="975">
        <v>6.41630685692326</v>
      </c>
      <c r="P44" s="975">
        <v>1.31910525696298</v>
      </c>
      <c r="Q44" s="976">
        <v>0.46672543189339899</v>
      </c>
      <c r="R44" s="991">
        <v>7.2491630097412001</v>
      </c>
      <c r="S44" s="975">
        <v>0.11002529627853699</v>
      </c>
      <c r="T44" s="975">
        <v>6.0244716187667503E-2</v>
      </c>
      <c r="U44" s="975">
        <v>0.10414506502065</v>
      </c>
      <c r="V44" s="976">
        <v>2.0585202803108799E-2</v>
      </c>
      <c r="W44" s="975">
        <v>0.12542882411560599</v>
      </c>
      <c r="X44" s="975">
        <v>5.2675769073402198E-2</v>
      </c>
      <c r="Y44" s="976">
        <v>2.0032507498370399E-2</v>
      </c>
      <c r="Z44" s="991">
        <v>0.19551969332192901</v>
      </c>
    </row>
    <row r="45" spans="1:26" x14ac:dyDescent="0.25">
      <c r="A45" s="1505"/>
      <c r="B45" s="598" t="s">
        <v>154</v>
      </c>
      <c r="C45" s="942">
        <f>C39/$J$39 * 100</f>
        <v>27.212824451642536</v>
      </c>
      <c r="D45" s="942">
        <f t="shared" ref="D45:I45" si="11">D39/$J$39 * 100</f>
        <v>6.5536965340348416</v>
      </c>
      <c r="E45" s="942">
        <f t="shared" si="11"/>
        <v>14.39320594968099</v>
      </c>
      <c r="F45" s="942">
        <f t="shared" si="11"/>
        <v>0.83177973060984156</v>
      </c>
      <c r="G45" s="942">
        <f t="shared" si="11"/>
        <v>44.969711404256472</v>
      </c>
      <c r="H45" s="942">
        <f t="shared" si="11"/>
        <v>5.8635004201144714</v>
      </c>
      <c r="I45" s="942">
        <f t="shared" si="11"/>
        <v>0.17528150966087699</v>
      </c>
      <c r="J45" s="961">
        <f>SUM(C45:I45)</f>
        <v>100.00000000000003</v>
      </c>
      <c r="K45" s="942">
        <f>K39/$R$39 * 100</f>
        <v>18.418701490201826</v>
      </c>
      <c r="L45" s="942">
        <f t="shared" ref="L45:Q45" si="12">L39/$R$39 * 100</f>
        <v>5.0946261207882033</v>
      </c>
      <c r="M45" s="942">
        <f t="shared" si="12"/>
        <v>13.193888423803537</v>
      </c>
      <c r="N45" s="942">
        <f t="shared" si="12"/>
        <v>0.99151466527100107</v>
      </c>
      <c r="O45" s="942">
        <f t="shared" si="12"/>
        <v>57.693675842043234</v>
      </c>
      <c r="P45" s="942">
        <f t="shared" si="12"/>
        <v>4.006230460531512</v>
      </c>
      <c r="Q45" s="942">
        <f t="shared" si="12"/>
        <v>0.60136299736068444</v>
      </c>
      <c r="R45" s="961">
        <f>SUM(K45:Q45)</f>
        <v>100</v>
      </c>
      <c r="S45" s="942">
        <f>S39/$Z$39 * 100</f>
        <v>24.42512067256159</v>
      </c>
      <c r="T45" s="942">
        <f>T39/$Z$39 * 100</f>
        <v>5.9008050599796213</v>
      </c>
      <c r="U45" s="942">
        <f>U39/$Z$39 * 100</f>
        <v>25.634315105173243</v>
      </c>
      <c r="V45" s="942">
        <f t="shared" ref="V45:Y45" si="13">V39/$Z$39 * 100</f>
        <v>0.82473113119960695</v>
      </c>
      <c r="W45" s="942">
        <f t="shared" si="13"/>
        <v>37.653750128754616</v>
      </c>
      <c r="X45" s="942">
        <f t="shared" si="13"/>
        <v>4.8732734894295557</v>
      </c>
      <c r="Y45" s="942">
        <f t="shared" si="13"/>
        <v>0.68800441290173564</v>
      </c>
      <c r="Z45" s="961">
        <f>SUM(S45:Y45)</f>
        <v>99.999999999999957</v>
      </c>
    </row>
    <row r="46" spans="1:26" ht="13.8" thickBot="1" x14ac:dyDescent="0.3">
      <c r="A46" s="1503" t="s">
        <v>51</v>
      </c>
      <c r="B46" s="471" t="s">
        <v>1106</v>
      </c>
      <c r="C46" s="975">
        <v>9.7638471060524097</v>
      </c>
      <c r="D46" s="976">
        <v>1.6428266139999399</v>
      </c>
      <c r="E46" s="975">
        <v>3.8809628127910298</v>
      </c>
      <c r="F46" s="976">
        <v>1.0968867238282101</v>
      </c>
      <c r="G46" s="975">
        <v>12.290718235121201</v>
      </c>
      <c r="H46" s="976">
        <v>1.0279207236995</v>
      </c>
      <c r="I46" s="976">
        <v>2.39095389625677E-2</v>
      </c>
      <c r="J46" s="993">
        <v>29.727071754454801</v>
      </c>
      <c r="K46" s="975">
        <v>15.7485938072706</v>
      </c>
      <c r="L46" s="975">
        <v>3.1815024467319599</v>
      </c>
      <c r="M46" s="975">
        <v>9.1758679099043405</v>
      </c>
      <c r="N46" s="976">
        <v>1.63313074562857</v>
      </c>
      <c r="O46" s="975">
        <v>39.260163682012397</v>
      </c>
      <c r="P46" s="976">
        <v>1.8004240978661501</v>
      </c>
      <c r="Q46" s="976">
        <v>5.3424519555106E-2</v>
      </c>
      <c r="R46" s="993">
        <v>70.853107208969107</v>
      </c>
      <c r="S46" s="975">
        <v>0.66962049309022298</v>
      </c>
      <c r="T46" s="975">
        <v>0.15596050673116599</v>
      </c>
      <c r="U46" s="975">
        <v>0.58626595844851404</v>
      </c>
      <c r="V46" s="976">
        <v>5.6809605748637901E-2</v>
      </c>
      <c r="W46" s="975">
        <v>0.99053233854394196</v>
      </c>
      <c r="X46" s="975">
        <v>0.12311625113704899</v>
      </c>
      <c r="Y46" s="976">
        <v>7.0741512769310301E-3</v>
      </c>
      <c r="Z46" s="993">
        <v>2.5893793049764602</v>
      </c>
    </row>
    <row r="47" spans="1:26" ht="13.8" thickBot="1" x14ac:dyDescent="0.3">
      <c r="A47" s="1504"/>
      <c r="B47" s="473" t="s">
        <v>17</v>
      </c>
      <c r="C47" s="18">
        <v>634</v>
      </c>
      <c r="D47" s="977">
        <v>634</v>
      </c>
      <c r="E47" s="18">
        <v>634</v>
      </c>
      <c r="F47" s="977">
        <v>634</v>
      </c>
      <c r="G47" s="18">
        <v>634</v>
      </c>
      <c r="H47" s="977">
        <v>634</v>
      </c>
      <c r="I47" s="977">
        <v>634</v>
      </c>
      <c r="J47" s="986">
        <v>634</v>
      </c>
      <c r="K47" s="18">
        <v>634</v>
      </c>
      <c r="L47" s="18">
        <v>634</v>
      </c>
      <c r="M47" s="18">
        <v>634</v>
      </c>
      <c r="N47" s="977">
        <v>634</v>
      </c>
      <c r="O47" s="18">
        <v>634</v>
      </c>
      <c r="P47" s="977">
        <v>634</v>
      </c>
      <c r="Q47" s="977">
        <v>634</v>
      </c>
      <c r="R47" s="986">
        <v>634</v>
      </c>
      <c r="S47" s="18">
        <v>634</v>
      </c>
      <c r="T47" s="18">
        <v>634</v>
      </c>
      <c r="U47" s="18">
        <v>634</v>
      </c>
      <c r="V47" s="977">
        <v>634</v>
      </c>
      <c r="W47" s="18">
        <v>634</v>
      </c>
      <c r="X47" s="18">
        <v>634</v>
      </c>
      <c r="Y47" s="977">
        <v>634</v>
      </c>
      <c r="Z47" s="986">
        <v>634</v>
      </c>
    </row>
    <row r="48" spans="1:26" ht="13.8" thickBot="1" x14ac:dyDescent="0.3">
      <c r="A48" s="1504"/>
      <c r="B48" s="473" t="s">
        <v>18</v>
      </c>
      <c r="C48" s="18">
        <v>506</v>
      </c>
      <c r="D48" s="977">
        <v>506</v>
      </c>
      <c r="E48" s="18">
        <v>506</v>
      </c>
      <c r="F48" s="977">
        <v>506</v>
      </c>
      <c r="G48" s="18">
        <v>506</v>
      </c>
      <c r="H48" s="977">
        <v>506</v>
      </c>
      <c r="I48" s="977">
        <v>506</v>
      </c>
      <c r="J48" s="986">
        <v>506</v>
      </c>
      <c r="K48" s="18">
        <v>506</v>
      </c>
      <c r="L48" s="18">
        <v>506</v>
      </c>
      <c r="M48" s="18">
        <v>506</v>
      </c>
      <c r="N48" s="977">
        <v>506</v>
      </c>
      <c r="O48" s="18">
        <v>506</v>
      </c>
      <c r="P48" s="977">
        <v>506</v>
      </c>
      <c r="Q48" s="977">
        <v>506</v>
      </c>
      <c r="R48" s="996">
        <v>506</v>
      </c>
      <c r="S48" s="18">
        <v>506</v>
      </c>
      <c r="T48" s="18">
        <v>506</v>
      </c>
      <c r="U48" s="18">
        <v>506</v>
      </c>
      <c r="V48" s="977">
        <v>506</v>
      </c>
      <c r="W48" s="18">
        <v>506</v>
      </c>
      <c r="X48" s="18">
        <v>506</v>
      </c>
      <c r="Y48" s="977">
        <v>506</v>
      </c>
      <c r="Z48" s="986">
        <v>506</v>
      </c>
    </row>
    <row r="49" spans="1:26" ht="13.8" thickBot="1" x14ac:dyDescent="0.3">
      <c r="A49" s="1504"/>
      <c r="B49" s="471" t="s">
        <v>1107</v>
      </c>
      <c r="C49" s="18">
        <v>0</v>
      </c>
      <c r="D49" s="977">
        <v>0</v>
      </c>
      <c r="E49" s="18">
        <v>0</v>
      </c>
      <c r="F49" s="977">
        <v>0</v>
      </c>
      <c r="G49" s="18">
        <v>0</v>
      </c>
      <c r="H49" s="977">
        <v>0</v>
      </c>
      <c r="I49" s="977">
        <v>0</v>
      </c>
      <c r="J49" s="986">
        <v>8.89</v>
      </c>
      <c r="K49" s="18">
        <v>0</v>
      </c>
      <c r="L49" s="18">
        <v>0</v>
      </c>
      <c r="M49" s="18">
        <v>0</v>
      </c>
      <c r="N49" s="977">
        <v>0</v>
      </c>
      <c r="O49" s="18">
        <v>0</v>
      </c>
      <c r="P49" s="977">
        <v>0</v>
      </c>
      <c r="Q49" s="977">
        <v>0</v>
      </c>
      <c r="R49" s="996">
        <v>51</v>
      </c>
      <c r="S49" s="18">
        <v>0</v>
      </c>
      <c r="T49" s="18">
        <v>0</v>
      </c>
      <c r="U49" s="18">
        <v>0</v>
      </c>
      <c r="V49" s="977">
        <v>0</v>
      </c>
      <c r="W49" s="18">
        <v>0</v>
      </c>
      <c r="X49" s="18">
        <v>0</v>
      </c>
      <c r="Y49" s="977">
        <v>0</v>
      </c>
      <c r="Z49" s="986">
        <v>2</v>
      </c>
    </row>
    <row r="50" spans="1:26" ht="13.8" thickBot="1" x14ac:dyDescent="0.3">
      <c r="A50" s="1504"/>
      <c r="B50" s="473" t="s">
        <v>287</v>
      </c>
      <c r="C50" s="975">
        <v>25.878930667902299</v>
      </c>
      <c r="D50" s="976">
        <v>14.4113731096795</v>
      </c>
      <c r="E50" s="975">
        <v>12.885276118013399</v>
      </c>
      <c r="F50" s="976">
        <v>10.3875736684474</v>
      </c>
      <c r="G50" s="975">
        <v>36.482130085487903</v>
      </c>
      <c r="H50" s="976">
        <v>9.1071224228642507</v>
      </c>
      <c r="I50" s="976">
        <v>0.39887344630626498</v>
      </c>
      <c r="J50" s="991">
        <v>48.048685743913097</v>
      </c>
      <c r="K50" s="975">
        <v>35.177445539381502</v>
      </c>
      <c r="L50" s="975">
        <v>16.8516934634827</v>
      </c>
      <c r="M50" s="975">
        <v>25.8019430939076</v>
      </c>
      <c r="N50" s="976">
        <v>13.6291563019736</v>
      </c>
      <c r="O50" s="975">
        <v>73.347633435260903</v>
      </c>
      <c r="P50" s="976">
        <v>11.5854281196491</v>
      </c>
      <c r="Q50" s="976">
        <v>0.85763127940723405</v>
      </c>
      <c r="R50" s="991">
        <v>79.521455568614996</v>
      </c>
      <c r="S50" s="975">
        <v>1.2229590500808301</v>
      </c>
      <c r="T50" s="975">
        <v>0.68421504084351803</v>
      </c>
      <c r="U50" s="975">
        <v>0.97626417194281101</v>
      </c>
      <c r="V50" s="976">
        <v>0.403796020908467</v>
      </c>
      <c r="W50" s="975">
        <v>1.3156578721355101</v>
      </c>
      <c r="X50" s="975">
        <v>0.51023081571222495</v>
      </c>
      <c r="Y50" s="976">
        <v>0.111154261650136</v>
      </c>
      <c r="Z50" s="991">
        <v>2.1236051739837198</v>
      </c>
    </row>
    <row r="51" spans="1:26" ht="13.8" thickBot="1" x14ac:dyDescent="0.3">
      <c r="A51" s="1504"/>
      <c r="B51" s="471" t="s">
        <v>254</v>
      </c>
      <c r="C51" s="975">
        <v>2.1574553788815498</v>
      </c>
      <c r="D51" s="976">
        <v>1.201436598426</v>
      </c>
      <c r="E51" s="975">
        <v>1.07421008332704</v>
      </c>
      <c r="F51" s="976">
        <v>0.86598348950779402</v>
      </c>
      <c r="G51" s="975">
        <v>3.0414149949253702</v>
      </c>
      <c r="H51" s="976">
        <v>0.75923578564669802</v>
      </c>
      <c r="I51" s="976">
        <v>3.3252983798662698E-2</v>
      </c>
      <c r="J51" s="991">
        <v>4.0056869751178699</v>
      </c>
      <c r="K51" s="975">
        <v>2.9326470273512002</v>
      </c>
      <c r="L51" s="975">
        <v>1.40487940450906</v>
      </c>
      <c r="M51" s="975">
        <v>2.1510371362673801</v>
      </c>
      <c r="N51" s="976">
        <v>1.1362253313573201</v>
      </c>
      <c r="O51" s="975">
        <v>6.1147907660422298</v>
      </c>
      <c r="P51" s="976">
        <v>0.96584532545557999</v>
      </c>
      <c r="Q51" s="976">
        <v>7.1498364464847697E-2</v>
      </c>
      <c r="R51" s="991">
        <v>6.6294853622290404</v>
      </c>
      <c r="S51" s="975">
        <v>0.101954737411978</v>
      </c>
      <c r="T51" s="975">
        <v>5.7041128906087202E-2</v>
      </c>
      <c r="U51" s="975">
        <v>8.1388462915886306E-2</v>
      </c>
      <c r="V51" s="976">
        <v>3.3663365324458898E-2</v>
      </c>
      <c r="W51" s="975">
        <v>0.109682783629356</v>
      </c>
      <c r="X51" s="975">
        <v>4.2536541867040402E-2</v>
      </c>
      <c r="Y51" s="976">
        <v>9.2666255325661306E-3</v>
      </c>
      <c r="Z51" s="991">
        <v>0.17703913133143501</v>
      </c>
    </row>
    <row r="52" spans="1:26" x14ac:dyDescent="0.25">
      <c r="A52" s="1505"/>
      <c r="B52" s="598" t="s">
        <v>154</v>
      </c>
      <c r="C52" s="942">
        <f>C46/$J$46 * 100</f>
        <v>32.844967666851446</v>
      </c>
      <c r="D52" s="942">
        <f t="shared" ref="D52:I52" si="14">D46/$J$46 * 100</f>
        <v>5.5263654206161474</v>
      </c>
      <c r="E52" s="942">
        <f t="shared" si="14"/>
        <v>13.055314848525038</v>
      </c>
      <c r="F52" s="942">
        <f t="shared" si="14"/>
        <v>3.6898579614180611</v>
      </c>
      <c r="G52" s="942">
        <f t="shared" si="14"/>
        <v>41.345203243166232</v>
      </c>
      <c r="H52" s="942">
        <f t="shared" si="14"/>
        <v>3.4578606739005813</v>
      </c>
      <c r="I52" s="942">
        <f t="shared" si="14"/>
        <v>8.0430185522678319E-2</v>
      </c>
      <c r="J52" s="961">
        <f>SUM(C52:I52)</f>
        <v>100.00000000000017</v>
      </c>
      <c r="K52" s="942">
        <f>K46/$R$46 * 100</f>
        <v>22.22710397276272</v>
      </c>
      <c r="L52" s="942">
        <f t="shared" ref="L52:Q52" si="15">L46/$R$46 * 100</f>
        <v>4.4902793569076138</v>
      </c>
      <c r="M52" s="942">
        <f t="shared" si="15"/>
        <v>12.950551177440516</v>
      </c>
      <c r="N52" s="942">
        <f t="shared" si="15"/>
        <v>2.3049528947431064</v>
      </c>
      <c r="O52" s="942">
        <f t="shared" si="15"/>
        <v>55.410644964689084</v>
      </c>
      <c r="P52" s="942">
        <f t="shared" si="15"/>
        <v>2.541065831532423</v>
      </c>
      <c r="Q52" s="942">
        <f t="shared" si="15"/>
        <v>7.5401801924564194E-2</v>
      </c>
      <c r="R52" s="961">
        <f>SUM(K52:Q52)</f>
        <v>100.00000000000003</v>
      </c>
      <c r="S52" s="942">
        <f>S46/$Z$46 * 100</f>
        <v>25.860270521329063</v>
      </c>
      <c r="T52" s="942">
        <f t="shared" ref="T52:Y52" si="16">T46/$Z$46 * 100</f>
        <v>6.0230846223042551</v>
      </c>
      <c r="U52" s="942">
        <f t="shared" si="16"/>
        <v>22.641177262897902</v>
      </c>
      <c r="V52" s="942">
        <f t="shared" si="16"/>
        <v>2.1939468520296357</v>
      </c>
      <c r="W52" s="942">
        <f t="shared" si="16"/>
        <v>38.253659347638404</v>
      </c>
      <c r="X52" s="942">
        <f t="shared" si="16"/>
        <v>4.754662667629848</v>
      </c>
      <c r="Y52" s="942">
        <f t="shared" si="16"/>
        <v>0.27319872617099411</v>
      </c>
      <c r="Z52" s="961">
        <f>SUM(S52:Y52)</f>
        <v>100.00000000000009</v>
      </c>
    </row>
    <row r="53" spans="1:26" ht="13.8" thickBot="1" x14ac:dyDescent="0.3">
      <c r="A53" s="1503" t="s">
        <v>56</v>
      </c>
      <c r="B53" s="471" t="s">
        <v>1106</v>
      </c>
      <c r="C53" s="975">
        <v>8.3497650929610892</v>
      </c>
      <c r="D53" s="975">
        <v>1.1506420909277999</v>
      </c>
      <c r="E53" s="975">
        <v>4.0203215196641002</v>
      </c>
      <c r="F53" s="976">
        <v>0.87245172124801795</v>
      </c>
      <c r="G53" s="975">
        <v>15.0028453032334</v>
      </c>
      <c r="H53" s="975">
        <v>1.1950269070217101</v>
      </c>
      <c r="I53" s="976">
        <v>0.22252925083133299</v>
      </c>
      <c r="J53" s="993">
        <v>30.813581885887501</v>
      </c>
      <c r="K53" s="975">
        <v>15.444475409592901</v>
      </c>
      <c r="L53" s="975">
        <v>3.3968541346459502</v>
      </c>
      <c r="M53" s="975">
        <v>11.669421562778201</v>
      </c>
      <c r="N53" s="975">
        <v>2.2322915365106502</v>
      </c>
      <c r="O53" s="975">
        <v>43.216018565288998</v>
      </c>
      <c r="P53" s="975">
        <v>2.6339744137441001</v>
      </c>
      <c r="Q53" s="975">
        <v>0.54208957298223903</v>
      </c>
      <c r="R53" s="993">
        <v>79.135125195542997</v>
      </c>
      <c r="S53" s="975">
        <v>0.58371355133620395</v>
      </c>
      <c r="T53" s="975">
        <v>0.19024030703895201</v>
      </c>
      <c r="U53" s="975">
        <v>0.70282853696619696</v>
      </c>
      <c r="V53" s="975">
        <v>3.81815245247673E-2</v>
      </c>
      <c r="W53" s="975">
        <v>0.98209058369553304</v>
      </c>
      <c r="X53" s="975">
        <v>0.13982568477247301</v>
      </c>
      <c r="Y53" s="975">
        <v>1.79618127607684E-2</v>
      </c>
      <c r="Z53" s="993">
        <v>2.6548420010948899</v>
      </c>
    </row>
    <row r="54" spans="1:26" ht="13.8" thickBot="1" x14ac:dyDescent="0.3">
      <c r="A54" s="1504"/>
      <c r="B54" s="473" t="s">
        <v>17</v>
      </c>
      <c r="C54" s="20">
        <v>2681</v>
      </c>
      <c r="D54" s="20">
        <v>2681</v>
      </c>
      <c r="E54" s="20">
        <v>2681</v>
      </c>
      <c r="F54" s="977">
        <v>2681</v>
      </c>
      <c r="G54" s="20">
        <v>2681</v>
      </c>
      <c r="H54" s="20">
        <v>2681</v>
      </c>
      <c r="I54" s="977">
        <v>2681</v>
      </c>
      <c r="J54" s="986">
        <v>2681</v>
      </c>
      <c r="K54" s="20">
        <v>2681</v>
      </c>
      <c r="L54" s="20">
        <v>2681</v>
      </c>
      <c r="M54" s="20">
        <v>2681</v>
      </c>
      <c r="N54" s="20">
        <v>2681</v>
      </c>
      <c r="O54" s="20">
        <v>2681</v>
      </c>
      <c r="P54" s="20">
        <v>2681</v>
      </c>
      <c r="Q54" s="20">
        <v>2681</v>
      </c>
      <c r="R54" s="986">
        <v>2681</v>
      </c>
      <c r="S54" s="20">
        <v>2681</v>
      </c>
      <c r="T54" s="20">
        <v>2681</v>
      </c>
      <c r="U54" s="20">
        <v>2681</v>
      </c>
      <c r="V54" s="20">
        <v>2681</v>
      </c>
      <c r="W54" s="20">
        <v>2681</v>
      </c>
      <c r="X54" s="20">
        <v>2681</v>
      </c>
      <c r="Y54" s="20">
        <v>2681</v>
      </c>
      <c r="Z54" s="986">
        <v>2681</v>
      </c>
    </row>
    <row r="55" spans="1:26" ht="13.8" thickBot="1" x14ac:dyDescent="0.3">
      <c r="A55" s="1504"/>
      <c r="B55" s="473" t="s">
        <v>18</v>
      </c>
      <c r="C55" s="20">
        <v>2070</v>
      </c>
      <c r="D55" s="20">
        <v>2070</v>
      </c>
      <c r="E55" s="20">
        <v>2070</v>
      </c>
      <c r="F55" s="977">
        <v>2070</v>
      </c>
      <c r="G55" s="20">
        <v>2070</v>
      </c>
      <c r="H55" s="20">
        <v>2070</v>
      </c>
      <c r="I55" s="977">
        <v>2070</v>
      </c>
      <c r="J55" s="986">
        <v>2070</v>
      </c>
      <c r="K55" s="20">
        <v>2070</v>
      </c>
      <c r="L55" s="20">
        <v>2070</v>
      </c>
      <c r="M55" s="20">
        <v>2070</v>
      </c>
      <c r="N55" s="20">
        <v>2070</v>
      </c>
      <c r="O55" s="20">
        <v>2070</v>
      </c>
      <c r="P55" s="20">
        <v>2070</v>
      </c>
      <c r="Q55" s="20">
        <v>2070</v>
      </c>
      <c r="R55" s="986">
        <v>2070</v>
      </c>
      <c r="S55" s="20">
        <v>2070</v>
      </c>
      <c r="T55" s="20">
        <v>2070</v>
      </c>
      <c r="U55" s="20">
        <v>2070</v>
      </c>
      <c r="V55" s="20">
        <v>2070</v>
      </c>
      <c r="W55" s="20">
        <v>2070</v>
      </c>
      <c r="X55" s="20">
        <v>2070</v>
      </c>
      <c r="Y55" s="20">
        <v>2070</v>
      </c>
      <c r="Z55" s="986">
        <v>2070</v>
      </c>
    </row>
    <row r="56" spans="1:26" ht="13.8" thickBot="1" x14ac:dyDescent="0.3">
      <c r="A56" s="1504"/>
      <c r="B56" s="471" t="s">
        <v>1107</v>
      </c>
      <c r="C56" s="18">
        <v>0</v>
      </c>
      <c r="D56" s="18">
        <v>0</v>
      </c>
      <c r="E56" s="18">
        <v>0</v>
      </c>
      <c r="F56" s="977">
        <v>0</v>
      </c>
      <c r="G56" s="18">
        <v>0</v>
      </c>
      <c r="H56" s="18">
        <v>0</v>
      </c>
      <c r="I56" s="977">
        <v>0</v>
      </c>
      <c r="J56" s="986">
        <v>10.379</v>
      </c>
      <c r="K56" s="18">
        <v>0</v>
      </c>
      <c r="L56" s="18">
        <v>0</v>
      </c>
      <c r="M56" s="18">
        <v>0</v>
      </c>
      <c r="N56" s="18">
        <v>0</v>
      </c>
      <c r="O56" s="18">
        <v>0</v>
      </c>
      <c r="P56" s="18">
        <v>0</v>
      </c>
      <c r="Q56" s="18">
        <v>0</v>
      </c>
      <c r="R56" s="986">
        <v>57</v>
      </c>
      <c r="S56" s="18">
        <v>0</v>
      </c>
      <c r="T56" s="18">
        <v>0</v>
      </c>
      <c r="U56" s="18">
        <v>0</v>
      </c>
      <c r="V56" s="18">
        <v>0</v>
      </c>
      <c r="W56" s="18">
        <v>0</v>
      </c>
      <c r="X56" s="18">
        <v>0</v>
      </c>
      <c r="Y56" s="18">
        <v>0</v>
      </c>
      <c r="Z56" s="986">
        <v>2</v>
      </c>
    </row>
    <row r="57" spans="1:26" ht="13.8" thickBot="1" x14ac:dyDescent="0.3">
      <c r="A57" s="1504"/>
      <c r="B57" s="473" t="s">
        <v>287</v>
      </c>
      <c r="C57" s="975">
        <v>27.257201820202098</v>
      </c>
      <c r="D57" s="975">
        <v>11.6972829159984</v>
      </c>
      <c r="E57" s="975">
        <v>14.3317747741023</v>
      </c>
      <c r="F57" s="976">
        <v>10.884612396695401</v>
      </c>
      <c r="G57" s="975">
        <v>41.891035750481798</v>
      </c>
      <c r="H57" s="975">
        <v>8.3587459369564598</v>
      </c>
      <c r="I57" s="976">
        <v>3.4292020498331701</v>
      </c>
      <c r="J57" s="991">
        <v>52.822812778761701</v>
      </c>
      <c r="K57" s="975">
        <v>44.0365743423189</v>
      </c>
      <c r="L57" s="975">
        <v>15.702982154725801</v>
      </c>
      <c r="M57" s="975">
        <v>27.030352344306898</v>
      </c>
      <c r="N57" s="975">
        <v>24.244817037924602</v>
      </c>
      <c r="O57" s="975">
        <v>79.035527164253097</v>
      </c>
      <c r="P57" s="975">
        <v>16.064318840901599</v>
      </c>
      <c r="Q57" s="975">
        <v>6.1508176418787102</v>
      </c>
      <c r="R57" s="991">
        <v>89.867763736208104</v>
      </c>
      <c r="S57" s="975">
        <v>1.07030149506561</v>
      </c>
      <c r="T57" s="975">
        <v>0.72080039970430199</v>
      </c>
      <c r="U57" s="975">
        <v>1.0784294960042999</v>
      </c>
      <c r="V57" s="975">
        <v>0.32300479063356502</v>
      </c>
      <c r="W57" s="975">
        <v>1.2319074485745001</v>
      </c>
      <c r="X57" s="975">
        <v>0.58336980543162098</v>
      </c>
      <c r="Y57" s="975">
        <v>0.167673223295952</v>
      </c>
      <c r="Z57" s="991">
        <v>1.9533378488547699</v>
      </c>
    </row>
    <row r="58" spans="1:26" ht="13.8" thickBot="1" x14ac:dyDescent="0.3">
      <c r="A58" s="1504"/>
      <c r="B58" s="471" t="s">
        <v>254</v>
      </c>
      <c r="C58" s="975">
        <v>1.12348389364448</v>
      </c>
      <c r="D58" s="975">
        <v>0.48213712626168198</v>
      </c>
      <c r="E58" s="975">
        <v>0.59072527812118902</v>
      </c>
      <c r="F58" s="976">
        <v>0.44864057568766402</v>
      </c>
      <c r="G58" s="975">
        <v>1.72665940782188</v>
      </c>
      <c r="H58" s="975">
        <v>0.34452973174512003</v>
      </c>
      <c r="I58" s="976">
        <v>0.14134441592551</v>
      </c>
      <c r="J58" s="991">
        <v>2.1772440093227701</v>
      </c>
      <c r="K58" s="975">
        <v>1.8150939458577999</v>
      </c>
      <c r="L58" s="975">
        <v>0.64724353032986304</v>
      </c>
      <c r="M58" s="975">
        <v>1.114133640668</v>
      </c>
      <c r="N58" s="975">
        <v>0.99931979908067003</v>
      </c>
      <c r="O58" s="975">
        <v>3.2576763521238399</v>
      </c>
      <c r="P58" s="975">
        <v>0.66213706011253004</v>
      </c>
      <c r="Q58" s="975">
        <v>0.25352362282005603</v>
      </c>
      <c r="R58" s="991">
        <v>3.7041581076985599</v>
      </c>
      <c r="S58" s="975">
        <v>4.41155515148514E-2</v>
      </c>
      <c r="T58" s="975">
        <v>2.9709859615893799E-2</v>
      </c>
      <c r="U58" s="975">
        <v>4.4450570428471801E-2</v>
      </c>
      <c r="V58" s="975">
        <v>1.33135705653342E-2</v>
      </c>
      <c r="W58" s="975">
        <v>5.0776605245969303E-2</v>
      </c>
      <c r="X58" s="975">
        <v>2.4045262780979099E-2</v>
      </c>
      <c r="Y58" s="975">
        <v>6.9111336890361596E-3</v>
      </c>
      <c r="Z58" s="991">
        <v>8.0512432145840002E-2</v>
      </c>
    </row>
    <row r="59" spans="1:26" x14ac:dyDescent="0.25">
      <c r="A59" s="1505"/>
      <c r="B59" s="598" t="s">
        <v>154</v>
      </c>
      <c r="C59" s="942">
        <f>C53/$J$53 * 100</f>
        <v>27.097677653584469</v>
      </c>
      <c r="D59" s="942">
        <f t="shared" ref="D59:I59" si="17">D53/$J$53 * 100</f>
        <v>3.7342042713144932</v>
      </c>
      <c r="E59" s="942">
        <f t="shared" si="17"/>
        <v>13.047238502010671</v>
      </c>
      <c r="F59" s="942">
        <f t="shared" si="17"/>
        <v>2.8313869010067845</v>
      </c>
      <c r="G59" s="942">
        <f t="shared" si="17"/>
        <v>48.689066265628291</v>
      </c>
      <c r="H59" s="942">
        <f t="shared" si="17"/>
        <v>3.8782472983740579</v>
      </c>
      <c r="I59" s="942">
        <f t="shared" si="17"/>
        <v>0.72217910808107155</v>
      </c>
      <c r="J59" s="961">
        <f>SUM(C59:I59)</f>
        <v>99.999999999999844</v>
      </c>
      <c r="K59" s="942">
        <f>K53/$R$53 * 100</f>
        <v>19.516586814552429</v>
      </c>
      <c r="L59" s="942">
        <f t="shared" ref="L59:Q59" si="18">L53/$R$53 * 100</f>
        <v>4.2924733185830179</v>
      </c>
      <c r="M59" s="942">
        <f t="shared" si="18"/>
        <v>14.746197132996308</v>
      </c>
      <c r="N59" s="942">
        <f t="shared" si="18"/>
        <v>2.8208605609641166</v>
      </c>
      <c r="O59" s="942">
        <f t="shared" si="18"/>
        <v>54.61041283311571</v>
      </c>
      <c r="P59" s="942">
        <f t="shared" si="18"/>
        <v>3.3284516922612375</v>
      </c>
      <c r="Q59" s="942">
        <f t="shared" si="18"/>
        <v>0.68501764752723271</v>
      </c>
      <c r="R59" s="961">
        <f>SUM(K59:Q59)</f>
        <v>100.00000000000004</v>
      </c>
      <c r="S59" s="942">
        <f>S53/$Z$53 * 100</f>
        <v>21.986752925238985</v>
      </c>
      <c r="T59" s="942">
        <f t="shared" ref="T59:Y59" si="19">T53/$Z$53 * 100</f>
        <v>7.1657863993599067</v>
      </c>
      <c r="U59" s="942">
        <f t="shared" si="19"/>
        <v>26.473460065658962</v>
      </c>
      <c r="V59" s="942">
        <f t="shared" si="19"/>
        <v>1.4381844384344065</v>
      </c>
      <c r="W59" s="942">
        <f t="shared" si="19"/>
        <v>36.992430558598464</v>
      </c>
      <c r="X59" s="942">
        <f t="shared" si="19"/>
        <v>5.2668175625821485</v>
      </c>
      <c r="Y59" s="942">
        <f t="shared" si="19"/>
        <v>0.67656805012730414</v>
      </c>
      <c r="Z59" s="961">
        <f>SUM(S59:Y59)</f>
        <v>100.00000000000017</v>
      </c>
    </row>
    <row r="60" spans="1:26" ht="13.8" thickBot="1" x14ac:dyDescent="0.3">
      <c r="A60" s="1503" t="s">
        <v>66</v>
      </c>
      <c r="B60" s="471" t="s">
        <v>1106</v>
      </c>
      <c r="C60" s="975">
        <v>9.0003554962845804</v>
      </c>
      <c r="D60" s="976">
        <v>1.0905017224288001</v>
      </c>
      <c r="E60" s="975">
        <v>4.2940590869800603</v>
      </c>
      <c r="F60" s="976">
        <v>0.83025472492068997</v>
      </c>
      <c r="G60" s="975">
        <v>12.027154968802501</v>
      </c>
      <c r="H60" s="975">
        <v>1.60095057651562</v>
      </c>
      <c r="I60" s="976">
        <v>0.27032444555690699</v>
      </c>
      <c r="J60" s="993">
        <v>29.113601021489099</v>
      </c>
      <c r="K60" s="975">
        <v>13.073181853942</v>
      </c>
      <c r="L60" s="975">
        <v>3.0815574366818499</v>
      </c>
      <c r="M60" s="975">
        <v>10.7459862289124</v>
      </c>
      <c r="N60" s="976">
        <v>1.1714045856230999</v>
      </c>
      <c r="O60" s="975">
        <v>38.852701672721899</v>
      </c>
      <c r="P60" s="975">
        <v>2.69444226896261</v>
      </c>
      <c r="Q60" s="976">
        <v>0.75577864398546701</v>
      </c>
      <c r="R60" s="993">
        <v>70.375052690829307</v>
      </c>
      <c r="S60" s="975">
        <v>0.562775919721902</v>
      </c>
      <c r="T60" s="975">
        <v>0.167121875466193</v>
      </c>
      <c r="U60" s="975">
        <v>0.743438569750141</v>
      </c>
      <c r="V60" s="975">
        <v>4.4264014409433297E-2</v>
      </c>
      <c r="W60" s="975">
        <v>1.02322944277272</v>
      </c>
      <c r="X60" s="975">
        <v>0.163214378374748</v>
      </c>
      <c r="Y60" s="976">
        <v>1.1607096500428699E-2</v>
      </c>
      <c r="Z60" s="993">
        <v>2.71565129699556</v>
      </c>
    </row>
    <row r="61" spans="1:26" ht="13.8" thickBot="1" x14ac:dyDescent="0.3">
      <c r="A61" s="1504"/>
      <c r="B61" s="473" t="s">
        <v>17</v>
      </c>
      <c r="C61" s="18">
        <v>816</v>
      </c>
      <c r="D61" s="977">
        <v>816</v>
      </c>
      <c r="E61" s="18">
        <v>816</v>
      </c>
      <c r="F61" s="977">
        <v>816</v>
      </c>
      <c r="G61" s="18">
        <v>816</v>
      </c>
      <c r="H61" s="18">
        <v>816</v>
      </c>
      <c r="I61" s="977">
        <v>816</v>
      </c>
      <c r="J61" s="986">
        <v>816</v>
      </c>
      <c r="K61" s="18">
        <v>816</v>
      </c>
      <c r="L61" s="18">
        <v>816</v>
      </c>
      <c r="M61" s="18">
        <v>816</v>
      </c>
      <c r="N61" s="977">
        <v>816</v>
      </c>
      <c r="O61" s="18">
        <v>816</v>
      </c>
      <c r="P61" s="18">
        <v>816</v>
      </c>
      <c r="Q61" s="977">
        <v>816</v>
      </c>
      <c r="R61" s="986">
        <v>816</v>
      </c>
      <c r="S61" s="18">
        <v>816</v>
      </c>
      <c r="T61" s="18">
        <v>816</v>
      </c>
      <c r="U61" s="18">
        <v>816</v>
      </c>
      <c r="V61" s="18">
        <v>816</v>
      </c>
      <c r="W61" s="18">
        <v>816</v>
      </c>
      <c r="X61" s="18">
        <v>816</v>
      </c>
      <c r="Y61" s="977">
        <v>816</v>
      </c>
      <c r="Z61" s="986">
        <v>816</v>
      </c>
    </row>
    <row r="62" spans="1:26" ht="13.8" thickBot="1" x14ac:dyDescent="0.3">
      <c r="A62" s="1504"/>
      <c r="B62" s="473" t="s">
        <v>18</v>
      </c>
      <c r="C62" s="18">
        <v>924</v>
      </c>
      <c r="D62" s="977">
        <v>924</v>
      </c>
      <c r="E62" s="18">
        <v>924</v>
      </c>
      <c r="F62" s="977">
        <v>924</v>
      </c>
      <c r="G62" s="18">
        <v>924</v>
      </c>
      <c r="H62" s="18">
        <v>924</v>
      </c>
      <c r="I62" s="977">
        <v>924</v>
      </c>
      <c r="J62" s="986">
        <v>924</v>
      </c>
      <c r="K62" s="18">
        <v>924</v>
      </c>
      <c r="L62" s="18">
        <v>924</v>
      </c>
      <c r="M62" s="18">
        <v>924</v>
      </c>
      <c r="N62" s="977">
        <v>924</v>
      </c>
      <c r="O62" s="18">
        <v>924</v>
      </c>
      <c r="P62" s="18">
        <v>924</v>
      </c>
      <c r="Q62" s="977">
        <v>924</v>
      </c>
      <c r="R62" s="996">
        <v>924</v>
      </c>
      <c r="S62" s="18">
        <v>924</v>
      </c>
      <c r="T62" s="18">
        <v>924</v>
      </c>
      <c r="U62" s="18">
        <v>924</v>
      </c>
      <c r="V62" s="18">
        <v>924</v>
      </c>
      <c r="W62" s="18">
        <v>924</v>
      </c>
      <c r="X62" s="18">
        <v>924</v>
      </c>
      <c r="Y62" s="977">
        <v>924</v>
      </c>
      <c r="Z62" s="986">
        <v>924</v>
      </c>
    </row>
    <row r="63" spans="1:26" ht="13.8" thickBot="1" x14ac:dyDescent="0.3">
      <c r="A63" s="1504"/>
      <c r="B63" s="471" t="s">
        <v>1107</v>
      </c>
      <c r="C63" s="18">
        <v>0</v>
      </c>
      <c r="D63" s="977">
        <v>0</v>
      </c>
      <c r="E63" s="18">
        <v>0</v>
      </c>
      <c r="F63" s="977">
        <v>0</v>
      </c>
      <c r="G63" s="18">
        <v>0</v>
      </c>
      <c r="H63" s="18">
        <v>0</v>
      </c>
      <c r="I63" s="977">
        <v>0</v>
      </c>
      <c r="J63" s="986">
        <v>9.8330000000000002</v>
      </c>
      <c r="K63" s="18">
        <v>0</v>
      </c>
      <c r="L63" s="18">
        <v>0</v>
      </c>
      <c r="M63" s="18">
        <v>0</v>
      </c>
      <c r="N63" s="977">
        <v>0</v>
      </c>
      <c r="O63" s="18">
        <v>0</v>
      </c>
      <c r="P63" s="18">
        <v>0</v>
      </c>
      <c r="Q63" s="977">
        <v>0</v>
      </c>
      <c r="R63" s="996">
        <v>52</v>
      </c>
      <c r="S63" s="18">
        <v>0</v>
      </c>
      <c r="T63" s="18">
        <v>0</v>
      </c>
      <c r="U63" s="18">
        <v>0</v>
      </c>
      <c r="V63" s="18">
        <v>0</v>
      </c>
      <c r="W63" s="18">
        <v>0</v>
      </c>
      <c r="X63" s="18">
        <v>0</v>
      </c>
      <c r="Y63" s="977">
        <v>0</v>
      </c>
      <c r="Z63" s="986">
        <v>2</v>
      </c>
    </row>
    <row r="64" spans="1:26" ht="13.8" thickBot="1" x14ac:dyDescent="0.3">
      <c r="A64" s="1504"/>
      <c r="B64" s="473" t="s">
        <v>287</v>
      </c>
      <c r="C64" s="975">
        <v>25.076481744810501</v>
      </c>
      <c r="D64" s="976">
        <v>9.6078700228402791</v>
      </c>
      <c r="E64" s="975">
        <v>15.506634965985601</v>
      </c>
      <c r="F64" s="976">
        <v>8.1563006323375493</v>
      </c>
      <c r="G64" s="975">
        <v>35.938251304872303</v>
      </c>
      <c r="H64" s="975">
        <v>12.683567823239599</v>
      </c>
      <c r="I64" s="976">
        <v>7.2941676160474396</v>
      </c>
      <c r="J64" s="991">
        <v>47.958403514206402</v>
      </c>
      <c r="K64" s="975">
        <v>30.957383713322301</v>
      </c>
      <c r="L64" s="975">
        <v>18.6105898554293</v>
      </c>
      <c r="M64" s="975">
        <v>22.1934079429872</v>
      </c>
      <c r="N64" s="976">
        <v>10.8436098695837</v>
      </c>
      <c r="O64" s="975">
        <v>70.468169084052207</v>
      </c>
      <c r="P64" s="975">
        <v>16.353147638091201</v>
      </c>
      <c r="Q64" s="976">
        <v>17.3389264470831</v>
      </c>
      <c r="R64" s="991">
        <v>77.4675586321233</v>
      </c>
      <c r="S64" s="975">
        <v>1.0688914174722799</v>
      </c>
      <c r="T64" s="975">
        <v>0.70062222698371301</v>
      </c>
      <c r="U64" s="975">
        <v>1.12321909918522</v>
      </c>
      <c r="V64" s="975">
        <v>0.32942403402263798</v>
      </c>
      <c r="W64" s="975">
        <v>1.28329861987731</v>
      </c>
      <c r="X64" s="975">
        <v>0.750361196611665</v>
      </c>
      <c r="Y64" s="976">
        <v>0.12710709003124901</v>
      </c>
      <c r="Z64" s="991">
        <v>2.01753808463639</v>
      </c>
    </row>
    <row r="65" spans="1:26" ht="13.8" thickBot="1" x14ac:dyDescent="0.3">
      <c r="A65" s="1504"/>
      <c r="B65" s="471" t="s">
        <v>254</v>
      </c>
      <c r="C65" s="975">
        <v>1.54703939304493</v>
      </c>
      <c r="D65" s="976">
        <v>0.59273679457308304</v>
      </c>
      <c r="E65" s="975">
        <v>0.95664836040694701</v>
      </c>
      <c r="F65" s="976">
        <v>0.50318535543187803</v>
      </c>
      <c r="G65" s="975">
        <v>2.2171328119939102</v>
      </c>
      <c r="H65" s="975">
        <v>0.78248532894649603</v>
      </c>
      <c r="I65" s="976">
        <v>0.44999792061473298</v>
      </c>
      <c r="J65" s="991">
        <v>2.9586901471685101</v>
      </c>
      <c r="K65" s="975">
        <v>1.9098489412307</v>
      </c>
      <c r="L65" s="975">
        <v>1.1481401548727901</v>
      </c>
      <c r="M65" s="975">
        <v>1.36917438032641</v>
      </c>
      <c r="N65" s="976">
        <v>0.66897309605756305</v>
      </c>
      <c r="O65" s="975">
        <v>4.3473815281659398</v>
      </c>
      <c r="P65" s="975">
        <v>1.0088721318189799</v>
      </c>
      <c r="Q65" s="976">
        <v>1.06968762682577</v>
      </c>
      <c r="R65" s="991">
        <v>4.7791937523976697</v>
      </c>
      <c r="S65" s="975">
        <v>6.5942947920094794E-2</v>
      </c>
      <c r="T65" s="975">
        <v>4.32233754247036E-2</v>
      </c>
      <c r="U65" s="975">
        <v>6.9294576932411506E-2</v>
      </c>
      <c r="V65" s="975">
        <v>2.0323104446430599E-2</v>
      </c>
      <c r="W65" s="975">
        <v>7.9170337298263505E-2</v>
      </c>
      <c r="X65" s="975">
        <v>4.6291913753443902E-2</v>
      </c>
      <c r="Y65" s="976">
        <v>7.8415974543296699E-3</v>
      </c>
      <c r="Z65" s="991">
        <v>0.124467655617074</v>
      </c>
    </row>
    <row r="66" spans="1:26" x14ac:dyDescent="0.25">
      <c r="A66" s="1505"/>
      <c r="B66" s="598" t="s">
        <v>154</v>
      </c>
      <c r="C66" s="942">
        <f>C60/$J$60 * 100</f>
        <v>30.914607539071891</v>
      </c>
      <c r="D66" s="942">
        <f t="shared" ref="D66:I66" si="20">D60/$J$60 * 100</f>
        <v>3.7456779105542028</v>
      </c>
      <c r="E66" s="942">
        <f t="shared" si="20"/>
        <v>14.749323121556015</v>
      </c>
      <c r="F66" s="942">
        <f t="shared" si="20"/>
        <v>2.8517761313960062</v>
      </c>
      <c r="G66" s="942">
        <f t="shared" si="20"/>
        <v>41.311121080230208</v>
      </c>
      <c r="H66" s="942">
        <f t="shared" si="20"/>
        <v>5.4989782106787102</v>
      </c>
      <c r="I66" s="942">
        <f t="shared" si="20"/>
        <v>0.92851600651316624</v>
      </c>
      <c r="J66" s="961">
        <f>SUM(C66:I66)</f>
        <v>100.0000000000002</v>
      </c>
      <c r="K66" s="942">
        <f>K60/$R$60 * 100</f>
        <v>18.576443432838222</v>
      </c>
      <c r="L66" s="942">
        <f t="shared" ref="L66:Q66" si="21">L60/$R$60 * 100</f>
        <v>4.3787639495201587</v>
      </c>
      <c r="M66" s="942">
        <f t="shared" si="21"/>
        <v>15.269595997492914</v>
      </c>
      <c r="N66" s="942">
        <f t="shared" si="21"/>
        <v>1.6645168150271914</v>
      </c>
      <c r="O66" s="942">
        <f t="shared" si="21"/>
        <v>55.208060508898008</v>
      </c>
      <c r="P66" s="942">
        <f t="shared" si="21"/>
        <v>3.8286895226917923</v>
      </c>
      <c r="Q66" s="942">
        <f t="shared" si="21"/>
        <v>1.0739297735317417</v>
      </c>
      <c r="R66" s="961">
        <f>SUM(K66:Q66)</f>
        <v>100.00000000000003</v>
      </c>
      <c r="S66" s="942">
        <f>S60/$Z$60 * 100</f>
        <v>20.723423524387126</v>
      </c>
      <c r="T66" s="942">
        <f t="shared" ref="T66:Y66" si="22">T60/$Z$60 * 100</f>
        <v>6.1540255794654861</v>
      </c>
      <c r="U66" s="942">
        <f t="shared" si="22"/>
        <v>27.376068885303447</v>
      </c>
      <c r="V66" s="942">
        <f t="shared" si="22"/>
        <v>1.6299594302996285</v>
      </c>
      <c r="W66" s="942">
        <f t="shared" si="22"/>
        <v>37.67897019417633</v>
      </c>
      <c r="X66" s="942">
        <f t="shared" si="22"/>
        <v>6.0101375517290823</v>
      </c>
      <c r="Y66" s="942">
        <f t="shared" si="22"/>
        <v>0.42741483463912033</v>
      </c>
      <c r="Z66" s="961">
        <f>SUM(S66:Y66)</f>
        <v>100.00000000000023</v>
      </c>
    </row>
    <row r="67" spans="1:26" ht="13.8" thickBot="1" x14ac:dyDescent="0.3">
      <c r="A67" s="1503" t="s">
        <v>71</v>
      </c>
      <c r="B67" s="471" t="s">
        <v>1106</v>
      </c>
      <c r="C67" s="975">
        <v>8.9861868361331698</v>
      </c>
      <c r="D67" s="976">
        <v>1.1770592853495501</v>
      </c>
      <c r="E67" s="976">
        <v>2.9734209682348598</v>
      </c>
      <c r="F67" s="976">
        <v>0.29323874834297697</v>
      </c>
      <c r="G67" s="976">
        <v>16.0268359331433</v>
      </c>
      <c r="H67" s="976">
        <v>2.9163565663122801</v>
      </c>
      <c r="I67" s="976">
        <v>4.0337014944276502E-2</v>
      </c>
      <c r="J67" s="993">
        <v>32.413435352460503</v>
      </c>
      <c r="K67" s="975">
        <v>20.1619190231952</v>
      </c>
      <c r="L67" s="976">
        <v>4.4720005204975104</v>
      </c>
      <c r="M67" s="975">
        <v>8.5064700358779994</v>
      </c>
      <c r="N67" s="976">
        <v>0.73516570196857001</v>
      </c>
      <c r="O67" s="975">
        <v>33.827464429630403</v>
      </c>
      <c r="P67" s="976">
        <v>4.2895631954372</v>
      </c>
      <c r="Q67" s="976">
        <v>1.2101104483282901</v>
      </c>
      <c r="R67" s="993">
        <v>73.202693354935107</v>
      </c>
      <c r="S67" s="975">
        <v>0.92432543589319405</v>
      </c>
      <c r="T67" s="976">
        <v>0.12721341265189301</v>
      </c>
      <c r="U67" s="975">
        <v>0.55475976546474504</v>
      </c>
      <c r="V67" s="976">
        <v>0.104324186417999</v>
      </c>
      <c r="W67" s="975">
        <v>0.80229223825659302</v>
      </c>
      <c r="X67" s="976">
        <v>0.16160332345886799</v>
      </c>
      <c r="Y67" s="976">
        <v>4.4818905493640496E-3</v>
      </c>
      <c r="Z67" s="993">
        <v>2.67900025269266</v>
      </c>
    </row>
    <row r="68" spans="1:26" ht="13.8" thickBot="1" x14ac:dyDescent="0.3">
      <c r="A68" s="1504"/>
      <c r="B68" s="473" t="s">
        <v>17</v>
      </c>
      <c r="C68" s="18">
        <v>188</v>
      </c>
      <c r="D68" s="977">
        <v>188</v>
      </c>
      <c r="E68" s="977">
        <v>188</v>
      </c>
      <c r="F68" s="977">
        <v>188</v>
      </c>
      <c r="G68" s="977">
        <v>188</v>
      </c>
      <c r="H68" s="977">
        <v>188</v>
      </c>
      <c r="I68" s="977">
        <v>188</v>
      </c>
      <c r="J68" s="986">
        <v>188</v>
      </c>
      <c r="K68" s="18">
        <v>188</v>
      </c>
      <c r="L68" s="977">
        <v>188</v>
      </c>
      <c r="M68" s="18">
        <v>188</v>
      </c>
      <c r="N68" s="977">
        <v>188</v>
      </c>
      <c r="O68" s="18">
        <v>188</v>
      </c>
      <c r="P68" s="977">
        <v>188</v>
      </c>
      <c r="Q68" s="977">
        <v>188</v>
      </c>
      <c r="R68" s="986">
        <v>188</v>
      </c>
      <c r="S68" s="18">
        <v>188</v>
      </c>
      <c r="T68" s="977">
        <v>188</v>
      </c>
      <c r="U68" s="18">
        <v>188</v>
      </c>
      <c r="V68" s="977">
        <v>188</v>
      </c>
      <c r="W68" s="18">
        <v>188</v>
      </c>
      <c r="X68" s="977">
        <v>188</v>
      </c>
      <c r="Y68" s="977">
        <v>188</v>
      </c>
      <c r="Z68" s="986">
        <v>188</v>
      </c>
    </row>
    <row r="69" spans="1:26" ht="13.8" thickBot="1" x14ac:dyDescent="0.3">
      <c r="A69" s="1504"/>
      <c r="B69" s="473" t="s">
        <v>18</v>
      </c>
      <c r="C69" s="18">
        <v>152</v>
      </c>
      <c r="D69" s="977">
        <v>152</v>
      </c>
      <c r="E69" s="977">
        <v>152</v>
      </c>
      <c r="F69" s="977">
        <v>152</v>
      </c>
      <c r="G69" s="977">
        <v>152</v>
      </c>
      <c r="H69" s="977">
        <v>152</v>
      </c>
      <c r="I69" s="977">
        <v>152</v>
      </c>
      <c r="J69" s="986">
        <v>152</v>
      </c>
      <c r="K69" s="18">
        <v>152</v>
      </c>
      <c r="L69" s="977">
        <v>152</v>
      </c>
      <c r="M69" s="18">
        <v>152</v>
      </c>
      <c r="N69" s="977">
        <v>152</v>
      </c>
      <c r="O69" s="18">
        <v>152</v>
      </c>
      <c r="P69" s="977">
        <v>152</v>
      </c>
      <c r="Q69" s="977">
        <v>152</v>
      </c>
      <c r="R69" s="990">
        <v>152</v>
      </c>
      <c r="S69" s="18">
        <v>152</v>
      </c>
      <c r="T69" s="977">
        <v>152</v>
      </c>
      <c r="U69" s="18">
        <v>152</v>
      </c>
      <c r="V69" s="977">
        <v>152</v>
      </c>
      <c r="W69" s="18">
        <v>152</v>
      </c>
      <c r="X69" s="977">
        <v>152</v>
      </c>
      <c r="Y69" s="977">
        <v>152</v>
      </c>
      <c r="Z69" s="986">
        <v>152</v>
      </c>
    </row>
    <row r="70" spans="1:26" ht="13.8" thickBot="1" x14ac:dyDescent="0.3">
      <c r="A70" s="1504"/>
      <c r="B70" s="471" t="s">
        <v>1107</v>
      </c>
      <c r="C70" s="18">
        <v>0</v>
      </c>
      <c r="D70" s="977">
        <v>0</v>
      </c>
      <c r="E70" s="977">
        <v>0</v>
      </c>
      <c r="F70" s="977">
        <v>0</v>
      </c>
      <c r="G70" s="977">
        <v>0</v>
      </c>
      <c r="H70" s="977">
        <v>0</v>
      </c>
      <c r="I70" s="977">
        <v>0</v>
      </c>
      <c r="J70" s="986">
        <v>8.3699999999999992</v>
      </c>
      <c r="K70" s="18">
        <v>0</v>
      </c>
      <c r="L70" s="977">
        <v>0</v>
      </c>
      <c r="M70" s="18">
        <v>0</v>
      </c>
      <c r="N70" s="977">
        <v>0</v>
      </c>
      <c r="O70" s="18">
        <v>0</v>
      </c>
      <c r="P70" s="977">
        <v>0</v>
      </c>
      <c r="Q70" s="977">
        <v>0</v>
      </c>
      <c r="R70" s="990">
        <v>50</v>
      </c>
      <c r="S70" s="18">
        <v>0</v>
      </c>
      <c r="T70" s="977">
        <v>0</v>
      </c>
      <c r="U70" s="18">
        <v>0</v>
      </c>
      <c r="V70" s="977">
        <v>0</v>
      </c>
      <c r="W70" s="18">
        <v>0</v>
      </c>
      <c r="X70" s="977">
        <v>0</v>
      </c>
      <c r="Y70" s="977">
        <v>0</v>
      </c>
      <c r="Z70" s="986">
        <v>2</v>
      </c>
    </row>
    <row r="71" spans="1:26" ht="13.8" thickBot="1" x14ac:dyDescent="0.3">
      <c r="A71" s="1504"/>
      <c r="B71" s="473" t="s">
        <v>287</v>
      </c>
      <c r="C71" s="975">
        <v>23.996551092166399</v>
      </c>
      <c r="D71" s="976">
        <v>7.2881017044676204</v>
      </c>
      <c r="E71" s="976">
        <v>11.6913753950524</v>
      </c>
      <c r="F71" s="976">
        <v>2.1394680461034499</v>
      </c>
      <c r="G71" s="976">
        <v>58.290158836457103</v>
      </c>
      <c r="H71" s="976">
        <v>17.397988309373101</v>
      </c>
      <c r="I71" s="976">
        <v>0.603157920728841</v>
      </c>
      <c r="J71" s="991">
        <v>65.359908954457794</v>
      </c>
      <c r="K71" s="975">
        <v>48.064150718206598</v>
      </c>
      <c r="L71" s="976">
        <v>30.788370468804001</v>
      </c>
      <c r="M71" s="975">
        <v>27.7650836501047</v>
      </c>
      <c r="N71" s="976">
        <v>5.4952852660052498</v>
      </c>
      <c r="O71" s="975">
        <v>71.417728224101396</v>
      </c>
      <c r="P71" s="976">
        <v>18.9821305113928</v>
      </c>
      <c r="Q71" s="976">
        <v>18.0947376218652</v>
      </c>
      <c r="R71" s="991">
        <v>88.516502760044503</v>
      </c>
      <c r="S71" s="975">
        <v>1.4101393802686899</v>
      </c>
      <c r="T71" s="976">
        <v>0.58875063745011003</v>
      </c>
      <c r="U71" s="975">
        <v>1.08388825955954</v>
      </c>
      <c r="V71" s="976">
        <v>0.55072171659746305</v>
      </c>
      <c r="W71" s="975">
        <v>1.08026288220977</v>
      </c>
      <c r="X71" s="976">
        <v>0.59243323129722802</v>
      </c>
      <c r="Y71" s="976">
        <v>6.7017546747648996E-2</v>
      </c>
      <c r="Z71" s="991">
        <v>1.9241085290097499</v>
      </c>
    </row>
    <row r="72" spans="1:26" ht="13.8" thickBot="1" x14ac:dyDescent="0.3">
      <c r="A72" s="1504"/>
      <c r="B72" s="471" t="s">
        <v>254</v>
      </c>
      <c r="C72" s="975">
        <v>3.6500413698257299</v>
      </c>
      <c r="D72" s="976">
        <v>1.10857067028638</v>
      </c>
      <c r="E72" s="976">
        <v>1.7783390495659499</v>
      </c>
      <c r="F72" s="976">
        <v>0.32542788535337103</v>
      </c>
      <c r="G72" s="976">
        <v>8.8663362659743505</v>
      </c>
      <c r="H72" s="976">
        <v>2.64635433804846</v>
      </c>
      <c r="I72" s="976">
        <v>9.1744490895486697E-2</v>
      </c>
      <c r="J72" s="991">
        <v>9.9416941499436504</v>
      </c>
      <c r="K72" s="975">
        <v>7.3108897129914698</v>
      </c>
      <c r="L72" s="976">
        <v>4.6831240659971796</v>
      </c>
      <c r="M72" s="975">
        <v>4.2232612332627104</v>
      </c>
      <c r="N72" s="976">
        <v>0.83587089173247298</v>
      </c>
      <c r="O72" s="975">
        <v>10.8631303538465</v>
      </c>
      <c r="P72" s="976">
        <v>2.8873133221479201</v>
      </c>
      <c r="Q72" s="976">
        <v>2.7523347268645999</v>
      </c>
      <c r="R72" s="991">
        <v>13.4639722077365</v>
      </c>
      <c r="S72" s="975">
        <v>0.21449195159055101</v>
      </c>
      <c r="T72" s="976">
        <v>8.9553043474889099E-2</v>
      </c>
      <c r="U72" s="975">
        <v>0.164866899933476</v>
      </c>
      <c r="V72" s="976">
        <v>8.3768581623314797E-2</v>
      </c>
      <c r="W72" s="975">
        <v>0.16431545496719399</v>
      </c>
      <c r="X72" s="976">
        <v>9.0113191466099099E-2</v>
      </c>
      <c r="Y72" s="976">
        <v>1.01938323217207E-2</v>
      </c>
      <c r="Z72" s="991">
        <v>0.29267021347966898</v>
      </c>
    </row>
    <row r="73" spans="1:26" x14ac:dyDescent="0.25">
      <c r="A73" s="1505"/>
      <c r="B73" s="598" t="s">
        <v>154</v>
      </c>
      <c r="C73" s="942">
        <f>C67/$J$67 * 100</f>
        <v>27.723648352660739</v>
      </c>
      <c r="D73" s="942">
        <f t="shared" ref="D73:I73" si="23">D67/$J$67 * 100</f>
        <v>3.6313931940577215</v>
      </c>
      <c r="E73" s="942">
        <f t="shared" si="23"/>
        <v>9.173421255421319</v>
      </c>
      <c r="F73" s="942">
        <f t="shared" si="23"/>
        <v>0.90468271923147825</v>
      </c>
      <c r="G73" s="942">
        <f t="shared" si="23"/>
        <v>49.445039561123544</v>
      </c>
      <c r="H73" s="942">
        <f t="shared" si="23"/>
        <v>8.9973695617268152</v>
      </c>
      <c r="I73" s="942">
        <f t="shared" si="23"/>
        <v>0.12444535577810797</v>
      </c>
      <c r="J73" s="961">
        <f>SUM(C73:I73)</f>
        <v>99.99999999999973</v>
      </c>
      <c r="K73" s="942">
        <f>K67/$R$67 * 100</f>
        <v>27.542591807977434</v>
      </c>
      <c r="L73" s="942">
        <f t="shared" ref="L73:Q73" si="24">L67/$R$67 * 100</f>
        <v>6.1090655487418912</v>
      </c>
      <c r="M73" s="942">
        <f t="shared" si="24"/>
        <v>11.620433137115601</v>
      </c>
      <c r="N73" s="942">
        <f t="shared" si="24"/>
        <v>1.0042877772324579</v>
      </c>
      <c r="O73" s="942">
        <f t="shared" si="24"/>
        <v>46.210682803175651</v>
      </c>
      <c r="P73" s="942">
        <f t="shared" si="24"/>
        <v>5.859843400349436</v>
      </c>
      <c r="Q73" s="942">
        <f t="shared" si="24"/>
        <v>1.6530955254076152</v>
      </c>
      <c r="R73" s="961">
        <f>SUM(K73:Q73)</f>
        <v>100.00000000000009</v>
      </c>
      <c r="S73" s="942">
        <f>S67/$Z$67 * 100</f>
        <v>34.502625931601003</v>
      </c>
      <c r="T73" s="942">
        <f t="shared" ref="T73:Y73" si="25">T67/$Z$67 * 100</f>
        <v>4.7485405245494459</v>
      </c>
      <c r="U73" s="942">
        <f t="shared" si="25"/>
        <v>20.707716055911405</v>
      </c>
      <c r="V73" s="942">
        <f t="shared" si="25"/>
        <v>3.8941461955124073</v>
      </c>
      <c r="W73" s="942">
        <f t="shared" si="25"/>
        <v>29.947449144516131</v>
      </c>
      <c r="X73" s="942">
        <f t="shared" si="25"/>
        <v>6.0322250173900009</v>
      </c>
      <c r="Y73" s="942">
        <f t="shared" si="25"/>
        <v>0.16729713051946549</v>
      </c>
      <c r="Z73" s="961">
        <f>SUM(S73:Y73)</f>
        <v>99.999999999999872</v>
      </c>
    </row>
    <row r="74" spans="1:26" ht="13.8" thickBot="1" x14ac:dyDescent="0.3">
      <c r="A74" s="1503" t="s">
        <v>72</v>
      </c>
      <c r="B74" s="471" t="s">
        <v>1106</v>
      </c>
      <c r="C74" s="975">
        <v>8.1221974959074803</v>
      </c>
      <c r="D74" s="976">
        <v>1.11766173930074</v>
      </c>
      <c r="E74" s="975">
        <v>6.2612931057236896</v>
      </c>
      <c r="F74" s="976">
        <v>1.39363507951148</v>
      </c>
      <c r="G74" s="975">
        <v>17.962487201482499</v>
      </c>
      <c r="H74" s="975">
        <v>2.6808157253881899</v>
      </c>
      <c r="I74" s="976">
        <v>0.36303459516936298</v>
      </c>
      <c r="J74" s="993">
        <v>37.901124942483499</v>
      </c>
      <c r="K74" s="975">
        <v>12.352208342799299</v>
      </c>
      <c r="L74" s="975">
        <v>3.5740481840911298</v>
      </c>
      <c r="M74" s="975">
        <v>13.812831443038</v>
      </c>
      <c r="N74" s="976">
        <v>2.3781378110587101</v>
      </c>
      <c r="O74" s="975">
        <v>57.931094008223504</v>
      </c>
      <c r="P74" s="975">
        <v>4.58847205151607</v>
      </c>
      <c r="Q74" s="976">
        <v>1.0378712586597301</v>
      </c>
      <c r="R74" s="993">
        <v>95.674663099386393</v>
      </c>
      <c r="S74" s="975">
        <v>0.57587093708419401</v>
      </c>
      <c r="T74" s="975">
        <v>0.24676711201857299</v>
      </c>
      <c r="U74" s="975">
        <v>0.81517670360185002</v>
      </c>
      <c r="V74" s="976">
        <v>4.8182775222386197E-2</v>
      </c>
      <c r="W74" s="975">
        <v>1.09093404345787</v>
      </c>
      <c r="X74" s="975">
        <v>0.22015086018030799</v>
      </c>
      <c r="Y74" s="976">
        <v>2.5927054696881901E-2</v>
      </c>
      <c r="Z74" s="993">
        <v>3.0230094862620698</v>
      </c>
    </row>
    <row r="75" spans="1:26" ht="13.8" thickBot="1" x14ac:dyDescent="0.3">
      <c r="A75" s="1504"/>
      <c r="B75" s="473" t="s">
        <v>17</v>
      </c>
      <c r="C75" s="18">
        <v>291</v>
      </c>
      <c r="D75" s="977">
        <v>291</v>
      </c>
      <c r="E75" s="18">
        <v>291</v>
      </c>
      <c r="F75" s="977">
        <v>291</v>
      </c>
      <c r="G75" s="18">
        <v>291</v>
      </c>
      <c r="H75" s="18">
        <v>291</v>
      </c>
      <c r="I75" s="977">
        <v>291</v>
      </c>
      <c r="J75" s="986">
        <v>291</v>
      </c>
      <c r="K75" s="18">
        <v>291</v>
      </c>
      <c r="L75" s="18">
        <v>291</v>
      </c>
      <c r="M75" s="18">
        <v>291</v>
      </c>
      <c r="N75" s="977">
        <v>291</v>
      </c>
      <c r="O75" s="18">
        <v>291</v>
      </c>
      <c r="P75" s="18">
        <v>291</v>
      </c>
      <c r="Q75" s="977">
        <v>291</v>
      </c>
      <c r="R75" s="986">
        <v>291</v>
      </c>
      <c r="S75" s="18">
        <v>291</v>
      </c>
      <c r="T75" s="18">
        <v>291</v>
      </c>
      <c r="U75" s="18">
        <v>291</v>
      </c>
      <c r="V75" s="977">
        <v>291</v>
      </c>
      <c r="W75" s="18">
        <v>291</v>
      </c>
      <c r="X75" s="18">
        <v>291</v>
      </c>
      <c r="Y75" s="977">
        <v>291</v>
      </c>
      <c r="Z75" s="986">
        <v>291</v>
      </c>
    </row>
    <row r="76" spans="1:26" ht="13.8" thickBot="1" x14ac:dyDescent="0.3">
      <c r="A76" s="1504"/>
      <c r="B76" s="473" t="s">
        <v>18</v>
      </c>
      <c r="C76" s="18">
        <v>372</v>
      </c>
      <c r="D76" s="977">
        <v>372</v>
      </c>
      <c r="E76" s="18">
        <v>372</v>
      </c>
      <c r="F76" s="977">
        <v>372</v>
      </c>
      <c r="G76" s="18">
        <v>372</v>
      </c>
      <c r="H76" s="18">
        <v>372</v>
      </c>
      <c r="I76" s="977">
        <v>372</v>
      </c>
      <c r="J76" s="986">
        <v>372</v>
      </c>
      <c r="K76" s="18">
        <v>372</v>
      </c>
      <c r="L76" s="18">
        <v>372</v>
      </c>
      <c r="M76" s="18">
        <v>372</v>
      </c>
      <c r="N76" s="977">
        <v>372</v>
      </c>
      <c r="O76" s="18">
        <v>372</v>
      </c>
      <c r="P76" s="18">
        <v>372</v>
      </c>
      <c r="Q76" s="977">
        <v>372</v>
      </c>
      <c r="R76" s="990">
        <v>372</v>
      </c>
      <c r="S76" s="18">
        <v>372</v>
      </c>
      <c r="T76" s="18">
        <v>372</v>
      </c>
      <c r="U76" s="18">
        <v>372</v>
      </c>
      <c r="V76" s="977">
        <v>372</v>
      </c>
      <c r="W76" s="18">
        <v>372</v>
      </c>
      <c r="X76" s="18">
        <v>372</v>
      </c>
      <c r="Y76" s="977">
        <v>372</v>
      </c>
      <c r="Z76" s="986">
        <v>372</v>
      </c>
    </row>
    <row r="77" spans="1:26" ht="13.8" thickBot="1" x14ac:dyDescent="0.3">
      <c r="A77" s="1504"/>
      <c r="B77" s="471" t="s">
        <v>1107</v>
      </c>
      <c r="C77" s="18">
        <v>0</v>
      </c>
      <c r="D77" s="977">
        <v>0</v>
      </c>
      <c r="E77" s="18">
        <v>0</v>
      </c>
      <c r="F77" s="977">
        <v>0</v>
      </c>
      <c r="G77" s="18">
        <v>1</v>
      </c>
      <c r="H77" s="18">
        <v>0</v>
      </c>
      <c r="I77" s="977">
        <v>0</v>
      </c>
      <c r="J77" s="986">
        <v>9.3390000000000004</v>
      </c>
      <c r="K77" s="18">
        <v>0</v>
      </c>
      <c r="L77" s="18">
        <v>0</v>
      </c>
      <c r="M77" s="18">
        <v>0</v>
      </c>
      <c r="N77" s="977">
        <v>0</v>
      </c>
      <c r="O77" s="18">
        <v>6</v>
      </c>
      <c r="P77" s="18">
        <v>0</v>
      </c>
      <c r="Q77" s="977">
        <v>0</v>
      </c>
      <c r="R77" s="990">
        <v>60</v>
      </c>
      <c r="S77" s="18">
        <v>0</v>
      </c>
      <c r="T77" s="18">
        <v>0</v>
      </c>
      <c r="U77" s="18">
        <v>0</v>
      </c>
      <c r="V77" s="977">
        <v>0</v>
      </c>
      <c r="W77" s="18">
        <v>1</v>
      </c>
      <c r="X77" s="18">
        <v>0</v>
      </c>
      <c r="Y77" s="977">
        <v>0</v>
      </c>
      <c r="Z77" s="986">
        <v>3</v>
      </c>
    </row>
    <row r="78" spans="1:26" ht="13.8" thickBot="1" x14ac:dyDescent="0.3">
      <c r="A78" s="1504"/>
      <c r="B78" s="473" t="s">
        <v>287</v>
      </c>
      <c r="C78" s="975">
        <v>28.569045673071098</v>
      </c>
      <c r="D78" s="976">
        <v>9.1130600570835298</v>
      </c>
      <c r="E78" s="975">
        <v>18.631774246557899</v>
      </c>
      <c r="F78" s="976">
        <v>21.347678561168699</v>
      </c>
      <c r="G78" s="975">
        <v>52.434877821592799</v>
      </c>
      <c r="H78" s="975">
        <v>13.0127628008938</v>
      </c>
      <c r="I78" s="976">
        <v>4.2486894193501499</v>
      </c>
      <c r="J78" s="991">
        <v>65.555081534160706</v>
      </c>
      <c r="K78" s="975">
        <v>39.1012358549455</v>
      </c>
      <c r="L78" s="975">
        <v>15.0817542182705</v>
      </c>
      <c r="M78" s="975">
        <v>28.730865635237599</v>
      </c>
      <c r="N78" s="976">
        <v>31.099686769936401</v>
      </c>
      <c r="O78" s="975">
        <v>106.135377793541</v>
      </c>
      <c r="P78" s="975">
        <v>20.312825837719998</v>
      </c>
      <c r="Q78" s="976">
        <v>9.7625703695368902</v>
      </c>
      <c r="R78" s="991">
        <v>114.408792194721</v>
      </c>
      <c r="S78" s="975">
        <v>1.24993503397128</v>
      </c>
      <c r="T78" s="975">
        <v>0.85973523161685395</v>
      </c>
      <c r="U78" s="975">
        <v>1.1979971497545501</v>
      </c>
      <c r="V78" s="976">
        <v>0.29272404721963702</v>
      </c>
      <c r="W78" s="975">
        <v>1.29503975323664</v>
      </c>
      <c r="X78" s="975">
        <v>0.78333327083745796</v>
      </c>
      <c r="Y78" s="976">
        <v>0.20053952578883499</v>
      </c>
      <c r="Z78" s="991">
        <v>2.1196684675068802</v>
      </c>
    </row>
    <row r="79" spans="1:26" ht="13.8" thickBot="1" x14ac:dyDescent="0.3">
      <c r="A79" s="1504"/>
      <c r="B79" s="471" t="s">
        <v>254</v>
      </c>
      <c r="C79" s="975">
        <v>2.7777619015100998</v>
      </c>
      <c r="D79" s="976">
        <v>0.88606078489351603</v>
      </c>
      <c r="E79" s="975">
        <v>1.8115632300734801</v>
      </c>
      <c r="F79" s="976">
        <v>2.07562999728734</v>
      </c>
      <c r="G79" s="975">
        <v>5.0982314071641204</v>
      </c>
      <c r="H79" s="975">
        <v>1.26522800780083</v>
      </c>
      <c r="I79" s="976">
        <v>0.41309911907712799</v>
      </c>
      <c r="J79" s="991">
        <v>6.3739058707033402</v>
      </c>
      <c r="K79" s="975">
        <v>3.80180439006427</v>
      </c>
      <c r="L79" s="975">
        <v>1.4663955791473799</v>
      </c>
      <c r="M79" s="975">
        <v>2.7934956201282799</v>
      </c>
      <c r="N79" s="976">
        <v>3.0238155676251801</v>
      </c>
      <c r="O79" s="975">
        <v>10.3195189720731</v>
      </c>
      <c r="P79" s="975">
        <v>1.97501149914901</v>
      </c>
      <c r="Q79" s="976">
        <v>0.94921252685987301</v>
      </c>
      <c r="R79" s="991">
        <v>11.123941198212201</v>
      </c>
      <c r="S79" s="975">
        <v>0.1215309029381</v>
      </c>
      <c r="T79" s="975">
        <v>8.3591863694008395E-2</v>
      </c>
      <c r="U79" s="975">
        <v>0.11648099410764</v>
      </c>
      <c r="V79" s="976">
        <v>2.8461493440398299E-2</v>
      </c>
      <c r="W79" s="975">
        <v>0.12591642467331601</v>
      </c>
      <c r="X79" s="975">
        <v>7.6163318187718806E-2</v>
      </c>
      <c r="Y79" s="976">
        <v>1.9498413102688902E-2</v>
      </c>
      <c r="Z79" s="991">
        <v>0.20609488956163599</v>
      </c>
    </row>
    <row r="80" spans="1:26" x14ac:dyDescent="0.25">
      <c r="A80" s="1505"/>
      <c r="B80" s="598" t="s">
        <v>154</v>
      </c>
      <c r="C80" s="942">
        <f>C74/$J$74 * 100</f>
        <v>21.42996417186362</v>
      </c>
      <c r="D80" s="942">
        <f t="shared" ref="D80:I80" si="26">D74/$J$74 * 100</f>
        <v>2.9488880369562569</v>
      </c>
      <c r="E80" s="942">
        <f t="shared" si="26"/>
        <v>16.520071937773501</v>
      </c>
      <c r="F80" s="942">
        <f t="shared" si="26"/>
        <v>3.677028271921686</v>
      </c>
      <c r="G80" s="942">
        <f t="shared" si="26"/>
        <v>47.393018620796362</v>
      </c>
      <c r="H80" s="942">
        <f t="shared" si="26"/>
        <v>7.0731824700623971</v>
      </c>
      <c r="I80" s="942">
        <f t="shared" si="26"/>
        <v>0.95784649062602445</v>
      </c>
      <c r="J80" s="961">
        <f>SUM(C80:I80)</f>
        <v>99.999999999999844</v>
      </c>
      <c r="K80" s="942">
        <f>K74/$R$74 * 100</f>
        <v>12.910636884049314</v>
      </c>
      <c r="L80" s="942">
        <f t="shared" ref="L80:Q80" si="27">L74/$R$74 * 100</f>
        <v>3.7356266207892737</v>
      </c>
      <c r="M80" s="942">
        <f t="shared" si="27"/>
        <v>14.437293004825422</v>
      </c>
      <c r="N80" s="942">
        <f t="shared" si="27"/>
        <v>2.4856505724909757</v>
      </c>
      <c r="O80" s="942">
        <f t="shared" si="27"/>
        <v>60.550089366967462</v>
      </c>
      <c r="P80" s="942">
        <f t="shared" si="27"/>
        <v>4.7959113759821514</v>
      </c>
      <c r="Q80" s="942">
        <f t="shared" si="27"/>
        <v>1.0847921748954521</v>
      </c>
      <c r="R80" s="961">
        <f>SUM(K80:Q80)</f>
        <v>100.00000000000006</v>
      </c>
      <c r="S80" s="942">
        <f>S74/$Z$74 * 100</f>
        <v>19.049590803509332</v>
      </c>
      <c r="T80" s="942">
        <f t="shared" ref="T80:Y80" si="28">T74/$Z$74 * 100</f>
        <v>8.1629618808672291</v>
      </c>
      <c r="U80" s="942">
        <f t="shared" si="28"/>
        <v>26.965734223011335</v>
      </c>
      <c r="V80" s="942">
        <f t="shared" si="28"/>
        <v>1.5938678142212468</v>
      </c>
      <c r="W80" s="942">
        <f t="shared" si="28"/>
        <v>36.087681775911406</v>
      </c>
      <c r="X80" s="942">
        <f t="shared" si="28"/>
        <v>7.2825064288012875</v>
      </c>
      <c r="Y80" s="942">
        <f t="shared" si="28"/>
        <v>0.85765707367794342</v>
      </c>
      <c r="Z80" s="961">
        <f>SUM(S80:Y80)</f>
        <v>99.999999999999773</v>
      </c>
    </row>
    <row r="81" spans="1:28" x14ac:dyDescent="0.25">
      <c r="A81" s="978" t="s">
        <v>288</v>
      </c>
      <c r="B81" s="978"/>
      <c r="C81" s="979"/>
      <c r="D81" s="979"/>
      <c r="E81" s="979"/>
      <c r="F81" s="979"/>
      <c r="G81" s="979"/>
      <c r="H81" s="979"/>
      <c r="I81" s="979"/>
      <c r="J81" s="997"/>
      <c r="K81" s="979"/>
      <c r="L81" s="979"/>
      <c r="M81" s="979"/>
      <c r="N81" s="979"/>
      <c r="O81" s="979"/>
      <c r="P81" s="979"/>
      <c r="Q81" s="979"/>
      <c r="R81" s="997"/>
      <c r="S81" s="979"/>
      <c r="T81" s="979"/>
      <c r="U81" s="979"/>
      <c r="V81" s="979"/>
      <c r="W81" s="979"/>
      <c r="X81" s="979"/>
      <c r="Y81" s="979"/>
      <c r="Z81" s="997"/>
    </row>
    <row r="82" spans="1:28" ht="13.8" thickBot="1" x14ac:dyDescent="0.3">
      <c r="A82" s="1503" t="s">
        <v>27</v>
      </c>
      <c r="B82" s="471" t="s">
        <v>1106</v>
      </c>
      <c r="C82" s="975">
        <v>8.5152175846750993</v>
      </c>
      <c r="D82" s="975">
        <v>1.1143677233723199</v>
      </c>
      <c r="E82" s="975">
        <v>3.9278771317180801</v>
      </c>
      <c r="F82" s="975">
        <v>0.59549233735097395</v>
      </c>
      <c r="G82" s="975">
        <v>15.1728055885913</v>
      </c>
      <c r="H82" s="975">
        <v>1.1135125500118801</v>
      </c>
      <c r="I82" s="976">
        <v>0.231131919333883</v>
      </c>
      <c r="J82" s="993">
        <v>30.6704048350535</v>
      </c>
      <c r="K82" s="975">
        <v>15.840032391391199</v>
      </c>
      <c r="L82" s="975">
        <v>3.3680523771380901</v>
      </c>
      <c r="M82" s="975">
        <v>11.9879088112256</v>
      </c>
      <c r="N82" s="975">
        <v>1.5626079167436899</v>
      </c>
      <c r="O82" s="975">
        <v>43.106329015628397</v>
      </c>
      <c r="P82" s="975">
        <v>2.5948839272120101</v>
      </c>
      <c r="Q82" s="975">
        <v>0.55638227197502599</v>
      </c>
      <c r="R82" s="991">
        <v>79.016196711314095</v>
      </c>
      <c r="S82" s="975">
        <v>0.58565409276107505</v>
      </c>
      <c r="T82" s="975">
        <v>0.19066418334806001</v>
      </c>
      <c r="U82" s="975">
        <v>0.72478866760874705</v>
      </c>
      <c r="V82" s="975">
        <v>3.50173679254756E-2</v>
      </c>
      <c r="W82" s="975">
        <v>0.98341288236360203</v>
      </c>
      <c r="X82" s="975">
        <v>0.138173468358328</v>
      </c>
      <c r="Y82" s="975">
        <v>1.8929682969829099E-2</v>
      </c>
      <c r="Z82" s="991">
        <v>2.67664034533512</v>
      </c>
    </row>
    <row r="83" spans="1:28" ht="13.8" thickBot="1" x14ac:dyDescent="0.3">
      <c r="A83" s="1504"/>
      <c r="B83" s="473" t="s">
        <v>17</v>
      </c>
      <c r="C83" s="20">
        <v>2474</v>
      </c>
      <c r="D83" s="20">
        <v>2474</v>
      </c>
      <c r="E83" s="20">
        <v>2474</v>
      </c>
      <c r="F83" s="20">
        <v>2474</v>
      </c>
      <c r="G83" s="20">
        <v>2474</v>
      </c>
      <c r="H83" s="20">
        <v>2474</v>
      </c>
      <c r="I83" s="977">
        <v>2474</v>
      </c>
      <c r="J83" s="998">
        <v>2474</v>
      </c>
      <c r="K83" s="20">
        <v>2474</v>
      </c>
      <c r="L83" s="20">
        <v>2474</v>
      </c>
      <c r="M83" s="20">
        <v>2474</v>
      </c>
      <c r="N83" s="20">
        <v>2474</v>
      </c>
      <c r="O83" s="20">
        <v>2474</v>
      </c>
      <c r="P83" s="20">
        <v>2474</v>
      </c>
      <c r="Q83" s="20">
        <v>2474</v>
      </c>
      <c r="R83" s="998">
        <v>2474</v>
      </c>
      <c r="S83" s="20">
        <v>2474</v>
      </c>
      <c r="T83" s="20">
        <v>2474</v>
      </c>
      <c r="U83" s="20">
        <v>2474</v>
      </c>
      <c r="V83" s="20">
        <v>2474</v>
      </c>
      <c r="W83" s="20">
        <v>2474</v>
      </c>
      <c r="X83" s="20">
        <v>2474</v>
      </c>
      <c r="Y83" s="20">
        <v>2474</v>
      </c>
      <c r="Z83" s="998">
        <v>2474</v>
      </c>
      <c r="AB83" s="999"/>
    </row>
    <row r="84" spans="1:28" ht="13.8" thickBot="1" x14ac:dyDescent="0.3">
      <c r="A84" s="1504"/>
      <c r="B84" s="473" t="s">
        <v>18</v>
      </c>
      <c r="C84" s="20">
        <v>1894</v>
      </c>
      <c r="D84" s="20">
        <v>1894</v>
      </c>
      <c r="E84" s="20">
        <v>1894</v>
      </c>
      <c r="F84" s="20">
        <v>1894</v>
      </c>
      <c r="G84" s="20">
        <v>1894</v>
      </c>
      <c r="H84" s="20">
        <v>1894</v>
      </c>
      <c r="I84" s="977">
        <v>1894</v>
      </c>
      <c r="J84" s="998">
        <v>1894</v>
      </c>
      <c r="K84" s="20">
        <v>1894</v>
      </c>
      <c r="L84" s="20">
        <v>1894</v>
      </c>
      <c r="M84" s="20">
        <v>1894</v>
      </c>
      <c r="N84" s="20">
        <v>1894</v>
      </c>
      <c r="O84" s="20">
        <v>1894</v>
      </c>
      <c r="P84" s="20">
        <v>1894</v>
      </c>
      <c r="Q84" s="20">
        <v>1894</v>
      </c>
      <c r="R84" s="998">
        <v>1894</v>
      </c>
      <c r="S84" s="20">
        <v>1894</v>
      </c>
      <c r="T84" s="20">
        <v>1894</v>
      </c>
      <c r="U84" s="20">
        <v>1894</v>
      </c>
      <c r="V84" s="20">
        <v>1894</v>
      </c>
      <c r="W84" s="20">
        <v>1894</v>
      </c>
      <c r="X84" s="20">
        <v>1894</v>
      </c>
      <c r="Y84" s="20">
        <v>1894</v>
      </c>
      <c r="Z84" s="998">
        <v>1894</v>
      </c>
    </row>
    <row r="85" spans="1:28" ht="13.8" thickBot="1" x14ac:dyDescent="0.3">
      <c r="A85" s="1504"/>
      <c r="B85" s="471" t="s">
        <v>1107</v>
      </c>
      <c r="C85" s="18">
        <v>0</v>
      </c>
      <c r="D85" s="18">
        <v>0</v>
      </c>
      <c r="E85" s="18">
        <v>0</v>
      </c>
      <c r="F85" s="18">
        <v>0</v>
      </c>
      <c r="G85" s="18">
        <v>0</v>
      </c>
      <c r="H85" s="18">
        <v>0</v>
      </c>
      <c r="I85" s="977">
        <v>0</v>
      </c>
      <c r="J85" s="991">
        <v>10.347</v>
      </c>
      <c r="K85" s="18">
        <v>0</v>
      </c>
      <c r="L85" s="18">
        <v>0</v>
      </c>
      <c r="M85" s="18">
        <v>0</v>
      </c>
      <c r="N85" s="18">
        <v>0</v>
      </c>
      <c r="O85" s="18">
        <v>0</v>
      </c>
      <c r="P85" s="18">
        <v>0</v>
      </c>
      <c r="Q85" s="18">
        <v>0</v>
      </c>
      <c r="R85" s="996">
        <v>59</v>
      </c>
      <c r="S85" s="18">
        <v>0</v>
      </c>
      <c r="T85" s="18">
        <v>0</v>
      </c>
      <c r="U85" s="18">
        <v>0</v>
      </c>
      <c r="V85" s="18">
        <v>0</v>
      </c>
      <c r="W85" s="18">
        <v>0</v>
      </c>
      <c r="X85" s="18">
        <v>0</v>
      </c>
      <c r="Y85" s="18">
        <v>0</v>
      </c>
      <c r="Z85" s="996">
        <v>2</v>
      </c>
    </row>
    <row r="86" spans="1:28" ht="13.8" thickBot="1" x14ac:dyDescent="0.3">
      <c r="A86" s="1504"/>
      <c r="B86" s="473" t="s">
        <v>287</v>
      </c>
      <c r="C86" s="73">
        <v>28.0034387578219</v>
      </c>
      <c r="D86" s="73">
        <v>11.6843466699184</v>
      </c>
      <c r="E86" s="73">
        <v>14.0277315525547</v>
      </c>
      <c r="F86" s="73">
        <v>6.8721957760766701</v>
      </c>
      <c r="G86" s="73">
        <v>41.670664850301598</v>
      </c>
      <c r="H86" s="73">
        <v>8.2610772662640102</v>
      </c>
      <c r="I86" s="956">
        <v>3.53109892783726</v>
      </c>
      <c r="J86" s="940">
        <v>52.336550631833497</v>
      </c>
      <c r="K86" s="73">
        <v>45.022652353615499</v>
      </c>
      <c r="L86" s="73">
        <v>15.6284411267153</v>
      </c>
      <c r="M86" s="73">
        <v>27.504642022301201</v>
      </c>
      <c r="N86" s="73">
        <v>17.7300239977288</v>
      </c>
      <c r="O86" s="73">
        <v>78.734491988324393</v>
      </c>
      <c r="P86" s="73">
        <v>16.3587859884239</v>
      </c>
      <c r="Q86" s="73">
        <v>6.1999545705796697</v>
      </c>
      <c r="R86" s="940">
        <v>88.838013196110794</v>
      </c>
      <c r="S86" s="73">
        <v>1.0660689293762999</v>
      </c>
      <c r="T86" s="73">
        <v>0.72159195287668099</v>
      </c>
      <c r="U86" s="73">
        <v>1.0883957649482301</v>
      </c>
      <c r="V86" s="73">
        <v>0.31270085665797998</v>
      </c>
      <c r="W86" s="73">
        <v>1.23041077444299</v>
      </c>
      <c r="X86" s="73">
        <v>0.58712888440463895</v>
      </c>
      <c r="Y86" s="73">
        <v>0.172980325613557</v>
      </c>
      <c r="Z86" s="940">
        <v>1.9557111299139001</v>
      </c>
    </row>
    <row r="87" spans="1:28" ht="13.8" thickBot="1" x14ac:dyDescent="0.3">
      <c r="A87" s="1504"/>
      <c r="B87" s="471" t="s">
        <v>254</v>
      </c>
      <c r="C87" s="73">
        <v>1.2066800462546201</v>
      </c>
      <c r="D87" s="73">
        <v>0.50348345080205603</v>
      </c>
      <c r="E87" s="73">
        <v>0.60446089871573505</v>
      </c>
      <c r="F87" s="73">
        <v>0.29612582899772399</v>
      </c>
      <c r="G87" s="73">
        <v>1.79560661188361</v>
      </c>
      <c r="H87" s="73">
        <v>0.35597332113307201</v>
      </c>
      <c r="I87" s="956">
        <v>0.152156549573118</v>
      </c>
      <c r="J87" s="1000">
        <v>2.2552041512968901</v>
      </c>
      <c r="K87" s="73">
        <v>1.9400451742517399</v>
      </c>
      <c r="L87" s="73">
        <v>0.67343615277980295</v>
      </c>
      <c r="M87" s="73">
        <v>1.1851866834896001</v>
      </c>
      <c r="N87" s="73">
        <v>0.76399424951691197</v>
      </c>
      <c r="O87" s="73">
        <v>3.39270263398519</v>
      </c>
      <c r="P87" s="73">
        <v>0.70490702245155601</v>
      </c>
      <c r="Q87" s="73">
        <v>0.26715867050127701</v>
      </c>
      <c r="R87" s="940">
        <v>3.8280676455390199</v>
      </c>
      <c r="S87" s="73">
        <v>4.59373620552617E-2</v>
      </c>
      <c r="T87" s="73">
        <v>3.1093703119977799E-2</v>
      </c>
      <c r="U87" s="73">
        <v>4.6899434864020602E-2</v>
      </c>
      <c r="V87" s="73">
        <v>1.34744124619522E-2</v>
      </c>
      <c r="W87" s="73">
        <v>5.3018921820890401E-2</v>
      </c>
      <c r="X87" s="73">
        <v>2.52996325029161E-2</v>
      </c>
      <c r="Y87" s="73">
        <v>7.4537955540979299E-3</v>
      </c>
      <c r="Z87" s="940">
        <v>8.4272421580582305E-2</v>
      </c>
    </row>
    <row r="88" spans="1:28" x14ac:dyDescent="0.25">
      <c r="A88" s="1505"/>
      <c r="B88" s="598" t="s">
        <v>154</v>
      </c>
      <c r="C88" s="942">
        <f>C82/$J$82 * 100</f>
        <v>27.763629565603175</v>
      </c>
      <c r="D88" s="942">
        <f t="shared" ref="D88:I88" si="29">D82/$J$82 * 100</f>
        <v>3.6333648980684412</v>
      </c>
      <c r="E88" s="942">
        <f t="shared" si="29"/>
        <v>12.806733894913808</v>
      </c>
      <c r="F88" s="942">
        <f t="shared" si="29"/>
        <v>1.9415861660566673</v>
      </c>
      <c r="G88" s="942">
        <f t="shared" si="29"/>
        <v>49.47050966621137</v>
      </c>
      <c r="H88" s="942">
        <f t="shared" si="29"/>
        <v>3.630576629165442</v>
      </c>
      <c r="I88" s="942">
        <f t="shared" si="29"/>
        <v>0.75359917998121795</v>
      </c>
      <c r="J88" s="961">
        <f>SUM(C88:I88)</f>
        <v>100.00000000000013</v>
      </c>
      <c r="K88" s="942">
        <f>K82/$R$82 * 100</f>
        <v>20.04656393329434</v>
      </c>
      <c r="L88" s="942">
        <f t="shared" ref="L88:Q88" si="30">L82/$R$82 * 100</f>
        <v>4.2624835379552364</v>
      </c>
      <c r="M88" s="942">
        <f t="shared" si="30"/>
        <v>15.171457638012445</v>
      </c>
      <c r="N88" s="942">
        <f t="shared" si="30"/>
        <v>1.9775792581522023</v>
      </c>
      <c r="O88" s="942">
        <f t="shared" si="30"/>
        <v>54.553788729059562</v>
      </c>
      <c r="P88" s="942">
        <f t="shared" si="30"/>
        <v>3.2839899099325498</v>
      </c>
      <c r="Q88" s="942">
        <f t="shared" si="30"/>
        <v>0.70413699359356696</v>
      </c>
      <c r="R88" s="961">
        <f>SUM(K88:Q88)</f>
        <v>99.999999999999901</v>
      </c>
      <c r="S88" s="942">
        <f>S82/$Z$82 * 100</f>
        <v>21.880193720525799</v>
      </c>
      <c r="T88" s="942">
        <f t="shared" ref="T88:Y88" si="31">T82/$Z$82 * 100</f>
        <v>7.1232649422008372</v>
      </c>
      <c r="U88" s="942">
        <f t="shared" si="31"/>
        <v>27.078298691563745</v>
      </c>
      <c r="V88" s="942">
        <f t="shared" si="31"/>
        <v>1.3082582419600854</v>
      </c>
      <c r="W88" s="942">
        <f t="shared" si="31"/>
        <v>36.74056860412739</v>
      </c>
      <c r="X88" s="942">
        <f t="shared" si="31"/>
        <v>5.162197775249795</v>
      </c>
      <c r="Y88" s="942">
        <f t="shared" si="31"/>
        <v>0.70721802437223102</v>
      </c>
      <c r="Z88" s="961">
        <f>SUM(S88:Y88)</f>
        <v>99.999999999999872</v>
      </c>
    </row>
    <row r="89" spans="1:28" ht="13.8" thickBot="1" x14ac:dyDescent="0.3">
      <c r="A89" s="1503" t="s">
        <v>84</v>
      </c>
      <c r="B89" s="471" t="s">
        <v>1106</v>
      </c>
      <c r="C89" s="980">
        <v>7.8071388062464004</v>
      </c>
      <c r="D89" s="981">
        <v>1.07849924070898</v>
      </c>
      <c r="E89" s="980">
        <v>4.3725139811800302</v>
      </c>
      <c r="F89" s="981">
        <v>0.91174404249891206</v>
      </c>
      <c r="G89" s="980">
        <v>14.556434409661099</v>
      </c>
      <c r="H89" s="981">
        <v>1.8118391651572801</v>
      </c>
      <c r="I89" s="981">
        <v>0.85747159382654903</v>
      </c>
      <c r="J89" s="993">
        <v>31.3956412392793</v>
      </c>
      <c r="K89" s="980">
        <v>12.4686043440106</v>
      </c>
      <c r="L89" s="980">
        <v>2.42207433377683</v>
      </c>
      <c r="M89" s="980">
        <v>11.7165895147768</v>
      </c>
      <c r="N89" s="981">
        <v>2.8609525078058198</v>
      </c>
      <c r="O89" s="980">
        <v>40.503090614279898</v>
      </c>
      <c r="P89" s="980">
        <v>2.6287047566727502</v>
      </c>
      <c r="Q89" s="981">
        <v>2.1832894125490001</v>
      </c>
      <c r="R89" s="993">
        <v>74.7833054838717</v>
      </c>
      <c r="S89" s="980">
        <v>0.57611066450327997</v>
      </c>
      <c r="T89" s="980">
        <v>0.16160597614028299</v>
      </c>
      <c r="U89" s="980">
        <v>0.70239280940161697</v>
      </c>
      <c r="V89" s="981">
        <v>3.8986775577707397E-2</v>
      </c>
      <c r="W89" s="980">
        <v>0.98921256803541202</v>
      </c>
      <c r="X89" s="980">
        <v>0.170363060351094</v>
      </c>
      <c r="Y89" s="980">
        <v>2.5750099862591198E-2</v>
      </c>
      <c r="Z89" s="991">
        <v>2.66442195387198</v>
      </c>
    </row>
    <row r="90" spans="1:28" ht="13.8" thickBot="1" x14ac:dyDescent="0.3">
      <c r="A90" s="1504"/>
      <c r="B90" s="473" t="s">
        <v>17</v>
      </c>
      <c r="C90" s="18">
        <v>767</v>
      </c>
      <c r="D90" s="977">
        <v>767</v>
      </c>
      <c r="E90" s="18">
        <v>767</v>
      </c>
      <c r="F90" s="977">
        <v>767</v>
      </c>
      <c r="G90" s="18">
        <v>767</v>
      </c>
      <c r="H90" s="977">
        <v>767</v>
      </c>
      <c r="I90" s="977">
        <v>767</v>
      </c>
      <c r="J90" s="996">
        <v>767</v>
      </c>
      <c r="K90" s="18">
        <v>767</v>
      </c>
      <c r="L90" s="18">
        <v>767</v>
      </c>
      <c r="M90" s="18">
        <v>767</v>
      </c>
      <c r="N90" s="977">
        <v>767</v>
      </c>
      <c r="O90" s="18">
        <v>767</v>
      </c>
      <c r="P90" s="18">
        <v>767</v>
      </c>
      <c r="Q90" s="977">
        <v>767</v>
      </c>
      <c r="R90" s="996">
        <v>767</v>
      </c>
      <c r="S90" s="18">
        <v>767</v>
      </c>
      <c r="T90" s="18">
        <v>767</v>
      </c>
      <c r="U90" s="18">
        <v>767</v>
      </c>
      <c r="V90" s="977">
        <v>767</v>
      </c>
      <c r="W90" s="18">
        <v>767</v>
      </c>
      <c r="X90" s="18">
        <v>767</v>
      </c>
      <c r="Y90" s="18">
        <v>767</v>
      </c>
      <c r="Z90" s="996">
        <v>767</v>
      </c>
    </row>
    <row r="91" spans="1:28" ht="13.8" thickBot="1" x14ac:dyDescent="0.3">
      <c r="A91" s="1504"/>
      <c r="B91" s="473" t="s">
        <v>18</v>
      </c>
      <c r="C91" s="18">
        <v>766</v>
      </c>
      <c r="D91" s="977">
        <v>766</v>
      </c>
      <c r="E91" s="18">
        <v>766</v>
      </c>
      <c r="F91" s="977">
        <v>766</v>
      </c>
      <c r="G91" s="18">
        <v>766</v>
      </c>
      <c r="H91" s="977">
        <v>766</v>
      </c>
      <c r="I91" s="977">
        <v>766</v>
      </c>
      <c r="J91" s="996">
        <v>766</v>
      </c>
      <c r="K91" s="18">
        <v>766</v>
      </c>
      <c r="L91" s="18">
        <v>766</v>
      </c>
      <c r="M91" s="18">
        <v>766</v>
      </c>
      <c r="N91" s="977">
        <v>766</v>
      </c>
      <c r="O91" s="18">
        <v>766</v>
      </c>
      <c r="P91" s="18">
        <v>766</v>
      </c>
      <c r="Q91" s="977">
        <v>766</v>
      </c>
      <c r="R91" s="996">
        <v>766</v>
      </c>
      <c r="S91" s="18">
        <v>766</v>
      </c>
      <c r="T91" s="18">
        <v>766</v>
      </c>
      <c r="U91" s="18">
        <v>766</v>
      </c>
      <c r="V91" s="977">
        <v>766</v>
      </c>
      <c r="W91" s="18">
        <v>766</v>
      </c>
      <c r="X91" s="18">
        <v>766</v>
      </c>
      <c r="Y91" s="18">
        <v>766</v>
      </c>
      <c r="Z91" s="996">
        <v>766</v>
      </c>
    </row>
    <row r="92" spans="1:28" ht="13.8" thickBot="1" x14ac:dyDescent="0.3">
      <c r="A92" s="1504"/>
      <c r="B92" s="471" t="s">
        <v>1107</v>
      </c>
      <c r="C92" s="936">
        <v>0</v>
      </c>
      <c r="D92" s="957">
        <v>0</v>
      </c>
      <c r="E92" s="936">
        <v>0</v>
      </c>
      <c r="F92" s="957">
        <v>0</v>
      </c>
      <c r="G92" s="936">
        <v>0</v>
      </c>
      <c r="H92" s="957">
        <v>0</v>
      </c>
      <c r="I92" s="957">
        <v>0</v>
      </c>
      <c r="J92" s="940">
        <v>9.0559999999999992</v>
      </c>
      <c r="K92" s="936">
        <v>0</v>
      </c>
      <c r="L92" s="936">
        <v>0</v>
      </c>
      <c r="M92" s="936">
        <v>0</v>
      </c>
      <c r="N92" s="957">
        <v>0</v>
      </c>
      <c r="O92" s="936">
        <v>0</v>
      </c>
      <c r="P92" s="936">
        <v>0</v>
      </c>
      <c r="Q92" s="957">
        <v>0</v>
      </c>
      <c r="R92" s="994">
        <v>50</v>
      </c>
      <c r="S92" s="936">
        <v>0</v>
      </c>
      <c r="T92" s="936">
        <v>0</v>
      </c>
      <c r="U92" s="936">
        <v>0</v>
      </c>
      <c r="V92" s="957">
        <v>0</v>
      </c>
      <c r="W92" s="936">
        <v>0</v>
      </c>
      <c r="X92" s="936">
        <v>0</v>
      </c>
      <c r="Y92" s="936">
        <v>0</v>
      </c>
      <c r="Z92" s="994">
        <v>2</v>
      </c>
    </row>
    <row r="93" spans="1:28" ht="13.8" thickBot="1" x14ac:dyDescent="0.3">
      <c r="A93" s="1504"/>
      <c r="B93" s="473" t="s">
        <v>287</v>
      </c>
      <c r="C93" s="73">
        <v>29.789853257220098</v>
      </c>
      <c r="D93" s="956">
        <v>7.9768522525461796</v>
      </c>
      <c r="E93" s="73">
        <v>18.610953012693098</v>
      </c>
      <c r="F93" s="956">
        <v>13.570275733471901</v>
      </c>
      <c r="G93" s="73">
        <v>43.473630446018099</v>
      </c>
      <c r="H93" s="956">
        <v>17.339141222868498</v>
      </c>
      <c r="I93" s="956">
        <v>10.0203280916539</v>
      </c>
      <c r="J93" s="940">
        <v>58.690633884102397</v>
      </c>
      <c r="K93" s="73">
        <v>30.966528122088999</v>
      </c>
      <c r="L93" s="73">
        <v>11.568172145326299</v>
      </c>
      <c r="M93" s="73">
        <v>28.5166790688825</v>
      </c>
      <c r="N93" s="956">
        <v>33.072410399323999</v>
      </c>
      <c r="O93" s="73">
        <v>74.041524970950107</v>
      </c>
      <c r="P93" s="73">
        <v>13.379324413115</v>
      </c>
      <c r="Q93" s="956">
        <v>25.6242987397214</v>
      </c>
      <c r="R93" s="940">
        <v>85.715606008635802</v>
      </c>
      <c r="S93" s="73">
        <v>1.1109459696063</v>
      </c>
      <c r="T93" s="73">
        <v>0.68131104931945496</v>
      </c>
      <c r="U93" s="73">
        <v>1.05927207901656</v>
      </c>
      <c r="V93" s="956">
        <v>0.294137422104218</v>
      </c>
      <c r="W93" s="73">
        <v>1.28166699616665</v>
      </c>
      <c r="X93" s="73">
        <v>0.69842866760020506</v>
      </c>
      <c r="Y93" s="73">
        <v>0.185131533394327</v>
      </c>
      <c r="Z93" s="940">
        <v>2.0331781805003799</v>
      </c>
    </row>
    <row r="94" spans="1:28" ht="13.8" thickBot="1" x14ac:dyDescent="0.3">
      <c r="A94" s="1504"/>
      <c r="B94" s="471" t="s">
        <v>254</v>
      </c>
      <c r="C94" s="73">
        <v>2.0184813112961999</v>
      </c>
      <c r="D94" s="956">
        <v>0.54049031580352203</v>
      </c>
      <c r="E94" s="73">
        <v>1.26102873072824</v>
      </c>
      <c r="F94" s="956">
        <v>0.91948583031407105</v>
      </c>
      <c r="G94" s="73">
        <v>2.9456576986735299</v>
      </c>
      <c r="H94" s="956">
        <v>1.1748541427878001</v>
      </c>
      <c r="I94" s="956">
        <v>0.678950809573314</v>
      </c>
      <c r="J94" s="940">
        <v>3.9767214232408499</v>
      </c>
      <c r="K94" s="73">
        <v>2.0982096739605698</v>
      </c>
      <c r="L94" s="73">
        <v>0.78382861035205498</v>
      </c>
      <c r="M94" s="73">
        <v>1.93221441085213</v>
      </c>
      <c r="N94" s="956">
        <v>2.240898662177</v>
      </c>
      <c r="O94" s="73">
        <v>5.0168570191768804</v>
      </c>
      <c r="P94" s="73">
        <v>0.90654747616442999</v>
      </c>
      <c r="Q94" s="956">
        <v>1.7362344041980999</v>
      </c>
      <c r="R94" s="940">
        <v>5.8078617346974202</v>
      </c>
      <c r="S94" s="73">
        <v>7.5274747349306198E-2</v>
      </c>
      <c r="T94" s="73">
        <v>4.61638266008449E-2</v>
      </c>
      <c r="U94" s="73">
        <v>7.1773461809670994E-2</v>
      </c>
      <c r="V94" s="956">
        <v>1.99299702601358E-2</v>
      </c>
      <c r="W94" s="73">
        <v>8.6842350538954602E-2</v>
      </c>
      <c r="X94" s="73">
        <v>4.7323670937614901E-2</v>
      </c>
      <c r="Y94" s="73">
        <v>1.2544020847014E-2</v>
      </c>
      <c r="Z94" s="940">
        <v>0.137762751781282</v>
      </c>
    </row>
    <row r="95" spans="1:28" x14ac:dyDescent="0.25">
      <c r="A95" s="1505"/>
      <c r="B95" s="598" t="s">
        <v>154</v>
      </c>
      <c r="C95" s="942">
        <f>C89/$J$89 * 100</f>
        <v>24.866951264810723</v>
      </c>
      <c r="D95" s="942">
        <f t="shared" ref="D95:I95" si="32">D89/$J$89 * 100</f>
        <v>3.4351878099551674</v>
      </c>
      <c r="E95" s="942">
        <f t="shared" si="32"/>
        <v>13.927137043818515</v>
      </c>
      <c r="F95" s="942">
        <f t="shared" si="32"/>
        <v>2.9040465698729636</v>
      </c>
      <c r="G95" s="942">
        <f t="shared" si="32"/>
        <v>46.364507412734241</v>
      </c>
      <c r="H95" s="942">
        <f t="shared" si="32"/>
        <v>5.7709895184127529</v>
      </c>
      <c r="I95" s="942">
        <f t="shared" si="32"/>
        <v>2.7311803803954815</v>
      </c>
      <c r="J95" s="961">
        <f>SUM(C95:I95)</f>
        <v>99.999999999999844</v>
      </c>
      <c r="K95" s="942">
        <f>K89/$R$89 * 100</f>
        <v>16.672978365070623</v>
      </c>
      <c r="L95" s="942">
        <f t="shared" ref="L95:Q95" si="33">L89/$R$89 * 100</f>
        <v>3.2387901525684661</v>
      </c>
      <c r="M95" s="942">
        <f t="shared" si="33"/>
        <v>15.667386509551498</v>
      </c>
      <c r="N95" s="942">
        <f t="shared" si="33"/>
        <v>3.8256566613290888</v>
      </c>
      <c r="O95" s="942">
        <f t="shared" si="33"/>
        <v>54.160604900000152</v>
      </c>
      <c r="P95" s="942">
        <f t="shared" si="33"/>
        <v>3.5150957017267377</v>
      </c>
      <c r="Q95" s="942">
        <f t="shared" si="33"/>
        <v>2.919487709753434</v>
      </c>
      <c r="R95" s="961">
        <f>SUM(K95:Q95)</f>
        <v>100.00000000000001</v>
      </c>
      <c r="S95" s="942">
        <f>S89/$Z$89 * 100</f>
        <v>21.622350906772361</v>
      </c>
      <c r="T95" s="942">
        <f t="shared" ref="T95:Y95" si="34">T89/$Z$89 * 100</f>
        <v>6.0653297014549308</v>
      </c>
      <c r="U95" s="942">
        <f t="shared" si="34"/>
        <v>26.361920955533662</v>
      </c>
      <c r="V95" s="942">
        <f t="shared" si="34"/>
        <v>1.4632357881998082</v>
      </c>
      <c r="W95" s="942">
        <f t="shared" si="34"/>
        <v>37.126723362937042</v>
      </c>
      <c r="X95" s="942">
        <f t="shared" si="34"/>
        <v>6.3939970207616588</v>
      </c>
      <c r="Y95" s="942">
        <f t="shared" si="34"/>
        <v>0.96644226434070424</v>
      </c>
      <c r="Z95" s="961">
        <f>SUM(S95:Y95)</f>
        <v>100.00000000000017</v>
      </c>
    </row>
    <row r="96" spans="1:28" ht="13.8" thickBot="1" x14ac:dyDescent="0.3">
      <c r="A96" s="1503" t="s">
        <v>89</v>
      </c>
      <c r="B96" s="471" t="s">
        <v>1106</v>
      </c>
      <c r="C96" s="980">
        <v>7.1022232610995601</v>
      </c>
      <c r="D96" s="981">
        <v>2.7270520320201199</v>
      </c>
      <c r="E96" s="980">
        <v>3.25902094864905</v>
      </c>
      <c r="F96" s="981">
        <v>0.78064877660936904</v>
      </c>
      <c r="G96" s="980">
        <v>11.810761081847099</v>
      </c>
      <c r="H96" s="981">
        <v>1.8142729282173</v>
      </c>
      <c r="I96" s="981">
        <v>1.9916091123460999E-2</v>
      </c>
      <c r="J96" s="993">
        <v>27.513895119565898</v>
      </c>
      <c r="K96" s="980">
        <v>14.6146859280952</v>
      </c>
      <c r="L96" s="981">
        <v>4.30364535391735</v>
      </c>
      <c r="M96" s="980">
        <v>8.8041415283497795</v>
      </c>
      <c r="N96" s="981">
        <v>0.91976094110255802</v>
      </c>
      <c r="O96" s="980">
        <v>41.982852969038099</v>
      </c>
      <c r="P96" s="981">
        <v>2.7883637375474501</v>
      </c>
      <c r="Q96" s="981">
        <v>5.4485020399765598E-2</v>
      </c>
      <c r="R96" s="993">
        <v>73.467935478450201</v>
      </c>
      <c r="S96" s="980">
        <v>0.58755576948875299</v>
      </c>
      <c r="T96" s="981">
        <v>0.184505058442505</v>
      </c>
      <c r="U96" s="980">
        <v>0.68870663927447595</v>
      </c>
      <c r="V96" s="981">
        <v>2.1770713856722301E-2</v>
      </c>
      <c r="W96" s="980">
        <v>1.0271619425232701</v>
      </c>
      <c r="X96" s="980">
        <v>0.15269776064011401</v>
      </c>
      <c r="Y96" s="981">
        <v>7.2646693866354204E-3</v>
      </c>
      <c r="Z96" s="991">
        <v>2.6696625536124801</v>
      </c>
    </row>
    <row r="97" spans="1:26" ht="13.8" thickBot="1" x14ac:dyDescent="0.3">
      <c r="A97" s="1504"/>
      <c r="B97" s="473" t="s">
        <v>17</v>
      </c>
      <c r="C97" s="18">
        <v>238</v>
      </c>
      <c r="D97" s="977">
        <v>238</v>
      </c>
      <c r="E97" s="18">
        <v>238</v>
      </c>
      <c r="F97" s="977">
        <v>238</v>
      </c>
      <c r="G97" s="18">
        <v>238</v>
      </c>
      <c r="H97" s="977">
        <v>238</v>
      </c>
      <c r="I97" s="977">
        <v>238</v>
      </c>
      <c r="J97" s="990">
        <v>238</v>
      </c>
      <c r="K97" s="18">
        <v>238</v>
      </c>
      <c r="L97" s="977">
        <v>238</v>
      </c>
      <c r="M97" s="18">
        <v>238</v>
      </c>
      <c r="N97" s="977">
        <v>238</v>
      </c>
      <c r="O97" s="18">
        <v>238</v>
      </c>
      <c r="P97" s="977">
        <v>238</v>
      </c>
      <c r="Q97" s="977">
        <v>238</v>
      </c>
      <c r="R97" s="990">
        <v>238</v>
      </c>
      <c r="S97" s="18">
        <v>238</v>
      </c>
      <c r="T97" s="977">
        <v>238</v>
      </c>
      <c r="U97" s="18">
        <v>238</v>
      </c>
      <c r="V97" s="977">
        <v>238</v>
      </c>
      <c r="W97" s="18">
        <v>238</v>
      </c>
      <c r="X97" s="18">
        <v>238</v>
      </c>
      <c r="Y97" s="977">
        <v>238</v>
      </c>
      <c r="Z97" s="990">
        <v>238</v>
      </c>
    </row>
    <row r="98" spans="1:26" ht="13.8" thickBot="1" x14ac:dyDescent="0.3">
      <c r="A98" s="1504"/>
      <c r="B98" s="473" t="s">
        <v>18</v>
      </c>
      <c r="C98" s="18">
        <v>187</v>
      </c>
      <c r="D98" s="977">
        <v>187</v>
      </c>
      <c r="E98" s="18">
        <v>187</v>
      </c>
      <c r="F98" s="977">
        <v>187</v>
      </c>
      <c r="G98" s="18">
        <v>187</v>
      </c>
      <c r="H98" s="977">
        <v>187</v>
      </c>
      <c r="I98" s="977">
        <v>187</v>
      </c>
      <c r="J98" s="996">
        <v>187</v>
      </c>
      <c r="K98" s="18">
        <v>187</v>
      </c>
      <c r="L98" s="977">
        <v>187</v>
      </c>
      <c r="M98" s="18">
        <v>187</v>
      </c>
      <c r="N98" s="977">
        <v>187</v>
      </c>
      <c r="O98" s="18">
        <v>187</v>
      </c>
      <c r="P98" s="977">
        <v>187</v>
      </c>
      <c r="Q98" s="977">
        <v>187</v>
      </c>
      <c r="R98" s="996">
        <v>187</v>
      </c>
      <c r="S98" s="18">
        <v>187</v>
      </c>
      <c r="T98" s="977">
        <v>187</v>
      </c>
      <c r="U98" s="18">
        <v>187</v>
      </c>
      <c r="V98" s="977">
        <v>187</v>
      </c>
      <c r="W98" s="18">
        <v>187</v>
      </c>
      <c r="X98" s="18">
        <v>187</v>
      </c>
      <c r="Y98" s="977">
        <v>187</v>
      </c>
      <c r="Z98" s="996">
        <v>187</v>
      </c>
    </row>
    <row r="99" spans="1:26" ht="13.8" thickBot="1" x14ac:dyDescent="0.3">
      <c r="A99" s="1504"/>
      <c r="B99" s="471" t="s">
        <v>1107</v>
      </c>
      <c r="C99" s="936">
        <v>0</v>
      </c>
      <c r="D99" s="957">
        <v>0</v>
      </c>
      <c r="E99" s="936">
        <v>0</v>
      </c>
      <c r="F99" s="957">
        <v>0</v>
      </c>
      <c r="G99" s="73">
        <v>0.153</v>
      </c>
      <c r="H99" s="957">
        <v>0</v>
      </c>
      <c r="I99" s="957">
        <v>0</v>
      </c>
      <c r="J99" s="940">
        <v>11.334</v>
      </c>
      <c r="K99" s="936">
        <v>0</v>
      </c>
      <c r="L99" s="957">
        <v>0</v>
      </c>
      <c r="M99" s="936">
        <v>0</v>
      </c>
      <c r="N99" s="957">
        <v>0</v>
      </c>
      <c r="O99" s="936">
        <v>4</v>
      </c>
      <c r="P99" s="957">
        <v>0</v>
      </c>
      <c r="Q99" s="957">
        <v>0</v>
      </c>
      <c r="R99" s="994">
        <v>60</v>
      </c>
      <c r="S99" s="936">
        <v>0</v>
      </c>
      <c r="T99" s="957">
        <v>0</v>
      </c>
      <c r="U99" s="936">
        <v>0</v>
      </c>
      <c r="V99" s="957">
        <v>0</v>
      </c>
      <c r="W99" s="936">
        <v>1</v>
      </c>
      <c r="X99" s="936">
        <v>0</v>
      </c>
      <c r="Y99" s="957">
        <v>0</v>
      </c>
      <c r="Z99" s="994">
        <v>2</v>
      </c>
    </row>
    <row r="100" spans="1:26" ht="13.8" thickBot="1" x14ac:dyDescent="0.3">
      <c r="A100" s="1504"/>
      <c r="B100" s="473" t="s">
        <v>287</v>
      </c>
      <c r="C100" s="73">
        <v>16.724114781784699</v>
      </c>
      <c r="D100" s="956">
        <v>21.659346754352502</v>
      </c>
      <c r="E100" s="73">
        <v>8.7757182531572901</v>
      </c>
      <c r="F100" s="956">
        <v>9.1267830380825092</v>
      </c>
      <c r="G100" s="73">
        <v>27.541348143884999</v>
      </c>
      <c r="H100" s="956">
        <v>14.020835003345599</v>
      </c>
      <c r="I100" s="956">
        <v>0.33073893148348599</v>
      </c>
      <c r="J100" s="940">
        <v>40.281376073704998</v>
      </c>
      <c r="K100" s="73">
        <v>31.190722564807</v>
      </c>
      <c r="L100" s="956">
        <v>21.023874886058501</v>
      </c>
      <c r="M100" s="73">
        <v>16.992965180569001</v>
      </c>
      <c r="N100" s="956">
        <v>10.116471901186699</v>
      </c>
      <c r="O100" s="73">
        <v>68.134605895870294</v>
      </c>
      <c r="P100" s="956">
        <v>16.861009932626001</v>
      </c>
      <c r="Q100" s="956">
        <v>0.90481195919246504</v>
      </c>
      <c r="R100" s="940">
        <v>70.140862832818001</v>
      </c>
      <c r="S100" s="73">
        <v>1.08935170006635</v>
      </c>
      <c r="T100" s="956">
        <v>0.71906968719481501</v>
      </c>
      <c r="U100" s="73">
        <v>1.07591401926925</v>
      </c>
      <c r="V100" s="956">
        <v>0.208084139798175</v>
      </c>
      <c r="W100" s="73">
        <v>1.3161613322083301</v>
      </c>
      <c r="X100" s="73">
        <v>0.55635763681300399</v>
      </c>
      <c r="Y100" s="956">
        <v>0.12064159455899499</v>
      </c>
      <c r="Z100" s="940">
        <v>2.0651856559469199</v>
      </c>
    </row>
    <row r="101" spans="1:26" ht="13.8" thickBot="1" x14ac:dyDescent="0.3">
      <c r="A101" s="1504"/>
      <c r="B101" s="471" t="s">
        <v>254</v>
      </c>
      <c r="C101" s="73">
        <v>2.29347013861676</v>
      </c>
      <c r="D101" s="956">
        <v>2.97026573012745</v>
      </c>
      <c r="E101" s="73">
        <v>1.20346266580588</v>
      </c>
      <c r="F101" s="956">
        <v>1.2516061168316299</v>
      </c>
      <c r="G101" s="73">
        <v>3.7768970357728802</v>
      </c>
      <c r="H101" s="956">
        <v>1.9227544667218599</v>
      </c>
      <c r="I101" s="956">
        <v>4.5356054591395203E-2</v>
      </c>
      <c r="J101" s="940">
        <v>5.5240073613974001</v>
      </c>
      <c r="K101" s="73">
        <v>4.2773558862546102</v>
      </c>
      <c r="L101" s="956">
        <v>2.8831199664873499</v>
      </c>
      <c r="M101" s="73">
        <v>2.3303390772369599</v>
      </c>
      <c r="N101" s="956">
        <v>1.3873276114319499</v>
      </c>
      <c r="O101" s="73">
        <v>9.34367445258132</v>
      </c>
      <c r="P101" s="956">
        <v>2.3122433259975201</v>
      </c>
      <c r="Q101" s="956">
        <v>0.12408185644189799</v>
      </c>
      <c r="R101" s="940">
        <v>9.6188035362619608</v>
      </c>
      <c r="S101" s="73">
        <v>0.14938880934222801</v>
      </c>
      <c r="T101" s="956">
        <v>9.8609993813364993E-2</v>
      </c>
      <c r="U101" s="73">
        <v>0.147546026029476</v>
      </c>
      <c r="V101" s="956">
        <v>2.85357262356663E-2</v>
      </c>
      <c r="W101" s="73">
        <v>0.18049246566458399</v>
      </c>
      <c r="X101" s="73">
        <v>7.6296392548786396E-2</v>
      </c>
      <c r="Y101" s="956">
        <v>1.6544247525586399E-2</v>
      </c>
      <c r="Z101" s="940">
        <v>0.28321030406779202</v>
      </c>
    </row>
    <row r="102" spans="1:26" x14ac:dyDescent="0.25">
      <c r="A102" s="1505"/>
      <c r="B102" s="598" t="s">
        <v>154</v>
      </c>
      <c r="C102" s="942">
        <f>C96/$J$96 * 100</f>
        <v>25.813223573891474</v>
      </c>
      <c r="D102" s="942">
        <f t="shared" ref="D102:I102" si="35">D96/$J$96 * 100</f>
        <v>9.9115447673595192</v>
      </c>
      <c r="E102" s="942">
        <f t="shared" si="35"/>
        <v>11.845000260728149</v>
      </c>
      <c r="F102" s="942">
        <f t="shared" si="35"/>
        <v>2.8372892068423563</v>
      </c>
      <c r="G102" s="942">
        <f t="shared" si="35"/>
        <v>42.926532323110216</v>
      </c>
      <c r="H102" s="942">
        <f t="shared" si="35"/>
        <v>6.5940242933001505</v>
      </c>
      <c r="I102" s="942">
        <f t="shared" si="35"/>
        <v>7.2385574768358094E-2</v>
      </c>
      <c r="J102" s="961">
        <f>SUM(C102:I102)</f>
        <v>100.00000000000023</v>
      </c>
      <c r="K102" s="942">
        <f>K96/$R$96 * 100</f>
        <v>19.892604621211955</v>
      </c>
      <c r="L102" s="942">
        <f t="shared" ref="L102:Q102" si="36">L96/$R$96 * 100</f>
        <v>5.8578553023035553</v>
      </c>
      <c r="M102" s="942">
        <f t="shared" si="36"/>
        <v>11.983651740060441</v>
      </c>
      <c r="N102" s="942">
        <f t="shared" si="36"/>
        <v>1.2519215833584225</v>
      </c>
      <c r="O102" s="942">
        <f t="shared" si="36"/>
        <v>57.144457232437972</v>
      </c>
      <c r="P102" s="942">
        <f t="shared" si="36"/>
        <v>3.7953478880120977</v>
      </c>
      <c r="Q102" s="942">
        <f t="shared" si="36"/>
        <v>7.4161632615560955E-2</v>
      </c>
      <c r="R102" s="961">
        <f>SUM(K102:Q102)</f>
        <v>100.00000000000001</v>
      </c>
      <c r="S102" s="942">
        <f>S96/$Z$96 * 100</f>
        <v>22.008615609253543</v>
      </c>
      <c r="T102" s="942">
        <f t="shared" ref="T102:Y102" si="37">T96/$Z$96 * 100</f>
        <v>6.911175279169278</v>
      </c>
      <c r="U102" s="942">
        <f t="shared" si="37"/>
        <v>25.797516556635436</v>
      </c>
      <c r="V102" s="942">
        <f t="shared" si="37"/>
        <v>0.8154856061213821</v>
      </c>
      <c r="W102" s="942">
        <f t="shared" si="37"/>
        <v>38.475347422967587</v>
      </c>
      <c r="X102" s="942">
        <f t="shared" si="37"/>
        <v>5.719740138448941</v>
      </c>
      <c r="Y102" s="942">
        <f t="shared" si="37"/>
        <v>0.27211938740366876</v>
      </c>
      <c r="Z102" s="961">
        <f>SUM(S102:Y102)</f>
        <v>99.999999999999829</v>
      </c>
    </row>
    <row r="103" spans="1:26" ht="13.8" thickBot="1" x14ac:dyDescent="0.3">
      <c r="A103" s="1503" t="s">
        <v>90</v>
      </c>
      <c r="B103" s="471" t="s">
        <v>1106</v>
      </c>
      <c r="C103" s="980">
        <v>7.9143585827548604</v>
      </c>
      <c r="D103" s="981">
        <v>1.35922837979661</v>
      </c>
      <c r="E103" s="980">
        <v>3.8231224678008702</v>
      </c>
      <c r="F103" s="981">
        <v>2.4672523544525502</v>
      </c>
      <c r="G103" s="980">
        <v>15.9431173263592</v>
      </c>
      <c r="H103" s="981">
        <v>1.0445158510308299</v>
      </c>
      <c r="I103" s="981">
        <v>0.67238396335824302</v>
      </c>
      <c r="J103" s="993">
        <v>33.223978925553197</v>
      </c>
      <c r="K103" s="980">
        <v>10.9411080146418</v>
      </c>
      <c r="L103" s="980">
        <v>3.7423352721340302</v>
      </c>
      <c r="M103" s="980">
        <v>12.119055683686</v>
      </c>
      <c r="N103" s="981">
        <v>3.54398992307422</v>
      </c>
      <c r="O103" s="980">
        <v>47.364044602662197</v>
      </c>
      <c r="P103" s="980">
        <v>2.2106251825987502</v>
      </c>
      <c r="Q103" s="981">
        <v>1.9222630560254901</v>
      </c>
      <c r="R103" s="993">
        <v>81.843421734822599</v>
      </c>
      <c r="S103" s="980">
        <v>0.62484746233013599</v>
      </c>
      <c r="T103" s="980">
        <v>0.242071956031776</v>
      </c>
      <c r="U103" s="980">
        <v>0.806787556178166</v>
      </c>
      <c r="V103" s="981">
        <v>4.0067010728862297E-2</v>
      </c>
      <c r="W103" s="980">
        <v>1.0720904693331601</v>
      </c>
      <c r="X103" s="980">
        <v>0.221618304475836</v>
      </c>
      <c r="Y103" s="981">
        <v>4.8020040038229898E-2</v>
      </c>
      <c r="Z103" s="991">
        <v>3.0555027991161698</v>
      </c>
    </row>
    <row r="104" spans="1:26" ht="13.8" thickBot="1" x14ac:dyDescent="0.3">
      <c r="A104" s="1504"/>
      <c r="B104" s="473" t="s">
        <v>17</v>
      </c>
      <c r="C104" s="18">
        <v>157</v>
      </c>
      <c r="D104" s="977">
        <v>157</v>
      </c>
      <c r="E104" s="18">
        <v>157</v>
      </c>
      <c r="F104" s="977">
        <v>157</v>
      </c>
      <c r="G104" s="18">
        <v>157</v>
      </c>
      <c r="H104" s="977">
        <v>157</v>
      </c>
      <c r="I104" s="977">
        <v>157</v>
      </c>
      <c r="J104" s="990">
        <v>157</v>
      </c>
      <c r="K104" s="18">
        <v>157</v>
      </c>
      <c r="L104" s="18">
        <v>157</v>
      </c>
      <c r="M104" s="18">
        <v>157</v>
      </c>
      <c r="N104" s="977">
        <v>157</v>
      </c>
      <c r="O104" s="18">
        <v>157</v>
      </c>
      <c r="P104" s="18">
        <v>157</v>
      </c>
      <c r="Q104" s="977">
        <v>157</v>
      </c>
      <c r="R104" s="990">
        <v>157</v>
      </c>
      <c r="S104" s="18">
        <v>157</v>
      </c>
      <c r="T104" s="18">
        <v>157</v>
      </c>
      <c r="U104" s="18">
        <v>157</v>
      </c>
      <c r="V104" s="977">
        <v>157</v>
      </c>
      <c r="W104" s="18">
        <v>157</v>
      </c>
      <c r="X104" s="18">
        <v>157</v>
      </c>
      <c r="Y104" s="977">
        <v>157</v>
      </c>
      <c r="Z104" s="990">
        <v>157</v>
      </c>
    </row>
    <row r="105" spans="1:26" ht="13.8" thickBot="1" x14ac:dyDescent="0.3">
      <c r="A105" s="1504"/>
      <c r="B105" s="473" t="s">
        <v>18</v>
      </c>
      <c r="C105" s="18">
        <v>267</v>
      </c>
      <c r="D105" s="977">
        <v>267</v>
      </c>
      <c r="E105" s="18">
        <v>267</v>
      </c>
      <c r="F105" s="977">
        <v>267</v>
      </c>
      <c r="G105" s="18">
        <v>267</v>
      </c>
      <c r="H105" s="977">
        <v>267</v>
      </c>
      <c r="I105" s="977">
        <v>267</v>
      </c>
      <c r="J105" s="996">
        <v>267</v>
      </c>
      <c r="K105" s="18">
        <v>267</v>
      </c>
      <c r="L105" s="18">
        <v>267</v>
      </c>
      <c r="M105" s="18">
        <v>267</v>
      </c>
      <c r="N105" s="977">
        <v>267</v>
      </c>
      <c r="O105" s="18">
        <v>267</v>
      </c>
      <c r="P105" s="18">
        <v>267</v>
      </c>
      <c r="Q105" s="977">
        <v>267</v>
      </c>
      <c r="R105" s="996">
        <v>267</v>
      </c>
      <c r="S105" s="18">
        <v>267</v>
      </c>
      <c r="T105" s="18">
        <v>267</v>
      </c>
      <c r="U105" s="18">
        <v>267</v>
      </c>
      <c r="V105" s="977">
        <v>267</v>
      </c>
      <c r="W105" s="18">
        <v>267</v>
      </c>
      <c r="X105" s="18">
        <v>267</v>
      </c>
      <c r="Y105" s="977">
        <v>267</v>
      </c>
      <c r="Z105" s="996">
        <v>267</v>
      </c>
    </row>
    <row r="106" spans="1:26" ht="13.8" thickBot="1" x14ac:dyDescent="0.3">
      <c r="A106" s="1504"/>
      <c r="B106" s="471" t="s">
        <v>1107</v>
      </c>
      <c r="C106" s="936">
        <v>0</v>
      </c>
      <c r="D106" s="957">
        <v>0</v>
      </c>
      <c r="E106" s="936">
        <v>0</v>
      </c>
      <c r="F106" s="957">
        <v>0</v>
      </c>
      <c r="G106" s="936">
        <v>0</v>
      </c>
      <c r="H106" s="957">
        <v>0</v>
      </c>
      <c r="I106" s="957">
        <v>0</v>
      </c>
      <c r="J106" s="940">
        <v>8.7110000000000003</v>
      </c>
      <c r="K106" s="936">
        <v>0</v>
      </c>
      <c r="L106" s="936">
        <v>0</v>
      </c>
      <c r="M106" s="936">
        <v>0</v>
      </c>
      <c r="N106" s="957">
        <v>0</v>
      </c>
      <c r="O106" s="936">
        <v>0</v>
      </c>
      <c r="P106" s="936">
        <v>0</v>
      </c>
      <c r="Q106" s="957">
        <v>0</v>
      </c>
      <c r="R106" s="994">
        <v>57</v>
      </c>
      <c r="S106" s="936">
        <v>0</v>
      </c>
      <c r="T106" s="936">
        <v>0</v>
      </c>
      <c r="U106" s="936">
        <v>0</v>
      </c>
      <c r="V106" s="957">
        <v>0</v>
      </c>
      <c r="W106" s="936">
        <v>0</v>
      </c>
      <c r="X106" s="936">
        <v>0</v>
      </c>
      <c r="Y106" s="957">
        <v>0</v>
      </c>
      <c r="Z106" s="994">
        <v>3</v>
      </c>
    </row>
    <row r="107" spans="1:26" ht="13.8" thickBot="1" x14ac:dyDescent="0.3">
      <c r="A107" s="1504"/>
      <c r="B107" s="473" t="s">
        <v>287</v>
      </c>
      <c r="C107" s="73">
        <v>26.661102950609202</v>
      </c>
      <c r="D107" s="956">
        <v>11.5240831300779</v>
      </c>
      <c r="E107" s="73">
        <v>15.959785032586</v>
      </c>
      <c r="F107" s="956">
        <v>29.016274482132498</v>
      </c>
      <c r="G107" s="73">
        <v>50.551086850539903</v>
      </c>
      <c r="H107" s="956">
        <v>6.0112338965098102</v>
      </c>
      <c r="I107" s="956">
        <v>5.7671481506784996</v>
      </c>
      <c r="J107" s="940">
        <v>64.536940679421406</v>
      </c>
      <c r="K107" s="73">
        <v>27.695913775813299</v>
      </c>
      <c r="L107" s="73">
        <v>16.016454485658201</v>
      </c>
      <c r="M107" s="73">
        <v>28.952455838397199</v>
      </c>
      <c r="N107" s="956">
        <v>41.893138184749397</v>
      </c>
      <c r="O107" s="73">
        <v>88.843607099403997</v>
      </c>
      <c r="P107" s="73">
        <v>8.8306950771538606</v>
      </c>
      <c r="Q107" s="956">
        <v>13.228847950700301</v>
      </c>
      <c r="R107" s="940">
        <v>100.49217841278799</v>
      </c>
      <c r="S107" s="73">
        <v>1.2767240054401501</v>
      </c>
      <c r="T107" s="73">
        <v>0.85997183455714599</v>
      </c>
      <c r="U107" s="73">
        <v>1.21287675295058</v>
      </c>
      <c r="V107" s="956">
        <v>0.26216061189867801</v>
      </c>
      <c r="W107" s="73">
        <v>1.2828367510115</v>
      </c>
      <c r="X107" s="73">
        <v>0.82732383000882703</v>
      </c>
      <c r="Y107" s="956">
        <v>0.27110740567887498</v>
      </c>
      <c r="Z107" s="940">
        <v>2.1544318545251002</v>
      </c>
    </row>
    <row r="108" spans="1:26" ht="13.8" thickBot="1" x14ac:dyDescent="0.3">
      <c r="A108" s="1504"/>
      <c r="B108" s="471" t="s">
        <v>254</v>
      </c>
      <c r="C108" s="73">
        <v>3.0598013706618001</v>
      </c>
      <c r="D108" s="956">
        <v>1.32257864283996</v>
      </c>
      <c r="E108" s="73">
        <v>1.8316486084105701</v>
      </c>
      <c r="F108" s="956">
        <v>3.3300961553017698</v>
      </c>
      <c r="G108" s="73">
        <v>5.8015711173041202</v>
      </c>
      <c r="H108" s="956">
        <v>0.68988825218459804</v>
      </c>
      <c r="I108" s="956">
        <v>0.66187538636140897</v>
      </c>
      <c r="J108" s="940">
        <v>7.4066785577114</v>
      </c>
      <c r="K108" s="73">
        <v>3.1785629833077902</v>
      </c>
      <c r="L108" s="73">
        <v>1.8381523629816601</v>
      </c>
      <c r="M108" s="73">
        <v>3.3227719131675699</v>
      </c>
      <c r="N108" s="956">
        <v>4.8079286845892302</v>
      </c>
      <c r="O108" s="73">
        <v>10.196269497210899</v>
      </c>
      <c r="P108" s="73">
        <v>1.0134679330794301</v>
      </c>
      <c r="Q108" s="956">
        <v>1.51822852816014</v>
      </c>
      <c r="R108" s="940">
        <v>11.533135212668</v>
      </c>
      <c r="S108" s="73">
        <v>0.14652514072803299</v>
      </c>
      <c r="T108" s="73">
        <v>9.8695954289031995E-2</v>
      </c>
      <c r="U108" s="73">
        <v>0.139197615267347</v>
      </c>
      <c r="V108" s="956">
        <v>3.0087254871156099E-2</v>
      </c>
      <c r="W108" s="73">
        <v>0.14722667911946399</v>
      </c>
      <c r="X108" s="73">
        <v>9.4949057198863596E-2</v>
      </c>
      <c r="Y108" s="956">
        <v>3.1114047045598E-2</v>
      </c>
      <c r="Z108" s="940">
        <v>0.247256595261102</v>
      </c>
    </row>
    <row r="109" spans="1:26" x14ac:dyDescent="0.25">
      <c r="A109" s="1505"/>
      <c r="B109" s="598" t="s">
        <v>154</v>
      </c>
      <c r="C109" s="942">
        <f>C103/$J$103 * 100</f>
        <v>23.821224424952231</v>
      </c>
      <c r="D109" s="942">
        <f t="shared" ref="D109:I109" si="38">D103/$J$103 * 100</f>
        <v>4.091106555425851</v>
      </c>
      <c r="E109" s="942">
        <f t="shared" si="38"/>
        <v>11.507118025711344</v>
      </c>
      <c r="F109" s="942">
        <f t="shared" si="38"/>
        <v>7.4261194301292406</v>
      </c>
      <c r="G109" s="942">
        <f t="shared" si="38"/>
        <v>47.986778952887683</v>
      </c>
      <c r="H109" s="942">
        <f t="shared" si="38"/>
        <v>3.1438614061588899</v>
      </c>
      <c r="I109" s="942">
        <f t="shared" si="38"/>
        <v>2.0237912047346613</v>
      </c>
      <c r="J109" s="961">
        <f>SUM(C109:I109)</f>
        <v>99.999999999999901</v>
      </c>
      <c r="K109" s="942">
        <f>K103/$R$103 * 100</f>
        <v>13.368341380070376</v>
      </c>
      <c r="L109" s="942">
        <f t="shared" ref="L109:Q109" si="39">L103/$R$103 * 100</f>
        <v>4.5725547549312049</v>
      </c>
      <c r="M109" s="942">
        <f t="shared" si="39"/>
        <v>14.807611200509724</v>
      </c>
      <c r="N109" s="942">
        <f t="shared" si="39"/>
        <v>4.3302074228481695</v>
      </c>
      <c r="O109" s="942">
        <f t="shared" si="39"/>
        <v>57.871535181073476</v>
      </c>
      <c r="P109" s="942">
        <f t="shared" si="39"/>
        <v>2.7010419844875293</v>
      </c>
      <c r="Q109" s="942">
        <f t="shared" si="39"/>
        <v>2.3487080760793861</v>
      </c>
      <c r="R109" s="961">
        <f>SUM(K109:Q109)</f>
        <v>99.999999999999872</v>
      </c>
      <c r="S109" s="942">
        <f>S103/$Z$103 * 100</f>
        <v>20.449906395467167</v>
      </c>
      <c r="T109" s="942">
        <f t="shared" ref="T109:Y109" si="40">T103/$Z$103 * 100</f>
        <v>7.9224917123884619</v>
      </c>
      <c r="U109" s="942">
        <f t="shared" si="40"/>
        <v>26.404412275830225</v>
      </c>
      <c r="V109" s="942">
        <f t="shared" si="40"/>
        <v>1.3113066281743226</v>
      </c>
      <c r="W109" s="942">
        <f t="shared" si="40"/>
        <v>35.087202984833503</v>
      </c>
      <c r="X109" s="942">
        <f t="shared" si="40"/>
        <v>7.2530879218942621</v>
      </c>
      <c r="Y109" s="942">
        <f t="shared" si="40"/>
        <v>1.5715920814119397</v>
      </c>
      <c r="Z109" s="961">
        <f>SUM(S109:Y109)</f>
        <v>99.999999999999872</v>
      </c>
    </row>
    <row r="110" spans="1:26" ht="13.8" thickBot="1" x14ac:dyDescent="0.3">
      <c r="A110" s="1503" t="s">
        <v>91</v>
      </c>
      <c r="B110" s="471" t="s">
        <v>1106</v>
      </c>
      <c r="C110" s="980">
        <v>7.8033919466844797</v>
      </c>
      <c r="D110" s="981">
        <v>2.4085833356681601</v>
      </c>
      <c r="E110" s="981">
        <v>2.1571217864033398</v>
      </c>
      <c r="F110" s="981">
        <v>7.9174454545953302E-2</v>
      </c>
      <c r="G110" s="980">
        <v>15.292119470814001</v>
      </c>
      <c r="H110" s="981">
        <v>1.2791701894973799</v>
      </c>
      <c r="I110" s="956">
        <v>0</v>
      </c>
      <c r="J110" s="993">
        <v>29.019561183613298</v>
      </c>
      <c r="K110" s="980">
        <v>12.395567926339799</v>
      </c>
      <c r="L110" s="981">
        <v>3.8048305859967901</v>
      </c>
      <c r="M110" s="980">
        <v>7.5012400059017699</v>
      </c>
      <c r="N110" s="981">
        <v>0.97815547732783803</v>
      </c>
      <c r="O110" s="980">
        <v>38.346928863041398</v>
      </c>
      <c r="P110" s="981">
        <v>1.7444344412573001</v>
      </c>
      <c r="Q110" s="956">
        <v>0</v>
      </c>
      <c r="R110" s="993">
        <v>64.771157299864896</v>
      </c>
      <c r="S110" s="980">
        <v>0.58095896058367402</v>
      </c>
      <c r="T110" s="981">
        <v>0.150751661944166</v>
      </c>
      <c r="U110" s="980">
        <v>0.79608046441083602</v>
      </c>
      <c r="V110" s="981">
        <v>2.5047947994761101E-2</v>
      </c>
      <c r="W110" s="980">
        <v>1.06783109771116</v>
      </c>
      <c r="X110" s="981">
        <v>5.9003269001752102E-2</v>
      </c>
      <c r="Y110" s="956">
        <v>0</v>
      </c>
      <c r="Z110" s="991">
        <v>2.6796734016463502</v>
      </c>
    </row>
    <row r="111" spans="1:26" ht="13.8" thickBot="1" x14ac:dyDescent="0.3">
      <c r="A111" s="1504"/>
      <c r="B111" s="473" t="s">
        <v>17</v>
      </c>
      <c r="C111" s="18">
        <v>212</v>
      </c>
      <c r="D111" s="977">
        <v>212</v>
      </c>
      <c r="E111" s="977">
        <v>212</v>
      </c>
      <c r="F111" s="977">
        <v>212</v>
      </c>
      <c r="G111" s="18">
        <v>212</v>
      </c>
      <c r="H111" s="977">
        <v>212</v>
      </c>
      <c r="I111" s="957">
        <v>212</v>
      </c>
      <c r="J111" s="990">
        <v>212</v>
      </c>
      <c r="K111" s="18">
        <v>212</v>
      </c>
      <c r="L111" s="977">
        <v>212</v>
      </c>
      <c r="M111" s="18">
        <v>212</v>
      </c>
      <c r="N111" s="977">
        <v>212</v>
      </c>
      <c r="O111" s="18">
        <v>212</v>
      </c>
      <c r="P111" s="977">
        <v>212</v>
      </c>
      <c r="Q111" s="957">
        <v>212</v>
      </c>
      <c r="R111" s="990">
        <v>212</v>
      </c>
      <c r="S111" s="18">
        <v>212</v>
      </c>
      <c r="T111" s="977">
        <v>212</v>
      </c>
      <c r="U111" s="18">
        <v>212</v>
      </c>
      <c r="V111" s="977">
        <v>212</v>
      </c>
      <c r="W111" s="18">
        <v>212</v>
      </c>
      <c r="X111" s="977">
        <v>212</v>
      </c>
      <c r="Y111" s="957">
        <v>212</v>
      </c>
      <c r="Z111" s="990">
        <v>212</v>
      </c>
    </row>
    <row r="112" spans="1:26" ht="13.8" thickBot="1" x14ac:dyDescent="0.3">
      <c r="A112" s="1504"/>
      <c r="B112" s="473" t="s">
        <v>18</v>
      </c>
      <c r="C112" s="18">
        <v>153</v>
      </c>
      <c r="D112" s="977">
        <v>153</v>
      </c>
      <c r="E112" s="977">
        <v>153</v>
      </c>
      <c r="F112" s="977">
        <v>153</v>
      </c>
      <c r="G112" s="18">
        <v>153</v>
      </c>
      <c r="H112" s="977">
        <v>153</v>
      </c>
      <c r="I112" s="957">
        <v>153</v>
      </c>
      <c r="J112" s="996">
        <v>153</v>
      </c>
      <c r="K112" s="18">
        <v>153</v>
      </c>
      <c r="L112" s="977">
        <v>153</v>
      </c>
      <c r="M112" s="18">
        <v>153</v>
      </c>
      <c r="N112" s="977">
        <v>153</v>
      </c>
      <c r="O112" s="18">
        <v>153</v>
      </c>
      <c r="P112" s="977">
        <v>153</v>
      </c>
      <c r="Q112" s="957">
        <v>153</v>
      </c>
      <c r="R112" s="996">
        <v>153</v>
      </c>
      <c r="S112" s="18">
        <v>153</v>
      </c>
      <c r="T112" s="977">
        <v>153</v>
      </c>
      <c r="U112" s="18">
        <v>153</v>
      </c>
      <c r="V112" s="977">
        <v>153</v>
      </c>
      <c r="W112" s="18">
        <v>153</v>
      </c>
      <c r="X112" s="977">
        <v>153</v>
      </c>
      <c r="Y112" s="957">
        <v>153</v>
      </c>
      <c r="Z112" s="996">
        <v>153</v>
      </c>
    </row>
    <row r="113" spans="1:26" ht="13.8" thickBot="1" x14ac:dyDescent="0.3">
      <c r="A113" s="1504"/>
      <c r="B113" s="471" t="s">
        <v>1107</v>
      </c>
      <c r="C113" s="18">
        <v>0</v>
      </c>
      <c r="D113" s="977">
        <v>0</v>
      </c>
      <c r="E113" s="977">
        <v>0</v>
      </c>
      <c r="F113" s="977">
        <v>0</v>
      </c>
      <c r="G113" s="18">
        <v>0</v>
      </c>
      <c r="H113" s="977">
        <v>0</v>
      </c>
      <c r="I113" s="957">
        <v>0</v>
      </c>
      <c r="J113" s="940">
        <v>6.1360000000000001</v>
      </c>
      <c r="K113" s="18">
        <v>0</v>
      </c>
      <c r="L113" s="977">
        <v>0</v>
      </c>
      <c r="M113" s="18">
        <v>0</v>
      </c>
      <c r="N113" s="977">
        <v>0</v>
      </c>
      <c r="O113" s="18">
        <v>0</v>
      </c>
      <c r="P113" s="977">
        <v>0</v>
      </c>
      <c r="Q113" s="957">
        <v>0</v>
      </c>
      <c r="R113" s="994">
        <v>46</v>
      </c>
      <c r="S113" s="18">
        <v>0</v>
      </c>
      <c r="T113" s="977">
        <v>0</v>
      </c>
      <c r="U113" s="18">
        <v>0</v>
      </c>
      <c r="V113" s="977">
        <v>0</v>
      </c>
      <c r="W113" s="18">
        <v>0</v>
      </c>
      <c r="X113" s="977">
        <v>0</v>
      </c>
      <c r="Y113" s="957">
        <v>0</v>
      </c>
      <c r="Z113" s="994">
        <v>2</v>
      </c>
    </row>
    <row r="114" spans="1:26" ht="13.8" thickBot="1" x14ac:dyDescent="0.3">
      <c r="A114" s="1504"/>
      <c r="B114" s="473" t="s">
        <v>287</v>
      </c>
      <c r="C114" s="73">
        <v>23.936069477515598</v>
      </c>
      <c r="D114" s="956">
        <v>18.835192962167</v>
      </c>
      <c r="E114" s="956">
        <v>7.59416410640421</v>
      </c>
      <c r="F114" s="956">
        <v>0.62338560305268498</v>
      </c>
      <c r="G114" s="73">
        <v>39.116083225611398</v>
      </c>
      <c r="H114" s="956">
        <v>10.2639440740359</v>
      </c>
      <c r="I114" s="956">
        <v>0</v>
      </c>
      <c r="J114" s="940">
        <v>47.639176081179698</v>
      </c>
      <c r="K114" s="73">
        <v>29.650072585151101</v>
      </c>
      <c r="L114" s="956">
        <v>22.5798370103319</v>
      </c>
      <c r="M114" s="73">
        <v>12.799970040639</v>
      </c>
      <c r="N114" s="956">
        <v>7.3970912301741798</v>
      </c>
      <c r="O114" s="73">
        <v>66.598757730929904</v>
      </c>
      <c r="P114" s="956">
        <v>11.4323730926713</v>
      </c>
      <c r="Q114" s="956">
        <v>0</v>
      </c>
      <c r="R114" s="940">
        <v>70.378573043290004</v>
      </c>
      <c r="S114" s="73">
        <v>1.0791568347807301</v>
      </c>
      <c r="T114" s="956">
        <v>0.62110725747190398</v>
      </c>
      <c r="U114" s="73">
        <v>1.0902369676422501</v>
      </c>
      <c r="V114" s="956">
        <v>0.18612269538641399</v>
      </c>
      <c r="W114" s="73">
        <v>1.49286329650404</v>
      </c>
      <c r="X114" s="956">
        <v>0.31213869868316302</v>
      </c>
      <c r="Y114" s="956">
        <v>0</v>
      </c>
      <c r="Z114" s="940">
        <v>2.0973592475314802</v>
      </c>
    </row>
    <row r="115" spans="1:26" ht="13.8" thickBot="1" x14ac:dyDescent="0.3">
      <c r="A115" s="1504"/>
      <c r="B115" s="471" t="s">
        <v>254</v>
      </c>
      <c r="C115" s="73">
        <v>3.6289240172336301</v>
      </c>
      <c r="D115" s="956">
        <v>2.85558513162922</v>
      </c>
      <c r="E115" s="956">
        <v>1.1513437718933399</v>
      </c>
      <c r="F115" s="956">
        <v>9.4510879868584002E-2</v>
      </c>
      <c r="G115" s="73">
        <v>5.9303510131799602</v>
      </c>
      <c r="H115" s="956">
        <v>1.55610649429304</v>
      </c>
      <c r="I115" s="956">
        <v>0</v>
      </c>
      <c r="J115" s="940">
        <v>7.2225287616502296</v>
      </c>
      <c r="K115" s="73">
        <v>4.4952184241463504</v>
      </c>
      <c r="L115" s="956">
        <v>3.4233069430628502</v>
      </c>
      <c r="M115" s="73">
        <v>1.94059090378137</v>
      </c>
      <c r="N115" s="956">
        <v>1.1214657464151701</v>
      </c>
      <c r="O115" s="73">
        <v>10.0969723402048</v>
      </c>
      <c r="P115" s="956">
        <v>1.7332508718251101</v>
      </c>
      <c r="Q115" s="956">
        <v>0</v>
      </c>
      <c r="R115" s="940">
        <v>10.670026432507401</v>
      </c>
      <c r="S115" s="73">
        <v>0.16360990929510399</v>
      </c>
      <c r="T115" s="956">
        <v>9.4165462129659802E-2</v>
      </c>
      <c r="U115" s="73">
        <v>0.165289757370956</v>
      </c>
      <c r="V115" s="956">
        <v>2.82178793002952E-2</v>
      </c>
      <c r="W115" s="73">
        <v>0.226331540197901</v>
      </c>
      <c r="X115" s="956">
        <v>4.73230419649062E-2</v>
      </c>
      <c r="Y115" s="956">
        <v>0</v>
      </c>
      <c r="Z115" s="940">
        <v>0.317978578449716</v>
      </c>
    </row>
    <row r="116" spans="1:26" x14ac:dyDescent="0.25">
      <c r="A116" s="1505"/>
      <c r="B116" s="598" t="s">
        <v>154</v>
      </c>
      <c r="C116" s="942">
        <f>C110/$J$110 * 100</f>
        <v>26.890110078890107</v>
      </c>
      <c r="D116" s="942">
        <f t="shared" ref="D116:I116" si="41">D110/$J$110 * 100</f>
        <v>8.2998613260500775</v>
      </c>
      <c r="E116" s="942">
        <f t="shared" si="41"/>
        <v>7.4333370265482115</v>
      </c>
      <c r="F116" s="942">
        <f t="shared" si="41"/>
        <v>0.27283132934022913</v>
      </c>
      <c r="G116" s="942">
        <f t="shared" si="41"/>
        <v>52.695901823109303</v>
      </c>
      <c r="H116" s="942">
        <f t="shared" si="41"/>
        <v>4.407958416062125</v>
      </c>
      <c r="I116" s="942">
        <f t="shared" si="41"/>
        <v>0</v>
      </c>
      <c r="J116" s="961">
        <f>SUM(C116:I116)</f>
        <v>100.00000000000004</v>
      </c>
      <c r="K116" s="942">
        <f>K110/$R$110 * 100</f>
        <v>19.137481007098902</v>
      </c>
      <c r="L116" s="942">
        <f t="shared" ref="L116:Q116" si="42">L110/$R$110 * 100</f>
        <v>5.8742667949901319</v>
      </c>
      <c r="M116" s="942">
        <f t="shared" si="42"/>
        <v>11.581142469284575</v>
      </c>
      <c r="N116" s="942">
        <f t="shared" si="42"/>
        <v>1.5101713758168072</v>
      </c>
      <c r="O116" s="942">
        <f t="shared" si="42"/>
        <v>59.203711129492795</v>
      </c>
      <c r="P116" s="942">
        <f t="shared" si="42"/>
        <v>2.6932272233167875</v>
      </c>
      <c r="Q116" s="942">
        <f t="shared" si="42"/>
        <v>0</v>
      </c>
      <c r="R116" s="961">
        <f>SUM(K116:Q116)</f>
        <v>99.999999999999986</v>
      </c>
      <c r="S116" s="942">
        <f>S110/$Z$110 * 100</f>
        <v>21.680215216777604</v>
      </c>
      <c r="T116" s="942">
        <f t="shared" ref="T116:Y116" si="43">T110/$Z$110 * 100</f>
        <v>5.625747594895202</v>
      </c>
      <c r="U116" s="942">
        <f t="shared" si="43"/>
        <v>29.708115321879763</v>
      </c>
      <c r="V116" s="942">
        <f t="shared" si="43"/>
        <v>0.93473883717963646</v>
      </c>
      <c r="W116" s="942">
        <f t="shared" si="43"/>
        <v>39.849300181697558</v>
      </c>
      <c r="X116" s="942">
        <f t="shared" si="43"/>
        <v>2.2018828475702077</v>
      </c>
      <c r="Y116" s="942">
        <f t="shared" si="43"/>
        <v>0</v>
      </c>
      <c r="Z116" s="961">
        <f>SUM(S116:Y116)</f>
        <v>99.999999999999972</v>
      </c>
    </row>
    <row r="117" spans="1:26" ht="13.8" thickBot="1" x14ac:dyDescent="0.3">
      <c r="A117" s="1503" t="s">
        <v>66</v>
      </c>
      <c r="B117" s="471" t="s">
        <v>1106</v>
      </c>
      <c r="C117" s="980">
        <v>8.8208468088889198</v>
      </c>
      <c r="D117" s="981">
        <v>1.0337183753098</v>
      </c>
      <c r="E117" s="980">
        <v>4.19251631883201</v>
      </c>
      <c r="F117" s="981">
        <v>0.84326795306213198</v>
      </c>
      <c r="G117" s="980">
        <v>12.6423871081701</v>
      </c>
      <c r="H117" s="981">
        <v>1.59227755796429</v>
      </c>
      <c r="I117" s="981">
        <v>0.33515247595984399</v>
      </c>
      <c r="J117" s="993">
        <v>29.460166598187101</v>
      </c>
      <c r="K117" s="980">
        <v>12.324011645914499</v>
      </c>
      <c r="L117" s="980">
        <v>2.8576312013223899</v>
      </c>
      <c r="M117" s="980">
        <v>11.116271156845301</v>
      </c>
      <c r="N117" s="981">
        <v>1.2642675612555001</v>
      </c>
      <c r="O117" s="980">
        <v>40.074503922134603</v>
      </c>
      <c r="P117" s="980">
        <v>2.8010706831482199</v>
      </c>
      <c r="Q117" s="981">
        <v>0.869555575113093</v>
      </c>
      <c r="R117" s="993">
        <v>71.307311745733699</v>
      </c>
      <c r="S117" s="980">
        <v>0.56450181309362701</v>
      </c>
      <c r="T117" s="980">
        <v>0.14946403263082</v>
      </c>
      <c r="U117" s="980">
        <v>0.806701745970409</v>
      </c>
      <c r="V117" s="980">
        <v>4.9219826092291898E-2</v>
      </c>
      <c r="W117" s="980">
        <v>1.03374490306568</v>
      </c>
      <c r="X117" s="980">
        <v>0.16849586952325701</v>
      </c>
      <c r="Y117" s="981">
        <v>1.2150983795318201E-2</v>
      </c>
      <c r="Z117" s="993">
        <v>2.7842791741714001</v>
      </c>
    </row>
    <row r="118" spans="1:26" ht="13.8" thickBot="1" x14ac:dyDescent="0.3">
      <c r="A118" s="1504"/>
      <c r="B118" s="473" t="s">
        <v>17</v>
      </c>
      <c r="C118" s="18">
        <v>648</v>
      </c>
      <c r="D118" s="977">
        <v>648</v>
      </c>
      <c r="E118" s="18">
        <v>648</v>
      </c>
      <c r="F118" s="977">
        <v>648</v>
      </c>
      <c r="G118" s="18">
        <v>648</v>
      </c>
      <c r="H118" s="977">
        <v>648</v>
      </c>
      <c r="I118" s="977">
        <v>648</v>
      </c>
      <c r="J118" s="990">
        <v>648</v>
      </c>
      <c r="K118" s="18">
        <v>648</v>
      </c>
      <c r="L118" s="18">
        <v>648</v>
      </c>
      <c r="M118" s="18">
        <v>648</v>
      </c>
      <c r="N118" s="977">
        <v>648</v>
      </c>
      <c r="O118" s="18">
        <v>648</v>
      </c>
      <c r="P118" s="18">
        <v>648</v>
      </c>
      <c r="Q118" s="977">
        <v>648</v>
      </c>
      <c r="R118" s="990">
        <v>648</v>
      </c>
      <c r="S118" s="18">
        <v>648</v>
      </c>
      <c r="T118" s="18">
        <v>648</v>
      </c>
      <c r="U118" s="18">
        <v>648</v>
      </c>
      <c r="V118" s="18">
        <v>648</v>
      </c>
      <c r="W118" s="18">
        <v>648</v>
      </c>
      <c r="X118" s="18">
        <v>648</v>
      </c>
      <c r="Y118" s="977">
        <v>648</v>
      </c>
      <c r="Z118" s="990">
        <v>648</v>
      </c>
    </row>
    <row r="119" spans="1:26" ht="13.8" thickBot="1" x14ac:dyDescent="0.3">
      <c r="A119" s="1504"/>
      <c r="B119" s="473" t="s">
        <v>18</v>
      </c>
      <c r="C119" s="18">
        <v>762</v>
      </c>
      <c r="D119" s="977">
        <v>762</v>
      </c>
      <c r="E119" s="18">
        <v>762</v>
      </c>
      <c r="F119" s="977">
        <v>762</v>
      </c>
      <c r="G119" s="18">
        <v>762</v>
      </c>
      <c r="H119" s="977">
        <v>762</v>
      </c>
      <c r="I119" s="977">
        <v>762</v>
      </c>
      <c r="J119" s="996">
        <v>762</v>
      </c>
      <c r="K119" s="18">
        <v>762</v>
      </c>
      <c r="L119" s="18">
        <v>762</v>
      </c>
      <c r="M119" s="18">
        <v>762</v>
      </c>
      <c r="N119" s="977">
        <v>762</v>
      </c>
      <c r="O119" s="18">
        <v>762</v>
      </c>
      <c r="P119" s="18">
        <v>762</v>
      </c>
      <c r="Q119" s="977">
        <v>762</v>
      </c>
      <c r="R119" s="996">
        <v>762</v>
      </c>
      <c r="S119" s="18">
        <v>762</v>
      </c>
      <c r="T119" s="18">
        <v>762</v>
      </c>
      <c r="U119" s="18">
        <v>762</v>
      </c>
      <c r="V119" s="18">
        <v>762</v>
      </c>
      <c r="W119" s="18">
        <v>762</v>
      </c>
      <c r="X119" s="18">
        <v>762</v>
      </c>
      <c r="Y119" s="977">
        <v>762</v>
      </c>
      <c r="Z119" s="996">
        <v>762</v>
      </c>
    </row>
    <row r="120" spans="1:26" ht="13.8" thickBot="1" x14ac:dyDescent="0.3">
      <c r="A120" s="1504"/>
      <c r="B120" s="471" t="s">
        <v>1107</v>
      </c>
      <c r="C120" s="936">
        <v>0</v>
      </c>
      <c r="D120" s="957">
        <v>0</v>
      </c>
      <c r="E120" s="936">
        <v>0</v>
      </c>
      <c r="F120" s="957">
        <v>0</v>
      </c>
      <c r="G120" s="73">
        <v>0.14799999999999999</v>
      </c>
      <c r="H120" s="957">
        <v>0</v>
      </c>
      <c r="I120" s="957">
        <v>0</v>
      </c>
      <c r="J120" s="940">
        <v>9.56</v>
      </c>
      <c r="K120" s="936">
        <v>0</v>
      </c>
      <c r="L120" s="936">
        <v>0</v>
      </c>
      <c r="M120" s="936">
        <v>0</v>
      </c>
      <c r="N120" s="957">
        <v>0</v>
      </c>
      <c r="O120" s="936">
        <v>2</v>
      </c>
      <c r="P120" s="936">
        <v>0</v>
      </c>
      <c r="Q120" s="957">
        <v>0</v>
      </c>
      <c r="R120" s="994">
        <v>54</v>
      </c>
      <c r="S120" s="936">
        <v>0</v>
      </c>
      <c r="T120" s="936">
        <v>0</v>
      </c>
      <c r="U120" s="936">
        <v>0</v>
      </c>
      <c r="V120" s="936">
        <v>0</v>
      </c>
      <c r="W120" s="936">
        <v>1</v>
      </c>
      <c r="X120" s="936">
        <v>0</v>
      </c>
      <c r="Y120" s="957">
        <v>0</v>
      </c>
      <c r="Z120" s="994">
        <v>2</v>
      </c>
    </row>
    <row r="121" spans="1:26" ht="13.8" thickBot="1" x14ac:dyDescent="0.3">
      <c r="A121" s="1504"/>
      <c r="B121" s="473" t="s">
        <v>287</v>
      </c>
      <c r="C121" s="73">
        <v>25.0424072026963</v>
      </c>
      <c r="D121" s="956">
        <v>10.147279749353199</v>
      </c>
      <c r="E121" s="73">
        <v>15.775795673074199</v>
      </c>
      <c r="F121" s="956">
        <v>8.4390571554143108</v>
      </c>
      <c r="G121" s="73">
        <v>38.037600760112397</v>
      </c>
      <c r="H121" s="956">
        <v>13.201508124690401</v>
      </c>
      <c r="I121" s="956">
        <v>8.1878117637044099</v>
      </c>
      <c r="J121" s="940">
        <v>49.568334405283302</v>
      </c>
      <c r="K121" s="73">
        <v>28.4079620412925</v>
      </c>
      <c r="L121" s="73">
        <v>19.166542062334202</v>
      </c>
      <c r="M121" s="73">
        <v>22.046464158325598</v>
      </c>
      <c r="N121" s="956">
        <v>11.6004684692954</v>
      </c>
      <c r="O121" s="73">
        <v>73.088321056624295</v>
      </c>
      <c r="P121" s="73">
        <v>17.338249049772799</v>
      </c>
      <c r="Q121" s="956">
        <v>19.3291562768975</v>
      </c>
      <c r="R121" s="940">
        <v>79.474139108682095</v>
      </c>
      <c r="S121" s="73">
        <v>1.0801622691108499</v>
      </c>
      <c r="T121" s="73">
        <v>0.66337364123473996</v>
      </c>
      <c r="U121" s="73">
        <v>1.1489480909945999</v>
      </c>
      <c r="V121" s="73">
        <v>0.35171123186359399</v>
      </c>
      <c r="W121" s="73">
        <v>1.26267617929961</v>
      </c>
      <c r="X121" s="73">
        <v>0.80019539864342204</v>
      </c>
      <c r="Y121" s="956">
        <v>0.13382337915480699</v>
      </c>
      <c r="Z121" s="940">
        <v>2.0273901136249401</v>
      </c>
    </row>
    <row r="122" spans="1:26" ht="13.8" thickBot="1" x14ac:dyDescent="0.3">
      <c r="A122" s="1504"/>
      <c r="B122" s="471" t="s">
        <v>254</v>
      </c>
      <c r="C122" s="73">
        <v>1.7012547119606101</v>
      </c>
      <c r="D122" s="956">
        <v>0.68935495487474296</v>
      </c>
      <c r="E122" s="73">
        <v>1.0717279096418399</v>
      </c>
      <c r="F122" s="956">
        <v>0.573306936268001</v>
      </c>
      <c r="G122" s="73">
        <v>2.5840825524892099</v>
      </c>
      <c r="H122" s="956">
        <v>0.89684381059412499</v>
      </c>
      <c r="I122" s="956">
        <v>0.55623859283579102</v>
      </c>
      <c r="J122" s="940">
        <v>3.3674223803032799</v>
      </c>
      <c r="K122" s="73">
        <v>1.92989351577765</v>
      </c>
      <c r="L122" s="73">
        <v>1.30207810022459</v>
      </c>
      <c r="M122" s="73">
        <v>1.49772546735778</v>
      </c>
      <c r="N122" s="956">
        <v>0.78807725968988995</v>
      </c>
      <c r="O122" s="73">
        <v>4.9652515263582302</v>
      </c>
      <c r="P122" s="73">
        <v>1.1778731035847401</v>
      </c>
      <c r="Q122" s="956">
        <v>1.31312528896001</v>
      </c>
      <c r="R122" s="940">
        <v>5.3990717642791601</v>
      </c>
      <c r="S122" s="73">
        <v>7.3380771070963496E-2</v>
      </c>
      <c r="T122" s="73">
        <v>4.5066255963586398E-2</v>
      </c>
      <c r="U122" s="73">
        <v>7.8053732525851405E-2</v>
      </c>
      <c r="V122" s="73">
        <v>2.3893485383185802E-2</v>
      </c>
      <c r="W122" s="73">
        <v>8.5779844658168194E-2</v>
      </c>
      <c r="X122" s="73">
        <v>5.4361235380149399E-2</v>
      </c>
      <c r="Y122" s="956">
        <v>9.0912847361212992E-3</v>
      </c>
      <c r="Z122" s="940">
        <v>0.13773064849035099</v>
      </c>
    </row>
    <row r="123" spans="1:26" x14ac:dyDescent="0.25">
      <c r="A123" s="1505"/>
      <c r="B123" s="598" t="s">
        <v>154</v>
      </c>
      <c r="C123" s="942">
        <f>C117/$J$117 * 100</f>
        <v>29.941605318117009</v>
      </c>
      <c r="D123" s="942">
        <f t="shared" ref="D123:I123" si="44">D117/$J$117 * 100</f>
        <v>3.5088680570238604</v>
      </c>
      <c r="E123" s="942">
        <f t="shared" si="44"/>
        <v>14.23113581132975</v>
      </c>
      <c r="F123" s="942">
        <f t="shared" si="44"/>
        <v>2.8624004900027429</v>
      </c>
      <c r="G123" s="942">
        <f t="shared" si="44"/>
        <v>42.913494959489057</v>
      </c>
      <c r="H123" s="942">
        <f t="shared" si="44"/>
        <v>5.40484912961176</v>
      </c>
      <c r="I123" s="942">
        <f t="shared" si="44"/>
        <v>1.1376462344258038</v>
      </c>
      <c r="J123" s="961">
        <f>SUM(C123:I123)</f>
        <v>99.999999999999972</v>
      </c>
      <c r="K123" s="942">
        <f>K117/$R$117 * 100</f>
        <v>17.282956465753795</v>
      </c>
      <c r="L123" s="942">
        <f t="shared" ref="L123:Q123" si="45">L117/$R$117 * 100</f>
        <v>4.0074869341759491</v>
      </c>
      <c r="M123" s="942">
        <f t="shared" si="45"/>
        <v>15.589244475354077</v>
      </c>
      <c r="N123" s="942">
        <f t="shared" si="45"/>
        <v>1.7729844672361259</v>
      </c>
      <c r="O123" s="942">
        <f t="shared" si="45"/>
        <v>56.199712120731085</v>
      </c>
      <c r="P123" s="942">
        <f t="shared" si="45"/>
        <v>3.9281675533306122</v>
      </c>
      <c r="Q123" s="942">
        <f t="shared" si="45"/>
        <v>1.2194479834182199</v>
      </c>
      <c r="R123" s="961">
        <f>SUM(K123:Q123)</f>
        <v>99.999999999999872</v>
      </c>
      <c r="S123" s="942">
        <f>S117/$Z$117 * 100</f>
        <v>20.274612486070922</v>
      </c>
      <c r="T123" s="942">
        <f t="shared" ref="T123:Y123" si="46">T117/$Z$117 * 100</f>
        <v>5.3681410261347233</v>
      </c>
      <c r="U123" s="942">
        <f t="shared" si="46"/>
        <v>28.973450415958485</v>
      </c>
      <c r="V123" s="942">
        <f t="shared" si="46"/>
        <v>1.7677762542234898</v>
      </c>
      <c r="W123" s="942">
        <f t="shared" si="46"/>
        <v>37.127918516767338</v>
      </c>
      <c r="X123" s="942">
        <f t="shared" si="46"/>
        <v>6.0516873123328692</v>
      </c>
      <c r="Y123" s="942">
        <f t="shared" si="46"/>
        <v>0.4364139885122808</v>
      </c>
      <c r="Z123" s="961">
        <f>SUM(S123:Y123)</f>
        <v>100.00000000000011</v>
      </c>
    </row>
    <row r="124" spans="1:26" x14ac:dyDescent="0.25">
      <c r="A124" s="978" t="s">
        <v>96</v>
      </c>
      <c r="B124" s="978"/>
      <c r="C124" s="979"/>
      <c r="D124" s="979"/>
      <c r="E124" s="979"/>
      <c r="F124" s="979"/>
      <c r="G124" s="979"/>
      <c r="H124" s="979"/>
      <c r="I124" s="979"/>
      <c r="J124" s="997"/>
      <c r="K124" s="979"/>
      <c r="L124" s="979"/>
      <c r="M124" s="979"/>
      <c r="N124" s="979"/>
      <c r="O124" s="979"/>
      <c r="P124" s="979"/>
      <c r="Q124" s="979"/>
      <c r="R124" s="997"/>
      <c r="S124" s="979"/>
      <c r="T124" s="979"/>
      <c r="U124" s="979"/>
      <c r="V124" s="979"/>
      <c r="W124" s="979"/>
      <c r="X124" s="979"/>
      <c r="Y124" s="979"/>
      <c r="Z124" s="997"/>
    </row>
    <row r="125" spans="1:26" ht="13.8" thickBot="1" x14ac:dyDescent="0.3">
      <c r="A125" s="1503" t="s">
        <v>97</v>
      </c>
      <c r="B125" s="471" t="s">
        <v>1106</v>
      </c>
      <c r="C125" s="975">
        <v>7.9210261515696301</v>
      </c>
      <c r="D125" s="975">
        <v>1.12830280396589</v>
      </c>
      <c r="E125" s="975">
        <v>3.63853644983937</v>
      </c>
      <c r="F125" s="976">
        <v>0.56975746804758998</v>
      </c>
      <c r="G125" s="975">
        <v>13.204407291643401</v>
      </c>
      <c r="H125" s="975">
        <v>1.02583891490254</v>
      </c>
      <c r="I125" s="976">
        <v>0.301554452715387</v>
      </c>
      <c r="J125" s="993">
        <v>27.789423532683799</v>
      </c>
      <c r="K125" s="975">
        <v>13.8028927875286</v>
      </c>
      <c r="L125" s="975">
        <v>3.0720890831076999</v>
      </c>
      <c r="M125" s="975">
        <v>12.1951193344308</v>
      </c>
      <c r="N125" s="975">
        <v>1.3355579456865001</v>
      </c>
      <c r="O125" s="975">
        <v>40.499659397935702</v>
      </c>
      <c r="P125" s="975">
        <v>2.1156741318316401</v>
      </c>
      <c r="Q125" s="975">
        <v>0.542526198674259</v>
      </c>
      <c r="R125" s="993">
        <v>73.5635188791952</v>
      </c>
      <c r="S125" s="975">
        <v>0.59395019123033199</v>
      </c>
      <c r="T125" s="975">
        <v>0.17177812833787701</v>
      </c>
      <c r="U125" s="975">
        <v>0.767509190992818</v>
      </c>
      <c r="V125" s="975">
        <v>3.2801125629128597E-2</v>
      </c>
      <c r="W125" s="975">
        <v>1.0031924668530701</v>
      </c>
      <c r="X125" s="975">
        <v>0.13188449570756999</v>
      </c>
      <c r="Y125" s="975">
        <v>1.51886076958064E-2</v>
      </c>
      <c r="Z125" s="993">
        <v>2.7163042064465999</v>
      </c>
    </row>
    <row r="126" spans="1:26" ht="13.8" thickBot="1" x14ac:dyDescent="0.3">
      <c r="A126" s="1504"/>
      <c r="B126" s="473" t="s">
        <v>17</v>
      </c>
      <c r="C126" s="20">
        <v>2860</v>
      </c>
      <c r="D126" s="20">
        <v>2860</v>
      </c>
      <c r="E126" s="20">
        <v>2860</v>
      </c>
      <c r="F126" s="977">
        <v>2860</v>
      </c>
      <c r="G126" s="20">
        <v>2860</v>
      </c>
      <c r="H126" s="20">
        <v>2860</v>
      </c>
      <c r="I126" s="977">
        <v>2860</v>
      </c>
      <c r="J126" s="986">
        <v>2860</v>
      </c>
      <c r="K126" s="20">
        <v>2860</v>
      </c>
      <c r="L126" s="20">
        <v>2860</v>
      </c>
      <c r="M126" s="20">
        <v>2860</v>
      </c>
      <c r="N126" s="20">
        <v>2860</v>
      </c>
      <c r="O126" s="20">
        <v>2860</v>
      </c>
      <c r="P126" s="20">
        <v>2860</v>
      </c>
      <c r="Q126" s="20">
        <v>2860</v>
      </c>
      <c r="R126" s="986">
        <v>2860</v>
      </c>
      <c r="S126" s="20">
        <v>2860</v>
      </c>
      <c r="T126" s="20">
        <v>2860</v>
      </c>
      <c r="U126" s="20">
        <v>2860</v>
      </c>
      <c r="V126" s="20">
        <v>2860</v>
      </c>
      <c r="W126" s="20">
        <v>2860</v>
      </c>
      <c r="X126" s="20">
        <v>2860</v>
      </c>
      <c r="Y126" s="20">
        <v>2860</v>
      </c>
      <c r="Z126" s="986">
        <v>2860</v>
      </c>
    </row>
    <row r="127" spans="1:26" ht="13.8" thickBot="1" x14ac:dyDescent="0.3">
      <c r="A127" s="1504"/>
      <c r="B127" s="473" t="s">
        <v>18</v>
      </c>
      <c r="C127" s="20">
        <v>2557</v>
      </c>
      <c r="D127" s="20">
        <v>2557</v>
      </c>
      <c r="E127" s="20">
        <v>2557</v>
      </c>
      <c r="F127" s="977">
        <v>2557</v>
      </c>
      <c r="G127" s="20">
        <v>2557</v>
      </c>
      <c r="H127" s="20">
        <v>2557</v>
      </c>
      <c r="I127" s="977">
        <v>2557</v>
      </c>
      <c r="J127" s="986">
        <v>2557</v>
      </c>
      <c r="K127" s="20">
        <v>2557</v>
      </c>
      <c r="L127" s="20">
        <v>2557</v>
      </c>
      <c r="M127" s="20">
        <v>2557</v>
      </c>
      <c r="N127" s="20">
        <v>2557</v>
      </c>
      <c r="O127" s="20">
        <v>2557</v>
      </c>
      <c r="P127" s="20">
        <v>2557</v>
      </c>
      <c r="Q127" s="20">
        <v>2557</v>
      </c>
      <c r="R127" s="986">
        <v>2557</v>
      </c>
      <c r="S127" s="20">
        <v>2557</v>
      </c>
      <c r="T127" s="20">
        <v>2557</v>
      </c>
      <c r="U127" s="20">
        <v>2557</v>
      </c>
      <c r="V127" s="20">
        <v>2557</v>
      </c>
      <c r="W127" s="20">
        <v>2557</v>
      </c>
      <c r="X127" s="20">
        <v>2557</v>
      </c>
      <c r="Y127" s="20">
        <v>2557</v>
      </c>
      <c r="Z127" s="986">
        <v>2557</v>
      </c>
    </row>
    <row r="128" spans="1:26" ht="13.8" thickBot="1" x14ac:dyDescent="0.3">
      <c r="A128" s="1504"/>
      <c r="B128" s="471" t="s">
        <v>1107</v>
      </c>
      <c r="C128" s="18">
        <v>0</v>
      </c>
      <c r="D128" s="18">
        <v>0</v>
      </c>
      <c r="E128" s="18">
        <v>0</v>
      </c>
      <c r="F128" s="977">
        <v>0</v>
      </c>
      <c r="G128" s="18">
        <v>0</v>
      </c>
      <c r="H128" s="18">
        <v>0</v>
      </c>
      <c r="I128" s="977">
        <v>0</v>
      </c>
      <c r="J128" s="986">
        <v>8.1120000000000001</v>
      </c>
      <c r="K128" s="18">
        <v>0</v>
      </c>
      <c r="L128" s="18">
        <v>0</v>
      </c>
      <c r="M128" s="18">
        <v>0</v>
      </c>
      <c r="N128" s="18">
        <v>0</v>
      </c>
      <c r="O128" s="18">
        <v>0</v>
      </c>
      <c r="P128" s="18">
        <v>0</v>
      </c>
      <c r="Q128" s="18">
        <v>0</v>
      </c>
      <c r="R128" s="986">
        <v>54</v>
      </c>
      <c r="S128" s="18">
        <v>0</v>
      </c>
      <c r="T128" s="18">
        <v>0</v>
      </c>
      <c r="U128" s="18">
        <v>0</v>
      </c>
      <c r="V128" s="18">
        <v>0</v>
      </c>
      <c r="W128" s="18">
        <v>0</v>
      </c>
      <c r="X128" s="18">
        <v>0</v>
      </c>
      <c r="Y128" s="18">
        <v>0</v>
      </c>
      <c r="Z128" s="986">
        <v>2</v>
      </c>
    </row>
    <row r="129" spans="1:26" ht="13.8" thickBot="1" x14ac:dyDescent="0.3">
      <c r="A129" s="1504"/>
      <c r="B129" s="473" t="s">
        <v>287</v>
      </c>
      <c r="C129" s="975">
        <v>27.313871071676001</v>
      </c>
      <c r="D129" s="975">
        <v>11.3800725950748</v>
      </c>
      <c r="E129" s="975">
        <v>14.905755657553099</v>
      </c>
      <c r="F129" s="976">
        <v>8.5391366984689405</v>
      </c>
      <c r="G129" s="975">
        <v>38.323762776930998</v>
      </c>
      <c r="H129" s="975">
        <v>10.397445003647199</v>
      </c>
      <c r="I129" s="976">
        <v>4.8662742007513398</v>
      </c>
      <c r="J129" s="1001">
        <v>50.124146545049001</v>
      </c>
      <c r="K129" s="975">
        <v>35.099720425820898</v>
      </c>
      <c r="L129" s="975">
        <v>16.077935939159801</v>
      </c>
      <c r="M129" s="975">
        <v>27.640832207268598</v>
      </c>
      <c r="N129" s="975">
        <v>17.8262070070497</v>
      </c>
      <c r="O129" s="975">
        <v>74.630983951598196</v>
      </c>
      <c r="P129" s="975">
        <v>12.9246754189742</v>
      </c>
      <c r="Q129" s="975">
        <v>6.4381508845751299</v>
      </c>
      <c r="R129" s="991">
        <v>81.577583170971494</v>
      </c>
      <c r="S129" s="975">
        <v>1.0923840673235601</v>
      </c>
      <c r="T129" s="975">
        <v>0.68291392670856699</v>
      </c>
      <c r="U129" s="975">
        <v>1.1121839018333199</v>
      </c>
      <c r="V129" s="975">
        <v>0.27195631555301802</v>
      </c>
      <c r="W129" s="975">
        <v>1.2706569900287801</v>
      </c>
      <c r="X129" s="975">
        <v>0.58794169418789599</v>
      </c>
      <c r="Y129" s="975">
        <v>0.15126335723829801</v>
      </c>
      <c r="Z129" s="1001">
        <v>1.9666513710222</v>
      </c>
    </row>
    <row r="130" spans="1:26" ht="13.8" thickBot="1" x14ac:dyDescent="0.3">
      <c r="A130" s="1504"/>
      <c r="B130" s="471" t="s">
        <v>254</v>
      </c>
      <c r="C130" s="975">
        <v>1.0129514832514299</v>
      </c>
      <c r="D130" s="975">
        <v>0.42203689782528397</v>
      </c>
      <c r="E130" s="975">
        <v>0.55278899364649103</v>
      </c>
      <c r="F130" s="976">
        <v>0.31667906616760799</v>
      </c>
      <c r="G130" s="975">
        <v>1.4212599981451901</v>
      </c>
      <c r="H130" s="975">
        <v>0.38559555732073503</v>
      </c>
      <c r="I130" s="976">
        <v>0.180468731679371</v>
      </c>
      <c r="J130" s="940">
        <v>1.8588843908753101</v>
      </c>
      <c r="K130" s="975">
        <v>1.30169443114619</v>
      </c>
      <c r="L130" s="975">
        <v>0.59626001069038703</v>
      </c>
      <c r="M130" s="975">
        <v>1.0250770353709</v>
      </c>
      <c r="N130" s="975">
        <v>0.661095704126057</v>
      </c>
      <c r="O130" s="975">
        <v>2.7677353272959602</v>
      </c>
      <c r="P130" s="975">
        <v>0.47931943084294198</v>
      </c>
      <c r="Q130" s="975">
        <v>0.23876273234260001</v>
      </c>
      <c r="R130" s="991">
        <v>3.0253541746703299</v>
      </c>
      <c r="S130" s="975">
        <v>4.0511726015397397E-2</v>
      </c>
      <c r="T130" s="975">
        <v>2.5326277376693102E-2</v>
      </c>
      <c r="U130" s="975">
        <v>4.12460148930947E-2</v>
      </c>
      <c r="V130" s="975">
        <v>1.0085664990367799E-2</v>
      </c>
      <c r="W130" s="975">
        <v>4.7123085533202103E-2</v>
      </c>
      <c r="X130" s="975">
        <v>2.1804174502770099E-2</v>
      </c>
      <c r="Y130" s="975">
        <v>5.6096933925639404E-3</v>
      </c>
      <c r="Z130" s="1001">
        <v>7.2934459494508996E-2</v>
      </c>
    </row>
    <row r="131" spans="1:26" x14ac:dyDescent="0.25">
      <c r="A131" s="1505"/>
      <c r="B131" s="598" t="s">
        <v>154</v>
      </c>
      <c r="C131" s="942">
        <f>C125/$J$125 * 100</f>
        <v>28.50374403144248</v>
      </c>
      <c r="D131" s="942">
        <f t="shared" ref="D131:I131" si="47">D125/$J$125 * 100</f>
        <v>4.0601878719753444</v>
      </c>
      <c r="E131" s="942">
        <f t="shared" si="47"/>
        <v>13.093241914716227</v>
      </c>
      <c r="F131" s="942">
        <f t="shared" si="47"/>
        <v>2.0502673161877025</v>
      </c>
      <c r="G131" s="942">
        <f t="shared" si="47"/>
        <v>47.515945323994885</v>
      </c>
      <c r="H131" s="942">
        <f t="shared" si="47"/>
        <v>3.6914724542451434</v>
      </c>
      <c r="I131" s="942">
        <f t="shared" si="47"/>
        <v>1.0851410874382539</v>
      </c>
      <c r="J131" s="961">
        <f>SUM(C131:I131)</f>
        <v>100.00000000000004</v>
      </c>
      <c r="K131" s="942">
        <f>K125/$R$125 * 100</f>
        <v>18.763230739676121</v>
      </c>
      <c r="L131" s="942">
        <f t="shared" ref="L131:Q131" si="48">L125/$R$125 * 100</f>
        <v>4.1761040389498412</v>
      </c>
      <c r="M131" s="942">
        <f t="shared" si="48"/>
        <v>16.577672629360517</v>
      </c>
      <c r="N131" s="942">
        <f t="shared" si="48"/>
        <v>1.815516666460357</v>
      </c>
      <c r="O131" s="942">
        <f t="shared" si="48"/>
        <v>55.053999611469884</v>
      </c>
      <c r="P131" s="942">
        <f t="shared" si="48"/>
        <v>2.8759827752475591</v>
      </c>
      <c r="Q131" s="942">
        <f t="shared" si="48"/>
        <v>0.73749353883571911</v>
      </c>
      <c r="R131" s="961">
        <f>SUM(K131:Q131)</f>
        <v>100.00000000000001</v>
      </c>
      <c r="S131" s="942">
        <f>S125/$Z$125 * 100</f>
        <v>21.86611462076711</v>
      </c>
      <c r="T131" s="942">
        <f t="shared" ref="T131:Y131" si="49">T125/$Z$125 * 100</f>
        <v>6.3239650378700691</v>
      </c>
      <c r="U131" s="942">
        <f t="shared" si="49"/>
        <v>28.255641955392548</v>
      </c>
      <c r="V131" s="942">
        <f t="shared" si="49"/>
        <v>1.2075645117833911</v>
      </c>
      <c r="W131" s="942">
        <f t="shared" si="49"/>
        <v>36.932257604733493</v>
      </c>
      <c r="X131" s="942">
        <f t="shared" si="49"/>
        <v>4.8552918113725534</v>
      </c>
      <c r="Y131" s="942">
        <f t="shared" si="49"/>
        <v>0.5591644580809213</v>
      </c>
      <c r="Z131" s="961">
        <f>SUM(S131:Y131)</f>
        <v>100.00000000000009</v>
      </c>
    </row>
    <row r="132" spans="1:26" ht="13.8" thickBot="1" x14ac:dyDescent="0.3">
      <c r="A132" s="1503" t="s">
        <v>107</v>
      </c>
      <c r="B132" s="471" t="s">
        <v>1106</v>
      </c>
      <c r="C132" s="980">
        <v>9.2505308302969809</v>
      </c>
      <c r="D132" s="980">
        <v>1.3798399403574699</v>
      </c>
      <c r="E132" s="980">
        <v>5.0388897176134497</v>
      </c>
      <c r="F132" s="980">
        <v>0.81428105250982097</v>
      </c>
      <c r="G132" s="980">
        <v>15.572756845218301</v>
      </c>
      <c r="H132" s="980">
        <v>2.0552863255951901</v>
      </c>
      <c r="I132" s="981">
        <v>0.28555769762684402</v>
      </c>
      <c r="J132" s="993">
        <v>34.397142409217999</v>
      </c>
      <c r="K132" s="980">
        <v>15.237332999090601</v>
      </c>
      <c r="L132" s="980">
        <v>3.23502786033866</v>
      </c>
      <c r="M132" s="980">
        <v>10.750236234461299</v>
      </c>
      <c r="N132" s="980">
        <v>2.1346291095712999</v>
      </c>
      <c r="O132" s="980">
        <v>42.547961805395403</v>
      </c>
      <c r="P132" s="980">
        <v>3.3915267086384602</v>
      </c>
      <c r="Q132" s="981">
        <v>0.99160227054840799</v>
      </c>
      <c r="R132" s="993">
        <v>78.288316988044201</v>
      </c>
      <c r="S132" s="980">
        <v>0.61359039351599098</v>
      </c>
      <c r="T132" s="980">
        <v>0.18575178189997299</v>
      </c>
      <c r="U132" s="980">
        <v>0.684248459333758</v>
      </c>
      <c r="V132" s="980">
        <v>4.08093063429492E-2</v>
      </c>
      <c r="W132" s="980">
        <v>0.99923635426448199</v>
      </c>
      <c r="X132" s="980">
        <v>0.154321742894164</v>
      </c>
      <c r="Y132" s="980">
        <v>1.80076915280299E-2</v>
      </c>
      <c r="Z132" s="993">
        <v>2.69596572977935</v>
      </c>
    </row>
    <row r="133" spans="1:26" ht="13.8" thickBot="1" x14ac:dyDescent="0.3">
      <c r="A133" s="1504"/>
      <c r="B133" s="473" t="s">
        <v>17</v>
      </c>
      <c r="C133" s="20">
        <v>2357</v>
      </c>
      <c r="D133" s="20">
        <v>2357</v>
      </c>
      <c r="E133" s="20">
        <v>2357</v>
      </c>
      <c r="F133" s="20">
        <v>2357</v>
      </c>
      <c r="G133" s="20">
        <v>2357</v>
      </c>
      <c r="H133" s="20">
        <v>2357</v>
      </c>
      <c r="I133" s="977">
        <v>2357</v>
      </c>
      <c r="J133" s="986">
        <v>2357</v>
      </c>
      <c r="K133" s="20">
        <v>2357</v>
      </c>
      <c r="L133" s="20">
        <v>2357</v>
      </c>
      <c r="M133" s="20">
        <v>2357</v>
      </c>
      <c r="N133" s="20">
        <v>2357</v>
      </c>
      <c r="O133" s="20">
        <v>2357</v>
      </c>
      <c r="P133" s="20">
        <v>2357</v>
      </c>
      <c r="Q133" s="977">
        <v>2357</v>
      </c>
      <c r="R133" s="986">
        <v>2357</v>
      </c>
      <c r="S133" s="20">
        <v>2357</v>
      </c>
      <c r="T133" s="20">
        <v>2357</v>
      </c>
      <c r="U133" s="20">
        <v>2357</v>
      </c>
      <c r="V133" s="20">
        <v>2357</v>
      </c>
      <c r="W133" s="20">
        <v>2357</v>
      </c>
      <c r="X133" s="20">
        <v>2357</v>
      </c>
      <c r="Y133" s="20">
        <v>2357</v>
      </c>
      <c r="Z133" s="986">
        <v>2357</v>
      </c>
    </row>
    <row r="134" spans="1:26" ht="13.8" thickBot="1" x14ac:dyDescent="0.3">
      <c r="A134" s="1504"/>
      <c r="B134" s="473" t="s">
        <v>18</v>
      </c>
      <c r="C134" s="20">
        <v>2044</v>
      </c>
      <c r="D134" s="20">
        <v>2044</v>
      </c>
      <c r="E134" s="20">
        <v>2044</v>
      </c>
      <c r="F134" s="20">
        <v>2044</v>
      </c>
      <c r="G134" s="20">
        <v>2044</v>
      </c>
      <c r="H134" s="20">
        <v>2044</v>
      </c>
      <c r="I134" s="977">
        <v>2044</v>
      </c>
      <c r="J134" s="986">
        <v>2044</v>
      </c>
      <c r="K134" s="20">
        <v>2044</v>
      </c>
      <c r="L134" s="20">
        <v>2044</v>
      </c>
      <c r="M134" s="20">
        <v>2044</v>
      </c>
      <c r="N134" s="20">
        <v>2044</v>
      </c>
      <c r="O134" s="20">
        <v>2044</v>
      </c>
      <c r="P134" s="20">
        <v>2044</v>
      </c>
      <c r="Q134" s="977">
        <v>2044</v>
      </c>
      <c r="R134" s="986">
        <v>2044</v>
      </c>
      <c r="S134" s="20">
        <v>2044</v>
      </c>
      <c r="T134" s="20">
        <v>2044</v>
      </c>
      <c r="U134" s="20">
        <v>2044</v>
      </c>
      <c r="V134" s="20">
        <v>2044</v>
      </c>
      <c r="W134" s="20">
        <v>2044</v>
      </c>
      <c r="X134" s="20">
        <v>2044</v>
      </c>
      <c r="Y134" s="20">
        <v>2044</v>
      </c>
      <c r="Z134" s="986">
        <v>2044</v>
      </c>
    </row>
    <row r="135" spans="1:26" ht="13.8" thickBot="1" x14ac:dyDescent="0.3">
      <c r="A135" s="1504"/>
      <c r="B135" s="471" t="s">
        <v>1107</v>
      </c>
      <c r="C135" s="18">
        <v>0</v>
      </c>
      <c r="D135" s="18">
        <v>0</v>
      </c>
      <c r="E135" s="18">
        <v>0</v>
      </c>
      <c r="F135" s="18">
        <v>0</v>
      </c>
      <c r="G135" s="18">
        <v>0</v>
      </c>
      <c r="H135" s="18">
        <v>0</v>
      </c>
      <c r="I135" s="977">
        <v>0</v>
      </c>
      <c r="J135" s="990">
        <v>11.566000000000001</v>
      </c>
      <c r="K135" s="18">
        <v>0</v>
      </c>
      <c r="L135" s="18">
        <v>0</v>
      </c>
      <c r="M135" s="18">
        <v>0</v>
      </c>
      <c r="N135" s="18">
        <v>0</v>
      </c>
      <c r="O135" s="18">
        <v>0</v>
      </c>
      <c r="P135" s="18">
        <v>0</v>
      </c>
      <c r="Q135" s="977">
        <v>0</v>
      </c>
      <c r="R135" s="990">
        <v>55</v>
      </c>
      <c r="S135" s="18">
        <v>0</v>
      </c>
      <c r="T135" s="18">
        <v>0</v>
      </c>
      <c r="U135" s="18">
        <v>0</v>
      </c>
      <c r="V135" s="18">
        <v>0</v>
      </c>
      <c r="W135" s="18">
        <v>0</v>
      </c>
      <c r="X135" s="18">
        <v>0</v>
      </c>
      <c r="Y135" s="18">
        <v>0</v>
      </c>
      <c r="Z135" s="996">
        <v>2</v>
      </c>
    </row>
    <row r="136" spans="1:26" ht="13.8" thickBot="1" x14ac:dyDescent="0.3">
      <c r="A136" s="1504"/>
      <c r="B136" s="473" t="s">
        <v>287</v>
      </c>
      <c r="C136" s="73">
        <v>27.2049024396864</v>
      </c>
      <c r="D136" s="73">
        <v>12.825640701135701</v>
      </c>
      <c r="E136" s="73">
        <v>19.558382514806699</v>
      </c>
      <c r="F136" s="73">
        <v>9.6943061744561394</v>
      </c>
      <c r="G136" s="73">
        <v>44.297307187377001</v>
      </c>
      <c r="H136" s="73">
        <v>13.7578531161583</v>
      </c>
      <c r="I136" s="956">
        <v>4.8746228761650796</v>
      </c>
      <c r="J136" s="940">
        <v>57.856939201362103</v>
      </c>
      <c r="K136" s="73">
        <v>43.084319099478101</v>
      </c>
      <c r="L136" s="73">
        <v>15.9441231954968</v>
      </c>
      <c r="M136" s="73">
        <v>27.750891616179</v>
      </c>
      <c r="N136" s="73">
        <v>24.3366436200088</v>
      </c>
      <c r="O136" s="73">
        <v>76.2725917986306</v>
      </c>
      <c r="P136" s="73">
        <v>19.050688921927701</v>
      </c>
      <c r="Q136" s="956">
        <v>15.7489788347002</v>
      </c>
      <c r="R136" s="940">
        <v>90.198977329580998</v>
      </c>
      <c r="S136" s="73">
        <v>1.1653581906551</v>
      </c>
      <c r="T136" s="73">
        <v>0.746438116508508</v>
      </c>
      <c r="U136" s="73">
        <v>1.0742052828720501</v>
      </c>
      <c r="V136" s="73">
        <v>0.30423895191226402</v>
      </c>
      <c r="W136" s="73">
        <v>1.2764690113148101</v>
      </c>
      <c r="X136" s="73">
        <v>0.62067203724232101</v>
      </c>
      <c r="Y136" s="73">
        <v>0.15372433690505899</v>
      </c>
      <c r="Z136" s="940">
        <v>2.0174768051620902</v>
      </c>
    </row>
    <row r="137" spans="1:26" ht="13.8" thickBot="1" x14ac:dyDescent="0.3">
      <c r="A137" s="1504"/>
      <c r="B137" s="471" t="s">
        <v>254</v>
      </c>
      <c r="C137" s="73">
        <v>1.12843742358982</v>
      </c>
      <c r="D137" s="73">
        <v>0.53199723765835605</v>
      </c>
      <c r="E137" s="73">
        <v>0.81126594089146098</v>
      </c>
      <c r="F137" s="73">
        <v>0.402112005630124</v>
      </c>
      <c r="G137" s="73">
        <v>1.8374165945020999</v>
      </c>
      <c r="H137" s="73">
        <v>0.57066465718609405</v>
      </c>
      <c r="I137" s="956">
        <v>0.20219542751703801</v>
      </c>
      <c r="J137" s="940">
        <v>2.3998592001541601</v>
      </c>
      <c r="K137" s="73">
        <v>1.7871028263940001</v>
      </c>
      <c r="L137" s="73">
        <v>0.66134937774591895</v>
      </c>
      <c r="M137" s="73">
        <v>1.15108461451415</v>
      </c>
      <c r="N137" s="73">
        <v>1.00946435982525</v>
      </c>
      <c r="O137" s="73">
        <v>3.1637256252096599</v>
      </c>
      <c r="P137" s="73">
        <v>0.79020721990572995</v>
      </c>
      <c r="Q137" s="956">
        <v>0.65325494696405595</v>
      </c>
      <c r="R137" s="940">
        <v>3.7413808711089902</v>
      </c>
      <c r="S137" s="73">
        <v>4.8338118364422498E-2</v>
      </c>
      <c r="T137" s="73">
        <v>3.09616513762365E-2</v>
      </c>
      <c r="U137" s="73">
        <v>4.4557169227057998E-2</v>
      </c>
      <c r="V137" s="73">
        <v>1.26195864812482E-2</v>
      </c>
      <c r="W137" s="73">
        <v>5.2946905640030899E-2</v>
      </c>
      <c r="X137" s="73">
        <v>2.5744975787093501E-2</v>
      </c>
      <c r="Y137" s="73">
        <v>6.3763615791227199E-3</v>
      </c>
      <c r="Z137" s="940">
        <v>8.3683311609610303E-2</v>
      </c>
    </row>
    <row r="138" spans="1:26" x14ac:dyDescent="0.25">
      <c r="A138" s="1505"/>
      <c r="B138" s="598" t="s">
        <v>154</v>
      </c>
      <c r="C138" s="942">
        <f>C132/$J$132 * 100</f>
        <v>26.893312009017222</v>
      </c>
      <c r="D138" s="942">
        <f t="shared" ref="D138:I138" si="50">D132/$J$132 * 100</f>
        <v>4.0114958502706619</v>
      </c>
      <c r="E138" s="942">
        <f t="shared" si="50"/>
        <v>14.649152123355138</v>
      </c>
      <c r="F138" s="942">
        <f t="shared" si="50"/>
        <v>2.367292732699807</v>
      </c>
      <c r="G138" s="942">
        <f t="shared" si="50"/>
        <v>45.273402830826434</v>
      </c>
      <c r="H138" s="942">
        <f t="shared" si="50"/>
        <v>5.9751659051898436</v>
      </c>
      <c r="I138" s="942">
        <f t="shared" si="50"/>
        <v>0.83017854864105867</v>
      </c>
      <c r="J138" s="961">
        <f>SUM(C138:I138)</f>
        <v>100.00000000000016</v>
      </c>
      <c r="K138" s="942">
        <f>K132/$R$132 * 100</f>
        <v>19.463099457633724</v>
      </c>
      <c r="L138" s="942">
        <f t="shared" ref="L138:Q138" si="51">L132/$R$132 * 100</f>
        <v>4.1321974782427588</v>
      </c>
      <c r="M138" s="942">
        <f t="shared" si="51"/>
        <v>13.73159706077603</v>
      </c>
      <c r="N138" s="942">
        <f t="shared" si="51"/>
        <v>2.7266253659499284</v>
      </c>
      <c r="O138" s="942">
        <f t="shared" si="51"/>
        <v>54.347779390752663</v>
      </c>
      <c r="P138" s="942">
        <f t="shared" si="51"/>
        <v>4.3320981202807012</v>
      </c>
      <c r="Q138" s="942">
        <f t="shared" si="51"/>
        <v>1.2666031263641042</v>
      </c>
      <c r="R138" s="961">
        <f>SUM(K138:Q138)</f>
        <v>99.999999999999915</v>
      </c>
      <c r="S138" s="942">
        <f>S132/$Z$132 * 100</f>
        <v>22.759576901825454</v>
      </c>
      <c r="T138" s="942">
        <f t="shared" ref="T138:Y138" si="52">T132/$Z$132 * 100</f>
        <v>6.8899904716213047</v>
      </c>
      <c r="U138" s="942">
        <f t="shared" si="52"/>
        <v>25.380458355817453</v>
      </c>
      <c r="V138" s="942">
        <f t="shared" si="52"/>
        <v>1.5137175481191751</v>
      </c>
      <c r="W138" s="942">
        <f t="shared" si="52"/>
        <v>37.064134132975937</v>
      </c>
      <c r="X138" s="942">
        <f t="shared" si="52"/>
        <v>5.7241730185789264</v>
      </c>
      <c r="Y138" s="942">
        <f t="shared" si="52"/>
        <v>0.66794957106163699</v>
      </c>
      <c r="Z138" s="961">
        <f>SUM(S138:Y138)</f>
        <v>99.999999999999886</v>
      </c>
    </row>
    <row r="139" spans="1:26" ht="13.8" thickBot="1" x14ac:dyDescent="0.3">
      <c r="A139" s="1503" t="s">
        <v>117</v>
      </c>
      <c r="B139" s="471" t="s">
        <v>1106</v>
      </c>
      <c r="C139" s="980">
        <v>7.7041382362302802</v>
      </c>
      <c r="D139" s="980">
        <v>1.58438493186254</v>
      </c>
      <c r="E139" s="980">
        <v>4.5493540767480001</v>
      </c>
      <c r="F139" s="981">
        <v>1.7616128310872801</v>
      </c>
      <c r="G139" s="980">
        <v>14.87939407176</v>
      </c>
      <c r="H139" s="980">
        <v>1.7476103646630401</v>
      </c>
      <c r="I139" s="981">
        <v>0.24840002076334999</v>
      </c>
      <c r="J139" s="993">
        <v>32.474894533114501</v>
      </c>
      <c r="K139" s="980">
        <v>12.553138102036399</v>
      </c>
      <c r="L139" s="980">
        <v>3.88286267025837</v>
      </c>
      <c r="M139" s="980">
        <v>8.7712424893153003</v>
      </c>
      <c r="N139" s="981">
        <v>2.8186197719121702</v>
      </c>
      <c r="O139" s="980">
        <v>41.485352776640397</v>
      </c>
      <c r="P139" s="980">
        <v>2.9045779429656502</v>
      </c>
      <c r="Q139" s="981">
        <v>0.88471639106405597</v>
      </c>
      <c r="R139" s="993">
        <v>73.300510144192302</v>
      </c>
      <c r="S139" s="980">
        <v>0.62978502822465099</v>
      </c>
      <c r="T139" s="980">
        <v>0.20645731273071299</v>
      </c>
      <c r="U139" s="980">
        <v>0.574393765709312</v>
      </c>
      <c r="V139" s="980">
        <v>4.80419218840848E-2</v>
      </c>
      <c r="W139" s="980">
        <v>0.95619329574616496</v>
      </c>
      <c r="X139" s="980">
        <v>0.20207639015689599</v>
      </c>
      <c r="Y139" s="981">
        <v>2.5961036209822201E-2</v>
      </c>
      <c r="Z139" s="993">
        <v>2.6429087506616402</v>
      </c>
    </row>
    <row r="140" spans="1:26" ht="13.8" thickBot="1" x14ac:dyDescent="0.3">
      <c r="A140" s="1504"/>
      <c r="B140" s="473" t="s">
        <v>17</v>
      </c>
      <c r="C140" s="20">
        <v>1148</v>
      </c>
      <c r="D140" s="20">
        <v>1148</v>
      </c>
      <c r="E140" s="20">
        <v>1148</v>
      </c>
      <c r="F140" s="977">
        <v>1148</v>
      </c>
      <c r="G140" s="20">
        <v>1148</v>
      </c>
      <c r="H140" s="20">
        <v>1148</v>
      </c>
      <c r="I140" s="977">
        <v>1148</v>
      </c>
      <c r="J140" s="986">
        <v>1148</v>
      </c>
      <c r="K140" s="20">
        <v>1148</v>
      </c>
      <c r="L140" s="20">
        <v>1148</v>
      </c>
      <c r="M140" s="20">
        <v>1148</v>
      </c>
      <c r="N140" s="977">
        <v>1148</v>
      </c>
      <c r="O140" s="20">
        <v>1148</v>
      </c>
      <c r="P140" s="20">
        <v>1148</v>
      </c>
      <c r="Q140" s="977">
        <v>1148</v>
      </c>
      <c r="R140" s="986">
        <v>1148</v>
      </c>
      <c r="S140" s="20">
        <v>1148</v>
      </c>
      <c r="T140" s="20">
        <v>1148</v>
      </c>
      <c r="U140" s="20">
        <v>1148</v>
      </c>
      <c r="V140" s="20">
        <v>1148</v>
      </c>
      <c r="W140" s="20">
        <v>1148</v>
      </c>
      <c r="X140" s="20">
        <v>1148</v>
      </c>
      <c r="Y140" s="977">
        <v>1148</v>
      </c>
      <c r="Z140" s="986">
        <v>1148</v>
      </c>
    </row>
    <row r="141" spans="1:26" ht="13.8" thickBot="1" x14ac:dyDescent="0.3">
      <c r="A141" s="1504"/>
      <c r="B141" s="473" t="s">
        <v>18</v>
      </c>
      <c r="C141" s="20">
        <v>1038</v>
      </c>
      <c r="D141" s="20">
        <v>1038</v>
      </c>
      <c r="E141" s="20">
        <v>1038</v>
      </c>
      <c r="F141" s="977">
        <v>1038</v>
      </c>
      <c r="G141" s="20">
        <v>1038</v>
      </c>
      <c r="H141" s="20">
        <v>1038</v>
      </c>
      <c r="I141" s="977">
        <v>1038</v>
      </c>
      <c r="J141" s="986">
        <v>1038</v>
      </c>
      <c r="K141" s="20">
        <v>1038</v>
      </c>
      <c r="L141" s="20">
        <v>1038</v>
      </c>
      <c r="M141" s="20">
        <v>1038</v>
      </c>
      <c r="N141" s="977">
        <v>1038</v>
      </c>
      <c r="O141" s="20">
        <v>1038</v>
      </c>
      <c r="P141" s="20">
        <v>1038</v>
      </c>
      <c r="Q141" s="977">
        <v>1038</v>
      </c>
      <c r="R141" s="986">
        <v>1038</v>
      </c>
      <c r="S141" s="20">
        <v>1038</v>
      </c>
      <c r="T141" s="20">
        <v>1038</v>
      </c>
      <c r="U141" s="20">
        <v>1038</v>
      </c>
      <c r="V141" s="20">
        <v>1038</v>
      </c>
      <c r="W141" s="20">
        <v>1038</v>
      </c>
      <c r="X141" s="20">
        <v>1038</v>
      </c>
      <c r="Y141" s="977">
        <v>1038</v>
      </c>
      <c r="Z141" s="986">
        <v>1038</v>
      </c>
    </row>
    <row r="142" spans="1:26" ht="13.8" thickBot="1" x14ac:dyDescent="0.3">
      <c r="A142" s="1504"/>
      <c r="B142" s="471" t="s">
        <v>1107</v>
      </c>
      <c r="C142" s="18">
        <v>0</v>
      </c>
      <c r="D142" s="18">
        <v>0</v>
      </c>
      <c r="E142" s="18">
        <v>0</v>
      </c>
      <c r="F142" s="977">
        <v>0</v>
      </c>
      <c r="G142" s="18">
        <v>0</v>
      </c>
      <c r="H142" s="18">
        <v>0</v>
      </c>
      <c r="I142" s="977">
        <v>0</v>
      </c>
      <c r="J142" s="990">
        <v>13.449</v>
      </c>
      <c r="K142" s="18">
        <v>0</v>
      </c>
      <c r="L142" s="18">
        <v>0</v>
      </c>
      <c r="M142" s="18">
        <v>0</v>
      </c>
      <c r="N142" s="977">
        <v>0</v>
      </c>
      <c r="O142" s="18">
        <v>0</v>
      </c>
      <c r="P142" s="18">
        <v>0</v>
      </c>
      <c r="Q142" s="977">
        <v>0</v>
      </c>
      <c r="R142" s="990">
        <v>55</v>
      </c>
      <c r="S142" s="18">
        <v>0</v>
      </c>
      <c r="T142" s="18">
        <v>0</v>
      </c>
      <c r="U142" s="18">
        <v>0</v>
      </c>
      <c r="V142" s="18">
        <v>0</v>
      </c>
      <c r="W142" s="18">
        <v>0</v>
      </c>
      <c r="X142" s="18">
        <v>0</v>
      </c>
      <c r="Y142" s="977">
        <v>0</v>
      </c>
      <c r="Z142" s="996">
        <v>2</v>
      </c>
    </row>
    <row r="143" spans="1:26" ht="13.8" thickBot="1" x14ac:dyDescent="0.3">
      <c r="A143" s="1504"/>
      <c r="B143" s="473" t="s">
        <v>287</v>
      </c>
      <c r="C143" s="73">
        <v>21.845100725873898</v>
      </c>
      <c r="D143" s="73">
        <v>9.9254396978338999</v>
      </c>
      <c r="E143" s="73">
        <v>14.963170069020199</v>
      </c>
      <c r="F143" s="956">
        <v>18.132504862185801</v>
      </c>
      <c r="G143" s="73">
        <v>44.280050589917302</v>
      </c>
      <c r="H143" s="73">
        <v>9.3615638091044104</v>
      </c>
      <c r="I143" s="956">
        <v>6.1830696548345401</v>
      </c>
      <c r="J143" s="940">
        <v>53.935406854017899</v>
      </c>
      <c r="K143" s="73">
        <v>29.306195740171901</v>
      </c>
      <c r="L143" s="73">
        <v>16.606330976748801</v>
      </c>
      <c r="M143" s="73">
        <v>21.874274832896699</v>
      </c>
      <c r="N143" s="956">
        <v>25.895149060027499</v>
      </c>
      <c r="O143" s="73">
        <v>74.188655968475203</v>
      </c>
      <c r="P143" s="73">
        <v>12.6341117079104</v>
      </c>
      <c r="Q143" s="956">
        <v>15.3156148929029</v>
      </c>
      <c r="R143" s="940">
        <v>81.667807191202201</v>
      </c>
      <c r="S143" s="73">
        <v>1.1822808100886</v>
      </c>
      <c r="T143" s="73">
        <v>0.76496827009813095</v>
      </c>
      <c r="U143" s="73">
        <v>1.0530592737995501</v>
      </c>
      <c r="V143" s="73">
        <v>0.34931927546932301</v>
      </c>
      <c r="W143" s="73">
        <v>1.2442040993521699</v>
      </c>
      <c r="X143" s="73">
        <v>0.76811723907010399</v>
      </c>
      <c r="Y143" s="956">
        <v>0.23005917112181701</v>
      </c>
      <c r="Z143" s="940">
        <v>2.1660821269980399</v>
      </c>
    </row>
    <row r="144" spans="1:26" ht="13.8" thickBot="1" x14ac:dyDescent="0.3">
      <c r="A144" s="1504"/>
      <c r="B144" s="471" t="s">
        <v>254</v>
      </c>
      <c r="C144" s="73">
        <v>1.2715285864494501</v>
      </c>
      <c r="D144" s="73">
        <v>0.577725892283388</v>
      </c>
      <c r="E144" s="73">
        <v>0.87095494433353504</v>
      </c>
      <c r="F144" s="956">
        <v>1.0554310811162699</v>
      </c>
      <c r="G144" s="73">
        <v>2.57739027350057</v>
      </c>
      <c r="H144" s="73">
        <v>0.54490460568341703</v>
      </c>
      <c r="I144" s="956">
        <v>0.35989533382276201</v>
      </c>
      <c r="J144" s="940">
        <v>3.1393955329964198</v>
      </c>
      <c r="K144" s="73">
        <v>1.70581340463107</v>
      </c>
      <c r="L144" s="73">
        <v>0.96659771991655297</v>
      </c>
      <c r="M144" s="73">
        <v>1.27322671142169</v>
      </c>
      <c r="N144" s="956">
        <v>1.5072680457451799</v>
      </c>
      <c r="O144" s="73">
        <v>4.3182678824844896</v>
      </c>
      <c r="P144" s="73">
        <v>0.73538842427841999</v>
      </c>
      <c r="Q144" s="956">
        <v>0.89146955190328503</v>
      </c>
      <c r="R144" s="940">
        <v>4.7536036907928398</v>
      </c>
      <c r="S144" s="73">
        <v>6.8816521658685501E-2</v>
      </c>
      <c r="T144" s="73">
        <v>4.4526186231061499E-2</v>
      </c>
      <c r="U144" s="73">
        <v>6.1294978066907299E-2</v>
      </c>
      <c r="V144" s="73">
        <v>2.0332680088353601E-2</v>
      </c>
      <c r="W144" s="73">
        <v>7.2420864502128895E-2</v>
      </c>
      <c r="X144" s="73">
        <v>4.4709476943059101E-2</v>
      </c>
      <c r="Y144" s="956">
        <v>1.3390957374244601E-2</v>
      </c>
      <c r="Z144" s="940">
        <v>0.126080230969732</v>
      </c>
    </row>
    <row r="145" spans="1:26" x14ac:dyDescent="0.25">
      <c r="A145" s="1505"/>
      <c r="B145" s="598" t="s">
        <v>154</v>
      </c>
      <c r="C145" s="942">
        <f>C139/$J$139 * 100</f>
        <v>23.723366455815292</v>
      </c>
      <c r="D145" s="942">
        <f t="shared" ref="D145:I145" si="53">D139/$J$139 * 100</f>
        <v>4.8787993144887656</v>
      </c>
      <c r="E145" s="942">
        <f t="shared" si="53"/>
        <v>14.008834030574125</v>
      </c>
      <c r="F145" s="942">
        <f t="shared" si="53"/>
        <v>5.4245374970840059</v>
      </c>
      <c r="G145" s="942">
        <f t="shared" si="53"/>
        <v>45.81814440255549</v>
      </c>
      <c r="H145" s="942">
        <f t="shared" si="53"/>
        <v>5.3814196775327776</v>
      </c>
      <c r="I145" s="942">
        <f t="shared" si="53"/>
        <v>0.7648986219495113</v>
      </c>
      <c r="J145" s="961">
        <f>SUM(C145:I145)</f>
        <v>99.999999999999972</v>
      </c>
      <c r="K145" s="942">
        <f>K139/$R$139 * 100</f>
        <v>17.125580814298058</v>
      </c>
      <c r="L145" s="942">
        <f t="shared" ref="L145:Q145" si="54">L139/$R$139 * 100</f>
        <v>5.297183693019651</v>
      </c>
      <c r="M145" s="942">
        <f t="shared" si="54"/>
        <v>11.966141125158673</v>
      </c>
      <c r="N145" s="942">
        <f t="shared" si="54"/>
        <v>3.8452935271085469</v>
      </c>
      <c r="O145" s="942">
        <f t="shared" si="54"/>
        <v>56.596267468033901</v>
      </c>
      <c r="P145" s="942">
        <f t="shared" si="54"/>
        <v>3.9625617028475535</v>
      </c>
      <c r="Q145" s="942">
        <f t="shared" si="54"/>
        <v>1.2069716695336714</v>
      </c>
      <c r="R145" s="961">
        <f>SUM(K145:Q145)</f>
        <v>100.00000000000004</v>
      </c>
      <c r="S145" s="942">
        <f>S139/$Z$139 * 100</f>
        <v>23.829238450513554</v>
      </c>
      <c r="T145" s="942">
        <f t="shared" ref="T145:Y145" si="55">T139/$Z$139 * 100</f>
        <v>7.8117457774138952</v>
      </c>
      <c r="U145" s="942">
        <f t="shared" si="55"/>
        <v>21.733393767965509</v>
      </c>
      <c r="V145" s="942">
        <f t="shared" si="55"/>
        <v>1.8177669536285623</v>
      </c>
      <c r="W145" s="942">
        <f t="shared" si="55"/>
        <v>36.179580377369682</v>
      </c>
      <c r="X145" s="942">
        <f t="shared" si="55"/>
        <v>7.6459843763545408</v>
      </c>
      <c r="Y145" s="942">
        <f t="shared" si="55"/>
        <v>0.98229029675439894</v>
      </c>
      <c r="Z145" s="961">
        <f>SUM(S145:Y145)</f>
        <v>100.00000000000014</v>
      </c>
    </row>
    <row r="146" spans="1:26" ht="13.8" thickBot="1" x14ac:dyDescent="0.3">
      <c r="A146" s="1503" t="s">
        <v>125</v>
      </c>
      <c r="B146" s="471" t="s">
        <v>1106</v>
      </c>
      <c r="C146" s="975">
        <v>10.233231128529299</v>
      </c>
      <c r="D146" s="976">
        <v>2.87867417066896</v>
      </c>
      <c r="E146" s="975">
        <v>8.0426490062927893</v>
      </c>
      <c r="F146" s="976">
        <v>1.8177844919511299</v>
      </c>
      <c r="G146" s="975">
        <v>11.8861385219016</v>
      </c>
      <c r="H146" s="976">
        <v>1.9213143125589101</v>
      </c>
      <c r="I146" s="976">
        <v>1.81642704054427E-2</v>
      </c>
      <c r="J146" s="1002">
        <v>36.797955902308097</v>
      </c>
      <c r="K146" s="975">
        <v>16.948918839609899</v>
      </c>
      <c r="L146" s="976">
        <v>7.0381877892380302</v>
      </c>
      <c r="M146" s="975">
        <v>11.242305632063299</v>
      </c>
      <c r="N146" s="976">
        <v>2.3023643340125299</v>
      </c>
      <c r="O146" s="975">
        <v>39.772011189272298</v>
      </c>
      <c r="P146" s="976">
        <v>3.1127739750323902</v>
      </c>
      <c r="Q146" s="976">
        <v>4.01483715939688E-2</v>
      </c>
      <c r="R146" s="993">
        <v>80.456710130822501</v>
      </c>
      <c r="S146" s="975">
        <v>0.66274293912604698</v>
      </c>
      <c r="T146" s="975">
        <v>0.21227319461643199</v>
      </c>
      <c r="U146" s="975">
        <v>0.45472167420276799</v>
      </c>
      <c r="V146" s="976">
        <v>0.103324464555463</v>
      </c>
      <c r="W146" s="975">
        <v>0.82806122966572304</v>
      </c>
      <c r="X146" s="975">
        <v>0.15443464985160099</v>
      </c>
      <c r="Y146" s="976">
        <v>5.73548165628126E-3</v>
      </c>
      <c r="Z146" s="1002">
        <v>2.4212936336743098</v>
      </c>
    </row>
    <row r="147" spans="1:26" ht="13.8" thickBot="1" x14ac:dyDescent="0.3">
      <c r="A147" s="1504"/>
      <c r="B147" s="473" t="s">
        <v>17</v>
      </c>
      <c r="C147" s="18">
        <v>275</v>
      </c>
      <c r="D147" s="977">
        <v>275</v>
      </c>
      <c r="E147" s="18">
        <v>275</v>
      </c>
      <c r="F147" s="977">
        <v>275</v>
      </c>
      <c r="G147" s="18">
        <v>275</v>
      </c>
      <c r="H147" s="977">
        <v>275</v>
      </c>
      <c r="I147" s="977">
        <v>275</v>
      </c>
      <c r="J147" s="990">
        <v>275</v>
      </c>
      <c r="K147" s="18">
        <v>275</v>
      </c>
      <c r="L147" s="977">
        <v>275</v>
      </c>
      <c r="M147" s="18">
        <v>275</v>
      </c>
      <c r="N147" s="977">
        <v>275</v>
      </c>
      <c r="O147" s="18">
        <v>275</v>
      </c>
      <c r="P147" s="977">
        <v>275</v>
      </c>
      <c r="Q147" s="977">
        <v>275</v>
      </c>
      <c r="R147" s="990">
        <v>275</v>
      </c>
      <c r="S147" s="18">
        <v>275</v>
      </c>
      <c r="T147" s="18">
        <v>275</v>
      </c>
      <c r="U147" s="18">
        <v>275</v>
      </c>
      <c r="V147" s="977">
        <v>275</v>
      </c>
      <c r="W147" s="18">
        <v>275</v>
      </c>
      <c r="X147" s="18">
        <v>275</v>
      </c>
      <c r="Y147" s="977">
        <v>275</v>
      </c>
      <c r="Z147" s="990">
        <v>275</v>
      </c>
    </row>
    <row r="148" spans="1:26" ht="13.8" thickBot="1" x14ac:dyDescent="0.3">
      <c r="A148" s="1504"/>
      <c r="B148" s="473" t="s">
        <v>18</v>
      </c>
      <c r="C148" s="18">
        <v>235</v>
      </c>
      <c r="D148" s="977">
        <v>235</v>
      </c>
      <c r="E148" s="18">
        <v>235</v>
      </c>
      <c r="F148" s="977">
        <v>235</v>
      </c>
      <c r="G148" s="18">
        <v>235</v>
      </c>
      <c r="H148" s="977">
        <v>235</v>
      </c>
      <c r="I148" s="977">
        <v>235</v>
      </c>
      <c r="J148" s="986">
        <v>235</v>
      </c>
      <c r="K148" s="18">
        <v>235</v>
      </c>
      <c r="L148" s="977">
        <v>235</v>
      </c>
      <c r="M148" s="18">
        <v>235</v>
      </c>
      <c r="N148" s="977">
        <v>235</v>
      </c>
      <c r="O148" s="18">
        <v>235</v>
      </c>
      <c r="P148" s="977">
        <v>235</v>
      </c>
      <c r="Q148" s="977">
        <v>235</v>
      </c>
      <c r="R148" s="990">
        <v>235</v>
      </c>
      <c r="S148" s="18">
        <v>235</v>
      </c>
      <c r="T148" s="18">
        <v>235</v>
      </c>
      <c r="U148" s="18">
        <v>235</v>
      </c>
      <c r="V148" s="977">
        <v>235</v>
      </c>
      <c r="W148" s="18">
        <v>235</v>
      </c>
      <c r="X148" s="18">
        <v>235</v>
      </c>
      <c r="Y148" s="977">
        <v>235</v>
      </c>
      <c r="Z148" s="986">
        <v>235</v>
      </c>
    </row>
    <row r="149" spans="1:26" ht="13.8" thickBot="1" x14ac:dyDescent="0.3">
      <c r="A149" s="1504"/>
      <c r="B149" s="471" t="s">
        <v>1107</v>
      </c>
      <c r="C149" s="18">
        <v>0</v>
      </c>
      <c r="D149" s="977">
        <v>0</v>
      </c>
      <c r="E149" s="18">
        <v>0</v>
      </c>
      <c r="F149" s="977">
        <v>0</v>
      </c>
      <c r="G149" s="18">
        <v>0</v>
      </c>
      <c r="H149" s="977">
        <v>0</v>
      </c>
      <c r="I149" s="977">
        <v>0</v>
      </c>
      <c r="J149" s="1003">
        <v>13.726000000000001</v>
      </c>
      <c r="K149" s="18">
        <v>0</v>
      </c>
      <c r="L149" s="977">
        <v>0</v>
      </c>
      <c r="M149" s="18">
        <v>0</v>
      </c>
      <c r="N149" s="977">
        <v>0</v>
      </c>
      <c r="O149" s="18">
        <v>0</v>
      </c>
      <c r="P149" s="977">
        <v>0</v>
      </c>
      <c r="Q149" s="977">
        <v>0</v>
      </c>
      <c r="R149" s="990">
        <v>56</v>
      </c>
      <c r="S149" s="18">
        <v>0</v>
      </c>
      <c r="T149" s="18">
        <v>0</v>
      </c>
      <c r="U149" s="18">
        <v>0</v>
      </c>
      <c r="V149" s="977">
        <v>0</v>
      </c>
      <c r="W149" s="18">
        <v>0</v>
      </c>
      <c r="X149" s="18">
        <v>0</v>
      </c>
      <c r="Y149" s="977">
        <v>0</v>
      </c>
      <c r="Z149" s="996">
        <v>2</v>
      </c>
    </row>
    <row r="150" spans="1:26" ht="13.8" thickBot="1" x14ac:dyDescent="0.3">
      <c r="A150" s="1504"/>
      <c r="B150" s="473" t="s">
        <v>287</v>
      </c>
      <c r="C150" s="73">
        <v>27.841288732138601</v>
      </c>
      <c r="D150" s="956">
        <v>15.9578099261548</v>
      </c>
      <c r="E150" s="73">
        <v>25.832347196773998</v>
      </c>
      <c r="F150" s="956">
        <v>20.495941882047099</v>
      </c>
      <c r="G150" s="73">
        <v>36.940279968666196</v>
      </c>
      <c r="H150" s="956">
        <v>11.2976776662681</v>
      </c>
      <c r="I150" s="956">
        <v>0.33943013320561299</v>
      </c>
      <c r="J150" s="940">
        <v>55.7778436531705</v>
      </c>
      <c r="K150" s="73">
        <v>44.691819181525098</v>
      </c>
      <c r="L150" s="956">
        <v>32.280440097408203</v>
      </c>
      <c r="M150" s="73">
        <v>31.683214831926399</v>
      </c>
      <c r="N150" s="956">
        <v>19.484070431602198</v>
      </c>
      <c r="O150" s="73">
        <v>83.8848301461489</v>
      </c>
      <c r="P150" s="956">
        <v>15.152996897729899</v>
      </c>
      <c r="Q150" s="956">
        <v>0.750240269163022</v>
      </c>
      <c r="R150" s="940">
        <v>96.737266004259894</v>
      </c>
      <c r="S150" s="73">
        <v>1.2159786111659501</v>
      </c>
      <c r="T150" s="73">
        <v>0.74323562070013705</v>
      </c>
      <c r="U150" s="73">
        <v>0.87137875744663695</v>
      </c>
      <c r="V150" s="956">
        <v>0.66242530167316305</v>
      </c>
      <c r="W150" s="73">
        <v>1.17307593324616</v>
      </c>
      <c r="X150" s="73">
        <v>0.61016192892144705</v>
      </c>
      <c r="Y150" s="956">
        <v>0.107177181309003</v>
      </c>
      <c r="Z150" s="940">
        <v>1.9770190054900501</v>
      </c>
    </row>
    <row r="151" spans="1:26" ht="13.8" thickBot="1" x14ac:dyDescent="0.3">
      <c r="A151" s="1504"/>
      <c r="B151" s="471" t="s">
        <v>254</v>
      </c>
      <c r="C151" s="73">
        <v>3.4058550177444902</v>
      </c>
      <c r="D151" s="956">
        <v>1.95213617918729</v>
      </c>
      <c r="E151" s="73">
        <v>3.1600990229554</v>
      </c>
      <c r="F151" s="956">
        <v>2.5072907785977798</v>
      </c>
      <c r="G151" s="73">
        <v>4.5189444748272596</v>
      </c>
      <c r="H151" s="956">
        <v>1.3820571503969801</v>
      </c>
      <c r="I151" s="956">
        <v>4.1522855981071402E-2</v>
      </c>
      <c r="J151" s="940">
        <v>6.8233640516009997</v>
      </c>
      <c r="K151" s="73">
        <v>5.4671986658368503</v>
      </c>
      <c r="L151" s="956">
        <v>3.94890121425472</v>
      </c>
      <c r="M151" s="73">
        <v>3.8758420004110401</v>
      </c>
      <c r="N151" s="956">
        <v>2.38350744766197</v>
      </c>
      <c r="O151" s="73">
        <v>10.2617221643231</v>
      </c>
      <c r="P151" s="956">
        <v>1.85368252937319</v>
      </c>
      <c r="Q151" s="956">
        <v>9.1777705041837701E-2</v>
      </c>
      <c r="R151" s="940">
        <v>11.8339745689705</v>
      </c>
      <c r="S151" s="73">
        <v>0.148751981065044</v>
      </c>
      <c r="T151" s="73">
        <v>9.0920818805558107E-2</v>
      </c>
      <c r="U151" s="73">
        <v>0.106596707571935</v>
      </c>
      <c r="V151" s="956">
        <v>8.1035204917798601E-2</v>
      </c>
      <c r="W151" s="73">
        <v>0.14350364998836199</v>
      </c>
      <c r="X151" s="73">
        <v>7.46417698996414E-2</v>
      </c>
      <c r="Y151" s="956">
        <v>1.3111100720262499E-2</v>
      </c>
      <c r="Z151" s="940">
        <v>0.24185087712020201</v>
      </c>
    </row>
    <row r="152" spans="1:26" x14ac:dyDescent="0.25">
      <c r="A152" s="1505"/>
      <c r="B152" s="598" t="s">
        <v>154</v>
      </c>
      <c r="C152" s="942">
        <f>C146/$J$146 * 100</f>
        <v>27.809237979676571</v>
      </c>
      <c r="D152" s="942">
        <f t="shared" ref="D152:I152" si="56">D146/$J$146 * 100</f>
        <v>7.8229186923081233</v>
      </c>
      <c r="E152" s="942">
        <f t="shared" si="56"/>
        <v>21.856238503151005</v>
      </c>
      <c r="F152" s="942">
        <f t="shared" si="56"/>
        <v>4.9399061642908055</v>
      </c>
      <c r="G152" s="942">
        <f t="shared" si="56"/>
        <v>32.301083661976072</v>
      </c>
      <c r="H152" s="942">
        <f t="shared" si="56"/>
        <v>5.2212528262701641</v>
      </c>
      <c r="I152" s="942">
        <f t="shared" si="56"/>
        <v>4.9362172327358463E-2</v>
      </c>
      <c r="J152" s="961">
        <f>SUM(C152:I152)</f>
        <v>100.0000000000001</v>
      </c>
      <c r="K152" s="942">
        <f>K146/$R$146 * 100</f>
        <v>21.065886005096381</v>
      </c>
      <c r="L152" s="942">
        <f t="shared" ref="L152:Q152" si="57">L146/$R$146 * 100</f>
        <v>8.7477946560255155</v>
      </c>
      <c r="M152" s="942">
        <f t="shared" si="57"/>
        <v>13.973111271618397</v>
      </c>
      <c r="N152" s="942">
        <f t="shared" si="57"/>
        <v>2.8616187888727844</v>
      </c>
      <c r="O152" s="942">
        <f t="shared" si="57"/>
        <v>49.432808182938452</v>
      </c>
      <c r="P152" s="942">
        <f t="shared" si="57"/>
        <v>3.868880507257908</v>
      </c>
      <c r="Q152" s="942">
        <f t="shared" si="57"/>
        <v>4.9900588190453732E-2</v>
      </c>
      <c r="R152" s="961">
        <f>SUM(K152:Q152)</f>
        <v>99.999999999999886</v>
      </c>
      <c r="S152" s="942">
        <f>S146/$Z$146 * 100</f>
        <v>27.371440204893094</v>
      </c>
      <c r="T152" s="942">
        <f t="shared" ref="T152:Y152" si="58">T146/$Z$146 * 100</f>
        <v>8.7669331659831649</v>
      </c>
      <c r="U152" s="942">
        <f t="shared" si="58"/>
        <v>18.780112741333586</v>
      </c>
      <c r="V152" s="942">
        <f t="shared" si="58"/>
        <v>4.2673248348928361</v>
      </c>
      <c r="W152" s="942">
        <f t="shared" si="58"/>
        <v>34.19912472198348</v>
      </c>
      <c r="X152" s="942">
        <f t="shared" si="58"/>
        <v>6.3781875813734583</v>
      </c>
      <c r="Y152" s="942">
        <f t="shared" si="58"/>
        <v>0.236876749540603</v>
      </c>
      <c r="Z152" s="961">
        <f>SUM(S152:Y152)</f>
        <v>100.00000000000021</v>
      </c>
    </row>
    <row r="153" spans="1:26" ht="48" customHeight="1" x14ac:dyDescent="0.25">
      <c r="A153" s="1209" t="s">
        <v>1278</v>
      </c>
      <c r="B153" s="1209"/>
      <c r="C153" s="1209"/>
      <c r="D153" s="1209"/>
      <c r="E153" s="1209"/>
      <c r="F153" s="1209"/>
      <c r="G153" s="1209"/>
      <c r="H153" s="1209"/>
      <c r="I153" s="1209"/>
      <c r="J153" s="1209"/>
      <c r="K153" s="1209"/>
      <c r="L153" s="1209"/>
      <c r="M153" s="1209"/>
      <c r="N153" s="1209"/>
      <c r="O153" s="1209"/>
      <c r="P153" s="1209"/>
      <c r="Q153" s="1209"/>
      <c r="R153" s="1209"/>
      <c r="S153" s="1209"/>
      <c r="T153" s="1209"/>
      <c r="U153" s="1209"/>
      <c r="V153" s="1209"/>
      <c r="W153" s="1209"/>
      <c r="X153" s="1209"/>
      <c r="Y153" s="1209"/>
      <c r="Z153" s="1209"/>
    </row>
    <row r="154" spans="1:26" x14ac:dyDescent="0.25">
      <c r="A154" s="1215" t="s">
        <v>290</v>
      </c>
      <c r="B154" s="1215"/>
      <c r="C154" s="1215"/>
      <c r="D154" s="1215"/>
      <c r="E154" s="1215"/>
      <c r="F154" s="1215"/>
    </row>
    <row r="155" spans="1:26" x14ac:dyDescent="0.25">
      <c r="A155" s="1215" t="s">
        <v>291</v>
      </c>
      <c r="B155" s="1215"/>
      <c r="C155" s="1215"/>
      <c r="D155" s="1215"/>
      <c r="E155" s="1215"/>
      <c r="F155" s="1215"/>
    </row>
  </sheetData>
  <mergeCells count="29">
    <mergeCell ref="A139:A145"/>
    <mergeCell ref="A146:A152"/>
    <mergeCell ref="A153:Z153"/>
    <mergeCell ref="A154:F154"/>
    <mergeCell ref="A155:F155"/>
    <mergeCell ref="A132:A138"/>
    <mergeCell ref="A53:A59"/>
    <mergeCell ref="A60:A66"/>
    <mergeCell ref="A67:A73"/>
    <mergeCell ref="A74:A80"/>
    <mergeCell ref="A82:A88"/>
    <mergeCell ref="A89:A95"/>
    <mergeCell ref="A96:A102"/>
    <mergeCell ref="A103:A109"/>
    <mergeCell ref="A110:A116"/>
    <mergeCell ref="A117:A123"/>
    <mergeCell ref="A125:A131"/>
    <mergeCell ref="A46:A52"/>
    <mergeCell ref="A1:M1"/>
    <mergeCell ref="A5:Z5"/>
    <mergeCell ref="A6:B7"/>
    <mergeCell ref="C6:J6"/>
    <mergeCell ref="K6:R6"/>
    <mergeCell ref="S6:Z6"/>
    <mergeCell ref="A9:A15"/>
    <mergeCell ref="A17:A23"/>
    <mergeCell ref="A25:A31"/>
    <mergeCell ref="A32:A38"/>
    <mergeCell ref="A39:A45"/>
  </mergeCells>
  <hyperlinks>
    <hyperlink ref="A3" location="Kapitel5" display="&lt;  Zurück zur Übersicht"/>
  </hyperlinks>
  <pageMargins left="0.7" right="0.7" top="0.78740157499999996" bottom="0.78740157499999996"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workbookViewId="0">
      <selection activeCell="F10" sqref="F10"/>
    </sheetView>
  </sheetViews>
  <sheetFormatPr baseColWidth="10" defaultColWidth="11.44140625" defaultRowHeight="13.2" x14ac:dyDescent="0.25"/>
  <cols>
    <col min="1" max="1" width="11.44140625" style="69"/>
    <col min="2" max="2" width="21.44140625" style="69" customWidth="1"/>
    <col min="3" max="12" width="15.6640625" style="69" customWidth="1"/>
    <col min="13" max="16384" width="11.44140625" style="69"/>
  </cols>
  <sheetData>
    <row r="1" spans="1:12" ht="24.6" x14ac:dyDescent="0.4">
      <c r="A1" s="1304" t="s">
        <v>1289</v>
      </c>
      <c r="B1" s="1304"/>
      <c r="C1" s="1304"/>
      <c r="D1" s="1304"/>
      <c r="E1" s="1304"/>
      <c r="F1" s="1304"/>
      <c r="G1" s="1304"/>
      <c r="H1" s="1304"/>
      <c r="I1" s="1304"/>
      <c r="J1" s="1304"/>
      <c r="K1" s="1304"/>
      <c r="L1" s="1304"/>
    </row>
    <row r="3" spans="1:12" ht="13.8" x14ac:dyDescent="0.25">
      <c r="A3" s="434" t="s">
        <v>7</v>
      </c>
      <c r="B3" s="950"/>
    </row>
    <row r="5" spans="1:12" ht="23.25" customHeight="1" x14ac:dyDescent="0.25">
      <c r="A5" s="1188" t="s">
        <v>1716</v>
      </c>
      <c r="B5" s="1188"/>
      <c r="C5" s="1192"/>
      <c r="D5" s="1192"/>
      <c r="E5" s="1192"/>
      <c r="F5" s="1192"/>
      <c r="G5" s="1192"/>
      <c r="H5" s="1192"/>
      <c r="I5" s="1192"/>
      <c r="J5" s="1192"/>
      <c r="K5" s="1192"/>
      <c r="L5" s="1192"/>
    </row>
    <row r="6" spans="1:12" ht="12.75" customHeight="1" x14ac:dyDescent="0.25">
      <c r="A6" s="1521"/>
      <c r="B6" s="1514"/>
      <c r="C6" s="1506" t="s">
        <v>988</v>
      </c>
      <c r="D6" s="1506"/>
      <c r="E6" s="1523"/>
      <c r="F6" s="1524" t="s">
        <v>1290</v>
      </c>
      <c r="G6" s="1506"/>
      <c r="H6" s="1523"/>
      <c r="I6" s="1506" t="s">
        <v>1291</v>
      </c>
      <c r="J6" s="1506"/>
      <c r="K6" s="1506"/>
      <c r="L6" s="1506"/>
    </row>
    <row r="7" spans="1:12" ht="21.6" x14ac:dyDescent="0.25">
      <c r="A7" s="1522"/>
      <c r="B7" s="1516"/>
      <c r="C7" s="1004" t="s">
        <v>1292</v>
      </c>
      <c r="D7" s="1005" t="s">
        <v>154</v>
      </c>
      <c r="E7" s="1006" t="s">
        <v>1293</v>
      </c>
      <c r="F7" s="1004" t="s">
        <v>1292</v>
      </c>
      <c r="G7" s="1005" t="s">
        <v>154</v>
      </c>
      <c r="H7" s="1006" t="s">
        <v>1293</v>
      </c>
      <c r="I7" s="1004" t="s">
        <v>1294</v>
      </c>
      <c r="J7" s="1005" t="s">
        <v>1295</v>
      </c>
      <c r="K7" s="1005" t="s">
        <v>154</v>
      </c>
      <c r="L7" s="1005" t="s">
        <v>1293</v>
      </c>
    </row>
    <row r="8" spans="1:12" x14ac:dyDescent="0.25">
      <c r="A8" s="962" t="s">
        <v>19</v>
      </c>
      <c r="B8" s="963"/>
      <c r="C8" s="963"/>
      <c r="D8" s="963"/>
      <c r="E8" s="1007"/>
      <c r="F8" s="963"/>
      <c r="G8" s="963"/>
      <c r="H8" s="1007"/>
      <c r="I8" s="963"/>
      <c r="J8" s="963"/>
      <c r="K8" s="963"/>
      <c r="L8" s="8"/>
    </row>
    <row r="9" spans="1:12" x14ac:dyDescent="0.25">
      <c r="A9" s="1517"/>
      <c r="B9" s="965" t="s">
        <v>714</v>
      </c>
      <c r="C9" s="72">
        <v>57486.349509318803</v>
      </c>
      <c r="D9" s="966">
        <v>8.0892544545319698</v>
      </c>
      <c r="E9" s="984">
        <v>6.0472507227515002E-2</v>
      </c>
      <c r="F9" s="72">
        <v>1180945.9808831101</v>
      </c>
      <c r="G9" s="966">
        <v>53.826103450359</v>
      </c>
      <c r="H9" s="984">
        <v>6.2925241021575304E-2</v>
      </c>
      <c r="I9" s="72">
        <v>34269.479601472303</v>
      </c>
      <c r="J9" s="72">
        <v>33995</v>
      </c>
      <c r="K9" s="966">
        <v>46.834835781060697</v>
      </c>
      <c r="L9" s="1008">
        <v>0.34488755721130498</v>
      </c>
    </row>
    <row r="10" spans="1:12" x14ac:dyDescent="0.25">
      <c r="A10" s="1518"/>
      <c r="B10" s="965" t="s">
        <v>1296</v>
      </c>
      <c r="C10" s="72">
        <v>20961.095744021601</v>
      </c>
      <c r="D10" s="966">
        <v>2.94956348013908</v>
      </c>
      <c r="E10" s="984">
        <v>3.7523056088704702E-2</v>
      </c>
      <c r="F10" s="72">
        <v>126945.23771170501</v>
      </c>
      <c r="G10" s="966">
        <v>5.7860118991140803</v>
      </c>
      <c r="H10" s="984">
        <v>2.9469821766090001E-2</v>
      </c>
      <c r="I10" s="72">
        <v>3810.4512794463799</v>
      </c>
      <c r="J10" s="72">
        <v>3907</v>
      </c>
      <c r="K10" s="966">
        <v>5.2076034418957704</v>
      </c>
      <c r="L10" s="1008">
        <v>0.15356249152794799</v>
      </c>
    </row>
    <row r="11" spans="1:12" x14ac:dyDescent="0.25">
      <c r="A11" s="1518"/>
      <c r="B11" s="965" t="s">
        <v>260</v>
      </c>
      <c r="C11" s="72">
        <v>5043.7255684886604</v>
      </c>
      <c r="D11" s="1009">
        <v>0.70973335184068098</v>
      </c>
      <c r="E11" s="1010">
        <v>1.86175070858953E-2</v>
      </c>
      <c r="F11" s="72">
        <v>28656.513198266599</v>
      </c>
      <c r="G11" s="1009">
        <v>1.3061295511442601</v>
      </c>
      <c r="H11" s="1010">
        <v>1.43307319308409E-2</v>
      </c>
      <c r="I11" s="72">
        <v>625.01921033158499</v>
      </c>
      <c r="J11" s="72">
        <v>709</v>
      </c>
      <c r="K11" s="1009">
        <v>0.85419073812344704</v>
      </c>
      <c r="L11" s="1008">
        <v>6.3605409875411495E-2</v>
      </c>
    </row>
    <row r="12" spans="1:12" x14ac:dyDescent="0.25">
      <c r="A12" s="1518"/>
      <c r="B12" s="965" t="s">
        <v>261</v>
      </c>
      <c r="C12" s="72">
        <v>474.44299570974499</v>
      </c>
      <c r="D12" s="966">
        <v>6.6761764301008594E-2</v>
      </c>
      <c r="E12" s="984">
        <v>5.7284808432477704E-3</v>
      </c>
      <c r="F12" s="72">
        <v>2645.3191057458098</v>
      </c>
      <c r="G12" s="966">
        <v>0.120570476677187</v>
      </c>
      <c r="H12" s="984">
        <v>4.3801468351480702E-3</v>
      </c>
      <c r="I12" s="72">
        <v>88.799365941695697</v>
      </c>
      <c r="J12" s="72">
        <v>100</v>
      </c>
      <c r="K12" s="966">
        <v>0.12135882335263</v>
      </c>
      <c r="L12" s="1008">
        <v>2.4063092287036798E-2</v>
      </c>
    </row>
    <row r="13" spans="1:12" x14ac:dyDescent="0.25">
      <c r="A13" s="1518"/>
      <c r="B13" s="965" t="s">
        <v>822</v>
      </c>
      <c r="C13" s="72">
        <v>9765.7003803420193</v>
      </c>
      <c r="D13" s="966">
        <v>1.3741911945635099</v>
      </c>
      <c r="E13" s="984">
        <v>2.5819002039117099E-2</v>
      </c>
      <c r="F13" s="72">
        <v>21135.113419724701</v>
      </c>
      <c r="G13" s="966">
        <v>0.96331315723218602</v>
      </c>
      <c r="H13" s="984">
        <v>1.2328548602234601E-2</v>
      </c>
      <c r="I13" s="72">
        <v>698.93169914671103</v>
      </c>
      <c r="J13" s="72">
        <v>685</v>
      </c>
      <c r="K13" s="966">
        <v>0.95520421472369299</v>
      </c>
      <c r="L13" s="1008">
        <v>6.7226947317776398E-2</v>
      </c>
    </row>
    <row r="14" spans="1:12" x14ac:dyDescent="0.25">
      <c r="A14" s="1518"/>
      <c r="B14" s="965" t="s">
        <v>717</v>
      </c>
      <c r="C14" s="72">
        <v>487463.72939944803</v>
      </c>
      <c r="D14" s="1009">
        <v>68.593991062661502</v>
      </c>
      <c r="E14" s="1010">
        <v>0.102936641263714</v>
      </c>
      <c r="F14" s="72">
        <v>629755.81195242202</v>
      </c>
      <c r="G14" s="1009">
        <v>28.7035156826289</v>
      </c>
      <c r="H14" s="1010">
        <v>5.7099428080871803E-2</v>
      </c>
      <c r="I14" s="72">
        <v>24736.417500287</v>
      </c>
      <c r="J14" s="72">
        <v>25123</v>
      </c>
      <c r="K14" s="1009">
        <v>33.8063508670242</v>
      </c>
      <c r="L14" s="1008">
        <v>0.326954075028147</v>
      </c>
    </row>
    <row r="15" spans="1:12" x14ac:dyDescent="0.25">
      <c r="A15" s="1518"/>
      <c r="B15" s="965" t="s">
        <v>1297</v>
      </c>
      <c r="C15" s="72">
        <v>18463.3765733908</v>
      </c>
      <c r="D15" s="966">
        <v>2.59809419917665</v>
      </c>
      <c r="E15" s="984">
        <v>3.5280258302682901E-2</v>
      </c>
      <c r="F15" s="72">
        <v>59010.169963821601</v>
      </c>
      <c r="G15" s="966">
        <v>2.6896128735039202</v>
      </c>
      <c r="H15" s="984">
        <v>2.0419948459133499E-2</v>
      </c>
      <c r="I15" s="72">
        <v>4564.8915827349601</v>
      </c>
      <c r="J15" s="72">
        <v>4052</v>
      </c>
      <c r="K15" s="966">
        <v>6.2386692217687898</v>
      </c>
      <c r="L15" s="1008">
        <v>0.167161903060637</v>
      </c>
    </row>
    <row r="16" spans="1:12" x14ac:dyDescent="0.25">
      <c r="A16" s="1518"/>
      <c r="B16" s="965" t="s">
        <v>823</v>
      </c>
      <c r="C16" s="72">
        <v>102606.043036926</v>
      </c>
      <c r="D16" s="966">
        <v>14.4383214064376</v>
      </c>
      <c r="E16" s="984">
        <v>7.7950442158336006E-2</v>
      </c>
      <c r="F16" s="72">
        <v>94743.509572425901</v>
      </c>
      <c r="G16" s="966">
        <v>4.3182956968801802</v>
      </c>
      <c r="H16" s="984">
        <v>2.5656699877253501E-2</v>
      </c>
      <c r="I16" s="72">
        <v>3227.4802381517002</v>
      </c>
      <c r="J16" s="72">
        <v>2884</v>
      </c>
      <c r="K16" s="966">
        <v>4.4108783879507696</v>
      </c>
      <c r="L16" s="1008">
        <v>0.14192085632238599</v>
      </c>
    </row>
    <row r="17" spans="1:12" x14ac:dyDescent="0.25">
      <c r="A17" s="1518"/>
      <c r="B17" s="965" t="s">
        <v>720</v>
      </c>
      <c r="C17" s="72">
        <v>8386.3122431422307</v>
      </c>
      <c r="D17" s="1009">
        <v>1.18008908634801</v>
      </c>
      <c r="E17" s="1010">
        <v>2.3949707199059901E-2</v>
      </c>
      <c r="F17" s="72">
        <v>50164.705839178197</v>
      </c>
      <c r="G17" s="1009">
        <v>2.2864472124603501</v>
      </c>
      <c r="H17" s="1010">
        <v>1.8866361238586302E-2</v>
      </c>
      <c r="I17" s="72">
        <v>1149.44819864602</v>
      </c>
      <c r="J17" s="72">
        <v>1204</v>
      </c>
      <c r="K17" s="1009">
        <v>1.5709085240999601</v>
      </c>
      <c r="L17" s="1008">
        <v>8.5944211584107102E-2</v>
      </c>
    </row>
    <row r="18" spans="1:12" x14ac:dyDescent="0.25">
      <c r="A18" s="1519"/>
      <c r="B18" s="965" t="s">
        <v>156</v>
      </c>
      <c r="C18" s="72">
        <v>710650.77545078704</v>
      </c>
      <c r="D18" s="967">
        <v>100</v>
      </c>
      <c r="E18" s="985" t="s">
        <v>136</v>
      </c>
      <c r="F18" s="72">
        <v>2194002.3616463998</v>
      </c>
      <c r="G18" s="967">
        <v>100</v>
      </c>
      <c r="H18" s="985" t="s">
        <v>136</v>
      </c>
      <c r="I18" s="72">
        <v>73170.918676158399</v>
      </c>
      <c r="J18" s="72">
        <v>72659</v>
      </c>
      <c r="K18" s="967">
        <v>100</v>
      </c>
      <c r="L18" s="72" t="s">
        <v>136</v>
      </c>
    </row>
    <row r="19" spans="1:12" x14ac:dyDescent="0.25">
      <c r="A19" s="32" t="s">
        <v>27</v>
      </c>
      <c r="B19" s="13"/>
      <c r="C19" s="13"/>
      <c r="D19" s="13"/>
      <c r="E19" s="988"/>
      <c r="F19" s="13"/>
      <c r="G19" s="13"/>
      <c r="H19" s="988"/>
      <c r="I19" s="13"/>
      <c r="J19" s="13"/>
      <c r="K19" s="13"/>
      <c r="L19" s="13"/>
    </row>
    <row r="20" spans="1:12" x14ac:dyDescent="0.25">
      <c r="A20" s="1510"/>
      <c r="B20" s="1011" t="s">
        <v>714</v>
      </c>
      <c r="C20" s="72">
        <v>7027.9297779724102</v>
      </c>
      <c r="D20" s="966">
        <v>7.4120348730786301</v>
      </c>
      <c r="E20" s="984">
        <v>0.159055875436202</v>
      </c>
      <c r="F20" s="72">
        <v>142082.00592513799</v>
      </c>
      <c r="G20" s="966">
        <v>51.7281552141256</v>
      </c>
      <c r="H20" s="984">
        <v>0.178259669932022</v>
      </c>
      <c r="I20" s="72">
        <v>4087.8886035915002</v>
      </c>
      <c r="J20" s="72">
        <v>3570</v>
      </c>
      <c r="K20" s="966">
        <v>45.118939318476897</v>
      </c>
      <c r="L20" s="1008">
        <v>0.97739317640718404</v>
      </c>
    </row>
    <row r="21" spans="1:12" x14ac:dyDescent="0.25">
      <c r="A21" s="1511"/>
      <c r="B21" s="969" t="s">
        <v>1296</v>
      </c>
      <c r="C21" s="72">
        <v>3190.8707774491299</v>
      </c>
      <c r="D21" s="966">
        <v>3.3652649108801702</v>
      </c>
      <c r="E21" s="984">
        <v>0.10949139233814</v>
      </c>
      <c r="F21" s="72">
        <v>18242.9095078258</v>
      </c>
      <c r="G21" s="966">
        <v>6.64174219974959</v>
      </c>
      <c r="H21" s="984">
        <v>8.8830075475172798E-2</v>
      </c>
      <c r="I21" s="72">
        <v>628.48684039037198</v>
      </c>
      <c r="J21" s="72">
        <v>547</v>
      </c>
      <c r="K21" s="966">
        <v>6.9367495946736701</v>
      </c>
      <c r="L21" s="1008">
        <v>0.49905192028602702</v>
      </c>
    </row>
    <row r="22" spans="1:12" x14ac:dyDescent="0.25">
      <c r="A22" s="1511"/>
      <c r="B22" s="969" t="s">
        <v>260</v>
      </c>
      <c r="C22" s="72">
        <v>695.50198350267601</v>
      </c>
      <c r="D22" s="1009">
        <v>0.73351401036685604</v>
      </c>
      <c r="E22" s="1010">
        <v>5.1809482038537497E-2</v>
      </c>
      <c r="F22" s="72">
        <v>3424.3335879951101</v>
      </c>
      <c r="G22" s="1009">
        <v>1.24670578931779</v>
      </c>
      <c r="H22" s="1010">
        <v>3.95822464594923E-2</v>
      </c>
      <c r="I22" s="72">
        <v>88.162069772407904</v>
      </c>
      <c r="J22" s="72">
        <v>96</v>
      </c>
      <c r="K22" s="1009">
        <v>0.973064450131501</v>
      </c>
      <c r="L22" s="1008">
        <v>0.19280846045021099</v>
      </c>
    </row>
    <row r="23" spans="1:12" x14ac:dyDescent="0.25">
      <c r="A23" s="1511"/>
      <c r="B23" s="969" t="s">
        <v>261</v>
      </c>
      <c r="C23" s="72">
        <v>100.94485555700901</v>
      </c>
      <c r="D23" s="966">
        <v>0.10646190461258399</v>
      </c>
      <c r="E23" s="984">
        <v>1.98001979985706E-2</v>
      </c>
      <c r="F23" s="72">
        <v>431.40062581568202</v>
      </c>
      <c r="G23" s="966">
        <v>0.15706111682729501</v>
      </c>
      <c r="H23" s="984">
        <v>1.41265357636529E-2</v>
      </c>
      <c r="I23" s="72">
        <v>20.955714281546701</v>
      </c>
      <c r="J23" s="72">
        <v>19</v>
      </c>
      <c r="K23" s="966">
        <v>0.23129289780884801</v>
      </c>
      <c r="L23" s="1008">
        <v>9.4353265327652397E-2</v>
      </c>
    </row>
    <row r="24" spans="1:12" x14ac:dyDescent="0.25">
      <c r="A24" s="1511"/>
      <c r="B24" s="969" t="s">
        <v>822</v>
      </c>
      <c r="C24" s="72">
        <v>688.40258555860703</v>
      </c>
      <c r="D24" s="966">
        <v>0.72602660130021601</v>
      </c>
      <c r="E24" s="984">
        <v>5.1546322746173198E-2</v>
      </c>
      <c r="F24" s="72">
        <v>1970.5950198784501</v>
      </c>
      <c r="G24" s="966">
        <v>0.71743951240499804</v>
      </c>
      <c r="H24" s="984">
        <v>3.01072982544262E-2</v>
      </c>
      <c r="I24" s="72">
        <v>69.583951110332407</v>
      </c>
      <c r="J24" s="72">
        <v>65</v>
      </c>
      <c r="K24" s="966">
        <v>0.768013606077383</v>
      </c>
      <c r="L24" s="1008">
        <v>0.17147030222801901</v>
      </c>
    </row>
    <row r="25" spans="1:12" x14ac:dyDescent="0.25">
      <c r="A25" s="1511"/>
      <c r="B25" s="969" t="s">
        <v>717</v>
      </c>
      <c r="C25" s="72">
        <v>60100.514712729098</v>
      </c>
      <c r="D25" s="1009">
        <v>63.385253554602599</v>
      </c>
      <c r="E25" s="1010">
        <v>0.29249998701167501</v>
      </c>
      <c r="F25" s="72">
        <v>76833.843668470596</v>
      </c>
      <c r="G25" s="1009">
        <v>27.973091772610701</v>
      </c>
      <c r="H25" s="1010">
        <v>0.160125417906856</v>
      </c>
      <c r="I25" s="72">
        <v>2827.6294133523602</v>
      </c>
      <c r="J25" s="72">
        <v>2501</v>
      </c>
      <c r="K25" s="1009">
        <v>31.209177227603</v>
      </c>
      <c r="L25" s="1008">
        <v>0.91009143139174398</v>
      </c>
    </row>
    <row r="26" spans="1:12" x14ac:dyDescent="0.25">
      <c r="A26" s="1511"/>
      <c r="B26" s="969" t="s">
        <v>1297</v>
      </c>
      <c r="C26" s="72">
        <v>2229.2026640956101</v>
      </c>
      <c r="D26" s="966">
        <v>2.3510377034819201</v>
      </c>
      <c r="E26" s="984">
        <v>9.1995658593005097E-2</v>
      </c>
      <c r="F26" s="72">
        <v>7482.3596897217803</v>
      </c>
      <c r="G26" s="966">
        <v>2.7241216146805902</v>
      </c>
      <c r="H26" s="984">
        <v>5.8070889886358702E-2</v>
      </c>
      <c r="I26" s="72">
        <v>576.35274115101004</v>
      </c>
      <c r="J26" s="72">
        <v>463</v>
      </c>
      <c r="K26" s="966">
        <v>6.3613339001418696</v>
      </c>
      <c r="L26" s="1008">
        <v>0.47938045024776399</v>
      </c>
    </row>
    <row r="27" spans="1:12" x14ac:dyDescent="0.25">
      <c r="A27" s="1511"/>
      <c r="B27" s="969" t="s">
        <v>823</v>
      </c>
      <c r="C27" s="72">
        <v>19684.343077838301</v>
      </c>
      <c r="D27" s="966">
        <v>20.760172903815601</v>
      </c>
      <c r="E27" s="984">
        <v>0.24625834838290001</v>
      </c>
      <c r="F27" s="72">
        <v>16968.0761533937</v>
      </c>
      <c r="G27" s="966">
        <v>6.17761039642361</v>
      </c>
      <c r="H27" s="984">
        <v>8.5882792506922004E-2</v>
      </c>
      <c r="I27" s="72">
        <v>576.68230571715901</v>
      </c>
      <c r="J27" s="72">
        <v>478</v>
      </c>
      <c r="K27" s="966">
        <v>6.36497137784822</v>
      </c>
      <c r="L27" s="1008">
        <v>0.479508174321985</v>
      </c>
    </row>
    <row r="28" spans="1:12" x14ac:dyDescent="0.25">
      <c r="A28" s="1511"/>
      <c r="B28" s="969" t="s">
        <v>720</v>
      </c>
      <c r="C28" s="72">
        <v>1100.1081308662999</v>
      </c>
      <c r="D28" s="1009">
        <v>1.1602335378613899</v>
      </c>
      <c r="E28" s="1010">
        <v>6.5019298941645501E-2</v>
      </c>
      <c r="F28" s="72">
        <v>7235.02097651842</v>
      </c>
      <c r="G28" s="1009">
        <v>2.6340723838597202</v>
      </c>
      <c r="H28" s="1010">
        <v>5.71294456698168E-2</v>
      </c>
      <c r="I28" s="72">
        <v>184.50814783841199</v>
      </c>
      <c r="J28" s="72">
        <v>168</v>
      </c>
      <c r="K28" s="1009">
        <v>2.0364576272386499</v>
      </c>
      <c r="L28" s="1008">
        <v>0.27742688355136902</v>
      </c>
    </row>
    <row r="29" spans="1:12" x14ac:dyDescent="0.25">
      <c r="A29" s="1512"/>
      <c r="B29" s="1012" t="s">
        <v>156</v>
      </c>
      <c r="C29" s="1013">
        <v>94817.818565569105</v>
      </c>
      <c r="D29" s="1014">
        <v>100</v>
      </c>
      <c r="E29" s="1015" t="s">
        <v>136</v>
      </c>
      <c r="F29" s="1013">
        <v>274670.54515475797</v>
      </c>
      <c r="G29" s="1014">
        <v>100</v>
      </c>
      <c r="H29" s="1015" t="s">
        <v>136</v>
      </c>
      <c r="I29" s="1013">
        <v>9060.2497872051008</v>
      </c>
      <c r="J29" s="1013">
        <v>7907</v>
      </c>
      <c r="K29" s="1014">
        <v>100</v>
      </c>
      <c r="L29" s="1013" t="s">
        <v>136</v>
      </c>
    </row>
    <row r="30" spans="1:12" ht="48" customHeight="1" x14ac:dyDescent="0.25">
      <c r="A30" s="1520" t="s">
        <v>1298</v>
      </c>
      <c r="B30" s="1520"/>
      <c r="C30" s="1520"/>
      <c r="D30" s="1520"/>
      <c r="E30" s="1520"/>
      <c r="F30" s="1520"/>
      <c r="G30" s="1520"/>
      <c r="H30" s="1520"/>
      <c r="I30" s="1520"/>
      <c r="J30" s="1520"/>
      <c r="K30" s="1520"/>
      <c r="L30" s="1520"/>
    </row>
  </sheetData>
  <mergeCells count="9">
    <mergeCell ref="A9:A18"/>
    <mergeCell ref="A20:A29"/>
    <mergeCell ref="A30:L30"/>
    <mergeCell ref="A1:L1"/>
    <mergeCell ref="A5:L5"/>
    <mergeCell ref="A6:B7"/>
    <mergeCell ref="C6:E6"/>
    <mergeCell ref="F6:H6"/>
    <mergeCell ref="I6:L6"/>
  </mergeCells>
  <hyperlinks>
    <hyperlink ref="A3" location="Kapitel5" display="&lt;  Zurück zur Übersicht"/>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H34"/>
  <sheetViews>
    <sheetView showGridLines="0" workbookViewId="0">
      <selection sqref="A1:L1"/>
    </sheetView>
  </sheetViews>
  <sheetFormatPr baseColWidth="10" defaultColWidth="11.44140625" defaultRowHeight="13.2" x14ac:dyDescent="0.25"/>
  <cols>
    <col min="1" max="1" width="14.33203125" style="121" customWidth="1"/>
    <col min="2" max="2" width="21.44140625" style="121" customWidth="1"/>
    <col min="3" max="34" width="7.5546875" style="121" bestFit="1" customWidth="1"/>
    <col min="35" max="16384" width="11.44140625" style="121"/>
  </cols>
  <sheetData>
    <row r="1" spans="1:34" ht="24.6" x14ac:dyDescent="0.4">
      <c r="A1" s="1201" t="s">
        <v>292</v>
      </c>
      <c r="B1" s="1201"/>
      <c r="C1" s="1201"/>
      <c r="D1" s="1201"/>
      <c r="E1" s="1201"/>
      <c r="F1" s="1201"/>
      <c r="G1" s="1201"/>
      <c r="H1" s="1201"/>
      <c r="I1" s="1201"/>
      <c r="J1" s="1201"/>
      <c r="K1" s="1201"/>
      <c r="L1" s="1201"/>
    </row>
    <row r="2" spans="1:34" ht="18" x14ac:dyDescent="0.35">
      <c r="A2" s="149"/>
      <c r="E2" s="150"/>
    </row>
    <row r="3" spans="1:34" x14ac:dyDescent="0.25">
      <c r="A3" s="434" t="s">
        <v>7</v>
      </c>
    </row>
    <row r="5" spans="1:34" ht="15" customHeight="1" x14ac:dyDescent="0.25">
      <c r="A5" s="1235" t="s">
        <v>293</v>
      </c>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row>
    <row r="6" spans="1:34" ht="15" customHeight="1" x14ac:dyDescent="0.25">
      <c r="A6" s="151"/>
      <c r="B6" s="151"/>
      <c r="C6" s="151">
        <v>1990</v>
      </c>
      <c r="D6" s="151">
        <v>1991</v>
      </c>
      <c r="E6" s="151">
        <v>1992</v>
      </c>
      <c r="F6" s="151">
        <v>1993</v>
      </c>
      <c r="G6" s="151">
        <v>1994</v>
      </c>
      <c r="H6" s="151">
        <v>1995</v>
      </c>
      <c r="I6" s="151">
        <v>1996</v>
      </c>
      <c r="J6" s="151">
        <v>1997</v>
      </c>
      <c r="K6" s="151">
        <v>1998</v>
      </c>
      <c r="L6" s="151">
        <v>1999</v>
      </c>
      <c r="M6" s="151">
        <v>2000</v>
      </c>
      <c r="N6" s="151">
        <v>2001</v>
      </c>
      <c r="O6" s="151">
        <v>2002</v>
      </c>
      <c r="P6" s="151">
        <v>2003</v>
      </c>
      <c r="Q6" s="151">
        <v>2004</v>
      </c>
      <c r="R6" s="151">
        <v>2005</v>
      </c>
      <c r="S6" s="151">
        <v>2006</v>
      </c>
      <c r="T6" s="151">
        <v>2007</v>
      </c>
      <c r="U6" s="151">
        <v>2008</v>
      </c>
      <c r="V6" s="151">
        <v>2009</v>
      </c>
      <c r="W6" s="151">
        <v>2010</v>
      </c>
      <c r="X6" s="151">
        <v>2011</v>
      </c>
      <c r="Y6" s="151">
        <v>2012</v>
      </c>
      <c r="Z6" s="151">
        <v>2013</v>
      </c>
      <c r="AA6" s="151">
        <v>2014</v>
      </c>
      <c r="AB6" s="151">
        <v>2015</v>
      </c>
      <c r="AC6" s="151">
        <v>2016</v>
      </c>
      <c r="AD6" s="151">
        <v>2017</v>
      </c>
      <c r="AE6" s="151">
        <v>2018</v>
      </c>
      <c r="AF6" s="151">
        <v>2019</v>
      </c>
      <c r="AG6" s="151">
        <v>2020</v>
      </c>
      <c r="AH6" s="151">
        <v>2021</v>
      </c>
    </row>
    <row r="7" spans="1:34" ht="15" customHeight="1" x14ac:dyDescent="0.25">
      <c r="A7" s="152" t="s">
        <v>130</v>
      </c>
      <c r="B7" s="1236"/>
      <c r="C7" s="125">
        <v>75</v>
      </c>
      <c r="D7" s="125">
        <v>130</v>
      </c>
      <c r="E7" s="125">
        <v>132</v>
      </c>
      <c r="F7" s="125">
        <v>134</v>
      </c>
      <c r="G7" s="125">
        <v>113</v>
      </c>
      <c r="H7" s="125">
        <v>113</v>
      </c>
      <c r="I7" s="125">
        <v>108</v>
      </c>
      <c r="J7" s="125">
        <v>101</v>
      </c>
      <c r="K7" s="125">
        <v>99</v>
      </c>
      <c r="L7" s="125">
        <v>89</v>
      </c>
      <c r="M7" s="125">
        <v>80</v>
      </c>
      <c r="N7" s="125">
        <v>73</v>
      </c>
      <c r="O7" s="125">
        <v>82</v>
      </c>
      <c r="P7" s="125">
        <v>62</v>
      </c>
      <c r="Q7" s="125">
        <v>58</v>
      </c>
      <c r="R7" s="125">
        <v>45</v>
      </c>
      <c r="S7" s="125">
        <v>45</v>
      </c>
      <c r="T7" s="125">
        <v>42</v>
      </c>
      <c r="U7" s="125">
        <v>42</v>
      </c>
      <c r="V7" s="125">
        <v>42</v>
      </c>
      <c r="W7" s="125">
        <v>46</v>
      </c>
      <c r="X7" s="125">
        <v>108</v>
      </c>
      <c r="Y7" s="125">
        <v>177</v>
      </c>
      <c r="Z7" s="125">
        <v>269</v>
      </c>
      <c r="AA7" s="125">
        <v>428</v>
      </c>
      <c r="AB7" s="125">
        <v>682</v>
      </c>
      <c r="AC7" s="125">
        <v>971</v>
      </c>
      <c r="AD7" s="125">
        <v>1343</v>
      </c>
      <c r="AE7" s="125">
        <v>1758</v>
      </c>
      <c r="AF7" s="125">
        <v>2663</v>
      </c>
      <c r="AG7" s="125">
        <v>3994</v>
      </c>
      <c r="AH7" s="125">
        <v>6786</v>
      </c>
    </row>
    <row r="8" spans="1:34" ht="15" customHeight="1" x14ac:dyDescent="0.25">
      <c r="A8" s="122" t="s">
        <v>19</v>
      </c>
      <c r="B8" s="1237"/>
      <c r="C8" s="153">
        <v>409</v>
      </c>
      <c r="D8" s="153">
        <v>671</v>
      </c>
      <c r="E8" s="153">
        <v>771</v>
      </c>
      <c r="F8" s="153">
        <v>774</v>
      </c>
      <c r="G8" s="153">
        <v>775</v>
      </c>
      <c r="H8" s="153">
        <v>770</v>
      </c>
      <c r="I8" s="153">
        <v>759</v>
      </c>
      <c r="J8" s="153">
        <v>753</v>
      </c>
      <c r="K8" s="153">
        <v>746</v>
      </c>
      <c r="L8" s="153">
        <v>724</v>
      </c>
      <c r="M8" s="153">
        <v>754</v>
      </c>
      <c r="N8" s="153">
        <v>690</v>
      </c>
      <c r="O8" s="153">
        <v>676</v>
      </c>
      <c r="P8" s="153">
        <v>651</v>
      </c>
      <c r="Q8" s="153">
        <v>625</v>
      </c>
      <c r="R8" s="153">
        <v>592</v>
      </c>
      <c r="S8" s="153">
        <v>562</v>
      </c>
      <c r="T8" s="153">
        <v>528</v>
      </c>
      <c r="U8" s="153">
        <v>517</v>
      </c>
      <c r="V8" s="153">
        <v>512</v>
      </c>
      <c r="W8" s="153">
        <v>665</v>
      </c>
      <c r="X8" s="153">
        <v>1044</v>
      </c>
      <c r="Y8" s="153">
        <v>1758</v>
      </c>
      <c r="Z8" s="153">
        <v>2683</v>
      </c>
      <c r="AA8" s="153">
        <v>4439</v>
      </c>
      <c r="AB8" s="153">
        <v>7531</v>
      </c>
      <c r="AC8" s="153">
        <v>10724</v>
      </c>
      <c r="AD8" s="153">
        <v>14539</v>
      </c>
      <c r="AE8" s="153">
        <v>19181</v>
      </c>
      <c r="AF8" s="153">
        <v>28716</v>
      </c>
      <c r="AG8" s="153">
        <v>43396</v>
      </c>
      <c r="AH8" s="153">
        <v>71697</v>
      </c>
    </row>
    <row r="10" spans="1:34" ht="15" customHeight="1" x14ac:dyDescent="0.25">
      <c r="A10" s="1229" t="s">
        <v>294</v>
      </c>
      <c r="B10" s="1229"/>
      <c r="C10" s="1229"/>
      <c r="D10" s="1229"/>
      <c r="E10" s="1229"/>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29"/>
      <c r="AB10" s="1229"/>
      <c r="AC10" s="1229"/>
      <c r="AD10" s="1229"/>
      <c r="AE10" s="1229"/>
      <c r="AF10" s="1229"/>
      <c r="AG10" s="1229"/>
      <c r="AH10" s="1229"/>
    </row>
    <row r="11" spans="1:34" ht="15" customHeight="1" x14ac:dyDescent="0.25">
      <c r="A11" s="154"/>
      <c r="B11" s="154" t="s">
        <v>295</v>
      </c>
      <c r="C11" s="155">
        <v>1990</v>
      </c>
      <c r="D11" s="155">
        <v>1991</v>
      </c>
      <c r="E11" s="155">
        <v>1992</v>
      </c>
      <c r="F11" s="155">
        <v>1993</v>
      </c>
      <c r="G11" s="155">
        <v>1994</v>
      </c>
      <c r="H11" s="155">
        <v>1995</v>
      </c>
      <c r="I11" s="155">
        <v>1996</v>
      </c>
      <c r="J11" s="155">
        <v>1997</v>
      </c>
      <c r="K11" s="155">
        <v>1998</v>
      </c>
      <c r="L11" s="155">
        <v>1999</v>
      </c>
      <c r="M11" s="155">
        <v>2000</v>
      </c>
      <c r="N11" s="155">
        <v>2001</v>
      </c>
      <c r="O11" s="155">
        <v>2002</v>
      </c>
      <c r="P11" s="155">
        <v>2003</v>
      </c>
      <c r="Q11" s="155">
        <v>2004</v>
      </c>
      <c r="R11" s="155">
        <v>2005</v>
      </c>
      <c r="S11" s="155">
        <v>2006</v>
      </c>
      <c r="T11" s="155">
        <v>2007</v>
      </c>
      <c r="U11" s="155">
        <v>2008</v>
      </c>
      <c r="V11" s="155">
        <v>2009</v>
      </c>
      <c r="W11" s="155">
        <v>2010</v>
      </c>
      <c r="X11" s="155">
        <v>2011</v>
      </c>
      <c r="Y11" s="155">
        <v>2012</v>
      </c>
      <c r="Z11" s="155">
        <v>2013</v>
      </c>
      <c r="AA11" s="155">
        <v>2014</v>
      </c>
      <c r="AB11" s="155">
        <v>2015</v>
      </c>
      <c r="AC11" s="155">
        <v>2016</v>
      </c>
      <c r="AD11" s="155">
        <v>2017</v>
      </c>
      <c r="AE11" s="155">
        <v>2018</v>
      </c>
      <c r="AF11" s="155">
        <v>2019</v>
      </c>
      <c r="AG11" s="155">
        <v>2020</v>
      </c>
      <c r="AH11" s="155">
        <v>2021</v>
      </c>
    </row>
    <row r="12" spans="1:34" ht="13.8" thickBot="1" x14ac:dyDescent="0.3">
      <c r="A12" s="1238" t="s">
        <v>130</v>
      </c>
      <c r="B12" s="139" t="s">
        <v>296</v>
      </c>
      <c r="C12" s="125">
        <v>383064</v>
      </c>
      <c r="D12" s="125">
        <v>389826</v>
      </c>
      <c r="E12" s="125">
        <v>393552</v>
      </c>
      <c r="F12" s="125">
        <v>393976</v>
      </c>
      <c r="G12" s="125">
        <v>391440</v>
      </c>
      <c r="H12" s="125">
        <v>399943</v>
      </c>
      <c r="I12" s="125">
        <v>396217</v>
      </c>
      <c r="J12" s="125">
        <v>403029</v>
      </c>
      <c r="K12" s="125">
        <v>410672</v>
      </c>
      <c r="L12" s="125">
        <v>420001</v>
      </c>
      <c r="M12" s="125">
        <v>429355</v>
      </c>
      <c r="N12" s="125">
        <v>439226</v>
      </c>
      <c r="O12" s="125">
        <v>448988</v>
      </c>
      <c r="P12" s="125">
        <v>455819</v>
      </c>
      <c r="Q12" s="125">
        <v>461589</v>
      </c>
      <c r="R12" s="125">
        <v>465327</v>
      </c>
      <c r="S12" s="125">
        <v>478545</v>
      </c>
      <c r="T12" s="125">
        <v>481257</v>
      </c>
      <c r="U12" s="125">
        <v>487023</v>
      </c>
      <c r="V12" s="125">
        <v>471407</v>
      </c>
      <c r="W12" s="125">
        <v>480990</v>
      </c>
      <c r="X12" s="125">
        <v>488368</v>
      </c>
      <c r="Y12" s="125">
        <v>496854</v>
      </c>
      <c r="Z12" s="125">
        <v>504791</v>
      </c>
      <c r="AA12" s="125">
        <v>512043</v>
      </c>
      <c r="AB12" s="125">
        <v>519826</v>
      </c>
      <c r="AC12" s="125">
        <v>527314</v>
      </c>
      <c r="AD12" s="125">
        <v>531863</v>
      </c>
      <c r="AE12" s="125">
        <v>535407</v>
      </c>
      <c r="AF12" s="125">
        <v>537981</v>
      </c>
      <c r="AG12" s="125">
        <v>541507</v>
      </c>
      <c r="AH12" s="125">
        <v>547337</v>
      </c>
    </row>
    <row r="13" spans="1:34" ht="13.8" thickBot="1" x14ac:dyDescent="0.3">
      <c r="A13" s="1239"/>
      <c r="B13" s="139" t="s">
        <v>297</v>
      </c>
      <c r="C13" s="156">
        <v>75</v>
      </c>
      <c r="D13" s="156">
        <v>130</v>
      </c>
      <c r="E13" s="156">
        <v>132</v>
      </c>
      <c r="F13" s="156">
        <v>134</v>
      </c>
      <c r="G13" s="156">
        <v>113</v>
      </c>
      <c r="H13" s="156">
        <v>113</v>
      </c>
      <c r="I13" s="156">
        <v>108</v>
      </c>
      <c r="J13" s="156">
        <v>101</v>
      </c>
      <c r="K13" s="156">
        <v>99</v>
      </c>
      <c r="L13" s="156">
        <v>89</v>
      </c>
      <c r="M13" s="156">
        <v>80</v>
      </c>
      <c r="N13" s="156">
        <v>73</v>
      </c>
      <c r="O13" s="156">
        <v>82</v>
      </c>
      <c r="P13" s="156">
        <v>62</v>
      </c>
      <c r="Q13" s="156">
        <v>58</v>
      </c>
      <c r="R13" s="156">
        <v>45</v>
      </c>
      <c r="S13" s="156">
        <v>45</v>
      </c>
      <c r="T13" s="156">
        <v>42</v>
      </c>
      <c r="U13" s="156">
        <v>42</v>
      </c>
      <c r="V13" s="156">
        <v>42</v>
      </c>
      <c r="W13" s="156">
        <v>46</v>
      </c>
      <c r="X13" s="156">
        <v>108</v>
      </c>
      <c r="Y13" s="156">
        <v>177</v>
      </c>
      <c r="Z13" s="156">
        <v>269</v>
      </c>
      <c r="AA13" s="156">
        <v>428</v>
      </c>
      <c r="AB13" s="156">
        <v>682</v>
      </c>
      <c r="AC13" s="156">
        <v>971</v>
      </c>
      <c r="AD13" s="156">
        <v>1343</v>
      </c>
      <c r="AE13" s="156">
        <v>1758</v>
      </c>
      <c r="AF13" s="156">
        <v>2663</v>
      </c>
      <c r="AG13" s="156">
        <v>3994</v>
      </c>
      <c r="AH13" s="156">
        <v>6786</v>
      </c>
    </row>
    <row r="14" spans="1:34" ht="13.8" thickBot="1" x14ac:dyDescent="0.3">
      <c r="A14" s="1233" t="s">
        <v>19</v>
      </c>
      <c r="B14" s="139" t="s">
        <v>296</v>
      </c>
      <c r="C14" s="125">
        <v>2985397</v>
      </c>
      <c r="D14" s="125">
        <v>3057798</v>
      </c>
      <c r="E14" s="125">
        <v>3091228</v>
      </c>
      <c r="F14" s="125">
        <v>3109523</v>
      </c>
      <c r="G14" s="125">
        <v>3165042</v>
      </c>
      <c r="H14" s="125">
        <v>3229176</v>
      </c>
      <c r="I14" s="125">
        <v>3268093</v>
      </c>
      <c r="J14" s="125">
        <v>3323455</v>
      </c>
      <c r="K14" s="125">
        <v>3383307</v>
      </c>
      <c r="L14" s="125">
        <v>3467311</v>
      </c>
      <c r="M14" s="125">
        <v>3545247</v>
      </c>
      <c r="N14" s="125">
        <v>3629713</v>
      </c>
      <c r="O14" s="125">
        <v>3700951</v>
      </c>
      <c r="P14" s="125">
        <v>3753890</v>
      </c>
      <c r="Q14" s="125">
        <v>3811351</v>
      </c>
      <c r="R14" s="125">
        <v>3861442</v>
      </c>
      <c r="S14" s="125">
        <v>3900014</v>
      </c>
      <c r="T14" s="125">
        <v>3955787</v>
      </c>
      <c r="U14" s="125">
        <v>3989811</v>
      </c>
      <c r="V14" s="125">
        <v>4009602</v>
      </c>
      <c r="W14" s="125">
        <v>4075825</v>
      </c>
      <c r="X14" s="125">
        <v>4163003</v>
      </c>
      <c r="Y14" s="125">
        <v>4254725</v>
      </c>
      <c r="Z14" s="125">
        <v>4320885</v>
      </c>
      <c r="AA14" s="125">
        <v>4384490</v>
      </c>
      <c r="AB14" s="125">
        <v>4458069</v>
      </c>
      <c r="AC14" s="125">
        <v>4524029</v>
      </c>
      <c r="AD14" s="125">
        <v>4570823</v>
      </c>
      <c r="AE14" s="125">
        <v>4602688</v>
      </c>
      <c r="AF14" s="125">
        <v>4623952</v>
      </c>
      <c r="AG14" s="125">
        <v>4658335</v>
      </c>
      <c r="AH14" s="125">
        <v>4709366</v>
      </c>
    </row>
    <row r="15" spans="1:34" x14ac:dyDescent="0.25">
      <c r="A15" s="1234"/>
      <c r="B15" s="157" t="s">
        <v>297</v>
      </c>
      <c r="C15" s="156">
        <v>409</v>
      </c>
      <c r="D15" s="156">
        <v>671</v>
      </c>
      <c r="E15" s="156">
        <v>771</v>
      </c>
      <c r="F15" s="156">
        <v>774</v>
      </c>
      <c r="G15" s="156">
        <v>775</v>
      </c>
      <c r="H15" s="156">
        <v>770</v>
      </c>
      <c r="I15" s="156">
        <v>759</v>
      </c>
      <c r="J15" s="156">
        <v>753</v>
      </c>
      <c r="K15" s="156">
        <v>746</v>
      </c>
      <c r="L15" s="156">
        <v>724</v>
      </c>
      <c r="M15" s="156">
        <v>754</v>
      </c>
      <c r="N15" s="156">
        <v>690</v>
      </c>
      <c r="O15" s="156">
        <v>676</v>
      </c>
      <c r="P15" s="156">
        <v>651</v>
      </c>
      <c r="Q15" s="156">
        <v>625</v>
      </c>
      <c r="R15" s="156">
        <v>592</v>
      </c>
      <c r="S15" s="156">
        <v>562</v>
      </c>
      <c r="T15" s="156">
        <v>528</v>
      </c>
      <c r="U15" s="156">
        <v>517</v>
      </c>
      <c r="V15" s="156">
        <v>512</v>
      </c>
      <c r="W15" s="156">
        <v>665</v>
      </c>
      <c r="X15" s="156">
        <v>1044</v>
      </c>
      <c r="Y15" s="156">
        <v>1758</v>
      </c>
      <c r="Z15" s="156">
        <v>2683</v>
      </c>
      <c r="AA15" s="156">
        <v>4439</v>
      </c>
      <c r="AB15" s="156">
        <v>7531</v>
      </c>
      <c r="AC15" s="156">
        <v>10724</v>
      </c>
      <c r="AD15" s="156">
        <v>14539</v>
      </c>
      <c r="AE15" s="156">
        <v>19181</v>
      </c>
      <c r="AF15" s="156">
        <v>28716</v>
      </c>
      <c r="AG15" s="156">
        <v>43396</v>
      </c>
      <c r="AH15" s="156">
        <v>71697</v>
      </c>
    </row>
    <row r="16" spans="1:34" x14ac:dyDescent="0.25">
      <c r="A16" s="158"/>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row>
    <row r="17" spans="1:34" ht="15" customHeight="1" x14ac:dyDescent="0.25">
      <c r="A17" s="1229" t="s">
        <v>298</v>
      </c>
      <c r="B17" s="1229"/>
      <c r="C17" s="1229"/>
      <c r="D17" s="1229"/>
      <c r="E17" s="1229"/>
      <c r="F17" s="1229"/>
      <c r="G17" s="1229"/>
      <c r="H17" s="1229"/>
      <c r="I17" s="1229"/>
      <c r="J17" s="1229"/>
      <c r="K17" s="1229"/>
      <c r="L17" s="1229"/>
      <c r="M17" s="1229"/>
      <c r="N17" s="1229"/>
      <c r="O17" s="1229"/>
      <c r="P17" s="1229"/>
      <c r="Q17" s="1229"/>
      <c r="R17" s="1229"/>
      <c r="S17" s="1229"/>
      <c r="T17" s="1229"/>
      <c r="U17" s="1229"/>
      <c r="V17" s="1229"/>
      <c r="W17" s="1229"/>
      <c r="X17" s="1229"/>
      <c r="Y17" s="1229"/>
      <c r="Z17" s="1229"/>
      <c r="AA17" s="1229"/>
      <c r="AB17" s="1229"/>
      <c r="AC17" s="1229"/>
      <c r="AD17" s="1229"/>
      <c r="AE17" s="1229"/>
      <c r="AF17" s="1229"/>
      <c r="AG17" s="1229"/>
      <c r="AH17" s="1229"/>
    </row>
    <row r="18" spans="1:34" ht="15" customHeight="1" x14ac:dyDescent="0.25">
      <c r="A18" s="154"/>
      <c r="B18" s="154" t="s">
        <v>295</v>
      </c>
      <c r="C18" s="155">
        <v>1990</v>
      </c>
      <c r="D18" s="155">
        <v>1991</v>
      </c>
      <c r="E18" s="155">
        <v>1992</v>
      </c>
      <c r="F18" s="155">
        <v>1993</v>
      </c>
      <c r="G18" s="155">
        <v>1994</v>
      </c>
      <c r="H18" s="155">
        <v>1995</v>
      </c>
      <c r="I18" s="155">
        <v>1996</v>
      </c>
      <c r="J18" s="155">
        <v>1997</v>
      </c>
      <c r="K18" s="155">
        <v>1998</v>
      </c>
      <c r="L18" s="155">
        <v>1999</v>
      </c>
      <c r="M18" s="155">
        <v>2000</v>
      </c>
      <c r="N18" s="155">
        <v>2001</v>
      </c>
      <c r="O18" s="155">
        <v>2002</v>
      </c>
      <c r="P18" s="155">
        <v>2003</v>
      </c>
      <c r="Q18" s="155">
        <v>2004</v>
      </c>
      <c r="R18" s="155">
        <v>2005</v>
      </c>
      <c r="S18" s="155">
        <v>2006</v>
      </c>
      <c r="T18" s="155">
        <v>2007</v>
      </c>
      <c r="U18" s="155">
        <v>2008</v>
      </c>
      <c r="V18" s="155">
        <v>2009</v>
      </c>
      <c r="W18" s="155">
        <v>2010</v>
      </c>
      <c r="X18" s="155">
        <v>2011</v>
      </c>
      <c r="Y18" s="155">
        <v>2012</v>
      </c>
      <c r="Z18" s="155">
        <v>2013</v>
      </c>
      <c r="AA18" s="155">
        <v>2014</v>
      </c>
      <c r="AB18" s="155">
        <v>2015</v>
      </c>
      <c r="AC18" s="155">
        <v>2016</v>
      </c>
      <c r="AD18" s="155">
        <v>2017</v>
      </c>
      <c r="AE18" s="155">
        <v>2018</v>
      </c>
      <c r="AF18" s="155">
        <v>2019</v>
      </c>
      <c r="AG18" s="155">
        <v>2020</v>
      </c>
      <c r="AH18" s="155">
        <v>2021</v>
      </c>
    </row>
    <row r="19" spans="1:34" ht="21.6" x14ac:dyDescent="0.25">
      <c r="A19" s="159" t="s">
        <v>130</v>
      </c>
      <c r="B19" s="160" t="s">
        <v>299</v>
      </c>
      <c r="C19" s="161">
        <v>1.9578973748511998E-2</v>
      </c>
      <c r="D19" s="161">
        <v>3.3348211766275213E-2</v>
      </c>
      <c r="E19" s="161">
        <v>3.354067569215758E-2</v>
      </c>
      <c r="F19" s="161">
        <v>3.4012224094868718E-2</v>
      </c>
      <c r="G19" s="161">
        <v>2.8867770284079299E-2</v>
      </c>
      <c r="H19" s="161">
        <v>2.825402619873332E-2</v>
      </c>
      <c r="I19" s="161">
        <v>2.7257790554166023E-2</v>
      </c>
      <c r="J19" s="161">
        <v>2.5060231397740607E-2</v>
      </c>
      <c r="K19" s="161">
        <v>2.4106829781431409E-2</v>
      </c>
      <c r="L19" s="161">
        <v>2.1190425737081579E-2</v>
      </c>
      <c r="M19" s="161">
        <v>1.8632600062885026E-2</v>
      </c>
      <c r="N19" s="161">
        <v>1.662014543765624E-2</v>
      </c>
      <c r="O19" s="161">
        <v>1.8263294341942325E-2</v>
      </c>
      <c r="P19" s="161">
        <v>1.3601890223970481E-2</v>
      </c>
      <c r="Q19" s="161">
        <v>1.2565290767327644E-2</v>
      </c>
      <c r="R19" s="161">
        <v>9.6706187261861015E-3</v>
      </c>
      <c r="S19" s="161">
        <v>9.4035043726295332E-3</v>
      </c>
      <c r="T19" s="161">
        <v>8.7271457869703712E-3</v>
      </c>
      <c r="U19" s="161">
        <v>8.6238226942054064E-3</v>
      </c>
      <c r="V19" s="161">
        <v>8.9094985861474275E-3</v>
      </c>
      <c r="W19" s="161">
        <v>9.5636083910268406E-3</v>
      </c>
      <c r="X19" s="161">
        <v>2.2114471054614553E-2</v>
      </c>
      <c r="Y19" s="161">
        <v>3.5624147133765653E-2</v>
      </c>
      <c r="Z19" s="161">
        <v>5.3289381149822394E-2</v>
      </c>
      <c r="AA19" s="161">
        <v>8.3586730020720909E-2</v>
      </c>
      <c r="AB19" s="161">
        <v>0.13119774693839861</v>
      </c>
      <c r="AC19" s="161">
        <v>0.18414075863716875</v>
      </c>
      <c r="AD19" s="161">
        <v>0.25250863474240548</v>
      </c>
      <c r="AE19" s="161">
        <v>0.32834834060817286</v>
      </c>
      <c r="AF19" s="161">
        <v>0.49499889401298558</v>
      </c>
      <c r="AG19" s="161">
        <v>0.7375712594666366</v>
      </c>
      <c r="AH19" s="161">
        <v>1.2398211705037299</v>
      </c>
    </row>
    <row r="20" spans="1:34" ht="21.6" x14ac:dyDescent="0.25">
      <c r="A20" s="162" t="s">
        <v>19</v>
      </c>
      <c r="B20" s="160" t="s">
        <v>299</v>
      </c>
      <c r="C20" s="163">
        <v>1.3700020466289743E-2</v>
      </c>
      <c r="D20" s="163">
        <v>2.1943895574527812E-2</v>
      </c>
      <c r="E20" s="163">
        <v>2.4941544266550382E-2</v>
      </c>
      <c r="F20" s="163">
        <v>2.4891277536779759E-2</v>
      </c>
      <c r="G20" s="163">
        <v>2.4486246943958404E-2</v>
      </c>
      <c r="H20" s="163">
        <v>2.3845092370313667E-2</v>
      </c>
      <c r="I20" s="163">
        <v>2.3224553279236546E-2</v>
      </c>
      <c r="J20" s="163">
        <v>2.2657144447570377E-2</v>
      </c>
      <c r="K20" s="163">
        <v>2.2049432700018062E-2</v>
      </c>
      <c r="L20" s="163">
        <v>2.0880734378888998E-2</v>
      </c>
      <c r="M20" s="163">
        <v>2.1267911657495232E-2</v>
      </c>
      <c r="N20" s="163">
        <v>1.9009767438913215E-2</v>
      </c>
      <c r="O20" s="163">
        <v>1.8265575523696478E-2</v>
      </c>
      <c r="P20" s="163">
        <v>1.7342010554384918E-2</v>
      </c>
      <c r="Q20" s="163">
        <v>1.6398384719748981E-2</v>
      </c>
      <c r="R20" s="163">
        <v>1.5331060261943594E-2</v>
      </c>
      <c r="S20" s="163">
        <v>1.4410204681316529E-2</v>
      </c>
      <c r="T20" s="163">
        <v>1.334753362605216E-2</v>
      </c>
      <c r="U20" s="163">
        <v>1.2958007284054308E-2</v>
      </c>
      <c r="V20" s="163">
        <v>1.2769347182089394E-2</v>
      </c>
      <c r="W20" s="163">
        <v>1.631571522329835E-2</v>
      </c>
      <c r="X20" s="163">
        <v>2.5078050628356503E-2</v>
      </c>
      <c r="Y20" s="163">
        <v>4.1318769133140212E-2</v>
      </c>
      <c r="Z20" s="163">
        <v>6.2093760884633586E-2</v>
      </c>
      <c r="AA20" s="163">
        <v>0.10124324607879139</v>
      </c>
      <c r="AB20" s="163">
        <v>0.1689296419593326</v>
      </c>
      <c r="AC20" s="163">
        <v>0.2370453416633713</v>
      </c>
      <c r="AD20" s="163">
        <v>0.31808276102574962</v>
      </c>
      <c r="AE20" s="163">
        <v>0.41673474282853845</v>
      </c>
      <c r="AF20" s="163">
        <v>0.62102720789489163</v>
      </c>
      <c r="AG20" s="163">
        <v>0.9315774842298804</v>
      </c>
      <c r="AH20" s="163">
        <v>1.5224342300003864</v>
      </c>
    </row>
    <row r="21" spans="1:34" x14ac:dyDescent="0.25">
      <c r="A21" s="158"/>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row>
    <row r="22" spans="1:34" ht="15" customHeight="1" x14ac:dyDescent="0.25">
      <c r="A22" s="1230" t="s">
        <v>300</v>
      </c>
      <c r="B22" s="1230"/>
      <c r="C22" s="1230"/>
      <c r="D22" s="1230"/>
      <c r="E22" s="1230"/>
      <c r="F22" s="1230"/>
      <c r="G22" s="1230"/>
      <c r="H22" s="1230"/>
      <c r="I22" s="1230"/>
      <c r="J22" s="1230"/>
      <c r="K22" s="1230"/>
      <c r="L22" s="1230"/>
      <c r="M22" s="1230"/>
      <c r="N22" s="1230"/>
      <c r="O22" s="1230"/>
      <c r="P22" s="1230"/>
      <c r="Q22" s="1230"/>
      <c r="R22" s="1230"/>
      <c r="S22" s="1229"/>
      <c r="T22" s="1229"/>
      <c r="U22" s="1229"/>
      <c r="V22" s="1229"/>
      <c r="W22" s="1229"/>
      <c r="X22" s="1229"/>
      <c r="Y22" s="1229"/>
      <c r="Z22" s="1229"/>
      <c r="AA22" s="1229"/>
      <c r="AB22" s="1229"/>
      <c r="AC22" s="1229"/>
      <c r="AD22" s="1229"/>
      <c r="AE22" s="1229"/>
      <c r="AF22" s="1229"/>
      <c r="AG22" s="1229"/>
      <c r="AH22" s="1229"/>
    </row>
    <row r="23" spans="1:34" ht="15" customHeight="1" x14ac:dyDescent="0.25">
      <c r="A23" s="1231" t="s">
        <v>301</v>
      </c>
      <c r="B23" s="1231"/>
      <c r="C23" s="109">
        <v>1990</v>
      </c>
      <c r="D23" s="109">
        <v>1991</v>
      </c>
      <c r="E23" s="109">
        <v>1992</v>
      </c>
      <c r="F23" s="109">
        <v>1993</v>
      </c>
      <c r="G23" s="109">
        <v>1994</v>
      </c>
      <c r="H23" s="109">
        <v>1995</v>
      </c>
      <c r="I23" s="109">
        <v>1996</v>
      </c>
      <c r="J23" s="109">
        <v>1997</v>
      </c>
      <c r="K23" s="109">
        <v>1998</v>
      </c>
      <c r="L23" s="109">
        <v>1999</v>
      </c>
      <c r="M23" s="109">
        <v>2000</v>
      </c>
      <c r="N23" s="109">
        <v>2001</v>
      </c>
      <c r="O23" s="109">
        <v>2002</v>
      </c>
      <c r="P23" s="109">
        <v>2003</v>
      </c>
      <c r="Q23" s="109">
        <v>2004</v>
      </c>
      <c r="R23" s="109">
        <v>2005</v>
      </c>
      <c r="S23" s="109">
        <v>2006</v>
      </c>
      <c r="T23" s="109">
        <v>2007</v>
      </c>
      <c r="U23" s="109">
        <v>2008</v>
      </c>
      <c r="V23" s="109">
        <v>2009</v>
      </c>
      <c r="W23" s="109">
        <v>2010</v>
      </c>
      <c r="X23" s="109">
        <v>2011</v>
      </c>
      <c r="Y23" s="109">
        <v>2012</v>
      </c>
      <c r="Z23" s="109">
        <v>2013</v>
      </c>
      <c r="AA23" s="109">
        <v>2014</v>
      </c>
      <c r="AB23" s="109">
        <v>2015</v>
      </c>
      <c r="AC23" s="109">
        <v>2016</v>
      </c>
      <c r="AD23" s="109">
        <v>2017</v>
      </c>
      <c r="AE23" s="109">
        <v>2018</v>
      </c>
      <c r="AF23" s="109">
        <v>2019</v>
      </c>
      <c r="AG23" s="109">
        <v>2020</v>
      </c>
      <c r="AH23" s="109">
        <v>2021</v>
      </c>
    </row>
    <row r="24" spans="1:34" ht="18.75" customHeight="1" x14ac:dyDescent="0.25">
      <c r="A24" s="1232"/>
      <c r="B24" s="1232"/>
      <c r="C24" s="164">
        <v>2.5122286918624224E-3</v>
      </c>
      <c r="D24" s="164">
        <v>4.2514253721141811E-3</v>
      </c>
      <c r="E24" s="164">
        <v>4.2701476565300258E-3</v>
      </c>
      <c r="F24" s="164">
        <v>4.3093426226466242E-3</v>
      </c>
      <c r="G24" s="164">
        <v>3.5702527802158705E-3</v>
      </c>
      <c r="H24" s="164">
        <v>3.4993447244746029E-3</v>
      </c>
      <c r="I24" s="164">
        <v>3.3046795179941333E-3</v>
      </c>
      <c r="J24" s="164">
        <v>3.039006094561232E-3</v>
      </c>
      <c r="K24" s="164">
        <v>2.9261311491981072E-3</v>
      </c>
      <c r="L24" s="164">
        <v>2.5668306073496146E-3</v>
      </c>
      <c r="M24" s="164">
        <v>2.256542350927876E-3</v>
      </c>
      <c r="N24" s="164">
        <v>2.011178294261833E-3</v>
      </c>
      <c r="O24" s="164">
        <v>2.2156467351229455E-3</v>
      </c>
      <c r="P24" s="164">
        <v>1.6516200527985638E-3</v>
      </c>
      <c r="Q24" s="164">
        <v>1.5217701019927055E-3</v>
      </c>
      <c r="R24" s="164">
        <v>1.1653677563977394E-3</v>
      </c>
      <c r="S24" s="164">
        <v>1.1538420118491883E-3</v>
      </c>
      <c r="T24" s="164">
        <v>1.0617356293450583E-3</v>
      </c>
      <c r="U24" s="164">
        <v>1.0526814428051855E-3</v>
      </c>
      <c r="V24" s="164">
        <v>1.0474855110307708E-3</v>
      </c>
      <c r="W24" s="164">
        <v>1.1286058650702617E-3</v>
      </c>
      <c r="X24" s="164">
        <v>2.5942810994851553E-3</v>
      </c>
      <c r="Y24" s="164">
        <v>4.1600808512888615E-3</v>
      </c>
      <c r="Z24" s="164">
        <v>6.2255764733382159E-3</v>
      </c>
      <c r="AA24" s="164">
        <v>9.7616826586444487E-3</v>
      </c>
      <c r="AB24" s="164">
        <v>1.5298103281936643E-2</v>
      </c>
      <c r="AC24" s="164">
        <v>2.1463169223716296E-2</v>
      </c>
      <c r="AD24" s="164">
        <v>2.9382017199090841E-2</v>
      </c>
      <c r="AE24" s="164">
        <v>3.819507209700071E-2</v>
      </c>
      <c r="AF24" s="164">
        <v>5.7591428284722683E-2</v>
      </c>
      <c r="AG24" s="164">
        <v>8.5738788644440553E-2</v>
      </c>
      <c r="AH24" s="164">
        <v>0.14409582945984661</v>
      </c>
    </row>
    <row r="25" spans="1:34" x14ac:dyDescent="0.25">
      <c r="A25" s="158"/>
      <c r="B25" s="158"/>
      <c r="C25" s="165"/>
      <c r="D25" s="165"/>
      <c r="E25" s="165"/>
      <c r="F25" s="165"/>
      <c r="G25" s="165"/>
      <c r="H25" s="165"/>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row>
    <row r="26" spans="1:34" ht="13.5" customHeight="1" x14ac:dyDescent="0.25">
      <c r="A26" s="1230" t="s">
        <v>302</v>
      </c>
      <c r="B26" s="1230"/>
      <c r="C26" s="1230"/>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29"/>
      <c r="AC26" s="1229"/>
      <c r="AD26" s="1229"/>
      <c r="AE26" s="1229"/>
      <c r="AF26" s="1229"/>
      <c r="AG26" s="1229"/>
      <c r="AH26" s="1229"/>
    </row>
    <row r="27" spans="1:34" ht="15" customHeight="1" x14ac:dyDescent="0.25">
      <c r="A27" s="1224" t="s">
        <v>303</v>
      </c>
      <c r="B27" s="1224"/>
      <c r="C27" s="109">
        <v>1990</v>
      </c>
      <c r="D27" s="109">
        <v>1991</v>
      </c>
      <c r="E27" s="109">
        <v>1992</v>
      </c>
      <c r="F27" s="109">
        <v>1993</v>
      </c>
      <c r="G27" s="109">
        <v>1994</v>
      </c>
      <c r="H27" s="109">
        <v>1995</v>
      </c>
      <c r="I27" s="109">
        <v>1996</v>
      </c>
      <c r="J27" s="109">
        <v>1997</v>
      </c>
      <c r="K27" s="109">
        <v>1998</v>
      </c>
      <c r="L27" s="109">
        <v>1999</v>
      </c>
      <c r="M27" s="109">
        <v>2000</v>
      </c>
      <c r="N27" s="109">
        <v>2001</v>
      </c>
      <c r="O27" s="109">
        <v>2002</v>
      </c>
      <c r="P27" s="109">
        <v>2003</v>
      </c>
      <c r="Q27" s="109">
        <v>2004</v>
      </c>
      <c r="R27" s="109">
        <v>2005</v>
      </c>
      <c r="S27" s="109">
        <v>2006</v>
      </c>
      <c r="T27" s="109">
        <v>2007</v>
      </c>
      <c r="U27" s="109">
        <v>2008</v>
      </c>
      <c r="V27" s="109">
        <v>2009</v>
      </c>
      <c r="W27" s="109">
        <v>2010</v>
      </c>
      <c r="X27" s="109">
        <v>2011</v>
      </c>
      <c r="Y27" s="109">
        <v>2012</v>
      </c>
      <c r="Z27" s="109">
        <v>2013</v>
      </c>
      <c r="AA27" s="109">
        <v>2014</v>
      </c>
      <c r="AB27" s="109">
        <v>2015</v>
      </c>
      <c r="AC27" s="109">
        <v>2016</v>
      </c>
      <c r="AD27" s="109">
        <v>2017</v>
      </c>
      <c r="AE27" s="109">
        <v>2018</v>
      </c>
      <c r="AF27" s="109">
        <v>2019</v>
      </c>
      <c r="AG27" s="109">
        <v>2020</v>
      </c>
      <c r="AH27" s="109">
        <v>2021</v>
      </c>
    </row>
    <row r="28" spans="1:34" ht="18.75" customHeight="1" x14ac:dyDescent="0.25">
      <c r="A28" s="1225"/>
      <c r="B28" s="1225"/>
      <c r="C28" s="164">
        <v>18.337408312958438</v>
      </c>
      <c r="D28" s="164">
        <v>19.374068554396423</v>
      </c>
      <c r="E28" s="164">
        <v>17.120622568093385</v>
      </c>
      <c r="F28" s="164">
        <v>17.31266149870801</v>
      </c>
      <c r="G28" s="164">
        <v>14.580645161290324</v>
      </c>
      <c r="H28" s="164">
        <v>14.675324675324674</v>
      </c>
      <c r="I28" s="164">
        <v>14.229249011857709</v>
      </c>
      <c r="J28" s="164">
        <v>13.41301460823373</v>
      </c>
      <c r="K28" s="164">
        <v>13.270777479892763</v>
      </c>
      <c r="L28" s="164">
        <v>12.292817679558011</v>
      </c>
      <c r="M28" s="164">
        <v>10.610079575596817</v>
      </c>
      <c r="N28" s="164">
        <v>10.579710144927535</v>
      </c>
      <c r="O28" s="164">
        <v>12.1301775147929</v>
      </c>
      <c r="P28" s="164">
        <v>9.5238095238095237</v>
      </c>
      <c r="Q28" s="164">
        <v>9.2799999999999994</v>
      </c>
      <c r="R28" s="164">
        <v>7.6013513513513518</v>
      </c>
      <c r="S28" s="164">
        <v>8.007117437722421</v>
      </c>
      <c r="T28" s="164">
        <v>7.9545454545454541</v>
      </c>
      <c r="U28" s="164">
        <v>8.123791102514506</v>
      </c>
      <c r="V28" s="164">
        <v>8.203125</v>
      </c>
      <c r="W28" s="164">
        <v>6.9172932330827068</v>
      </c>
      <c r="X28" s="164">
        <v>10.344827586206897</v>
      </c>
      <c r="Y28" s="164">
        <v>10.068259385665529</v>
      </c>
      <c r="Z28" s="164">
        <v>10.026090197540068</v>
      </c>
      <c r="AA28" s="164">
        <v>9.6418112187429603</v>
      </c>
      <c r="AB28" s="164">
        <v>9.0559022706147925</v>
      </c>
      <c r="AC28" s="164">
        <v>9.0544572920552024</v>
      </c>
      <c r="AD28" s="164">
        <v>9.2372240181580576</v>
      </c>
      <c r="AE28" s="164">
        <v>9.1653198477660176</v>
      </c>
      <c r="AF28" s="164">
        <v>9.2735757069229692</v>
      </c>
      <c r="AG28" s="164">
        <v>9.2036132362429726</v>
      </c>
      <c r="AH28" s="164">
        <v>9.4648311644838703</v>
      </c>
    </row>
    <row r="29" spans="1:34" ht="39" customHeight="1" x14ac:dyDescent="0.25">
      <c r="A29" s="1226" t="s">
        <v>304</v>
      </c>
      <c r="B29" s="1226"/>
      <c r="C29" s="1226"/>
      <c r="D29" s="1226"/>
      <c r="E29" s="1226"/>
      <c r="F29" s="1226"/>
      <c r="G29" s="1226"/>
      <c r="H29" s="1226"/>
      <c r="I29" s="1226"/>
      <c r="J29" s="1226"/>
      <c r="K29" s="1226"/>
      <c r="L29" s="1226"/>
      <c r="M29" s="1226"/>
      <c r="N29" s="1226"/>
      <c r="O29" s="1226"/>
      <c r="P29" s="1226"/>
      <c r="Q29" s="1226"/>
      <c r="R29" s="1226"/>
      <c r="S29" s="1226"/>
      <c r="T29" s="1226"/>
      <c r="U29" s="1226"/>
      <c r="V29" s="1226"/>
      <c r="W29" s="1226"/>
      <c r="X29" s="1226"/>
      <c r="Y29" s="1226"/>
      <c r="Z29" s="1226"/>
      <c r="AA29" s="1226"/>
      <c r="AB29" s="1226"/>
      <c r="AC29" s="158"/>
      <c r="AD29" s="158"/>
      <c r="AE29" s="158"/>
      <c r="AF29" s="158"/>
      <c r="AG29" s="158"/>
      <c r="AH29" s="158"/>
    </row>
    <row r="30" spans="1:34" ht="22.5" customHeight="1" x14ac:dyDescent="0.25">
      <c r="A30" s="1227" t="s">
        <v>305</v>
      </c>
      <c r="B30" s="1227"/>
      <c r="C30" s="1227"/>
      <c r="D30" s="1227"/>
      <c r="E30" s="1227"/>
      <c r="F30" s="1227"/>
      <c r="G30" s="1227"/>
      <c r="H30" s="1227"/>
      <c r="I30" s="1227"/>
      <c r="J30" s="1227"/>
      <c r="K30" s="1227"/>
      <c r="L30" s="1227"/>
      <c r="M30" s="1227"/>
      <c r="N30" s="1227"/>
      <c r="O30" s="1227"/>
      <c r="P30" s="1227"/>
      <c r="Q30" s="1227"/>
      <c r="R30" s="1227"/>
      <c r="S30" s="1227"/>
      <c r="T30" s="1227"/>
      <c r="U30" s="1227"/>
      <c r="V30" s="1227"/>
      <c r="W30" s="1227"/>
      <c r="X30" s="1227"/>
      <c r="Y30" s="1227"/>
      <c r="Z30" s="1227"/>
      <c r="AA30" s="1227"/>
      <c r="AB30" s="1227"/>
    </row>
    <row r="31" spans="1:34" x14ac:dyDescent="0.25">
      <c r="A31" s="1228" t="s">
        <v>306</v>
      </c>
      <c r="B31" s="1228"/>
      <c r="C31" s="1228"/>
      <c r="D31" s="1228"/>
      <c r="E31" s="1228"/>
      <c r="F31" s="1228"/>
      <c r="G31" s="1228"/>
      <c r="H31" s="1228"/>
      <c r="I31" s="1228"/>
      <c r="J31" s="1228"/>
      <c r="K31" s="1228"/>
      <c r="L31" s="1228"/>
      <c r="M31" s="166"/>
      <c r="N31" s="166"/>
      <c r="O31" s="166"/>
      <c r="P31" s="166"/>
      <c r="Q31" s="166"/>
      <c r="R31" s="166"/>
      <c r="S31" s="166"/>
      <c r="T31" s="166"/>
      <c r="U31" s="166"/>
      <c r="V31" s="166"/>
      <c r="W31" s="166"/>
      <c r="X31" s="166"/>
      <c r="Y31" s="166"/>
      <c r="Z31" s="166"/>
      <c r="AA31" s="166"/>
      <c r="AB31" s="166"/>
    </row>
    <row r="32" spans="1:34" x14ac:dyDescent="0.25">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row>
    <row r="33" spans="1:28" x14ac:dyDescent="0.25">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row>
    <row r="34" spans="1:28" x14ac:dyDescent="0.25">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67"/>
      <c r="Y34" s="158"/>
      <c r="Z34" s="158"/>
      <c r="AA34" s="158"/>
      <c r="AB34" s="158"/>
    </row>
  </sheetData>
  <mergeCells count="17">
    <mergeCell ref="A14:A15"/>
    <mergeCell ref="A1:L1"/>
    <mergeCell ref="A5:AH5"/>
    <mergeCell ref="B7:B8"/>
    <mergeCell ref="A10:AH10"/>
    <mergeCell ref="A12:A13"/>
    <mergeCell ref="A27:B28"/>
    <mergeCell ref="A29:AB29"/>
    <mergeCell ref="A30:AB30"/>
    <mergeCell ref="A31:L31"/>
    <mergeCell ref="A17:AH17"/>
    <mergeCell ref="A22:R22"/>
    <mergeCell ref="S22:AA22"/>
    <mergeCell ref="AB22:AH22"/>
    <mergeCell ref="A23:B24"/>
    <mergeCell ref="A26:AA26"/>
    <mergeCell ref="AB26:AH26"/>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showGridLines="0" zoomScaleNormal="100" workbookViewId="0">
      <selection sqref="A1:R1"/>
    </sheetView>
  </sheetViews>
  <sheetFormatPr baseColWidth="10" defaultColWidth="11.44140625" defaultRowHeight="13.2" x14ac:dyDescent="0.25"/>
  <cols>
    <col min="1" max="1" width="11.44140625" style="69"/>
    <col min="2" max="2" width="48.5546875" style="69" customWidth="1"/>
    <col min="3" max="18" width="15.6640625" style="69" customWidth="1"/>
    <col min="19" max="16384" width="11.44140625" style="69"/>
  </cols>
  <sheetData>
    <row r="1" spans="1:18" ht="24.6" x14ac:dyDescent="0.25">
      <c r="A1" s="1208" t="s">
        <v>1299</v>
      </c>
      <c r="B1" s="1208"/>
      <c r="C1" s="1208"/>
      <c r="D1" s="1208"/>
      <c r="E1" s="1208"/>
      <c r="F1" s="1208"/>
      <c r="G1" s="1208"/>
      <c r="H1" s="1208"/>
      <c r="I1" s="1208"/>
      <c r="J1" s="1208"/>
      <c r="K1" s="1208"/>
      <c r="L1" s="1208"/>
      <c r="M1" s="1208"/>
      <c r="N1" s="1208"/>
      <c r="O1" s="1208"/>
      <c r="P1" s="1208"/>
      <c r="Q1" s="1208"/>
      <c r="R1" s="1208"/>
    </row>
    <row r="3" spans="1:18" ht="13.8" x14ac:dyDescent="0.25">
      <c r="A3" s="434" t="s">
        <v>7</v>
      </c>
      <c r="B3" s="950"/>
    </row>
    <row r="5" spans="1:18" ht="22.5" customHeight="1" x14ac:dyDescent="0.25">
      <c r="A5" s="1525" t="s">
        <v>1300</v>
      </c>
      <c r="B5" s="1526"/>
      <c r="C5" s="1526"/>
      <c r="D5" s="1526"/>
      <c r="E5" s="1526"/>
      <c r="F5" s="1526"/>
      <c r="G5" s="1526"/>
      <c r="H5" s="1526"/>
      <c r="I5" s="1526"/>
      <c r="J5" s="1526"/>
      <c r="K5" s="1526"/>
      <c r="L5" s="1526"/>
      <c r="M5" s="1526"/>
      <c r="N5" s="1526"/>
      <c r="O5" s="1526"/>
      <c r="P5" s="1526"/>
      <c r="Q5" s="1526"/>
      <c r="R5" s="1526"/>
    </row>
    <row r="6" spans="1:18" ht="36" customHeight="1" x14ac:dyDescent="0.25">
      <c r="A6" s="1513"/>
      <c r="B6" s="1514"/>
      <c r="C6" s="1527" t="s">
        <v>1301</v>
      </c>
      <c r="D6" s="1528"/>
      <c r="E6" s="1528"/>
      <c r="F6" s="1529"/>
      <c r="G6" s="1527" t="s">
        <v>754</v>
      </c>
      <c r="H6" s="1528"/>
      <c r="I6" s="1528"/>
      <c r="J6" s="1529"/>
      <c r="K6" s="1527" t="s">
        <v>755</v>
      </c>
      <c r="L6" s="1528"/>
      <c r="M6" s="1528"/>
      <c r="N6" s="1529"/>
      <c r="O6" s="1527" t="s">
        <v>156</v>
      </c>
      <c r="P6" s="1528"/>
      <c r="Q6" s="1528"/>
      <c r="R6" s="1529"/>
    </row>
    <row r="7" spans="1:18" ht="36" customHeight="1" x14ac:dyDescent="0.25">
      <c r="A7" s="1515"/>
      <c r="B7" s="1516"/>
      <c r="C7" s="784" t="s">
        <v>1302</v>
      </c>
      <c r="D7" s="640" t="s">
        <v>17</v>
      </c>
      <c r="E7" s="640" t="s">
        <v>154</v>
      </c>
      <c r="F7" s="982" t="s">
        <v>254</v>
      </c>
      <c r="G7" s="784" t="s">
        <v>1302</v>
      </c>
      <c r="H7" s="640" t="s">
        <v>17</v>
      </c>
      <c r="I7" s="640" t="s">
        <v>154</v>
      </c>
      <c r="J7" s="982" t="s">
        <v>254</v>
      </c>
      <c r="K7" s="784" t="s">
        <v>1302</v>
      </c>
      <c r="L7" s="640" t="s">
        <v>17</v>
      </c>
      <c r="M7" s="640" t="s">
        <v>154</v>
      </c>
      <c r="N7" s="982" t="s">
        <v>254</v>
      </c>
      <c r="O7" s="784" t="s">
        <v>1302</v>
      </c>
      <c r="P7" s="640" t="s">
        <v>17</v>
      </c>
      <c r="Q7" s="640" t="s">
        <v>154</v>
      </c>
      <c r="R7" s="982" t="s">
        <v>254</v>
      </c>
    </row>
    <row r="8" spans="1:18" x14ac:dyDescent="0.25">
      <c r="A8" s="962" t="s">
        <v>19</v>
      </c>
      <c r="B8" s="983"/>
      <c r="C8" s="8"/>
      <c r="D8" s="8"/>
      <c r="E8" s="8"/>
      <c r="F8" s="983"/>
      <c r="G8" s="8"/>
      <c r="H8" s="8"/>
      <c r="I8" s="8"/>
      <c r="J8" s="983"/>
      <c r="K8" s="8"/>
      <c r="L8" s="8"/>
      <c r="M8" s="8"/>
      <c r="N8" s="983"/>
      <c r="O8" s="8"/>
      <c r="P8" s="8"/>
      <c r="Q8" s="8"/>
      <c r="R8" s="983"/>
    </row>
    <row r="9" spans="1:18" x14ac:dyDescent="0.25">
      <c r="A9" s="1507"/>
      <c r="B9" s="965" t="s">
        <v>1303</v>
      </c>
      <c r="C9" s="20">
        <v>4338</v>
      </c>
      <c r="D9" s="20">
        <v>4404</v>
      </c>
      <c r="E9" s="975">
        <v>19.2198563698791</v>
      </c>
      <c r="F9" s="993">
        <v>0.48411454746194998</v>
      </c>
      <c r="G9" s="20">
        <v>1278</v>
      </c>
      <c r="H9" s="20">
        <v>1459</v>
      </c>
      <c r="I9" s="975">
        <v>22.476507206407799</v>
      </c>
      <c r="J9" s="993">
        <v>1.0443858133403101</v>
      </c>
      <c r="K9" s="20">
        <v>1611</v>
      </c>
      <c r="L9" s="20">
        <v>1471</v>
      </c>
      <c r="M9" s="975">
        <v>21.361667899484502</v>
      </c>
      <c r="N9" s="993">
        <v>0.86833234687274896</v>
      </c>
      <c r="O9" s="72">
        <v>7227</v>
      </c>
      <c r="P9" s="72">
        <v>7334</v>
      </c>
      <c r="Q9" s="975">
        <v>20.208913379356801</v>
      </c>
      <c r="R9" s="993">
        <v>0.39281743262107499</v>
      </c>
    </row>
    <row r="10" spans="1:18" x14ac:dyDescent="0.25">
      <c r="A10" s="1508"/>
      <c r="B10" s="965" t="s">
        <v>1304</v>
      </c>
      <c r="C10" s="20">
        <v>2988</v>
      </c>
      <c r="D10" s="20">
        <v>3103</v>
      </c>
      <c r="E10" s="975">
        <v>13.5431098132964</v>
      </c>
      <c r="F10" s="991">
        <v>0.42041650623689703</v>
      </c>
      <c r="G10" s="18">
        <v>757</v>
      </c>
      <c r="H10" s="18">
        <v>929</v>
      </c>
      <c r="I10" s="975">
        <v>14.2999584622853</v>
      </c>
      <c r="J10" s="991">
        <v>0.87586624697973603</v>
      </c>
      <c r="K10" s="18">
        <v>629</v>
      </c>
      <c r="L10" s="18">
        <v>581</v>
      </c>
      <c r="M10" s="975">
        <v>8.4353948485325905</v>
      </c>
      <c r="N10" s="991">
        <v>0.588799963962509</v>
      </c>
      <c r="O10" s="72">
        <v>4374</v>
      </c>
      <c r="P10" s="72">
        <v>4613</v>
      </c>
      <c r="Q10" s="975">
        <v>12.709362094000401</v>
      </c>
      <c r="R10" s="991">
        <v>0.325827541932527</v>
      </c>
    </row>
    <row r="11" spans="1:18" x14ac:dyDescent="0.25">
      <c r="A11" s="1508"/>
      <c r="B11" s="965" t="s">
        <v>1305</v>
      </c>
      <c r="C11" s="20">
        <v>3531</v>
      </c>
      <c r="D11" s="20">
        <v>3478</v>
      </c>
      <c r="E11" s="975">
        <v>15.1805893614721</v>
      </c>
      <c r="F11" s="991">
        <v>0.44087218059662803</v>
      </c>
      <c r="G11" s="18">
        <v>599</v>
      </c>
      <c r="H11" s="18">
        <v>692</v>
      </c>
      <c r="I11" s="975">
        <v>10.66443163676</v>
      </c>
      <c r="J11" s="991">
        <v>0.77225538591963605</v>
      </c>
      <c r="K11" s="18">
        <v>758</v>
      </c>
      <c r="L11" s="18">
        <v>692</v>
      </c>
      <c r="M11" s="975">
        <v>10.0440695655738</v>
      </c>
      <c r="N11" s="991">
        <v>0.63682632690128005</v>
      </c>
      <c r="O11" s="72">
        <v>4888</v>
      </c>
      <c r="P11" s="72">
        <v>4862</v>
      </c>
      <c r="Q11" s="975">
        <v>13.397960575759001</v>
      </c>
      <c r="R11" s="991">
        <v>0.33321572586921</v>
      </c>
    </row>
    <row r="12" spans="1:18" x14ac:dyDescent="0.25">
      <c r="A12" s="1508"/>
      <c r="B12" s="965" t="s">
        <v>1306</v>
      </c>
      <c r="C12" s="18">
        <v>763</v>
      </c>
      <c r="D12" s="18">
        <v>688</v>
      </c>
      <c r="E12" s="975">
        <v>3.0047751815549302</v>
      </c>
      <c r="F12" s="991">
        <v>0.209749977308369</v>
      </c>
      <c r="G12" s="18">
        <v>219</v>
      </c>
      <c r="H12" s="18">
        <v>209</v>
      </c>
      <c r="I12" s="975">
        <v>3.2159475062954601</v>
      </c>
      <c r="J12" s="991">
        <v>0.44140399869621699</v>
      </c>
      <c r="K12" s="18">
        <v>429</v>
      </c>
      <c r="L12" s="18">
        <v>349</v>
      </c>
      <c r="M12" s="975">
        <v>5.0623416307735303</v>
      </c>
      <c r="N12" s="991">
        <v>0.46445777365394803</v>
      </c>
      <c r="O12" s="72">
        <v>1411</v>
      </c>
      <c r="P12" s="72">
        <v>1246</v>
      </c>
      <c r="Q12" s="975">
        <v>3.4329679480211399</v>
      </c>
      <c r="R12" s="991">
        <v>0.17811126908541799</v>
      </c>
    </row>
    <row r="13" spans="1:18" x14ac:dyDescent="0.25">
      <c r="A13" s="1508"/>
      <c r="B13" s="965" t="s">
        <v>1307</v>
      </c>
      <c r="C13" s="18">
        <v>335</v>
      </c>
      <c r="D13" s="18">
        <v>306</v>
      </c>
      <c r="E13" s="975">
        <v>1.3345431696430801</v>
      </c>
      <c r="F13" s="991">
        <v>0.140983936541764</v>
      </c>
      <c r="G13" s="18">
        <v>90</v>
      </c>
      <c r="H13" s="18">
        <v>97</v>
      </c>
      <c r="I13" s="975">
        <v>1.4895747768665599</v>
      </c>
      <c r="J13" s="991">
        <v>0.30307641252411399</v>
      </c>
      <c r="K13" s="18">
        <v>171</v>
      </c>
      <c r="L13" s="18">
        <v>144</v>
      </c>
      <c r="M13" s="975">
        <v>2.0924518555809501</v>
      </c>
      <c r="N13" s="991">
        <v>0.30324041183005301</v>
      </c>
      <c r="O13" s="72">
        <v>596</v>
      </c>
      <c r="P13" s="72">
        <v>547</v>
      </c>
      <c r="Q13" s="975">
        <v>1.5060892039157401</v>
      </c>
      <c r="R13" s="991">
        <v>0.119143984649071</v>
      </c>
    </row>
    <row r="14" spans="1:18" x14ac:dyDescent="0.25">
      <c r="A14" s="1508"/>
      <c r="B14" s="965" t="s">
        <v>1308</v>
      </c>
      <c r="C14" s="18">
        <v>153</v>
      </c>
      <c r="D14" s="18">
        <v>153</v>
      </c>
      <c r="E14" s="975">
        <v>0.66894622544160298</v>
      </c>
      <c r="F14" s="991">
        <v>0.100151827628692</v>
      </c>
      <c r="G14" s="18">
        <v>94</v>
      </c>
      <c r="H14" s="18">
        <v>97</v>
      </c>
      <c r="I14" s="975">
        <v>1.4932680196025001</v>
      </c>
      <c r="J14" s="991">
        <v>0.30344621444451803</v>
      </c>
      <c r="K14" s="18">
        <v>79</v>
      </c>
      <c r="L14" s="18">
        <v>67</v>
      </c>
      <c r="M14" s="975">
        <v>0.97455943402525602</v>
      </c>
      <c r="N14" s="991">
        <v>0.20812718478752901</v>
      </c>
      <c r="O14" s="72">
        <v>326</v>
      </c>
      <c r="P14" s="72">
        <v>317</v>
      </c>
      <c r="Q14" s="975">
        <v>0.87441736523359304</v>
      </c>
      <c r="R14" s="991">
        <v>9.1073986148712496E-2</v>
      </c>
    </row>
    <row r="15" spans="1:18" x14ac:dyDescent="0.25">
      <c r="A15" s="1508"/>
      <c r="B15" s="965" t="s">
        <v>1309</v>
      </c>
      <c r="C15" s="20">
        <v>7983</v>
      </c>
      <c r="D15" s="20">
        <v>7579</v>
      </c>
      <c r="E15" s="975">
        <v>33.075918357835903</v>
      </c>
      <c r="F15" s="991">
        <v>0.57805334626152005</v>
      </c>
      <c r="G15" s="20">
        <v>1683</v>
      </c>
      <c r="H15" s="20">
        <v>1857</v>
      </c>
      <c r="I15" s="975">
        <v>28.6044931072061</v>
      </c>
      <c r="J15" s="991">
        <v>1.13066111108774</v>
      </c>
      <c r="K15" s="20">
        <v>3079</v>
      </c>
      <c r="L15" s="20">
        <v>2654</v>
      </c>
      <c r="M15" s="975">
        <v>38.533086619327499</v>
      </c>
      <c r="N15" s="991">
        <v>1.03107167222746</v>
      </c>
      <c r="O15" s="72">
        <v>12745</v>
      </c>
      <c r="P15" s="72">
        <v>12090</v>
      </c>
      <c r="Q15" s="975">
        <v>33.311382407870099</v>
      </c>
      <c r="R15" s="991">
        <v>0.46106724193222498</v>
      </c>
    </row>
    <row r="16" spans="1:18" x14ac:dyDescent="0.25">
      <c r="A16" s="1508"/>
      <c r="B16" s="965" t="s">
        <v>1310</v>
      </c>
      <c r="C16" s="18">
        <v>267</v>
      </c>
      <c r="D16" s="18">
        <v>291</v>
      </c>
      <c r="E16" s="975">
        <v>1.26861479218109</v>
      </c>
      <c r="F16" s="991">
        <v>0.13750334220340099</v>
      </c>
      <c r="G16" s="18">
        <v>25</v>
      </c>
      <c r="H16" s="18">
        <v>44</v>
      </c>
      <c r="I16" s="975">
        <v>0.67233405787292699</v>
      </c>
      <c r="J16" s="991">
        <v>0.20445962366905501</v>
      </c>
      <c r="K16" s="18">
        <v>39</v>
      </c>
      <c r="L16" s="18">
        <v>48</v>
      </c>
      <c r="M16" s="975">
        <v>0.69829317730433305</v>
      </c>
      <c r="N16" s="991">
        <v>0.17642028091347201</v>
      </c>
      <c r="O16" s="72">
        <v>331</v>
      </c>
      <c r="P16" s="72">
        <v>382</v>
      </c>
      <c r="Q16" s="975">
        <v>1.0537165754469999</v>
      </c>
      <c r="R16" s="991">
        <v>9.9885795064004301E-2</v>
      </c>
    </row>
    <row r="17" spans="1:18" x14ac:dyDescent="0.25">
      <c r="A17" s="1508"/>
      <c r="B17" s="965" t="s">
        <v>1311</v>
      </c>
      <c r="C17" s="18">
        <v>701</v>
      </c>
      <c r="D17" s="18">
        <v>670</v>
      </c>
      <c r="E17" s="975">
        <v>2.9256745711079999</v>
      </c>
      <c r="F17" s="991">
        <v>0.207055109917298</v>
      </c>
      <c r="G17" s="18">
        <v>226</v>
      </c>
      <c r="H17" s="18">
        <v>274</v>
      </c>
      <c r="I17" s="975">
        <v>4.2144679033819497</v>
      </c>
      <c r="J17" s="991">
        <v>0.502691127029536</v>
      </c>
      <c r="K17" s="18">
        <v>312</v>
      </c>
      <c r="L17" s="18">
        <v>257</v>
      </c>
      <c r="M17" s="975">
        <v>3.73328157300213</v>
      </c>
      <c r="N17" s="991">
        <v>0.401637921034113</v>
      </c>
      <c r="O17" s="72">
        <v>1239</v>
      </c>
      <c r="P17" s="72">
        <v>1201</v>
      </c>
      <c r="Q17" s="975">
        <v>3.3094965962219098</v>
      </c>
      <c r="R17" s="991">
        <v>0.17499069739281201</v>
      </c>
    </row>
    <row r="18" spans="1:18" x14ac:dyDescent="0.25">
      <c r="A18" s="1508"/>
      <c r="B18" s="965" t="s">
        <v>1312</v>
      </c>
      <c r="C18" s="18">
        <v>463</v>
      </c>
      <c r="D18" s="18">
        <v>472</v>
      </c>
      <c r="E18" s="975">
        <v>2.0598340043302699</v>
      </c>
      <c r="F18" s="991">
        <v>0.17450878038940101</v>
      </c>
      <c r="G18" s="18">
        <v>108</v>
      </c>
      <c r="H18" s="18">
        <v>133</v>
      </c>
      <c r="I18" s="975">
        <v>2.0418092143222299</v>
      </c>
      <c r="J18" s="991">
        <v>0.35384074731390702</v>
      </c>
      <c r="K18" s="18">
        <v>71</v>
      </c>
      <c r="L18" s="18">
        <v>58</v>
      </c>
      <c r="M18" s="975">
        <v>0.83913199211102296</v>
      </c>
      <c r="N18" s="991">
        <v>0.19325758695918299</v>
      </c>
      <c r="O18" s="72">
        <v>642</v>
      </c>
      <c r="P18" s="72">
        <v>662</v>
      </c>
      <c r="Q18" s="975">
        <v>1.82498813750289</v>
      </c>
      <c r="R18" s="991">
        <v>0.130940075215492</v>
      </c>
    </row>
    <row r="19" spans="1:18" x14ac:dyDescent="0.25">
      <c r="A19" s="1508"/>
      <c r="B19" s="965" t="s">
        <v>1313</v>
      </c>
      <c r="C19" s="18">
        <v>390</v>
      </c>
      <c r="D19" s="18">
        <v>359</v>
      </c>
      <c r="E19" s="975">
        <v>1.56504101943992</v>
      </c>
      <c r="F19" s="991">
        <v>0.152495946034057</v>
      </c>
      <c r="G19" s="18">
        <v>73</v>
      </c>
      <c r="H19" s="18">
        <v>93</v>
      </c>
      <c r="I19" s="975">
        <v>1.43247483069489</v>
      </c>
      <c r="J19" s="991">
        <v>0.29729685321753102</v>
      </c>
      <c r="K19" s="18">
        <v>28</v>
      </c>
      <c r="L19" s="18">
        <v>28</v>
      </c>
      <c r="M19" s="975">
        <v>0.409855169952416</v>
      </c>
      <c r="N19" s="991">
        <v>0.135355106229126</v>
      </c>
      <c r="O19" s="72">
        <v>491</v>
      </c>
      <c r="P19" s="72">
        <v>480</v>
      </c>
      <c r="Q19" s="975">
        <v>1.3221333779886699</v>
      </c>
      <c r="R19" s="991">
        <v>0.111735092385817</v>
      </c>
    </row>
    <row r="20" spans="1:18" x14ac:dyDescent="0.25">
      <c r="A20" s="1508"/>
      <c r="B20" s="965" t="s">
        <v>1314</v>
      </c>
      <c r="C20" s="18">
        <v>186</v>
      </c>
      <c r="D20" s="18">
        <v>197</v>
      </c>
      <c r="E20" s="975">
        <v>0.859870892899254</v>
      </c>
      <c r="F20" s="991">
        <v>0.113438929078523</v>
      </c>
      <c r="G20" s="18">
        <v>77</v>
      </c>
      <c r="H20" s="18">
        <v>106</v>
      </c>
      <c r="I20" s="975">
        <v>1.63754736845941</v>
      </c>
      <c r="J20" s="991">
        <v>0.31753492288588397</v>
      </c>
      <c r="K20" s="18">
        <v>105</v>
      </c>
      <c r="L20" s="18">
        <v>95</v>
      </c>
      <c r="M20" s="975">
        <v>1.38291426001193</v>
      </c>
      <c r="N20" s="991">
        <v>0.247414394345743</v>
      </c>
      <c r="O20" s="72">
        <v>368</v>
      </c>
      <c r="P20" s="72">
        <v>399</v>
      </c>
      <c r="Q20" s="975">
        <v>1.0982526093140399</v>
      </c>
      <c r="R20" s="991">
        <v>0.101951867690874</v>
      </c>
    </row>
    <row r="21" spans="1:18" x14ac:dyDescent="0.25">
      <c r="A21" s="1508"/>
      <c r="B21" s="965" t="s">
        <v>1315</v>
      </c>
      <c r="C21" s="18">
        <v>216</v>
      </c>
      <c r="D21" s="18">
        <v>218</v>
      </c>
      <c r="E21" s="975">
        <v>0.95237517002635697</v>
      </c>
      <c r="F21" s="991">
        <v>0.119329224610535</v>
      </c>
      <c r="G21" s="18">
        <v>82</v>
      </c>
      <c r="H21" s="18">
        <v>96</v>
      </c>
      <c r="I21" s="975">
        <v>1.4791038806024499</v>
      </c>
      <c r="J21" s="991">
        <v>0.302025353380805</v>
      </c>
      <c r="K21" s="18">
        <v>243</v>
      </c>
      <c r="L21" s="18">
        <v>186</v>
      </c>
      <c r="M21" s="975">
        <v>2.70690765333307</v>
      </c>
      <c r="N21" s="991">
        <v>0.34381829062364</v>
      </c>
      <c r="O21" s="72">
        <v>541</v>
      </c>
      <c r="P21" s="72">
        <v>501</v>
      </c>
      <c r="Q21" s="975">
        <v>1.3795265428872201</v>
      </c>
      <c r="R21" s="991">
        <v>0.114101316144208</v>
      </c>
    </row>
    <row r="22" spans="1:18" x14ac:dyDescent="0.25">
      <c r="A22" s="1508"/>
      <c r="B22" s="965" t="s">
        <v>1316</v>
      </c>
      <c r="C22" s="18">
        <v>268</v>
      </c>
      <c r="D22" s="18">
        <v>237</v>
      </c>
      <c r="E22" s="975">
        <v>1.0351952973276799</v>
      </c>
      <c r="F22" s="991">
        <v>0.124357586555929</v>
      </c>
      <c r="G22" s="18">
        <v>63</v>
      </c>
      <c r="H22" s="18">
        <v>78</v>
      </c>
      <c r="I22" s="975">
        <v>1.1971040155049499</v>
      </c>
      <c r="J22" s="991">
        <v>0.27210133159364303</v>
      </c>
      <c r="K22" s="18">
        <v>79</v>
      </c>
      <c r="L22" s="18">
        <v>68</v>
      </c>
      <c r="M22" s="975">
        <v>0.99397306363525295</v>
      </c>
      <c r="N22" s="991">
        <v>0.210169348171202</v>
      </c>
      <c r="O22" s="72">
        <v>410</v>
      </c>
      <c r="P22" s="72">
        <v>383</v>
      </c>
      <c r="Q22" s="975">
        <v>1.0563413853916299</v>
      </c>
      <c r="R22" s="991">
        <v>0.100008799011353</v>
      </c>
    </row>
    <row r="23" spans="1:18" x14ac:dyDescent="0.25">
      <c r="A23" s="1508"/>
      <c r="B23" s="965" t="s">
        <v>1317</v>
      </c>
      <c r="C23" s="18">
        <v>183</v>
      </c>
      <c r="D23" s="18">
        <v>204</v>
      </c>
      <c r="E23" s="975">
        <v>0.88881053699021895</v>
      </c>
      <c r="F23" s="991">
        <v>0.115315236813506</v>
      </c>
      <c r="G23" s="18">
        <v>60</v>
      </c>
      <c r="H23" s="18">
        <v>83</v>
      </c>
      <c r="I23" s="975">
        <v>1.2717475309228301</v>
      </c>
      <c r="J23" s="991">
        <v>0.28035032422682299</v>
      </c>
      <c r="K23" s="18">
        <v>70</v>
      </c>
      <c r="L23" s="18">
        <v>68</v>
      </c>
      <c r="M23" s="975">
        <v>0.99274239576252499</v>
      </c>
      <c r="N23" s="991">
        <v>0.210040504799475</v>
      </c>
      <c r="O23" s="72">
        <v>313</v>
      </c>
      <c r="P23" s="72">
        <v>355</v>
      </c>
      <c r="Q23" s="975">
        <v>0.97704384324558302</v>
      </c>
      <c r="R23" s="991">
        <v>9.6220376465671401E-2</v>
      </c>
    </row>
    <row r="24" spans="1:18" x14ac:dyDescent="0.25">
      <c r="A24" s="1508"/>
      <c r="B24" s="965" t="s">
        <v>1318</v>
      </c>
      <c r="C24" s="18">
        <v>239</v>
      </c>
      <c r="D24" s="18">
        <v>255</v>
      </c>
      <c r="E24" s="975">
        <v>1.11408480971284</v>
      </c>
      <c r="F24" s="991">
        <v>0.12895764656807801</v>
      </c>
      <c r="G24" s="18">
        <v>99</v>
      </c>
      <c r="H24" s="18">
        <v>137</v>
      </c>
      <c r="I24" s="975">
        <v>2.1109959324358298</v>
      </c>
      <c r="J24" s="991">
        <v>0.35965867453330402</v>
      </c>
      <c r="K24" s="18">
        <v>25</v>
      </c>
      <c r="L24" s="18">
        <v>23</v>
      </c>
      <c r="M24" s="975">
        <v>0.33699995378524999</v>
      </c>
      <c r="N24" s="991">
        <v>0.122781561395163</v>
      </c>
      <c r="O24" s="72">
        <v>363</v>
      </c>
      <c r="P24" s="72">
        <v>416</v>
      </c>
      <c r="Q24" s="975">
        <v>1.1449990797841501</v>
      </c>
      <c r="R24" s="991">
        <v>0.104074413698687</v>
      </c>
    </row>
    <row r="25" spans="1:18" x14ac:dyDescent="0.25">
      <c r="A25" s="1508"/>
      <c r="B25" s="965" t="s">
        <v>1319</v>
      </c>
      <c r="C25" s="18">
        <v>111</v>
      </c>
      <c r="D25" s="18">
        <v>114</v>
      </c>
      <c r="E25" s="975">
        <v>0.49720440032249802</v>
      </c>
      <c r="F25" s="991">
        <v>8.6418331478174307E-2</v>
      </c>
      <c r="G25" s="18">
        <v>37</v>
      </c>
      <c r="H25" s="18">
        <v>43</v>
      </c>
      <c r="I25" s="975">
        <v>0.66473388590770899</v>
      </c>
      <c r="J25" s="991">
        <v>0.20330849481056601</v>
      </c>
      <c r="K25" s="18">
        <v>65</v>
      </c>
      <c r="L25" s="18">
        <v>64</v>
      </c>
      <c r="M25" s="975">
        <v>0.92701193646967295</v>
      </c>
      <c r="N25" s="991">
        <v>0.20303529796324599</v>
      </c>
      <c r="O25" s="72">
        <v>213</v>
      </c>
      <c r="P25" s="72">
        <v>221</v>
      </c>
      <c r="Q25" s="975">
        <v>0.60873123220434999</v>
      </c>
      <c r="R25" s="991">
        <v>7.6090246590021698E-2</v>
      </c>
    </row>
    <row r="26" spans="1:18" x14ac:dyDescent="0.25">
      <c r="A26" s="1508"/>
      <c r="B26" s="965" t="s">
        <v>1320</v>
      </c>
      <c r="C26" s="1016">
        <v>3</v>
      </c>
      <c r="D26" s="1016">
        <v>2</v>
      </c>
      <c r="E26" s="1017">
        <v>1.03285291906697E-2</v>
      </c>
      <c r="F26" s="1018">
        <v>1.2485834243773799E-2</v>
      </c>
      <c r="G26" s="1016">
        <v>0</v>
      </c>
      <c r="H26" s="1016">
        <v>0</v>
      </c>
      <c r="I26" s="1016">
        <v>0</v>
      </c>
      <c r="J26" s="1019">
        <v>0</v>
      </c>
      <c r="K26" s="1016">
        <v>0</v>
      </c>
      <c r="L26" s="1016">
        <v>0</v>
      </c>
      <c r="M26" s="1016">
        <v>0</v>
      </c>
      <c r="N26" s="1019">
        <v>0</v>
      </c>
      <c r="O26" s="72">
        <v>3</v>
      </c>
      <c r="P26" s="72">
        <v>2</v>
      </c>
      <c r="Q26" s="975">
        <v>6.52083180031225E-3</v>
      </c>
      <c r="R26" s="991">
        <v>7.89913289904552E-3</v>
      </c>
    </row>
    <row r="27" spans="1:18" x14ac:dyDescent="0.25">
      <c r="A27" s="1508"/>
      <c r="B27" s="965" t="s">
        <v>1321</v>
      </c>
      <c r="C27" s="18">
        <v>179</v>
      </c>
      <c r="D27" s="18">
        <v>182</v>
      </c>
      <c r="E27" s="975">
        <v>0.79522749734805198</v>
      </c>
      <c r="F27" s="991">
        <v>0.109127129319863</v>
      </c>
      <c r="G27" s="18">
        <v>48</v>
      </c>
      <c r="H27" s="18">
        <v>67</v>
      </c>
      <c r="I27" s="975">
        <v>1.03350066447109</v>
      </c>
      <c r="J27" s="991">
        <v>0.25303428527537403</v>
      </c>
      <c r="K27" s="18">
        <v>42</v>
      </c>
      <c r="L27" s="18">
        <v>33</v>
      </c>
      <c r="M27" s="975">
        <v>0.47531697133427497</v>
      </c>
      <c r="N27" s="991">
        <v>0.14571636045198499</v>
      </c>
      <c r="O27" s="72">
        <v>269</v>
      </c>
      <c r="P27" s="72">
        <v>282</v>
      </c>
      <c r="Q27" s="975">
        <v>0.77715681405548798</v>
      </c>
      <c r="R27" s="991">
        <v>8.5901796245242495E-2</v>
      </c>
    </row>
    <row r="28" spans="1:18" x14ac:dyDescent="0.25">
      <c r="A28" s="1509"/>
      <c r="B28" s="965" t="s">
        <v>156</v>
      </c>
      <c r="C28" s="20">
        <v>23297</v>
      </c>
      <c r="D28" s="20">
        <v>22912</v>
      </c>
      <c r="E28" s="18">
        <v>100</v>
      </c>
      <c r="F28" s="1020">
        <v>3.8553354192483602</v>
      </c>
      <c r="G28" s="20">
        <v>5618</v>
      </c>
      <c r="H28" s="20">
        <v>6494</v>
      </c>
      <c r="I28" s="18">
        <v>100</v>
      </c>
      <c r="J28" s="1020">
        <v>8.2173969209286994</v>
      </c>
      <c r="K28" s="20">
        <v>7835</v>
      </c>
      <c r="L28" s="20">
        <v>6886</v>
      </c>
      <c r="M28" s="18">
        <v>100</v>
      </c>
      <c r="N28" s="1020">
        <v>6.4905023331218699</v>
      </c>
      <c r="O28" s="72">
        <v>36750</v>
      </c>
      <c r="P28" s="72">
        <v>36293</v>
      </c>
      <c r="Q28" s="975">
        <v>100</v>
      </c>
      <c r="R28" s="1020" t="s">
        <v>136</v>
      </c>
    </row>
    <row r="29" spans="1:18" x14ac:dyDescent="0.25">
      <c r="A29" s="32" t="s">
        <v>27</v>
      </c>
      <c r="B29" s="13"/>
      <c r="C29" s="13"/>
      <c r="D29" s="13"/>
      <c r="E29" s="13"/>
      <c r="F29" s="988"/>
      <c r="G29" s="13"/>
      <c r="H29" s="13"/>
      <c r="I29" s="13"/>
      <c r="J29" s="988"/>
      <c r="K29" s="13"/>
      <c r="L29" s="13"/>
      <c r="M29" s="13"/>
      <c r="N29" s="988"/>
      <c r="O29" s="13"/>
      <c r="P29" s="13"/>
      <c r="Q29" s="13"/>
      <c r="R29" s="988"/>
    </row>
    <row r="30" spans="1:18" x14ac:dyDescent="0.25">
      <c r="A30" s="1510"/>
      <c r="B30" s="1011" t="s">
        <v>1303</v>
      </c>
      <c r="C30" s="1021">
        <v>444</v>
      </c>
      <c r="D30" s="1021">
        <v>529</v>
      </c>
      <c r="E30" s="980">
        <v>19.6836806752389</v>
      </c>
      <c r="F30" s="993">
        <v>1.5223365830690001</v>
      </c>
      <c r="G30" s="1021">
        <v>142</v>
      </c>
      <c r="H30" s="1021">
        <v>190</v>
      </c>
      <c r="I30" s="980">
        <v>25.372566226154799</v>
      </c>
      <c r="J30" s="993">
        <v>3.4452502605241002</v>
      </c>
      <c r="K30" s="1021">
        <v>172</v>
      </c>
      <c r="L30" s="1021">
        <v>185</v>
      </c>
      <c r="M30" s="980">
        <v>22.8016632548422</v>
      </c>
      <c r="N30" s="993">
        <v>2.73427896066781</v>
      </c>
      <c r="O30" s="1022">
        <v>758</v>
      </c>
      <c r="P30" s="1022">
        <v>903</v>
      </c>
      <c r="Q30" s="980">
        <v>21.281578257300801</v>
      </c>
      <c r="R30" s="993">
        <v>1.24711319348048</v>
      </c>
    </row>
    <row r="31" spans="1:18" x14ac:dyDescent="0.25">
      <c r="A31" s="1511"/>
      <c r="B31" s="969" t="s">
        <v>1304</v>
      </c>
      <c r="C31" s="18">
        <v>281</v>
      </c>
      <c r="D31" s="18">
        <v>316</v>
      </c>
      <c r="E31" s="975">
        <v>11.756940044678</v>
      </c>
      <c r="F31" s="991">
        <v>1.2332271039782701</v>
      </c>
      <c r="G31" s="18">
        <v>65</v>
      </c>
      <c r="H31" s="18">
        <v>90</v>
      </c>
      <c r="I31" s="975">
        <v>11.9803325007744</v>
      </c>
      <c r="J31" s="991">
        <v>2.5710683405712298</v>
      </c>
      <c r="K31" s="18">
        <v>63</v>
      </c>
      <c r="L31" s="18">
        <v>61</v>
      </c>
      <c r="M31" s="975">
        <v>7.5262483253888997</v>
      </c>
      <c r="N31" s="991">
        <v>1.7193096300309201</v>
      </c>
      <c r="O31" s="72">
        <v>409</v>
      </c>
      <c r="P31" s="72">
        <v>466</v>
      </c>
      <c r="Q31" s="975">
        <v>10.9887143081438</v>
      </c>
      <c r="R31" s="991">
        <v>0.952931639453792</v>
      </c>
    </row>
    <row r="32" spans="1:18" x14ac:dyDescent="0.25">
      <c r="A32" s="1511"/>
      <c r="B32" s="969" t="s">
        <v>1305</v>
      </c>
      <c r="C32" s="18">
        <v>384</v>
      </c>
      <c r="D32" s="18">
        <v>432</v>
      </c>
      <c r="E32" s="975">
        <v>16.077569788564599</v>
      </c>
      <c r="F32" s="991">
        <v>1.40638704474193</v>
      </c>
      <c r="G32" s="18">
        <v>61</v>
      </c>
      <c r="H32" s="18">
        <v>78</v>
      </c>
      <c r="I32" s="975">
        <v>10.387400744185401</v>
      </c>
      <c r="J32" s="991">
        <v>2.4156126969512099</v>
      </c>
      <c r="K32" s="18">
        <v>85</v>
      </c>
      <c r="L32" s="18">
        <v>86</v>
      </c>
      <c r="M32" s="975">
        <v>10.611493279910199</v>
      </c>
      <c r="N32" s="991">
        <v>2.0071724070794699</v>
      </c>
      <c r="O32" s="72">
        <v>530</v>
      </c>
      <c r="P32" s="72">
        <v>595</v>
      </c>
      <c r="Q32" s="975">
        <v>14.0312164562741</v>
      </c>
      <c r="R32" s="991">
        <v>1.0582391427858999</v>
      </c>
    </row>
    <row r="33" spans="1:18" x14ac:dyDescent="0.25">
      <c r="A33" s="1511"/>
      <c r="B33" s="969" t="s">
        <v>1306</v>
      </c>
      <c r="C33" s="18">
        <v>57</v>
      </c>
      <c r="D33" s="18">
        <v>60</v>
      </c>
      <c r="E33" s="975">
        <v>2.23565672350782</v>
      </c>
      <c r="F33" s="991">
        <v>0.56604170874055904</v>
      </c>
      <c r="G33" s="18">
        <v>18</v>
      </c>
      <c r="H33" s="18">
        <v>24</v>
      </c>
      <c r="I33" s="975">
        <v>3.1720721080741301</v>
      </c>
      <c r="J33" s="991">
        <v>1.38759002017221</v>
      </c>
      <c r="K33" s="18">
        <v>42</v>
      </c>
      <c r="L33" s="18">
        <v>40</v>
      </c>
      <c r="M33" s="975">
        <v>4.8874302405239201</v>
      </c>
      <c r="N33" s="991">
        <v>1.40512457310743</v>
      </c>
      <c r="O33" s="72">
        <v>117</v>
      </c>
      <c r="P33" s="72">
        <v>123</v>
      </c>
      <c r="Q33" s="975">
        <v>2.9069052430012601</v>
      </c>
      <c r="R33" s="991">
        <v>0.51188850615369597</v>
      </c>
    </row>
    <row r="34" spans="1:18" x14ac:dyDescent="0.25">
      <c r="A34" s="1511"/>
      <c r="B34" s="969" t="s">
        <v>1307</v>
      </c>
      <c r="C34" s="18">
        <v>47</v>
      </c>
      <c r="D34" s="18">
        <v>50</v>
      </c>
      <c r="E34" s="975">
        <v>1.8794577019983101</v>
      </c>
      <c r="F34" s="991">
        <v>0.51993838113642599</v>
      </c>
      <c r="G34" s="1016">
        <v>3</v>
      </c>
      <c r="H34" s="1016">
        <v>4</v>
      </c>
      <c r="I34" s="1017">
        <v>0.59060244362999603</v>
      </c>
      <c r="J34" s="1018">
        <v>0.60666740763615701</v>
      </c>
      <c r="K34" s="18">
        <v>17</v>
      </c>
      <c r="L34" s="18">
        <v>15</v>
      </c>
      <c r="M34" s="975">
        <v>1.8131563834897599</v>
      </c>
      <c r="N34" s="991">
        <v>0.86956062584230598</v>
      </c>
      <c r="O34" s="72">
        <v>67</v>
      </c>
      <c r="P34" s="72">
        <v>70</v>
      </c>
      <c r="Q34" s="975">
        <v>1.6396321963992</v>
      </c>
      <c r="R34" s="991">
        <v>0.38694483974095101</v>
      </c>
    </row>
    <row r="35" spans="1:18" x14ac:dyDescent="0.25">
      <c r="A35" s="1511"/>
      <c r="B35" s="969" t="s">
        <v>1308</v>
      </c>
      <c r="C35" s="18">
        <v>22</v>
      </c>
      <c r="D35" s="18">
        <v>24</v>
      </c>
      <c r="E35" s="975">
        <v>0.87747580337646403</v>
      </c>
      <c r="F35" s="991">
        <v>0.35707494740586998</v>
      </c>
      <c r="G35" s="977">
        <v>8</v>
      </c>
      <c r="H35" s="977">
        <v>11</v>
      </c>
      <c r="I35" s="976">
        <v>1.5214056236058999</v>
      </c>
      <c r="J35" s="1023">
        <v>0.969131594485375</v>
      </c>
      <c r="K35" s="977">
        <v>8</v>
      </c>
      <c r="L35" s="977">
        <v>8</v>
      </c>
      <c r="M35" s="976">
        <v>0.97020036883249505</v>
      </c>
      <c r="N35" s="1023">
        <v>0.63880639197710498</v>
      </c>
      <c r="O35" s="72">
        <v>38</v>
      </c>
      <c r="P35" s="72">
        <v>43</v>
      </c>
      <c r="Q35" s="975">
        <v>1.00867292463263</v>
      </c>
      <c r="R35" s="991">
        <v>0.304466506001625</v>
      </c>
    </row>
    <row r="36" spans="1:18" x14ac:dyDescent="0.25">
      <c r="A36" s="1511"/>
      <c r="B36" s="969" t="s">
        <v>1309</v>
      </c>
      <c r="C36" s="18">
        <v>775</v>
      </c>
      <c r="D36" s="18">
        <v>835</v>
      </c>
      <c r="E36" s="975">
        <v>31.0918988596387</v>
      </c>
      <c r="F36" s="991">
        <v>1.77220678125858</v>
      </c>
      <c r="G36" s="18">
        <v>165</v>
      </c>
      <c r="H36" s="18">
        <v>204</v>
      </c>
      <c r="I36" s="975">
        <v>27.330960939655</v>
      </c>
      <c r="J36" s="991">
        <v>3.5285110547255099</v>
      </c>
      <c r="K36" s="18">
        <v>327</v>
      </c>
      <c r="L36" s="18">
        <v>303</v>
      </c>
      <c r="M36" s="975">
        <v>37.398506658154197</v>
      </c>
      <c r="N36" s="991">
        <v>3.1533709494981998</v>
      </c>
      <c r="O36" s="72">
        <v>1267</v>
      </c>
      <c r="P36" s="72">
        <v>1342</v>
      </c>
      <c r="Q36" s="975">
        <v>31.632882281402299</v>
      </c>
      <c r="R36" s="991">
        <v>1.41696390206332</v>
      </c>
    </row>
    <row r="37" spans="1:18" x14ac:dyDescent="0.25">
      <c r="A37" s="1511"/>
      <c r="B37" s="969" t="s">
        <v>1310</v>
      </c>
      <c r="C37" s="18">
        <v>32</v>
      </c>
      <c r="D37" s="18">
        <v>36</v>
      </c>
      <c r="E37" s="975">
        <v>1.3491145098627599</v>
      </c>
      <c r="F37" s="991">
        <v>0.44170318429199401</v>
      </c>
      <c r="G37" s="977">
        <v>7</v>
      </c>
      <c r="H37" s="977">
        <v>16</v>
      </c>
      <c r="I37" s="976">
        <v>2.0727774546389499</v>
      </c>
      <c r="J37" s="1023">
        <v>1.12802150592644</v>
      </c>
      <c r="K37" s="977">
        <v>6</v>
      </c>
      <c r="L37" s="977">
        <v>9</v>
      </c>
      <c r="M37" s="976">
        <v>1.0606910949396899</v>
      </c>
      <c r="N37" s="1023">
        <v>0.66762790829079899</v>
      </c>
      <c r="O37" s="72">
        <v>45</v>
      </c>
      <c r="P37" s="72">
        <v>60</v>
      </c>
      <c r="Q37" s="975">
        <v>1.4216074748685299</v>
      </c>
      <c r="R37" s="991">
        <v>0.36070028348231797</v>
      </c>
    </row>
    <row r="38" spans="1:18" x14ac:dyDescent="0.25">
      <c r="A38" s="1511"/>
      <c r="B38" s="969" t="s">
        <v>1311</v>
      </c>
      <c r="C38" s="18">
        <v>75</v>
      </c>
      <c r="D38" s="18">
        <v>79</v>
      </c>
      <c r="E38" s="975">
        <v>2.9378745962499102</v>
      </c>
      <c r="F38" s="991">
        <v>0.64654261447797201</v>
      </c>
      <c r="G38" s="18">
        <v>18</v>
      </c>
      <c r="H38" s="18">
        <v>28</v>
      </c>
      <c r="I38" s="975">
        <v>3.71373535397337</v>
      </c>
      <c r="J38" s="991">
        <v>1.49719017498253</v>
      </c>
      <c r="K38" s="18">
        <v>32</v>
      </c>
      <c r="L38" s="18">
        <v>28</v>
      </c>
      <c r="M38" s="975">
        <v>3.4222176041458798</v>
      </c>
      <c r="N38" s="991">
        <v>1.1848080880571299</v>
      </c>
      <c r="O38" s="72">
        <v>125</v>
      </c>
      <c r="P38" s="72">
        <v>134</v>
      </c>
      <c r="Q38" s="975">
        <v>3.1670817680361001</v>
      </c>
      <c r="R38" s="991">
        <v>0.53358905985729599</v>
      </c>
    </row>
    <row r="39" spans="1:18" x14ac:dyDescent="0.25">
      <c r="A39" s="1511"/>
      <c r="B39" s="969" t="s">
        <v>1312</v>
      </c>
      <c r="C39" s="18">
        <v>69</v>
      </c>
      <c r="D39" s="18">
        <v>77</v>
      </c>
      <c r="E39" s="975">
        <v>2.8571836311463898</v>
      </c>
      <c r="F39" s="991">
        <v>0.63786687807998599</v>
      </c>
      <c r="G39" s="18">
        <v>17</v>
      </c>
      <c r="H39" s="18">
        <v>26</v>
      </c>
      <c r="I39" s="975">
        <v>3.4539460457048001</v>
      </c>
      <c r="J39" s="991">
        <v>1.4458204444031599</v>
      </c>
      <c r="K39" s="977">
        <v>8</v>
      </c>
      <c r="L39" s="977">
        <v>7</v>
      </c>
      <c r="M39" s="976">
        <v>0.86486919924537498</v>
      </c>
      <c r="N39" s="1023">
        <v>0.60345458668376595</v>
      </c>
      <c r="O39" s="72">
        <v>94</v>
      </c>
      <c r="P39" s="72">
        <v>110</v>
      </c>
      <c r="Q39" s="975">
        <v>2.58205242773173</v>
      </c>
      <c r="R39" s="991">
        <v>0.48324546190809597</v>
      </c>
    </row>
    <row r="40" spans="1:18" x14ac:dyDescent="0.25">
      <c r="A40" s="1511"/>
      <c r="B40" s="969" t="s">
        <v>1313</v>
      </c>
      <c r="C40" s="18">
        <v>44</v>
      </c>
      <c r="D40" s="18">
        <v>48</v>
      </c>
      <c r="E40" s="975">
        <v>1.7873459259586</v>
      </c>
      <c r="F40" s="991">
        <v>0.50727523500810201</v>
      </c>
      <c r="G40" s="977">
        <v>12</v>
      </c>
      <c r="H40" s="977">
        <v>15</v>
      </c>
      <c r="I40" s="976">
        <v>2.0606795693684701</v>
      </c>
      <c r="J40" s="1023">
        <v>1.1247942790794201</v>
      </c>
      <c r="K40" s="1016">
        <v>0</v>
      </c>
      <c r="L40" s="1016">
        <v>0</v>
      </c>
      <c r="M40" s="1016">
        <v>0</v>
      </c>
      <c r="N40" s="1019">
        <v>0</v>
      </c>
      <c r="O40" s="72">
        <v>56</v>
      </c>
      <c r="P40" s="72">
        <v>63</v>
      </c>
      <c r="Q40" s="975">
        <v>1.4943348818517399</v>
      </c>
      <c r="R40" s="991">
        <v>0.36967521950674298</v>
      </c>
    </row>
    <row r="41" spans="1:18" x14ac:dyDescent="0.25">
      <c r="A41" s="1511"/>
      <c r="B41" s="969" t="s">
        <v>1314</v>
      </c>
      <c r="C41" s="18">
        <v>23</v>
      </c>
      <c r="D41" s="18">
        <v>25</v>
      </c>
      <c r="E41" s="975">
        <v>0.92130814640459602</v>
      </c>
      <c r="F41" s="991">
        <v>0.365803803873059</v>
      </c>
      <c r="G41" s="977">
        <v>10</v>
      </c>
      <c r="H41" s="977">
        <v>13</v>
      </c>
      <c r="I41" s="976">
        <v>1.70680623302944</v>
      </c>
      <c r="J41" s="1023">
        <v>1.0255176901431899</v>
      </c>
      <c r="K41" s="977">
        <v>13</v>
      </c>
      <c r="L41" s="977">
        <v>13</v>
      </c>
      <c r="M41" s="976">
        <v>1.5767814507568201</v>
      </c>
      <c r="N41" s="1023">
        <v>0.81187677476117903</v>
      </c>
      <c r="O41" s="72">
        <v>46</v>
      </c>
      <c r="P41" s="72">
        <v>50</v>
      </c>
      <c r="Q41" s="975">
        <v>1.1848811596409199</v>
      </c>
      <c r="R41" s="991">
        <v>0.32969690031237298</v>
      </c>
    </row>
    <row r="42" spans="1:18" x14ac:dyDescent="0.25">
      <c r="A42" s="1511"/>
      <c r="B42" s="969" t="s">
        <v>1315</v>
      </c>
      <c r="C42" s="18">
        <v>20</v>
      </c>
      <c r="D42" s="18">
        <v>27</v>
      </c>
      <c r="E42" s="975">
        <v>1.0124933967501999</v>
      </c>
      <c r="F42" s="991">
        <v>0.38330273832272399</v>
      </c>
      <c r="G42" s="1016">
        <v>4</v>
      </c>
      <c r="H42" s="1016">
        <v>6</v>
      </c>
      <c r="I42" s="1017">
        <v>0.82349427521528895</v>
      </c>
      <c r="J42" s="1018">
        <v>0.71552368892412699</v>
      </c>
      <c r="K42" s="18">
        <v>24</v>
      </c>
      <c r="L42" s="18">
        <v>24</v>
      </c>
      <c r="M42" s="975">
        <v>2.9692981351644598</v>
      </c>
      <c r="N42" s="991">
        <v>1.10620871189018</v>
      </c>
      <c r="O42" s="72">
        <v>48</v>
      </c>
      <c r="P42" s="72">
        <v>57</v>
      </c>
      <c r="Q42" s="975">
        <v>1.35271708165223</v>
      </c>
      <c r="R42" s="991">
        <v>0.351975001497494</v>
      </c>
    </row>
    <row r="43" spans="1:18" x14ac:dyDescent="0.25">
      <c r="A43" s="1511"/>
      <c r="B43" s="969" t="s">
        <v>1316</v>
      </c>
      <c r="C43" s="18">
        <v>31</v>
      </c>
      <c r="D43" s="18">
        <v>28</v>
      </c>
      <c r="E43" s="975">
        <v>1.0407534013101101</v>
      </c>
      <c r="F43" s="991">
        <v>0.38855968572955901</v>
      </c>
      <c r="G43" s="977">
        <v>9</v>
      </c>
      <c r="H43" s="977">
        <v>11</v>
      </c>
      <c r="I43" s="976">
        <v>1.4241228289052501</v>
      </c>
      <c r="J43" s="1023">
        <v>0.93809835044066103</v>
      </c>
      <c r="K43" s="977">
        <v>7</v>
      </c>
      <c r="L43" s="977">
        <v>6</v>
      </c>
      <c r="M43" s="976">
        <v>0.71576707210178603</v>
      </c>
      <c r="N43" s="1023">
        <v>0.54939105653004205</v>
      </c>
      <c r="O43" s="72">
        <v>47</v>
      </c>
      <c r="P43" s="72">
        <v>44</v>
      </c>
      <c r="Q43" s="975">
        <v>1.0462878777311799</v>
      </c>
      <c r="R43" s="991">
        <v>0.31003263447482998</v>
      </c>
    </row>
    <row r="44" spans="1:18" x14ac:dyDescent="0.25">
      <c r="A44" s="1511"/>
      <c r="B44" s="969" t="s">
        <v>1317</v>
      </c>
      <c r="C44" s="18">
        <v>32</v>
      </c>
      <c r="D44" s="18">
        <v>40</v>
      </c>
      <c r="E44" s="975">
        <v>1.49809942117091</v>
      </c>
      <c r="F44" s="991">
        <v>0.46510204906908198</v>
      </c>
      <c r="G44" s="1016">
        <v>4</v>
      </c>
      <c r="H44" s="1016">
        <v>7</v>
      </c>
      <c r="I44" s="1017">
        <v>0.93681502006572903</v>
      </c>
      <c r="J44" s="1018">
        <v>0.76273274057958396</v>
      </c>
      <c r="K44" s="977">
        <v>5</v>
      </c>
      <c r="L44" s="977">
        <v>6</v>
      </c>
      <c r="M44" s="976">
        <v>0.71394239855703601</v>
      </c>
      <c r="N44" s="1023">
        <v>0.54869538239881299</v>
      </c>
      <c r="O44" s="72">
        <v>41</v>
      </c>
      <c r="P44" s="72">
        <v>53</v>
      </c>
      <c r="Q44" s="975">
        <v>1.24948100301896</v>
      </c>
      <c r="R44" s="991">
        <v>0.33845449835879099</v>
      </c>
    </row>
    <row r="45" spans="1:18" x14ac:dyDescent="0.25">
      <c r="A45" s="1511"/>
      <c r="B45" s="969" t="s">
        <v>1318</v>
      </c>
      <c r="C45" s="18">
        <v>26</v>
      </c>
      <c r="D45" s="18">
        <v>30</v>
      </c>
      <c r="E45" s="975">
        <v>1.11902827823758</v>
      </c>
      <c r="F45" s="991">
        <v>0.40274719388991997</v>
      </c>
      <c r="G45" s="977">
        <v>8</v>
      </c>
      <c r="H45" s="977">
        <v>12</v>
      </c>
      <c r="I45" s="976">
        <v>1.59109234571213</v>
      </c>
      <c r="J45" s="1023">
        <v>0.99072750858650205</v>
      </c>
      <c r="K45" s="1016">
        <v>3</v>
      </c>
      <c r="L45" s="1016">
        <v>3</v>
      </c>
      <c r="M45" s="1017">
        <v>0.34527216838923003</v>
      </c>
      <c r="N45" s="1018">
        <v>0.38228329887142098</v>
      </c>
      <c r="O45" s="72">
        <v>37</v>
      </c>
      <c r="P45" s="72">
        <v>45</v>
      </c>
      <c r="Q45" s="975">
        <v>1.05452974479442</v>
      </c>
      <c r="R45" s="991">
        <v>0.31123837849302199</v>
      </c>
    </row>
    <row r="46" spans="1:18" x14ac:dyDescent="0.25">
      <c r="A46" s="1511"/>
      <c r="B46" s="969" t="s">
        <v>1319</v>
      </c>
      <c r="C46" s="977">
        <v>11</v>
      </c>
      <c r="D46" s="977">
        <v>12</v>
      </c>
      <c r="E46" s="976">
        <v>0.45567791666509899</v>
      </c>
      <c r="F46" s="1023">
        <v>0.25786527784586599</v>
      </c>
      <c r="G46" s="977">
        <v>5</v>
      </c>
      <c r="H46" s="977">
        <v>6</v>
      </c>
      <c r="I46" s="976">
        <v>0.73863751562561897</v>
      </c>
      <c r="J46" s="1023">
        <v>0.67794602701759299</v>
      </c>
      <c r="K46" s="18">
        <v>13</v>
      </c>
      <c r="L46" s="18">
        <v>16</v>
      </c>
      <c r="M46" s="975">
        <v>2.0250272922285601</v>
      </c>
      <c r="N46" s="991">
        <v>0.91797023856414195</v>
      </c>
      <c r="O46" s="72">
        <v>29</v>
      </c>
      <c r="P46" s="72">
        <v>34</v>
      </c>
      <c r="Q46" s="975">
        <v>0.80512575825060995</v>
      </c>
      <c r="R46" s="991">
        <v>0.27229661631455598</v>
      </c>
    </row>
    <row r="47" spans="1:18" x14ac:dyDescent="0.25">
      <c r="A47" s="1511"/>
      <c r="B47" s="969" t="s">
        <v>1320</v>
      </c>
      <c r="C47" s="1016">
        <v>0</v>
      </c>
      <c r="D47" s="1016">
        <v>0</v>
      </c>
      <c r="E47" s="1016">
        <v>0</v>
      </c>
      <c r="F47" s="1019">
        <v>0</v>
      </c>
      <c r="G47" s="1016">
        <v>0</v>
      </c>
      <c r="H47" s="1016">
        <v>0</v>
      </c>
      <c r="I47" s="1016">
        <v>0</v>
      </c>
      <c r="J47" s="1019">
        <v>0</v>
      </c>
      <c r="K47" s="1016">
        <v>0</v>
      </c>
      <c r="L47" s="1016">
        <v>0</v>
      </c>
      <c r="M47" s="1016">
        <v>0</v>
      </c>
      <c r="N47" s="1019">
        <v>0</v>
      </c>
      <c r="O47" s="1016">
        <v>0</v>
      </c>
      <c r="P47" s="1016">
        <v>0</v>
      </c>
      <c r="Q47" s="1016">
        <v>0</v>
      </c>
      <c r="R47" s="1019">
        <v>0</v>
      </c>
    </row>
    <row r="48" spans="1:18" x14ac:dyDescent="0.25">
      <c r="A48" s="1511"/>
      <c r="B48" s="969" t="s">
        <v>1321</v>
      </c>
      <c r="C48" s="18">
        <v>26</v>
      </c>
      <c r="D48" s="18">
        <v>38</v>
      </c>
      <c r="E48" s="975">
        <v>1.4184411792410201</v>
      </c>
      <c r="F48" s="991">
        <v>0.45275070544845702</v>
      </c>
      <c r="G48" s="977">
        <v>5</v>
      </c>
      <c r="H48" s="977">
        <v>8</v>
      </c>
      <c r="I48" s="976">
        <v>1.1225527716814601</v>
      </c>
      <c r="J48" s="1023">
        <v>0.83414457377143902</v>
      </c>
      <c r="K48" s="1016">
        <v>3</v>
      </c>
      <c r="L48" s="1016">
        <v>2</v>
      </c>
      <c r="M48" s="1017">
        <v>0.29743507332949398</v>
      </c>
      <c r="N48" s="1018">
        <v>0.354899052752008</v>
      </c>
      <c r="O48" s="72">
        <v>34</v>
      </c>
      <c r="P48" s="72">
        <v>49</v>
      </c>
      <c r="Q48" s="975">
        <v>1.15229915526942</v>
      </c>
      <c r="R48" s="991">
        <v>0.32518587749316402</v>
      </c>
    </row>
    <row r="49" spans="1:18" x14ac:dyDescent="0.25">
      <c r="A49" s="1512"/>
      <c r="B49" s="1012" t="s">
        <v>156</v>
      </c>
      <c r="C49" s="1024">
        <v>2399</v>
      </c>
      <c r="D49" s="1024">
        <v>2686</v>
      </c>
      <c r="E49" s="1025">
        <v>100</v>
      </c>
      <c r="F49" s="1026">
        <v>12.326731916367301</v>
      </c>
      <c r="G49" s="1025">
        <v>561</v>
      </c>
      <c r="H49" s="1025">
        <v>749</v>
      </c>
      <c r="I49" s="1025">
        <v>100</v>
      </c>
      <c r="J49" s="1026">
        <v>26.064348358920402</v>
      </c>
      <c r="K49" s="1025">
        <v>828</v>
      </c>
      <c r="L49" s="1025">
        <v>812</v>
      </c>
      <c r="M49" s="1025">
        <v>100</v>
      </c>
      <c r="N49" s="1026">
        <v>19.654838637002701</v>
      </c>
      <c r="O49" s="1013">
        <v>3788</v>
      </c>
      <c r="P49" s="1013">
        <v>4241</v>
      </c>
      <c r="Q49" s="1027">
        <v>100</v>
      </c>
      <c r="R49" s="1026" t="s">
        <v>136</v>
      </c>
    </row>
    <row r="50" spans="1:18" ht="48" customHeight="1" x14ac:dyDescent="0.25">
      <c r="A50" s="1520" t="s">
        <v>1322</v>
      </c>
      <c r="B50" s="1520"/>
      <c r="C50" s="1520"/>
      <c r="D50" s="1520"/>
      <c r="E50" s="1520"/>
      <c r="F50" s="1520"/>
      <c r="G50" s="1520"/>
      <c r="H50" s="1520"/>
      <c r="I50" s="1520"/>
      <c r="J50" s="1520"/>
    </row>
    <row r="51" spans="1:18" x14ac:dyDescent="0.25">
      <c r="A51" s="1215" t="s">
        <v>290</v>
      </c>
      <c r="B51" s="1215"/>
      <c r="C51" s="1215"/>
      <c r="D51" s="1215"/>
      <c r="E51" s="1215"/>
      <c r="F51" s="1215"/>
    </row>
    <row r="52" spans="1:18" x14ac:dyDescent="0.25">
      <c r="A52" s="1215" t="s">
        <v>291</v>
      </c>
      <c r="B52" s="1215"/>
      <c r="C52" s="1215"/>
      <c r="D52" s="1215"/>
      <c r="E52" s="1215"/>
      <c r="F52" s="1215"/>
    </row>
  </sheetData>
  <mergeCells count="12">
    <mergeCell ref="A9:A28"/>
    <mergeCell ref="A30:A49"/>
    <mergeCell ref="A50:J50"/>
    <mergeCell ref="A51:F51"/>
    <mergeCell ref="A52:F52"/>
    <mergeCell ref="A1:R1"/>
    <mergeCell ref="A5:R5"/>
    <mergeCell ref="A6:B7"/>
    <mergeCell ref="C6:F6"/>
    <mergeCell ref="G6:J6"/>
    <mergeCell ref="K6:N6"/>
    <mergeCell ref="O6:R6"/>
  </mergeCells>
  <hyperlinks>
    <hyperlink ref="A3" location="Kapitel5" display="&lt;  Zurück zur Übersicht"/>
  </hyperlinks>
  <pageMargins left="0.7" right="0.7" top="0.78740157499999996" bottom="0.78740157499999996"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showGridLines="0" zoomScaleNormal="100" workbookViewId="0">
      <selection sqref="A1:Y1"/>
    </sheetView>
  </sheetViews>
  <sheetFormatPr baseColWidth="10" defaultColWidth="11.44140625" defaultRowHeight="13.2" x14ac:dyDescent="0.25"/>
  <cols>
    <col min="1" max="1" width="11.44140625" style="69"/>
    <col min="2" max="2" width="48.5546875" style="69" customWidth="1"/>
    <col min="3" max="26" width="14.33203125" style="69" customWidth="1"/>
    <col min="27" max="16384" width="11.44140625" style="69"/>
  </cols>
  <sheetData>
    <row r="1" spans="1:25" ht="24.6" x14ac:dyDescent="0.25">
      <c r="A1" s="1208" t="s">
        <v>1323</v>
      </c>
      <c r="B1" s="1208"/>
      <c r="C1" s="1208"/>
      <c r="D1" s="1208"/>
      <c r="E1" s="1208"/>
      <c r="F1" s="1208"/>
      <c r="G1" s="1208"/>
      <c r="H1" s="1208"/>
      <c r="I1" s="1208"/>
      <c r="J1" s="1208"/>
      <c r="K1" s="1208"/>
      <c r="L1" s="1208"/>
      <c r="M1" s="1208"/>
      <c r="N1" s="1208"/>
      <c r="O1" s="1208"/>
      <c r="P1" s="1208"/>
      <c r="Q1" s="1208"/>
      <c r="R1" s="1208"/>
      <c r="S1" s="1208"/>
      <c r="T1" s="1208"/>
      <c r="U1" s="1208"/>
      <c r="V1" s="1208"/>
      <c r="W1" s="1208"/>
      <c r="X1" s="1208"/>
      <c r="Y1" s="1208"/>
    </row>
    <row r="3" spans="1:25" ht="13.8" x14ac:dyDescent="0.25">
      <c r="A3" s="434" t="s">
        <v>7</v>
      </c>
      <c r="B3" s="950"/>
    </row>
    <row r="5" spans="1:25" ht="13.5" customHeight="1" x14ac:dyDescent="0.25">
      <c r="A5" s="1525" t="s">
        <v>1300</v>
      </c>
      <c r="B5" s="1526"/>
      <c r="C5" s="1526"/>
      <c r="D5" s="1526"/>
      <c r="E5" s="1526"/>
      <c r="F5" s="1526"/>
      <c r="G5" s="1526"/>
      <c r="H5" s="1526"/>
      <c r="I5" s="1526"/>
      <c r="J5" s="1526"/>
      <c r="K5" s="1526"/>
      <c r="L5" s="1526"/>
      <c r="M5" s="1526"/>
      <c r="N5" s="1526"/>
      <c r="O5" s="1526"/>
      <c r="P5" s="1526"/>
      <c r="Q5" s="1526"/>
      <c r="R5" s="1526"/>
      <c r="S5" s="1526"/>
      <c r="T5" s="1526"/>
      <c r="U5" s="1526"/>
      <c r="V5" s="1526"/>
      <c r="W5" s="1526"/>
      <c r="X5" s="1526"/>
      <c r="Y5" s="1526"/>
    </row>
    <row r="6" spans="1:25" x14ac:dyDescent="0.25">
      <c r="A6" s="1028"/>
      <c r="B6" s="1029"/>
      <c r="C6" s="1527" t="s">
        <v>714</v>
      </c>
      <c r="D6" s="1528"/>
      <c r="E6" s="1528"/>
      <c r="F6" s="1529"/>
      <c r="G6" s="1527" t="s">
        <v>969</v>
      </c>
      <c r="H6" s="1528"/>
      <c r="I6" s="1528"/>
      <c r="J6" s="1529"/>
      <c r="K6" s="1527" t="s">
        <v>780</v>
      </c>
      <c r="L6" s="1528"/>
      <c r="M6" s="1528"/>
      <c r="N6" s="1529"/>
      <c r="O6" s="1527" t="s">
        <v>781</v>
      </c>
      <c r="P6" s="1528"/>
      <c r="Q6" s="1528"/>
      <c r="R6" s="1529"/>
      <c r="S6" s="1527" t="s">
        <v>720</v>
      </c>
      <c r="T6" s="1528"/>
      <c r="U6" s="1528"/>
      <c r="V6" s="1529"/>
      <c r="W6" s="1527" t="s">
        <v>156</v>
      </c>
      <c r="X6" s="1528"/>
      <c r="Y6" s="1528"/>
    </row>
    <row r="7" spans="1:25" x14ac:dyDescent="0.25">
      <c r="A7" s="1530"/>
      <c r="B7" s="1531"/>
      <c r="C7" s="784" t="s">
        <v>1302</v>
      </c>
      <c r="D7" s="640" t="s">
        <v>17</v>
      </c>
      <c r="E7" s="640" t="s">
        <v>154</v>
      </c>
      <c r="F7" s="982" t="s">
        <v>254</v>
      </c>
      <c r="G7" s="784" t="s">
        <v>1302</v>
      </c>
      <c r="H7" s="640" t="s">
        <v>17</v>
      </c>
      <c r="I7" s="640" t="s">
        <v>154</v>
      </c>
      <c r="J7" s="982" t="s">
        <v>254</v>
      </c>
      <c r="K7" s="784" t="s">
        <v>1302</v>
      </c>
      <c r="L7" s="640" t="s">
        <v>17</v>
      </c>
      <c r="M7" s="640" t="s">
        <v>154</v>
      </c>
      <c r="N7" s="982" t="s">
        <v>254</v>
      </c>
      <c r="O7" s="784" t="s">
        <v>1302</v>
      </c>
      <c r="P7" s="640" t="s">
        <v>17</v>
      </c>
      <c r="Q7" s="640" t="s">
        <v>154</v>
      </c>
      <c r="R7" s="982" t="s">
        <v>254</v>
      </c>
      <c r="S7" s="784" t="s">
        <v>1302</v>
      </c>
      <c r="T7" s="640" t="s">
        <v>17</v>
      </c>
      <c r="U7" s="640" t="s">
        <v>154</v>
      </c>
      <c r="V7" s="982" t="s">
        <v>254</v>
      </c>
      <c r="W7" s="784" t="s">
        <v>1302</v>
      </c>
      <c r="X7" s="640" t="s">
        <v>17</v>
      </c>
      <c r="Y7" s="640" t="s">
        <v>154</v>
      </c>
    </row>
    <row r="8" spans="1:25" x14ac:dyDescent="0.25">
      <c r="A8" s="962" t="s">
        <v>19</v>
      </c>
      <c r="B8" s="983"/>
      <c r="C8" s="8"/>
      <c r="D8" s="8"/>
      <c r="E8" s="8"/>
      <c r="F8" s="983"/>
      <c r="G8" s="8"/>
      <c r="H8" s="8"/>
      <c r="I8" s="8"/>
      <c r="J8" s="983"/>
      <c r="K8" s="8"/>
      <c r="L8" s="8"/>
      <c r="M8" s="8"/>
      <c r="N8" s="983"/>
      <c r="O8" s="8"/>
      <c r="P8" s="8"/>
      <c r="Q8" s="8"/>
      <c r="R8" s="983"/>
      <c r="S8" s="8"/>
      <c r="T8" s="8"/>
      <c r="U8" s="8"/>
      <c r="V8" s="983"/>
      <c r="W8" s="8"/>
      <c r="X8" s="8"/>
      <c r="Y8" s="8"/>
    </row>
    <row r="9" spans="1:25" ht="27" customHeight="1" x14ac:dyDescent="0.25">
      <c r="A9" s="1507"/>
      <c r="B9" s="965" t="s">
        <v>1303</v>
      </c>
      <c r="C9" s="20">
        <v>1507</v>
      </c>
      <c r="D9" s="20">
        <v>1529</v>
      </c>
      <c r="E9" s="975">
        <v>20.846680561719001</v>
      </c>
      <c r="F9" s="993">
        <v>0.89607579938510795</v>
      </c>
      <c r="G9" s="18">
        <v>492</v>
      </c>
      <c r="H9" s="18">
        <v>459</v>
      </c>
      <c r="I9" s="975">
        <v>6.2524915967479604</v>
      </c>
      <c r="J9" s="993">
        <v>0.53406996105486404</v>
      </c>
      <c r="K9" s="20">
        <v>4463</v>
      </c>
      <c r="L9" s="20">
        <v>4488</v>
      </c>
      <c r="M9" s="975">
        <v>61.188082892014599</v>
      </c>
      <c r="N9" s="993">
        <v>1.0749981009092799</v>
      </c>
      <c r="O9" s="18">
        <v>695</v>
      </c>
      <c r="P9" s="18">
        <v>784</v>
      </c>
      <c r="Q9" s="975">
        <v>10.6934600069968</v>
      </c>
      <c r="R9" s="993">
        <v>0.68169872689127498</v>
      </c>
      <c r="S9" s="18">
        <v>70</v>
      </c>
      <c r="T9" s="18">
        <v>75</v>
      </c>
      <c r="U9" s="975">
        <v>1.0192849425217101</v>
      </c>
      <c r="V9" s="993">
        <v>0.22157197254743799</v>
      </c>
      <c r="W9" s="72">
        <v>7227</v>
      </c>
      <c r="X9" s="72">
        <v>7334</v>
      </c>
      <c r="Y9" s="18">
        <v>100</v>
      </c>
    </row>
    <row r="10" spans="1:25" ht="27" customHeight="1" x14ac:dyDescent="0.25">
      <c r="A10" s="1508"/>
      <c r="B10" s="965" t="s">
        <v>1304</v>
      </c>
      <c r="C10" s="20">
        <v>1626</v>
      </c>
      <c r="D10" s="20">
        <v>1690</v>
      </c>
      <c r="E10" s="975">
        <v>36.636477173177703</v>
      </c>
      <c r="F10" s="991">
        <v>1.3661798484760199</v>
      </c>
      <c r="G10" s="18">
        <v>260</v>
      </c>
      <c r="H10" s="18">
        <v>286</v>
      </c>
      <c r="I10" s="975">
        <v>6.2092355173337301</v>
      </c>
      <c r="J10" s="991">
        <v>0.68427467754257298</v>
      </c>
      <c r="K10" s="20">
        <v>1965</v>
      </c>
      <c r="L10" s="20">
        <v>2030</v>
      </c>
      <c r="M10" s="975">
        <v>44.003437468539403</v>
      </c>
      <c r="N10" s="991">
        <v>1.40752251355312</v>
      </c>
      <c r="O10" s="18">
        <v>464</v>
      </c>
      <c r="P10" s="18">
        <v>555</v>
      </c>
      <c r="Q10" s="975">
        <v>12.0284733767476</v>
      </c>
      <c r="R10" s="991">
        <v>0.92237534165815604</v>
      </c>
      <c r="S10" s="18">
        <v>59</v>
      </c>
      <c r="T10" s="18">
        <v>52</v>
      </c>
      <c r="U10" s="975">
        <v>1.1223764642015499</v>
      </c>
      <c r="V10" s="991">
        <v>0.298709922910879</v>
      </c>
      <c r="W10" s="72">
        <v>4374</v>
      </c>
      <c r="X10" s="72">
        <v>4613</v>
      </c>
      <c r="Y10" s="18">
        <v>100</v>
      </c>
    </row>
    <row r="11" spans="1:25" ht="27" customHeight="1" x14ac:dyDescent="0.25">
      <c r="A11" s="1508"/>
      <c r="B11" s="965" t="s">
        <v>1305</v>
      </c>
      <c r="C11" s="20">
        <v>1664</v>
      </c>
      <c r="D11" s="20">
        <v>1741</v>
      </c>
      <c r="E11" s="975">
        <v>35.799142568789897</v>
      </c>
      <c r="F11" s="991">
        <v>1.2859138727292001</v>
      </c>
      <c r="G11" s="18">
        <v>698</v>
      </c>
      <c r="H11" s="18">
        <v>681</v>
      </c>
      <c r="I11" s="975">
        <v>14.0134915109929</v>
      </c>
      <c r="J11" s="991">
        <v>0.93109391780206596</v>
      </c>
      <c r="K11" s="20">
        <v>1980</v>
      </c>
      <c r="L11" s="20">
        <v>1900</v>
      </c>
      <c r="M11" s="975">
        <v>39.080117397112403</v>
      </c>
      <c r="N11" s="991">
        <v>1.30876783716439</v>
      </c>
      <c r="O11" s="18">
        <v>370</v>
      </c>
      <c r="P11" s="18">
        <v>389</v>
      </c>
      <c r="Q11" s="975">
        <v>7.9936846020378098</v>
      </c>
      <c r="R11" s="991">
        <v>0.72742375390848102</v>
      </c>
      <c r="S11" s="18">
        <v>176</v>
      </c>
      <c r="T11" s="18">
        <v>151</v>
      </c>
      <c r="U11" s="975">
        <v>3.1135639210670099</v>
      </c>
      <c r="V11" s="991">
        <v>0.465870851570999</v>
      </c>
      <c r="W11" s="72">
        <v>4888</v>
      </c>
      <c r="X11" s="72">
        <v>4862</v>
      </c>
      <c r="Y11" s="18">
        <v>100</v>
      </c>
    </row>
    <row r="12" spans="1:25" ht="27" customHeight="1" x14ac:dyDescent="0.25">
      <c r="A12" s="1508"/>
      <c r="B12" s="965" t="s">
        <v>1306</v>
      </c>
      <c r="C12" s="18">
        <v>960</v>
      </c>
      <c r="D12" s="18">
        <v>849</v>
      </c>
      <c r="E12" s="975">
        <v>68.129188185682906</v>
      </c>
      <c r="F12" s="991">
        <v>2.3263251545349499</v>
      </c>
      <c r="G12" s="977">
        <v>10</v>
      </c>
      <c r="H12" s="977">
        <v>7</v>
      </c>
      <c r="I12" s="976">
        <v>0.569598045490049</v>
      </c>
      <c r="J12" s="1023">
        <v>0.37570855957812399</v>
      </c>
      <c r="K12" s="18">
        <v>341</v>
      </c>
      <c r="L12" s="18">
        <v>292</v>
      </c>
      <c r="M12" s="975">
        <v>23.396540242781398</v>
      </c>
      <c r="N12" s="991">
        <v>2.1135243689803098</v>
      </c>
      <c r="O12" s="18">
        <v>73</v>
      </c>
      <c r="P12" s="18">
        <v>74</v>
      </c>
      <c r="Q12" s="975">
        <v>5.9736071658313001</v>
      </c>
      <c r="R12" s="991">
        <v>1.18317903067504</v>
      </c>
      <c r="S12" s="18">
        <v>27</v>
      </c>
      <c r="T12" s="18">
        <v>24</v>
      </c>
      <c r="U12" s="975">
        <v>1.9310663602143701</v>
      </c>
      <c r="V12" s="991">
        <v>0.68702346810786197</v>
      </c>
      <c r="W12" s="72">
        <v>1411</v>
      </c>
      <c r="X12" s="72">
        <v>1246</v>
      </c>
      <c r="Y12" s="18">
        <v>100</v>
      </c>
    </row>
    <row r="13" spans="1:25" ht="27" customHeight="1" x14ac:dyDescent="0.25">
      <c r="A13" s="1508"/>
      <c r="B13" s="965" t="s">
        <v>1307</v>
      </c>
      <c r="C13" s="977">
        <v>7</v>
      </c>
      <c r="D13" s="977">
        <v>6</v>
      </c>
      <c r="E13" s="976">
        <v>1.1245560782706201</v>
      </c>
      <c r="F13" s="1023">
        <v>0.80999512596423096</v>
      </c>
      <c r="G13" s="18">
        <v>561</v>
      </c>
      <c r="H13" s="18">
        <v>514</v>
      </c>
      <c r="I13" s="975">
        <v>93.952245059514098</v>
      </c>
      <c r="J13" s="991">
        <v>1.8310419630191199</v>
      </c>
      <c r="K13" s="18">
        <v>21</v>
      </c>
      <c r="L13" s="18">
        <v>22</v>
      </c>
      <c r="M13" s="975">
        <v>4.0618908192791103</v>
      </c>
      <c r="N13" s="991">
        <v>1.5163774730022901</v>
      </c>
      <c r="O13" s="1016">
        <v>4</v>
      </c>
      <c r="P13" s="1016">
        <v>3</v>
      </c>
      <c r="Q13" s="1017">
        <v>0.48969918249926198</v>
      </c>
      <c r="R13" s="1018">
        <v>0.53622410473896498</v>
      </c>
      <c r="S13" s="1016">
        <v>3</v>
      </c>
      <c r="T13" s="1016">
        <v>2</v>
      </c>
      <c r="U13" s="1017">
        <v>0.37160886043691499</v>
      </c>
      <c r="V13" s="1018">
        <v>0.46739300943110501</v>
      </c>
      <c r="W13" s="72">
        <v>596</v>
      </c>
      <c r="X13" s="72">
        <v>547</v>
      </c>
      <c r="Y13" s="18">
        <v>100</v>
      </c>
    </row>
    <row r="14" spans="1:25" ht="27" customHeight="1" x14ac:dyDescent="0.25">
      <c r="A14" s="1508"/>
      <c r="B14" s="965" t="s">
        <v>1308</v>
      </c>
      <c r="C14" s="18">
        <v>118</v>
      </c>
      <c r="D14" s="18">
        <v>106</v>
      </c>
      <c r="E14" s="975">
        <v>33.437002945280099</v>
      </c>
      <c r="F14" s="991">
        <v>4.89995463691666</v>
      </c>
      <c r="G14" s="18">
        <v>27</v>
      </c>
      <c r="H14" s="18">
        <v>22</v>
      </c>
      <c r="I14" s="975">
        <v>7.0533777195682097</v>
      </c>
      <c r="J14" s="991">
        <v>2.6593612137998099</v>
      </c>
      <c r="K14" s="18">
        <v>147</v>
      </c>
      <c r="L14" s="18">
        <v>153</v>
      </c>
      <c r="M14" s="975">
        <v>48.214839380759599</v>
      </c>
      <c r="N14" s="991">
        <v>5.18985207636746</v>
      </c>
      <c r="O14" s="18">
        <v>32</v>
      </c>
      <c r="P14" s="18">
        <v>34</v>
      </c>
      <c r="Q14" s="975">
        <v>10.830960763498201</v>
      </c>
      <c r="R14" s="991">
        <v>3.2277693141795201</v>
      </c>
      <c r="S14" s="1016">
        <v>2</v>
      </c>
      <c r="T14" s="1016">
        <v>1</v>
      </c>
      <c r="U14" s="1017">
        <v>0.463819190893898</v>
      </c>
      <c r="V14" s="1018">
        <v>0.70571085397025901</v>
      </c>
      <c r="W14" s="72">
        <v>326</v>
      </c>
      <c r="X14" s="72">
        <v>317</v>
      </c>
      <c r="Y14" s="18">
        <v>100</v>
      </c>
    </row>
    <row r="15" spans="1:25" ht="27" customHeight="1" x14ac:dyDescent="0.25">
      <c r="A15" s="1508"/>
      <c r="B15" s="965" t="s">
        <v>1309</v>
      </c>
      <c r="C15" s="20">
        <v>10475</v>
      </c>
      <c r="D15" s="20">
        <v>9909</v>
      </c>
      <c r="E15" s="975">
        <v>81.960199669871599</v>
      </c>
      <c r="F15" s="991">
        <v>0.63873130320482796</v>
      </c>
      <c r="G15" s="18">
        <v>250</v>
      </c>
      <c r="H15" s="18">
        <v>225</v>
      </c>
      <c r="I15" s="975">
        <v>1.86224596759203</v>
      </c>
      <c r="J15" s="991">
        <v>0.224562591895557</v>
      </c>
      <c r="K15" s="20">
        <v>1693</v>
      </c>
      <c r="L15" s="20">
        <v>1592</v>
      </c>
      <c r="M15" s="975">
        <v>13.1685816569639</v>
      </c>
      <c r="N15" s="991">
        <v>0.56170563639011895</v>
      </c>
      <c r="O15" s="18">
        <v>215</v>
      </c>
      <c r="P15" s="18">
        <v>253</v>
      </c>
      <c r="Q15" s="975">
        <v>2.0893669233240901</v>
      </c>
      <c r="R15" s="991">
        <v>0.237587244461405</v>
      </c>
      <c r="S15" s="18">
        <v>112</v>
      </c>
      <c r="T15" s="18">
        <v>111</v>
      </c>
      <c r="U15" s="975">
        <v>0.91960578224834399</v>
      </c>
      <c r="V15" s="991">
        <v>0.158560695945724</v>
      </c>
      <c r="W15" s="72">
        <v>12745</v>
      </c>
      <c r="X15" s="72">
        <v>12090</v>
      </c>
      <c r="Y15" s="18">
        <v>100</v>
      </c>
    </row>
    <row r="16" spans="1:25" ht="27" customHeight="1" x14ac:dyDescent="0.25">
      <c r="A16" s="1508"/>
      <c r="B16" s="965" t="s">
        <v>1310</v>
      </c>
      <c r="C16" s="18">
        <v>101</v>
      </c>
      <c r="D16" s="18">
        <v>111</v>
      </c>
      <c r="E16" s="975">
        <v>29.134703385125398</v>
      </c>
      <c r="F16" s="991">
        <v>4.6835899114558597</v>
      </c>
      <c r="G16" s="18">
        <v>31</v>
      </c>
      <c r="H16" s="18">
        <v>38</v>
      </c>
      <c r="I16" s="975">
        <v>10.062328219768</v>
      </c>
      <c r="J16" s="991">
        <v>3.1008218581662401</v>
      </c>
      <c r="K16" s="18">
        <v>164</v>
      </c>
      <c r="L16" s="18">
        <v>189</v>
      </c>
      <c r="M16" s="975">
        <v>49.389910238112499</v>
      </c>
      <c r="N16" s="991">
        <v>5.15340683289552</v>
      </c>
      <c r="O16" s="18">
        <v>32</v>
      </c>
      <c r="P16" s="18">
        <v>39</v>
      </c>
      <c r="Q16" s="975">
        <v>10.2904743589528</v>
      </c>
      <c r="R16" s="991">
        <v>3.1317979412854702</v>
      </c>
      <c r="S16" s="1016">
        <v>3</v>
      </c>
      <c r="T16" s="1016">
        <v>4</v>
      </c>
      <c r="U16" s="1017">
        <v>1.1225837980412301</v>
      </c>
      <c r="V16" s="1018">
        <v>1.0859621690141099</v>
      </c>
      <c r="W16" s="72">
        <v>331</v>
      </c>
      <c r="X16" s="72">
        <v>382</v>
      </c>
      <c r="Y16" s="18">
        <v>100</v>
      </c>
    </row>
    <row r="17" spans="1:25" ht="27" customHeight="1" x14ac:dyDescent="0.25">
      <c r="A17" s="1508"/>
      <c r="B17" s="965" t="s">
        <v>1311</v>
      </c>
      <c r="C17" s="18">
        <v>285</v>
      </c>
      <c r="D17" s="18">
        <v>249</v>
      </c>
      <c r="E17" s="975">
        <v>20.708341471087301</v>
      </c>
      <c r="F17" s="991">
        <v>2.1588452393475301</v>
      </c>
      <c r="G17" s="18">
        <v>100</v>
      </c>
      <c r="H17" s="18">
        <v>106</v>
      </c>
      <c r="I17" s="975">
        <v>8.8556728967626608</v>
      </c>
      <c r="J17" s="991">
        <v>1.5135985576809301</v>
      </c>
      <c r="K17" s="18">
        <v>623</v>
      </c>
      <c r="L17" s="18">
        <v>609</v>
      </c>
      <c r="M17" s="975">
        <v>50.713875771517799</v>
      </c>
      <c r="N17" s="991">
        <v>2.66354988715393</v>
      </c>
      <c r="O17" s="18">
        <v>214</v>
      </c>
      <c r="P17" s="18">
        <v>219</v>
      </c>
      <c r="Q17" s="975">
        <v>18.224771775208801</v>
      </c>
      <c r="R17" s="991">
        <v>2.0567288124848102</v>
      </c>
      <c r="S17" s="18">
        <v>17</v>
      </c>
      <c r="T17" s="18">
        <v>18</v>
      </c>
      <c r="U17" s="975">
        <v>1.4973380854234899</v>
      </c>
      <c r="V17" s="991">
        <v>0.64702195787442496</v>
      </c>
      <c r="W17" s="72">
        <v>1239</v>
      </c>
      <c r="X17" s="72">
        <v>1201</v>
      </c>
      <c r="Y17" s="18">
        <v>100</v>
      </c>
    </row>
    <row r="18" spans="1:25" ht="27" customHeight="1" x14ac:dyDescent="0.25">
      <c r="A18" s="1508"/>
      <c r="B18" s="965" t="s">
        <v>1312</v>
      </c>
      <c r="C18" s="18">
        <v>150</v>
      </c>
      <c r="D18" s="18">
        <v>143</v>
      </c>
      <c r="E18" s="975">
        <v>21.5813375069133</v>
      </c>
      <c r="F18" s="991">
        <v>3.0447534642173801</v>
      </c>
      <c r="G18" s="18">
        <v>58</v>
      </c>
      <c r="H18" s="18">
        <v>66</v>
      </c>
      <c r="I18" s="975">
        <v>9.9623330648859802</v>
      </c>
      <c r="J18" s="991">
        <v>2.2166436682733401</v>
      </c>
      <c r="K18" s="18">
        <v>397</v>
      </c>
      <c r="L18" s="18">
        <v>407</v>
      </c>
      <c r="M18" s="975">
        <v>61.503031421547703</v>
      </c>
      <c r="N18" s="991">
        <v>3.60134532581072</v>
      </c>
      <c r="O18" s="18">
        <v>30</v>
      </c>
      <c r="P18" s="18">
        <v>35</v>
      </c>
      <c r="Q18" s="975">
        <v>5.2323938767638403</v>
      </c>
      <c r="R18" s="991">
        <v>1.64809942969469</v>
      </c>
      <c r="S18" s="977">
        <v>7</v>
      </c>
      <c r="T18" s="977">
        <v>11</v>
      </c>
      <c r="U18" s="976">
        <v>1.7209041298892001</v>
      </c>
      <c r="V18" s="1023">
        <v>0.96252530104366496</v>
      </c>
      <c r="W18" s="72">
        <v>642</v>
      </c>
      <c r="X18" s="72">
        <v>662</v>
      </c>
      <c r="Y18" s="18">
        <v>100</v>
      </c>
    </row>
    <row r="19" spans="1:25" ht="27" customHeight="1" x14ac:dyDescent="0.25">
      <c r="A19" s="1508"/>
      <c r="B19" s="965" t="s">
        <v>1313</v>
      </c>
      <c r="C19" s="18">
        <v>102</v>
      </c>
      <c r="D19" s="18">
        <v>98</v>
      </c>
      <c r="E19" s="975">
        <v>20.3714133352216</v>
      </c>
      <c r="F19" s="991">
        <v>3.4085925593285502</v>
      </c>
      <c r="G19" s="18">
        <v>73</v>
      </c>
      <c r="H19" s="18">
        <v>65</v>
      </c>
      <c r="I19" s="975">
        <v>13.554569312769299</v>
      </c>
      <c r="J19" s="991">
        <v>2.8969692814883299</v>
      </c>
      <c r="K19" s="18">
        <v>271</v>
      </c>
      <c r="L19" s="18">
        <v>272</v>
      </c>
      <c r="M19" s="975">
        <v>56.647229813214203</v>
      </c>
      <c r="N19" s="991">
        <v>4.1939936895751204</v>
      </c>
      <c r="O19" s="18">
        <v>34</v>
      </c>
      <c r="P19" s="18">
        <v>36</v>
      </c>
      <c r="Q19" s="975">
        <v>7.4506402654805299</v>
      </c>
      <c r="R19" s="991">
        <v>2.2223554088104098</v>
      </c>
      <c r="S19" s="977">
        <v>11</v>
      </c>
      <c r="T19" s="977">
        <v>9</v>
      </c>
      <c r="U19" s="976">
        <v>1.9761472733143799</v>
      </c>
      <c r="V19" s="1023">
        <v>1.1778921983763999</v>
      </c>
      <c r="W19" s="72">
        <v>491</v>
      </c>
      <c r="X19" s="72">
        <v>480</v>
      </c>
      <c r="Y19" s="18">
        <v>100</v>
      </c>
    </row>
    <row r="20" spans="1:25" ht="27" customHeight="1" x14ac:dyDescent="0.25">
      <c r="A20" s="1508"/>
      <c r="B20" s="965" t="s">
        <v>1314</v>
      </c>
      <c r="C20" s="18">
        <v>43</v>
      </c>
      <c r="D20" s="18">
        <v>44</v>
      </c>
      <c r="E20" s="975">
        <v>11.1462342386342</v>
      </c>
      <c r="F20" s="991">
        <v>3.0764428117149998</v>
      </c>
      <c r="G20" s="18">
        <v>23</v>
      </c>
      <c r="H20" s="18">
        <v>24</v>
      </c>
      <c r="I20" s="975">
        <v>6.0225517418880097</v>
      </c>
      <c r="J20" s="991">
        <v>2.32567453992149</v>
      </c>
      <c r="K20" s="18">
        <v>243</v>
      </c>
      <c r="L20" s="18">
        <v>262</v>
      </c>
      <c r="M20" s="975">
        <v>65.829378229255596</v>
      </c>
      <c r="N20" s="991">
        <v>4.6364241735715401</v>
      </c>
      <c r="O20" s="18">
        <v>47</v>
      </c>
      <c r="P20" s="18">
        <v>56</v>
      </c>
      <c r="Q20" s="975">
        <v>13.9684090875446</v>
      </c>
      <c r="R20" s="991">
        <v>3.3888261842949499</v>
      </c>
      <c r="S20" s="977">
        <v>12</v>
      </c>
      <c r="T20" s="977">
        <v>12</v>
      </c>
      <c r="U20" s="976">
        <v>3.0334267026775601</v>
      </c>
      <c r="V20" s="1023">
        <v>1.6765813127623701</v>
      </c>
      <c r="W20" s="72">
        <v>368</v>
      </c>
      <c r="X20" s="72">
        <v>399</v>
      </c>
      <c r="Y20" s="18">
        <v>100</v>
      </c>
    </row>
    <row r="21" spans="1:25" ht="27" customHeight="1" x14ac:dyDescent="0.25">
      <c r="A21" s="1508"/>
      <c r="B21" s="965" t="s">
        <v>1315</v>
      </c>
      <c r="C21" s="18">
        <v>168</v>
      </c>
      <c r="D21" s="18">
        <v>135</v>
      </c>
      <c r="E21" s="975">
        <v>27.013686508414899</v>
      </c>
      <c r="F21" s="991">
        <v>3.5800143129023301</v>
      </c>
      <c r="G21" s="18">
        <v>33</v>
      </c>
      <c r="H21" s="18">
        <v>31</v>
      </c>
      <c r="I21" s="975">
        <v>6.1887758172340703</v>
      </c>
      <c r="J21" s="991">
        <v>1.9426828142238799</v>
      </c>
      <c r="K21" s="18">
        <v>306</v>
      </c>
      <c r="L21" s="18">
        <v>301</v>
      </c>
      <c r="M21" s="975">
        <v>60.217919810050603</v>
      </c>
      <c r="N21" s="991">
        <v>3.9461967976454999</v>
      </c>
      <c r="O21" s="18">
        <v>33</v>
      </c>
      <c r="P21" s="18">
        <v>31</v>
      </c>
      <c r="Q21" s="975">
        <v>6.19790070573608</v>
      </c>
      <c r="R21" s="991">
        <v>1.94401990421986</v>
      </c>
      <c r="S21" s="1016">
        <v>1</v>
      </c>
      <c r="T21" s="1016">
        <v>2</v>
      </c>
      <c r="U21" s="1017">
        <v>0.38171715856442501</v>
      </c>
      <c r="V21" s="1018">
        <v>0.49717866965082402</v>
      </c>
      <c r="W21" s="72">
        <v>541</v>
      </c>
      <c r="X21" s="72">
        <v>501</v>
      </c>
      <c r="Y21" s="18">
        <v>100</v>
      </c>
    </row>
    <row r="22" spans="1:25" ht="27" customHeight="1" x14ac:dyDescent="0.25">
      <c r="A22" s="1508"/>
      <c r="B22" s="965" t="s">
        <v>1316</v>
      </c>
      <c r="C22" s="18">
        <v>171</v>
      </c>
      <c r="D22" s="18">
        <v>163</v>
      </c>
      <c r="E22" s="975">
        <v>42.411467827154297</v>
      </c>
      <c r="F22" s="991">
        <v>4.5770797712928797</v>
      </c>
      <c r="G22" s="18">
        <v>41</v>
      </c>
      <c r="H22" s="18">
        <v>33</v>
      </c>
      <c r="I22" s="975">
        <v>8.4905482310292992</v>
      </c>
      <c r="J22" s="991">
        <v>2.58154481499388</v>
      </c>
      <c r="K22" s="18">
        <v>158</v>
      </c>
      <c r="L22" s="18">
        <v>150</v>
      </c>
      <c r="M22" s="975">
        <v>39.0369550168095</v>
      </c>
      <c r="N22" s="991">
        <v>4.5180404817040003</v>
      </c>
      <c r="O22" s="18">
        <v>27</v>
      </c>
      <c r="P22" s="18">
        <v>28</v>
      </c>
      <c r="Q22" s="975">
        <v>7.2489106294010197</v>
      </c>
      <c r="R22" s="991">
        <v>2.4014564077923</v>
      </c>
      <c r="S22" s="977">
        <v>13</v>
      </c>
      <c r="T22" s="977">
        <v>11</v>
      </c>
      <c r="U22" s="976">
        <v>2.8121182956058601</v>
      </c>
      <c r="V22" s="1023">
        <v>1.53109337185518</v>
      </c>
      <c r="W22" s="72">
        <v>410</v>
      </c>
      <c r="X22" s="72">
        <v>383</v>
      </c>
      <c r="Y22" s="18">
        <v>100</v>
      </c>
    </row>
    <row r="23" spans="1:25" ht="27" customHeight="1" x14ac:dyDescent="0.25">
      <c r="A23" s="1508"/>
      <c r="B23" s="965" t="s">
        <v>1317</v>
      </c>
      <c r="C23" s="18">
        <v>136</v>
      </c>
      <c r="D23" s="18">
        <v>142</v>
      </c>
      <c r="E23" s="975">
        <v>40.1821528736318</v>
      </c>
      <c r="F23" s="991">
        <v>5.1967350447070704</v>
      </c>
      <c r="G23" s="18">
        <v>29</v>
      </c>
      <c r="H23" s="18">
        <v>33</v>
      </c>
      <c r="I23" s="975">
        <v>9.2023540016267802</v>
      </c>
      <c r="J23" s="991">
        <v>3.0639759173024101</v>
      </c>
      <c r="K23" s="18">
        <v>116</v>
      </c>
      <c r="L23" s="18">
        <v>131</v>
      </c>
      <c r="M23" s="975">
        <v>36.8103502296605</v>
      </c>
      <c r="N23" s="991">
        <v>5.1121846710430896</v>
      </c>
      <c r="O23" s="18">
        <v>22</v>
      </c>
      <c r="P23" s="18">
        <v>31</v>
      </c>
      <c r="Q23" s="975">
        <v>8.8430294007011998</v>
      </c>
      <c r="R23" s="991">
        <v>3.0094980154820901</v>
      </c>
      <c r="S23" s="18">
        <v>10</v>
      </c>
      <c r="T23" s="18">
        <v>18</v>
      </c>
      <c r="U23" s="975">
        <v>4.9621134943796799</v>
      </c>
      <c r="V23" s="991">
        <v>2.3018674745046201</v>
      </c>
      <c r="W23" s="72">
        <v>313</v>
      </c>
      <c r="X23" s="72">
        <v>355</v>
      </c>
      <c r="Y23" s="18">
        <v>100</v>
      </c>
    </row>
    <row r="24" spans="1:25" ht="27" customHeight="1" x14ac:dyDescent="0.25">
      <c r="A24" s="1508"/>
      <c r="B24" s="965" t="s">
        <v>1318</v>
      </c>
      <c r="C24" s="18">
        <v>100</v>
      </c>
      <c r="D24" s="18">
        <v>113</v>
      </c>
      <c r="E24" s="975">
        <v>27.2014615241293</v>
      </c>
      <c r="F24" s="991">
        <v>4.3800078701866498</v>
      </c>
      <c r="G24" s="977">
        <v>7</v>
      </c>
      <c r="H24" s="977">
        <v>5</v>
      </c>
      <c r="I24" s="976">
        <v>1.1106277627871199</v>
      </c>
      <c r="J24" s="1023">
        <v>1.03151729459105</v>
      </c>
      <c r="K24" s="18">
        <v>178</v>
      </c>
      <c r="L24" s="18">
        <v>201</v>
      </c>
      <c r="M24" s="975">
        <v>48.362804116522803</v>
      </c>
      <c r="N24" s="991">
        <v>4.9187472065154703</v>
      </c>
      <c r="O24" s="18">
        <v>78</v>
      </c>
      <c r="P24" s="18">
        <v>97</v>
      </c>
      <c r="Q24" s="975">
        <v>23.325106596560701</v>
      </c>
      <c r="R24" s="991">
        <v>4.1625153698706496</v>
      </c>
      <c r="S24" s="1016">
        <v>0</v>
      </c>
      <c r="T24" s="1016">
        <v>0</v>
      </c>
      <c r="U24" s="1017">
        <v>0</v>
      </c>
      <c r="V24" s="1018">
        <v>0</v>
      </c>
      <c r="W24" s="72">
        <v>363</v>
      </c>
      <c r="X24" s="72">
        <v>416</v>
      </c>
      <c r="Y24" s="18">
        <v>100</v>
      </c>
    </row>
    <row r="25" spans="1:25" ht="27" customHeight="1" x14ac:dyDescent="0.25">
      <c r="A25" s="1508"/>
      <c r="B25" s="965" t="s">
        <v>1319</v>
      </c>
      <c r="C25" s="18">
        <v>55</v>
      </c>
      <c r="D25" s="18">
        <v>61</v>
      </c>
      <c r="E25" s="975">
        <v>27.518907433550702</v>
      </c>
      <c r="F25" s="991">
        <v>5.73863907533371</v>
      </c>
      <c r="G25" s="18">
        <v>23</v>
      </c>
      <c r="H25" s="18">
        <v>29</v>
      </c>
      <c r="I25" s="975">
        <v>12.944280595388999</v>
      </c>
      <c r="J25" s="991">
        <v>4.3133883956060197</v>
      </c>
      <c r="K25" s="18">
        <v>119</v>
      </c>
      <c r="L25" s="18">
        <v>117</v>
      </c>
      <c r="M25" s="975">
        <v>53.119607890889696</v>
      </c>
      <c r="N25" s="991">
        <v>6.4121548226491498</v>
      </c>
      <c r="O25" s="1016">
        <v>3</v>
      </c>
      <c r="P25" s="1016">
        <v>2</v>
      </c>
      <c r="Q25" s="1017">
        <v>0.97894460390103999</v>
      </c>
      <c r="R25" s="1018">
        <v>1.2650968831312199</v>
      </c>
      <c r="S25" s="977">
        <v>13</v>
      </c>
      <c r="T25" s="977">
        <v>12</v>
      </c>
      <c r="U25" s="976">
        <v>5.4382594762695797</v>
      </c>
      <c r="V25" s="1023">
        <v>2.9138597416168599</v>
      </c>
      <c r="W25" s="72">
        <v>213</v>
      </c>
      <c r="X25" s="72">
        <v>221</v>
      </c>
      <c r="Y25" s="18">
        <v>100</v>
      </c>
    </row>
    <row r="26" spans="1:25" ht="27" customHeight="1" x14ac:dyDescent="0.25">
      <c r="A26" s="1508"/>
      <c r="B26" s="965" t="s">
        <v>1320</v>
      </c>
      <c r="C26" s="1016">
        <v>0</v>
      </c>
      <c r="D26" s="1016">
        <v>0</v>
      </c>
      <c r="E26" s="1016">
        <v>0</v>
      </c>
      <c r="F26" s="1019">
        <v>0</v>
      </c>
      <c r="G26" s="1016">
        <v>0</v>
      </c>
      <c r="H26" s="1016">
        <v>0</v>
      </c>
      <c r="I26" s="1016">
        <v>0</v>
      </c>
      <c r="J26" s="1019">
        <v>0</v>
      </c>
      <c r="K26" s="1016">
        <v>3</v>
      </c>
      <c r="L26" s="1016">
        <v>2</v>
      </c>
      <c r="M26" s="1017" t="s">
        <v>1324</v>
      </c>
      <c r="N26" s="1018" t="s">
        <v>551</v>
      </c>
      <c r="O26" s="1016">
        <v>0</v>
      </c>
      <c r="P26" s="1016">
        <v>0</v>
      </c>
      <c r="Q26" s="1016">
        <v>0</v>
      </c>
      <c r="R26" s="1019">
        <v>0</v>
      </c>
      <c r="S26" s="1016">
        <v>0</v>
      </c>
      <c r="T26" s="1016">
        <v>0</v>
      </c>
      <c r="U26" s="1016">
        <v>0</v>
      </c>
      <c r="V26" s="1019">
        <v>0</v>
      </c>
      <c r="W26" s="1016">
        <v>3</v>
      </c>
      <c r="X26" s="1016">
        <v>2</v>
      </c>
      <c r="Y26" s="1016">
        <v>100</v>
      </c>
    </row>
    <row r="27" spans="1:25" ht="27" customHeight="1" x14ac:dyDescent="0.25">
      <c r="A27" s="1508"/>
      <c r="B27" s="965" t="s">
        <v>1321</v>
      </c>
      <c r="C27" s="18">
        <v>75</v>
      </c>
      <c r="D27" s="18">
        <v>72</v>
      </c>
      <c r="E27" s="975">
        <v>25.5905803340173</v>
      </c>
      <c r="F27" s="991">
        <v>4.9894036418866801</v>
      </c>
      <c r="G27" s="977">
        <v>17</v>
      </c>
      <c r="H27" s="977">
        <v>12</v>
      </c>
      <c r="I27" s="976">
        <v>4.1158369098337104</v>
      </c>
      <c r="J27" s="1023">
        <v>2.2714183675701101</v>
      </c>
      <c r="K27" s="18">
        <v>151</v>
      </c>
      <c r="L27" s="18">
        <v>170</v>
      </c>
      <c r="M27" s="975">
        <v>60.365256992083701</v>
      </c>
      <c r="N27" s="991">
        <v>5.5927597532157796</v>
      </c>
      <c r="O27" s="18">
        <v>21</v>
      </c>
      <c r="P27" s="18">
        <v>24</v>
      </c>
      <c r="Q27" s="975">
        <v>8.5022072852304404</v>
      </c>
      <c r="R27" s="991">
        <v>3.1890825908197602</v>
      </c>
      <c r="S27" s="977">
        <v>5</v>
      </c>
      <c r="T27" s="977">
        <v>4</v>
      </c>
      <c r="U27" s="976">
        <v>1.42611847883488</v>
      </c>
      <c r="V27" s="1023">
        <v>1.3556680044616101</v>
      </c>
      <c r="W27" s="72">
        <v>269</v>
      </c>
      <c r="X27" s="72">
        <v>282</v>
      </c>
      <c r="Y27" s="18">
        <v>100</v>
      </c>
    </row>
    <row r="28" spans="1:25" ht="27" customHeight="1" x14ac:dyDescent="0.25">
      <c r="A28" s="1509"/>
      <c r="B28" s="965" t="s">
        <v>156</v>
      </c>
      <c r="C28" s="20">
        <v>17743</v>
      </c>
      <c r="D28" s="20">
        <v>17161</v>
      </c>
      <c r="E28" s="975">
        <v>47.284816361603497</v>
      </c>
      <c r="F28" s="1020">
        <v>0.48839453667541799</v>
      </c>
      <c r="G28" s="20">
        <v>2733</v>
      </c>
      <c r="H28" s="20">
        <v>2635</v>
      </c>
      <c r="I28" s="975">
        <v>7.2615568805817103</v>
      </c>
      <c r="J28" s="1020">
        <v>0.25385566183573199</v>
      </c>
      <c r="K28" s="20">
        <v>13339</v>
      </c>
      <c r="L28" s="20">
        <v>13289</v>
      </c>
      <c r="M28" s="975">
        <v>36.615201834873297</v>
      </c>
      <c r="N28" s="1020">
        <v>0.47126518156703801</v>
      </c>
      <c r="O28" s="20">
        <v>2394</v>
      </c>
      <c r="P28" s="20">
        <v>2689</v>
      </c>
      <c r="Q28" s="975">
        <v>7.4104862563368599</v>
      </c>
      <c r="R28" s="1020">
        <v>0.256239652473779</v>
      </c>
      <c r="S28" s="18">
        <v>541</v>
      </c>
      <c r="T28" s="18">
        <v>518</v>
      </c>
      <c r="U28" s="975">
        <v>1.4279386666046401</v>
      </c>
      <c r="V28" s="1020">
        <v>0.11605765151040701</v>
      </c>
      <c r="W28" s="72">
        <v>36750</v>
      </c>
      <c r="X28" s="72">
        <v>36292</v>
      </c>
      <c r="Y28" s="975">
        <v>100</v>
      </c>
    </row>
    <row r="29" spans="1:25" ht="27" customHeight="1" x14ac:dyDescent="0.25">
      <c r="A29" s="32" t="s">
        <v>27</v>
      </c>
      <c r="B29" s="13"/>
      <c r="C29" s="13"/>
      <c r="D29" s="13"/>
      <c r="E29" s="13"/>
      <c r="F29" s="988"/>
      <c r="G29" s="13"/>
      <c r="H29" s="13"/>
      <c r="I29" s="13"/>
      <c r="J29" s="988"/>
      <c r="K29" s="13"/>
      <c r="L29" s="13"/>
      <c r="M29" s="13"/>
      <c r="N29" s="988"/>
      <c r="O29" s="13"/>
      <c r="P29" s="13"/>
      <c r="Q29" s="13"/>
      <c r="R29" s="988"/>
      <c r="S29" s="13"/>
      <c r="T29" s="13"/>
      <c r="U29" s="13"/>
      <c r="V29" s="988"/>
      <c r="W29" s="13"/>
      <c r="X29" s="13"/>
      <c r="Y29" s="13"/>
    </row>
    <row r="30" spans="1:25" ht="27" customHeight="1" x14ac:dyDescent="0.25">
      <c r="A30" s="1510"/>
      <c r="B30" s="1011" t="s">
        <v>1303</v>
      </c>
      <c r="C30" s="1021">
        <v>151</v>
      </c>
      <c r="D30" s="1021">
        <v>173</v>
      </c>
      <c r="E30" s="980">
        <v>19.1761580452626</v>
      </c>
      <c r="F30" s="993">
        <v>2.68155492216931</v>
      </c>
      <c r="G30" s="1021">
        <v>65</v>
      </c>
      <c r="H30" s="1021">
        <v>85</v>
      </c>
      <c r="I30" s="980">
        <v>9.3966360398567108</v>
      </c>
      <c r="J30" s="993">
        <v>1.9874422359411701</v>
      </c>
      <c r="K30" s="1021">
        <v>452</v>
      </c>
      <c r="L30" s="1021">
        <v>522</v>
      </c>
      <c r="M30" s="980">
        <v>57.845695390367901</v>
      </c>
      <c r="N30" s="993">
        <v>3.3635093452719902</v>
      </c>
      <c r="O30" s="1021">
        <v>81</v>
      </c>
      <c r="P30" s="1021">
        <v>110</v>
      </c>
      <c r="Q30" s="980">
        <v>12.168447467341799</v>
      </c>
      <c r="R30" s="993">
        <v>2.2267887387406202</v>
      </c>
      <c r="S30" s="1030">
        <v>9</v>
      </c>
      <c r="T30" s="1030">
        <v>13</v>
      </c>
      <c r="U30" s="981">
        <v>1.4130630571709799</v>
      </c>
      <c r="V30" s="1031">
        <v>0.80394550022724498</v>
      </c>
      <c r="W30" s="1021">
        <v>758</v>
      </c>
      <c r="X30" s="1021">
        <v>903</v>
      </c>
      <c r="Y30" s="1021">
        <v>100</v>
      </c>
    </row>
    <row r="31" spans="1:25" ht="27" customHeight="1" x14ac:dyDescent="0.25">
      <c r="A31" s="1511"/>
      <c r="B31" s="969" t="s">
        <v>1304</v>
      </c>
      <c r="C31" s="18">
        <v>158</v>
      </c>
      <c r="D31" s="18">
        <v>184</v>
      </c>
      <c r="E31" s="975">
        <v>39.431032356544399</v>
      </c>
      <c r="F31" s="991">
        <v>4.5316176450599697</v>
      </c>
      <c r="G31" s="18">
        <v>32</v>
      </c>
      <c r="H31" s="18">
        <v>36</v>
      </c>
      <c r="I31" s="975">
        <v>7.7976050943888104</v>
      </c>
      <c r="J31" s="991">
        <v>2.4863417288293999</v>
      </c>
      <c r="K31" s="18">
        <v>170</v>
      </c>
      <c r="L31" s="18">
        <v>188</v>
      </c>
      <c r="M31" s="975">
        <v>40.267809542104501</v>
      </c>
      <c r="N31" s="991">
        <v>4.5477053975071504</v>
      </c>
      <c r="O31" s="18">
        <v>42</v>
      </c>
      <c r="P31" s="18">
        <v>53</v>
      </c>
      <c r="Q31" s="975">
        <v>11.322372249613901</v>
      </c>
      <c r="R31" s="991">
        <v>2.9382236328029698</v>
      </c>
      <c r="S31" s="977">
        <v>7</v>
      </c>
      <c r="T31" s="977">
        <v>6</v>
      </c>
      <c r="U31" s="976">
        <v>1.1811807573483999</v>
      </c>
      <c r="V31" s="1023">
        <v>1.0018140343603501</v>
      </c>
      <c r="W31" s="18">
        <v>409</v>
      </c>
      <c r="X31" s="18">
        <v>467</v>
      </c>
      <c r="Y31" s="18">
        <v>100</v>
      </c>
    </row>
    <row r="32" spans="1:25" ht="27" customHeight="1" x14ac:dyDescent="0.25">
      <c r="A32" s="1511"/>
      <c r="B32" s="969" t="s">
        <v>1305</v>
      </c>
      <c r="C32" s="18">
        <v>171</v>
      </c>
      <c r="D32" s="18">
        <v>193</v>
      </c>
      <c r="E32" s="975">
        <v>32.450455210052901</v>
      </c>
      <c r="F32" s="991">
        <v>3.81376939148626</v>
      </c>
      <c r="G32" s="18">
        <v>101</v>
      </c>
      <c r="H32" s="18">
        <v>110</v>
      </c>
      <c r="I32" s="975">
        <v>18.501991842762099</v>
      </c>
      <c r="J32" s="991">
        <v>3.16311920255625</v>
      </c>
      <c r="K32" s="18">
        <v>188</v>
      </c>
      <c r="L32" s="18">
        <v>217</v>
      </c>
      <c r="M32" s="975">
        <v>36.497615256895699</v>
      </c>
      <c r="N32" s="991">
        <v>3.9215709848700402</v>
      </c>
      <c r="O32" s="18">
        <v>46</v>
      </c>
      <c r="P32" s="18">
        <v>49</v>
      </c>
      <c r="Q32" s="975">
        <v>8.2783386358664899</v>
      </c>
      <c r="R32" s="991">
        <v>2.24460728955578</v>
      </c>
      <c r="S32" s="18">
        <v>24</v>
      </c>
      <c r="T32" s="18">
        <v>25</v>
      </c>
      <c r="U32" s="975">
        <v>4.2715990544227598</v>
      </c>
      <c r="V32" s="991">
        <v>1.64720807229828</v>
      </c>
      <c r="W32" s="18">
        <v>530</v>
      </c>
      <c r="X32" s="18">
        <v>594</v>
      </c>
      <c r="Y32" s="18">
        <v>100</v>
      </c>
    </row>
    <row r="33" spans="1:25" ht="27" customHeight="1" x14ac:dyDescent="0.25">
      <c r="A33" s="1511"/>
      <c r="B33" s="969" t="s">
        <v>1306</v>
      </c>
      <c r="C33" s="18">
        <v>73</v>
      </c>
      <c r="D33" s="18">
        <v>78</v>
      </c>
      <c r="E33" s="975">
        <v>63.164902541699199</v>
      </c>
      <c r="F33" s="991">
        <v>8.3627025457315405</v>
      </c>
      <c r="G33" s="1016">
        <v>1</v>
      </c>
      <c r="H33" s="1016">
        <v>1</v>
      </c>
      <c r="I33" s="1017">
        <v>0.95506914607148996</v>
      </c>
      <c r="J33" s="1018">
        <v>1.68620882117964</v>
      </c>
      <c r="K33" s="18">
        <v>28</v>
      </c>
      <c r="L33" s="18">
        <v>30</v>
      </c>
      <c r="M33" s="975">
        <v>24.113630461551299</v>
      </c>
      <c r="N33" s="991">
        <v>7.4163635622101003</v>
      </c>
      <c r="O33" s="977">
        <v>13</v>
      </c>
      <c r="P33" s="977">
        <v>13</v>
      </c>
      <c r="Q33" s="976">
        <v>10.3142275737272</v>
      </c>
      <c r="R33" s="1023">
        <v>5.2730022170510296</v>
      </c>
      <c r="S33" s="1016">
        <v>2</v>
      </c>
      <c r="T33" s="1016">
        <v>2</v>
      </c>
      <c r="U33" s="1017">
        <v>1.4521702769507401</v>
      </c>
      <c r="V33" s="1018">
        <v>2.0740065644854999</v>
      </c>
      <c r="W33" s="18">
        <v>117</v>
      </c>
      <c r="X33" s="18">
        <v>124</v>
      </c>
      <c r="Y33" s="18">
        <v>100</v>
      </c>
    </row>
    <row r="34" spans="1:25" ht="27" customHeight="1" x14ac:dyDescent="0.25">
      <c r="A34" s="1511"/>
      <c r="B34" s="969" t="s">
        <v>1307</v>
      </c>
      <c r="C34" s="1016">
        <v>1</v>
      </c>
      <c r="D34" s="1016">
        <v>2</v>
      </c>
      <c r="E34" s="1017">
        <v>2.8820219350955898</v>
      </c>
      <c r="F34" s="1018">
        <v>3.8329381317269502</v>
      </c>
      <c r="G34" s="18">
        <v>65</v>
      </c>
      <c r="H34" s="18">
        <v>67</v>
      </c>
      <c r="I34" s="975">
        <v>95.8881176870931</v>
      </c>
      <c r="J34" s="991">
        <v>4.5492110672973904</v>
      </c>
      <c r="K34" s="1016">
        <v>1</v>
      </c>
      <c r="L34" s="1016">
        <v>1</v>
      </c>
      <c r="M34" s="1017">
        <v>1.22986037781133</v>
      </c>
      <c r="N34" s="1018">
        <v>2.5250738900258001</v>
      </c>
      <c r="O34" s="1016">
        <v>0</v>
      </c>
      <c r="P34" s="1016">
        <v>0</v>
      </c>
      <c r="Q34" s="1016">
        <v>0</v>
      </c>
      <c r="R34" s="1019">
        <v>0</v>
      </c>
      <c r="S34" s="1016">
        <v>0</v>
      </c>
      <c r="T34" s="1016">
        <v>0</v>
      </c>
      <c r="U34" s="1016">
        <v>0</v>
      </c>
      <c r="V34" s="1019">
        <v>0</v>
      </c>
      <c r="W34" s="18">
        <v>67</v>
      </c>
      <c r="X34" s="18">
        <v>70</v>
      </c>
      <c r="Y34" s="18">
        <v>100</v>
      </c>
    </row>
    <row r="35" spans="1:25" ht="27" customHeight="1" x14ac:dyDescent="0.25">
      <c r="A35" s="1511"/>
      <c r="B35" s="969" t="s">
        <v>1308</v>
      </c>
      <c r="C35" s="18">
        <v>14</v>
      </c>
      <c r="D35" s="18">
        <v>14</v>
      </c>
      <c r="E35" s="975">
        <v>33.6191041423643</v>
      </c>
      <c r="F35" s="991">
        <v>14.3712180276257</v>
      </c>
      <c r="G35" s="1016">
        <v>3</v>
      </c>
      <c r="H35" s="1016">
        <v>3</v>
      </c>
      <c r="I35" s="1017">
        <v>6.3638684112653303</v>
      </c>
      <c r="J35" s="1018">
        <v>7.4261083664354901</v>
      </c>
      <c r="K35" s="18">
        <v>16</v>
      </c>
      <c r="L35" s="18">
        <v>20</v>
      </c>
      <c r="M35" s="975">
        <v>46.298560465922897</v>
      </c>
      <c r="N35" s="991">
        <v>15.168955005655199</v>
      </c>
      <c r="O35" s="977">
        <v>5</v>
      </c>
      <c r="P35" s="977">
        <v>6</v>
      </c>
      <c r="Q35" s="976">
        <v>13.7184669804475</v>
      </c>
      <c r="R35" s="1023">
        <v>10.4662396054834</v>
      </c>
      <c r="S35" s="1016">
        <v>0</v>
      </c>
      <c r="T35" s="1016">
        <v>0</v>
      </c>
      <c r="U35" s="1016">
        <v>0</v>
      </c>
      <c r="V35" s="1019">
        <v>0</v>
      </c>
      <c r="W35" s="18">
        <v>38</v>
      </c>
      <c r="X35" s="18">
        <v>43</v>
      </c>
      <c r="Y35" s="18">
        <v>100</v>
      </c>
    </row>
    <row r="36" spans="1:25" ht="27" customHeight="1" x14ac:dyDescent="0.25">
      <c r="A36" s="1511"/>
      <c r="B36" s="969" t="s">
        <v>1309</v>
      </c>
      <c r="C36" s="20">
        <v>1047</v>
      </c>
      <c r="D36" s="20">
        <v>1097</v>
      </c>
      <c r="E36" s="975">
        <v>81.713156788589899</v>
      </c>
      <c r="F36" s="991">
        <v>2.0365628213946301</v>
      </c>
      <c r="G36" s="18">
        <v>27</v>
      </c>
      <c r="H36" s="18">
        <v>29</v>
      </c>
      <c r="I36" s="975">
        <v>2.13759281176949</v>
      </c>
      <c r="J36" s="991">
        <v>0.76199633667794897</v>
      </c>
      <c r="K36" s="18">
        <v>155</v>
      </c>
      <c r="L36" s="18">
        <v>171</v>
      </c>
      <c r="M36" s="975">
        <v>12.766656348658101</v>
      </c>
      <c r="N36" s="991">
        <v>1.7581757673571099</v>
      </c>
      <c r="O36" s="18">
        <v>25</v>
      </c>
      <c r="P36" s="18">
        <v>34</v>
      </c>
      <c r="Q36" s="975">
        <v>2.5643044187356101</v>
      </c>
      <c r="R36" s="991">
        <v>0.83277231996713597</v>
      </c>
      <c r="S36" s="977">
        <v>13</v>
      </c>
      <c r="T36" s="977">
        <v>11</v>
      </c>
      <c r="U36" s="976">
        <v>0.81828963224698703</v>
      </c>
      <c r="V36" s="1023">
        <v>0.47462626449502698</v>
      </c>
      <c r="W36" s="20">
        <v>1267</v>
      </c>
      <c r="X36" s="20">
        <v>1342</v>
      </c>
      <c r="Y36" s="18">
        <v>100</v>
      </c>
    </row>
    <row r="37" spans="1:25" ht="27" customHeight="1" x14ac:dyDescent="0.25">
      <c r="A37" s="1511"/>
      <c r="B37" s="969" t="s">
        <v>1310</v>
      </c>
      <c r="C37" s="18">
        <v>11</v>
      </c>
      <c r="D37" s="18">
        <v>16</v>
      </c>
      <c r="E37" s="975">
        <v>26.4437266347276</v>
      </c>
      <c r="F37" s="991">
        <v>12.329222361079299</v>
      </c>
      <c r="G37" s="977">
        <v>9</v>
      </c>
      <c r="H37" s="977">
        <v>14</v>
      </c>
      <c r="I37" s="976">
        <v>23.545172644350298</v>
      </c>
      <c r="J37" s="1023">
        <v>11.860906772425899</v>
      </c>
      <c r="K37" s="18">
        <v>17</v>
      </c>
      <c r="L37" s="18">
        <v>20</v>
      </c>
      <c r="M37" s="975">
        <v>33.888046379356702</v>
      </c>
      <c r="N37" s="991">
        <v>13.232069050773401</v>
      </c>
      <c r="O37" s="977">
        <v>8</v>
      </c>
      <c r="P37" s="977">
        <v>10</v>
      </c>
      <c r="Q37" s="976">
        <v>16.1230543415654</v>
      </c>
      <c r="R37" s="1023">
        <v>10.280386894974299</v>
      </c>
      <c r="S37" s="1016">
        <v>0</v>
      </c>
      <c r="T37" s="1016">
        <v>0</v>
      </c>
      <c r="U37" s="1016">
        <v>0</v>
      </c>
      <c r="V37" s="1019">
        <v>0</v>
      </c>
      <c r="W37" s="18">
        <v>45</v>
      </c>
      <c r="X37" s="18">
        <v>60</v>
      </c>
      <c r="Y37" s="18">
        <v>100</v>
      </c>
    </row>
    <row r="38" spans="1:25" ht="27" customHeight="1" x14ac:dyDescent="0.25">
      <c r="A38" s="1511"/>
      <c r="B38" s="969" t="s">
        <v>1311</v>
      </c>
      <c r="C38" s="18">
        <v>19</v>
      </c>
      <c r="D38" s="18">
        <v>17</v>
      </c>
      <c r="E38" s="975">
        <v>12.5436821309309</v>
      </c>
      <c r="F38" s="991">
        <v>5.5555090754078602</v>
      </c>
      <c r="G38" s="977">
        <v>15</v>
      </c>
      <c r="H38" s="977">
        <v>13</v>
      </c>
      <c r="I38" s="976">
        <v>9.9787234290218993</v>
      </c>
      <c r="J38" s="1023">
        <v>5.0271960680773402</v>
      </c>
      <c r="K38" s="18">
        <v>60</v>
      </c>
      <c r="L38" s="18">
        <v>67</v>
      </c>
      <c r="M38" s="975">
        <v>49.625516497035797</v>
      </c>
      <c r="N38" s="991">
        <v>8.3863613293841208</v>
      </c>
      <c r="O38" s="18">
        <v>28</v>
      </c>
      <c r="P38" s="18">
        <v>34</v>
      </c>
      <c r="Q38" s="975">
        <v>25.158124801623298</v>
      </c>
      <c r="R38" s="991">
        <v>7.2782540534783697</v>
      </c>
      <c r="S38" s="1016">
        <v>3</v>
      </c>
      <c r="T38" s="1016">
        <v>4</v>
      </c>
      <c r="U38" s="1017">
        <v>2.6939531413881999</v>
      </c>
      <c r="V38" s="1018">
        <v>2.7156930475560501</v>
      </c>
      <c r="W38" s="18">
        <v>125</v>
      </c>
      <c r="X38" s="18">
        <v>135</v>
      </c>
      <c r="Y38" s="18">
        <v>100</v>
      </c>
    </row>
    <row r="39" spans="1:25" ht="27" customHeight="1" x14ac:dyDescent="0.25">
      <c r="A39" s="1511"/>
      <c r="B39" s="969" t="s">
        <v>1312</v>
      </c>
      <c r="C39" s="18">
        <v>16</v>
      </c>
      <c r="D39" s="18">
        <v>18</v>
      </c>
      <c r="E39" s="975">
        <v>16.641927734000799</v>
      </c>
      <c r="F39" s="991">
        <v>7.2041454745853901</v>
      </c>
      <c r="G39" s="977">
        <v>7</v>
      </c>
      <c r="H39" s="977">
        <v>5</v>
      </c>
      <c r="I39" s="976">
        <v>4.8029625655098798</v>
      </c>
      <c r="J39" s="1023">
        <v>4.1359296620535702</v>
      </c>
      <c r="K39" s="18">
        <v>60</v>
      </c>
      <c r="L39" s="18">
        <v>68</v>
      </c>
      <c r="M39" s="975">
        <v>62.227159974476997</v>
      </c>
      <c r="N39" s="991">
        <v>9.37749058279711</v>
      </c>
      <c r="O39" s="977">
        <v>6</v>
      </c>
      <c r="P39" s="977">
        <v>8</v>
      </c>
      <c r="Q39" s="976">
        <v>7.1968541624116504</v>
      </c>
      <c r="R39" s="1023">
        <v>4.9987282445020602</v>
      </c>
      <c r="S39" s="977">
        <v>5</v>
      </c>
      <c r="T39" s="977">
        <v>10</v>
      </c>
      <c r="U39" s="976">
        <v>9.1310955636006899</v>
      </c>
      <c r="V39" s="1023">
        <v>5.5715485186144802</v>
      </c>
      <c r="W39" s="18">
        <v>94</v>
      </c>
      <c r="X39" s="18">
        <v>109</v>
      </c>
      <c r="Y39" s="18">
        <v>100</v>
      </c>
    </row>
    <row r="40" spans="1:25" ht="27" customHeight="1" x14ac:dyDescent="0.25">
      <c r="A40" s="1511"/>
      <c r="B40" s="969" t="s">
        <v>1313</v>
      </c>
      <c r="C40" s="977">
        <v>9</v>
      </c>
      <c r="D40" s="977">
        <v>13</v>
      </c>
      <c r="E40" s="976">
        <v>19.749089012416</v>
      </c>
      <c r="F40" s="1023">
        <v>9.9764322889112407</v>
      </c>
      <c r="G40" s="977">
        <v>10</v>
      </c>
      <c r="H40" s="977">
        <v>9</v>
      </c>
      <c r="I40" s="976">
        <v>14.3518263159418</v>
      </c>
      <c r="J40" s="1023">
        <v>8.7859631711312307</v>
      </c>
      <c r="K40" s="18">
        <v>29</v>
      </c>
      <c r="L40" s="18">
        <v>31</v>
      </c>
      <c r="M40" s="975">
        <v>49.076250450225899</v>
      </c>
      <c r="N40" s="991">
        <v>12.5277366098041</v>
      </c>
      <c r="O40" s="977">
        <v>7</v>
      </c>
      <c r="P40" s="977">
        <v>9</v>
      </c>
      <c r="Q40" s="976">
        <v>14.886608609041399</v>
      </c>
      <c r="R40" s="1023">
        <v>8.9201790749685603</v>
      </c>
      <c r="S40" s="1016">
        <v>1</v>
      </c>
      <c r="T40" s="1016">
        <v>1</v>
      </c>
      <c r="U40" s="1017">
        <v>1.93622561237491</v>
      </c>
      <c r="V40" s="1018">
        <v>3.45309894567376</v>
      </c>
      <c r="W40" s="18">
        <v>56</v>
      </c>
      <c r="X40" s="18">
        <v>63</v>
      </c>
      <c r="Y40" s="18">
        <v>100</v>
      </c>
    </row>
    <row r="41" spans="1:25" ht="27" customHeight="1" x14ac:dyDescent="0.25">
      <c r="A41" s="1511"/>
      <c r="B41" s="969" t="s">
        <v>1314</v>
      </c>
      <c r="C41" s="977">
        <v>7</v>
      </c>
      <c r="D41" s="977">
        <v>8</v>
      </c>
      <c r="E41" s="976">
        <v>16.3961158191509</v>
      </c>
      <c r="F41" s="1023">
        <v>10.237067195229599</v>
      </c>
      <c r="G41" s="977">
        <v>6</v>
      </c>
      <c r="H41" s="977">
        <v>9</v>
      </c>
      <c r="I41" s="976">
        <v>18.563090706508198</v>
      </c>
      <c r="J41" s="1023">
        <v>10.750474233832101</v>
      </c>
      <c r="K41" s="18">
        <v>23</v>
      </c>
      <c r="L41" s="18">
        <v>22</v>
      </c>
      <c r="M41" s="975">
        <v>43.895173178944397</v>
      </c>
      <c r="N41" s="991">
        <v>13.721460326478701</v>
      </c>
      <c r="O41" s="977">
        <v>9</v>
      </c>
      <c r="P41" s="977">
        <v>10</v>
      </c>
      <c r="Q41" s="976">
        <v>19.958308283077901</v>
      </c>
      <c r="R41" s="1023">
        <v>11.051260866715699</v>
      </c>
      <c r="S41" s="1016">
        <v>1</v>
      </c>
      <c r="T41" s="1016">
        <v>1</v>
      </c>
      <c r="U41" s="1017">
        <v>1.1873120123186101</v>
      </c>
      <c r="V41" s="1018">
        <v>2.9948882736676801</v>
      </c>
      <c r="W41" s="18">
        <v>46</v>
      </c>
      <c r="X41" s="18">
        <v>50</v>
      </c>
      <c r="Y41" s="18">
        <v>100</v>
      </c>
    </row>
    <row r="42" spans="1:25" ht="27" customHeight="1" x14ac:dyDescent="0.25">
      <c r="A42" s="1511"/>
      <c r="B42" s="969" t="s">
        <v>1315</v>
      </c>
      <c r="C42" s="977">
        <v>8</v>
      </c>
      <c r="D42" s="977">
        <v>8</v>
      </c>
      <c r="E42" s="976">
        <v>13.224458989638601</v>
      </c>
      <c r="F42" s="1023">
        <v>9.1693332502350007</v>
      </c>
      <c r="G42" s="977">
        <v>5</v>
      </c>
      <c r="H42" s="977">
        <v>5</v>
      </c>
      <c r="I42" s="976">
        <v>9.2547469670768905</v>
      </c>
      <c r="J42" s="1023">
        <v>7.8441225038054396</v>
      </c>
      <c r="K42" s="18">
        <v>31</v>
      </c>
      <c r="L42" s="18">
        <v>40</v>
      </c>
      <c r="M42" s="975">
        <v>69.819656552876097</v>
      </c>
      <c r="N42" s="991">
        <v>12.4251339064079</v>
      </c>
      <c r="O42" s="1016">
        <v>4</v>
      </c>
      <c r="P42" s="1016">
        <v>4</v>
      </c>
      <c r="Q42" s="1017">
        <v>7.7011374904083896</v>
      </c>
      <c r="R42" s="1018">
        <v>7.2164855751619701</v>
      </c>
      <c r="S42" s="1016">
        <v>0</v>
      </c>
      <c r="T42" s="1016">
        <v>0</v>
      </c>
      <c r="U42" s="1016">
        <v>0</v>
      </c>
      <c r="V42" s="1019">
        <v>0</v>
      </c>
      <c r="W42" s="18">
        <v>48</v>
      </c>
      <c r="X42" s="18">
        <v>57</v>
      </c>
      <c r="Y42" s="18">
        <v>100</v>
      </c>
    </row>
    <row r="43" spans="1:25" ht="27" customHeight="1" x14ac:dyDescent="0.25">
      <c r="A43" s="1511"/>
      <c r="B43" s="969" t="s">
        <v>1316</v>
      </c>
      <c r="C43" s="18">
        <v>23</v>
      </c>
      <c r="D43" s="18">
        <v>18</v>
      </c>
      <c r="E43" s="975">
        <v>41.197318294326301</v>
      </c>
      <c r="F43" s="991">
        <v>13.4634035792691</v>
      </c>
      <c r="G43" s="977">
        <v>6</v>
      </c>
      <c r="H43" s="977">
        <v>5</v>
      </c>
      <c r="I43" s="976">
        <v>11.057604566695399</v>
      </c>
      <c r="J43" s="1023">
        <v>8.57840928566951</v>
      </c>
      <c r="K43" s="18">
        <v>13</v>
      </c>
      <c r="L43" s="18">
        <v>17</v>
      </c>
      <c r="M43" s="975">
        <v>39.0865946733946</v>
      </c>
      <c r="N43" s="991">
        <v>13.347261886257501</v>
      </c>
      <c r="O43" s="1016">
        <v>1</v>
      </c>
      <c r="P43" s="1016">
        <v>1</v>
      </c>
      <c r="Q43" s="1017">
        <v>2.4439656755278198</v>
      </c>
      <c r="R43" s="1018">
        <v>4.2237328816263302</v>
      </c>
      <c r="S43" s="1016">
        <v>4</v>
      </c>
      <c r="T43" s="1016">
        <v>3</v>
      </c>
      <c r="U43" s="1017">
        <v>6.2145167900558498</v>
      </c>
      <c r="V43" s="1018">
        <v>6.6037909642258503</v>
      </c>
      <c r="W43" s="18">
        <v>47</v>
      </c>
      <c r="X43" s="18">
        <v>44</v>
      </c>
      <c r="Y43" s="18">
        <v>100</v>
      </c>
    </row>
    <row r="44" spans="1:25" ht="27" customHeight="1" x14ac:dyDescent="0.25">
      <c r="A44" s="1511"/>
      <c r="B44" s="969" t="s">
        <v>1317</v>
      </c>
      <c r="C44" s="18">
        <v>21</v>
      </c>
      <c r="D44" s="18">
        <v>25</v>
      </c>
      <c r="E44" s="975">
        <v>47.392715153775498</v>
      </c>
      <c r="F44" s="991">
        <v>14.6237099402227</v>
      </c>
      <c r="G44" s="977">
        <v>5</v>
      </c>
      <c r="H44" s="977">
        <v>6</v>
      </c>
      <c r="I44" s="976">
        <v>10.524937540261201</v>
      </c>
      <c r="J44" s="1023">
        <v>8.9875142915011299</v>
      </c>
      <c r="K44" s="18">
        <v>10</v>
      </c>
      <c r="L44" s="18">
        <v>14</v>
      </c>
      <c r="M44" s="975">
        <v>26.920392991538598</v>
      </c>
      <c r="N44" s="991">
        <v>12.990253452232601</v>
      </c>
      <c r="O44" s="1016">
        <v>4</v>
      </c>
      <c r="P44" s="1016">
        <v>7</v>
      </c>
      <c r="Q44" s="1017">
        <v>13.055065563215001</v>
      </c>
      <c r="R44" s="1018">
        <v>9.8671219557164704</v>
      </c>
      <c r="S44" s="1016">
        <v>1</v>
      </c>
      <c r="T44" s="1016">
        <v>1</v>
      </c>
      <c r="U44" s="1017">
        <v>2.1068887512096701</v>
      </c>
      <c r="V44" s="1018">
        <v>4.2060622233394298</v>
      </c>
      <c r="W44" s="977">
        <v>41</v>
      </c>
      <c r="X44" s="977">
        <v>53</v>
      </c>
      <c r="Y44" s="977">
        <v>100</v>
      </c>
    </row>
    <row r="45" spans="1:25" ht="27" customHeight="1" x14ac:dyDescent="0.25">
      <c r="A45" s="1511"/>
      <c r="B45" s="969" t="s">
        <v>1318</v>
      </c>
      <c r="C45" s="977">
        <v>7</v>
      </c>
      <c r="D45" s="977">
        <v>8</v>
      </c>
      <c r="E45" s="976">
        <v>18.028852745488301</v>
      </c>
      <c r="F45" s="1023">
        <v>11.8518035467653</v>
      </c>
      <c r="G45" s="1016">
        <v>0</v>
      </c>
      <c r="H45" s="1016">
        <v>0</v>
      </c>
      <c r="I45" s="1016">
        <v>0</v>
      </c>
      <c r="J45" s="1019">
        <v>0</v>
      </c>
      <c r="K45" s="18">
        <v>18</v>
      </c>
      <c r="L45" s="18">
        <v>19</v>
      </c>
      <c r="M45" s="975">
        <v>42.273775623455698</v>
      </c>
      <c r="N45" s="991">
        <v>15.2297223938088</v>
      </c>
      <c r="O45" s="18">
        <v>12</v>
      </c>
      <c r="P45" s="18">
        <v>18</v>
      </c>
      <c r="Q45" s="975">
        <v>39.697371631056001</v>
      </c>
      <c r="R45" s="991">
        <v>15.0840821517367</v>
      </c>
      <c r="S45" s="1016">
        <v>0</v>
      </c>
      <c r="T45" s="1016">
        <v>0</v>
      </c>
      <c r="U45" s="1016">
        <v>0</v>
      </c>
      <c r="V45" s="1019">
        <v>0</v>
      </c>
      <c r="W45" s="18">
        <v>37</v>
      </c>
      <c r="X45" s="18">
        <v>45</v>
      </c>
      <c r="Y45" s="18">
        <v>100</v>
      </c>
    </row>
    <row r="46" spans="1:25" ht="27" customHeight="1" x14ac:dyDescent="0.25">
      <c r="A46" s="1511"/>
      <c r="B46" s="969" t="s">
        <v>1319</v>
      </c>
      <c r="C46" s="18">
        <v>11</v>
      </c>
      <c r="D46" s="18">
        <v>15</v>
      </c>
      <c r="E46" s="975">
        <v>43.4696372599347</v>
      </c>
      <c r="F46" s="991">
        <v>17.262577798695599</v>
      </c>
      <c r="G46" s="1016">
        <v>1</v>
      </c>
      <c r="H46" s="1016">
        <v>1</v>
      </c>
      <c r="I46" s="1017">
        <v>1.68578688119873</v>
      </c>
      <c r="J46" s="1018">
        <v>4.4831290795927101</v>
      </c>
      <c r="K46" s="18">
        <v>13</v>
      </c>
      <c r="L46" s="18">
        <v>15</v>
      </c>
      <c r="M46" s="975">
        <v>43.686515479687401</v>
      </c>
      <c r="N46" s="991">
        <v>17.272359083728102</v>
      </c>
      <c r="O46" s="1016">
        <v>1</v>
      </c>
      <c r="P46" s="1016">
        <v>1</v>
      </c>
      <c r="Q46" s="1017">
        <v>2.6737489333792199</v>
      </c>
      <c r="R46" s="1018">
        <v>5.6175515226435797</v>
      </c>
      <c r="S46" s="1016">
        <v>3</v>
      </c>
      <c r="T46" s="1016">
        <v>3</v>
      </c>
      <c r="U46" s="1017">
        <v>8.4843114457999906</v>
      </c>
      <c r="V46" s="1018">
        <v>9.7034870745848991</v>
      </c>
      <c r="W46" s="977">
        <v>29</v>
      </c>
      <c r="X46" s="977">
        <v>35</v>
      </c>
      <c r="Y46" s="977">
        <v>100</v>
      </c>
    </row>
    <row r="47" spans="1:25" ht="27" customHeight="1" x14ac:dyDescent="0.25">
      <c r="A47" s="1511"/>
      <c r="B47" s="969" t="s">
        <v>1320</v>
      </c>
      <c r="C47" s="1016">
        <v>0</v>
      </c>
      <c r="D47" s="1016">
        <v>0</v>
      </c>
      <c r="E47" s="1016">
        <v>0</v>
      </c>
      <c r="F47" s="1019">
        <v>0</v>
      </c>
      <c r="G47" s="1016">
        <v>0</v>
      </c>
      <c r="H47" s="1016">
        <v>0</v>
      </c>
      <c r="I47" s="1016">
        <v>0</v>
      </c>
      <c r="J47" s="1019">
        <v>0</v>
      </c>
      <c r="K47" s="1016">
        <v>0</v>
      </c>
      <c r="L47" s="1016">
        <v>0</v>
      </c>
      <c r="M47" s="1016">
        <v>0</v>
      </c>
      <c r="N47" s="1019">
        <v>0</v>
      </c>
      <c r="O47" s="1016">
        <v>0</v>
      </c>
      <c r="P47" s="1016">
        <v>0</v>
      </c>
      <c r="Q47" s="1016">
        <v>0</v>
      </c>
      <c r="R47" s="1019">
        <v>0</v>
      </c>
      <c r="S47" s="1016">
        <v>0</v>
      </c>
      <c r="T47" s="1016">
        <v>0</v>
      </c>
      <c r="U47" s="1016">
        <v>0</v>
      </c>
      <c r="V47" s="1019">
        <v>0</v>
      </c>
      <c r="W47" s="1016">
        <v>0</v>
      </c>
      <c r="X47" s="1016">
        <v>0</v>
      </c>
      <c r="Y47" s="1016">
        <v>0</v>
      </c>
    </row>
    <row r="48" spans="1:25" ht="27" customHeight="1" x14ac:dyDescent="0.25">
      <c r="A48" s="1511"/>
      <c r="B48" s="969" t="s">
        <v>1321</v>
      </c>
      <c r="C48" s="977">
        <v>9</v>
      </c>
      <c r="D48" s="977">
        <v>13</v>
      </c>
      <c r="E48" s="976">
        <v>26.581928433307301</v>
      </c>
      <c r="F48" s="1023">
        <v>14.2077734607549</v>
      </c>
      <c r="G48" s="1016">
        <v>2</v>
      </c>
      <c r="H48" s="1016">
        <v>2</v>
      </c>
      <c r="I48" s="1017">
        <v>4.8097942004362304</v>
      </c>
      <c r="J48" s="1018">
        <v>6.8816198060130196</v>
      </c>
      <c r="K48" s="18">
        <v>19</v>
      </c>
      <c r="L48" s="18">
        <v>30</v>
      </c>
      <c r="M48" s="975">
        <v>60.557531421352898</v>
      </c>
      <c r="N48" s="991">
        <v>15.718004935662901</v>
      </c>
      <c r="O48" s="1016">
        <v>2</v>
      </c>
      <c r="P48" s="1016">
        <v>2</v>
      </c>
      <c r="Q48" s="1017">
        <v>4.7619773433694101</v>
      </c>
      <c r="R48" s="1018">
        <v>6.8490469369360696</v>
      </c>
      <c r="S48" s="1016">
        <v>2</v>
      </c>
      <c r="T48" s="1016">
        <v>2</v>
      </c>
      <c r="U48" s="1017">
        <v>3.2887686015341799</v>
      </c>
      <c r="V48" s="1018">
        <v>5.7356997685488498</v>
      </c>
      <c r="W48" s="18">
        <v>34</v>
      </c>
      <c r="X48" s="18">
        <v>49</v>
      </c>
      <c r="Y48" s="18">
        <v>100</v>
      </c>
    </row>
    <row r="49" spans="1:25" ht="27" customHeight="1" x14ac:dyDescent="0.25">
      <c r="A49" s="1512"/>
      <c r="B49" s="1012" t="s">
        <v>156</v>
      </c>
      <c r="C49" s="1024">
        <v>1756</v>
      </c>
      <c r="D49" s="1024">
        <v>1900</v>
      </c>
      <c r="E49" s="1027">
        <v>44.778671317187801</v>
      </c>
      <c r="F49" s="1026">
        <v>1.5151470895817001</v>
      </c>
      <c r="G49" s="1025">
        <v>360</v>
      </c>
      <c r="H49" s="1025">
        <v>401</v>
      </c>
      <c r="I49" s="1027">
        <v>9.4435838880773506</v>
      </c>
      <c r="J49" s="1026">
        <v>0.89103302916679505</v>
      </c>
      <c r="K49" s="1024">
        <v>1303</v>
      </c>
      <c r="L49" s="1024">
        <v>1493</v>
      </c>
      <c r="M49" s="1027">
        <v>35.181792388339701</v>
      </c>
      <c r="N49" s="1026">
        <v>1.45503438957109</v>
      </c>
      <c r="O49" s="1025">
        <v>294</v>
      </c>
      <c r="P49" s="1025">
        <v>369</v>
      </c>
      <c r="Q49" s="1027">
        <v>8.7033705429671802</v>
      </c>
      <c r="R49" s="1026">
        <v>0.85888867737521601</v>
      </c>
      <c r="S49" s="1032">
        <v>75</v>
      </c>
      <c r="T49" s="1032">
        <v>80</v>
      </c>
      <c r="U49" s="1027">
        <v>1.89258186342804</v>
      </c>
      <c r="V49" s="1026">
        <v>0.41518726957850599</v>
      </c>
      <c r="W49" s="1013">
        <v>3788</v>
      </c>
      <c r="X49" s="1013">
        <v>4241</v>
      </c>
      <c r="Y49" s="1027">
        <v>100</v>
      </c>
    </row>
    <row r="50" spans="1:25" ht="48" customHeight="1" x14ac:dyDescent="0.25">
      <c r="A50" s="1520" t="s">
        <v>1325</v>
      </c>
      <c r="B50" s="1520"/>
      <c r="C50" s="1520"/>
      <c r="D50" s="1520"/>
      <c r="E50" s="1520"/>
      <c r="F50" s="1520"/>
      <c r="G50" s="1520"/>
      <c r="H50" s="1520"/>
      <c r="I50" s="1520"/>
      <c r="J50" s="1520"/>
    </row>
    <row r="52" spans="1:25" ht="12.75" customHeight="1" x14ac:dyDescent="0.25">
      <c r="A52" s="1215" t="s">
        <v>290</v>
      </c>
      <c r="B52" s="1215"/>
      <c r="C52" s="1215"/>
      <c r="D52" s="1215"/>
      <c r="E52" s="1215"/>
      <c r="F52" s="1215"/>
    </row>
    <row r="53" spans="1:25" x14ac:dyDescent="0.25">
      <c r="A53" s="1215" t="s">
        <v>291</v>
      </c>
      <c r="B53" s="1215"/>
      <c r="C53" s="1215"/>
      <c r="D53" s="1215"/>
      <c r="E53" s="1215"/>
      <c r="F53" s="1215"/>
      <c r="G53" s="1215"/>
      <c r="H53" s="1215"/>
      <c r="I53" s="1215"/>
      <c r="J53" s="1215"/>
    </row>
  </sheetData>
  <mergeCells count="14">
    <mergeCell ref="A53:J53"/>
    <mergeCell ref="A1:Y1"/>
    <mergeCell ref="A5:Y5"/>
    <mergeCell ref="C6:F6"/>
    <mergeCell ref="G6:J6"/>
    <mergeCell ref="K6:N6"/>
    <mergeCell ref="O6:R6"/>
    <mergeCell ref="S6:V6"/>
    <mergeCell ref="W6:Y6"/>
    <mergeCell ref="A7:B7"/>
    <mergeCell ref="A9:A28"/>
    <mergeCell ref="A30:A49"/>
    <mergeCell ref="A50:J50"/>
    <mergeCell ref="A52:F52"/>
  </mergeCells>
  <hyperlinks>
    <hyperlink ref="A3" location="Kapitel5" display="&lt;  Zurück zur Übersicht"/>
  </hyperlinks>
  <pageMargins left="0.7" right="0.7" top="0.78740157499999996" bottom="0.78740157499999996"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
  <sheetViews>
    <sheetView showGridLines="0" workbookViewId="0">
      <selection sqref="A1:Y1"/>
    </sheetView>
  </sheetViews>
  <sheetFormatPr baseColWidth="10" defaultColWidth="11.44140625" defaultRowHeight="13.2" x14ac:dyDescent="0.25"/>
  <cols>
    <col min="1" max="1" width="11.44140625" style="69"/>
    <col min="2" max="2" width="48.44140625" style="69" customWidth="1"/>
    <col min="3" max="16384" width="11.44140625" style="69"/>
  </cols>
  <sheetData>
    <row r="1" spans="1:25" ht="24.6" x14ac:dyDescent="0.4">
      <c r="A1" s="1304" t="s">
        <v>1326</v>
      </c>
      <c r="B1" s="1304"/>
      <c r="C1" s="1304"/>
      <c r="D1" s="1304"/>
      <c r="E1" s="1304"/>
      <c r="F1" s="1304"/>
      <c r="G1" s="1304"/>
      <c r="H1" s="1304"/>
      <c r="I1" s="1304"/>
      <c r="J1" s="1304"/>
      <c r="K1" s="1304"/>
      <c r="L1" s="1304"/>
      <c r="M1" s="1304"/>
      <c r="N1" s="1304"/>
      <c r="O1" s="1304"/>
      <c r="P1" s="1304"/>
      <c r="Q1" s="1304"/>
      <c r="R1" s="1304"/>
      <c r="S1" s="1304"/>
      <c r="T1" s="1304"/>
      <c r="U1" s="1304"/>
      <c r="V1" s="1304"/>
      <c r="W1" s="1304"/>
      <c r="X1" s="1304"/>
      <c r="Y1" s="1304"/>
    </row>
    <row r="3" spans="1:25" ht="13.8" x14ac:dyDescent="0.25">
      <c r="A3" s="434" t="s">
        <v>7</v>
      </c>
      <c r="B3" s="950"/>
    </row>
    <row r="5" spans="1:25" ht="13.8" x14ac:dyDescent="0.25">
      <c r="A5" s="1525" t="s">
        <v>1300</v>
      </c>
      <c r="B5" s="1526"/>
      <c r="C5" s="1526"/>
      <c r="D5" s="1526"/>
      <c r="E5" s="1526"/>
      <c r="F5" s="1526"/>
      <c r="G5" s="1526"/>
      <c r="H5" s="1526"/>
      <c r="I5" s="1526"/>
      <c r="J5" s="1526"/>
      <c r="K5" s="1526"/>
      <c r="L5" s="1526"/>
      <c r="M5" s="1526"/>
      <c r="N5" s="1526"/>
      <c r="O5" s="1526"/>
      <c r="P5" s="1526"/>
      <c r="Q5" s="1526"/>
      <c r="R5" s="1526"/>
      <c r="S5" s="1526"/>
      <c r="T5" s="1526"/>
      <c r="U5" s="1526"/>
      <c r="V5" s="1526"/>
      <c r="W5" s="1526"/>
      <c r="X5" s="1526"/>
      <c r="Y5" s="1526"/>
    </row>
    <row r="6" spans="1:25" x14ac:dyDescent="0.25">
      <c r="A6" s="1028"/>
      <c r="B6" s="1029"/>
      <c r="C6" s="1527" t="s">
        <v>714</v>
      </c>
      <c r="D6" s="1528"/>
      <c r="E6" s="1528"/>
      <c r="F6" s="1529"/>
      <c r="G6" s="1527" t="s">
        <v>969</v>
      </c>
      <c r="H6" s="1528"/>
      <c r="I6" s="1528"/>
      <c r="J6" s="1529"/>
      <c r="K6" s="1527" t="s">
        <v>780</v>
      </c>
      <c r="L6" s="1528"/>
      <c r="M6" s="1528"/>
      <c r="N6" s="1529"/>
      <c r="O6" s="1527" t="s">
        <v>781</v>
      </c>
      <c r="P6" s="1528"/>
      <c r="Q6" s="1528"/>
      <c r="R6" s="1529"/>
      <c r="S6" s="1527" t="s">
        <v>720</v>
      </c>
      <c r="T6" s="1528"/>
      <c r="U6" s="1528"/>
      <c r="V6" s="1529"/>
      <c r="W6" s="1527" t="s">
        <v>156</v>
      </c>
      <c r="X6" s="1528"/>
      <c r="Y6" s="1528"/>
    </row>
    <row r="7" spans="1:25" ht="21.6" x14ac:dyDescent="0.25">
      <c r="A7" s="1530"/>
      <c r="B7" s="1531"/>
      <c r="C7" s="784" t="s">
        <v>1302</v>
      </c>
      <c r="D7" s="640" t="s">
        <v>17</v>
      </c>
      <c r="E7" s="640" t="s">
        <v>154</v>
      </c>
      <c r="F7" s="982" t="s">
        <v>254</v>
      </c>
      <c r="G7" s="784" t="s">
        <v>1302</v>
      </c>
      <c r="H7" s="640" t="s">
        <v>17</v>
      </c>
      <c r="I7" s="640" t="s">
        <v>154</v>
      </c>
      <c r="J7" s="982" t="s">
        <v>254</v>
      </c>
      <c r="K7" s="784" t="s">
        <v>1302</v>
      </c>
      <c r="L7" s="640" t="s">
        <v>17</v>
      </c>
      <c r="M7" s="640" t="s">
        <v>154</v>
      </c>
      <c r="N7" s="982" t="s">
        <v>254</v>
      </c>
      <c r="O7" s="784" t="s">
        <v>1302</v>
      </c>
      <c r="P7" s="640" t="s">
        <v>17</v>
      </c>
      <c r="Q7" s="640" t="s">
        <v>154</v>
      </c>
      <c r="R7" s="982" t="s">
        <v>254</v>
      </c>
      <c r="S7" s="784" t="s">
        <v>1302</v>
      </c>
      <c r="T7" s="640" t="s">
        <v>17</v>
      </c>
      <c r="U7" s="640" t="s">
        <v>154</v>
      </c>
      <c r="V7" s="982" t="s">
        <v>254</v>
      </c>
      <c r="W7" s="784" t="s">
        <v>1302</v>
      </c>
      <c r="X7" s="640" t="s">
        <v>17</v>
      </c>
      <c r="Y7" s="640" t="s">
        <v>154</v>
      </c>
    </row>
    <row r="8" spans="1:25" x14ac:dyDescent="0.25">
      <c r="A8" s="962" t="s">
        <v>19</v>
      </c>
      <c r="B8" s="983"/>
      <c r="C8" s="8"/>
      <c r="D8" s="8"/>
      <c r="E8" s="8"/>
      <c r="F8" s="983"/>
      <c r="G8" s="8"/>
      <c r="H8" s="8"/>
      <c r="I8" s="8"/>
      <c r="J8" s="983"/>
      <c r="K8" s="8"/>
      <c r="L8" s="8"/>
      <c r="M8" s="8"/>
      <c r="N8" s="983"/>
      <c r="O8" s="8"/>
      <c r="P8" s="8"/>
      <c r="Q8" s="8"/>
      <c r="R8" s="983"/>
      <c r="S8" s="8"/>
      <c r="T8" s="8"/>
      <c r="U8" s="8"/>
      <c r="V8" s="983"/>
      <c r="W8" s="8"/>
      <c r="X8" s="8"/>
      <c r="Y8" s="8"/>
    </row>
    <row r="9" spans="1:25" x14ac:dyDescent="0.25">
      <c r="A9" s="1507"/>
      <c r="B9" s="965" t="s">
        <v>1303</v>
      </c>
      <c r="C9" s="20">
        <v>1507</v>
      </c>
      <c r="D9" s="20">
        <v>1529</v>
      </c>
      <c r="E9" s="975">
        <v>20.846680561719001</v>
      </c>
      <c r="F9" s="993">
        <v>0.89607579938510795</v>
      </c>
      <c r="G9" s="18">
        <v>492</v>
      </c>
      <c r="H9" s="18">
        <v>459</v>
      </c>
      <c r="I9" s="975">
        <v>6.2524915967479604</v>
      </c>
      <c r="J9" s="993">
        <v>0.53406996105486404</v>
      </c>
      <c r="K9" s="20">
        <v>4463</v>
      </c>
      <c r="L9" s="20">
        <v>4488</v>
      </c>
      <c r="M9" s="975">
        <v>61.188082892014599</v>
      </c>
      <c r="N9" s="993">
        <v>1.0749981009092799</v>
      </c>
      <c r="O9" s="18">
        <v>695</v>
      </c>
      <c r="P9" s="18">
        <v>784</v>
      </c>
      <c r="Q9" s="975">
        <v>10.6934600069968</v>
      </c>
      <c r="R9" s="993">
        <v>0.68169872689127498</v>
      </c>
      <c r="S9" s="18">
        <v>70</v>
      </c>
      <c r="T9" s="18">
        <v>75</v>
      </c>
      <c r="U9" s="975">
        <v>1.0192849425217101</v>
      </c>
      <c r="V9" s="993">
        <v>0.22157197254743799</v>
      </c>
      <c r="W9" s="20">
        <v>7227</v>
      </c>
      <c r="X9" s="20">
        <v>7335</v>
      </c>
      <c r="Y9" s="18">
        <v>100</v>
      </c>
    </row>
    <row r="10" spans="1:25" x14ac:dyDescent="0.25">
      <c r="A10" s="1508"/>
      <c r="B10" s="965" t="s">
        <v>1304</v>
      </c>
      <c r="C10" s="20">
        <v>1626</v>
      </c>
      <c r="D10" s="20">
        <v>1690</v>
      </c>
      <c r="E10" s="975">
        <v>36.636477173177703</v>
      </c>
      <c r="F10" s="991">
        <v>1.3661798484760199</v>
      </c>
      <c r="G10" s="18">
        <v>260</v>
      </c>
      <c r="H10" s="18">
        <v>286</v>
      </c>
      <c r="I10" s="975">
        <v>6.2092355173337301</v>
      </c>
      <c r="J10" s="991">
        <v>0.68427467754257298</v>
      </c>
      <c r="K10" s="20">
        <v>1965</v>
      </c>
      <c r="L10" s="20">
        <v>2030</v>
      </c>
      <c r="M10" s="975">
        <v>44.003437468539403</v>
      </c>
      <c r="N10" s="991">
        <v>1.40752251355312</v>
      </c>
      <c r="O10" s="18">
        <v>464</v>
      </c>
      <c r="P10" s="18">
        <v>555</v>
      </c>
      <c r="Q10" s="975">
        <v>12.0284733767476</v>
      </c>
      <c r="R10" s="991">
        <v>0.92237534165815604</v>
      </c>
      <c r="S10" s="18">
        <v>59</v>
      </c>
      <c r="T10" s="18">
        <v>52</v>
      </c>
      <c r="U10" s="975">
        <v>1.1223764642015499</v>
      </c>
      <c r="V10" s="991">
        <v>0.298709922910879</v>
      </c>
      <c r="W10" s="20">
        <v>4374</v>
      </c>
      <c r="X10" s="20">
        <v>4613</v>
      </c>
      <c r="Y10" s="18">
        <v>100</v>
      </c>
    </row>
    <row r="11" spans="1:25" x14ac:dyDescent="0.25">
      <c r="A11" s="1508"/>
      <c r="B11" s="965" t="s">
        <v>1311</v>
      </c>
      <c r="C11" s="18">
        <v>285</v>
      </c>
      <c r="D11" s="18">
        <v>249</v>
      </c>
      <c r="E11" s="975">
        <v>20.708341471087301</v>
      </c>
      <c r="F11" s="991">
        <v>2.1588452393475301</v>
      </c>
      <c r="G11" s="18">
        <v>100</v>
      </c>
      <c r="H11" s="18">
        <v>106</v>
      </c>
      <c r="I11" s="975">
        <v>8.8556728967626608</v>
      </c>
      <c r="J11" s="991">
        <v>1.5135985576809301</v>
      </c>
      <c r="K11" s="18">
        <v>623</v>
      </c>
      <c r="L11" s="18">
        <v>609</v>
      </c>
      <c r="M11" s="975">
        <v>50.713875771517799</v>
      </c>
      <c r="N11" s="991">
        <v>2.66354988715393</v>
      </c>
      <c r="O11" s="18">
        <v>214</v>
      </c>
      <c r="P11" s="18">
        <v>219</v>
      </c>
      <c r="Q11" s="975">
        <v>18.224771775208801</v>
      </c>
      <c r="R11" s="991">
        <v>2.0567288124848102</v>
      </c>
      <c r="S11" s="18">
        <v>17</v>
      </c>
      <c r="T11" s="18">
        <v>18</v>
      </c>
      <c r="U11" s="975">
        <v>1.4973380854234899</v>
      </c>
      <c r="V11" s="991">
        <v>0.64702195787442496</v>
      </c>
      <c r="W11" s="20">
        <v>1239</v>
      </c>
      <c r="X11" s="20">
        <v>1201</v>
      </c>
      <c r="Y11" s="18">
        <v>100</v>
      </c>
    </row>
    <row r="12" spans="1:25" x14ac:dyDescent="0.25">
      <c r="A12" s="1508"/>
      <c r="B12" s="965" t="s">
        <v>1305</v>
      </c>
      <c r="C12" s="20">
        <v>1664</v>
      </c>
      <c r="D12" s="20">
        <v>1741</v>
      </c>
      <c r="E12" s="975">
        <v>35.799142568789897</v>
      </c>
      <c r="F12" s="991">
        <v>1.2859138727292001</v>
      </c>
      <c r="G12" s="18">
        <v>698</v>
      </c>
      <c r="H12" s="18">
        <v>681</v>
      </c>
      <c r="I12" s="975">
        <v>14.0134915109929</v>
      </c>
      <c r="J12" s="991">
        <v>0.93109391780206596</v>
      </c>
      <c r="K12" s="20">
        <v>1980</v>
      </c>
      <c r="L12" s="20">
        <v>1900</v>
      </c>
      <c r="M12" s="975">
        <v>39.080117397112403</v>
      </c>
      <c r="N12" s="991">
        <v>1.30876783716439</v>
      </c>
      <c r="O12" s="18">
        <v>370</v>
      </c>
      <c r="P12" s="18">
        <v>389</v>
      </c>
      <c r="Q12" s="975">
        <v>7.9936846020378098</v>
      </c>
      <c r="R12" s="991">
        <v>0.72742375390848102</v>
      </c>
      <c r="S12" s="18">
        <v>176</v>
      </c>
      <c r="T12" s="18">
        <v>151</v>
      </c>
      <c r="U12" s="975">
        <v>3.1135639210670099</v>
      </c>
      <c r="V12" s="991">
        <v>0.465870851570999</v>
      </c>
      <c r="W12" s="20">
        <v>4888</v>
      </c>
      <c r="X12" s="20">
        <v>4862</v>
      </c>
      <c r="Y12" s="18">
        <v>100</v>
      </c>
    </row>
    <row r="13" spans="1:25" x14ac:dyDescent="0.25">
      <c r="A13" s="1508"/>
      <c r="B13" s="965" t="s">
        <v>1309</v>
      </c>
      <c r="C13" s="20">
        <v>10475</v>
      </c>
      <c r="D13" s="20">
        <v>9909</v>
      </c>
      <c r="E13" s="975">
        <v>81.960199669871599</v>
      </c>
      <c r="F13" s="991">
        <v>0.63873130320482796</v>
      </c>
      <c r="G13" s="18">
        <v>250</v>
      </c>
      <c r="H13" s="18">
        <v>225</v>
      </c>
      <c r="I13" s="975">
        <v>1.86224596759203</v>
      </c>
      <c r="J13" s="991">
        <v>0.224562591895557</v>
      </c>
      <c r="K13" s="20">
        <v>1693</v>
      </c>
      <c r="L13" s="20">
        <v>1592</v>
      </c>
      <c r="M13" s="975">
        <v>13.1685816569639</v>
      </c>
      <c r="N13" s="991">
        <v>0.56170563639011895</v>
      </c>
      <c r="O13" s="18">
        <v>215</v>
      </c>
      <c r="P13" s="18">
        <v>253</v>
      </c>
      <c r="Q13" s="975">
        <v>2.0893669233240901</v>
      </c>
      <c r="R13" s="991">
        <v>0.237587244461405</v>
      </c>
      <c r="S13" s="18">
        <v>112</v>
      </c>
      <c r="T13" s="18">
        <v>111</v>
      </c>
      <c r="U13" s="975">
        <v>0.91960578224834399</v>
      </c>
      <c r="V13" s="991">
        <v>0.158560695945724</v>
      </c>
      <c r="W13" s="20">
        <v>12745</v>
      </c>
      <c r="X13" s="20">
        <v>12090</v>
      </c>
      <c r="Y13" s="18">
        <v>100</v>
      </c>
    </row>
    <row r="14" spans="1:25" x14ac:dyDescent="0.25">
      <c r="A14" s="1508"/>
      <c r="B14" s="965" t="s">
        <v>1327</v>
      </c>
      <c r="C14" s="20">
        <v>2186</v>
      </c>
      <c r="D14" s="20">
        <v>2044</v>
      </c>
      <c r="E14" s="975">
        <v>33.006691549061699</v>
      </c>
      <c r="F14" s="991">
        <v>1.1130416080591301</v>
      </c>
      <c r="G14" s="18">
        <v>933</v>
      </c>
      <c r="H14" s="18">
        <v>878</v>
      </c>
      <c r="I14" s="975">
        <v>14.1705339715718</v>
      </c>
      <c r="J14" s="991">
        <v>0.82547894871904604</v>
      </c>
      <c r="K14" s="20">
        <v>2615</v>
      </c>
      <c r="L14" s="20">
        <v>2670</v>
      </c>
      <c r="M14" s="975">
        <v>43.112578431213798</v>
      </c>
      <c r="N14" s="991">
        <v>1.1722083560149701</v>
      </c>
      <c r="O14" s="18">
        <v>436</v>
      </c>
      <c r="P14" s="18">
        <v>490</v>
      </c>
      <c r="Q14" s="975">
        <v>7.9152853448504397</v>
      </c>
      <c r="R14" s="991">
        <v>0.63903074073006705</v>
      </c>
      <c r="S14" s="18">
        <v>107</v>
      </c>
      <c r="T14" s="18">
        <v>111</v>
      </c>
      <c r="U14" s="975">
        <v>1.79491070330226</v>
      </c>
      <c r="V14" s="991">
        <v>0.31425566142844602</v>
      </c>
      <c r="W14" s="20">
        <v>6277</v>
      </c>
      <c r="X14" s="20">
        <v>6193</v>
      </c>
      <c r="Y14" s="18">
        <v>100</v>
      </c>
    </row>
    <row r="15" spans="1:25" x14ac:dyDescent="0.25">
      <c r="A15" s="1508"/>
      <c r="B15" s="965" t="s">
        <v>156</v>
      </c>
      <c r="C15" s="20">
        <v>17743</v>
      </c>
      <c r="D15" s="20">
        <v>17161</v>
      </c>
      <c r="E15" s="975">
        <v>47.284816361603497</v>
      </c>
      <c r="F15" s="1020">
        <v>0.48839453667541799</v>
      </c>
      <c r="G15" s="20">
        <v>2733</v>
      </c>
      <c r="H15" s="20">
        <v>2635</v>
      </c>
      <c r="I15" s="975">
        <v>7.2615568805817103</v>
      </c>
      <c r="J15" s="1020">
        <v>0.25385566183573199</v>
      </c>
      <c r="K15" s="20">
        <v>13339</v>
      </c>
      <c r="L15" s="20">
        <v>13289</v>
      </c>
      <c r="M15" s="975">
        <v>36.615201834873297</v>
      </c>
      <c r="N15" s="1020">
        <v>0.47126518156703801</v>
      </c>
      <c r="O15" s="20">
        <v>2394</v>
      </c>
      <c r="P15" s="20">
        <v>2689</v>
      </c>
      <c r="Q15" s="975">
        <v>7.4104862563368599</v>
      </c>
      <c r="R15" s="1020">
        <v>0.256239652473779</v>
      </c>
      <c r="S15" s="18">
        <v>541</v>
      </c>
      <c r="T15" s="18">
        <v>518</v>
      </c>
      <c r="U15" s="975">
        <v>1.4279386666046401</v>
      </c>
      <c r="V15" s="1020">
        <v>0.11605765151040701</v>
      </c>
      <c r="W15" s="72">
        <v>36750</v>
      </c>
      <c r="X15" s="72">
        <v>36292</v>
      </c>
      <c r="Y15" s="975">
        <v>100</v>
      </c>
    </row>
    <row r="16" spans="1:25" x14ac:dyDescent="0.25">
      <c r="A16" s="32" t="s">
        <v>27</v>
      </c>
      <c r="B16" s="13"/>
      <c r="C16" s="13"/>
      <c r="D16" s="13"/>
      <c r="E16" s="13"/>
      <c r="F16" s="988"/>
      <c r="G16" s="13"/>
      <c r="H16" s="13"/>
      <c r="I16" s="13"/>
      <c r="J16" s="988"/>
      <c r="K16" s="13"/>
      <c r="L16" s="13"/>
      <c r="M16" s="13"/>
      <c r="N16" s="988"/>
      <c r="O16" s="13"/>
      <c r="P16" s="13"/>
      <c r="Q16" s="13"/>
      <c r="R16" s="988"/>
      <c r="S16" s="13"/>
      <c r="T16" s="13"/>
      <c r="U16" s="13"/>
      <c r="V16" s="988"/>
      <c r="W16" s="13"/>
      <c r="X16" s="13"/>
      <c r="Y16" s="13"/>
    </row>
    <row r="17" spans="1:25" x14ac:dyDescent="0.25">
      <c r="A17" s="1510"/>
      <c r="B17" s="1011" t="s">
        <v>1303</v>
      </c>
      <c r="C17" s="1021">
        <v>151</v>
      </c>
      <c r="D17" s="1021">
        <v>173</v>
      </c>
      <c r="E17" s="980">
        <v>19.1761580452626</v>
      </c>
      <c r="F17" s="993">
        <v>2.68155492216931</v>
      </c>
      <c r="G17" s="1021">
        <v>65</v>
      </c>
      <c r="H17" s="1021">
        <v>85</v>
      </c>
      <c r="I17" s="980">
        <v>9.3966360398567108</v>
      </c>
      <c r="J17" s="993">
        <v>1.9874422359411701</v>
      </c>
      <c r="K17" s="1021">
        <v>452</v>
      </c>
      <c r="L17" s="1021">
        <v>522</v>
      </c>
      <c r="M17" s="980">
        <v>57.845695390367901</v>
      </c>
      <c r="N17" s="993">
        <v>3.3635093452719902</v>
      </c>
      <c r="O17" s="1021">
        <v>81</v>
      </c>
      <c r="P17" s="1021">
        <v>110</v>
      </c>
      <c r="Q17" s="980">
        <v>12.168447467341799</v>
      </c>
      <c r="R17" s="993">
        <v>2.2267887387406202</v>
      </c>
      <c r="S17" s="1030">
        <v>9</v>
      </c>
      <c r="T17" s="1030">
        <v>13</v>
      </c>
      <c r="U17" s="981">
        <v>1.4130630571709799</v>
      </c>
      <c r="V17" s="1031">
        <v>0.80394550022724498</v>
      </c>
      <c r="W17" s="1021">
        <v>758</v>
      </c>
      <c r="X17" s="1021">
        <v>903</v>
      </c>
      <c r="Y17" s="1021">
        <v>100</v>
      </c>
    </row>
    <row r="18" spans="1:25" x14ac:dyDescent="0.25">
      <c r="A18" s="1511"/>
      <c r="B18" s="969" t="s">
        <v>1304</v>
      </c>
      <c r="C18" s="18">
        <v>158</v>
      </c>
      <c r="D18" s="18">
        <v>184</v>
      </c>
      <c r="E18" s="975">
        <v>39.431032356544399</v>
      </c>
      <c r="F18" s="991">
        <v>4.5316176450599697</v>
      </c>
      <c r="G18" s="18">
        <v>32</v>
      </c>
      <c r="H18" s="18">
        <v>36</v>
      </c>
      <c r="I18" s="975">
        <v>7.7976050943888104</v>
      </c>
      <c r="J18" s="991">
        <v>2.4863417288293999</v>
      </c>
      <c r="K18" s="18">
        <v>170</v>
      </c>
      <c r="L18" s="18">
        <v>188</v>
      </c>
      <c r="M18" s="975">
        <v>40.267809542104501</v>
      </c>
      <c r="N18" s="991">
        <v>4.5477053975071504</v>
      </c>
      <c r="O18" s="18">
        <v>42</v>
      </c>
      <c r="P18" s="18">
        <v>53</v>
      </c>
      <c r="Q18" s="975">
        <v>11.322372249613901</v>
      </c>
      <c r="R18" s="991">
        <v>2.9382236328029698</v>
      </c>
      <c r="S18" s="977">
        <v>7</v>
      </c>
      <c r="T18" s="977">
        <v>6</v>
      </c>
      <c r="U18" s="976">
        <v>1.1811807573483999</v>
      </c>
      <c r="V18" s="1023">
        <v>1.0018140343603501</v>
      </c>
      <c r="W18" s="18">
        <v>409</v>
      </c>
      <c r="X18" s="18">
        <v>467</v>
      </c>
      <c r="Y18" s="18">
        <v>100</v>
      </c>
    </row>
    <row r="19" spans="1:25" x14ac:dyDescent="0.25">
      <c r="A19" s="1511"/>
      <c r="B19" s="969" t="s">
        <v>1311</v>
      </c>
      <c r="C19" s="18">
        <v>19</v>
      </c>
      <c r="D19" s="18">
        <v>17</v>
      </c>
      <c r="E19" s="975">
        <v>12.5436821309309</v>
      </c>
      <c r="F19" s="991">
        <v>5.5555090754078602</v>
      </c>
      <c r="G19" s="977">
        <v>15</v>
      </c>
      <c r="H19" s="977">
        <v>13</v>
      </c>
      <c r="I19" s="976">
        <v>9.9787234290218993</v>
      </c>
      <c r="J19" s="1023">
        <v>5.0271960680773402</v>
      </c>
      <c r="K19" s="18">
        <v>60</v>
      </c>
      <c r="L19" s="18">
        <v>67</v>
      </c>
      <c r="M19" s="975">
        <v>49.625516497035797</v>
      </c>
      <c r="N19" s="991">
        <v>8.3863613293841208</v>
      </c>
      <c r="O19" s="18">
        <v>28</v>
      </c>
      <c r="P19" s="18">
        <v>34</v>
      </c>
      <c r="Q19" s="975">
        <v>25.158124801623298</v>
      </c>
      <c r="R19" s="991">
        <v>7.2782540534783697</v>
      </c>
      <c r="S19" s="1016">
        <v>3</v>
      </c>
      <c r="T19" s="1016">
        <v>4</v>
      </c>
      <c r="U19" s="1017">
        <v>2.6939531413881999</v>
      </c>
      <c r="V19" s="1018">
        <v>2.7156930475560501</v>
      </c>
      <c r="W19" s="18">
        <v>125</v>
      </c>
      <c r="X19" s="18">
        <v>135</v>
      </c>
      <c r="Y19" s="18">
        <v>100</v>
      </c>
    </row>
    <row r="20" spans="1:25" x14ac:dyDescent="0.25">
      <c r="A20" s="1511"/>
      <c r="B20" s="969" t="s">
        <v>1305</v>
      </c>
      <c r="C20" s="18">
        <v>171</v>
      </c>
      <c r="D20" s="18">
        <v>193</v>
      </c>
      <c r="E20" s="975">
        <v>32.450455210052901</v>
      </c>
      <c r="F20" s="991">
        <v>3.81376939148626</v>
      </c>
      <c r="G20" s="18">
        <v>101</v>
      </c>
      <c r="H20" s="18">
        <v>110</v>
      </c>
      <c r="I20" s="975">
        <v>18.501991842762099</v>
      </c>
      <c r="J20" s="991">
        <v>3.16311920255625</v>
      </c>
      <c r="K20" s="18">
        <v>188</v>
      </c>
      <c r="L20" s="18">
        <v>217</v>
      </c>
      <c r="M20" s="975">
        <v>36.497615256895699</v>
      </c>
      <c r="N20" s="991">
        <v>3.9215709848700402</v>
      </c>
      <c r="O20" s="18">
        <v>46</v>
      </c>
      <c r="P20" s="18">
        <v>49</v>
      </c>
      <c r="Q20" s="975">
        <v>8.2783386358664899</v>
      </c>
      <c r="R20" s="991">
        <v>2.24460728955578</v>
      </c>
      <c r="S20" s="18">
        <v>24</v>
      </c>
      <c r="T20" s="18">
        <v>25</v>
      </c>
      <c r="U20" s="975">
        <v>4.2715990544227598</v>
      </c>
      <c r="V20" s="991">
        <v>1.64720807229828</v>
      </c>
      <c r="W20" s="18">
        <v>530</v>
      </c>
      <c r="X20" s="18">
        <v>594</v>
      </c>
      <c r="Y20" s="18">
        <v>100</v>
      </c>
    </row>
    <row r="21" spans="1:25" x14ac:dyDescent="0.25">
      <c r="A21" s="1511"/>
      <c r="B21" s="969" t="s">
        <v>1309</v>
      </c>
      <c r="C21" s="20">
        <v>1047</v>
      </c>
      <c r="D21" s="20">
        <v>1097</v>
      </c>
      <c r="E21" s="975">
        <v>81.713156788589899</v>
      </c>
      <c r="F21" s="991">
        <v>2.0365628213946301</v>
      </c>
      <c r="G21" s="18">
        <v>27</v>
      </c>
      <c r="H21" s="18">
        <v>29</v>
      </c>
      <c r="I21" s="975">
        <v>2.13759281176949</v>
      </c>
      <c r="J21" s="991">
        <v>0.76199633667794897</v>
      </c>
      <c r="K21" s="18">
        <v>155</v>
      </c>
      <c r="L21" s="18">
        <v>171</v>
      </c>
      <c r="M21" s="975">
        <v>12.766656348658101</v>
      </c>
      <c r="N21" s="991">
        <v>1.7581757673571099</v>
      </c>
      <c r="O21" s="18">
        <v>25</v>
      </c>
      <c r="P21" s="18">
        <v>34</v>
      </c>
      <c r="Q21" s="975">
        <v>2.5643044187356101</v>
      </c>
      <c r="R21" s="991">
        <v>0.83277231996713597</v>
      </c>
      <c r="S21" s="977">
        <v>13</v>
      </c>
      <c r="T21" s="977">
        <v>11</v>
      </c>
      <c r="U21" s="976">
        <v>0.81828963224698703</v>
      </c>
      <c r="V21" s="1023">
        <v>0.47462626449502698</v>
      </c>
      <c r="W21" s="20">
        <v>1267</v>
      </c>
      <c r="X21" s="20">
        <v>1342</v>
      </c>
      <c r="Y21" s="18">
        <v>100</v>
      </c>
    </row>
    <row r="22" spans="1:25" x14ac:dyDescent="0.25">
      <c r="A22" s="1511"/>
      <c r="B22" s="969" t="s">
        <v>1327</v>
      </c>
      <c r="C22" s="18">
        <v>210</v>
      </c>
      <c r="D22" s="18">
        <v>236</v>
      </c>
      <c r="E22" s="975">
        <v>29.452188447576798</v>
      </c>
      <c r="F22" s="991">
        <v>3.2332011465204702</v>
      </c>
      <c r="G22" s="18">
        <v>120</v>
      </c>
      <c r="H22" s="18">
        <v>127</v>
      </c>
      <c r="I22" s="975">
        <v>15.8673944689258</v>
      </c>
      <c r="J22" s="991">
        <v>2.5915950663937899</v>
      </c>
      <c r="K22" s="18">
        <v>278</v>
      </c>
      <c r="L22" s="18">
        <v>327</v>
      </c>
      <c r="M22" s="975">
        <v>40.824342967534299</v>
      </c>
      <c r="N22" s="991">
        <v>3.48628840909024</v>
      </c>
      <c r="O22" s="18">
        <v>72</v>
      </c>
      <c r="P22" s="18">
        <v>89</v>
      </c>
      <c r="Q22" s="975">
        <v>11.112275290712599</v>
      </c>
      <c r="R22" s="991">
        <v>2.22922834461421</v>
      </c>
      <c r="S22" s="18">
        <v>19</v>
      </c>
      <c r="T22" s="18">
        <v>22</v>
      </c>
      <c r="U22" s="975">
        <v>2.7437988252505101</v>
      </c>
      <c r="V22" s="991">
        <v>1.1586891751817401</v>
      </c>
      <c r="W22" s="18">
        <v>699</v>
      </c>
      <c r="X22" s="18">
        <v>801</v>
      </c>
      <c r="Y22" s="18">
        <v>100</v>
      </c>
    </row>
    <row r="23" spans="1:25" x14ac:dyDescent="0.25">
      <c r="A23" s="1511"/>
      <c r="B23" s="969" t="s">
        <v>156</v>
      </c>
      <c r="C23" s="1024">
        <v>1756</v>
      </c>
      <c r="D23" s="1024">
        <v>1900</v>
      </c>
      <c r="E23" s="1027">
        <v>44.778671317187801</v>
      </c>
      <c r="F23" s="1026">
        <v>1.5151470895817001</v>
      </c>
      <c r="G23" s="1025">
        <v>360</v>
      </c>
      <c r="H23" s="1025">
        <v>401</v>
      </c>
      <c r="I23" s="1027">
        <v>9.4435838880773506</v>
      </c>
      <c r="J23" s="1026">
        <v>0.89103302916679505</v>
      </c>
      <c r="K23" s="1024">
        <v>1303</v>
      </c>
      <c r="L23" s="1024">
        <v>1493</v>
      </c>
      <c r="M23" s="1027">
        <v>35.181792388339701</v>
      </c>
      <c r="N23" s="1026">
        <v>1.45503438957109</v>
      </c>
      <c r="O23" s="1025">
        <v>294</v>
      </c>
      <c r="P23" s="1025">
        <v>369</v>
      </c>
      <c r="Q23" s="1027">
        <v>8.7033705429671802</v>
      </c>
      <c r="R23" s="1026">
        <v>0.85888867737521601</v>
      </c>
      <c r="S23" s="1032">
        <v>75</v>
      </c>
      <c r="T23" s="1032">
        <v>80</v>
      </c>
      <c r="U23" s="1027">
        <v>1.89258186342804</v>
      </c>
      <c r="V23" s="1026">
        <v>0.41518726957850599</v>
      </c>
      <c r="W23" s="1013">
        <v>3788</v>
      </c>
      <c r="X23" s="1013">
        <v>4241</v>
      </c>
      <c r="Y23" s="1027">
        <v>100</v>
      </c>
    </row>
    <row r="24" spans="1:25" ht="48.75" customHeight="1" x14ac:dyDescent="0.25">
      <c r="A24" s="1520" t="s">
        <v>1328</v>
      </c>
      <c r="B24" s="1520"/>
      <c r="C24" s="1520"/>
      <c r="D24" s="1520"/>
      <c r="E24" s="1520"/>
      <c r="F24" s="1520"/>
      <c r="G24" s="1520"/>
      <c r="H24" s="1520"/>
      <c r="I24" s="1520"/>
      <c r="J24" s="1520"/>
    </row>
    <row r="25" spans="1:25" x14ac:dyDescent="0.25">
      <c r="A25" s="1215" t="s">
        <v>290</v>
      </c>
      <c r="B25" s="1215"/>
      <c r="C25" s="1215"/>
      <c r="D25" s="1215"/>
      <c r="E25" s="1215"/>
      <c r="F25" s="1215"/>
    </row>
    <row r="26" spans="1:25" x14ac:dyDescent="0.25">
      <c r="A26" s="1215" t="s">
        <v>291</v>
      </c>
      <c r="B26" s="1215"/>
      <c r="C26" s="1215"/>
      <c r="D26" s="1215"/>
      <c r="E26" s="1215"/>
      <c r="F26" s="1215"/>
    </row>
  </sheetData>
  <mergeCells count="14">
    <mergeCell ref="A26:F26"/>
    <mergeCell ref="A1:Y1"/>
    <mergeCell ref="A5:Y5"/>
    <mergeCell ref="C6:F6"/>
    <mergeCell ref="G6:J6"/>
    <mergeCell ref="K6:N6"/>
    <mergeCell ref="O6:R6"/>
    <mergeCell ref="S6:V6"/>
    <mergeCell ref="W6:Y6"/>
    <mergeCell ref="A7:B7"/>
    <mergeCell ref="A9:A15"/>
    <mergeCell ref="A17:A23"/>
    <mergeCell ref="A24:J24"/>
    <mergeCell ref="A25:F25"/>
  </mergeCells>
  <hyperlinks>
    <hyperlink ref="A3" location="Kapitel5" display="&lt;  Zurück zur Übersicht"/>
  </hyperlinks>
  <pageMargins left="0.7" right="0.7" top="0.78740157499999996" bottom="0.78740157499999996"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showGridLines="0" workbookViewId="0">
      <selection sqref="A1:J1"/>
    </sheetView>
  </sheetViews>
  <sheetFormatPr baseColWidth="10" defaultColWidth="11.44140625" defaultRowHeight="13.2" x14ac:dyDescent="0.25"/>
  <cols>
    <col min="1" max="2" width="21.44140625" style="69" customWidth="1"/>
    <col min="3" max="10" width="15.6640625" style="69" customWidth="1"/>
    <col min="11" max="11" width="11.44140625" style="69"/>
    <col min="12" max="13" width="21.44140625" style="69" customWidth="1"/>
    <col min="14" max="21" width="15.6640625" style="69" customWidth="1"/>
    <col min="22" max="16384" width="11.44140625" style="69"/>
  </cols>
  <sheetData>
    <row r="1" spans="1:19" ht="24.6" x14ac:dyDescent="0.25">
      <c r="A1" s="1208" t="s">
        <v>1329</v>
      </c>
      <c r="B1" s="1208"/>
      <c r="C1" s="1208"/>
      <c r="D1" s="1208"/>
      <c r="E1" s="1208"/>
      <c r="F1" s="1208"/>
      <c r="G1" s="1208"/>
      <c r="H1" s="1208"/>
      <c r="I1" s="1208"/>
      <c r="J1" s="1208"/>
    </row>
    <row r="3" spans="1:19" ht="13.8" x14ac:dyDescent="0.25">
      <c r="A3" s="434" t="s">
        <v>7</v>
      </c>
      <c r="B3" s="950"/>
    </row>
    <row r="5" spans="1:19" ht="26.25" customHeight="1" x14ac:dyDescent="0.25">
      <c r="A5" s="1493" t="s">
        <v>1330</v>
      </c>
      <c r="B5" s="1493"/>
      <c r="C5" s="1493"/>
      <c r="D5" s="1493"/>
      <c r="E5" s="1493"/>
      <c r="F5" s="1493"/>
      <c r="G5" s="1493"/>
      <c r="H5" s="1493"/>
      <c r="I5" s="1493"/>
      <c r="J5" s="1493"/>
      <c r="L5" s="1493" t="s">
        <v>1331</v>
      </c>
      <c r="M5" s="1493"/>
      <c r="N5" s="1493"/>
      <c r="O5" s="1493"/>
      <c r="P5" s="1493"/>
      <c r="Q5" s="1493"/>
      <c r="R5" s="1493"/>
      <c r="S5" s="1493"/>
    </row>
    <row r="6" spans="1:19" x14ac:dyDescent="0.25">
      <c r="A6" s="1513"/>
      <c r="B6" s="1514"/>
      <c r="C6" s="1532" t="s">
        <v>363</v>
      </c>
      <c r="D6" s="1533"/>
      <c r="E6" s="1533"/>
      <c r="F6" s="1534"/>
      <c r="G6" s="1535" t="s">
        <v>6</v>
      </c>
      <c r="H6" s="1536"/>
      <c r="I6" s="1536"/>
      <c r="J6" s="1536"/>
      <c r="L6" s="1513"/>
      <c r="M6" s="1514"/>
      <c r="N6" s="1532" t="s">
        <v>363</v>
      </c>
      <c r="O6" s="1533"/>
      <c r="P6" s="1534"/>
      <c r="Q6" s="1535" t="s">
        <v>6</v>
      </c>
      <c r="R6" s="1536"/>
      <c r="S6" s="1536"/>
    </row>
    <row r="7" spans="1:19" ht="32.4" x14ac:dyDescent="0.25">
      <c r="A7" s="1515"/>
      <c r="B7" s="1516"/>
      <c r="C7" s="1033" t="s">
        <v>1332</v>
      </c>
      <c r="D7" s="1034" t="s">
        <v>1291</v>
      </c>
      <c r="E7" s="1034" t="s">
        <v>702</v>
      </c>
      <c r="F7" s="1035" t="s">
        <v>1333</v>
      </c>
      <c r="G7" s="1036" t="s">
        <v>1332</v>
      </c>
      <c r="H7" s="1036" t="s">
        <v>1291</v>
      </c>
      <c r="I7" s="1036" t="s">
        <v>702</v>
      </c>
      <c r="J7" s="1036" t="s">
        <v>1333</v>
      </c>
      <c r="L7" s="1515"/>
      <c r="M7" s="1516"/>
      <c r="N7" s="1033" t="s">
        <v>1332</v>
      </c>
      <c r="O7" s="1034" t="s">
        <v>1333</v>
      </c>
      <c r="P7" s="1035" t="s">
        <v>702</v>
      </c>
      <c r="Q7" s="1036" t="s">
        <v>1332</v>
      </c>
      <c r="R7" s="1036" t="s">
        <v>1333</v>
      </c>
      <c r="S7" s="1036" t="s">
        <v>702</v>
      </c>
    </row>
    <row r="8" spans="1:19" x14ac:dyDescent="0.25">
      <c r="A8" s="1037" t="s">
        <v>536</v>
      </c>
      <c r="B8" s="1037"/>
      <c r="C8" s="1038"/>
      <c r="D8" s="1038"/>
      <c r="E8" s="1038"/>
      <c r="F8" s="982"/>
      <c r="G8" s="640"/>
      <c r="H8" s="640"/>
      <c r="I8" s="640"/>
      <c r="J8" s="640"/>
      <c r="L8" s="1037" t="s">
        <v>536</v>
      </c>
      <c r="M8" s="1037"/>
      <c r="N8" s="1038"/>
      <c r="O8" s="1038"/>
      <c r="P8" s="982"/>
      <c r="Q8" s="640"/>
      <c r="R8" s="640"/>
      <c r="S8" s="640"/>
    </row>
    <row r="9" spans="1:19" ht="13.8" thickBot="1" x14ac:dyDescent="0.3">
      <c r="A9" s="1503" t="s">
        <v>1334</v>
      </c>
      <c r="B9" s="471" t="s">
        <v>1106</v>
      </c>
      <c r="C9" s="932">
        <v>33.721584836314598</v>
      </c>
      <c r="D9" s="932">
        <v>3.72998936647343</v>
      </c>
      <c r="E9" s="932">
        <v>2.7934848086702302</v>
      </c>
      <c r="F9" s="938">
        <v>82.956381521802101</v>
      </c>
      <c r="G9" s="932">
        <v>34.156039357361003</v>
      </c>
      <c r="H9" s="932">
        <v>3.5862494689458</v>
      </c>
      <c r="I9" s="932">
        <v>2.7241142294145</v>
      </c>
      <c r="J9" s="932">
        <v>81.749045418833404</v>
      </c>
      <c r="L9" s="1503" t="s">
        <v>1334</v>
      </c>
      <c r="M9" s="471" t="s">
        <v>1106</v>
      </c>
      <c r="N9" s="932">
        <v>13.675232003516101</v>
      </c>
      <c r="O9" s="932">
        <v>41.842667949770203</v>
      </c>
      <c r="P9" s="938">
        <v>1.0074425661550199</v>
      </c>
      <c r="Q9" s="932">
        <v>13.973482559148099</v>
      </c>
      <c r="R9" s="932">
        <v>41.782252338914198</v>
      </c>
      <c r="S9" s="932">
        <v>0.96465420467178198</v>
      </c>
    </row>
    <row r="10" spans="1:19" ht="13.8" thickBot="1" x14ac:dyDescent="0.3">
      <c r="A10" s="1504"/>
      <c r="B10" s="473" t="s">
        <v>17</v>
      </c>
      <c r="C10" s="955">
        <v>27241</v>
      </c>
      <c r="D10" s="955">
        <v>27241</v>
      </c>
      <c r="E10" s="955">
        <v>27241</v>
      </c>
      <c r="F10" s="989">
        <v>27241</v>
      </c>
      <c r="G10" s="955">
        <v>3173</v>
      </c>
      <c r="H10" s="955">
        <v>3173</v>
      </c>
      <c r="I10" s="955">
        <v>3173</v>
      </c>
      <c r="J10" s="955">
        <v>3173</v>
      </c>
      <c r="L10" s="1504"/>
      <c r="M10" s="473" t="s">
        <v>17</v>
      </c>
      <c r="N10" s="955">
        <v>27241</v>
      </c>
      <c r="O10" s="955">
        <v>27241</v>
      </c>
      <c r="P10" s="989">
        <v>27241</v>
      </c>
      <c r="Q10" s="955">
        <v>3173</v>
      </c>
      <c r="R10" s="955">
        <v>3173</v>
      </c>
      <c r="S10" s="955">
        <v>3173</v>
      </c>
    </row>
    <row r="11" spans="1:19" ht="13.8" thickBot="1" x14ac:dyDescent="0.3">
      <c r="A11" s="1504"/>
      <c r="B11" s="473" t="s">
        <v>18</v>
      </c>
      <c r="C11" s="20">
        <v>26780</v>
      </c>
      <c r="D11" s="20">
        <v>26780</v>
      </c>
      <c r="E11" s="20">
        <v>26780</v>
      </c>
      <c r="F11" s="998">
        <v>26780</v>
      </c>
      <c r="G11" s="20">
        <v>2776</v>
      </c>
      <c r="H11" s="20">
        <v>2776</v>
      </c>
      <c r="I11" s="20">
        <v>2776</v>
      </c>
      <c r="J11" s="20">
        <v>2776</v>
      </c>
      <c r="L11" s="1504"/>
      <c r="M11" s="473" t="s">
        <v>18</v>
      </c>
      <c r="N11" s="20">
        <v>26780</v>
      </c>
      <c r="O11" s="20">
        <v>26780</v>
      </c>
      <c r="P11" s="998">
        <v>26780</v>
      </c>
      <c r="Q11" s="20">
        <v>2776</v>
      </c>
      <c r="R11" s="20">
        <v>2776</v>
      </c>
      <c r="S11" s="20">
        <v>2776</v>
      </c>
    </row>
    <row r="12" spans="1:19" ht="13.8" thickBot="1" x14ac:dyDescent="0.3">
      <c r="A12" s="1504"/>
      <c r="B12" s="471" t="s">
        <v>1107</v>
      </c>
      <c r="C12" s="73">
        <v>11.853</v>
      </c>
      <c r="D12" s="936">
        <v>3</v>
      </c>
      <c r="E12" s="936">
        <v>2</v>
      </c>
      <c r="F12" s="994">
        <v>60</v>
      </c>
      <c r="G12" s="73">
        <v>11.170999999999999</v>
      </c>
      <c r="H12" s="936">
        <v>3</v>
      </c>
      <c r="I12" s="936">
        <v>2</v>
      </c>
      <c r="J12" s="936">
        <v>60</v>
      </c>
      <c r="L12" s="1504"/>
      <c r="M12" s="471" t="s">
        <v>1107</v>
      </c>
      <c r="N12" s="936">
        <v>0</v>
      </c>
      <c r="O12" s="936">
        <v>0</v>
      </c>
      <c r="P12" s="994">
        <v>0</v>
      </c>
      <c r="Q12" s="936">
        <v>0</v>
      </c>
      <c r="R12" s="936">
        <v>0</v>
      </c>
      <c r="S12" s="936">
        <v>0</v>
      </c>
    </row>
    <row r="13" spans="1:19" ht="13.8" thickBot="1" x14ac:dyDescent="0.3">
      <c r="A13" s="1504"/>
      <c r="B13" s="473" t="s">
        <v>287</v>
      </c>
      <c r="C13" s="73">
        <v>56.773011234042698</v>
      </c>
      <c r="D13" s="73">
        <v>3.28608966326654</v>
      </c>
      <c r="E13" s="73">
        <v>2.01200814267398</v>
      </c>
      <c r="F13" s="940">
        <v>93.737029544439693</v>
      </c>
      <c r="G13" s="73">
        <v>56.048975618163396</v>
      </c>
      <c r="H13" s="73">
        <v>3.1929583654854898</v>
      </c>
      <c r="I13" s="73">
        <v>1.9980753916749101</v>
      </c>
      <c r="J13" s="73">
        <v>94.407456716379002</v>
      </c>
      <c r="L13" s="1504"/>
      <c r="M13" s="473" t="s">
        <v>287</v>
      </c>
      <c r="N13" s="73">
        <v>39.926072821154101</v>
      </c>
      <c r="O13" s="73">
        <v>78.365924167971102</v>
      </c>
      <c r="P13" s="940">
        <v>1.2610224512219601</v>
      </c>
      <c r="Q13" s="73">
        <v>40.411130221259</v>
      </c>
      <c r="R13" s="73">
        <v>78.074865769584207</v>
      </c>
      <c r="S13" s="73">
        <v>1.2188977270102801</v>
      </c>
    </row>
    <row r="14" spans="1:19" x14ac:dyDescent="0.25">
      <c r="A14" s="1505"/>
      <c r="B14" s="586" t="s">
        <v>254</v>
      </c>
      <c r="C14" s="942">
        <v>0.65059002014535605</v>
      </c>
      <c r="D14" s="942">
        <v>3.7656927010806203E-2</v>
      </c>
      <c r="E14" s="942">
        <v>2.3056596605007602E-2</v>
      </c>
      <c r="F14" s="961">
        <v>1.07417899128653</v>
      </c>
      <c r="G14" s="942">
        <v>1.9949347817329699</v>
      </c>
      <c r="H14" s="942">
        <v>0.113646032415052</v>
      </c>
      <c r="I14" s="942">
        <v>7.11169125111588E-2</v>
      </c>
      <c r="J14" s="942">
        <v>3.3602169706277598</v>
      </c>
      <c r="L14" s="1505"/>
      <c r="M14" s="586" t="s">
        <v>254</v>
      </c>
      <c r="N14" s="942">
        <v>0.45753261904600101</v>
      </c>
      <c r="O14" s="942">
        <v>0.89803389101507203</v>
      </c>
      <c r="P14" s="961">
        <v>1.44506800698339E-2</v>
      </c>
      <c r="Q14" s="942">
        <v>1.43834152825096</v>
      </c>
      <c r="R14" s="942">
        <v>2.7788958421641898</v>
      </c>
      <c r="S14" s="942">
        <v>4.3383869984593502E-2</v>
      </c>
    </row>
    <row r="15" spans="1:19" ht="13.8" thickBot="1" x14ac:dyDescent="0.3">
      <c r="A15" s="1504" t="s">
        <v>1335</v>
      </c>
      <c r="B15" s="473" t="s">
        <v>1106</v>
      </c>
      <c r="C15" s="73">
        <v>26.3780325269543</v>
      </c>
      <c r="D15" s="73">
        <v>3.8300944143840798</v>
      </c>
      <c r="E15" s="73">
        <v>2.7124817352344599</v>
      </c>
      <c r="F15" s="940">
        <v>77.584622014963003</v>
      </c>
      <c r="G15" s="73">
        <v>28.721629261432401</v>
      </c>
      <c r="H15" s="73">
        <v>3.8413428802149601</v>
      </c>
      <c r="I15" s="73">
        <v>2.6527864414142202</v>
      </c>
      <c r="J15" s="73">
        <v>80.839893095553293</v>
      </c>
      <c r="L15" s="1504" t="s">
        <v>1335</v>
      </c>
      <c r="M15" s="473" t="s">
        <v>1106</v>
      </c>
      <c r="N15" s="73">
        <v>12.1727949388473</v>
      </c>
      <c r="O15" s="73">
        <v>41.4543915881804</v>
      </c>
      <c r="P15" s="940">
        <v>1.0067584217558601</v>
      </c>
      <c r="Q15" s="73">
        <v>14.560774535175399</v>
      </c>
      <c r="R15" s="73">
        <v>44.998936202050402</v>
      </c>
      <c r="S15" s="73">
        <v>1.0063103343691</v>
      </c>
    </row>
    <row r="16" spans="1:19" ht="13.8" thickBot="1" x14ac:dyDescent="0.3">
      <c r="A16" s="1504"/>
      <c r="B16" s="473" t="s">
        <v>17</v>
      </c>
      <c r="C16" s="955">
        <v>27777</v>
      </c>
      <c r="D16" s="955">
        <v>27777</v>
      </c>
      <c r="E16" s="955">
        <v>27777</v>
      </c>
      <c r="F16" s="989">
        <v>27777</v>
      </c>
      <c r="G16" s="955">
        <v>3467</v>
      </c>
      <c r="H16" s="955">
        <v>3467</v>
      </c>
      <c r="I16" s="955">
        <v>3467</v>
      </c>
      <c r="J16" s="20">
        <v>3467</v>
      </c>
      <c r="L16" s="1504"/>
      <c r="M16" s="473" t="s">
        <v>17</v>
      </c>
      <c r="N16" s="955">
        <v>27777</v>
      </c>
      <c r="O16" s="955">
        <v>27777</v>
      </c>
      <c r="P16" s="989">
        <v>27777</v>
      </c>
      <c r="Q16" s="955">
        <v>3467</v>
      </c>
      <c r="R16" s="955">
        <v>3467</v>
      </c>
      <c r="S16" s="955">
        <v>3467</v>
      </c>
    </row>
    <row r="17" spans="1:19" ht="13.8" thickBot="1" x14ac:dyDescent="0.3">
      <c r="A17" s="1504"/>
      <c r="B17" s="473" t="s">
        <v>18</v>
      </c>
      <c r="C17" s="955">
        <v>28238</v>
      </c>
      <c r="D17" s="955">
        <v>28238</v>
      </c>
      <c r="E17" s="955">
        <v>28238</v>
      </c>
      <c r="F17" s="989">
        <v>28238</v>
      </c>
      <c r="G17" s="955">
        <v>3098</v>
      </c>
      <c r="H17" s="955">
        <v>3098</v>
      </c>
      <c r="I17" s="955">
        <v>3098</v>
      </c>
      <c r="J17" s="955">
        <v>3098</v>
      </c>
      <c r="L17" s="1504"/>
      <c r="M17" s="473" t="s">
        <v>18</v>
      </c>
      <c r="N17" s="955">
        <v>28238</v>
      </c>
      <c r="O17" s="955">
        <v>28238</v>
      </c>
      <c r="P17" s="989">
        <v>28238</v>
      </c>
      <c r="Q17" s="955">
        <v>3098</v>
      </c>
      <c r="R17" s="955">
        <v>3098</v>
      </c>
      <c r="S17" s="955">
        <v>3098</v>
      </c>
    </row>
    <row r="18" spans="1:19" ht="13.8" thickBot="1" x14ac:dyDescent="0.3">
      <c r="A18" s="1504"/>
      <c r="B18" s="471" t="s">
        <v>1107</v>
      </c>
      <c r="C18" s="975">
        <v>8.7059999999999995</v>
      </c>
      <c r="D18" s="18">
        <v>3</v>
      </c>
      <c r="E18" s="18">
        <v>2</v>
      </c>
      <c r="F18" s="996">
        <v>60</v>
      </c>
      <c r="G18" s="975">
        <v>8.8879999999999999</v>
      </c>
      <c r="H18" s="18">
        <v>3</v>
      </c>
      <c r="I18" s="18">
        <v>2</v>
      </c>
      <c r="J18" s="18">
        <v>60</v>
      </c>
      <c r="L18" s="1504"/>
      <c r="M18" s="471" t="s">
        <v>1107</v>
      </c>
      <c r="N18" s="18">
        <v>0</v>
      </c>
      <c r="O18" s="18">
        <v>0</v>
      </c>
      <c r="P18" s="996">
        <v>0</v>
      </c>
      <c r="Q18" s="18">
        <v>0</v>
      </c>
      <c r="R18" s="18">
        <v>0</v>
      </c>
      <c r="S18" s="18">
        <v>0</v>
      </c>
    </row>
    <row r="19" spans="1:19" ht="13.8" thickBot="1" x14ac:dyDescent="0.3">
      <c r="A19" s="1504"/>
      <c r="B19" s="473" t="s">
        <v>287</v>
      </c>
      <c r="C19" s="73">
        <v>46.938059098644402</v>
      </c>
      <c r="D19" s="73">
        <v>3.56606633488988</v>
      </c>
      <c r="E19" s="73">
        <v>2.0841037674463698</v>
      </c>
      <c r="F19" s="940">
        <v>86.396495163042601</v>
      </c>
      <c r="G19" s="73">
        <v>51.8331931406696</v>
      </c>
      <c r="H19" s="73">
        <v>3.6257751460785301</v>
      </c>
      <c r="I19" s="73">
        <v>2.0425118657476702</v>
      </c>
      <c r="J19" s="73">
        <v>91.880495588080507</v>
      </c>
      <c r="L19" s="1504"/>
      <c r="M19" s="473" t="s">
        <v>287</v>
      </c>
      <c r="N19" s="73">
        <v>36.030209030362798</v>
      </c>
      <c r="O19" s="73">
        <v>75.419798671203907</v>
      </c>
      <c r="P19" s="940">
        <v>1.27826539158434</v>
      </c>
      <c r="Q19" s="73">
        <v>42.543152656173199</v>
      </c>
      <c r="R19" s="73">
        <v>82.5410563907474</v>
      </c>
      <c r="S19" s="73">
        <v>1.30477140730202</v>
      </c>
    </row>
    <row r="20" spans="1:19" x14ac:dyDescent="0.25">
      <c r="A20" s="1505"/>
      <c r="B20" s="586" t="s">
        <v>254</v>
      </c>
      <c r="C20" s="942">
        <v>0.52381618606639402</v>
      </c>
      <c r="D20" s="942">
        <v>3.9796346561243499E-2</v>
      </c>
      <c r="E20" s="942">
        <v>2.32580406560076E-2</v>
      </c>
      <c r="F20" s="961">
        <v>0.96416177947834303</v>
      </c>
      <c r="G20" s="942">
        <v>1.7463770317560801</v>
      </c>
      <c r="H20" s="942">
        <v>0.12216053177043</v>
      </c>
      <c r="I20" s="942">
        <v>6.8816825537847001E-2</v>
      </c>
      <c r="J20" s="942">
        <v>3.0956608582057501</v>
      </c>
      <c r="L20" s="1505"/>
      <c r="M20" s="586" t="s">
        <v>254</v>
      </c>
      <c r="N20" s="942">
        <v>0.40208749658344201</v>
      </c>
      <c r="O20" s="942">
        <v>0.84166478232131003</v>
      </c>
      <c r="P20" s="961">
        <v>1.4265099900982301E-2</v>
      </c>
      <c r="Q20" s="942">
        <v>1.4333746419133599</v>
      </c>
      <c r="R20" s="942">
        <v>2.7809941144564099</v>
      </c>
      <c r="S20" s="942">
        <v>4.39606877241841E-2</v>
      </c>
    </row>
    <row r="21" spans="1:19" x14ac:dyDescent="0.25">
      <c r="A21" s="1028" t="s">
        <v>1336</v>
      </c>
      <c r="B21" s="1028"/>
      <c r="C21" s="1038"/>
      <c r="D21" s="1038"/>
      <c r="E21" s="1038"/>
      <c r="F21" s="1039"/>
      <c r="G21" s="1038"/>
      <c r="H21" s="1038"/>
      <c r="I21" s="1038"/>
      <c r="J21" s="1038"/>
      <c r="L21" s="1028" t="s">
        <v>1336</v>
      </c>
      <c r="M21" s="1028"/>
      <c r="N21" s="1038"/>
      <c r="O21" s="1038"/>
      <c r="P21" s="1039"/>
      <c r="Q21" s="1038"/>
      <c r="R21" s="1038"/>
      <c r="S21" s="1038"/>
    </row>
    <row r="22" spans="1:19" ht="13.8" thickBot="1" x14ac:dyDescent="0.3">
      <c r="A22" s="1503" t="s">
        <v>1337</v>
      </c>
      <c r="B22" s="471" t="s">
        <v>1106</v>
      </c>
      <c r="C22" s="932">
        <v>30.132879468104001</v>
      </c>
      <c r="D22" s="932">
        <v>4.1459850144572998</v>
      </c>
      <c r="E22" s="932">
        <v>2.9887729562996599</v>
      </c>
      <c r="F22" s="938">
        <v>79.045993683984094</v>
      </c>
      <c r="G22" s="932">
        <v>31.6404284449114</v>
      </c>
      <c r="H22" s="932">
        <v>4.0674337594201502</v>
      </c>
      <c r="I22" s="932">
        <v>2.9081087263861498</v>
      </c>
      <c r="J22" s="932">
        <v>80.185280785546098</v>
      </c>
      <c r="L22" s="1503" t="s">
        <v>1337</v>
      </c>
      <c r="M22" s="471" t="s">
        <v>1106</v>
      </c>
      <c r="N22" s="932">
        <v>9.4799065327575995</v>
      </c>
      <c r="O22" s="932">
        <v>32.391311973188003</v>
      </c>
      <c r="P22" s="938">
        <v>0.87034519921132303</v>
      </c>
      <c r="Q22" s="932">
        <v>11.257306225443999</v>
      </c>
      <c r="R22" s="932">
        <v>35.248562049661999</v>
      </c>
      <c r="S22" s="932">
        <v>0.85941555100804101</v>
      </c>
    </row>
    <row r="23" spans="1:19" ht="13.8" thickBot="1" x14ac:dyDescent="0.3">
      <c r="A23" s="1504"/>
      <c r="B23" s="473" t="s">
        <v>17</v>
      </c>
      <c r="C23" s="955">
        <v>39191</v>
      </c>
      <c r="D23" s="955">
        <v>39191</v>
      </c>
      <c r="E23" s="955">
        <v>39191</v>
      </c>
      <c r="F23" s="989">
        <v>39191</v>
      </c>
      <c r="G23" s="955">
        <v>4739</v>
      </c>
      <c r="H23" s="955">
        <v>4739</v>
      </c>
      <c r="I23" s="955">
        <v>4739</v>
      </c>
      <c r="J23" s="955">
        <v>4739</v>
      </c>
      <c r="L23" s="1504"/>
      <c r="M23" s="473" t="s">
        <v>17</v>
      </c>
      <c r="N23" s="955">
        <v>39191</v>
      </c>
      <c r="O23" s="955">
        <v>39191</v>
      </c>
      <c r="P23" s="989">
        <v>39191</v>
      </c>
      <c r="Q23" s="955">
        <v>4739</v>
      </c>
      <c r="R23" s="955">
        <v>4739</v>
      </c>
      <c r="S23" s="955">
        <v>4739</v>
      </c>
    </row>
    <row r="24" spans="1:19" ht="13.8" thickBot="1" x14ac:dyDescent="0.3">
      <c r="A24" s="1504"/>
      <c r="B24" s="473" t="s">
        <v>18</v>
      </c>
      <c r="C24" s="20">
        <v>39057</v>
      </c>
      <c r="D24" s="20">
        <v>39057</v>
      </c>
      <c r="E24" s="20">
        <v>39057</v>
      </c>
      <c r="F24" s="998">
        <v>39057</v>
      </c>
      <c r="G24" s="20">
        <v>4203</v>
      </c>
      <c r="H24" s="20">
        <v>4203</v>
      </c>
      <c r="I24" s="20">
        <v>4203</v>
      </c>
      <c r="J24" s="20">
        <v>4203</v>
      </c>
      <c r="L24" s="1504"/>
      <c r="M24" s="473" t="s">
        <v>18</v>
      </c>
      <c r="N24" s="20">
        <v>39057</v>
      </c>
      <c r="O24" s="20">
        <v>39057</v>
      </c>
      <c r="P24" s="998">
        <v>39057</v>
      </c>
      <c r="Q24" s="20">
        <v>4203</v>
      </c>
      <c r="R24" s="20">
        <v>4203</v>
      </c>
      <c r="S24" s="20">
        <v>4203</v>
      </c>
    </row>
    <row r="25" spans="1:19" ht="13.8" thickBot="1" x14ac:dyDescent="0.3">
      <c r="A25" s="1504"/>
      <c r="B25" s="471" t="s">
        <v>1107</v>
      </c>
      <c r="C25" s="73">
        <v>11.186</v>
      </c>
      <c r="D25" s="936">
        <v>4</v>
      </c>
      <c r="E25" s="936">
        <v>3</v>
      </c>
      <c r="F25" s="994">
        <v>60</v>
      </c>
      <c r="G25" s="73">
        <v>10.903</v>
      </c>
      <c r="H25" s="936">
        <v>3</v>
      </c>
      <c r="I25" s="936">
        <v>3</v>
      </c>
      <c r="J25" s="936">
        <v>60</v>
      </c>
      <c r="L25" s="1504"/>
      <c r="M25" s="471" t="s">
        <v>1107</v>
      </c>
      <c r="N25" s="936">
        <v>0</v>
      </c>
      <c r="O25" s="936">
        <v>0</v>
      </c>
      <c r="P25" s="994">
        <v>0</v>
      </c>
      <c r="Q25" s="936">
        <v>0</v>
      </c>
      <c r="R25" s="936">
        <v>0</v>
      </c>
      <c r="S25" s="936">
        <v>0</v>
      </c>
    </row>
    <row r="26" spans="1:19" ht="13.8" thickBot="1" x14ac:dyDescent="0.3">
      <c r="A26" s="1504"/>
      <c r="B26" s="473" t="s">
        <v>287</v>
      </c>
      <c r="C26" s="73">
        <v>50.928099318210002</v>
      </c>
      <c r="D26" s="73">
        <v>3.5644516589768598</v>
      </c>
      <c r="E26" s="73">
        <v>2.08679149196429</v>
      </c>
      <c r="F26" s="940">
        <v>85.606881908737293</v>
      </c>
      <c r="G26" s="73">
        <v>52.780119410583602</v>
      </c>
      <c r="H26" s="73">
        <v>3.5761496800603401</v>
      </c>
      <c r="I26" s="73">
        <v>2.0472505404608698</v>
      </c>
      <c r="J26" s="73">
        <v>90.680517989042301</v>
      </c>
      <c r="L26" s="1504"/>
      <c r="M26" s="473" t="s">
        <v>287</v>
      </c>
      <c r="N26" s="73">
        <v>32.091120894465298</v>
      </c>
      <c r="O26" s="73">
        <v>66.072020246941193</v>
      </c>
      <c r="P26" s="940">
        <v>1.1962398651306601</v>
      </c>
      <c r="Q26" s="73">
        <v>37.729955629601299</v>
      </c>
      <c r="R26" s="73">
        <v>74.506812826440097</v>
      </c>
      <c r="S26" s="73">
        <v>1.1885105173480299</v>
      </c>
    </row>
    <row r="27" spans="1:19" x14ac:dyDescent="0.25">
      <c r="A27" s="1505"/>
      <c r="B27" s="586" t="s">
        <v>254</v>
      </c>
      <c r="C27" s="942">
        <v>0.48325769820558501</v>
      </c>
      <c r="D27" s="942">
        <v>3.3823149246536198E-2</v>
      </c>
      <c r="E27" s="942">
        <v>1.98016039581724E-2</v>
      </c>
      <c r="F27" s="961">
        <v>0.81232532247637201</v>
      </c>
      <c r="G27" s="942">
        <v>1.52672714395067</v>
      </c>
      <c r="H27" s="942">
        <v>0.10344434321768201</v>
      </c>
      <c r="I27" s="942">
        <v>5.9219134126523902E-2</v>
      </c>
      <c r="J27" s="942">
        <v>2.6230408302868899</v>
      </c>
      <c r="L27" s="1505"/>
      <c r="M27" s="586" t="s">
        <v>254</v>
      </c>
      <c r="N27" s="942">
        <v>0.30451325346734898</v>
      </c>
      <c r="O27" s="942">
        <v>0.62695865048536603</v>
      </c>
      <c r="P27" s="961">
        <v>1.1351142718143701E-2</v>
      </c>
      <c r="Q27" s="942">
        <v>1.09138342321022</v>
      </c>
      <c r="R27" s="942">
        <v>2.15519735123162</v>
      </c>
      <c r="S27" s="942">
        <v>3.4379067117878602E-2</v>
      </c>
    </row>
    <row r="28" spans="1:19" ht="13.8" thickBot="1" x14ac:dyDescent="0.3">
      <c r="A28" s="1504" t="s">
        <v>754</v>
      </c>
      <c r="B28" s="473" t="s">
        <v>1106</v>
      </c>
      <c r="C28" s="73">
        <v>27.7630257631326</v>
      </c>
      <c r="D28" s="73">
        <v>2.3161326258178998</v>
      </c>
      <c r="E28" s="73">
        <v>1.7553932602914699</v>
      </c>
      <c r="F28" s="940">
        <v>81.424643611561393</v>
      </c>
      <c r="G28" s="73">
        <v>29.562182254133901</v>
      </c>
      <c r="H28" s="73">
        <v>2.3653467416757201</v>
      </c>
      <c r="I28" s="73">
        <v>1.76988076307855</v>
      </c>
      <c r="J28" s="73">
        <v>87.752461450253904</v>
      </c>
      <c r="L28" s="1504" t="s">
        <v>754</v>
      </c>
      <c r="M28" s="473" t="s">
        <v>1106</v>
      </c>
      <c r="N28" s="73">
        <v>20.2424559471606</v>
      </c>
      <c r="O28" s="73">
        <v>57.8055239930952</v>
      </c>
      <c r="P28" s="940">
        <v>1.3139021442057599</v>
      </c>
      <c r="Q28" s="73">
        <v>19.398131987423302</v>
      </c>
      <c r="R28" s="73">
        <v>52.617484616993998</v>
      </c>
      <c r="S28" s="73">
        <v>1.23033504320306</v>
      </c>
    </row>
    <row r="29" spans="1:19" ht="13.8" thickBot="1" x14ac:dyDescent="0.3">
      <c r="A29" s="1504"/>
      <c r="B29" s="473" t="s">
        <v>17</v>
      </c>
      <c r="C29" s="955">
        <v>7989</v>
      </c>
      <c r="D29" s="955">
        <v>7989</v>
      </c>
      <c r="E29" s="955">
        <v>7989</v>
      </c>
      <c r="F29" s="989">
        <v>7989</v>
      </c>
      <c r="G29" s="936">
        <v>921</v>
      </c>
      <c r="H29" s="936">
        <v>921</v>
      </c>
      <c r="I29" s="936">
        <v>921</v>
      </c>
      <c r="J29" s="18">
        <v>921</v>
      </c>
      <c r="L29" s="1504"/>
      <c r="M29" s="473" t="s">
        <v>17</v>
      </c>
      <c r="N29" s="955">
        <v>7838</v>
      </c>
      <c r="O29" s="955">
        <v>7838</v>
      </c>
      <c r="P29" s="989">
        <v>7838</v>
      </c>
      <c r="Q29" s="936">
        <v>979</v>
      </c>
      <c r="R29" s="936">
        <v>979</v>
      </c>
      <c r="S29" s="936">
        <v>979</v>
      </c>
    </row>
    <row r="30" spans="1:19" ht="13.8" thickBot="1" x14ac:dyDescent="0.3">
      <c r="A30" s="1504"/>
      <c r="B30" s="473" t="s">
        <v>18</v>
      </c>
      <c r="C30" s="955">
        <v>9129</v>
      </c>
      <c r="D30" s="955">
        <v>9129</v>
      </c>
      <c r="E30" s="955">
        <v>9129</v>
      </c>
      <c r="F30" s="989">
        <v>9129</v>
      </c>
      <c r="G30" s="936">
        <v>943</v>
      </c>
      <c r="H30" s="936">
        <v>943</v>
      </c>
      <c r="I30" s="936">
        <v>943</v>
      </c>
      <c r="J30" s="936">
        <v>943</v>
      </c>
      <c r="L30" s="1504"/>
      <c r="M30" s="473" t="s">
        <v>18</v>
      </c>
      <c r="N30" s="955">
        <v>6832</v>
      </c>
      <c r="O30" s="955">
        <v>6832</v>
      </c>
      <c r="P30" s="989">
        <v>6832</v>
      </c>
      <c r="Q30" s="936">
        <v>728</v>
      </c>
      <c r="R30" s="936">
        <v>728</v>
      </c>
      <c r="S30" s="936">
        <v>728</v>
      </c>
    </row>
    <row r="31" spans="1:19" ht="13.8" thickBot="1" x14ac:dyDescent="0.3">
      <c r="A31" s="1504"/>
      <c r="B31" s="471" t="s">
        <v>1107</v>
      </c>
      <c r="C31" s="975">
        <v>5.5579999999999998</v>
      </c>
      <c r="D31" s="18">
        <v>2</v>
      </c>
      <c r="E31" s="18">
        <v>2</v>
      </c>
      <c r="F31" s="996">
        <v>59</v>
      </c>
      <c r="G31" s="975">
        <v>6.2080000000000002</v>
      </c>
      <c r="H31" s="18">
        <v>2</v>
      </c>
      <c r="I31" s="18">
        <v>2</v>
      </c>
      <c r="J31" s="18">
        <v>60</v>
      </c>
      <c r="L31" s="1504"/>
      <c r="M31" s="471" t="s">
        <v>1107</v>
      </c>
      <c r="N31" s="18">
        <v>2</v>
      </c>
      <c r="O31" s="18">
        <v>20</v>
      </c>
      <c r="P31" s="996">
        <v>1</v>
      </c>
      <c r="Q31" s="975">
        <v>1.0369999999999999</v>
      </c>
      <c r="R31" s="18">
        <v>10</v>
      </c>
      <c r="S31" s="18">
        <v>1</v>
      </c>
    </row>
    <row r="32" spans="1:19" ht="13.8" thickBot="1" x14ac:dyDescent="0.3">
      <c r="A32" s="1504"/>
      <c r="B32" s="473" t="s">
        <v>287</v>
      </c>
      <c r="C32" s="73">
        <v>53.587025718074898</v>
      </c>
      <c r="D32" s="73">
        <v>2.4345826675481002</v>
      </c>
      <c r="E32" s="73">
        <v>1.53169432551721</v>
      </c>
      <c r="F32" s="940">
        <v>99.1631613090412</v>
      </c>
      <c r="G32" s="73">
        <v>58.111216918721198</v>
      </c>
      <c r="H32" s="73">
        <v>2.46547225819794</v>
      </c>
      <c r="I32" s="73">
        <v>1.4998262878650499</v>
      </c>
      <c r="J32" s="73">
        <v>102.152304521028</v>
      </c>
      <c r="L32" s="1504"/>
      <c r="M32" s="473" t="s">
        <v>287</v>
      </c>
      <c r="N32" s="73">
        <v>48.8298711263553</v>
      </c>
      <c r="O32" s="73">
        <v>94.648672381010101</v>
      </c>
      <c r="P32" s="940">
        <v>1.4384326581147699</v>
      </c>
      <c r="Q32" s="73">
        <v>45.019881250189499</v>
      </c>
      <c r="R32" s="73">
        <v>84.943540375356704</v>
      </c>
      <c r="S32" s="73">
        <v>1.4596592115015701</v>
      </c>
    </row>
    <row r="33" spans="1:19" x14ac:dyDescent="0.25">
      <c r="A33" s="1505"/>
      <c r="B33" s="586" t="s">
        <v>254</v>
      </c>
      <c r="C33" s="942">
        <v>1.0517652138107401</v>
      </c>
      <c r="D33" s="942">
        <v>4.7784129190994597E-2</v>
      </c>
      <c r="E33" s="942">
        <v>3.0062926392776499E-2</v>
      </c>
      <c r="F33" s="961">
        <v>1.94629879450789</v>
      </c>
      <c r="G33" s="942">
        <v>3.5487456847583401</v>
      </c>
      <c r="H33" s="942">
        <v>0.150561879463114</v>
      </c>
      <c r="I33" s="942">
        <v>9.1591647003240295E-2</v>
      </c>
      <c r="J33" s="942">
        <v>6.23825431782228</v>
      </c>
      <c r="L33" s="1505"/>
      <c r="M33" s="586" t="s">
        <v>254</v>
      </c>
      <c r="N33" s="942">
        <v>1.1078536754420201</v>
      </c>
      <c r="O33" s="942">
        <v>2.1473921014797601</v>
      </c>
      <c r="P33" s="961">
        <v>3.26352060820446E-2</v>
      </c>
      <c r="Q33" s="942">
        <v>3.1290277092994598</v>
      </c>
      <c r="R33" s="942">
        <v>5.9038514580571002</v>
      </c>
      <c r="S33" s="942">
        <v>0.101451047672486</v>
      </c>
    </row>
    <row r="34" spans="1:19" ht="13.8" thickBot="1" x14ac:dyDescent="0.3">
      <c r="A34" s="1503" t="s">
        <v>755</v>
      </c>
      <c r="B34" s="471" t="s">
        <v>1106</v>
      </c>
      <c r="C34" s="932">
        <v>31.714160969329601</v>
      </c>
      <c r="D34" s="932">
        <v>3.4458099174511201</v>
      </c>
      <c r="E34" s="932">
        <v>2.5880400411472699</v>
      </c>
      <c r="F34" s="938">
        <v>85.033061503344399</v>
      </c>
      <c r="G34" s="932">
        <v>31.4123562168752</v>
      </c>
      <c r="H34" s="932">
        <v>3.3092312045302301</v>
      </c>
      <c r="I34" s="932">
        <v>2.47884143747316</v>
      </c>
      <c r="J34" s="932">
        <v>80.450304184153694</v>
      </c>
      <c r="L34" s="1503" t="s">
        <v>755</v>
      </c>
      <c r="M34" s="471" t="s">
        <v>1106</v>
      </c>
      <c r="N34" s="932">
        <v>22.5888792179937</v>
      </c>
      <c r="O34" s="932">
        <v>71.196127524960701</v>
      </c>
      <c r="P34" s="938">
        <v>1.3769396374331599</v>
      </c>
      <c r="Q34" s="932">
        <v>24.390408295338901</v>
      </c>
      <c r="R34" s="932">
        <v>75.981472523447906</v>
      </c>
      <c r="S34" s="932">
        <v>1.38039749102478</v>
      </c>
    </row>
    <row r="35" spans="1:19" ht="13.8" thickBot="1" x14ac:dyDescent="0.3">
      <c r="A35" s="1504"/>
      <c r="B35" s="473" t="s">
        <v>17</v>
      </c>
      <c r="C35" s="955">
        <v>7838</v>
      </c>
      <c r="D35" s="955">
        <v>7838</v>
      </c>
      <c r="E35" s="955">
        <v>7838</v>
      </c>
      <c r="F35" s="989">
        <v>7838</v>
      </c>
      <c r="G35" s="936">
        <v>979</v>
      </c>
      <c r="H35" s="936">
        <v>979</v>
      </c>
      <c r="I35" s="936">
        <v>979</v>
      </c>
      <c r="J35" s="18">
        <v>979</v>
      </c>
      <c r="L35" s="1504"/>
      <c r="M35" s="473" t="s">
        <v>17</v>
      </c>
      <c r="N35" s="955">
        <v>7989</v>
      </c>
      <c r="O35" s="955">
        <v>7989</v>
      </c>
      <c r="P35" s="989">
        <v>7989</v>
      </c>
      <c r="Q35" s="936">
        <v>921</v>
      </c>
      <c r="R35" s="936">
        <v>921</v>
      </c>
      <c r="S35" s="936">
        <v>921</v>
      </c>
    </row>
    <row r="36" spans="1:19" ht="13.8" thickBot="1" x14ac:dyDescent="0.3">
      <c r="A36" s="1504"/>
      <c r="B36" s="473" t="s">
        <v>18</v>
      </c>
      <c r="C36" s="955">
        <v>6832</v>
      </c>
      <c r="D36" s="955">
        <v>6832</v>
      </c>
      <c r="E36" s="955">
        <v>6832</v>
      </c>
      <c r="F36" s="989">
        <v>6832</v>
      </c>
      <c r="G36" s="936">
        <v>728</v>
      </c>
      <c r="H36" s="936">
        <v>728</v>
      </c>
      <c r="I36" s="936">
        <v>728</v>
      </c>
      <c r="J36" s="936">
        <v>728</v>
      </c>
      <c r="L36" s="1504"/>
      <c r="M36" s="473" t="s">
        <v>18</v>
      </c>
      <c r="N36" s="955">
        <v>9129</v>
      </c>
      <c r="O36" s="955">
        <v>9129</v>
      </c>
      <c r="P36" s="989">
        <v>9129</v>
      </c>
      <c r="Q36" s="936">
        <v>943</v>
      </c>
      <c r="R36" s="936">
        <v>943</v>
      </c>
      <c r="S36" s="936">
        <v>943</v>
      </c>
    </row>
    <row r="37" spans="1:19" ht="13.8" thickBot="1" x14ac:dyDescent="0.3">
      <c r="A37" s="1504"/>
      <c r="B37" s="471" t="s">
        <v>1107</v>
      </c>
      <c r="C37" s="975">
        <v>10.236000000000001</v>
      </c>
      <c r="D37" s="18">
        <v>3</v>
      </c>
      <c r="E37" s="18">
        <v>2</v>
      </c>
      <c r="F37" s="996">
        <v>60</v>
      </c>
      <c r="G37" s="975">
        <v>8.9920000000000009</v>
      </c>
      <c r="H37" s="18">
        <v>3</v>
      </c>
      <c r="I37" s="18">
        <v>2</v>
      </c>
      <c r="J37" s="18">
        <v>50</v>
      </c>
      <c r="L37" s="1504"/>
      <c r="M37" s="471" t="s">
        <v>1107</v>
      </c>
      <c r="N37" s="975">
        <v>3.1659999999999999</v>
      </c>
      <c r="O37" s="18">
        <v>40</v>
      </c>
      <c r="P37" s="996">
        <v>1</v>
      </c>
      <c r="Q37" s="18">
        <v>4</v>
      </c>
      <c r="R37" s="18">
        <v>50</v>
      </c>
      <c r="S37" s="18">
        <v>1</v>
      </c>
    </row>
    <row r="38" spans="1:19" ht="13.8" thickBot="1" x14ac:dyDescent="0.3">
      <c r="A38" s="1504"/>
      <c r="B38" s="473" t="s">
        <v>287</v>
      </c>
      <c r="C38" s="73">
        <v>56.580290117603603</v>
      </c>
      <c r="D38" s="73">
        <v>3.17490384587374</v>
      </c>
      <c r="E38" s="73">
        <v>1.9973101904438799</v>
      </c>
      <c r="F38" s="940">
        <v>101.71012389852</v>
      </c>
      <c r="G38" s="73">
        <v>55.5166507434229</v>
      </c>
      <c r="H38" s="73">
        <v>3.0985141030201202</v>
      </c>
      <c r="I38" s="73">
        <v>2.0605162103613601</v>
      </c>
      <c r="J38" s="73">
        <v>95.500025437489398</v>
      </c>
      <c r="L38" s="1504"/>
      <c r="M38" s="473" t="s">
        <v>287</v>
      </c>
      <c r="N38" s="73">
        <v>48.559111680227502</v>
      </c>
      <c r="O38" s="73">
        <v>94.683375586636402</v>
      </c>
      <c r="P38" s="940">
        <v>1.3163764546435099</v>
      </c>
      <c r="Q38" s="73">
        <v>52.772018037820402</v>
      </c>
      <c r="R38" s="73">
        <v>94.560131804232299</v>
      </c>
      <c r="S38" s="73">
        <v>1.30251917495259</v>
      </c>
    </row>
    <row r="39" spans="1:19" x14ac:dyDescent="0.25">
      <c r="A39" s="1505"/>
      <c r="B39" s="586" t="s">
        <v>254</v>
      </c>
      <c r="C39" s="942">
        <v>1.28369542901642</v>
      </c>
      <c r="D39" s="942">
        <v>7.2032319842183695E-2</v>
      </c>
      <c r="E39" s="942">
        <v>4.5315037382656E-2</v>
      </c>
      <c r="F39" s="961">
        <v>2.3076025390085699</v>
      </c>
      <c r="G39" s="942">
        <v>3.8585872214609598</v>
      </c>
      <c r="H39" s="942">
        <v>0.215356776090215</v>
      </c>
      <c r="I39" s="942">
        <v>0.14321255717782</v>
      </c>
      <c r="J39" s="942">
        <v>6.6375613958655197</v>
      </c>
      <c r="L39" s="1505"/>
      <c r="M39" s="586" t="s">
        <v>254</v>
      </c>
      <c r="N39" s="942">
        <v>0.95308115713515296</v>
      </c>
      <c r="O39" s="942">
        <v>1.85837298177591</v>
      </c>
      <c r="P39" s="961">
        <v>2.5836831671860301E-2</v>
      </c>
      <c r="Q39" s="942">
        <v>3.2226905788195901</v>
      </c>
      <c r="R39" s="942">
        <v>5.7746142222387702</v>
      </c>
      <c r="S39" s="942">
        <v>7.9542462652143806E-2</v>
      </c>
    </row>
    <row r="40" spans="1:19" ht="50.25" customHeight="1" x14ac:dyDescent="0.25">
      <c r="A40" s="1209" t="s">
        <v>1338</v>
      </c>
      <c r="B40" s="1209"/>
      <c r="C40" s="1209"/>
      <c r="D40" s="1209"/>
      <c r="E40" s="1209"/>
      <c r="F40" s="1209"/>
      <c r="G40" s="1209"/>
      <c r="H40" s="1209"/>
      <c r="I40" s="1209"/>
      <c r="J40" s="1209"/>
      <c r="L40" s="1209" t="s">
        <v>1339</v>
      </c>
      <c r="M40" s="1209"/>
      <c r="N40" s="1209"/>
      <c r="O40" s="1209"/>
      <c r="P40" s="1209"/>
      <c r="Q40" s="1209"/>
      <c r="R40" s="1209"/>
      <c r="S40" s="1209"/>
    </row>
  </sheetData>
  <mergeCells count="21">
    <mergeCell ref="A28:A33"/>
    <mergeCell ref="L28:L33"/>
    <mergeCell ref="A34:A39"/>
    <mergeCell ref="L34:L39"/>
    <mergeCell ref="A40:J40"/>
    <mergeCell ref="L40:S40"/>
    <mergeCell ref="A9:A14"/>
    <mergeCell ref="L9:L14"/>
    <mergeCell ref="A15:A20"/>
    <mergeCell ref="L15:L20"/>
    <mergeCell ref="A22:A27"/>
    <mergeCell ref="L22:L27"/>
    <mergeCell ref="A1:J1"/>
    <mergeCell ref="A5:J5"/>
    <mergeCell ref="L5:S5"/>
    <mergeCell ref="A6:B7"/>
    <mergeCell ref="C6:F6"/>
    <mergeCell ref="G6:J6"/>
    <mergeCell ref="L6:M7"/>
    <mergeCell ref="N6:P6"/>
    <mergeCell ref="Q6:S6"/>
  </mergeCells>
  <hyperlinks>
    <hyperlink ref="A3" location="Kapitel5" display="&lt;  Zurück zur Übersicht"/>
  </hyperlinks>
  <pageMargins left="0.7" right="0.7" top="0.78740157499999996" bottom="0.78740157499999996"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
  <sheetViews>
    <sheetView showGridLines="0" workbookViewId="0">
      <selection sqref="A1:F1"/>
    </sheetView>
  </sheetViews>
  <sheetFormatPr baseColWidth="10" defaultColWidth="11.44140625" defaultRowHeight="13.2" x14ac:dyDescent="0.25"/>
  <cols>
    <col min="1" max="6" width="21.44140625" style="69" customWidth="1"/>
    <col min="7" max="16384" width="11.44140625" style="69"/>
  </cols>
  <sheetData>
    <row r="1" spans="1:6" ht="24.6" x14ac:dyDescent="0.4">
      <c r="A1" s="1304" t="s">
        <v>1340</v>
      </c>
      <c r="B1" s="1304"/>
      <c r="C1" s="1304"/>
      <c r="D1" s="1304"/>
      <c r="E1" s="1304"/>
      <c r="F1" s="1304"/>
    </row>
    <row r="3" spans="1:6" ht="13.8" x14ac:dyDescent="0.25">
      <c r="A3" s="434" t="s">
        <v>7</v>
      </c>
      <c r="B3" s="950"/>
    </row>
    <row r="5" spans="1:6" ht="13.8" x14ac:dyDescent="0.25">
      <c r="A5" s="1493" t="s">
        <v>1341</v>
      </c>
      <c r="B5" s="1493"/>
      <c r="C5" s="1493"/>
      <c r="D5" s="1493"/>
      <c r="E5" s="1493"/>
      <c r="F5" s="1493"/>
    </row>
    <row r="6" spans="1:6" x14ac:dyDescent="0.25">
      <c r="A6" s="1537"/>
      <c r="B6" s="1396"/>
      <c r="C6" s="1532" t="s">
        <v>19</v>
      </c>
      <c r="D6" s="1534"/>
      <c r="E6" s="1536" t="s">
        <v>27</v>
      </c>
      <c r="F6" s="1536"/>
    </row>
    <row r="7" spans="1:6" ht="21.6" x14ac:dyDescent="0.25">
      <c r="A7" s="1538"/>
      <c r="B7" s="1393"/>
      <c r="C7" s="1033" t="s">
        <v>988</v>
      </c>
      <c r="D7" s="1035" t="s">
        <v>1342</v>
      </c>
      <c r="E7" s="1036" t="s">
        <v>988</v>
      </c>
      <c r="F7" s="1036" t="s">
        <v>1342</v>
      </c>
    </row>
    <row r="8" spans="1:6" ht="13.8" thickBot="1" x14ac:dyDescent="0.3">
      <c r="A8" s="1501" t="s">
        <v>1343</v>
      </c>
      <c r="B8" s="473" t="s">
        <v>1106</v>
      </c>
      <c r="C8" s="932">
        <v>15.2995893440633</v>
      </c>
      <c r="D8" s="938">
        <v>26.104125834409299</v>
      </c>
      <c r="E8" s="932">
        <v>14.989199785007999</v>
      </c>
      <c r="F8" s="932">
        <v>25.259890548970802</v>
      </c>
    </row>
    <row r="9" spans="1:6" ht="13.8" thickBot="1" x14ac:dyDescent="0.3">
      <c r="A9" s="1501"/>
      <c r="B9" s="473" t="s">
        <v>17</v>
      </c>
      <c r="C9" s="955">
        <v>7334</v>
      </c>
      <c r="D9" s="989">
        <v>7334</v>
      </c>
      <c r="E9" s="936">
        <v>903</v>
      </c>
      <c r="F9" s="936">
        <v>903</v>
      </c>
    </row>
    <row r="10" spans="1:6" ht="13.8" thickBot="1" x14ac:dyDescent="0.3">
      <c r="A10" s="1501"/>
      <c r="B10" s="473" t="s">
        <v>18</v>
      </c>
      <c r="C10" s="20">
        <v>7227</v>
      </c>
      <c r="D10" s="998">
        <v>7227</v>
      </c>
      <c r="E10" s="18">
        <v>758</v>
      </c>
      <c r="F10" s="18">
        <v>758</v>
      </c>
    </row>
    <row r="11" spans="1:6" ht="13.8" thickBot="1" x14ac:dyDescent="0.3">
      <c r="A11" s="1501"/>
      <c r="B11" s="471" t="s">
        <v>1107</v>
      </c>
      <c r="C11" s="73">
        <v>4.7160000000000002</v>
      </c>
      <c r="D11" s="994">
        <v>15</v>
      </c>
      <c r="E11" s="73">
        <v>4.6500000000000004</v>
      </c>
      <c r="F11" s="936">
        <v>15</v>
      </c>
    </row>
    <row r="12" spans="1:6" ht="13.8" thickBot="1" x14ac:dyDescent="0.3">
      <c r="A12" s="1501"/>
      <c r="B12" s="473" t="s">
        <v>287</v>
      </c>
      <c r="C12" s="73">
        <v>28.631884523721698</v>
      </c>
      <c r="D12" s="940">
        <v>35.7644202205217</v>
      </c>
      <c r="E12" s="73">
        <v>26.880571655235201</v>
      </c>
      <c r="F12" s="73">
        <v>28.984664038297201</v>
      </c>
    </row>
    <row r="13" spans="1:6" x14ac:dyDescent="0.25">
      <c r="A13" s="1502"/>
      <c r="B13" s="586" t="s">
        <v>254</v>
      </c>
      <c r="C13" s="942">
        <v>0.63159932918997297</v>
      </c>
      <c r="D13" s="961">
        <v>0.78893807361631696</v>
      </c>
      <c r="E13" s="942">
        <v>1.8309422703495</v>
      </c>
      <c r="F13" s="942">
        <v>1.9742603416420199</v>
      </c>
    </row>
    <row r="14" spans="1:6" ht="13.8" thickBot="1" x14ac:dyDescent="0.3">
      <c r="A14" s="1500" t="s">
        <v>1344</v>
      </c>
      <c r="B14" s="471" t="s">
        <v>1106</v>
      </c>
      <c r="C14" s="932">
        <v>10.4688241080748</v>
      </c>
      <c r="D14" s="938">
        <v>26.8055317232878</v>
      </c>
      <c r="E14" s="932">
        <v>12.962150212727099</v>
      </c>
      <c r="F14" s="932">
        <v>35.3695744871155</v>
      </c>
    </row>
    <row r="15" spans="1:6" ht="13.8" thickBot="1" x14ac:dyDescent="0.3">
      <c r="A15" s="1501" t="s">
        <v>1345</v>
      </c>
      <c r="B15" s="473" t="s">
        <v>17</v>
      </c>
      <c r="C15" s="955">
        <v>4613</v>
      </c>
      <c r="D15" s="989">
        <v>4613</v>
      </c>
      <c r="E15" s="936">
        <v>466</v>
      </c>
      <c r="F15" s="936">
        <v>466</v>
      </c>
    </row>
    <row r="16" spans="1:6" ht="13.8" thickBot="1" x14ac:dyDescent="0.3">
      <c r="A16" s="1501" t="s">
        <v>1345</v>
      </c>
      <c r="B16" s="473" t="s">
        <v>18</v>
      </c>
      <c r="C16" s="20">
        <v>4374</v>
      </c>
      <c r="D16" s="998">
        <v>4374</v>
      </c>
      <c r="E16" s="18">
        <v>409</v>
      </c>
      <c r="F16" s="18">
        <v>409</v>
      </c>
    </row>
    <row r="17" spans="1:6" ht="13.8" thickBot="1" x14ac:dyDescent="0.3">
      <c r="A17" s="1501" t="s">
        <v>1345</v>
      </c>
      <c r="B17" s="471" t="s">
        <v>1107</v>
      </c>
      <c r="C17" s="73">
        <v>2.39</v>
      </c>
      <c r="D17" s="994">
        <v>15</v>
      </c>
      <c r="E17" s="73">
        <v>2.1389999999999998</v>
      </c>
      <c r="F17" s="936">
        <v>15</v>
      </c>
    </row>
    <row r="18" spans="1:6" ht="13.8" thickBot="1" x14ac:dyDescent="0.3">
      <c r="A18" s="1501" t="s">
        <v>1345</v>
      </c>
      <c r="B18" s="473" t="s">
        <v>287</v>
      </c>
      <c r="C18" s="73">
        <v>23.644612684492099</v>
      </c>
      <c r="D18" s="940">
        <v>44.513717370473103</v>
      </c>
      <c r="E18" s="73">
        <v>32.603702638658902</v>
      </c>
      <c r="F18" s="73">
        <v>73.025707907504199</v>
      </c>
    </row>
    <row r="19" spans="1:6" x14ac:dyDescent="0.25">
      <c r="A19" s="1502" t="s">
        <v>1345</v>
      </c>
      <c r="B19" s="586" t="s">
        <v>254</v>
      </c>
      <c r="C19" s="942">
        <v>0.67044563658036105</v>
      </c>
      <c r="D19" s="961">
        <v>1.2621914335090401</v>
      </c>
      <c r="E19" s="942">
        <v>3.0232636551902101</v>
      </c>
      <c r="F19" s="942">
        <v>6.7714998832529796</v>
      </c>
    </row>
    <row r="20" spans="1:6" ht="13.8" thickBot="1" x14ac:dyDescent="0.3">
      <c r="A20" s="1500" t="s">
        <v>1346</v>
      </c>
      <c r="B20" s="471" t="s">
        <v>1106</v>
      </c>
      <c r="C20" s="932">
        <v>15.676999124418799</v>
      </c>
      <c r="D20" s="938">
        <v>35.5262147217001</v>
      </c>
      <c r="E20" s="932">
        <v>16.702013204370701</v>
      </c>
      <c r="F20" s="932">
        <v>44.152358241409701</v>
      </c>
    </row>
    <row r="21" spans="1:6" ht="13.8" thickBot="1" x14ac:dyDescent="0.3">
      <c r="A21" s="1501" t="s">
        <v>1347</v>
      </c>
      <c r="B21" s="473" t="s">
        <v>17</v>
      </c>
      <c r="C21" s="955">
        <v>1201</v>
      </c>
      <c r="D21" s="989">
        <v>1201</v>
      </c>
      <c r="E21" s="936">
        <v>134</v>
      </c>
      <c r="F21" s="936">
        <v>134</v>
      </c>
    </row>
    <row r="22" spans="1:6" ht="13.8" thickBot="1" x14ac:dyDescent="0.3">
      <c r="A22" s="1501" t="s">
        <v>1347</v>
      </c>
      <c r="B22" s="473" t="s">
        <v>18</v>
      </c>
      <c r="C22" s="20">
        <v>1239</v>
      </c>
      <c r="D22" s="998">
        <v>1239</v>
      </c>
      <c r="E22" s="18">
        <v>125</v>
      </c>
      <c r="F22" s="18">
        <v>125</v>
      </c>
    </row>
    <row r="23" spans="1:6" ht="13.8" thickBot="1" x14ac:dyDescent="0.3">
      <c r="A23" s="1501" t="s">
        <v>1347</v>
      </c>
      <c r="B23" s="471" t="s">
        <v>1107</v>
      </c>
      <c r="C23" s="73">
        <v>4.7690000000000001</v>
      </c>
      <c r="D23" s="994">
        <v>20</v>
      </c>
      <c r="E23" s="73">
        <v>5.5449999999999999</v>
      </c>
      <c r="F23" s="936">
        <v>20</v>
      </c>
    </row>
    <row r="24" spans="1:6" ht="13.8" thickBot="1" x14ac:dyDescent="0.3">
      <c r="A24" s="1501" t="s">
        <v>1347</v>
      </c>
      <c r="B24" s="473" t="s">
        <v>287</v>
      </c>
      <c r="C24" s="73">
        <v>28.2385393613167</v>
      </c>
      <c r="D24" s="940">
        <v>48.389130805346497</v>
      </c>
      <c r="E24" s="73">
        <v>29.827516635956101</v>
      </c>
      <c r="F24" s="73">
        <v>65.638340926395998</v>
      </c>
    </row>
    <row r="25" spans="1:6" x14ac:dyDescent="0.25">
      <c r="A25" s="1502" t="s">
        <v>1347</v>
      </c>
      <c r="B25" s="586" t="s">
        <v>254</v>
      </c>
      <c r="C25" s="942">
        <v>1.50444851339398</v>
      </c>
      <c r="D25" s="961">
        <v>2.5780000506773999</v>
      </c>
      <c r="E25" s="942">
        <v>5.0030269661078499</v>
      </c>
      <c r="F25" s="942">
        <v>11.009645679636501</v>
      </c>
    </row>
    <row r="26" spans="1:6" ht="13.8" thickBot="1" x14ac:dyDescent="0.3">
      <c r="A26" s="1500" t="s">
        <v>1348</v>
      </c>
      <c r="B26" s="471" t="s">
        <v>1106</v>
      </c>
      <c r="C26" s="932">
        <v>9.7604501986379404</v>
      </c>
      <c r="D26" s="938">
        <v>41.663436020181003</v>
      </c>
      <c r="E26" s="932">
        <v>11.5763232753638</v>
      </c>
      <c r="F26" s="932">
        <v>43.115814630534601</v>
      </c>
    </row>
    <row r="27" spans="1:6" ht="13.8" thickBot="1" x14ac:dyDescent="0.3">
      <c r="A27" s="1501" t="s">
        <v>1349</v>
      </c>
      <c r="B27" s="473" t="s">
        <v>17</v>
      </c>
      <c r="C27" s="955">
        <v>4862</v>
      </c>
      <c r="D27" s="989">
        <v>4862</v>
      </c>
      <c r="E27" s="936">
        <v>595</v>
      </c>
      <c r="F27" s="936">
        <v>595</v>
      </c>
    </row>
    <row r="28" spans="1:6" ht="13.8" thickBot="1" x14ac:dyDescent="0.3">
      <c r="A28" s="1501" t="s">
        <v>1349</v>
      </c>
      <c r="B28" s="473" t="s">
        <v>18</v>
      </c>
      <c r="C28" s="20">
        <v>4888</v>
      </c>
      <c r="D28" s="998">
        <v>4888</v>
      </c>
      <c r="E28" s="18">
        <v>530</v>
      </c>
      <c r="F28" s="18">
        <v>530</v>
      </c>
    </row>
    <row r="29" spans="1:6" ht="13.8" thickBot="1" x14ac:dyDescent="0.3">
      <c r="A29" s="1501" t="s">
        <v>1349</v>
      </c>
      <c r="B29" s="471" t="s">
        <v>1107</v>
      </c>
      <c r="C29" s="73">
        <v>4.0330000000000004</v>
      </c>
      <c r="D29" s="994">
        <v>20</v>
      </c>
      <c r="E29" s="73">
        <v>4.58</v>
      </c>
      <c r="F29" s="936">
        <v>20</v>
      </c>
    </row>
    <row r="30" spans="1:6" ht="13.8" thickBot="1" x14ac:dyDescent="0.3">
      <c r="A30" s="1501" t="s">
        <v>1349</v>
      </c>
      <c r="B30" s="473" t="s">
        <v>287</v>
      </c>
      <c r="C30" s="73">
        <v>18.831695397198299</v>
      </c>
      <c r="D30" s="940">
        <v>63.201360711459799</v>
      </c>
      <c r="E30" s="73">
        <v>21.306879055053098</v>
      </c>
      <c r="F30" s="73">
        <v>63.375649014604001</v>
      </c>
    </row>
    <row r="31" spans="1:6" x14ac:dyDescent="0.25">
      <c r="A31" s="1502" t="s">
        <v>1349</v>
      </c>
      <c r="B31" s="586" t="s">
        <v>254</v>
      </c>
      <c r="C31" s="942">
        <v>0.50512001313937505</v>
      </c>
      <c r="D31" s="961">
        <v>1.69524153187761</v>
      </c>
      <c r="E31" s="942">
        <v>1.73561206127241</v>
      </c>
      <c r="F31" s="942">
        <v>5.1624426335037201</v>
      </c>
    </row>
    <row r="32" spans="1:6" ht="13.8" thickBot="1" x14ac:dyDescent="0.3">
      <c r="A32" s="1500" t="s">
        <v>1306</v>
      </c>
      <c r="B32" s="471" t="s">
        <v>1106</v>
      </c>
      <c r="C32" s="932">
        <v>16.662504837967901</v>
      </c>
      <c r="D32" s="938">
        <v>122.573208519913</v>
      </c>
      <c r="E32" s="932">
        <v>20.162917186371299</v>
      </c>
      <c r="F32" s="932">
        <v>145.786342591249</v>
      </c>
    </row>
    <row r="33" spans="1:6" ht="13.8" thickBot="1" x14ac:dyDescent="0.3">
      <c r="A33" s="1501" t="s">
        <v>1306</v>
      </c>
      <c r="B33" s="473" t="s">
        <v>17</v>
      </c>
      <c r="C33" s="955">
        <v>1246</v>
      </c>
      <c r="D33" s="989">
        <v>1246</v>
      </c>
      <c r="E33" s="936">
        <v>123</v>
      </c>
      <c r="F33" s="936">
        <v>123</v>
      </c>
    </row>
    <row r="34" spans="1:6" ht="13.8" thickBot="1" x14ac:dyDescent="0.3">
      <c r="A34" s="1501" t="s">
        <v>1306</v>
      </c>
      <c r="B34" s="473" t="s">
        <v>18</v>
      </c>
      <c r="C34" s="20">
        <v>1411</v>
      </c>
      <c r="D34" s="998">
        <v>1411</v>
      </c>
      <c r="E34" s="18">
        <v>117</v>
      </c>
      <c r="F34" s="18">
        <v>117</v>
      </c>
    </row>
    <row r="35" spans="1:6" ht="13.8" thickBot="1" x14ac:dyDescent="0.3">
      <c r="A35" s="1501" t="s">
        <v>1306</v>
      </c>
      <c r="B35" s="471" t="s">
        <v>1107</v>
      </c>
      <c r="C35" s="73">
        <v>4.1520000000000001</v>
      </c>
      <c r="D35" s="994">
        <v>87</v>
      </c>
      <c r="E35" s="73">
        <v>6.3310000000000004</v>
      </c>
      <c r="F35" s="936">
        <v>120</v>
      </c>
    </row>
    <row r="36" spans="1:6" ht="13.8" thickBot="1" x14ac:dyDescent="0.3">
      <c r="A36" s="1501" t="s">
        <v>1306</v>
      </c>
      <c r="B36" s="473" t="s">
        <v>287</v>
      </c>
      <c r="C36" s="73">
        <v>34.095139492902597</v>
      </c>
      <c r="D36" s="940">
        <v>119.093640442265</v>
      </c>
      <c r="E36" s="73">
        <v>35.293549389967097</v>
      </c>
      <c r="F36" s="73">
        <v>111.009523298023</v>
      </c>
    </row>
    <row r="37" spans="1:6" x14ac:dyDescent="0.25">
      <c r="A37" s="1502" t="s">
        <v>1306</v>
      </c>
      <c r="B37" s="586" t="s">
        <v>254</v>
      </c>
      <c r="C37" s="942">
        <v>1.70215740451285</v>
      </c>
      <c r="D37" s="961">
        <v>5.9456017756252502</v>
      </c>
      <c r="E37" s="942">
        <v>6.1188972332197098</v>
      </c>
      <c r="F37" s="942">
        <v>19.245892711555999</v>
      </c>
    </row>
    <row r="38" spans="1:6" ht="13.8" thickBot="1" x14ac:dyDescent="0.3">
      <c r="A38" s="1500" t="s">
        <v>1350</v>
      </c>
      <c r="B38" s="471" t="s">
        <v>1106</v>
      </c>
      <c r="C38" s="932">
        <v>18.667403673192201</v>
      </c>
      <c r="D38" s="938">
        <v>116.285214821842</v>
      </c>
      <c r="E38" s="932">
        <v>17.643743581686898</v>
      </c>
      <c r="F38" s="932">
        <v>105.375926473977</v>
      </c>
    </row>
    <row r="39" spans="1:6" ht="13.8" thickBot="1" x14ac:dyDescent="0.3">
      <c r="A39" s="1501" t="s">
        <v>969</v>
      </c>
      <c r="B39" s="473" t="s">
        <v>17</v>
      </c>
      <c r="C39" s="936">
        <v>547</v>
      </c>
      <c r="D39" s="994">
        <v>547</v>
      </c>
      <c r="E39" s="936">
        <v>70</v>
      </c>
      <c r="F39" s="936">
        <v>70</v>
      </c>
    </row>
    <row r="40" spans="1:6" ht="13.8" thickBot="1" x14ac:dyDescent="0.3">
      <c r="A40" s="1501" t="s">
        <v>969</v>
      </c>
      <c r="B40" s="473" t="s">
        <v>18</v>
      </c>
      <c r="C40" s="18">
        <v>596</v>
      </c>
      <c r="D40" s="996">
        <v>596</v>
      </c>
      <c r="E40" s="18">
        <v>67</v>
      </c>
      <c r="F40" s="18">
        <v>67</v>
      </c>
    </row>
    <row r="41" spans="1:6" ht="13.8" thickBot="1" x14ac:dyDescent="0.3">
      <c r="A41" s="1501" t="s">
        <v>969</v>
      </c>
      <c r="B41" s="471" t="s">
        <v>1107</v>
      </c>
      <c r="C41" s="73">
        <v>10.622999999999999</v>
      </c>
      <c r="D41" s="994">
        <v>90</v>
      </c>
      <c r="E41" s="73">
        <v>11.465</v>
      </c>
      <c r="F41" s="936">
        <v>90</v>
      </c>
    </row>
    <row r="42" spans="1:6" ht="13.8" thickBot="1" x14ac:dyDescent="0.3">
      <c r="A42" s="1501" t="s">
        <v>969</v>
      </c>
      <c r="B42" s="473" t="s">
        <v>287</v>
      </c>
      <c r="C42" s="73">
        <v>28.8402993644604</v>
      </c>
      <c r="D42" s="940">
        <v>97.780324293273097</v>
      </c>
      <c r="E42" s="73">
        <v>17.871650755671801</v>
      </c>
      <c r="F42" s="73">
        <v>82.242410928659993</v>
      </c>
    </row>
    <row r="43" spans="1:6" x14ac:dyDescent="0.25">
      <c r="A43" s="1502" t="s">
        <v>969</v>
      </c>
      <c r="B43" s="586" t="s">
        <v>254</v>
      </c>
      <c r="C43" s="942">
        <v>2.2153757005973298</v>
      </c>
      <c r="D43" s="961">
        <v>7.5110230895447199</v>
      </c>
      <c r="E43" s="942">
        <v>4.0944730906746898</v>
      </c>
      <c r="F43" s="942">
        <v>18.842094838538699</v>
      </c>
    </row>
    <row r="44" spans="1:6" ht="13.8" thickBot="1" x14ac:dyDescent="0.3">
      <c r="A44" s="1500" t="s">
        <v>1351</v>
      </c>
      <c r="B44" s="471" t="s">
        <v>1106</v>
      </c>
      <c r="C44" s="932">
        <v>14.086760615679401</v>
      </c>
      <c r="D44" s="938">
        <v>41.547601121526</v>
      </c>
      <c r="E44" s="932">
        <v>12.302154551891901</v>
      </c>
      <c r="F44" s="1040">
        <v>43.029088837668198</v>
      </c>
    </row>
    <row r="45" spans="1:6" ht="13.8" thickBot="1" x14ac:dyDescent="0.3">
      <c r="A45" s="1501" t="s">
        <v>1352</v>
      </c>
      <c r="B45" s="473" t="s">
        <v>17</v>
      </c>
      <c r="C45" s="936">
        <v>317</v>
      </c>
      <c r="D45" s="994">
        <v>317</v>
      </c>
      <c r="E45" s="936">
        <v>43</v>
      </c>
      <c r="F45" s="957">
        <v>43</v>
      </c>
    </row>
    <row r="46" spans="1:6" ht="13.8" thickBot="1" x14ac:dyDescent="0.3">
      <c r="A46" s="1501" t="s">
        <v>1352</v>
      </c>
      <c r="B46" s="473" t="s">
        <v>18</v>
      </c>
      <c r="C46" s="18">
        <v>326</v>
      </c>
      <c r="D46" s="996">
        <v>326</v>
      </c>
      <c r="E46" s="18">
        <v>38</v>
      </c>
      <c r="F46" s="977">
        <v>38</v>
      </c>
    </row>
    <row r="47" spans="1:6" ht="13.8" thickBot="1" x14ac:dyDescent="0.3">
      <c r="A47" s="1501" t="s">
        <v>1352</v>
      </c>
      <c r="B47" s="471" t="s">
        <v>1107</v>
      </c>
      <c r="C47" s="73">
        <v>4.5650000000000004</v>
      </c>
      <c r="D47" s="994">
        <v>22</v>
      </c>
      <c r="E47" s="73">
        <v>5.4359999999999999</v>
      </c>
      <c r="F47" s="957">
        <v>20</v>
      </c>
    </row>
    <row r="48" spans="1:6" ht="13.8" thickBot="1" x14ac:dyDescent="0.3">
      <c r="A48" s="1501" t="s">
        <v>1352</v>
      </c>
      <c r="B48" s="473" t="s">
        <v>287</v>
      </c>
      <c r="C48" s="73">
        <v>26.569120077865801</v>
      </c>
      <c r="D48" s="940">
        <v>55.929680275606302</v>
      </c>
      <c r="E48" s="73">
        <v>19.187052748183199</v>
      </c>
      <c r="F48" s="956">
        <v>76.537161040198399</v>
      </c>
    </row>
    <row r="49" spans="1:6" x14ac:dyDescent="0.25">
      <c r="A49" s="1502" t="s">
        <v>1352</v>
      </c>
      <c r="B49" s="586" t="s">
        <v>254</v>
      </c>
      <c r="C49" s="942">
        <v>2.7595554503272699</v>
      </c>
      <c r="D49" s="961">
        <v>5.8090389740904298</v>
      </c>
      <c r="E49" s="942">
        <v>5.8369668230164402</v>
      </c>
      <c r="F49" s="958">
        <v>23.283662977463099</v>
      </c>
    </row>
    <row r="50" spans="1:6" ht="13.8" thickBot="1" x14ac:dyDescent="0.3">
      <c r="A50" s="1500" t="s">
        <v>1353</v>
      </c>
      <c r="B50" s="471" t="s">
        <v>1106</v>
      </c>
      <c r="C50" s="932">
        <v>4.9403508490061796</v>
      </c>
      <c r="D50" s="938">
        <v>60.337406588683599</v>
      </c>
      <c r="E50" s="932">
        <v>5.6217485284758402</v>
      </c>
      <c r="F50" s="932">
        <v>62.446241651733899</v>
      </c>
    </row>
    <row r="51" spans="1:6" ht="13.8" thickBot="1" x14ac:dyDescent="0.3">
      <c r="A51" s="1501" t="s">
        <v>1354</v>
      </c>
      <c r="B51" s="473" t="s">
        <v>17</v>
      </c>
      <c r="C51" s="955">
        <v>12090</v>
      </c>
      <c r="D51" s="989">
        <v>12090</v>
      </c>
      <c r="E51" s="955">
        <v>1342</v>
      </c>
      <c r="F51" s="955">
        <v>1342</v>
      </c>
    </row>
    <row r="52" spans="1:6" ht="13.8" thickBot="1" x14ac:dyDescent="0.3">
      <c r="A52" s="1501" t="s">
        <v>1354</v>
      </c>
      <c r="B52" s="473" t="s">
        <v>18</v>
      </c>
      <c r="C52" s="20">
        <v>12745</v>
      </c>
      <c r="D52" s="998">
        <v>12745</v>
      </c>
      <c r="E52" s="20">
        <v>1267</v>
      </c>
      <c r="F52" s="20">
        <v>1267</v>
      </c>
    </row>
    <row r="53" spans="1:6" ht="13.8" thickBot="1" x14ac:dyDescent="0.3">
      <c r="A53" s="1501" t="s">
        <v>1354</v>
      </c>
      <c r="B53" s="471" t="s">
        <v>1107</v>
      </c>
      <c r="C53" s="936">
        <v>2</v>
      </c>
      <c r="D53" s="994">
        <v>45</v>
      </c>
      <c r="E53" s="73">
        <v>2.4470000000000001</v>
      </c>
      <c r="F53" s="936">
        <v>60</v>
      </c>
    </row>
    <row r="54" spans="1:6" ht="13.8" thickBot="1" x14ac:dyDescent="0.3">
      <c r="A54" s="1501" t="s">
        <v>1354</v>
      </c>
      <c r="B54" s="473" t="s">
        <v>287</v>
      </c>
      <c r="C54" s="73">
        <v>12.4578326255062</v>
      </c>
      <c r="D54" s="940">
        <v>54.035007939451198</v>
      </c>
      <c r="E54" s="73">
        <v>13.8933772459355</v>
      </c>
      <c r="F54" s="73">
        <v>55.806941094881502</v>
      </c>
    </row>
    <row r="55" spans="1:6" x14ac:dyDescent="0.25">
      <c r="A55" s="1502" t="s">
        <v>1354</v>
      </c>
      <c r="B55" s="586" t="s">
        <v>254</v>
      </c>
      <c r="C55" s="942">
        <v>0.206939466646821</v>
      </c>
      <c r="D55" s="961">
        <v>0.89758596534302304</v>
      </c>
      <c r="E55" s="942">
        <v>0.73196493141687602</v>
      </c>
      <c r="F55" s="942">
        <v>2.9401579679304199</v>
      </c>
    </row>
    <row r="56" spans="1:6" ht="13.8" thickBot="1" x14ac:dyDescent="0.3">
      <c r="A56" s="1500" t="s">
        <v>1312</v>
      </c>
      <c r="B56" s="471" t="s">
        <v>1106</v>
      </c>
      <c r="C56" s="932">
        <v>7.9148976778798898</v>
      </c>
      <c r="D56" s="938">
        <v>19.1969667662596</v>
      </c>
      <c r="E56" s="932">
        <v>7.9879894767842803</v>
      </c>
      <c r="F56" s="932">
        <v>27.1976715755554</v>
      </c>
    </row>
    <row r="57" spans="1:6" ht="13.8" thickBot="1" x14ac:dyDescent="0.3">
      <c r="A57" s="1501" t="s">
        <v>1355</v>
      </c>
      <c r="B57" s="473" t="s">
        <v>17</v>
      </c>
      <c r="C57" s="936">
        <v>662</v>
      </c>
      <c r="D57" s="994">
        <v>662</v>
      </c>
      <c r="E57" s="936">
        <v>110</v>
      </c>
      <c r="F57" s="936">
        <v>110</v>
      </c>
    </row>
    <row r="58" spans="1:6" ht="13.8" thickBot="1" x14ac:dyDescent="0.3">
      <c r="A58" s="1501" t="s">
        <v>1355</v>
      </c>
      <c r="B58" s="473" t="s">
        <v>18</v>
      </c>
      <c r="C58" s="18">
        <v>642</v>
      </c>
      <c r="D58" s="996">
        <v>642</v>
      </c>
      <c r="E58" s="18">
        <v>94</v>
      </c>
      <c r="F58" s="18">
        <v>94</v>
      </c>
    </row>
    <row r="59" spans="1:6" ht="13.8" thickBot="1" x14ac:dyDescent="0.3">
      <c r="A59" s="1501" t="s">
        <v>1355</v>
      </c>
      <c r="B59" s="471" t="s">
        <v>1107</v>
      </c>
      <c r="C59" s="73">
        <v>2.4950000000000001</v>
      </c>
      <c r="D59" s="994">
        <v>10</v>
      </c>
      <c r="E59" s="73">
        <v>3.1360000000000001</v>
      </c>
      <c r="F59" s="936">
        <v>10</v>
      </c>
    </row>
    <row r="60" spans="1:6" ht="13.8" thickBot="1" x14ac:dyDescent="0.3">
      <c r="A60" s="1501" t="s">
        <v>1355</v>
      </c>
      <c r="B60" s="473" t="s">
        <v>287</v>
      </c>
      <c r="C60" s="73">
        <v>16.9951085177225</v>
      </c>
      <c r="D60" s="940">
        <v>29.247427089286798</v>
      </c>
      <c r="E60" s="73">
        <v>13.300061356660001</v>
      </c>
      <c r="F60" s="73">
        <v>41.975226773324501</v>
      </c>
    </row>
    <row r="61" spans="1:6" x14ac:dyDescent="0.25">
      <c r="A61" s="1502" t="s">
        <v>1355</v>
      </c>
      <c r="B61" s="586" t="s">
        <v>254</v>
      </c>
      <c r="C61" s="942">
        <v>1.25784515589676</v>
      </c>
      <c r="D61" s="961">
        <v>2.1646660536671498</v>
      </c>
      <c r="E61" s="942">
        <v>2.5725301376891698</v>
      </c>
      <c r="F61" s="942">
        <v>8.1189502074471598</v>
      </c>
    </row>
    <row r="62" spans="1:6" ht="13.8" thickBot="1" x14ac:dyDescent="0.3">
      <c r="A62" s="1500" t="s">
        <v>1356</v>
      </c>
      <c r="B62" s="471" t="s">
        <v>1106</v>
      </c>
      <c r="C62" s="932">
        <v>11.1657622015121</v>
      </c>
      <c r="D62" s="938">
        <v>23.123802745255599</v>
      </c>
      <c r="E62" s="1040">
        <v>18.7217026592003</v>
      </c>
      <c r="F62" s="932">
        <v>30.656359997604401</v>
      </c>
    </row>
    <row r="63" spans="1:6" ht="13.8" thickBot="1" x14ac:dyDescent="0.3">
      <c r="A63" s="1501" t="s">
        <v>1357</v>
      </c>
      <c r="B63" s="473" t="s">
        <v>17</v>
      </c>
      <c r="C63" s="936">
        <v>480</v>
      </c>
      <c r="D63" s="994">
        <v>480</v>
      </c>
      <c r="E63" s="957">
        <v>63</v>
      </c>
      <c r="F63" s="936">
        <v>63</v>
      </c>
    </row>
    <row r="64" spans="1:6" ht="13.8" thickBot="1" x14ac:dyDescent="0.3">
      <c r="A64" s="1501" t="s">
        <v>1357</v>
      </c>
      <c r="B64" s="473" t="s">
        <v>18</v>
      </c>
      <c r="C64" s="18">
        <v>491</v>
      </c>
      <c r="D64" s="996">
        <v>491</v>
      </c>
      <c r="E64" s="977">
        <v>56</v>
      </c>
      <c r="F64" s="18">
        <v>56</v>
      </c>
    </row>
    <row r="65" spans="1:6" ht="13.8" thickBot="1" x14ac:dyDescent="0.3">
      <c r="A65" s="1501" t="s">
        <v>1357</v>
      </c>
      <c r="B65" s="471" t="s">
        <v>1107</v>
      </c>
      <c r="C65" s="73">
        <v>2.6339999999999999</v>
      </c>
      <c r="D65" s="994">
        <v>12</v>
      </c>
      <c r="E65" s="956">
        <v>2.7069999999999999</v>
      </c>
      <c r="F65" s="936">
        <v>15</v>
      </c>
    </row>
    <row r="66" spans="1:6" ht="13.8" thickBot="1" x14ac:dyDescent="0.3">
      <c r="A66" s="1501" t="s">
        <v>1357</v>
      </c>
      <c r="B66" s="473" t="s">
        <v>287</v>
      </c>
      <c r="C66" s="73">
        <v>31.196307814107101</v>
      </c>
      <c r="D66" s="940">
        <v>37.622140025300702</v>
      </c>
      <c r="E66" s="956">
        <v>54.841352540293798</v>
      </c>
      <c r="F66" s="73">
        <v>48.412287730172601</v>
      </c>
    </row>
    <row r="67" spans="1:6" x14ac:dyDescent="0.25">
      <c r="A67" s="1502" t="s">
        <v>1357</v>
      </c>
      <c r="B67" s="586" t="s">
        <v>254</v>
      </c>
      <c r="C67" s="942">
        <v>2.6401779791956499</v>
      </c>
      <c r="D67" s="961">
        <v>3.1840032550293298</v>
      </c>
      <c r="E67" s="958">
        <v>13.743106034019499</v>
      </c>
      <c r="F67" s="942">
        <v>12.131998442897199</v>
      </c>
    </row>
    <row r="68" spans="1:6" ht="13.8" thickBot="1" x14ac:dyDescent="0.3">
      <c r="A68" s="1500" t="s">
        <v>1358</v>
      </c>
      <c r="B68" s="471" t="s">
        <v>1106</v>
      </c>
      <c r="C68" s="932">
        <v>9.5429682641774605</v>
      </c>
      <c r="D68" s="938">
        <v>19.419038020289001</v>
      </c>
      <c r="E68" s="1040">
        <v>13.819568046641599</v>
      </c>
      <c r="F68" s="1040">
        <v>24.253566620026898</v>
      </c>
    </row>
    <row r="69" spans="1:6" ht="13.8" thickBot="1" x14ac:dyDescent="0.3">
      <c r="A69" s="1501" t="s">
        <v>1359</v>
      </c>
      <c r="B69" s="473" t="s">
        <v>17</v>
      </c>
      <c r="C69" s="936">
        <v>501</v>
      </c>
      <c r="D69" s="994">
        <v>501</v>
      </c>
      <c r="E69" s="957">
        <v>57</v>
      </c>
      <c r="F69" s="957">
        <v>57</v>
      </c>
    </row>
    <row r="70" spans="1:6" ht="13.8" thickBot="1" x14ac:dyDescent="0.3">
      <c r="A70" s="1501" t="s">
        <v>1359</v>
      </c>
      <c r="B70" s="473" t="s">
        <v>18</v>
      </c>
      <c r="C70" s="18">
        <v>541</v>
      </c>
      <c r="D70" s="996">
        <v>541</v>
      </c>
      <c r="E70" s="977">
        <v>48</v>
      </c>
      <c r="F70" s="977">
        <v>48</v>
      </c>
    </row>
    <row r="71" spans="1:6" ht="13.8" thickBot="1" x14ac:dyDescent="0.3">
      <c r="A71" s="1501" t="s">
        <v>1359</v>
      </c>
      <c r="B71" s="471" t="s">
        <v>1107</v>
      </c>
      <c r="C71" s="73">
        <v>2.4329999999999998</v>
      </c>
      <c r="D71" s="994">
        <v>10</v>
      </c>
      <c r="E71" s="956">
        <v>2.9060000000000001</v>
      </c>
      <c r="F71" s="957">
        <v>15</v>
      </c>
    </row>
    <row r="72" spans="1:6" ht="13.8" thickBot="1" x14ac:dyDescent="0.3">
      <c r="A72" s="1501" t="s">
        <v>1359</v>
      </c>
      <c r="B72" s="473" t="s">
        <v>287</v>
      </c>
      <c r="C72" s="73">
        <v>22.0838760548063</v>
      </c>
      <c r="D72" s="940">
        <v>28.891027600971299</v>
      </c>
      <c r="E72" s="956">
        <v>30.7365479332727</v>
      </c>
      <c r="F72" s="956">
        <v>50.477276338545401</v>
      </c>
    </row>
    <row r="73" spans="1:6" x14ac:dyDescent="0.25">
      <c r="A73" s="1502" t="s">
        <v>1359</v>
      </c>
      <c r="B73" s="586" t="s">
        <v>254</v>
      </c>
      <c r="C73" s="942">
        <v>1.7805223194689801</v>
      </c>
      <c r="D73" s="961">
        <v>2.3293519375068299</v>
      </c>
      <c r="E73" s="958">
        <v>8.3196532237080696</v>
      </c>
      <c r="F73" s="958">
        <v>13.662999362377199</v>
      </c>
    </row>
    <row r="74" spans="1:6" ht="13.8" thickBot="1" x14ac:dyDescent="0.3">
      <c r="A74" s="1500" t="s">
        <v>1360</v>
      </c>
      <c r="B74" s="471" t="s">
        <v>1106</v>
      </c>
      <c r="C74" s="932">
        <v>17.2600408054745</v>
      </c>
      <c r="D74" s="938">
        <v>48.990181816150297</v>
      </c>
      <c r="E74" s="932">
        <v>16.9699581825232</v>
      </c>
      <c r="F74" s="932">
        <v>52.192650140186998</v>
      </c>
    </row>
    <row r="75" spans="1:6" ht="13.8" thickBot="1" x14ac:dyDescent="0.3">
      <c r="A75" s="1501" t="s">
        <v>1361</v>
      </c>
      <c r="B75" s="473" t="s">
        <v>17</v>
      </c>
      <c r="C75" s="955">
        <v>2440</v>
      </c>
      <c r="D75" s="989">
        <v>2440</v>
      </c>
      <c r="E75" s="936">
        <v>336</v>
      </c>
      <c r="F75" s="936">
        <v>336</v>
      </c>
    </row>
    <row r="76" spans="1:6" ht="13.8" thickBot="1" x14ac:dyDescent="0.3">
      <c r="A76" s="1501" t="s">
        <v>1361</v>
      </c>
      <c r="B76" s="473" t="s">
        <v>18</v>
      </c>
      <c r="C76" s="20">
        <v>2270</v>
      </c>
      <c r="D76" s="998">
        <v>2270</v>
      </c>
      <c r="E76" s="18">
        <v>279</v>
      </c>
      <c r="F76" s="18">
        <v>279</v>
      </c>
    </row>
    <row r="77" spans="1:6" ht="13.8" thickBot="1" x14ac:dyDescent="0.3">
      <c r="A77" s="1501" t="s">
        <v>1361</v>
      </c>
      <c r="B77" s="471" t="s">
        <v>1107</v>
      </c>
      <c r="C77" s="73">
        <v>3.9289999999999998</v>
      </c>
      <c r="D77" s="994">
        <v>20</v>
      </c>
      <c r="E77" s="73">
        <v>3.4940000000000002</v>
      </c>
      <c r="F77" s="936">
        <v>20</v>
      </c>
    </row>
    <row r="78" spans="1:6" ht="13.8" thickBot="1" x14ac:dyDescent="0.3">
      <c r="A78" s="1501" t="s">
        <v>1361</v>
      </c>
      <c r="B78" s="473" t="s">
        <v>287</v>
      </c>
      <c r="C78" s="73">
        <v>37.515238528910203</v>
      </c>
      <c r="D78" s="940">
        <v>78.189127907786798</v>
      </c>
      <c r="E78" s="73">
        <v>32.729460267996501</v>
      </c>
      <c r="F78" s="73">
        <v>78.282128231120893</v>
      </c>
    </row>
    <row r="79" spans="1:6" x14ac:dyDescent="0.25">
      <c r="A79" s="1502" t="s">
        <v>1361</v>
      </c>
      <c r="B79" s="586" t="s">
        <v>254</v>
      </c>
      <c r="C79" s="942">
        <v>1.4766090884245</v>
      </c>
      <c r="D79" s="961">
        <v>3.0775434573247198</v>
      </c>
      <c r="E79" s="942">
        <v>3.67457821133894</v>
      </c>
      <c r="F79" s="942">
        <v>8.7888342911841608</v>
      </c>
    </row>
    <row r="80" spans="1:6" ht="13.8" thickBot="1" x14ac:dyDescent="0.3">
      <c r="A80" s="1500" t="s">
        <v>156</v>
      </c>
      <c r="B80" s="471" t="s">
        <v>1106</v>
      </c>
      <c r="C80" s="932">
        <v>10.4550465106893</v>
      </c>
      <c r="D80" s="938">
        <v>46.0791977492472</v>
      </c>
      <c r="E80" s="932">
        <v>11.5613934859567</v>
      </c>
      <c r="F80" s="932">
        <v>48.482682796599597</v>
      </c>
    </row>
    <row r="81" spans="1:10" ht="13.8" thickBot="1" x14ac:dyDescent="0.3">
      <c r="A81" s="1501"/>
      <c r="B81" s="473" t="s">
        <v>17</v>
      </c>
      <c r="C81" s="955">
        <v>36293</v>
      </c>
      <c r="D81" s="989">
        <v>36293</v>
      </c>
      <c r="E81" s="955">
        <v>4243</v>
      </c>
      <c r="F81" s="955">
        <v>4243</v>
      </c>
    </row>
    <row r="82" spans="1:10" ht="13.8" thickBot="1" x14ac:dyDescent="0.3">
      <c r="A82" s="1501"/>
      <c r="B82" s="473" t="s">
        <v>18</v>
      </c>
      <c r="C82" s="20">
        <v>36750</v>
      </c>
      <c r="D82" s="998">
        <v>36750</v>
      </c>
      <c r="E82" s="20">
        <v>3788</v>
      </c>
      <c r="F82" s="20">
        <v>3788</v>
      </c>
    </row>
    <row r="83" spans="1:10" ht="13.8" thickBot="1" x14ac:dyDescent="0.3">
      <c r="A83" s="1501"/>
      <c r="B83" s="471" t="s">
        <v>1107</v>
      </c>
      <c r="C83" s="73">
        <v>2.75</v>
      </c>
      <c r="D83" s="940">
        <v>30</v>
      </c>
      <c r="E83" s="73">
        <v>3</v>
      </c>
      <c r="F83" s="936">
        <v>30</v>
      </c>
    </row>
    <row r="84" spans="1:10" ht="13.8" thickBot="1" x14ac:dyDescent="0.3">
      <c r="A84" s="1501"/>
      <c r="B84" s="473" t="s">
        <v>287</v>
      </c>
      <c r="C84" s="73">
        <v>23.701120601519701</v>
      </c>
      <c r="D84" s="940">
        <v>60.968912677903504</v>
      </c>
      <c r="E84" s="73">
        <v>25.1809862348656</v>
      </c>
      <c r="F84" s="73">
        <v>64.178404075246505</v>
      </c>
    </row>
    <row r="85" spans="1:10" x14ac:dyDescent="0.25">
      <c r="A85" s="1502"/>
      <c r="B85" s="586" t="s">
        <v>254</v>
      </c>
      <c r="C85" s="942">
        <v>0.231852061674026</v>
      </c>
      <c r="D85" s="961">
        <v>0.59641771121527298</v>
      </c>
      <c r="E85" s="942">
        <v>0.76725283897729402</v>
      </c>
      <c r="F85" s="942">
        <v>1.95548586812639</v>
      </c>
    </row>
    <row r="86" spans="1:10" ht="58.5" customHeight="1" x14ac:dyDescent="0.25">
      <c r="A86" s="1520" t="s">
        <v>1362</v>
      </c>
      <c r="B86" s="1520"/>
      <c r="C86" s="1520"/>
      <c r="D86" s="1520"/>
      <c r="E86" s="1520"/>
      <c r="F86" s="1520"/>
    </row>
    <row r="88" spans="1:10" x14ac:dyDescent="0.25">
      <c r="A88" s="1215" t="s">
        <v>290</v>
      </c>
      <c r="B88" s="1215"/>
      <c r="C88" s="1215"/>
      <c r="D88" s="1215"/>
      <c r="E88" s="1215"/>
      <c r="F88" s="1215"/>
    </row>
    <row r="89" spans="1:10" x14ac:dyDescent="0.25">
      <c r="A89" s="1215" t="s">
        <v>291</v>
      </c>
      <c r="B89" s="1215"/>
      <c r="C89" s="1215"/>
      <c r="D89" s="1215"/>
      <c r="E89" s="1215"/>
      <c r="F89" s="1215"/>
      <c r="G89" s="1215"/>
      <c r="H89" s="1215"/>
      <c r="I89" s="1215"/>
      <c r="J89" s="1215"/>
    </row>
  </sheetData>
  <mergeCells count="21">
    <mergeCell ref="A86:F86"/>
    <mergeCell ref="A88:F88"/>
    <mergeCell ref="A89:J89"/>
    <mergeCell ref="A50:A55"/>
    <mergeCell ref="A56:A61"/>
    <mergeCell ref="A62:A67"/>
    <mergeCell ref="A68:A73"/>
    <mergeCell ref="A74:A79"/>
    <mergeCell ref="A80:A85"/>
    <mergeCell ref="A44:A49"/>
    <mergeCell ref="A1:F1"/>
    <mergeCell ref="A5:F5"/>
    <mergeCell ref="A6:B7"/>
    <mergeCell ref="C6:D6"/>
    <mergeCell ref="E6:F6"/>
    <mergeCell ref="A8:A13"/>
    <mergeCell ref="A14:A19"/>
    <mergeCell ref="A20:A25"/>
    <mergeCell ref="A26:A31"/>
    <mergeCell ref="A32:A37"/>
    <mergeCell ref="A38:A43"/>
  </mergeCells>
  <hyperlinks>
    <hyperlink ref="A3" location="Kapitel5" display="&lt;  Zurück zur Übersicht"/>
  </hyperlinks>
  <pageMargins left="0.7" right="0.7" top="0.78740157499999996" bottom="0.78740157499999996"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zoomScaleNormal="100" workbookViewId="0">
      <selection sqref="A1:Y1"/>
    </sheetView>
  </sheetViews>
  <sheetFormatPr baseColWidth="10" defaultColWidth="11.44140625" defaultRowHeight="13.2" x14ac:dyDescent="0.25"/>
  <cols>
    <col min="1" max="25" width="15.6640625" style="69" customWidth="1"/>
    <col min="26" max="16384" width="11.44140625" style="69"/>
  </cols>
  <sheetData>
    <row r="1" spans="1:25" ht="24.6" x14ac:dyDescent="0.4">
      <c r="A1" s="1304" t="s">
        <v>1363</v>
      </c>
      <c r="B1" s="1304"/>
      <c r="C1" s="1304"/>
      <c r="D1" s="1304"/>
      <c r="E1" s="1304"/>
      <c r="F1" s="1304"/>
      <c r="G1" s="1304"/>
      <c r="H1" s="1304"/>
      <c r="I1" s="1304"/>
      <c r="J1" s="1304"/>
      <c r="K1" s="1304"/>
      <c r="L1" s="1304"/>
      <c r="M1" s="1304"/>
      <c r="N1" s="1304"/>
      <c r="O1" s="1304"/>
      <c r="P1" s="1304"/>
      <c r="Q1" s="1304"/>
      <c r="R1" s="1304"/>
      <c r="S1" s="1304"/>
      <c r="T1" s="1304"/>
      <c r="U1" s="1304"/>
      <c r="V1" s="1304"/>
      <c r="W1" s="1304"/>
      <c r="X1" s="1304"/>
      <c r="Y1" s="1304"/>
    </row>
    <row r="3" spans="1:25" ht="13.8" x14ac:dyDescent="0.25">
      <c r="A3" s="434" t="s">
        <v>7</v>
      </c>
      <c r="B3" s="950"/>
    </row>
    <row r="5" spans="1:25" ht="14.25" customHeight="1" x14ac:dyDescent="0.25">
      <c r="A5" s="1539" t="s">
        <v>1364</v>
      </c>
      <c r="B5" s="1539"/>
      <c r="C5" s="1539"/>
      <c r="D5" s="1539"/>
      <c r="E5" s="1539"/>
      <c r="F5" s="1539"/>
      <c r="G5" s="1539"/>
      <c r="H5" s="1539"/>
      <c r="I5" s="1539"/>
      <c r="J5" s="1539"/>
      <c r="K5" s="1539"/>
      <c r="L5" s="1539"/>
      <c r="M5" s="1539"/>
      <c r="N5" s="1539"/>
      <c r="O5" s="1539"/>
      <c r="P5" s="1539"/>
      <c r="Q5" s="1539"/>
      <c r="R5" s="1539"/>
      <c r="S5" s="1539"/>
      <c r="T5" s="1539"/>
      <c r="U5" s="1539"/>
      <c r="V5" s="1539"/>
      <c r="W5" s="1539"/>
      <c r="X5" s="1539"/>
      <c r="Y5" s="1539"/>
    </row>
    <row r="6" spans="1:25" x14ac:dyDescent="0.25">
      <c r="A6" s="1540" t="s">
        <v>1365</v>
      </c>
      <c r="B6" s="1542" t="s">
        <v>19</v>
      </c>
      <c r="C6" s="1543"/>
      <c r="D6" s="1543"/>
      <c r="E6" s="1544"/>
      <c r="F6" s="1545" t="s">
        <v>27</v>
      </c>
      <c r="G6" s="1546"/>
      <c r="H6" s="1546"/>
      <c r="I6" s="1547"/>
      <c r="J6" s="1548" t="s">
        <v>97</v>
      </c>
      <c r="K6" s="1530"/>
      <c r="L6" s="1530"/>
      <c r="M6" s="1531"/>
      <c r="N6" s="1548" t="s">
        <v>107</v>
      </c>
      <c r="O6" s="1530"/>
      <c r="P6" s="1530"/>
      <c r="Q6" s="1531"/>
      <c r="R6" s="1548" t="s">
        <v>117</v>
      </c>
      <c r="S6" s="1530"/>
      <c r="T6" s="1530"/>
      <c r="U6" s="1531"/>
      <c r="V6" s="1515" t="s">
        <v>125</v>
      </c>
      <c r="W6" s="1515"/>
      <c r="X6" s="1515"/>
      <c r="Y6" s="1515"/>
    </row>
    <row r="7" spans="1:25" x14ac:dyDescent="0.25">
      <c r="A7" s="1541"/>
      <c r="B7" s="1041" t="s">
        <v>1302</v>
      </c>
      <c r="C7" s="1041" t="s">
        <v>17</v>
      </c>
      <c r="D7" s="1041" t="s">
        <v>154</v>
      </c>
      <c r="E7" s="1042" t="s">
        <v>254</v>
      </c>
      <c r="F7" s="1043" t="s">
        <v>1302</v>
      </c>
      <c r="G7" s="1043" t="s">
        <v>17</v>
      </c>
      <c r="H7" s="1043" t="s">
        <v>154</v>
      </c>
      <c r="I7" s="1044" t="s">
        <v>254</v>
      </c>
      <c r="J7" s="784" t="s">
        <v>1302</v>
      </c>
      <c r="K7" s="640" t="s">
        <v>17</v>
      </c>
      <c r="L7" s="640" t="s">
        <v>154</v>
      </c>
      <c r="M7" s="982" t="s">
        <v>254</v>
      </c>
      <c r="N7" s="784" t="s">
        <v>1302</v>
      </c>
      <c r="O7" s="640" t="s">
        <v>17</v>
      </c>
      <c r="P7" s="640" t="s">
        <v>154</v>
      </c>
      <c r="Q7" s="982" t="s">
        <v>254</v>
      </c>
      <c r="R7" s="784" t="s">
        <v>1302</v>
      </c>
      <c r="S7" s="640" t="s">
        <v>17</v>
      </c>
      <c r="T7" s="640" t="s">
        <v>154</v>
      </c>
      <c r="U7" s="982" t="s">
        <v>254</v>
      </c>
      <c r="V7" s="640" t="s">
        <v>1302</v>
      </c>
      <c r="W7" s="640" t="s">
        <v>17</v>
      </c>
      <c r="X7" s="640" t="s">
        <v>154</v>
      </c>
      <c r="Y7" s="982" t="s">
        <v>254</v>
      </c>
    </row>
    <row r="8" spans="1:25" ht="13.8" thickBot="1" x14ac:dyDescent="0.3">
      <c r="A8" s="473" t="s">
        <v>1366</v>
      </c>
      <c r="B8" s="953">
        <v>12652</v>
      </c>
      <c r="C8" s="953">
        <v>12330</v>
      </c>
      <c r="D8" s="932">
        <v>22.252656221637299</v>
      </c>
      <c r="E8" s="938">
        <v>0.329168282390013</v>
      </c>
      <c r="F8" s="953">
        <v>1178</v>
      </c>
      <c r="G8" s="953">
        <v>1296</v>
      </c>
      <c r="H8" s="932">
        <v>19.784323945030302</v>
      </c>
      <c r="I8" s="938">
        <v>0.97859099113190895</v>
      </c>
      <c r="J8" s="1045">
        <v>545</v>
      </c>
      <c r="K8" s="934">
        <v>596</v>
      </c>
      <c r="L8" s="932">
        <v>20.788454880812299</v>
      </c>
      <c r="M8" s="938">
        <v>1.50139183430434</v>
      </c>
      <c r="N8" s="1045">
        <v>422</v>
      </c>
      <c r="O8" s="934">
        <v>471</v>
      </c>
      <c r="P8" s="932">
        <v>19.980871202545998</v>
      </c>
      <c r="Q8" s="938">
        <v>1.63630864843385</v>
      </c>
      <c r="R8" s="1045">
        <v>178</v>
      </c>
      <c r="S8" s="934">
        <v>196</v>
      </c>
      <c r="T8" s="932">
        <v>17.850057142222401</v>
      </c>
      <c r="U8" s="938">
        <v>2.30811005619239</v>
      </c>
      <c r="V8" s="934">
        <v>33</v>
      </c>
      <c r="W8" s="934">
        <v>33</v>
      </c>
      <c r="X8" s="932">
        <v>14.4292375688061</v>
      </c>
      <c r="Y8" s="932">
        <v>4.7680243286615998</v>
      </c>
    </row>
    <row r="9" spans="1:25" ht="13.8" thickBot="1" x14ac:dyDescent="0.3">
      <c r="A9" s="473" t="s">
        <v>1367</v>
      </c>
      <c r="B9" s="955">
        <v>9281</v>
      </c>
      <c r="C9" s="955">
        <v>8945</v>
      </c>
      <c r="D9" s="73">
        <v>16.143425866746</v>
      </c>
      <c r="E9" s="940">
        <v>0.29117271873884998</v>
      </c>
      <c r="F9" s="936">
        <v>881</v>
      </c>
      <c r="G9" s="936">
        <v>984</v>
      </c>
      <c r="H9" s="73">
        <v>15.0265957587094</v>
      </c>
      <c r="I9" s="940">
        <v>0.87777416116247797</v>
      </c>
      <c r="J9" s="1046">
        <v>436</v>
      </c>
      <c r="K9" s="936">
        <v>488</v>
      </c>
      <c r="L9" s="73">
        <v>16.998124608410802</v>
      </c>
      <c r="M9" s="940">
        <v>1.3897387221369299</v>
      </c>
      <c r="N9" s="1046">
        <v>281</v>
      </c>
      <c r="O9" s="936">
        <v>317</v>
      </c>
      <c r="P9" s="73">
        <v>13.4467915381903</v>
      </c>
      <c r="Q9" s="940">
        <v>1.39608553739095</v>
      </c>
      <c r="R9" s="1046">
        <v>139</v>
      </c>
      <c r="S9" s="936">
        <v>149</v>
      </c>
      <c r="T9" s="73">
        <v>13.5640171221436</v>
      </c>
      <c r="U9" s="940">
        <v>2.06383287944593</v>
      </c>
      <c r="V9" s="936">
        <v>25</v>
      </c>
      <c r="W9" s="936">
        <v>31</v>
      </c>
      <c r="X9" s="73">
        <v>13.5808949287981</v>
      </c>
      <c r="Y9" s="73">
        <v>4.6486103722918104</v>
      </c>
    </row>
    <row r="10" spans="1:25" ht="13.8" thickBot="1" x14ac:dyDescent="0.3">
      <c r="A10" s="473" t="s">
        <v>1368</v>
      </c>
      <c r="B10" s="20">
        <v>6117</v>
      </c>
      <c r="C10" s="20">
        <v>5794</v>
      </c>
      <c r="D10" s="975">
        <v>10.457661041130001</v>
      </c>
      <c r="E10" s="991">
        <v>0.242167450523221</v>
      </c>
      <c r="F10" s="18">
        <v>656</v>
      </c>
      <c r="G10" s="18">
        <v>737</v>
      </c>
      <c r="H10" s="975">
        <v>11.2526170115658</v>
      </c>
      <c r="I10" s="991">
        <v>0.77627487250258398</v>
      </c>
      <c r="J10" s="1047">
        <v>317</v>
      </c>
      <c r="K10" s="18">
        <v>341</v>
      </c>
      <c r="L10" s="975">
        <v>11.875422704177099</v>
      </c>
      <c r="M10" s="991">
        <v>1.1969107387842299</v>
      </c>
      <c r="N10" s="1047">
        <v>216</v>
      </c>
      <c r="O10" s="18">
        <v>248</v>
      </c>
      <c r="P10" s="975">
        <v>10.542905304510001</v>
      </c>
      <c r="Q10" s="991">
        <v>1.2567493053530101</v>
      </c>
      <c r="R10" s="1047">
        <v>102</v>
      </c>
      <c r="S10" s="18">
        <v>122</v>
      </c>
      <c r="T10" s="975">
        <v>11.084457931756299</v>
      </c>
      <c r="U10" s="991">
        <v>1.89225274946369</v>
      </c>
      <c r="V10" s="18">
        <v>21</v>
      </c>
      <c r="W10" s="18">
        <v>26</v>
      </c>
      <c r="X10" s="975">
        <v>11.557478502315201</v>
      </c>
      <c r="Y10" s="975">
        <v>4.3382659787809201</v>
      </c>
    </row>
    <row r="11" spans="1:25" ht="13.8" thickBot="1" x14ac:dyDescent="0.3">
      <c r="A11" s="473" t="s">
        <v>1369</v>
      </c>
      <c r="B11" s="955">
        <v>3538</v>
      </c>
      <c r="C11" s="955">
        <v>3417</v>
      </c>
      <c r="D11" s="73">
        <v>6.1673801606178698</v>
      </c>
      <c r="E11" s="940">
        <v>0.190375717259092</v>
      </c>
      <c r="F11" s="936">
        <v>387</v>
      </c>
      <c r="G11" s="936">
        <v>449</v>
      </c>
      <c r="H11" s="73">
        <v>6.8581261077693298</v>
      </c>
      <c r="I11" s="940">
        <v>0.62084930741250099</v>
      </c>
      <c r="J11" s="1046">
        <v>170</v>
      </c>
      <c r="K11" s="936">
        <v>182</v>
      </c>
      <c r="L11" s="73">
        <v>6.3460166516552299</v>
      </c>
      <c r="M11" s="940">
        <v>0.90199147320861095</v>
      </c>
      <c r="N11" s="1046">
        <v>138</v>
      </c>
      <c r="O11" s="936">
        <v>166</v>
      </c>
      <c r="P11" s="73">
        <v>7.04624574207278</v>
      </c>
      <c r="Q11" s="940">
        <v>1.0473056981153199</v>
      </c>
      <c r="R11" s="1046">
        <v>65</v>
      </c>
      <c r="S11" s="936">
        <v>77</v>
      </c>
      <c r="T11" s="73">
        <v>6.9984390629480204</v>
      </c>
      <c r="U11" s="940">
        <v>1.5377253948295599</v>
      </c>
      <c r="V11" s="936">
        <v>14</v>
      </c>
      <c r="W11" s="936">
        <v>24</v>
      </c>
      <c r="X11" s="73">
        <v>10.6863230324866</v>
      </c>
      <c r="Y11" s="73">
        <v>4.1920572367696201</v>
      </c>
    </row>
    <row r="12" spans="1:25" ht="13.8" thickBot="1" x14ac:dyDescent="0.3">
      <c r="A12" s="473" t="s">
        <v>1370</v>
      </c>
      <c r="B12" s="20">
        <v>2930</v>
      </c>
      <c r="C12" s="20">
        <v>2859</v>
      </c>
      <c r="D12" s="975">
        <v>5.1603684175422</v>
      </c>
      <c r="E12" s="991">
        <v>0.17507315378548699</v>
      </c>
      <c r="F12" s="18">
        <v>317</v>
      </c>
      <c r="G12" s="18">
        <v>339</v>
      </c>
      <c r="H12" s="975">
        <v>5.1814697931134601</v>
      </c>
      <c r="I12" s="991">
        <v>0.54448268939394195</v>
      </c>
      <c r="J12" s="1047">
        <v>155</v>
      </c>
      <c r="K12" s="18">
        <v>169</v>
      </c>
      <c r="L12" s="975">
        <v>5.8983251949481597</v>
      </c>
      <c r="M12" s="991">
        <v>0.87166926788300303</v>
      </c>
      <c r="N12" s="1047">
        <v>100</v>
      </c>
      <c r="O12" s="18">
        <v>101</v>
      </c>
      <c r="P12" s="975">
        <v>4.2833517912303201</v>
      </c>
      <c r="Q12" s="991">
        <v>0.82860341629061995</v>
      </c>
      <c r="R12" s="1047">
        <v>51</v>
      </c>
      <c r="S12" s="18">
        <v>58</v>
      </c>
      <c r="T12" s="975">
        <v>5.26479904888338</v>
      </c>
      <c r="U12" s="991">
        <v>1.3461072551035</v>
      </c>
      <c r="V12" s="977">
        <v>11</v>
      </c>
      <c r="W12" s="977">
        <v>11</v>
      </c>
      <c r="X12" s="976">
        <v>5.0376903941720697</v>
      </c>
      <c r="Y12" s="976">
        <v>2.9678738751529701</v>
      </c>
    </row>
    <row r="13" spans="1:25" ht="13.8" thickBot="1" x14ac:dyDescent="0.3">
      <c r="A13" s="473" t="s">
        <v>1371</v>
      </c>
      <c r="B13" s="955">
        <v>2266</v>
      </c>
      <c r="C13" s="955">
        <v>2275</v>
      </c>
      <c r="D13" s="73">
        <v>4.10611898753797</v>
      </c>
      <c r="E13" s="940">
        <v>0.157034647796927</v>
      </c>
      <c r="F13" s="936">
        <v>242</v>
      </c>
      <c r="G13" s="936">
        <v>270</v>
      </c>
      <c r="H13" s="73">
        <v>4.1236352582942004</v>
      </c>
      <c r="I13" s="940">
        <v>0.48843512019566898</v>
      </c>
      <c r="J13" s="1046">
        <v>105</v>
      </c>
      <c r="K13" s="936">
        <v>120</v>
      </c>
      <c r="L13" s="73">
        <v>4.18864932116022</v>
      </c>
      <c r="M13" s="940">
        <v>0.74119790632148397</v>
      </c>
      <c r="N13" s="1046">
        <v>87</v>
      </c>
      <c r="O13" s="936">
        <v>92</v>
      </c>
      <c r="P13" s="73">
        <v>3.9101482354988701</v>
      </c>
      <c r="Q13" s="940">
        <v>0.793225156338068</v>
      </c>
      <c r="R13" s="1046">
        <v>46</v>
      </c>
      <c r="S13" s="936">
        <v>51</v>
      </c>
      <c r="T13" s="73">
        <v>4.6399289944068904</v>
      </c>
      <c r="U13" s="940">
        <v>1.2678621157021299</v>
      </c>
      <c r="V13" s="1048">
        <v>4</v>
      </c>
      <c r="W13" s="1048">
        <v>7</v>
      </c>
      <c r="X13" s="1049">
        <v>3.0236226008887099</v>
      </c>
      <c r="Y13" s="1049">
        <v>2.3235436731805401</v>
      </c>
    </row>
    <row r="14" spans="1:25" ht="13.8" thickBot="1" x14ac:dyDescent="0.3">
      <c r="A14" s="473" t="s">
        <v>1372</v>
      </c>
      <c r="B14" s="20">
        <v>1856</v>
      </c>
      <c r="C14" s="20">
        <v>1825</v>
      </c>
      <c r="D14" s="975">
        <v>3.2940380941158001</v>
      </c>
      <c r="E14" s="991">
        <v>0.14124569015227201</v>
      </c>
      <c r="F14" s="18">
        <v>207</v>
      </c>
      <c r="G14" s="18">
        <v>233</v>
      </c>
      <c r="H14" s="975">
        <v>3.5586782116087301</v>
      </c>
      <c r="I14" s="991">
        <v>0.45507912957583702</v>
      </c>
      <c r="J14" s="1047">
        <v>85</v>
      </c>
      <c r="K14" s="18">
        <v>102</v>
      </c>
      <c r="L14" s="975">
        <v>3.5544020083211398</v>
      </c>
      <c r="M14" s="991">
        <v>0.68503565971168601</v>
      </c>
      <c r="N14" s="1047">
        <v>78</v>
      </c>
      <c r="O14" s="18">
        <v>91</v>
      </c>
      <c r="P14" s="975">
        <v>3.8479764723507102</v>
      </c>
      <c r="Q14" s="991">
        <v>0.78714823224116404</v>
      </c>
      <c r="R14" s="1047">
        <v>34</v>
      </c>
      <c r="S14" s="18">
        <v>32</v>
      </c>
      <c r="T14" s="975">
        <v>2.9392219921386298</v>
      </c>
      <c r="U14" s="991">
        <v>1.01805479390275</v>
      </c>
      <c r="V14" s="977">
        <v>10</v>
      </c>
      <c r="W14" s="977">
        <v>8</v>
      </c>
      <c r="X14" s="976">
        <v>3.6071543307056699</v>
      </c>
      <c r="Y14" s="976">
        <v>2.5302231950421401</v>
      </c>
    </row>
    <row r="15" spans="1:25" ht="13.8" thickBot="1" x14ac:dyDescent="0.3">
      <c r="A15" s="473" t="s">
        <v>1373</v>
      </c>
      <c r="B15" s="955">
        <v>1476</v>
      </c>
      <c r="C15" s="955">
        <v>1466</v>
      </c>
      <c r="D15" s="73">
        <v>2.6453108327069299</v>
      </c>
      <c r="E15" s="940">
        <v>0.12699922311301301</v>
      </c>
      <c r="F15" s="936">
        <v>148</v>
      </c>
      <c r="G15" s="936">
        <v>172</v>
      </c>
      <c r="H15" s="73">
        <v>2.6320542630643202</v>
      </c>
      <c r="I15" s="940">
        <v>0.39324789360322099</v>
      </c>
      <c r="J15" s="1046">
        <v>60</v>
      </c>
      <c r="K15" s="936">
        <v>70</v>
      </c>
      <c r="L15" s="73">
        <v>2.4366105575053898</v>
      </c>
      <c r="M15" s="940">
        <v>0.57046000598246704</v>
      </c>
      <c r="N15" s="1046">
        <v>58</v>
      </c>
      <c r="O15" s="936">
        <v>69</v>
      </c>
      <c r="P15" s="73">
        <v>2.9146039741782799</v>
      </c>
      <c r="Q15" s="940">
        <v>0.68837935315857501</v>
      </c>
      <c r="R15" s="1046">
        <v>21</v>
      </c>
      <c r="S15" s="936">
        <v>25</v>
      </c>
      <c r="T15" s="73">
        <v>2.2779400234562002</v>
      </c>
      <c r="U15" s="940">
        <v>0.89929157393192205</v>
      </c>
      <c r="V15" s="957">
        <v>9</v>
      </c>
      <c r="W15" s="957">
        <v>9</v>
      </c>
      <c r="X15" s="956">
        <v>3.8789328171262398</v>
      </c>
      <c r="Y15" s="956">
        <v>2.62010979568235</v>
      </c>
    </row>
    <row r="16" spans="1:25" ht="13.8" thickBot="1" x14ac:dyDescent="0.3">
      <c r="A16" s="473" t="s">
        <v>1374</v>
      </c>
      <c r="B16" s="20">
        <v>1181</v>
      </c>
      <c r="C16" s="20">
        <v>1186</v>
      </c>
      <c r="D16" s="975">
        <v>2.1412411590200402</v>
      </c>
      <c r="E16" s="991">
        <v>0.114555755760367</v>
      </c>
      <c r="F16" s="18">
        <v>119</v>
      </c>
      <c r="G16" s="18">
        <v>143</v>
      </c>
      <c r="H16" s="975">
        <v>2.1820911246498</v>
      </c>
      <c r="I16" s="991">
        <v>0.35888607741290302</v>
      </c>
      <c r="J16" s="1047">
        <v>38</v>
      </c>
      <c r="K16" s="18">
        <v>54</v>
      </c>
      <c r="L16" s="975">
        <v>1.8757164309425001</v>
      </c>
      <c r="M16" s="991">
        <v>0.50195009678611402</v>
      </c>
      <c r="N16" s="1047">
        <v>44</v>
      </c>
      <c r="O16" s="18">
        <v>43</v>
      </c>
      <c r="P16" s="975">
        <v>1.8221306104730699</v>
      </c>
      <c r="Q16" s="991">
        <v>0.54734059475206398</v>
      </c>
      <c r="R16" s="1047">
        <v>29</v>
      </c>
      <c r="S16" s="18">
        <v>36</v>
      </c>
      <c r="T16" s="975">
        <v>3.29535079937521</v>
      </c>
      <c r="U16" s="991">
        <v>1.0759883732550399</v>
      </c>
      <c r="V16" s="977">
        <v>8</v>
      </c>
      <c r="W16" s="977">
        <v>10</v>
      </c>
      <c r="X16" s="976">
        <v>4.3964426920738404</v>
      </c>
      <c r="Y16" s="976">
        <v>2.78190185659922</v>
      </c>
    </row>
    <row r="17" spans="1:25" ht="13.8" thickBot="1" x14ac:dyDescent="0.3">
      <c r="A17" s="473" t="s">
        <v>1375</v>
      </c>
      <c r="B17" s="955">
        <v>1018</v>
      </c>
      <c r="C17" s="955">
        <v>1059</v>
      </c>
      <c r="D17" s="73">
        <v>1.9112120804610799</v>
      </c>
      <c r="E17" s="940">
        <v>0.10835486035183001</v>
      </c>
      <c r="F17" s="936">
        <v>110</v>
      </c>
      <c r="G17" s="936">
        <v>127</v>
      </c>
      <c r="H17" s="73">
        <v>1.9398959684736901</v>
      </c>
      <c r="I17" s="940">
        <v>0.33880232122827902</v>
      </c>
      <c r="J17" s="1046">
        <v>48</v>
      </c>
      <c r="K17" s="936">
        <v>63</v>
      </c>
      <c r="L17" s="73">
        <v>2.1960750734988301</v>
      </c>
      <c r="M17" s="940">
        <v>0.54223860545012303</v>
      </c>
      <c r="N17" s="1046">
        <v>34</v>
      </c>
      <c r="O17" s="936">
        <v>35</v>
      </c>
      <c r="P17" s="73">
        <v>1.50201768957995</v>
      </c>
      <c r="Q17" s="940">
        <v>0.49775117868445801</v>
      </c>
      <c r="R17" s="1046">
        <v>26</v>
      </c>
      <c r="S17" s="936">
        <v>27</v>
      </c>
      <c r="T17" s="73">
        <v>2.4725733331529098</v>
      </c>
      <c r="U17" s="940">
        <v>0.93598965359016495</v>
      </c>
      <c r="V17" s="1048">
        <v>2</v>
      </c>
      <c r="W17" s="1048">
        <v>2</v>
      </c>
      <c r="X17" s="1049">
        <v>0.673437399835355</v>
      </c>
      <c r="Y17" s="1049">
        <v>1.10977615407573</v>
      </c>
    </row>
    <row r="18" spans="1:25" ht="13.8" thickBot="1" x14ac:dyDescent="0.3">
      <c r="A18" s="473" t="s">
        <v>1376</v>
      </c>
      <c r="B18" s="18">
        <v>946</v>
      </c>
      <c r="C18" s="18">
        <v>939</v>
      </c>
      <c r="D18" s="975">
        <v>1.69415078914308</v>
      </c>
      <c r="E18" s="991">
        <v>0.10212921237440301</v>
      </c>
      <c r="F18" s="18">
        <v>105</v>
      </c>
      <c r="G18" s="18">
        <v>130</v>
      </c>
      <c r="H18" s="975">
        <v>1.99190600186713</v>
      </c>
      <c r="I18" s="991">
        <v>0.34322299276401003</v>
      </c>
      <c r="J18" s="1047">
        <v>42</v>
      </c>
      <c r="K18" s="18">
        <v>49</v>
      </c>
      <c r="L18" s="975">
        <v>1.71039431709643</v>
      </c>
      <c r="M18" s="991">
        <v>0.47972308770324201</v>
      </c>
      <c r="N18" s="1047">
        <v>37</v>
      </c>
      <c r="O18" s="18">
        <v>54</v>
      </c>
      <c r="P18" s="975">
        <v>2.3061180532625398</v>
      </c>
      <c r="Q18" s="991">
        <v>0.61423641154805997</v>
      </c>
      <c r="R18" s="1047">
        <v>20</v>
      </c>
      <c r="S18" s="18">
        <v>20</v>
      </c>
      <c r="T18" s="975">
        <v>1.8090354860379401</v>
      </c>
      <c r="U18" s="991">
        <v>0.80332703159929497</v>
      </c>
      <c r="V18" s="977">
        <v>6</v>
      </c>
      <c r="W18" s="977">
        <v>7</v>
      </c>
      <c r="X18" s="976">
        <v>3.1699632899284098</v>
      </c>
      <c r="Y18" s="976">
        <v>2.37731228527239</v>
      </c>
    </row>
    <row r="19" spans="1:25" ht="13.8" thickBot="1" x14ac:dyDescent="0.3">
      <c r="A19" s="473" t="s">
        <v>1377</v>
      </c>
      <c r="B19" s="936">
        <v>762</v>
      </c>
      <c r="C19" s="936">
        <v>784</v>
      </c>
      <c r="D19" s="73">
        <v>1.4149280729512901</v>
      </c>
      <c r="E19" s="940">
        <v>9.3466726436265302E-2</v>
      </c>
      <c r="F19" s="936">
        <v>82</v>
      </c>
      <c r="G19" s="936">
        <v>91</v>
      </c>
      <c r="H19" s="73">
        <v>1.3866265289573201</v>
      </c>
      <c r="I19" s="940">
        <v>0.28724907737650401</v>
      </c>
      <c r="J19" s="1046">
        <v>31</v>
      </c>
      <c r="K19" s="936">
        <v>33</v>
      </c>
      <c r="L19" s="73">
        <v>1.14944544394819</v>
      </c>
      <c r="M19" s="940">
        <v>0.39438686112536597</v>
      </c>
      <c r="N19" s="1046">
        <v>39</v>
      </c>
      <c r="O19" s="936">
        <v>42</v>
      </c>
      <c r="P19" s="73">
        <v>1.78928199113159</v>
      </c>
      <c r="Q19" s="940">
        <v>0.54247527012544206</v>
      </c>
      <c r="R19" s="1050">
        <v>9</v>
      </c>
      <c r="S19" s="957">
        <v>12</v>
      </c>
      <c r="T19" s="956">
        <v>1.0986970645469201</v>
      </c>
      <c r="U19" s="1051">
        <v>0.62830868596218503</v>
      </c>
      <c r="V19" s="1048">
        <v>3</v>
      </c>
      <c r="W19" s="1048">
        <v>4</v>
      </c>
      <c r="X19" s="1049">
        <v>1.5983136262834601</v>
      </c>
      <c r="Y19" s="1049">
        <v>1.70171309812685</v>
      </c>
    </row>
    <row r="20" spans="1:25" ht="13.8" thickBot="1" x14ac:dyDescent="0.3">
      <c r="A20" s="473" t="s">
        <v>1378</v>
      </c>
      <c r="B20" s="18">
        <v>692</v>
      </c>
      <c r="C20" s="18">
        <v>699</v>
      </c>
      <c r="D20" s="975">
        <v>1.2610227196145301</v>
      </c>
      <c r="E20" s="991">
        <v>8.8305964776861506E-2</v>
      </c>
      <c r="F20" s="18">
        <v>72</v>
      </c>
      <c r="G20" s="18">
        <v>72</v>
      </c>
      <c r="H20" s="975">
        <v>1.0956157679799401</v>
      </c>
      <c r="I20" s="991">
        <v>0.25571010511808601</v>
      </c>
      <c r="J20" s="1047">
        <v>29</v>
      </c>
      <c r="K20" s="18">
        <v>28</v>
      </c>
      <c r="L20" s="975">
        <v>0.97894183042566996</v>
      </c>
      <c r="M20" s="991">
        <v>0.36427630794003202</v>
      </c>
      <c r="N20" s="1047">
        <v>29</v>
      </c>
      <c r="O20" s="18">
        <v>27</v>
      </c>
      <c r="P20" s="975">
        <v>1.16099511046894</v>
      </c>
      <c r="Q20" s="991">
        <v>0.43836965514134801</v>
      </c>
      <c r="R20" s="1047">
        <v>14</v>
      </c>
      <c r="S20" s="18">
        <v>16</v>
      </c>
      <c r="T20" s="975">
        <v>1.4875292803249001</v>
      </c>
      <c r="U20" s="991">
        <v>0.72964471686385102</v>
      </c>
      <c r="V20" s="1016">
        <v>0</v>
      </c>
      <c r="W20" s="1016">
        <v>0</v>
      </c>
      <c r="X20" s="1016">
        <v>0</v>
      </c>
      <c r="Y20" s="1016">
        <v>0</v>
      </c>
    </row>
    <row r="21" spans="1:25" ht="13.8" thickBot="1" x14ac:dyDescent="0.3">
      <c r="A21" s="473" t="s">
        <v>1379</v>
      </c>
      <c r="B21" s="936">
        <v>583</v>
      </c>
      <c r="C21" s="936">
        <v>598</v>
      </c>
      <c r="D21" s="73">
        <v>1.07867972294555</v>
      </c>
      <c r="E21" s="940">
        <v>8.17476884953241E-2</v>
      </c>
      <c r="F21" s="936">
        <v>73</v>
      </c>
      <c r="G21" s="936">
        <v>84</v>
      </c>
      <c r="H21" s="73">
        <v>1.28511716088872</v>
      </c>
      <c r="I21" s="940">
        <v>0.27667738402055703</v>
      </c>
      <c r="J21" s="1046">
        <v>29</v>
      </c>
      <c r="K21" s="936">
        <v>33</v>
      </c>
      <c r="L21" s="73">
        <v>1.1511357472780901</v>
      </c>
      <c r="M21" s="940">
        <v>0.39467336063304498</v>
      </c>
      <c r="N21" s="1046">
        <v>25</v>
      </c>
      <c r="O21" s="936">
        <v>28</v>
      </c>
      <c r="P21" s="73">
        <v>1.18728151448271</v>
      </c>
      <c r="Q21" s="940">
        <v>0.44324554887610201</v>
      </c>
      <c r="R21" s="1046">
        <v>17</v>
      </c>
      <c r="S21" s="936">
        <v>20</v>
      </c>
      <c r="T21" s="73">
        <v>1.8586055114572799</v>
      </c>
      <c r="U21" s="940">
        <v>0.81405321828580601</v>
      </c>
      <c r="V21" s="1048">
        <v>2</v>
      </c>
      <c r="W21" s="1048">
        <v>3</v>
      </c>
      <c r="X21" s="1049">
        <v>1.2198255149643999</v>
      </c>
      <c r="Y21" s="1049">
        <v>1.4894907862537601</v>
      </c>
    </row>
    <row r="22" spans="1:25" ht="13.8" thickBot="1" x14ac:dyDescent="0.3">
      <c r="A22" s="473" t="s">
        <v>1380</v>
      </c>
      <c r="B22" s="18">
        <v>556</v>
      </c>
      <c r="C22" s="18">
        <v>568</v>
      </c>
      <c r="D22" s="975">
        <v>1.0252958726994601</v>
      </c>
      <c r="E22" s="991">
        <v>7.9720677794886605E-2</v>
      </c>
      <c r="F22" s="18">
        <v>56</v>
      </c>
      <c r="G22" s="18">
        <v>72</v>
      </c>
      <c r="H22" s="975">
        <v>1.0956875717413299</v>
      </c>
      <c r="I22" s="991">
        <v>0.255718391438223</v>
      </c>
      <c r="J22" s="1047">
        <v>20</v>
      </c>
      <c r="K22" s="18">
        <v>24</v>
      </c>
      <c r="L22" s="975">
        <v>0.82911809635011302</v>
      </c>
      <c r="M22" s="991">
        <v>0.33549726663972801</v>
      </c>
      <c r="N22" s="1047">
        <v>22</v>
      </c>
      <c r="O22" s="18">
        <v>28</v>
      </c>
      <c r="P22" s="975">
        <v>1.20067443637295</v>
      </c>
      <c r="Q22" s="991">
        <v>0.44570830687167001</v>
      </c>
      <c r="R22" s="1052">
        <v>12</v>
      </c>
      <c r="S22" s="977">
        <v>15</v>
      </c>
      <c r="T22" s="976">
        <v>1.37141178814813</v>
      </c>
      <c r="U22" s="1023">
        <v>0.70100065272991297</v>
      </c>
      <c r="V22" s="1016">
        <v>2</v>
      </c>
      <c r="W22" s="1016">
        <v>5</v>
      </c>
      <c r="X22" s="1017">
        <v>2.0383880300835502</v>
      </c>
      <c r="Y22" s="1017">
        <v>1.9174562414107901</v>
      </c>
    </row>
    <row r="23" spans="1:25" ht="13.8" thickBot="1" x14ac:dyDescent="0.3">
      <c r="A23" s="473" t="s">
        <v>1381</v>
      </c>
      <c r="B23" s="936">
        <v>510</v>
      </c>
      <c r="C23" s="936">
        <v>535</v>
      </c>
      <c r="D23" s="73">
        <v>0.96592877676588595</v>
      </c>
      <c r="E23" s="940">
        <v>7.7401457847276894E-2</v>
      </c>
      <c r="F23" s="936">
        <v>54</v>
      </c>
      <c r="G23" s="936">
        <v>60</v>
      </c>
      <c r="H23" s="73">
        <v>0.92017719745140902</v>
      </c>
      <c r="I23" s="940">
        <v>0.234552100284973</v>
      </c>
      <c r="J23" s="1046">
        <v>21</v>
      </c>
      <c r="K23" s="936">
        <v>25</v>
      </c>
      <c r="L23" s="73">
        <v>0.87726341133600505</v>
      </c>
      <c r="M23" s="940">
        <v>0.34501688628593402</v>
      </c>
      <c r="N23" s="1046">
        <v>24</v>
      </c>
      <c r="O23" s="936">
        <v>24</v>
      </c>
      <c r="P23" s="73">
        <v>0.99885912526236798</v>
      </c>
      <c r="Q23" s="940">
        <v>0.40694276041961303</v>
      </c>
      <c r="R23" s="1050">
        <v>9</v>
      </c>
      <c r="S23" s="957">
        <v>12</v>
      </c>
      <c r="T23" s="956">
        <v>1.05443205278269</v>
      </c>
      <c r="U23" s="1051">
        <v>0.61565944631316405</v>
      </c>
      <c r="V23" s="1048">
        <v>0</v>
      </c>
      <c r="W23" s="1048">
        <v>0</v>
      </c>
      <c r="X23" s="1048">
        <v>0</v>
      </c>
      <c r="Y23" s="1048">
        <v>0</v>
      </c>
    </row>
    <row r="24" spans="1:25" ht="13.8" thickBot="1" x14ac:dyDescent="0.3">
      <c r="A24" s="473" t="s">
        <v>1382</v>
      </c>
      <c r="B24" s="18">
        <v>429</v>
      </c>
      <c r="C24" s="18">
        <v>433</v>
      </c>
      <c r="D24" s="975">
        <v>0.78095944248438598</v>
      </c>
      <c r="E24" s="991">
        <v>6.9662013569778594E-2</v>
      </c>
      <c r="F24" s="18">
        <v>36</v>
      </c>
      <c r="G24" s="18">
        <v>42</v>
      </c>
      <c r="H24" s="975">
        <v>0.64676749915729703</v>
      </c>
      <c r="I24" s="991">
        <v>0.196913765401244</v>
      </c>
      <c r="J24" s="1047">
        <v>15</v>
      </c>
      <c r="K24" s="18">
        <v>18</v>
      </c>
      <c r="L24" s="975">
        <v>0.62682966161032105</v>
      </c>
      <c r="M24" s="991">
        <v>0.29201021482769701</v>
      </c>
      <c r="N24" s="1047">
        <v>15</v>
      </c>
      <c r="O24" s="18">
        <v>16</v>
      </c>
      <c r="P24" s="975">
        <v>0.67260367296696</v>
      </c>
      <c r="Q24" s="991">
        <v>0.334483923823433</v>
      </c>
      <c r="R24" s="1052">
        <v>5</v>
      </c>
      <c r="S24" s="977">
        <v>7</v>
      </c>
      <c r="T24" s="976">
        <v>0.66934346320078297</v>
      </c>
      <c r="U24" s="1023">
        <v>0.491472521477402</v>
      </c>
      <c r="V24" s="1016">
        <v>1</v>
      </c>
      <c r="W24" s="1016">
        <v>1</v>
      </c>
      <c r="X24" s="1017">
        <v>0.52191878405471603</v>
      </c>
      <c r="Y24" s="1017">
        <v>0.97773065892639299</v>
      </c>
    </row>
    <row r="25" spans="1:25" ht="13.8" thickBot="1" x14ac:dyDescent="0.3">
      <c r="A25" s="473" t="s">
        <v>1383</v>
      </c>
      <c r="B25" s="936">
        <v>411</v>
      </c>
      <c r="C25" s="936">
        <v>428</v>
      </c>
      <c r="D25" s="73">
        <v>0.77326536909322496</v>
      </c>
      <c r="E25" s="940">
        <v>6.9320694004974204E-2</v>
      </c>
      <c r="F25" s="936">
        <v>46</v>
      </c>
      <c r="G25" s="936">
        <v>49</v>
      </c>
      <c r="H25" s="73">
        <v>0.74743048220471497</v>
      </c>
      <c r="I25" s="940">
        <v>0.21157641998269999</v>
      </c>
      <c r="J25" s="1046">
        <v>24</v>
      </c>
      <c r="K25" s="936">
        <v>26</v>
      </c>
      <c r="L25" s="73">
        <v>0.90483168378990897</v>
      </c>
      <c r="M25" s="940">
        <v>0.350347353402233</v>
      </c>
      <c r="N25" s="1050">
        <v>14</v>
      </c>
      <c r="O25" s="957">
        <v>14</v>
      </c>
      <c r="P25" s="956">
        <v>0.59474312864232504</v>
      </c>
      <c r="Q25" s="1051">
        <v>0.31465200159377898</v>
      </c>
      <c r="R25" s="1050">
        <v>7</v>
      </c>
      <c r="S25" s="957">
        <v>8</v>
      </c>
      <c r="T25" s="956">
        <v>0.70414888349191296</v>
      </c>
      <c r="U25" s="1051">
        <v>0.50400039153662901</v>
      </c>
      <c r="V25" s="1048">
        <v>1</v>
      </c>
      <c r="W25" s="1048">
        <v>1</v>
      </c>
      <c r="X25" s="1049">
        <v>0.55242119332722694</v>
      </c>
      <c r="Y25" s="1049">
        <v>1.0057414352696099</v>
      </c>
    </row>
    <row r="26" spans="1:25" ht="13.8" thickBot="1" x14ac:dyDescent="0.3">
      <c r="A26" s="473" t="s">
        <v>1384</v>
      </c>
      <c r="B26" s="18">
        <v>388</v>
      </c>
      <c r="C26" s="18">
        <v>437</v>
      </c>
      <c r="D26" s="975">
        <v>0.78792306719412697</v>
      </c>
      <c r="E26" s="991">
        <v>6.9969448374088805E-2</v>
      </c>
      <c r="F26" s="18">
        <v>42</v>
      </c>
      <c r="G26" s="18">
        <v>49</v>
      </c>
      <c r="H26" s="975">
        <v>0.74840773950841999</v>
      </c>
      <c r="I26" s="991">
        <v>0.21171364945360699</v>
      </c>
      <c r="J26" s="1052">
        <v>14</v>
      </c>
      <c r="K26" s="977">
        <v>15</v>
      </c>
      <c r="L26" s="976">
        <v>0.50560590357822799</v>
      </c>
      <c r="M26" s="1023">
        <v>0.26241827442988902</v>
      </c>
      <c r="N26" s="1047">
        <v>15</v>
      </c>
      <c r="O26" s="18">
        <v>20</v>
      </c>
      <c r="P26" s="975">
        <v>0.85264352216547201</v>
      </c>
      <c r="Q26" s="991">
        <v>0.37625772422632298</v>
      </c>
      <c r="R26" s="1052">
        <v>10</v>
      </c>
      <c r="S26" s="977">
        <v>12</v>
      </c>
      <c r="T26" s="976">
        <v>1.0788883740058499</v>
      </c>
      <c r="U26" s="1023">
        <v>0.62268130313007197</v>
      </c>
      <c r="V26" s="1016">
        <v>3</v>
      </c>
      <c r="W26" s="1016">
        <v>3</v>
      </c>
      <c r="X26" s="1017">
        <v>1.13561443099648</v>
      </c>
      <c r="Y26" s="1017">
        <v>1.4377701312539499</v>
      </c>
    </row>
    <row r="27" spans="1:25" ht="13.8" thickBot="1" x14ac:dyDescent="0.3">
      <c r="A27" s="473" t="s">
        <v>1385</v>
      </c>
      <c r="B27" s="936">
        <v>364</v>
      </c>
      <c r="C27" s="936">
        <v>386</v>
      </c>
      <c r="D27" s="73">
        <v>0.69736425139625002</v>
      </c>
      <c r="E27" s="940">
        <v>6.5855871312172604E-2</v>
      </c>
      <c r="F27" s="936">
        <v>37</v>
      </c>
      <c r="G27" s="936">
        <v>37</v>
      </c>
      <c r="H27" s="73">
        <v>0.57080682494124302</v>
      </c>
      <c r="I27" s="940">
        <v>0.18505998316514699</v>
      </c>
      <c r="J27" s="1050">
        <v>14</v>
      </c>
      <c r="K27" s="957">
        <v>14</v>
      </c>
      <c r="L27" s="956">
        <v>0.47510241091854499</v>
      </c>
      <c r="M27" s="1051">
        <v>0.25441820739889298</v>
      </c>
      <c r="N27" s="1046">
        <v>16</v>
      </c>
      <c r="O27" s="936">
        <v>17</v>
      </c>
      <c r="P27" s="73">
        <v>0.71418457270700397</v>
      </c>
      <c r="Q27" s="940">
        <v>0.34459577000174602</v>
      </c>
      <c r="R27" s="1050">
        <v>7</v>
      </c>
      <c r="S27" s="957">
        <v>7</v>
      </c>
      <c r="T27" s="956">
        <v>0.63173491350738398</v>
      </c>
      <c r="U27" s="1051">
        <v>0.47755606861477601</v>
      </c>
      <c r="V27" s="1048">
        <v>0</v>
      </c>
      <c r="W27" s="1048">
        <v>0</v>
      </c>
      <c r="X27" s="1048">
        <v>0</v>
      </c>
      <c r="Y27" s="1048">
        <v>0</v>
      </c>
    </row>
    <row r="28" spans="1:25" ht="13.8" thickBot="1" x14ac:dyDescent="0.3">
      <c r="A28" s="473" t="s">
        <v>1386</v>
      </c>
      <c r="B28" s="18">
        <v>338</v>
      </c>
      <c r="C28" s="18">
        <v>341</v>
      </c>
      <c r="D28" s="975">
        <v>0.61614356175128204</v>
      </c>
      <c r="E28" s="991">
        <v>6.1927443484502E-2</v>
      </c>
      <c r="F28" s="18">
        <v>36</v>
      </c>
      <c r="G28" s="18">
        <v>41</v>
      </c>
      <c r="H28" s="975">
        <v>0.62576876443370899</v>
      </c>
      <c r="I28" s="991">
        <v>0.19371123667023499</v>
      </c>
      <c r="J28" s="1052">
        <v>8</v>
      </c>
      <c r="K28" s="977">
        <v>10</v>
      </c>
      <c r="L28" s="976">
        <v>0.33452188089441498</v>
      </c>
      <c r="M28" s="1023">
        <v>0.21363546177548101</v>
      </c>
      <c r="N28" s="1047">
        <v>15</v>
      </c>
      <c r="O28" s="18">
        <v>16</v>
      </c>
      <c r="P28" s="975">
        <v>0.66858738758092795</v>
      </c>
      <c r="Q28" s="991">
        <v>0.33349052693787101</v>
      </c>
      <c r="R28" s="1052">
        <v>13</v>
      </c>
      <c r="S28" s="977">
        <v>16</v>
      </c>
      <c r="T28" s="976">
        <v>1.42473514553743</v>
      </c>
      <c r="U28" s="1023">
        <v>0.71430570723359199</v>
      </c>
      <c r="V28" s="1016">
        <v>0</v>
      </c>
      <c r="W28" s="1016">
        <v>0</v>
      </c>
      <c r="X28" s="1016">
        <v>0</v>
      </c>
      <c r="Y28" s="1016">
        <v>0</v>
      </c>
    </row>
    <row r="29" spans="1:25" ht="13.8" thickBot="1" x14ac:dyDescent="0.3">
      <c r="A29" s="473" t="s">
        <v>1387</v>
      </c>
      <c r="B29" s="936">
        <v>331</v>
      </c>
      <c r="C29" s="936">
        <v>337</v>
      </c>
      <c r="D29" s="73">
        <v>0.608548748686219</v>
      </c>
      <c r="E29" s="940">
        <v>6.1546941301515799E-2</v>
      </c>
      <c r="F29" s="936">
        <v>38</v>
      </c>
      <c r="G29" s="936">
        <v>47</v>
      </c>
      <c r="H29" s="73">
        <v>0.71246112394305905</v>
      </c>
      <c r="I29" s="940">
        <v>0.20660410237506099</v>
      </c>
      <c r="J29" s="1050">
        <v>11</v>
      </c>
      <c r="K29" s="957">
        <v>16</v>
      </c>
      <c r="L29" s="956">
        <v>0.54351566120636396</v>
      </c>
      <c r="M29" s="1051">
        <v>0.272026544321881</v>
      </c>
      <c r="N29" s="1046">
        <v>18</v>
      </c>
      <c r="O29" s="936">
        <v>21</v>
      </c>
      <c r="P29" s="73">
        <v>0.88189752475852301</v>
      </c>
      <c r="Q29" s="940">
        <v>0.38260149063295901</v>
      </c>
      <c r="R29" s="1050">
        <v>6</v>
      </c>
      <c r="S29" s="957">
        <v>6</v>
      </c>
      <c r="T29" s="956">
        <v>0.54221207462225796</v>
      </c>
      <c r="U29" s="1051">
        <v>0.44262614701575398</v>
      </c>
      <c r="V29" s="1048">
        <v>3</v>
      </c>
      <c r="W29" s="1048">
        <v>4</v>
      </c>
      <c r="X29" s="1049">
        <v>1.90890847939748</v>
      </c>
      <c r="Y29" s="1049">
        <v>1.85678409421164</v>
      </c>
    </row>
    <row r="30" spans="1:25" ht="13.8" thickBot="1" x14ac:dyDescent="0.3">
      <c r="A30" s="473" t="s">
        <v>1388</v>
      </c>
      <c r="B30" s="18">
        <v>288</v>
      </c>
      <c r="C30" s="18">
        <v>294</v>
      </c>
      <c r="D30" s="975">
        <v>0.53146632525998205</v>
      </c>
      <c r="E30" s="991">
        <v>5.7539357179501399E-2</v>
      </c>
      <c r="F30" s="18">
        <v>34</v>
      </c>
      <c r="G30" s="18">
        <v>33</v>
      </c>
      <c r="H30" s="975">
        <v>0.497300663119147</v>
      </c>
      <c r="I30" s="991">
        <v>0.17279769003745701</v>
      </c>
      <c r="J30" s="1052">
        <v>5</v>
      </c>
      <c r="K30" s="977">
        <v>4</v>
      </c>
      <c r="L30" s="976">
        <v>0.153755474541243</v>
      </c>
      <c r="M30" s="1023">
        <v>0.14496723740635201</v>
      </c>
      <c r="N30" s="1047">
        <v>15</v>
      </c>
      <c r="O30" s="18">
        <v>16</v>
      </c>
      <c r="P30" s="975">
        <v>0.68570651939802796</v>
      </c>
      <c r="Q30" s="991">
        <v>0.33770393739033899</v>
      </c>
      <c r="R30" s="1052">
        <v>10</v>
      </c>
      <c r="S30" s="977">
        <v>8</v>
      </c>
      <c r="T30" s="976">
        <v>0.75339147541743801</v>
      </c>
      <c r="U30" s="1023">
        <v>0.52119622724903902</v>
      </c>
      <c r="V30" s="1016">
        <v>4</v>
      </c>
      <c r="W30" s="1016">
        <v>4</v>
      </c>
      <c r="X30" s="1017">
        <v>1.6415705774423801</v>
      </c>
      <c r="Y30" s="1017">
        <v>1.72420794679225</v>
      </c>
    </row>
    <row r="31" spans="1:25" ht="13.8" thickBot="1" x14ac:dyDescent="0.3">
      <c r="A31" s="473" t="s">
        <v>1389</v>
      </c>
      <c r="B31" s="936">
        <v>249</v>
      </c>
      <c r="C31" s="936">
        <v>266</v>
      </c>
      <c r="D31" s="73">
        <v>0.47956223975516099</v>
      </c>
      <c r="E31" s="940">
        <v>5.4671740565334401E-2</v>
      </c>
      <c r="F31" s="936">
        <v>28</v>
      </c>
      <c r="G31" s="936">
        <v>30</v>
      </c>
      <c r="H31" s="73">
        <v>0.458652547744404</v>
      </c>
      <c r="I31" s="940">
        <v>0.165979573724229</v>
      </c>
      <c r="J31" s="1050">
        <v>7</v>
      </c>
      <c r="K31" s="957">
        <v>9</v>
      </c>
      <c r="L31" s="956">
        <v>0.30367424398415199</v>
      </c>
      <c r="M31" s="1051">
        <v>0.203578662828725</v>
      </c>
      <c r="N31" s="1046">
        <v>16</v>
      </c>
      <c r="O31" s="936">
        <v>16</v>
      </c>
      <c r="P31" s="73">
        <v>0.69253981603950099</v>
      </c>
      <c r="Q31" s="940">
        <v>0.339370757092262</v>
      </c>
      <c r="R31" s="1053">
        <v>4</v>
      </c>
      <c r="S31" s="1048">
        <v>4</v>
      </c>
      <c r="T31" s="1049">
        <v>0.385775913588982</v>
      </c>
      <c r="U31" s="1054">
        <v>0.37364683460989401</v>
      </c>
      <c r="V31" s="1048">
        <v>1</v>
      </c>
      <c r="W31" s="1048">
        <v>1</v>
      </c>
      <c r="X31" s="1049">
        <v>0.34347378616348501</v>
      </c>
      <c r="Y31" s="1049">
        <v>0.79387795267468997</v>
      </c>
    </row>
    <row r="32" spans="1:25" ht="13.8" thickBot="1" x14ac:dyDescent="0.3">
      <c r="A32" s="473" t="s">
        <v>1390</v>
      </c>
      <c r="B32" s="18">
        <v>243</v>
      </c>
      <c r="C32" s="18">
        <v>242</v>
      </c>
      <c r="D32" s="975">
        <v>0.43615322554732899</v>
      </c>
      <c r="E32" s="991">
        <v>5.2150040498015797E-2</v>
      </c>
      <c r="F32" s="18">
        <v>22</v>
      </c>
      <c r="G32" s="18">
        <v>19</v>
      </c>
      <c r="H32" s="975">
        <v>0.29213741769047302</v>
      </c>
      <c r="I32" s="991">
        <v>0.132577333024509</v>
      </c>
      <c r="J32" s="1052">
        <v>11</v>
      </c>
      <c r="K32" s="977">
        <v>11</v>
      </c>
      <c r="L32" s="976">
        <v>0.39786496146675898</v>
      </c>
      <c r="M32" s="1023">
        <v>0.232911467899204</v>
      </c>
      <c r="N32" s="1052">
        <v>9</v>
      </c>
      <c r="O32" s="977">
        <v>6</v>
      </c>
      <c r="P32" s="976">
        <v>0.26564675048188202</v>
      </c>
      <c r="Q32" s="1023">
        <v>0.210637527358704</v>
      </c>
      <c r="R32" s="1055">
        <v>2</v>
      </c>
      <c r="S32" s="1016">
        <v>1</v>
      </c>
      <c r="T32" s="1017">
        <v>0.133319365449448</v>
      </c>
      <c r="U32" s="1018">
        <v>0.21993279904594101</v>
      </c>
      <c r="V32" s="1016">
        <v>0</v>
      </c>
      <c r="W32" s="1016">
        <v>0</v>
      </c>
      <c r="X32" s="1016">
        <v>0</v>
      </c>
      <c r="Y32" s="1016">
        <v>0</v>
      </c>
    </row>
    <row r="33" spans="1:25" ht="13.8" thickBot="1" x14ac:dyDescent="0.3">
      <c r="A33" s="473" t="s">
        <v>1391</v>
      </c>
      <c r="B33" s="936">
        <v>226</v>
      </c>
      <c r="C33" s="936">
        <v>224</v>
      </c>
      <c r="D33" s="73">
        <v>0.40436033809335697</v>
      </c>
      <c r="E33" s="940">
        <v>5.0221387830216999E-2</v>
      </c>
      <c r="F33" s="936">
        <v>23</v>
      </c>
      <c r="G33" s="936">
        <v>26</v>
      </c>
      <c r="H33" s="73">
        <v>0.40122056839827103</v>
      </c>
      <c r="I33" s="940">
        <v>0.15528502796809901</v>
      </c>
      <c r="J33" s="1050">
        <v>6</v>
      </c>
      <c r="K33" s="957">
        <v>7</v>
      </c>
      <c r="L33" s="956">
        <v>0.24414927202817799</v>
      </c>
      <c r="M33" s="1051">
        <v>0.182593623318313</v>
      </c>
      <c r="N33" s="1050">
        <v>10</v>
      </c>
      <c r="O33" s="957">
        <v>12</v>
      </c>
      <c r="P33" s="956">
        <v>0.49709994348199799</v>
      </c>
      <c r="Q33" s="1051">
        <v>0.28780665531570798</v>
      </c>
      <c r="R33" s="1050">
        <v>6</v>
      </c>
      <c r="S33" s="957">
        <v>7</v>
      </c>
      <c r="T33" s="956">
        <v>0.59852458880536696</v>
      </c>
      <c r="U33" s="1051">
        <v>0.464911713881829</v>
      </c>
      <c r="V33" s="1048">
        <v>1</v>
      </c>
      <c r="W33" s="1048">
        <v>1</v>
      </c>
      <c r="X33" s="1049">
        <v>0.43704391620286398</v>
      </c>
      <c r="Y33" s="1049">
        <v>0.89508751780923501</v>
      </c>
    </row>
    <row r="34" spans="1:25" ht="13.8" thickBot="1" x14ac:dyDescent="0.3">
      <c r="A34" s="473" t="s">
        <v>1392</v>
      </c>
      <c r="B34" s="18">
        <v>228</v>
      </c>
      <c r="C34" s="18">
        <v>255</v>
      </c>
      <c r="D34" s="975">
        <v>0.46047253089907397</v>
      </c>
      <c r="E34" s="991">
        <v>5.3577682354282501E-2</v>
      </c>
      <c r="F34" s="18">
        <v>28</v>
      </c>
      <c r="G34" s="18">
        <v>32</v>
      </c>
      <c r="H34" s="975">
        <v>0.495434939710232</v>
      </c>
      <c r="I34" s="991">
        <v>0.17247485977909599</v>
      </c>
      <c r="J34" s="1052">
        <v>10</v>
      </c>
      <c r="K34" s="977">
        <v>12</v>
      </c>
      <c r="L34" s="976">
        <v>0.42272971579065299</v>
      </c>
      <c r="M34" s="1023">
        <v>0.24004916447990399</v>
      </c>
      <c r="N34" s="1052">
        <v>10</v>
      </c>
      <c r="O34" s="977">
        <v>10</v>
      </c>
      <c r="P34" s="976">
        <v>0.411663070341375</v>
      </c>
      <c r="Q34" s="1023">
        <v>0.26202112119175802</v>
      </c>
      <c r="R34" s="1052">
        <v>7</v>
      </c>
      <c r="S34" s="977">
        <v>10</v>
      </c>
      <c r="T34" s="976">
        <v>0.88995825798834305</v>
      </c>
      <c r="U34" s="1023">
        <v>0.56607858171291703</v>
      </c>
      <c r="V34" s="1016">
        <v>1</v>
      </c>
      <c r="W34" s="1016">
        <v>1</v>
      </c>
      <c r="X34" s="1017">
        <v>0.37563028043144903</v>
      </c>
      <c r="Y34" s="1017">
        <v>0.83007466852956102</v>
      </c>
    </row>
    <row r="35" spans="1:25" ht="13.8" thickBot="1" x14ac:dyDescent="0.3">
      <c r="A35" s="473" t="s">
        <v>1393</v>
      </c>
      <c r="B35" s="936">
        <v>200</v>
      </c>
      <c r="C35" s="936">
        <v>221</v>
      </c>
      <c r="D35" s="73">
        <v>0.39922224418352498</v>
      </c>
      <c r="E35" s="940">
        <v>4.9902580340803603E-2</v>
      </c>
      <c r="F35" s="936">
        <v>18</v>
      </c>
      <c r="G35" s="936">
        <v>23</v>
      </c>
      <c r="H35" s="73">
        <v>0.34439274691531602</v>
      </c>
      <c r="I35" s="940">
        <v>0.14390929652444101</v>
      </c>
      <c r="J35" s="1050">
        <v>6</v>
      </c>
      <c r="K35" s="957">
        <v>8</v>
      </c>
      <c r="L35" s="956">
        <v>0.26741336049711301</v>
      </c>
      <c r="M35" s="1051">
        <v>0.191072767420536</v>
      </c>
      <c r="N35" s="1050">
        <v>9</v>
      </c>
      <c r="O35" s="957">
        <v>12</v>
      </c>
      <c r="P35" s="956">
        <v>0.50227556985034205</v>
      </c>
      <c r="Q35" s="1051">
        <v>0.28929352140304398</v>
      </c>
      <c r="R35" s="1053">
        <v>2</v>
      </c>
      <c r="S35" s="1048">
        <v>2</v>
      </c>
      <c r="T35" s="1049">
        <v>0.20037533605386601</v>
      </c>
      <c r="U35" s="1054">
        <v>0.26953778853473098</v>
      </c>
      <c r="V35" s="1048">
        <v>1</v>
      </c>
      <c r="W35" s="1048">
        <v>1</v>
      </c>
      <c r="X35" s="1049">
        <v>0.37563028043144903</v>
      </c>
      <c r="Y35" s="1049">
        <v>0.83007466852956102</v>
      </c>
    </row>
    <row r="36" spans="1:25" ht="13.8" thickBot="1" x14ac:dyDescent="0.3">
      <c r="A36" s="473" t="s">
        <v>1394</v>
      </c>
      <c r="B36" s="18">
        <v>210</v>
      </c>
      <c r="C36" s="18">
        <v>228</v>
      </c>
      <c r="D36" s="975">
        <v>0.41206917524329301</v>
      </c>
      <c r="E36" s="991">
        <v>5.0695882848075302E-2</v>
      </c>
      <c r="F36" s="18">
        <v>23</v>
      </c>
      <c r="G36" s="18">
        <v>24</v>
      </c>
      <c r="H36" s="975">
        <v>0.36341225904721097</v>
      </c>
      <c r="I36" s="991">
        <v>0.14781557314060001</v>
      </c>
      <c r="J36" s="1052">
        <v>8</v>
      </c>
      <c r="K36" s="977">
        <v>8</v>
      </c>
      <c r="L36" s="976">
        <v>0.26182552403521198</v>
      </c>
      <c r="M36" s="1023">
        <v>0.18907120831726601</v>
      </c>
      <c r="N36" s="1052">
        <v>9</v>
      </c>
      <c r="O36" s="977">
        <v>9</v>
      </c>
      <c r="P36" s="976">
        <v>0.38933986435906098</v>
      </c>
      <c r="Q36" s="1023">
        <v>0.254846370039018</v>
      </c>
      <c r="R36" s="1052">
        <v>6</v>
      </c>
      <c r="S36" s="977">
        <v>7</v>
      </c>
      <c r="T36" s="976">
        <v>0.64862408604925204</v>
      </c>
      <c r="U36" s="1023">
        <v>0.48385647129225501</v>
      </c>
      <c r="V36" s="1016">
        <v>0</v>
      </c>
      <c r="W36" s="1016">
        <v>0</v>
      </c>
      <c r="X36" s="1016">
        <v>0</v>
      </c>
      <c r="Y36" s="1016">
        <v>0</v>
      </c>
    </row>
    <row r="37" spans="1:25" ht="13.8" thickBot="1" x14ac:dyDescent="0.3">
      <c r="A37" s="473" t="s">
        <v>1395</v>
      </c>
      <c r="B37" s="936">
        <v>235</v>
      </c>
      <c r="C37" s="936">
        <v>248</v>
      </c>
      <c r="D37" s="73">
        <v>0.44741738579412998</v>
      </c>
      <c r="E37" s="940">
        <v>5.2816177354620901E-2</v>
      </c>
      <c r="F37" s="936">
        <v>26</v>
      </c>
      <c r="G37" s="936">
        <v>24</v>
      </c>
      <c r="H37" s="73">
        <v>0.37378929665685801</v>
      </c>
      <c r="I37" s="940">
        <v>0.14990330870984001</v>
      </c>
      <c r="J37" s="1050">
        <v>6</v>
      </c>
      <c r="K37" s="957">
        <v>5</v>
      </c>
      <c r="L37" s="956">
        <v>0.157095442326351</v>
      </c>
      <c r="M37" s="1051">
        <v>0.14653085967152099</v>
      </c>
      <c r="N37" s="1046">
        <v>17</v>
      </c>
      <c r="O37" s="936">
        <v>16</v>
      </c>
      <c r="P37" s="73">
        <v>0.68014878971580395</v>
      </c>
      <c r="Q37" s="940">
        <v>0.33634199913090002</v>
      </c>
      <c r="R37" s="1053">
        <v>1</v>
      </c>
      <c r="S37" s="1048">
        <v>2</v>
      </c>
      <c r="T37" s="1049">
        <v>0.18862424729142299</v>
      </c>
      <c r="U37" s="1054">
        <v>0.26153020588874498</v>
      </c>
      <c r="V37" s="1048">
        <v>2</v>
      </c>
      <c r="W37" s="1048">
        <v>2</v>
      </c>
      <c r="X37" s="1049">
        <v>0.82777503609208603</v>
      </c>
      <c r="Y37" s="1049">
        <v>1.22943411753349</v>
      </c>
    </row>
    <row r="38" spans="1:25" ht="13.8" thickBot="1" x14ac:dyDescent="0.3">
      <c r="A38" s="473" t="s">
        <v>1396</v>
      </c>
      <c r="B38" s="18">
        <v>178</v>
      </c>
      <c r="C38" s="18">
        <v>173</v>
      </c>
      <c r="D38" s="975">
        <v>0.31195510317487801</v>
      </c>
      <c r="E38" s="991">
        <v>4.4131822054957498E-2</v>
      </c>
      <c r="F38" s="18">
        <v>17</v>
      </c>
      <c r="G38" s="18">
        <v>19</v>
      </c>
      <c r="H38" s="975">
        <v>0.28447321381252999</v>
      </c>
      <c r="I38" s="991">
        <v>0.13083172442343399</v>
      </c>
      <c r="J38" s="1052">
        <v>7</v>
      </c>
      <c r="K38" s="977">
        <v>7</v>
      </c>
      <c r="L38" s="976">
        <v>0.25734599937910702</v>
      </c>
      <c r="M38" s="1023">
        <v>0.187451047683515</v>
      </c>
      <c r="N38" s="1052">
        <v>8</v>
      </c>
      <c r="O38" s="977">
        <v>9</v>
      </c>
      <c r="P38" s="976">
        <v>0.37360995949261</v>
      </c>
      <c r="Q38" s="1023">
        <v>0.24966492059534501</v>
      </c>
      <c r="R38" s="1055">
        <v>2</v>
      </c>
      <c r="S38" s="1016">
        <v>2</v>
      </c>
      <c r="T38" s="1017">
        <v>0.22316526914819501</v>
      </c>
      <c r="U38" s="1018">
        <v>0.28442072537681001</v>
      </c>
      <c r="V38" s="1016">
        <v>0</v>
      </c>
      <c r="W38" s="1016">
        <v>0</v>
      </c>
      <c r="X38" s="1016">
        <v>0</v>
      </c>
      <c r="Y38" s="1016">
        <v>0</v>
      </c>
    </row>
    <row r="39" spans="1:25" ht="13.8" thickBot="1" x14ac:dyDescent="0.3">
      <c r="A39" s="473" t="s">
        <v>1397</v>
      </c>
      <c r="B39" s="936">
        <v>171</v>
      </c>
      <c r="C39" s="936">
        <v>187</v>
      </c>
      <c r="D39" s="73">
        <v>0.33750446348961499</v>
      </c>
      <c r="E39" s="940">
        <v>4.5897593054772402E-2</v>
      </c>
      <c r="F39" s="936">
        <v>32</v>
      </c>
      <c r="G39" s="936">
        <v>38</v>
      </c>
      <c r="H39" s="73">
        <v>0.58734973984085803</v>
      </c>
      <c r="I39" s="940">
        <v>0.187706883162713</v>
      </c>
      <c r="J39" s="1050">
        <v>8</v>
      </c>
      <c r="K39" s="957">
        <v>9</v>
      </c>
      <c r="L39" s="956">
        <v>0.30906708373733099</v>
      </c>
      <c r="M39" s="1051">
        <v>0.205372792680104</v>
      </c>
      <c r="N39" s="1046">
        <v>15</v>
      </c>
      <c r="O39" s="936">
        <v>17</v>
      </c>
      <c r="P39" s="73">
        <v>0.71185057724466905</v>
      </c>
      <c r="Q39" s="940">
        <v>0.34403627370359402</v>
      </c>
      <c r="R39" s="1050">
        <v>7</v>
      </c>
      <c r="S39" s="957">
        <v>9</v>
      </c>
      <c r="T39" s="956">
        <v>0.800230050686767</v>
      </c>
      <c r="U39" s="1051">
        <v>0.53702664682988999</v>
      </c>
      <c r="V39" s="1048">
        <v>2</v>
      </c>
      <c r="W39" s="1048">
        <v>4</v>
      </c>
      <c r="X39" s="1049">
        <v>1.7787134698839999</v>
      </c>
      <c r="Y39" s="1049">
        <v>1.7935350825045999</v>
      </c>
    </row>
    <row r="40" spans="1:25" ht="13.8" thickBot="1" x14ac:dyDescent="0.3">
      <c r="A40" s="473" t="s">
        <v>1398</v>
      </c>
      <c r="B40" s="18">
        <v>176</v>
      </c>
      <c r="C40" s="18">
        <v>171</v>
      </c>
      <c r="D40" s="975">
        <v>0.30868099108498198</v>
      </c>
      <c r="E40" s="991">
        <v>4.3900340212439298E-2</v>
      </c>
      <c r="F40" s="18">
        <v>22</v>
      </c>
      <c r="G40" s="18">
        <v>22</v>
      </c>
      <c r="H40" s="975">
        <v>0.331366659214964</v>
      </c>
      <c r="I40" s="991">
        <v>0.14117072280838899</v>
      </c>
      <c r="J40" s="1055">
        <v>4</v>
      </c>
      <c r="K40" s="1016">
        <v>3</v>
      </c>
      <c r="L40" s="1017">
        <v>0.113237250439904</v>
      </c>
      <c r="M40" s="1018">
        <v>0.124433503285054</v>
      </c>
      <c r="N40" s="1052">
        <v>14</v>
      </c>
      <c r="O40" s="977">
        <v>13</v>
      </c>
      <c r="P40" s="976">
        <v>0.55480417736897503</v>
      </c>
      <c r="Q40" s="1023">
        <v>0.30396450403664999</v>
      </c>
      <c r="R40" s="1055">
        <v>3</v>
      </c>
      <c r="S40" s="1016">
        <v>3</v>
      </c>
      <c r="T40" s="1017">
        <v>0.236347254839363</v>
      </c>
      <c r="U40" s="1018">
        <v>0.29268099793978802</v>
      </c>
      <c r="V40" s="1016">
        <v>1</v>
      </c>
      <c r="W40" s="1016">
        <v>3</v>
      </c>
      <c r="X40" s="1017">
        <v>1.2262922765567701</v>
      </c>
      <c r="Y40" s="1017">
        <v>1.49338486203291</v>
      </c>
    </row>
    <row r="41" spans="1:25" ht="13.8" thickBot="1" x14ac:dyDescent="0.3">
      <c r="A41" s="473" t="s">
        <v>1399</v>
      </c>
      <c r="B41" s="936">
        <v>161</v>
      </c>
      <c r="C41" s="936">
        <v>175</v>
      </c>
      <c r="D41" s="73">
        <v>0.31583040616916203</v>
      </c>
      <c r="E41" s="940">
        <v>4.4404229533082901E-2</v>
      </c>
      <c r="F41" s="936">
        <v>19</v>
      </c>
      <c r="G41" s="936">
        <v>22</v>
      </c>
      <c r="H41" s="73">
        <v>0.33491641293423102</v>
      </c>
      <c r="I41" s="940">
        <v>0.14192232436412999</v>
      </c>
      <c r="J41" s="1050">
        <v>6</v>
      </c>
      <c r="K41" s="957">
        <v>7</v>
      </c>
      <c r="L41" s="956">
        <v>0.22925003270618799</v>
      </c>
      <c r="M41" s="1051">
        <v>0.17694774117675499</v>
      </c>
      <c r="N41" s="1050">
        <v>9</v>
      </c>
      <c r="O41" s="957">
        <v>10</v>
      </c>
      <c r="P41" s="956">
        <v>0.42126973787908401</v>
      </c>
      <c r="Q41" s="1051">
        <v>0.26504799886927999</v>
      </c>
      <c r="R41" s="1053">
        <v>4</v>
      </c>
      <c r="S41" s="1048">
        <v>5</v>
      </c>
      <c r="T41" s="1049">
        <v>0.49525696080999898</v>
      </c>
      <c r="U41" s="1054">
        <v>0.42312653383253801</v>
      </c>
      <c r="V41" s="1048">
        <v>0</v>
      </c>
      <c r="W41" s="1048">
        <v>0</v>
      </c>
      <c r="X41" s="1048">
        <v>0</v>
      </c>
      <c r="Y41" s="1048">
        <v>0</v>
      </c>
    </row>
    <row r="42" spans="1:25" ht="13.8" thickBot="1" x14ac:dyDescent="0.3">
      <c r="A42" s="473" t="s">
        <v>1400</v>
      </c>
      <c r="B42" s="18">
        <v>148</v>
      </c>
      <c r="C42" s="18">
        <v>142</v>
      </c>
      <c r="D42" s="975">
        <v>0.25575200526997599</v>
      </c>
      <c r="E42" s="991">
        <v>3.9970329257522801E-2</v>
      </c>
      <c r="F42" s="18">
        <v>17</v>
      </c>
      <c r="G42" s="18">
        <v>18</v>
      </c>
      <c r="H42" s="975">
        <v>0.27663510220406301</v>
      </c>
      <c r="I42" s="991">
        <v>0.12902179735446101</v>
      </c>
      <c r="J42" s="1052">
        <v>9</v>
      </c>
      <c r="K42" s="977">
        <v>9</v>
      </c>
      <c r="L42" s="976">
        <v>0.30947950059441098</v>
      </c>
      <c r="M42" s="1023">
        <v>0.20550934588347899</v>
      </c>
      <c r="N42" s="1052">
        <v>6</v>
      </c>
      <c r="O42" s="977">
        <v>8</v>
      </c>
      <c r="P42" s="976">
        <v>0.32006513622171201</v>
      </c>
      <c r="Q42" s="1023">
        <v>0.23114481940963799</v>
      </c>
      <c r="R42" s="1055">
        <v>2</v>
      </c>
      <c r="S42" s="1016">
        <v>2</v>
      </c>
      <c r="T42" s="1017">
        <v>0.15504832668521901</v>
      </c>
      <c r="U42" s="1018">
        <v>0.23715357306806301</v>
      </c>
      <c r="V42" s="1016">
        <v>0</v>
      </c>
      <c r="W42" s="1016">
        <v>0</v>
      </c>
      <c r="X42" s="1016">
        <v>0</v>
      </c>
      <c r="Y42" s="1016">
        <v>0</v>
      </c>
    </row>
    <row r="43" spans="1:25" ht="13.8" thickBot="1" x14ac:dyDescent="0.3">
      <c r="A43" s="473" t="s">
        <v>1401</v>
      </c>
      <c r="B43" s="936">
        <v>128</v>
      </c>
      <c r="C43" s="936">
        <v>127</v>
      </c>
      <c r="D43" s="73">
        <v>0.22930769186764799</v>
      </c>
      <c r="E43" s="940">
        <v>3.7852544280116203E-2</v>
      </c>
      <c r="F43" s="936">
        <v>18</v>
      </c>
      <c r="G43" s="936">
        <v>18</v>
      </c>
      <c r="H43" s="73">
        <v>0.27253082615452001</v>
      </c>
      <c r="I43" s="940">
        <v>0.128063744865586</v>
      </c>
      <c r="J43" s="1050">
        <v>11</v>
      </c>
      <c r="K43" s="957">
        <v>12</v>
      </c>
      <c r="L43" s="956">
        <v>0.41221252060524499</v>
      </c>
      <c r="M43" s="1051">
        <v>0.23705675375688401</v>
      </c>
      <c r="N43" s="1053">
        <v>4</v>
      </c>
      <c r="O43" s="1048">
        <v>3</v>
      </c>
      <c r="P43" s="1049">
        <v>0.11178658819911599</v>
      </c>
      <c r="Q43" s="1054">
        <v>0.136745511379773</v>
      </c>
      <c r="R43" s="1053">
        <v>3</v>
      </c>
      <c r="S43" s="1048">
        <v>3</v>
      </c>
      <c r="T43" s="1049">
        <v>0.30891394713790399</v>
      </c>
      <c r="U43" s="1054">
        <v>0.33448758040922999</v>
      </c>
      <c r="V43" s="1048">
        <v>0</v>
      </c>
      <c r="W43" s="1048">
        <v>0</v>
      </c>
      <c r="X43" s="1048">
        <v>0</v>
      </c>
      <c r="Y43" s="1048">
        <v>0</v>
      </c>
    </row>
    <row r="44" spans="1:25" ht="13.8" thickBot="1" x14ac:dyDescent="0.3">
      <c r="A44" s="473" t="s">
        <v>1402</v>
      </c>
      <c r="B44" s="18">
        <v>134</v>
      </c>
      <c r="C44" s="18">
        <v>151</v>
      </c>
      <c r="D44" s="975">
        <v>0.273025320734883</v>
      </c>
      <c r="E44" s="991">
        <v>4.1294485267598602E-2</v>
      </c>
      <c r="F44" s="18">
        <v>21</v>
      </c>
      <c r="G44" s="18">
        <v>25</v>
      </c>
      <c r="H44" s="975">
        <v>0.37441627576155201</v>
      </c>
      <c r="I44" s="991">
        <v>0.15002850482859301</v>
      </c>
      <c r="J44" s="1052">
        <v>10</v>
      </c>
      <c r="K44" s="977">
        <v>10</v>
      </c>
      <c r="L44" s="976">
        <v>0.34553900325709802</v>
      </c>
      <c r="M44" s="1023">
        <v>0.217112891759735</v>
      </c>
      <c r="N44" s="1052">
        <v>8</v>
      </c>
      <c r="O44" s="977">
        <v>11</v>
      </c>
      <c r="P44" s="976">
        <v>0.46923779696568502</v>
      </c>
      <c r="Q44" s="1023">
        <v>0.27966380665604301</v>
      </c>
      <c r="R44" s="1055">
        <v>1</v>
      </c>
      <c r="S44" s="1016">
        <v>1</v>
      </c>
      <c r="T44" s="1017">
        <v>0.10799129651561599</v>
      </c>
      <c r="U44" s="1018">
        <v>0.19796701091128999</v>
      </c>
      <c r="V44" s="1016">
        <v>2</v>
      </c>
      <c r="W44" s="1016">
        <v>2</v>
      </c>
      <c r="X44" s="1017">
        <v>1.0418762414364</v>
      </c>
      <c r="Y44" s="1017">
        <v>1.3778053398259</v>
      </c>
    </row>
    <row r="45" spans="1:25" ht="13.8" thickBot="1" x14ac:dyDescent="0.3">
      <c r="A45" s="473" t="s">
        <v>1403</v>
      </c>
      <c r="B45" s="936">
        <v>134</v>
      </c>
      <c r="C45" s="936">
        <v>145</v>
      </c>
      <c r="D45" s="73">
        <v>0.26091476050835999</v>
      </c>
      <c r="E45" s="940">
        <v>4.0370700626606901E-2</v>
      </c>
      <c r="F45" s="936">
        <v>15</v>
      </c>
      <c r="G45" s="936">
        <v>16</v>
      </c>
      <c r="H45" s="73">
        <v>0.244150212479118</v>
      </c>
      <c r="I45" s="940">
        <v>0.121229613805645</v>
      </c>
      <c r="J45" s="1053">
        <v>4</v>
      </c>
      <c r="K45" s="1048">
        <v>5</v>
      </c>
      <c r="L45" s="1049">
        <v>0.17030388575717501</v>
      </c>
      <c r="M45" s="1054">
        <v>0.152556548550943</v>
      </c>
      <c r="N45" s="1050">
        <v>6</v>
      </c>
      <c r="O45" s="957">
        <v>8</v>
      </c>
      <c r="P45" s="956">
        <v>0.330224414010027</v>
      </c>
      <c r="Q45" s="1051">
        <v>0.234772614033048</v>
      </c>
      <c r="R45" s="1053">
        <v>3</v>
      </c>
      <c r="S45" s="1048">
        <v>2</v>
      </c>
      <c r="T45" s="1049">
        <v>0.198472750097552</v>
      </c>
      <c r="U45" s="1054">
        <v>0.26825764789439699</v>
      </c>
      <c r="V45" s="1048">
        <v>2</v>
      </c>
      <c r="W45" s="1048">
        <v>1</v>
      </c>
      <c r="X45" s="1049">
        <v>0.50438765612752701</v>
      </c>
      <c r="Y45" s="1049">
        <v>0.961254219941169</v>
      </c>
    </row>
    <row r="46" spans="1:25" ht="13.8" thickBot="1" x14ac:dyDescent="0.3">
      <c r="A46" s="473" t="s">
        <v>1404</v>
      </c>
      <c r="B46" s="18">
        <v>132</v>
      </c>
      <c r="C46" s="18">
        <v>142</v>
      </c>
      <c r="D46" s="975">
        <v>0.25689522404559201</v>
      </c>
      <c r="E46" s="991">
        <v>4.0059334333611397E-2</v>
      </c>
      <c r="F46" s="18">
        <v>16</v>
      </c>
      <c r="G46" s="18">
        <v>19</v>
      </c>
      <c r="H46" s="975">
        <v>0.289128381493651</v>
      </c>
      <c r="I46" s="991">
        <v>0.131894777912023</v>
      </c>
      <c r="J46" s="1052">
        <v>7</v>
      </c>
      <c r="K46" s="977">
        <v>9</v>
      </c>
      <c r="L46" s="976">
        <v>0.327734788663888</v>
      </c>
      <c r="M46" s="1023">
        <v>0.211464338200576</v>
      </c>
      <c r="N46" s="1052">
        <v>7</v>
      </c>
      <c r="O46" s="977">
        <v>9</v>
      </c>
      <c r="P46" s="976">
        <v>0.36473265781870901</v>
      </c>
      <c r="Q46" s="1023">
        <v>0.24669194957343299</v>
      </c>
      <c r="R46" s="1055">
        <v>1</v>
      </c>
      <c r="S46" s="1016">
        <v>1</v>
      </c>
      <c r="T46" s="1017">
        <v>4.8619531293062797E-2</v>
      </c>
      <c r="U46" s="1018">
        <v>0.13287181188238401</v>
      </c>
      <c r="V46" s="1016">
        <v>1</v>
      </c>
      <c r="W46" s="1016">
        <v>0</v>
      </c>
      <c r="X46" s="1017">
        <v>0.18047086735599199</v>
      </c>
      <c r="Y46" s="1017">
        <v>0.575924270976237</v>
      </c>
    </row>
    <row r="47" spans="1:25" ht="13.8" thickBot="1" x14ac:dyDescent="0.3">
      <c r="A47" s="473" t="s">
        <v>1405</v>
      </c>
      <c r="B47" s="936">
        <v>115</v>
      </c>
      <c r="C47" s="936">
        <v>125</v>
      </c>
      <c r="D47" s="73">
        <v>0.22611589645095001</v>
      </c>
      <c r="E47" s="940">
        <v>3.7588782493642302E-2</v>
      </c>
      <c r="F47" s="936">
        <v>22</v>
      </c>
      <c r="G47" s="936">
        <v>21</v>
      </c>
      <c r="H47" s="73">
        <v>0.323952816723449</v>
      </c>
      <c r="I47" s="940">
        <v>0.139587736765098</v>
      </c>
      <c r="J47" s="1050">
        <v>9</v>
      </c>
      <c r="K47" s="957">
        <v>9</v>
      </c>
      <c r="L47" s="956">
        <v>0.30391503185026197</v>
      </c>
      <c r="M47" s="1051">
        <v>0.203659111184153</v>
      </c>
      <c r="N47" s="1050">
        <v>10</v>
      </c>
      <c r="O47" s="957">
        <v>9</v>
      </c>
      <c r="P47" s="956">
        <v>0.37450667679150601</v>
      </c>
      <c r="Q47" s="1051">
        <v>0.24996323183408101</v>
      </c>
      <c r="R47" s="1053">
        <v>3</v>
      </c>
      <c r="S47" s="1048">
        <v>4</v>
      </c>
      <c r="T47" s="1049">
        <v>0.335075810358202</v>
      </c>
      <c r="U47" s="1054">
        <v>0.34831789220069298</v>
      </c>
      <c r="V47" s="1048">
        <v>0</v>
      </c>
      <c r="W47" s="1048">
        <v>0</v>
      </c>
      <c r="X47" s="1048">
        <v>0</v>
      </c>
      <c r="Y47" s="1048">
        <v>0</v>
      </c>
    </row>
    <row r="48" spans="1:25" ht="13.8" thickBot="1" x14ac:dyDescent="0.3">
      <c r="A48" s="473" t="s">
        <v>1406</v>
      </c>
      <c r="B48" s="18">
        <v>114</v>
      </c>
      <c r="C48" s="18">
        <v>113</v>
      </c>
      <c r="D48" s="975">
        <v>0.20304633766188299</v>
      </c>
      <c r="E48" s="991">
        <v>3.5623820542739097E-2</v>
      </c>
      <c r="F48" s="18">
        <v>14</v>
      </c>
      <c r="G48" s="18">
        <v>19</v>
      </c>
      <c r="H48" s="975">
        <v>0.28276292981418499</v>
      </c>
      <c r="I48" s="991">
        <v>0.13043896282369699</v>
      </c>
      <c r="J48" s="1052">
        <v>8</v>
      </c>
      <c r="K48" s="977">
        <v>12</v>
      </c>
      <c r="L48" s="976">
        <v>0.419275434294688</v>
      </c>
      <c r="M48" s="1023">
        <v>0.239070533773271</v>
      </c>
      <c r="N48" s="1052">
        <v>6</v>
      </c>
      <c r="O48" s="977">
        <v>6</v>
      </c>
      <c r="P48" s="976">
        <v>0.27564807019775001</v>
      </c>
      <c r="Q48" s="1023">
        <v>0.214555274662491</v>
      </c>
      <c r="R48" s="1055">
        <v>0</v>
      </c>
      <c r="S48" s="1016">
        <v>0</v>
      </c>
      <c r="T48" s="1016">
        <v>0</v>
      </c>
      <c r="U48" s="1019">
        <v>0</v>
      </c>
      <c r="V48" s="1016">
        <v>0</v>
      </c>
      <c r="W48" s="1016">
        <v>0</v>
      </c>
      <c r="X48" s="1016">
        <v>0</v>
      </c>
      <c r="Y48" s="1016">
        <v>0</v>
      </c>
    </row>
    <row r="49" spans="1:25" ht="13.8" thickBot="1" x14ac:dyDescent="0.3">
      <c r="A49" s="473" t="s">
        <v>1407</v>
      </c>
      <c r="B49" s="936">
        <v>97</v>
      </c>
      <c r="C49" s="936">
        <v>90</v>
      </c>
      <c r="D49" s="73">
        <v>0.16323856207458001</v>
      </c>
      <c r="E49" s="940">
        <v>3.1947795397316299E-2</v>
      </c>
      <c r="F49" s="936">
        <v>11</v>
      </c>
      <c r="G49" s="936">
        <v>16</v>
      </c>
      <c r="H49" s="73">
        <v>0.24313680815891001</v>
      </c>
      <c r="I49" s="940">
        <v>0.12097837031023501</v>
      </c>
      <c r="J49" s="1050">
        <v>5</v>
      </c>
      <c r="K49" s="957">
        <v>8</v>
      </c>
      <c r="L49" s="956">
        <v>0.29338868510897798</v>
      </c>
      <c r="M49" s="1051">
        <v>0.200111644060989</v>
      </c>
      <c r="N49" s="1053">
        <v>3</v>
      </c>
      <c r="O49" s="1048">
        <v>3</v>
      </c>
      <c r="P49" s="1049">
        <v>0.129035040765453</v>
      </c>
      <c r="Q49" s="1054">
        <v>0.146904317883152</v>
      </c>
      <c r="R49" s="1053">
        <v>2</v>
      </c>
      <c r="S49" s="1048">
        <v>1</v>
      </c>
      <c r="T49" s="1049">
        <v>0.111480276394175</v>
      </c>
      <c r="U49" s="1054">
        <v>0.20113603378123099</v>
      </c>
      <c r="V49" s="1048">
        <v>1</v>
      </c>
      <c r="W49" s="1048">
        <v>3</v>
      </c>
      <c r="X49" s="1049">
        <v>1.42459390769004</v>
      </c>
      <c r="Y49" s="1049">
        <v>1.6079920557901799</v>
      </c>
    </row>
    <row r="50" spans="1:25" ht="13.8" thickBot="1" x14ac:dyDescent="0.3">
      <c r="A50" s="473" t="s">
        <v>1408</v>
      </c>
      <c r="B50" s="18">
        <v>112</v>
      </c>
      <c r="C50" s="18">
        <v>121</v>
      </c>
      <c r="D50" s="975">
        <v>0.218535497733924</v>
      </c>
      <c r="E50" s="991">
        <v>3.6954744543950098E-2</v>
      </c>
      <c r="F50" s="977">
        <v>13</v>
      </c>
      <c r="G50" s="977">
        <v>11</v>
      </c>
      <c r="H50" s="976">
        <v>0.164367519330404</v>
      </c>
      <c r="I50" s="1023">
        <v>9.9508864212201703E-2</v>
      </c>
      <c r="J50" s="1055">
        <v>4</v>
      </c>
      <c r="K50" s="1016">
        <v>4</v>
      </c>
      <c r="L50" s="1017">
        <v>0.12669382509330299</v>
      </c>
      <c r="M50" s="1018">
        <v>0.13161068184824001</v>
      </c>
      <c r="N50" s="1052">
        <v>9</v>
      </c>
      <c r="O50" s="977">
        <v>7</v>
      </c>
      <c r="P50" s="976">
        <v>0.30277858912099398</v>
      </c>
      <c r="Q50" s="1023">
        <v>0.22483567060732601</v>
      </c>
      <c r="R50" s="1055">
        <v>0</v>
      </c>
      <c r="S50" s="1016">
        <v>0</v>
      </c>
      <c r="T50" s="1016">
        <v>0</v>
      </c>
      <c r="U50" s="1019">
        <v>0</v>
      </c>
      <c r="V50" s="1016">
        <v>0</v>
      </c>
      <c r="W50" s="1016">
        <v>0</v>
      </c>
      <c r="X50" s="1016">
        <v>0</v>
      </c>
      <c r="Y50" s="1016">
        <v>0</v>
      </c>
    </row>
    <row r="51" spans="1:25" ht="13.8" thickBot="1" x14ac:dyDescent="0.3">
      <c r="A51" s="473" t="s">
        <v>1409</v>
      </c>
      <c r="B51" s="936">
        <v>96</v>
      </c>
      <c r="C51" s="936">
        <v>96</v>
      </c>
      <c r="D51" s="73">
        <v>0.172670933517591</v>
      </c>
      <c r="E51" s="940">
        <v>3.2856297032966303E-2</v>
      </c>
      <c r="F51" s="957">
        <v>8</v>
      </c>
      <c r="G51" s="957">
        <v>10</v>
      </c>
      <c r="H51" s="956">
        <v>0.15841726223132099</v>
      </c>
      <c r="I51" s="1051">
        <v>9.7694015874118897E-2</v>
      </c>
      <c r="J51" s="1053">
        <v>2</v>
      </c>
      <c r="K51" s="1048">
        <v>1</v>
      </c>
      <c r="L51" s="1049">
        <v>3.4584108528538597E-2</v>
      </c>
      <c r="M51" s="1054">
        <v>6.8794209203291795E-2</v>
      </c>
      <c r="N51" s="1053">
        <v>3</v>
      </c>
      <c r="O51" s="1048">
        <v>5</v>
      </c>
      <c r="P51" s="1049">
        <v>0.232044143925144</v>
      </c>
      <c r="Q51" s="1054">
        <v>0.196898292341566</v>
      </c>
      <c r="R51" s="1053">
        <v>3</v>
      </c>
      <c r="S51" s="1048">
        <v>4</v>
      </c>
      <c r="T51" s="1049">
        <v>0.35690675243381598</v>
      </c>
      <c r="U51" s="1054">
        <v>0.35944633331193798</v>
      </c>
      <c r="V51" s="1048">
        <v>0</v>
      </c>
      <c r="W51" s="1048">
        <v>0</v>
      </c>
      <c r="X51" s="1048">
        <v>0</v>
      </c>
      <c r="Y51" s="1048">
        <v>0</v>
      </c>
    </row>
    <row r="52" spans="1:25" ht="13.8" thickBot="1" x14ac:dyDescent="0.3">
      <c r="A52" s="473" t="s">
        <v>1410</v>
      </c>
      <c r="B52" s="18">
        <v>94</v>
      </c>
      <c r="C52" s="18">
        <v>100</v>
      </c>
      <c r="D52" s="975">
        <v>0.18026855884731099</v>
      </c>
      <c r="E52" s="991">
        <v>3.3570086767916299E-2</v>
      </c>
      <c r="F52" s="977">
        <v>10</v>
      </c>
      <c r="G52" s="977">
        <v>14</v>
      </c>
      <c r="H52" s="976">
        <v>0.21735176278955401</v>
      </c>
      <c r="I52" s="1023">
        <v>0.114398433739755</v>
      </c>
      <c r="J52" s="1055">
        <v>4</v>
      </c>
      <c r="K52" s="1016">
        <v>7</v>
      </c>
      <c r="L52" s="1017">
        <v>0.23293558963488301</v>
      </c>
      <c r="M52" s="1018">
        <v>0.17836113299422501</v>
      </c>
      <c r="N52" s="1055">
        <v>2</v>
      </c>
      <c r="O52" s="1016">
        <v>2</v>
      </c>
      <c r="P52" s="1017">
        <v>0.104984281586277</v>
      </c>
      <c r="Q52" s="1018">
        <v>0.13252418936327401</v>
      </c>
      <c r="R52" s="1055">
        <v>3</v>
      </c>
      <c r="S52" s="1016">
        <v>4</v>
      </c>
      <c r="T52" s="1017">
        <v>0.38158147332233999</v>
      </c>
      <c r="U52" s="1018">
        <v>0.37161782458119702</v>
      </c>
      <c r="V52" s="1016">
        <v>1</v>
      </c>
      <c r="W52" s="1016">
        <v>1</v>
      </c>
      <c r="X52" s="1017">
        <v>0.39130993802223601</v>
      </c>
      <c r="Y52" s="1017">
        <v>0.84715547757165099</v>
      </c>
    </row>
    <row r="53" spans="1:25" ht="13.8" thickBot="1" x14ac:dyDescent="0.3">
      <c r="A53" s="473" t="s">
        <v>1411</v>
      </c>
      <c r="B53" s="936">
        <v>93</v>
      </c>
      <c r="C53" s="936">
        <v>101</v>
      </c>
      <c r="D53" s="73">
        <v>0.18156204312391799</v>
      </c>
      <c r="E53" s="940">
        <v>3.3690091238415203E-2</v>
      </c>
      <c r="F53" s="957">
        <v>11</v>
      </c>
      <c r="G53" s="957">
        <v>8</v>
      </c>
      <c r="H53" s="956">
        <v>0.12794873944466401</v>
      </c>
      <c r="I53" s="1051">
        <v>8.7811414461096401E-2</v>
      </c>
      <c r="J53" s="1053">
        <v>4</v>
      </c>
      <c r="K53" s="1048">
        <v>2</v>
      </c>
      <c r="L53" s="1049">
        <v>8.5537996161468594E-2</v>
      </c>
      <c r="M53" s="1054">
        <v>0.10816391910185701</v>
      </c>
      <c r="N53" s="1050">
        <v>6</v>
      </c>
      <c r="O53" s="957">
        <v>5</v>
      </c>
      <c r="P53" s="956">
        <v>0.21606230643544599</v>
      </c>
      <c r="Q53" s="1051">
        <v>0.190011956260668</v>
      </c>
      <c r="R53" s="1053">
        <v>1</v>
      </c>
      <c r="S53" s="1048">
        <v>1</v>
      </c>
      <c r="T53" s="1049">
        <v>7.6295688714085694E-2</v>
      </c>
      <c r="U53" s="1054">
        <v>0.166424529032242</v>
      </c>
      <c r="V53" s="1048">
        <v>0</v>
      </c>
      <c r="W53" s="1048">
        <v>0</v>
      </c>
      <c r="X53" s="1048">
        <v>0</v>
      </c>
      <c r="Y53" s="1048">
        <v>0</v>
      </c>
    </row>
    <row r="54" spans="1:25" ht="13.8" thickBot="1" x14ac:dyDescent="0.3">
      <c r="A54" s="473" t="s">
        <v>1412</v>
      </c>
      <c r="B54" s="18">
        <v>78</v>
      </c>
      <c r="C54" s="18">
        <v>84</v>
      </c>
      <c r="D54" s="975">
        <v>0.15245080476512701</v>
      </c>
      <c r="E54" s="991">
        <v>3.0875772845998201E-2</v>
      </c>
      <c r="F54" s="977">
        <v>10</v>
      </c>
      <c r="G54" s="977">
        <v>14</v>
      </c>
      <c r="H54" s="976">
        <v>0.215223481141399</v>
      </c>
      <c r="I54" s="1023">
        <v>0.11383818225086</v>
      </c>
      <c r="J54" s="1052">
        <v>5</v>
      </c>
      <c r="K54" s="977">
        <v>8</v>
      </c>
      <c r="L54" s="976">
        <v>0.28275038946812697</v>
      </c>
      <c r="M54" s="1023">
        <v>0.19646059411597799</v>
      </c>
      <c r="N54" s="1055">
        <v>3</v>
      </c>
      <c r="O54" s="1016">
        <v>3</v>
      </c>
      <c r="P54" s="1017">
        <v>0.13313220357153099</v>
      </c>
      <c r="Q54" s="1018">
        <v>0.14921530842702199</v>
      </c>
      <c r="R54" s="1055">
        <v>2</v>
      </c>
      <c r="S54" s="1016">
        <v>3</v>
      </c>
      <c r="T54" s="1017">
        <v>0.259530059532733</v>
      </c>
      <c r="U54" s="1018">
        <v>0.30666387083191998</v>
      </c>
      <c r="V54" s="1016">
        <v>0</v>
      </c>
      <c r="W54" s="1016">
        <v>0</v>
      </c>
      <c r="X54" s="1016">
        <v>0</v>
      </c>
      <c r="Y54" s="1016">
        <v>0</v>
      </c>
    </row>
    <row r="55" spans="1:25" ht="13.8" thickBot="1" x14ac:dyDescent="0.3">
      <c r="A55" s="473" t="s">
        <v>1413</v>
      </c>
      <c r="B55" s="936">
        <v>81</v>
      </c>
      <c r="C55" s="936">
        <v>96</v>
      </c>
      <c r="D55" s="73">
        <v>0.17272630389183399</v>
      </c>
      <c r="E55" s="940">
        <v>3.28615555102394E-2</v>
      </c>
      <c r="F55" s="936">
        <v>13</v>
      </c>
      <c r="G55" s="936">
        <v>18</v>
      </c>
      <c r="H55" s="73">
        <v>0.27912120161472598</v>
      </c>
      <c r="I55" s="940">
        <v>0.12959863987032899</v>
      </c>
      <c r="J55" s="1050">
        <v>6</v>
      </c>
      <c r="K55" s="957">
        <v>9</v>
      </c>
      <c r="L55" s="956">
        <v>0.32788406813104798</v>
      </c>
      <c r="M55" s="1051">
        <v>0.21151233412621001</v>
      </c>
      <c r="N55" s="1050">
        <v>5</v>
      </c>
      <c r="O55" s="957">
        <v>5</v>
      </c>
      <c r="P55" s="956">
        <v>0.22407278412775999</v>
      </c>
      <c r="Q55" s="1051">
        <v>0.19349446556863401</v>
      </c>
      <c r="R55" s="1053">
        <v>2</v>
      </c>
      <c r="S55" s="1048">
        <v>4</v>
      </c>
      <c r="T55" s="1049">
        <v>0.32770295607807498</v>
      </c>
      <c r="U55" s="1054">
        <v>0.34447720443131102</v>
      </c>
      <c r="V55" s="1048">
        <v>0</v>
      </c>
      <c r="W55" s="1048">
        <v>0</v>
      </c>
      <c r="X55" s="1048">
        <v>0</v>
      </c>
      <c r="Y55" s="1048">
        <v>0</v>
      </c>
    </row>
    <row r="56" spans="1:25" ht="13.8" thickBot="1" x14ac:dyDescent="0.3">
      <c r="A56" s="473" t="s">
        <v>1414</v>
      </c>
      <c r="B56" s="18">
        <v>82</v>
      </c>
      <c r="C56" s="18">
        <v>88</v>
      </c>
      <c r="D56" s="975">
        <v>0.158453406061074</v>
      </c>
      <c r="E56" s="991">
        <v>3.1476809904972099E-2</v>
      </c>
      <c r="F56" s="977">
        <v>9</v>
      </c>
      <c r="G56" s="977">
        <v>14</v>
      </c>
      <c r="H56" s="976">
        <v>0.211085739933348</v>
      </c>
      <c r="I56" s="1023">
        <v>0.112740921006696</v>
      </c>
      <c r="J56" s="1055">
        <v>4</v>
      </c>
      <c r="K56" s="1016">
        <v>6</v>
      </c>
      <c r="L56" s="1017">
        <v>0.19563897988481699</v>
      </c>
      <c r="M56" s="1018">
        <v>0.16348998558960101</v>
      </c>
      <c r="N56" s="1055">
        <v>2</v>
      </c>
      <c r="O56" s="1016">
        <v>3</v>
      </c>
      <c r="P56" s="1017">
        <v>0.12966248588618201</v>
      </c>
      <c r="Q56" s="1018">
        <v>0.14726059024343899</v>
      </c>
      <c r="R56" s="1055">
        <v>3</v>
      </c>
      <c r="S56" s="1016">
        <v>5</v>
      </c>
      <c r="T56" s="1017">
        <v>0.46990012697783101</v>
      </c>
      <c r="U56" s="1018">
        <v>0.41220482979136602</v>
      </c>
      <c r="V56" s="1016">
        <v>0</v>
      </c>
      <c r="W56" s="1016">
        <v>0</v>
      </c>
      <c r="X56" s="1016">
        <v>0</v>
      </c>
      <c r="Y56" s="1016">
        <v>0</v>
      </c>
    </row>
    <row r="57" spans="1:25" ht="13.8" thickBot="1" x14ac:dyDescent="0.3">
      <c r="A57" s="473" t="s">
        <v>1415</v>
      </c>
      <c r="B57" s="936">
        <v>90</v>
      </c>
      <c r="C57" s="936">
        <v>86</v>
      </c>
      <c r="D57" s="73">
        <v>0.155795038640796</v>
      </c>
      <c r="E57" s="940">
        <v>3.1212065887322501E-2</v>
      </c>
      <c r="F57" s="957">
        <v>9</v>
      </c>
      <c r="G57" s="957">
        <v>10</v>
      </c>
      <c r="H57" s="956">
        <v>0.15274518178663499</v>
      </c>
      <c r="I57" s="1051">
        <v>9.5931847058978698E-2</v>
      </c>
      <c r="J57" s="1053">
        <v>2</v>
      </c>
      <c r="K57" s="1048">
        <v>2</v>
      </c>
      <c r="L57" s="1049">
        <v>6.1884567242009997E-2</v>
      </c>
      <c r="M57" s="1054">
        <v>9.2012209246982293E-2</v>
      </c>
      <c r="N57" s="1050">
        <v>6</v>
      </c>
      <c r="O57" s="957">
        <v>7</v>
      </c>
      <c r="P57" s="956">
        <v>0.3001775486944</v>
      </c>
      <c r="Q57" s="1051">
        <v>0.223870774675618</v>
      </c>
      <c r="R57" s="1053">
        <v>1</v>
      </c>
      <c r="S57" s="1048">
        <v>1</v>
      </c>
      <c r="T57" s="1049">
        <v>0.105585261129651</v>
      </c>
      <c r="U57" s="1054">
        <v>0.19575160316755699</v>
      </c>
      <c r="V57" s="1048">
        <v>0</v>
      </c>
      <c r="W57" s="1048">
        <v>0</v>
      </c>
      <c r="X57" s="1048">
        <v>0</v>
      </c>
      <c r="Y57" s="1048">
        <v>0</v>
      </c>
    </row>
    <row r="58" spans="1:25" ht="13.8" thickBot="1" x14ac:dyDescent="0.3">
      <c r="A58" s="473" t="s">
        <v>1416</v>
      </c>
      <c r="B58" s="18">
        <v>60</v>
      </c>
      <c r="C58" s="18">
        <v>58</v>
      </c>
      <c r="D58" s="975">
        <v>0.104826325345932</v>
      </c>
      <c r="E58" s="991">
        <v>2.56089460941792E-2</v>
      </c>
      <c r="F58" s="977">
        <v>7</v>
      </c>
      <c r="G58" s="977">
        <v>6</v>
      </c>
      <c r="H58" s="976">
        <v>9.5924576276818704E-2</v>
      </c>
      <c r="I58" s="1023">
        <v>7.6044451071517194E-2</v>
      </c>
      <c r="J58" s="1055">
        <v>1</v>
      </c>
      <c r="K58" s="1016">
        <v>1</v>
      </c>
      <c r="L58" s="1017">
        <v>3.0599930517103899E-2</v>
      </c>
      <c r="M58" s="1018">
        <v>6.4711648673580896E-2</v>
      </c>
      <c r="N58" s="1052">
        <v>5</v>
      </c>
      <c r="O58" s="977">
        <v>5</v>
      </c>
      <c r="P58" s="976">
        <v>0.20312075834011301</v>
      </c>
      <c r="Q58" s="1023">
        <v>0.18424543709899699</v>
      </c>
      <c r="R58" s="1055">
        <v>1</v>
      </c>
      <c r="S58" s="1016">
        <v>1</v>
      </c>
      <c r="T58" s="1017">
        <v>5.6564531828504301E-2</v>
      </c>
      <c r="U58" s="1018">
        <v>0.14331191865358001</v>
      </c>
      <c r="V58" s="1016">
        <v>0</v>
      </c>
      <c r="W58" s="1016">
        <v>0</v>
      </c>
      <c r="X58" s="1016">
        <v>0</v>
      </c>
      <c r="Y58" s="1016">
        <v>0</v>
      </c>
    </row>
    <row r="59" spans="1:25" ht="13.8" thickBot="1" x14ac:dyDescent="0.3">
      <c r="A59" s="473" t="s">
        <v>1417</v>
      </c>
      <c r="B59" s="936">
        <v>58</v>
      </c>
      <c r="C59" s="936">
        <v>60</v>
      </c>
      <c r="D59" s="73">
        <v>0.10892706498540899</v>
      </c>
      <c r="E59" s="940">
        <v>2.6104507961783999E-2</v>
      </c>
      <c r="F59" s="957">
        <v>6</v>
      </c>
      <c r="G59" s="957">
        <v>7</v>
      </c>
      <c r="H59" s="956">
        <v>0.100466029602212</v>
      </c>
      <c r="I59" s="1051">
        <v>7.7821990152710199E-2</v>
      </c>
      <c r="J59" s="1053">
        <v>1</v>
      </c>
      <c r="K59" s="1048">
        <v>1</v>
      </c>
      <c r="L59" s="1049">
        <v>4.7581650918301799E-2</v>
      </c>
      <c r="M59" s="1054">
        <v>8.0687286023394394E-2</v>
      </c>
      <c r="N59" s="1053">
        <v>4</v>
      </c>
      <c r="O59" s="1048">
        <v>5</v>
      </c>
      <c r="P59" s="1049">
        <v>0.192307958175119</v>
      </c>
      <c r="Q59" s="1054">
        <v>0.179284085869302</v>
      </c>
      <c r="R59" s="1053">
        <v>1</v>
      </c>
      <c r="S59" s="1048">
        <v>1</v>
      </c>
      <c r="T59" s="1049">
        <v>6.2479742785600902E-2</v>
      </c>
      <c r="U59" s="1054">
        <v>0.15061456645701901</v>
      </c>
      <c r="V59" s="1048">
        <v>0</v>
      </c>
      <c r="W59" s="1048">
        <v>0</v>
      </c>
      <c r="X59" s="1048">
        <v>0</v>
      </c>
      <c r="Y59" s="1048">
        <v>0</v>
      </c>
    </row>
    <row r="60" spans="1:25" ht="13.8" thickBot="1" x14ac:dyDescent="0.3">
      <c r="A60" s="473" t="s">
        <v>1418</v>
      </c>
      <c r="B60" s="18">
        <v>76</v>
      </c>
      <c r="C60" s="18">
        <v>76</v>
      </c>
      <c r="D60" s="975">
        <v>0.13635014171274801</v>
      </c>
      <c r="E60" s="991">
        <v>2.92022144572587E-2</v>
      </c>
      <c r="F60" s="977">
        <v>10</v>
      </c>
      <c r="G60" s="977">
        <v>9</v>
      </c>
      <c r="H60" s="976">
        <v>0.14220179636083699</v>
      </c>
      <c r="I60" s="1023">
        <v>9.2566643504081905E-2</v>
      </c>
      <c r="J60" s="1055">
        <v>0</v>
      </c>
      <c r="K60" s="1016">
        <v>0</v>
      </c>
      <c r="L60" s="1016">
        <v>0</v>
      </c>
      <c r="M60" s="1019">
        <v>0</v>
      </c>
      <c r="N60" s="1052">
        <v>5</v>
      </c>
      <c r="O60" s="977">
        <v>6</v>
      </c>
      <c r="P60" s="976">
        <v>0.263399510184259</v>
      </c>
      <c r="Q60" s="1023">
        <v>0.20974705338552799</v>
      </c>
      <c r="R60" s="1055">
        <v>3</v>
      </c>
      <c r="S60" s="1016">
        <v>2</v>
      </c>
      <c r="T60" s="1017">
        <v>0.148536675279553</v>
      </c>
      <c r="U60" s="1018">
        <v>0.232127792471443</v>
      </c>
      <c r="V60" s="1016">
        <v>2</v>
      </c>
      <c r="W60" s="1016">
        <v>1</v>
      </c>
      <c r="X60" s="1017">
        <v>0.64945709246102901</v>
      </c>
      <c r="Y60" s="1017">
        <v>1.08996969778222</v>
      </c>
    </row>
    <row r="61" spans="1:25" ht="13.8" thickBot="1" x14ac:dyDescent="0.3">
      <c r="A61" s="473" t="s">
        <v>1419</v>
      </c>
      <c r="B61" s="936">
        <v>79</v>
      </c>
      <c r="C61" s="936">
        <v>74</v>
      </c>
      <c r="D61" s="73">
        <v>0.13373103199712699</v>
      </c>
      <c r="E61" s="940">
        <v>2.8920765379923798E-2</v>
      </c>
      <c r="F61" s="957">
        <v>6</v>
      </c>
      <c r="G61" s="957">
        <v>7</v>
      </c>
      <c r="H61" s="956">
        <v>0.10809918744826</v>
      </c>
      <c r="I61" s="1051">
        <v>8.0721149065203293E-2</v>
      </c>
      <c r="J61" s="1053">
        <v>4</v>
      </c>
      <c r="K61" s="1048">
        <v>4</v>
      </c>
      <c r="L61" s="1049">
        <v>0.128358058694723</v>
      </c>
      <c r="M61" s="1054">
        <v>0.13247116831432701</v>
      </c>
      <c r="N61" s="1053">
        <v>2</v>
      </c>
      <c r="O61" s="1048">
        <v>3</v>
      </c>
      <c r="P61" s="1049">
        <v>0.14427125905254401</v>
      </c>
      <c r="Q61" s="1054">
        <v>0.15532362221752999</v>
      </c>
      <c r="R61" s="1053">
        <v>0</v>
      </c>
      <c r="S61" s="1048">
        <v>0</v>
      </c>
      <c r="T61" s="1048">
        <v>0</v>
      </c>
      <c r="U61" s="1056">
        <v>0</v>
      </c>
      <c r="V61" s="1048">
        <v>0</v>
      </c>
      <c r="W61" s="1048">
        <v>0</v>
      </c>
      <c r="X61" s="1048">
        <v>0</v>
      </c>
      <c r="Y61" s="1048">
        <v>0</v>
      </c>
    </row>
    <row r="62" spans="1:25" ht="13.8" thickBot="1" x14ac:dyDescent="0.3">
      <c r="A62" s="473" t="s">
        <v>1420</v>
      </c>
      <c r="B62" s="18">
        <v>60</v>
      </c>
      <c r="C62" s="18">
        <v>60</v>
      </c>
      <c r="D62" s="975">
        <v>0.10800932709394399</v>
      </c>
      <c r="E62" s="991">
        <v>2.59944262430565E-2</v>
      </c>
      <c r="F62" s="1016">
        <v>3</v>
      </c>
      <c r="G62" s="1016">
        <v>5</v>
      </c>
      <c r="H62" s="1017">
        <v>8.1256486188864704E-2</v>
      </c>
      <c r="I62" s="1018">
        <v>6.9994430310135594E-2</v>
      </c>
      <c r="J62" s="1055">
        <v>2</v>
      </c>
      <c r="K62" s="1016">
        <v>4</v>
      </c>
      <c r="L62" s="1017">
        <v>0.15128386808782601</v>
      </c>
      <c r="M62" s="1018">
        <v>0.14379912853461599</v>
      </c>
      <c r="N62" s="1055">
        <v>0</v>
      </c>
      <c r="O62" s="1016">
        <v>0</v>
      </c>
      <c r="P62" s="1016">
        <v>0</v>
      </c>
      <c r="Q62" s="1019">
        <v>0</v>
      </c>
      <c r="R62" s="1055">
        <v>1</v>
      </c>
      <c r="S62" s="1016">
        <v>1</v>
      </c>
      <c r="T62" s="1017">
        <v>8.9445135736788098E-2</v>
      </c>
      <c r="U62" s="1018">
        <v>0.18018437353191399</v>
      </c>
      <c r="V62" s="1016">
        <v>0</v>
      </c>
      <c r="W62" s="1016">
        <v>0</v>
      </c>
      <c r="X62" s="1016">
        <v>0</v>
      </c>
      <c r="Y62" s="1016">
        <v>0</v>
      </c>
    </row>
    <row r="63" spans="1:25" ht="13.8" thickBot="1" x14ac:dyDescent="0.3">
      <c r="A63" s="473" t="s">
        <v>1421</v>
      </c>
      <c r="B63" s="936">
        <v>56</v>
      </c>
      <c r="C63" s="936">
        <v>66</v>
      </c>
      <c r="D63" s="73">
        <v>0.118325696250787</v>
      </c>
      <c r="E63" s="940">
        <v>2.7206126496957798E-2</v>
      </c>
      <c r="F63" s="957">
        <v>6</v>
      </c>
      <c r="G63" s="957">
        <v>8</v>
      </c>
      <c r="H63" s="956">
        <v>0.129166279449409</v>
      </c>
      <c r="I63" s="1051">
        <v>8.8227687214727707E-2</v>
      </c>
      <c r="J63" s="1053">
        <v>1</v>
      </c>
      <c r="K63" s="1048">
        <v>1</v>
      </c>
      <c r="L63" s="1049">
        <v>2.85712951388978E-2</v>
      </c>
      <c r="M63" s="1054">
        <v>6.2530458706678393E-2</v>
      </c>
      <c r="N63" s="1053">
        <v>4</v>
      </c>
      <c r="O63" s="1048">
        <v>5</v>
      </c>
      <c r="P63" s="1049">
        <v>0.21674257445954501</v>
      </c>
      <c r="Q63" s="1054">
        <v>0.190310196967338</v>
      </c>
      <c r="R63" s="1053">
        <v>1</v>
      </c>
      <c r="S63" s="1048">
        <v>3</v>
      </c>
      <c r="T63" s="1049">
        <v>0.230946060309238</v>
      </c>
      <c r="U63" s="1054">
        <v>0.28932521266161698</v>
      </c>
      <c r="V63" s="1048">
        <v>0</v>
      </c>
      <c r="W63" s="1048">
        <v>0</v>
      </c>
      <c r="X63" s="1048">
        <v>0</v>
      </c>
      <c r="Y63" s="1048">
        <v>0</v>
      </c>
    </row>
    <row r="64" spans="1:25" ht="13.8" thickBot="1" x14ac:dyDescent="0.3">
      <c r="A64" s="473" t="s">
        <v>1422</v>
      </c>
      <c r="B64" s="18">
        <v>45</v>
      </c>
      <c r="C64" s="18">
        <v>40</v>
      </c>
      <c r="D64" s="975">
        <v>7.2396095234053007E-2</v>
      </c>
      <c r="E64" s="991">
        <v>2.1285535475272802E-2</v>
      </c>
      <c r="F64" s="977">
        <v>7</v>
      </c>
      <c r="G64" s="977">
        <v>9</v>
      </c>
      <c r="H64" s="976">
        <v>0.14368442093414399</v>
      </c>
      <c r="I64" s="1023">
        <v>9.3047260678776195E-2</v>
      </c>
      <c r="J64" s="1052">
        <v>5</v>
      </c>
      <c r="K64" s="977">
        <v>5</v>
      </c>
      <c r="L64" s="976">
        <v>0.18563746115452801</v>
      </c>
      <c r="M64" s="1023">
        <v>0.159264150826888</v>
      </c>
      <c r="N64" s="1055">
        <v>1</v>
      </c>
      <c r="O64" s="1016">
        <v>2</v>
      </c>
      <c r="P64" s="1017">
        <v>6.5799968042028395E-2</v>
      </c>
      <c r="Q64" s="1018">
        <v>0.10493757352034799</v>
      </c>
      <c r="R64" s="1055">
        <v>1</v>
      </c>
      <c r="S64" s="1016">
        <v>3</v>
      </c>
      <c r="T64" s="1017">
        <v>0.230946060309238</v>
      </c>
      <c r="U64" s="1018">
        <v>0.28932521266161698</v>
      </c>
      <c r="V64" s="1016">
        <v>0</v>
      </c>
      <c r="W64" s="1016">
        <v>0</v>
      </c>
      <c r="X64" s="1016">
        <v>0</v>
      </c>
      <c r="Y64" s="1016">
        <v>0</v>
      </c>
    </row>
    <row r="65" spans="1:25" ht="13.8" thickBot="1" x14ac:dyDescent="0.3">
      <c r="A65" s="473" t="s">
        <v>1423</v>
      </c>
      <c r="B65" s="936">
        <v>58</v>
      </c>
      <c r="C65" s="936">
        <v>68</v>
      </c>
      <c r="D65" s="73">
        <v>0.122776334032256</v>
      </c>
      <c r="E65" s="940">
        <v>2.7712444313872299E-2</v>
      </c>
      <c r="F65" s="957">
        <v>7</v>
      </c>
      <c r="G65" s="957">
        <v>11</v>
      </c>
      <c r="H65" s="956">
        <v>0.16957389097936401</v>
      </c>
      <c r="I65" s="1051">
        <v>0.101069923552548</v>
      </c>
      <c r="J65" s="1050">
        <v>6</v>
      </c>
      <c r="K65" s="957">
        <v>10</v>
      </c>
      <c r="L65" s="956">
        <v>0.331610214498956</v>
      </c>
      <c r="M65" s="1051">
        <v>0.21270679912382001</v>
      </c>
      <c r="N65" s="1053">
        <v>1</v>
      </c>
      <c r="O65" s="1048">
        <v>2</v>
      </c>
      <c r="P65" s="1049">
        <v>6.7655537307853897E-2</v>
      </c>
      <c r="Q65" s="1054">
        <v>0.106405926640516</v>
      </c>
      <c r="R65" s="1053">
        <v>0</v>
      </c>
      <c r="S65" s="1048">
        <v>0</v>
      </c>
      <c r="T65" s="1048">
        <v>0</v>
      </c>
      <c r="U65" s="1056">
        <v>0</v>
      </c>
      <c r="V65" s="1048">
        <v>0</v>
      </c>
      <c r="W65" s="1048">
        <v>0</v>
      </c>
      <c r="X65" s="1048">
        <v>0</v>
      </c>
      <c r="Y65" s="1048">
        <v>0</v>
      </c>
    </row>
    <row r="66" spans="1:25" ht="13.8" thickBot="1" x14ac:dyDescent="0.3">
      <c r="A66" s="473" t="s">
        <v>1424</v>
      </c>
      <c r="B66" s="18">
        <v>53</v>
      </c>
      <c r="C66" s="18">
        <v>54</v>
      </c>
      <c r="D66" s="975">
        <v>9.8253476392488603E-2</v>
      </c>
      <c r="E66" s="991">
        <v>2.4793895987093299E-2</v>
      </c>
      <c r="F66" s="977">
        <v>9</v>
      </c>
      <c r="G66" s="977">
        <v>10</v>
      </c>
      <c r="H66" s="976">
        <v>0.14926707874686901</v>
      </c>
      <c r="I66" s="1023">
        <v>9.4834995366861297E-2</v>
      </c>
      <c r="J66" s="1055">
        <v>2</v>
      </c>
      <c r="K66" s="1016">
        <v>2</v>
      </c>
      <c r="L66" s="1017">
        <v>8.2134086398955794E-2</v>
      </c>
      <c r="M66" s="1018">
        <v>0.105991732656432</v>
      </c>
      <c r="N66" s="1052">
        <v>5</v>
      </c>
      <c r="O66" s="977">
        <v>5</v>
      </c>
      <c r="P66" s="976">
        <v>0.22868885740150899</v>
      </c>
      <c r="Q66" s="1023">
        <v>0.195472851484217</v>
      </c>
      <c r="R66" s="1055">
        <v>1</v>
      </c>
      <c r="S66" s="1016">
        <v>1</v>
      </c>
      <c r="T66" s="1017">
        <v>0.104093424870715</v>
      </c>
      <c r="U66" s="1018">
        <v>0.194365227132759</v>
      </c>
      <c r="V66" s="1016">
        <v>1</v>
      </c>
      <c r="W66" s="1016">
        <v>1</v>
      </c>
      <c r="X66" s="1017">
        <v>0.39130993802223601</v>
      </c>
      <c r="Y66" s="1017">
        <v>0.84715547757165099</v>
      </c>
    </row>
    <row r="67" spans="1:25" ht="13.8" thickBot="1" x14ac:dyDescent="0.3">
      <c r="A67" s="473" t="s">
        <v>1425</v>
      </c>
      <c r="B67" s="936">
        <v>60</v>
      </c>
      <c r="C67" s="936">
        <v>67</v>
      </c>
      <c r="D67" s="73">
        <v>0.120897190040247</v>
      </c>
      <c r="E67" s="940">
        <v>2.7499809891154001E-2</v>
      </c>
      <c r="F67" s="957">
        <v>10</v>
      </c>
      <c r="G67" s="957">
        <v>11</v>
      </c>
      <c r="H67" s="956">
        <v>0.16155417843228101</v>
      </c>
      <c r="I67" s="1051">
        <v>9.8654973780202507E-2</v>
      </c>
      <c r="J67" s="1053">
        <v>3</v>
      </c>
      <c r="K67" s="1048">
        <v>3</v>
      </c>
      <c r="L67" s="1049">
        <v>0.103855269522282</v>
      </c>
      <c r="M67" s="1054">
        <v>0.119172852322861</v>
      </c>
      <c r="N67" s="1053">
        <v>4</v>
      </c>
      <c r="O67" s="1048">
        <v>4</v>
      </c>
      <c r="P67" s="1049">
        <v>0.157675740677128</v>
      </c>
      <c r="Q67" s="1054">
        <v>0.162368166815894</v>
      </c>
      <c r="R67" s="1053">
        <v>3</v>
      </c>
      <c r="S67" s="1048">
        <v>4</v>
      </c>
      <c r="T67" s="1049">
        <v>0.35415068098901598</v>
      </c>
      <c r="U67" s="1054">
        <v>0.35806075425148398</v>
      </c>
      <c r="V67" s="1048">
        <v>0</v>
      </c>
      <c r="W67" s="1048">
        <v>0</v>
      </c>
      <c r="X67" s="1048">
        <v>0</v>
      </c>
      <c r="Y67" s="1048">
        <v>0</v>
      </c>
    </row>
    <row r="68" spans="1:25" ht="13.8" thickBot="1" x14ac:dyDescent="0.3">
      <c r="A68" s="473" t="s">
        <v>1426</v>
      </c>
      <c r="B68" s="18">
        <v>50</v>
      </c>
      <c r="C68" s="18">
        <v>53</v>
      </c>
      <c r="D68" s="975">
        <v>9.5400733842513394E-2</v>
      </c>
      <c r="E68" s="991">
        <v>2.44316540723255E-2</v>
      </c>
      <c r="F68" s="1016">
        <v>4</v>
      </c>
      <c r="G68" s="1016">
        <v>5</v>
      </c>
      <c r="H68" s="1017">
        <v>7.5800261216072404E-2</v>
      </c>
      <c r="I68" s="1018">
        <v>6.7605444504487994E-2</v>
      </c>
      <c r="J68" s="1055">
        <v>1</v>
      </c>
      <c r="K68" s="1016">
        <v>2</v>
      </c>
      <c r="L68" s="1017">
        <v>7.3851691374737696E-2</v>
      </c>
      <c r="M68" s="1018">
        <v>0.100509820732433</v>
      </c>
      <c r="N68" s="1055">
        <v>2</v>
      </c>
      <c r="O68" s="1016">
        <v>2</v>
      </c>
      <c r="P68" s="1017">
        <v>7.6967871857565706E-2</v>
      </c>
      <c r="Q68" s="1018">
        <v>0.113487661618535</v>
      </c>
      <c r="R68" s="1055">
        <v>0</v>
      </c>
      <c r="S68" s="1016">
        <v>0</v>
      </c>
      <c r="T68" s="1016">
        <v>0</v>
      </c>
      <c r="U68" s="1019">
        <v>0</v>
      </c>
      <c r="V68" s="1016">
        <v>1</v>
      </c>
      <c r="W68" s="1016">
        <v>1</v>
      </c>
      <c r="X68" s="1017">
        <v>0.45362778169512602</v>
      </c>
      <c r="Y68" s="1017">
        <v>0.91183574067401496</v>
      </c>
    </row>
    <row r="69" spans="1:25" ht="13.8" thickBot="1" x14ac:dyDescent="0.3">
      <c r="A69" s="473" t="s">
        <v>1427</v>
      </c>
      <c r="B69" s="936">
        <v>41</v>
      </c>
      <c r="C69" s="936">
        <v>45</v>
      </c>
      <c r="D69" s="73">
        <v>8.1557395129002203E-2</v>
      </c>
      <c r="E69" s="940">
        <v>2.25911725710503E-2</v>
      </c>
      <c r="F69" s="1048">
        <v>1</v>
      </c>
      <c r="G69" s="1048">
        <v>1</v>
      </c>
      <c r="H69" s="1049">
        <v>1.5554337047845901E-2</v>
      </c>
      <c r="I69" s="1054">
        <v>3.0633946980491301E-2</v>
      </c>
      <c r="J69" s="1053">
        <v>0</v>
      </c>
      <c r="K69" s="1048">
        <v>0</v>
      </c>
      <c r="L69" s="1048">
        <v>0</v>
      </c>
      <c r="M69" s="1056">
        <v>0</v>
      </c>
      <c r="N69" s="1053">
        <v>0</v>
      </c>
      <c r="O69" s="1048">
        <v>0</v>
      </c>
      <c r="P69" s="1048">
        <v>0</v>
      </c>
      <c r="Q69" s="1056">
        <v>0</v>
      </c>
      <c r="R69" s="1053">
        <v>1</v>
      </c>
      <c r="S69" s="1048">
        <v>1</v>
      </c>
      <c r="T69" s="1049">
        <v>9.2788310585931302E-2</v>
      </c>
      <c r="U69" s="1054">
        <v>0.18351777195846</v>
      </c>
      <c r="V69" s="1048">
        <v>0</v>
      </c>
      <c r="W69" s="1048">
        <v>0</v>
      </c>
      <c r="X69" s="1048">
        <v>0</v>
      </c>
      <c r="Y69" s="1048">
        <v>0</v>
      </c>
    </row>
    <row r="70" spans="1:25" ht="13.8" thickBot="1" x14ac:dyDescent="0.3">
      <c r="A70" s="473" t="s">
        <v>1428</v>
      </c>
      <c r="B70" s="18">
        <v>49</v>
      </c>
      <c r="C70" s="18">
        <v>49</v>
      </c>
      <c r="D70" s="975">
        <v>8.8958780497423603E-2</v>
      </c>
      <c r="E70" s="991">
        <v>2.35931226093677E-2</v>
      </c>
      <c r="F70" s="1016">
        <v>4</v>
      </c>
      <c r="G70" s="1016">
        <v>4</v>
      </c>
      <c r="H70" s="1017">
        <v>5.46896890417383E-2</v>
      </c>
      <c r="I70" s="1018">
        <v>5.7430807074217403E-2</v>
      </c>
      <c r="J70" s="1055">
        <v>3</v>
      </c>
      <c r="K70" s="1016">
        <v>3</v>
      </c>
      <c r="L70" s="1017">
        <v>0.101123254035797</v>
      </c>
      <c r="M70" s="1018">
        <v>0.117596534133362</v>
      </c>
      <c r="N70" s="1055">
        <v>1</v>
      </c>
      <c r="O70" s="1016">
        <v>1</v>
      </c>
      <c r="P70" s="1017">
        <v>2.8915190173264101E-2</v>
      </c>
      <c r="Q70" s="1018">
        <v>6.9576300874469102E-2</v>
      </c>
      <c r="R70" s="1055">
        <v>0</v>
      </c>
      <c r="S70" s="1016">
        <v>0</v>
      </c>
      <c r="T70" s="1016">
        <v>0</v>
      </c>
      <c r="U70" s="1019">
        <v>0</v>
      </c>
      <c r="V70" s="1016">
        <v>0</v>
      </c>
      <c r="W70" s="1016">
        <v>0</v>
      </c>
      <c r="X70" s="1016">
        <v>0</v>
      </c>
      <c r="Y70" s="1016">
        <v>0</v>
      </c>
    </row>
    <row r="71" spans="1:25" ht="13.8" thickBot="1" x14ac:dyDescent="0.3">
      <c r="A71" s="473" t="s">
        <v>1429</v>
      </c>
      <c r="B71" s="936">
        <v>55</v>
      </c>
      <c r="C71" s="936">
        <v>65</v>
      </c>
      <c r="D71" s="73">
        <v>0.116948054759235</v>
      </c>
      <c r="E71" s="940">
        <v>2.7047471693086099E-2</v>
      </c>
      <c r="F71" s="957">
        <v>9</v>
      </c>
      <c r="G71" s="957">
        <v>8</v>
      </c>
      <c r="H71" s="956">
        <v>0.120595931278554</v>
      </c>
      <c r="I71" s="1051">
        <v>8.5254101386943199E-2</v>
      </c>
      <c r="J71" s="1050">
        <v>8</v>
      </c>
      <c r="K71" s="957">
        <v>7</v>
      </c>
      <c r="L71" s="956">
        <v>0.24760851399301501</v>
      </c>
      <c r="M71" s="1051">
        <v>0.183879429037028</v>
      </c>
      <c r="N71" s="1053">
        <v>1</v>
      </c>
      <c r="O71" s="1048">
        <v>1</v>
      </c>
      <c r="P71" s="1049">
        <v>3.3769268371130499E-2</v>
      </c>
      <c r="Q71" s="1054">
        <v>7.5188010014729301E-2</v>
      </c>
      <c r="R71" s="1053">
        <v>0</v>
      </c>
      <c r="S71" s="1048">
        <v>0</v>
      </c>
      <c r="T71" s="1048">
        <v>0</v>
      </c>
      <c r="U71" s="1056">
        <v>0</v>
      </c>
      <c r="V71" s="1048">
        <v>0</v>
      </c>
      <c r="W71" s="1048">
        <v>0</v>
      </c>
      <c r="X71" s="1048">
        <v>0</v>
      </c>
      <c r="Y71" s="1048">
        <v>0</v>
      </c>
    </row>
    <row r="72" spans="1:25" ht="13.8" thickBot="1" x14ac:dyDescent="0.3">
      <c r="A72" s="473" t="s">
        <v>1430</v>
      </c>
      <c r="B72" s="18">
        <v>40</v>
      </c>
      <c r="C72" s="18">
        <v>37</v>
      </c>
      <c r="D72" s="975">
        <v>6.7255961695563998E-2</v>
      </c>
      <c r="E72" s="991">
        <v>2.0516514040170599E-2</v>
      </c>
      <c r="F72" s="977">
        <v>6</v>
      </c>
      <c r="G72" s="977">
        <v>7</v>
      </c>
      <c r="H72" s="976">
        <v>0.10461897529438099</v>
      </c>
      <c r="I72" s="1023">
        <v>7.9412508881189101E-2</v>
      </c>
      <c r="J72" s="1055">
        <v>4</v>
      </c>
      <c r="K72" s="1016">
        <v>3</v>
      </c>
      <c r="L72" s="1017">
        <v>0.116891001515841</v>
      </c>
      <c r="M72" s="1018">
        <v>0.126422759961975</v>
      </c>
      <c r="N72" s="1055">
        <v>2</v>
      </c>
      <c r="O72" s="1016">
        <v>3</v>
      </c>
      <c r="P72" s="1017">
        <v>0.148560553515031</v>
      </c>
      <c r="Q72" s="1018">
        <v>0.15761227061663699</v>
      </c>
      <c r="R72" s="1055">
        <v>0</v>
      </c>
      <c r="S72" s="1016">
        <v>0</v>
      </c>
      <c r="T72" s="1016">
        <v>0</v>
      </c>
      <c r="U72" s="1019">
        <v>0</v>
      </c>
      <c r="V72" s="1016">
        <v>0</v>
      </c>
      <c r="W72" s="1016">
        <v>0</v>
      </c>
      <c r="X72" s="1016">
        <v>0</v>
      </c>
      <c r="Y72" s="1016">
        <v>0</v>
      </c>
    </row>
    <row r="73" spans="1:25" ht="13.8" thickBot="1" x14ac:dyDescent="0.3">
      <c r="A73" s="473" t="s">
        <v>1431</v>
      </c>
      <c r="B73" s="936">
        <v>36</v>
      </c>
      <c r="C73" s="936">
        <v>27</v>
      </c>
      <c r="D73" s="73">
        <v>4.9359071831285399E-2</v>
      </c>
      <c r="E73" s="940">
        <v>1.7577639598938401E-2</v>
      </c>
      <c r="F73" s="1048">
        <v>4</v>
      </c>
      <c r="G73" s="1048">
        <v>3</v>
      </c>
      <c r="H73" s="1049">
        <v>4.24651001058187E-2</v>
      </c>
      <c r="I73" s="1054">
        <v>5.06098239752188E-2</v>
      </c>
      <c r="J73" s="1053">
        <v>2</v>
      </c>
      <c r="K73" s="1048">
        <v>1</v>
      </c>
      <c r="L73" s="1049">
        <v>3.3671185430636803E-2</v>
      </c>
      <c r="M73" s="1054">
        <v>6.7880459946244101E-2</v>
      </c>
      <c r="N73" s="1053">
        <v>0</v>
      </c>
      <c r="O73" s="1048">
        <v>0</v>
      </c>
      <c r="P73" s="1048">
        <v>0</v>
      </c>
      <c r="Q73" s="1056">
        <v>0</v>
      </c>
      <c r="R73" s="1053">
        <v>2</v>
      </c>
      <c r="S73" s="1048">
        <v>2</v>
      </c>
      <c r="T73" s="1049">
        <v>0.16534422928655501</v>
      </c>
      <c r="U73" s="1054">
        <v>0.244888425211677</v>
      </c>
      <c r="V73" s="1048">
        <v>0</v>
      </c>
      <c r="W73" s="1048">
        <v>0</v>
      </c>
      <c r="X73" s="1048">
        <v>0</v>
      </c>
      <c r="Y73" s="1048">
        <v>0</v>
      </c>
    </row>
    <row r="74" spans="1:25" ht="13.8" thickBot="1" x14ac:dyDescent="0.3">
      <c r="A74" s="473" t="s">
        <v>1432</v>
      </c>
      <c r="B74" s="18">
        <v>64</v>
      </c>
      <c r="C74" s="18">
        <v>74</v>
      </c>
      <c r="D74" s="975">
        <v>0.133169835372278</v>
      </c>
      <c r="E74" s="991">
        <v>2.886010028736E-2</v>
      </c>
      <c r="F74" s="977">
        <v>6</v>
      </c>
      <c r="G74" s="977">
        <v>9</v>
      </c>
      <c r="H74" s="976">
        <v>0.13484010041081501</v>
      </c>
      <c r="I74" s="1023">
        <v>9.0142067857618496E-2</v>
      </c>
      <c r="J74" s="1055">
        <v>3</v>
      </c>
      <c r="K74" s="1016">
        <v>5</v>
      </c>
      <c r="L74" s="1017">
        <v>0.17541236061077101</v>
      </c>
      <c r="M74" s="1018">
        <v>0.15482374220814801</v>
      </c>
      <c r="N74" s="1055">
        <v>2</v>
      </c>
      <c r="O74" s="1016">
        <v>3</v>
      </c>
      <c r="P74" s="1017">
        <v>0.11662480478904801</v>
      </c>
      <c r="Q74" s="1018">
        <v>0.13967001372663199</v>
      </c>
      <c r="R74" s="1055">
        <v>1</v>
      </c>
      <c r="S74" s="1016">
        <v>1</v>
      </c>
      <c r="T74" s="1017">
        <v>9.5878635950790006E-2</v>
      </c>
      <c r="U74" s="1018">
        <v>0.18654589670563601</v>
      </c>
      <c r="V74" s="1016">
        <v>0</v>
      </c>
      <c r="W74" s="1016">
        <v>0</v>
      </c>
      <c r="X74" s="1016">
        <v>0</v>
      </c>
      <c r="Y74" s="1016">
        <v>0</v>
      </c>
    </row>
    <row r="75" spans="1:25" ht="13.8" thickBot="1" x14ac:dyDescent="0.3">
      <c r="A75" s="473" t="s">
        <v>1433</v>
      </c>
      <c r="B75" s="936">
        <v>33</v>
      </c>
      <c r="C75" s="936">
        <v>36</v>
      </c>
      <c r="D75" s="73">
        <v>6.5522941978531202E-2</v>
      </c>
      <c r="E75" s="940">
        <v>2.0250634649084501E-2</v>
      </c>
      <c r="F75" s="1048">
        <v>0</v>
      </c>
      <c r="G75" s="1048">
        <v>0</v>
      </c>
      <c r="H75" s="1048">
        <v>0</v>
      </c>
      <c r="I75" s="1056">
        <v>0</v>
      </c>
      <c r="J75" s="1053">
        <v>0</v>
      </c>
      <c r="K75" s="1048">
        <v>0</v>
      </c>
      <c r="L75" s="1048">
        <v>0</v>
      </c>
      <c r="M75" s="1056">
        <v>0</v>
      </c>
      <c r="N75" s="1053">
        <v>0</v>
      </c>
      <c r="O75" s="1048">
        <v>0</v>
      </c>
      <c r="P75" s="1048">
        <v>0</v>
      </c>
      <c r="Q75" s="1056">
        <v>0</v>
      </c>
      <c r="R75" s="1053">
        <v>0</v>
      </c>
      <c r="S75" s="1048">
        <v>0</v>
      </c>
      <c r="T75" s="1048">
        <v>0</v>
      </c>
      <c r="U75" s="1056">
        <v>0</v>
      </c>
      <c r="V75" s="1048">
        <v>0</v>
      </c>
      <c r="W75" s="1048">
        <v>0</v>
      </c>
      <c r="X75" s="1048">
        <v>0</v>
      </c>
      <c r="Y75" s="1048">
        <v>0</v>
      </c>
    </row>
    <row r="76" spans="1:25" ht="13.8" thickBot="1" x14ac:dyDescent="0.3">
      <c r="A76" s="473" t="s">
        <v>1434</v>
      </c>
      <c r="B76" s="18">
        <v>51</v>
      </c>
      <c r="C76" s="18">
        <v>58</v>
      </c>
      <c r="D76" s="975">
        <v>0.10508748598556999</v>
      </c>
      <c r="E76" s="991">
        <v>2.56407933490286E-2</v>
      </c>
      <c r="F76" s="1016">
        <v>4</v>
      </c>
      <c r="G76" s="1016">
        <v>3</v>
      </c>
      <c r="H76" s="1017">
        <v>4.5152222021249001E-2</v>
      </c>
      <c r="I76" s="1018">
        <v>5.21858157890717E-2</v>
      </c>
      <c r="J76" s="1055">
        <v>2</v>
      </c>
      <c r="K76" s="1016">
        <v>1</v>
      </c>
      <c r="L76" s="1017">
        <v>4.9092769346682198E-2</v>
      </c>
      <c r="M76" s="1018">
        <v>8.1957902927355997E-2</v>
      </c>
      <c r="N76" s="1055">
        <v>2</v>
      </c>
      <c r="O76" s="1016">
        <v>2</v>
      </c>
      <c r="P76" s="1017">
        <v>6.5768430038590106E-2</v>
      </c>
      <c r="Q76" s="1018">
        <v>0.104912438708456</v>
      </c>
      <c r="R76" s="1055">
        <v>0</v>
      </c>
      <c r="S76" s="1016">
        <v>0</v>
      </c>
      <c r="T76" s="1016">
        <v>0</v>
      </c>
      <c r="U76" s="1019">
        <v>0</v>
      </c>
      <c r="V76" s="1016">
        <v>0</v>
      </c>
      <c r="W76" s="1016">
        <v>0</v>
      </c>
      <c r="X76" s="1016">
        <v>0</v>
      </c>
      <c r="Y76" s="1016">
        <v>0</v>
      </c>
    </row>
    <row r="77" spans="1:25" ht="13.8" thickBot="1" x14ac:dyDescent="0.3">
      <c r="A77" s="473" t="s">
        <v>1435</v>
      </c>
      <c r="B77" s="936">
        <v>44</v>
      </c>
      <c r="C77" s="936">
        <v>53</v>
      </c>
      <c r="D77" s="73">
        <v>9.6061365586906394E-2</v>
      </c>
      <c r="E77" s="940">
        <v>2.45160193270464E-2</v>
      </c>
      <c r="F77" s="957">
        <v>5</v>
      </c>
      <c r="G77" s="957">
        <v>6</v>
      </c>
      <c r="H77" s="956">
        <v>9.4827265118597806E-2</v>
      </c>
      <c r="I77" s="1051">
        <v>7.5608667153468506E-2</v>
      </c>
      <c r="J77" s="1053">
        <v>1</v>
      </c>
      <c r="K77" s="1048">
        <v>1</v>
      </c>
      <c r="L77" s="1049">
        <v>3.8522289452026702E-2</v>
      </c>
      <c r="M77" s="1054">
        <v>7.2604088980141604E-2</v>
      </c>
      <c r="N77" s="1053">
        <v>4</v>
      </c>
      <c r="O77" s="1048">
        <v>5</v>
      </c>
      <c r="P77" s="1049">
        <v>0.216788463906986</v>
      </c>
      <c r="Q77" s="1054">
        <v>0.19033029868441501</v>
      </c>
      <c r="R77" s="1053">
        <v>0</v>
      </c>
      <c r="S77" s="1048">
        <v>0</v>
      </c>
      <c r="T77" s="1048">
        <v>0</v>
      </c>
      <c r="U77" s="1056">
        <v>0</v>
      </c>
      <c r="V77" s="1048">
        <v>0</v>
      </c>
      <c r="W77" s="1048">
        <v>0</v>
      </c>
      <c r="X77" s="1048">
        <v>0</v>
      </c>
      <c r="Y77" s="1048">
        <v>0</v>
      </c>
    </row>
    <row r="78" spans="1:25" ht="13.8" thickBot="1" x14ac:dyDescent="0.3">
      <c r="A78" s="473" t="s">
        <v>1436</v>
      </c>
      <c r="B78" s="18">
        <v>34</v>
      </c>
      <c r="C78" s="18">
        <v>31</v>
      </c>
      <c r="D78" s="975">
        <v>5.5191875439966197E-2</v>
      </c>
      <c r="E78" s="991">
        <v>1.8586686209323199E-2</v>
      </c>
      <c r="F78" s="1016">
        <v>1</v>
      </c>
      <c r="G78" s="1016">
        <v>1</v>
      </c>
      <c r="H78" s="1017">
        <v>1.22041176455461E-2</v>
      </c>
      <c r="I78" s="1018">
        <v>2.7135490252102799E-2</v>
      </c>
      <c r="J78" s="1055">
        <v>0</v>
      </c>
      <c r="K78" s="1016">
        <v>0</v>
      </c>
      <c r="L78" s="1016">
        <v>0</v>
      </c>
      <c r="M78" s="1019">
        <v>0</v>
      </c>
      <c r="N78" s="1055">
        <v>0</v>
      </c>
      <c r="O78" s="1016">
        <v>0</v>
      </c>
      <c r="P78" s="1016">
        <v>0</v>
      </c>
      <c r="Q78" s="1019">
        <v>0</v>
      </c>
      <c r="R78" s="1055">
        <v>1</v>
      </c>
      <c r="S78" s="1016">
        <v>1</v>
      </c>
      <c r="T78" s="1017">
        <v>7.2802810884119204E-2</v>
      </c>
      <c r="U78" s="1018">
        <v>0.16257321783689399</v>
      </c>
      <c r="V78" s="1016">
        <v>0</v>
      </c>
      <c r="W78" s="1016">
        <v>0</v>
      </c>
      <c r="X78" s="1016">
        <v>0</v>
      </c>
      <c r="Y78" s="1016">
        <v>0</v>
      </c>
    </row>
    <row r="79" spans="1:25" ht="13.8" thickBot="1" x14ac:dyDescent="0.3">
      <c r="A79" s="473" t="s">
        <v>1437</v>
      </c>
      <c r="B79" s="936">
        <v>22</v>
      </c>
      <c r="C79" s="936">
        <v>28</v>
      </c>
      <c r="D79" s="73">
        <v>5.1322199069451901E-2</v>
      </c>
      <c r="E79" s="940">
        <v>1.7923607581204499E-2</v>
      </c>
      <c r="F79" s="1048">
        <v>2</v>
      </c>
      <c r="G79" s="1048">
        <v>1</v>
      </c>
      <c r="H79" s="1049">
        <v>2.0752088266581301E-2</v>
      </c>
      <c r="I79" s="1054">
        <v>3.5383176417238899E-2</v>
      </c>
      <c r="J79" s="1053">
        <v>1</v>
      </c>
      <c r="K79" s="1048">
        <v>1</v>
      </c>
      <c r="L79" s="1049">
        <v>2.0008987162614799E-2</v>
      </c>
      <c r="M79" s="1054">
        <v>5.2330851447448798E-2</v>
      </c>
      <c r="N79" s="1053">
        <v>0</v>
      </c>
      <c r="O79" s="1048">
        <v>0</v>
      </c>
      <c r="P79" s="1048">
        <v>0</v>
      </c>
      <c r="Q79" s="1056">
        <v>0</v>
      </c>
      <c r="R79" s="1053">
        <v>1</v>
      </c>
      <c r="S79" s="1048">
        <v>1</v>
      </c>
      <c r="T79" s="1049">
        <v>7.1514293139317897E-2</v>
      </c>
      <c r="U79" s="1054">
        <v>0.16112916379952999</v>
      </c>
      <c r="V79" s="1048">
        <v>0</v>
      </c>
      <c r="W79" s="1048">
        <v>0</v>
      </c>
      <c r="X79" s="1048">
        <v>0</v>
      </c>
      <c r="Y79" s="1048">
        <v>0</v>
      </c>
    </row>
    <row r="80" spans="1:25" ht="13.8" thickBot="1" x14ac:dyDescent="0.3">
      <c r="A80" s="473" t="s">
        <v>1438</v>
      </c>
      <c r="B80" s="18">
        <v>31</v>
      </c>
      <c r="C80" s="18">
        <v>35</v>
      </c>
      <c r="D80" s="975">
        <v>6.3384844486708197E-2</v>
      </c>
      <c r="E80" s="991">
        <v>1.99177053915243E-2</v>
      </c>
      <c r="F80" s="1016">
        <v>4</v>
      </c>
      <c r="G80" s="1016">
        <v>3</v>
      </c>
      <c r="H80" s="1017">
        <v>5.0972204424390502E-2</v>
      </c>
      <c r="I80" s="1018">
        <v>5.5445585917046403E-2</v>
      </c>
      <c r="J80" s="1055">
        <v>2</v>
      </c>
      <c r="K80" s="1016">
        <v>2</v>
      </c>
      <c r="L80" s="1017">
        <v>5.6096916167948298E-2</v>
      </c>
      <c r="M80" s="1018">
        <v>8.7606503639517205E-2</v>
      </c>
      <c r="N80" s="1055">
        <v>2</v>
      </c>
      <c r="O80" s="1016">
        <v>2</v>
      </c>
      <c r="P80" s="1017">
        <v>7.3422072915881001E-2</v>
      </c>
      <c r="Q80" s="1018">
        <v>0.11084470057208801</v>
      </c>
      <c r="R80" s="1055">
        <v>0</v>
      </c>
      <c r="S80" s="1016">
        <v>0</v>
      </c>
      <c r="T80" s="1016">
        <v>0</v>
      </c>
      <c r="U80" s="1019">
        <v>0</v>
      </c>
      <c r="V80" s="1016">
        <v>0</v>
      </c>
      <c r="W80" s="1016">
        <v>0</v>
      </c>
      <c r="X80" s="1016">
        <v>0</v>
      </c>
      <c r="Y80" s="1016">
        <v>0</v>
      </c>
    </row>
    <row r="81" spans="1:25" ht="13.8" thickBot="1" x14ac:dyDescent="0.3">
      <c r="A81" s="473" t="s">
        <v>1439</v>
      </c>
      <c r="B81" s="936">
        <v>34</v>
      </c>
      <c r="C81" s="936">
        <v>40</v>
      </c>
      <c r="D81" s="73">
        <v>7.1739211576059198E-2</v>
      </c>
      <c r="E81" s="940">
        <v>2.1188818256708701E-2</v>
      </c>
      <c r="F81" s="1048">
        <v>3</v>
      </c>
      <c r="G81" s="1048">
        <v>4</v>
      </c>
      <c r="H81" s="1049">
        <v>5.6616115006279999E-2</v>
      </c>
      <c r="I81" s="1054">
        <v>5.8432980543584097E-2</v>
      </c>
      <c r="J81" s="1053">
        <v>2</v>
      </c>
      <c r="K81" s="1048">
        <v>3</v>
      </c>
      <c r="L81" s="1049">
        <v>9.5466913781301996E-2</v>
      </c>
      <c r="M81" s="1054">
        <v>0.11426355721465301</v>
      </c>
      <c r="N81" s="1053">
        <v>1</v>
      </c>
      <c r="O81" s="1048">
        <v>1</v>
      </c>
      <c r="P81" s="1049">
        <v>4.1162309036569901E-2</v>
      </c>
      <c r="Q81" s="1054">
        <v>8.3008309525879898E-2</v>
      </c>
      <c r="R81" s="1053">
        <v>0</v>
      </c>
      <c r="S81" s="1048">
        <v>0</v>
      </c>
      <c r="T81" s="1048">
        <v>0</v>
      </c>
      <c r="U81" s="1056">
        <v>0</v>
      </c>
      <c r="V81" s="1048">
        <v>0</v>
      </c>
      <c r="W81" s="1048">
        <v>0</v>
      </c>
      <c r="X81" s="1048">
        <v>0</v>
      </c>
      <c r="Y81" s="1048">
        <v>0</v>
      </c>
    </row>
    <row r="82" spans="1:25" ht="13.8" thickBot="1" x14ac:dyDescent="0.3">
      <c r="A82" s="473" t="s">
        <v>1440</v>
      </c>
      <c r="B82" s="18">
        <v>35</v>
      </c>
      <c r="C82" s="18">
        <v>36</v>
      </c>
      <c r="D82" s="975">
        <v>6.4695063751326901E-2</v>
      </c>
      <c r="E82" s="991">
        <v>2.01223785748669E-2</v>
      </c>
      <c r="F82" s="977">
        <v>6</v>
      </c>
      <c r="G82" s="977">
        <v>7</v>
      </c>
      <c r="H82" s="976">
        <v>0.11118698814040801</v>
      </c>
      <c r="I82" s="1023">
        <v>8.1864646593507798E-2</v>
      </c>
      <c r="J82" s="1055">
        <v>3</v>
      </c>
      <c r="K82" s="1016">
        <v>5</v>
      </c>
      <c r="L82" s="1017">
        <v>0.15797323628270701</v>
      </c>
      <c r="M82" s="1018">
        <v>0.14693902486023599</v>
      </c>
      <c r="N82" s="1055">
        <v>1</v>
      </c>
      <c r="O82" s="1016">
        <v>1</v>
      </c>
      <c r="P82" s="1017">
        <v>4.0190494652831199E-2</v>
      </c>
      <c r="Q82" s="1018">
        <v>8.2022970206728996E-2</v>
      </c>
      <c r="R82" s="1055">
        <v>2</v>
      </c>
      <c r="S82" s="1016">
        <v>2</v>
      </c>
      <c r="T82" s="1017">
        <v>0.16430260372524899</v>
      </c>
      <c r="U82" s="1018">
        <v>0.24411711337200101</v>
      </c>
      <c r="V82" s="1016">
        <v>0</v>
      </c>
      <c r="W82" s="1016">
        <v>0</v>
      </c>
      <c r="X82" s="1016">
        <v>0</v>
      </c>
      <c r="Y82" s="1016">
        <v>0</v>
      </c>
    </row>
    <row r="83" spans="1:25" ht="13.8" thickBot="1" x14ac:dyDescent="0.3">
      <c r="A83" s="473" t="s">
        <v>1441</v>
      </c>
      <c r="B83" s="936">
        <v>24</v>
      </c>
      <c r="C83" s="936">
        <v>20</v>
      </c>
      <c r="D83" s="73">
        <v>3.5758145813618698E-2</v>
      </c>
      <c r="E83" s="940">
        <v>1.49621534882153E-2</v>
      </c>
      <c r="F83" s="1048">
        <v>2</v>
      </c>
      <c r="G83" s="1048">
        <v>3</v>
      </c>
      <c r="H83" s="1049">
        <v>4.4394312701817103E-2</v>
      </c>
      <c r="I83" s="1054">
        <v>5.1746172034823103E-2</v>
      </c>
      <c r="J83" s="1053">
        <v>1</v>
      </c>
      <c r="K83" s="1048">
        <v>1</v>
      </c>
      <c r="L83" s="1049">
        <v>2.1398184996639699E-2</v>
      </c>
      <c r="M83" s="1054">
        <v>5.4116624504085199E-2</v>
      </c>
      <c r="N83" s="1053">
        <v>1</v>
      </c>
      <c r="O83" s="1048">
        <v>2</v>
      </c>
      <c r="P83" s="1049">
        <v>9.7394556239953495E-2</v>
      </c>
      <c r="Q83" s="1054">
        <v>0.127648834899215</v>
      </c>
      <c r="R83" s="1053">
        <v>0</v>
      </c>
      <c r="S83" s="1048">
        <v>0</v>
      </c>
      <c r="T83" s="1048">
        <v>0</v>
      </c>
      <c r="U83" s="1056">
        <v>0</v>
      </c>
      <c r="V83" s="1048">
        <v>0</v>
      </c>
      <c r="W83" s="1048">
        <v>0</v>
      </c>
      <c r="X83" s="1048">
        <v>0</v>
      </c>
      <c r="Y83" s="1048">
        <v>0</v>
      </c>
    </row>
    <row r="84" spans="1:25" ht="13.8" thickBot="1" x14ac:dyDescent="0.3">
      <c r="A84" s="473" t="s">
        <v>1442</v>
      </c>
      <c r="B84" s="18">
        <v>42</v>
      </c>
      <c r="C84" s="18">
        <v>41</v>
      </c>
      <c r="D84" s="975">
        <v>7.3968655459399804E-2</v>
      </c>
      <c r="E84" s="991">
        <v>2.15153023623227E-2</v>
      </c>
      <c r="F84" s="1016">
        <v>4</v>
      </c>
      <c r="G84" s="1016">
        <v>4</v>
      </c>
      <c r="H84" s="1017">
        <v>6.0459802499587302E-2</v>
      </c>
      <c r="I84" s="1018">
        <v>6.0382768009253997E-2</v>
      </c>
      <c r="J84" s="1055">
        <v>1</v>
      </c>
      <c r="K84" s="1016">
        <v>1</v>
      </c>
      <c r="L84" s="1017">
        <v>2.5642047061164401E-2</v>
      </c>
      <c r="M84" s="1018">
        <v>5.9239223854486801E-2</v>
      </c>
      <c r="N84" s="1055">
        <v>2</v>
      </c>
      <c r="O84" s="1016">
        <v>0</v>
      </c>
      <c r="P84" s="1017">
        <v>1.44238617523848E-2</v>
      </c>
      <c r="Q84" s="1018">
        <v>4.9144006365685E-2</v>
      </c>
      <c r="R84" s="1055">
        <v>1</v>
      </c>
      <c r="S84" s="1016">
        <v>3</v>
      </c>
      <c r="T84" s="1017">
        <v>0.26272889772094898</v>
      </c>
      <c r="U84" s="1018">
        <v>0.30854302815008999</v>
      </c>
      <c r="V84" s="1016">
        <v>0</v>
      </c>
      <c r="W84" s="1016">
        <v>0</v>
      </c>
      <c r="X84" s="1016">
        <v>0</v>
      </c>
      <c r="Y84" s="1016">
        <v>0</v>
      </c>
    </row>
    <row r="85" spans="1:25" ht="13.8" thickBot="1" x14ac:dyDescent="0.3">
      <c r="A85" s="473" t="s">
        <v>1443</v>
      </c>
      <c r="B85" s="936">
        <v>39</v>
      </c>
      <c r="C85" s="936">
        <v>39</v>
      </c>
      <c r="D85" s="73">
        <v>7.0595980860367905E-2</v>
      </c>
      <c r="E85" s="940">
        <v>2.1019428744106301E-2</v>
      </c>
      <c r="F85" s="957">
        <v>6</v>
      </c>
      <c r="G85" s="957">
        <v>6</v>
      </c>
      <c r="H85" s="956">
        <v>9.8586020457509804E-2</v>
      </c>
      <c r="I85" s="1051">
        <v>7.7091139964580904E-2</v>
      </c>
      <c r="J85" s="1053">
        <v>2</v>
      </c>
      <c r="K85" s="1048">
        <v>2</v>
      </c>
      <c r="L85" s="1049">
        <v>7.7040279424069505E-2</v>
      </c>
      <c r="M85" s="1054">
        <v>0.102655038645229</v>
      </c>
      <c r="N85" s="1053">
        <v>4</v>
      </c>
      <c r="O85" s="1048">
        <v>4</v>
      </c>
      <c r="P85" s="1049">
        <v>0.18032395384713601</v>
      </c>
      <c r="Q85" s="1054">
        <v>0.173618458099283</v>
      </c>
      <c r="R85" s="1053">
        <v>0</v>
      </c>
      <c r="S85" s="1048">
        <v>0</v>
      </c>
      <c r="T85" s="1048">
        <v>0</v>
      </c>
      <c r="U85" s="1056">
        <v>0</v>
      </c>
      <c r="V85" s="1048">
        <v>0</v>
      </c>
      <c r="W85" s="1048">
        <v>0</v>
      </c>
      <c r="X85" s="1048">
        <v>0</v>
      </c>
      <c r="Y85" s="1048">
        <v>0</v>
      </c>
    </row>
    <row r="86" spans="1:25" ht="13.8" thickBot="1" x14ac:dyDescent="0.3">
      <c r="A86" s="473" t="s">
        <v>1444</v>
      </c>
      <c r="B86" s="18">
        <v>29</v>
      </c>
      <c r="C86" s="18">
        <v>31</v>
      </c>
      <c r="D86" s="975">
        <v>5.5165616442840203E-2</v>
      </c>
      <c r="E86" s="991">
        <v>1.8582266570163299E-2</v>
      </c>
      <c r="F86" s="977">
        <v>8</v>
      </c>
      <c r="G86" s="977">
        <v>9</v>
      </c>
      <c r="H86" s="976">
        <v>0.14273240292762901</v>
      </c>
      <c r="I86" s="1023">
        <v>9.2738936200696204E-2</v>
      </c>
      <c r="J86" s="1052">
        <v>7</v>
      </c>
      <c r="K86" s="977">
        <v>7</v>
      </c>
      <c r="L86" s="976">
        <v>0.246256113005421</v>
      </c>
      <c r="M86" s="1023">
        <v>0.183377823455079</v>
      </c>
      <c r="N86" s="1055">
        <v>1</v>
      </c>
      <c r="O86" s="1016">
        <v>2</v>
      </c>
      <c r="P86" s="1017">
        <v>9.6977304601001305E-2</v>
      </c>
      <c r="Q86" s="1018">
        <v>0.12737537485130099</v>
      </c>
      <c r="R86" s="1055">
        <v>0</v>
      </c>
      <c r="S86" s="1016">
        <v>0</v>
      </c>
      <c r="T86" s="1016">
        <v>0</v>
      </c>
      <c r="U86" s="1019">
        <v>0</v>
      </c>
      <c r="V86" s="1016">
        <v>0</v>
      </c>
      <c r="W86" s="1016">
        <v>0</v>
      </c>
      <c r="X86" s="1016">
        <v>0</v>
      </c>
      <c r="Y86" s="1016">
        <v>0</v>
      </c>
    </row>
    <row r="87" spans="1:25" ht="13.8" thickBot="1" x14ac:dyDescent="0.3">
      <c r="A87" s="473" t="s">
        <v>1445</v>
      </c>
      <c r="B87" s="936">
        <v>26</v>
      </c>
      <c r="C87" s="936">
        <v>26</v>
      </c>
      <c r="D87" s="73">
        <v>4.6272615045190597E-2</v>
      </c>
      <c r="E87" s="940">
        <v>1.70194605598986E-2</v>
      </c>
      <c r="F87" s="957">
        <v>9</v>
      </c>
      <c r="G87" s="957">
        <v>11</v>
      </c>
      <c r="H87" s="956">
        <v>0.16369087132401999</v>
      </c>
      <c r="I87" s="1051">
        <v>9.9304166568618998E-2</v>
      </c>
      <c r="J87" s="1050">
        <v>5</v>
      </c>
      <c r="K87" s="957">
        <v>4</v>
      </c>
      <c r="L87" s="956">
        <v>0.14461988573269699</v>
      </c>
      <c r="M87" s="1051">
        <v>0.14060101087320001</v>
      </c>
      <c r="N87" s="1053">
        <v>3</v>
      </c>
      <c r="O87" s="1048">
        <v>5</v>
      </c>
      <c r="P87" s="1049">
        <v>0.23140922200326799</v>
      </c>
      <c r="Q87" s="1054">
        <v>0.19662935577646801</v>
      </c>
      <c r="R87" s="1053">
        <v>1</v>
      </c>
      <c r="S87" s="1048">
        <v>1</v>
      </c>
      <c r="T87" s="1049">
        <v>0.102219122961851</v>
      </c>
      <c r="U87" s="1054">
        <v>0.19260921917232299</v>
      </c>
      <c r="V87" s="1048">
        <v>0</v>
      </c>
      <c r="W87" s="1048">
        <v>0</v>
      </c>
      <c r="X87" s="1048">
        <v>0</v>
      </c>
      <c r="Y87" s="1048">
        <v>0</v>
      </c>
    </row>
    <row r="88" spans="1:25" ht="13.8" thickBot="1" x14ac:dyDescent="0.3">
      <c r="A88" s="473" t="s">
        <v>1446</v>
      </c>
      <c r="B88" s="18">
        <v>30</v>
      </c>
      <c r="C88" s="18">
        <v>35</v>
      </c>
      <c r="D88" s="975">
        <v>6.3206590542875293E-2</v>
      </c>
      <c r="E88" s="991">
        <v>1.98896966414649E-2</v>
      </c>
      <c r="F88" s="977">
        <v>5</v>
      </c>
      <c r="G88" s="977">
        <v>6</v>
      </c>
      <c r="H88" s="976">
        <v>9.5013234544315497E-2</v>
      </c>
      <c r="I88" s="1023">
        <v>7.5682699943456597E-2</v>
      </c>
      <c r="J88" s="1055">
        <v>4</v>
      </c>
      <c r="K88" s="1016">
        <v>3</v>
      </c>
      <c r="L88" s="1017">
        <v>0.10987572353038901</v>
      </c>
      <c r="M88" s="1018">
        <v>0.122574703720483</v>
      </c>
      <c r="N88" s="1055">
        <v>1</v>
      </c>
      <c r="O88" s="1016">
        <v>3</v>
      </c>
      <c r="P88" s="1017">
        <v>0.13039241296538301</v>
      </c>
      <c r="Q88" s="1018">
        <v>0.147673966142775</v>
      </c>
      <c r="R88" s="1055">
        <v>0</v>
      </c>
      <c r="S88" s="1016">
        <v>0</v>
      </c>
      <c r="T88" s="1016">
        <v>0</v>
      </c>
      <c r="U88" s="1019">
        <v>0</v>
      </c>
      <c r="V88" s="1016">
        <v>0</v>
      </c>
      <c r="W88" s="1016">
        <v>0</v>
      </c>
      <c r="X88" s="1016">
        <v>0</v>
      </c>
      <c r="Y88" s="1016">
        <v>0</v>
      </c>
    </row>
    <row r="89" spans="1:25" ht="13.8" thickBot="1" x14ac:dyDescent="0.3">
      <c r="A89" s="473" t="s">
        <v>1447</v>
      </c>
      <c r="B89" s="936">
        <v>32</v>
      </c>
      <c r="C89" s="936">
        <v>31</v>
      </c>
      <c r="D89" s="73">
        <v>5.5824624530456703E-2</v>
      </c>
      <c r="E89" s="940">
        <v>1.8692867246994201E-2</v>
      </c>
      <c r="F89" s="957">
        <v>6</v>
      </c>
      <c r="G89" s="957">
        <v>7</v>
      </c>
      <c r="H89" s="956">
        <v>0.108136137368193</v>
      </c>
      <c r="I89" s="1051">
        <v>8.0734928802962194E-2</v>
      </c>
      <c r="J89" s="1053">
        <v>3</v>
      </c>
      <c r="K89" s="1048">
        <v>4</v>
      </c>
      <c r="L89" s="1049">
        <v>0.14156031604569899</v>
      </c>
      <c r="M89" s="1054">
        <v>0.13910791816196999</v>
      </c>
      <c r="N89" s="1053">
        <v>3</v>
      </c>
      <c r="O89" s="1048">
        <v>3</v>
      </c>
      <c r="P89" s="1049">
        <v>0.12829278850600001</v>
      </c>
      <c r="Q89" s="1054">
        <v>0.14648173171252299</v>
      </c>
      <c r="R89" s="1053">
        <v>0</v>
      </c>
      <c r="S89" s="1048">
        <v>0</v>
      </c>
      <c r="T89" s="1048">
        <v>0</v>
      </c>
      <c r="U89" s="1056">
        <v>0</v>
      </c>
      <c r="V89" s="1048">
        <v>0</v>
      </c>
      <c r="W89" s="1048">
        <v>0</v>
      </c>
      <c r="X89" s="1048">
        <v>0</v>
      </c>
      <c r="Y89" s="1048">
        <v>0</v>
      </c>
    </row>
    <row r="90" spans="1:25" ht="13.8" thickBot="1" x14ac:dyDescent="0.3">
      <c r="A90" s="473" t="s">
        <v>1448</v>
      </c>
      <c r="B90" s="18">
        <v>24</v>
      </c>
      <c r="C90" s="18">
        <v>18</v>
      </c>
      <c r="D90" s="975">
        <v>3.2751475196149099E-2</v>
      </c>
      <c r="E90" s="991">
        <v>1.4319523759973401E-2</v>
      </c>
      <c r="F90" s="1016">
        <v>3</v>
      </c>
      <c r="G90" s="1016">
        <v>5</v>
      </c>
      <c r="H90" s="1017">
        <v>7.1925151912494295E-2</v>
      </c>
      <c r="I90" s="1018">
        <v>6.5855967786745795E-2</v>
      </c>
      <c r="J90" s="1055">
        <v>1</v>
      </c>
      <c r="K90" s="1016">
        <v>2</v>
      </c>
      <c r="L90" s="1017">
        <v>6.5481678074600494E-2</v>
      </c>
      <c r="M90" s="1018">
        <v>9.4646893353538195E-2</v>
      </c>
      <c r="N90" s="1055">
        <v>0</v>
      </c>
      <c r="O90" s="1016">
        <v>0</v>
      </c>
      <c r="P90" s="1016">
        <v>0</v>
      </c>
      <c r="Q90" s="1019">
        <v>0</v>
      </c>
      <c r="R90" s="1055">
        <v>2</v>
      </c>
      <c r="S90" s="1016">
        <v>3</v>
      </c>
      <c r="T90" s="1017">
        <v>0.25796949619429599</v>
      </c>
      <c r="U90" s="1018">
        <v>0.30574288219604301</v>
      </c>
      <c r="V90" s="1016">
        <v>0</v>
      </c>
      <c r="W90" s="1016">
        <v>0</v>
      </c>
      <c r="X90" s="1016">
        <v>0</v>
      </c>
      <c r="Y90" s="1016">
        <v>0</v>
      </c>
    </row>
    <row r="91" spans="1:25" ht="13.8" thickBot="1" x14ac:dyDescent="0.3">
      <c r="A91" s="473" t="s">
        <v>1449</v>
      </c>
      <c r="B91" s="936">
        <v>27</v>
      </c>
      <c r="C91" s="936">
        <v>29</v>
      </c>
      <c r="D91" s="73">
        <v>5.2045356979834097E-2</v>
      </c>
      <c r="E91" s="940">
        <v>1.8049377290757802E-2</v>
      </c>
      <c r="F91" s="957">
        <v>6</v>
      </c>
      <c r="G91" s="957">
        <v>7</v>
      </c>
      <c r="H91" s="956">
        <v>0.113346225690813</v>
      </c>
      <c r="I91" s="1051">
        <v>8.2654831687702393E-2</v>
      </c>
      <c r="J91" s="1053">
        <v>4</v>
      </c>
      <c r="K91" s="1048">
        <v>4</v>
      </c>
      <c r="L91" s="1049">
        <v>0.15341443951034101</v>
      </c>
      <c r="M91" s="1054">
        <v>0.14480662425209101</v>
      </c>
      <c r="N91" s="1053">
        <v>1</v>
      </c>
      <c r="O91" s="1048">
        <v>1</v>
      </c>
      <c r="P91" s="1049">
        <v>5.2779243505518297E-2</v>
      </c>
      <c r="Q91" s="1054">
        <v>9.3989220519328301E-2</v>
      </c>
      <c r="R91" s="1053">
        <v>1</v>
      </c>
      <c r="S91" s="1048">
        <v>2</v>
      </c>
      <c r="T91" s="1049">
        <v>0.162090860243506</v>
      </c>
      <c r="U91" s="1054">
        <v>0.24247115272728301</v>
      </c>
      <c r="V91" s="1048">
        <v>0</v>
      </c>
      <c r="W91" s="1048">
        <v>0</v>
      </c>
      <c r="X91" s="1048">
        <v>0</v>
      </c>
      <c r="Y91" s="1048">
        <v>0</v>
      </c>
    </row>
    <row r="92" spans="1:25" ht="13.8" thickBot="1" x14ac:dyDescent="0.3">
      <c r="A92" s="473" t="s">
        <v>1450</v>
      </c>
      <c r="B92" s="18">
        <v>25</v>
      </c>
      <c r="C92" s="18">
        <v>24</v>
      </c>
      <c r="D92" s="975">
        <v>4.4110195998365E-2</v>
      </c>
      <c r="E92" s="991">
        <v>1.6617204340139E-2</v>
      </c>
      <c r="F92" s="1016">
        <v>2</v>
      </c>
      <c r="G92" s="1016">
        <v>1</v>
      </c>
      <c r="H92" s="1017">
        <v>2.2113797773121599E-2</v>
      </c>
      <c r="I92" s="1018">
        <v>3.6525370009816302E-2</v>
      </c>
      <c r="J92" s="1055">
        <v>2</v>
      </c>
      <c r="K92" s="1016">
        <v>1</v>
      </c>
      <c r="L92" s="1017">
        <v>5.0487940134802102E-2</v>
      </c>
      <c r="M92" s="1018">
        <v>8.3113747914666997E-2</v>
      </c>
      <c r="N92" s="1055">
        <v>0</v>
      </c>
      <c r="O92" s="1016">
        <v>0</v>
      </c>
      <c r="P92" s="1016">
        <v>0</v>
      </c>
      <c r="Q92" s="1019">
        <v>0</v>
      </c>
      <c r="R92" s="1055">
        <v>0</v>
      </c>
      <c r="S92" s="1016">
        <v>0</v>
      </c>
      <c r="T92" s="1016">
        <v>0</v>
      </c>
      <c r="U92" s="1019">
        <v>0</v>
      </c>
      <c r="V92" s="1016">
        <v>0</v>
      </c>
      <c r="W92" s="1016">
        <v>0</v>
      </c>
      <c r="X92" s="1016">
        <v>0</v>
      </c>
      <c r="Y92" s="1016">
        <v>0</v>
      </c>
    </row>
    <row r="93" spans="1:25" ht="13.8" thickBot="1" x14ac:dyDescent="0.3">
      <c r="A93" s="473" t="s">
        <v>1451</v>
      </c>
      <c r="B93" s="936">
        <v>34</v>
      </c>
      <c r="C93" s="936">
        <v>37</v>
      </c>
      <c r="D93" s="73">
        <v>6.7509284541684506E-2</v>
      </c>
      <c r="E93" s="940">
        <v>2.0555089895677E-2</v>
      </c>
      <c r="F93" s="1048">
        <v>3</v>
      </c>
      <c r="G93" s="1048">
        <v>2</v>
      </c>
      <c r="H93" s="1049">
        <v>3.1630507034783303E-2</v>
      </c>
      <c r="I93" s="1054">
        <v>4.3681280722906501E-2</v>
      </c>
      <c r="J93" s="1053">
        <v>2</v>
      </c>
      <c r="K93" s="1048">
        <v>1</v>
      </c>
      <c r="L93" s="1049">
        <v>3.3094079539111303E-2</v>
      </c>
      <c r="M93" s="1054">
        <v>6.7296422855596297E-2</v>
      </c>
      <c r="N93" s="1053">
        <v>0</v>
      </c>
      <c r="O93" s="1048">
        <v>0</v>
      </c>
      <c r="P93" s="1048">
        <v>0</v>
      </c>
      <c r="Q93" s="1056">
        <v>0</v>
      </c>
      <c r="R93" s="1053">
        <v>1</v>
      </c>
      <c r="S93" s="1048">
        <v>1</v>
      </c>
      <c r="T93" s="1049">
        <v>0.102219122961851</v>
      </c>
      <c r="U93" s="1054">
        <v>0.19260921917232299</v>
      </c>
      <c r="V93" s="1048">
        <v>0</v>
      </c>
      <c r="W93" s="1048">
        <v>0</v>
      </c>
      <c r="X93" s="1048">
        <v>0</v>
      </c>
      <c r="Y93" s="1048">
        <v>0</v>
      </c>
    </row>
    <row r="94" spans="1:25" ht="13.8" thickBot="1" x14ac:dyDescent="0.3">
      <c r="A94" s="473" t="s">
        <v>1452</v>
      </c>
      <c r="B94" s="18">
        <v>24</v>
      </c>
      <c r="C94" s="18">
        <v>21</v>
      </c>
      <c r="D94" s="975">
        <v>3.7580209174264197E-2</v>
      </c>
      <c r="E94" s="991">
        <v>1.5338477324674299E-2</v>
      </c>
      <c r="F94" s="1016">
        <v>2</v>
      </c>
      <c r="G94" s="1016">
        <v>2</v>
      </c>
      <c r="H94" s="1017">
        <v>3.3916163792138999E-2</v>
      </c>
      <c r="I94" s="1018">
        <v>4.5231468043398497E-2</v>
      </c>
      <c r="J94" s="1055">
        <v>0</v>
      </c>
      <c r="K94" s="1016">
        <v>0</v>
      </c>
      <c r="L94" s="1016">
        <v>0</v>
      </c>
      <c r="M94" s="1019">
        <v>0</v>
      </c>
      <c r="N94" s="1055">
        <v>1</v>
      </c>
      <c r="O94" s="1016">
        <v>1</v>
      </c>
      <c r="P94" s="1017">
        <v>3.1104778068779301E-2</v>
      </c>
      <c r="Q94" s="1018">
        <v>7.21617581950523E-2</v>
      </c>
      <c r="R94" s="1055">
        <v>0</v>
      </c>
      <c r="S94" s="1016">
        <v>0</v>
      </c>
      <c r="T94" s="1016">
        <v>0</v>
      </c>
      <c r="U94" s="1019">
        <v>0</v>
      </c>
      <c r="V94" s="1016">
        <v>1</v>
      </c>
      <c r="W94" s="1016">
        <v>1</v>
      </c>
      <c r="X94" s="1017">
        <v>0.65360466173168297</v>
      </c>
      <c r="Y94" s="1017">
        <v>1.0934217222798399</v>
      </c>
    </row>
    <row r="95" spans="1:25" ht="13.8" thickBot="1" x14ac:dyDescent="0.3">
      <c r="A95" s="473" t="s">
        <v>1453</v>
      </c>
      <c r="B95" s="936">
        <v>30</v>
      </c>
      <c r="C95" s="936">
        <v>32</v>
      </c>
      <c r="D95" s="73">
        <v>5.7260096461239501E-2</v>
      </c>
      <c r="E95" s="940">
        <v>1.8931539639911E-2</v>
      </c>
      <c r="F95" s="1048">
        <v>2</v>
      </c>
      <c r="G95" s="1048">
        <v>2</v>
      </c>
      <c r="H95" s="1049">
        <v>3.1258263253795701E-2</v>
      </c>
      <c r="I95" s="1054">
        <v>4.3423569180713197E-2</v>
      </c>
      <c r="J95" s="1053">
        <v>1</v>
      </c>
      <c r="K95" s="1048">
        <v>1</v>
      </c>
      <c r="L95" s="1049">
        <v>3.0272228206006498E-2</v>
      </c>
      <c r="M95" s="1054">
        <v>6.4364314842458206E-2</v>
      </c>
      <c r="N95" s="1053">
        <v>1</v>
      </c>
      <c r="O95" s="1048">
        <v>1</v>
      </c>
      <c r="P95" s="1049">
        <v>5.0054506412234398E-2</v>
      </c>
      <c r="Q95" s="1054">
        <v>9.1532216391401605E-2</v>
      </c>
      <c r="R95" s="1053">
        <v>0</v>
      </c>
      <c r="S95" s="1048">
        <v>0</v>
      </c>
      <c r="T95" s="1048">
        <v>0</v>
      </c>
      <c r="U95" s="1056">
        <v>0</v>
      </c>
      <c r="V95" s="1048">
        <v>0</v>
      </c>
      <c r="W95" s="1048">
        <v>0</v>
      </c>
      <c r="X95" s="1048">
        <v>0</v>
      </c>
      <c r="Y95" s="1048">
        <v>0</v>
      </c>
    </row>
    <row r="96" spans="1:25" ht="13.8" thickBot="1" x14ac:dyDescent="0.3">
      <c r="A96" s="473" t="s">
        <v>1454</v>
      </c>
      <c r="B96" s="18">
        <v>23</v>
      </c>
      <c r="C96" s="18">
        <v>29</v>
      </c>
      <c r="D96" s="975">
        <v>5.2943514176688598E-2</v>
      </c>
      <c r="E96" s="991">
        <v>1.8204370186423E-2</v>
      </c>
      <c r="F96" s="1016">
        <v>1</v>
      </c>
      <c r="G96" s="1016">
        <v>2</v>
      </c>
      <c r="H96" s="1017">
        <v>3.1126890435355499E-2</v>
      </c>
      <c r="I96" s="1018">
        <v>4.3332250875603003E-2</v>
      </c>
      <c r="J96" s="1055">
        <v>1</v>
      </c>
      <c r="K96" s="1016">
        <v>2</v>
      </c>
      <c r="L96" s="1017">
        <v>7.1065702825269597E-2</v>
      </c>
      <c r="M96" s="1018">
        <v>9.8597148985805697E-2</v>
      </c>
      <c r="N96" s="1055">
        <v>0</v>
      </c>
      <c r="O96" s="1016">
        <v>0</v>
      </c>
      <c r="P96" s="1016">
        <v>0</v>
      </c>
      <c r="Q96" s="1019">
        <v>0</v>
      </c>
      <c r="R96" s="1055">
        <v>0</v>
      </c>
      <c r="S96" s="1016">
        <v>0</v>
      </c>
      <c r="T96" s="1016">
        <v>0</v>
      </c>
      <c r="U96" s="1019">
        <v>0</v>
      </c>
      <c r="V96" s="1016">
        <v>0</v>
      </c>
      <c r="W96" s="1016">
        <v>0</v>
      </c>
      <c r="X96" s="1016">
        <v>0</v>
      </c>
      <c r="Y96" s="1016">
        <v>0</v>
      </c>
    </row>
    <row r="97" spans="1:25" ht="13.8" thickBot="1" x14ac:dyDescent="0.3">
      <c r="A97" s="473" t="s">
        <v>1455</v>
      </c>
      <c r="B97" s="936">
        <v>34</v>
      </c>
      <c r="C97" s="936">
        <v>36</v>
      </c>
      <c r="D97" s="73">
        <v>6.4849638868437698E-2</v>
      </c>
      <c r="E97" s="940">
        <v>2.0146387727530898E-2</v>
      </c>
      <c r="F97" s="957">
        <v>5</v>
      </c>
      <c r="G97" s="957">
        <v>5</v>
      </c>
      <c r="H97" s="956">
        <v>7.5315249995024203E-2</v>
      </c>
      <c r="I97" s="1051">
        <v>6.7388972788786694E-2</v>
      </c>
      <c r="J97" s="1053">
        <v>3</v>
      </c>
      <c r="K97" s="1048">
        <v>2</v>
      </c>
      <c r="L97" s="1049">
        <v>6.8151171740118005E-2</v>
      </c>
      <c r="M97" s="1054">
        <v>9.6555568722717894E-2</v>
      </c>
      <c r="N97" s="1053">
        <v>2</v>
      </c>
      <c r="O97" s="1048">
        <v>3</v>
      </c>
      <c r="P97" s="1049">
        <v>0.12643631215705201</v>
      </c>
      <c r="Q97" s="1054">
        <v>0.145419380304076</v>
      </c>
      <c r="R97" s="1053">
        <v>0</v>
      </c>
      <c r="S97" s="1048">
        <v>0</v>
      </c>
      <c r="T97" s="1048">
        <v>0</v>
      </c>
      <c r="U97" s="1056">
        <v>0</v>
      </c>
      <c r="V97" s="1048">
        <v>0</v>
      </c>
      <c r="W97" s="1048">
        <v>0</v>
      </c>
      <c r="X97" s="1048">
        <v>0</v>
      </c>
      <c r="Y97" s="1048">
        <v>0</v>
      </c>
    </row>
    <row r="98" spans="1:25" ht="13.8" thickBot="1" x14ac:dyDescent="0.3">
      <c r="A98" s="473" t="s">
        <v>1456</v>
      </c>
      <c r="B98" s="18">
        <v>18</v>
      </c>
      <c r="C98" s="18">
        <v>19</v>
      </c>
      <c r="D98" s="975">
        <v>3.3951807855088501E-2</v>
      </c>
      <c r="E98" s="991">
        <v>1.4579478376133E-2</v>
      </c>
      <c r="F98" s="1016">
        <v>3</v>
      </c>
      <c r="G98" s="1016">
        <v>3</v>
      </c>
      <c r="H98" s="1017">
        <v>4.3021113747679599E-2</v>
      </c>
      <c r="I98" s="1018">
        <v>5.0939932776233397E-2</v>
      </c>
      <c r="J98" s="1055">
        <v>1</v>
      </c>
      <c r="K98" s="1016">
        <v>1</v>
      </c>
      <c r="L98" s="1017">
        <v>2.34693782763244E-2</v>
      </c>
      <c r="M98" s="1018">
        <v>5.6674607990616598E-2</v>
      </c>
      <c r="N98" s="1055">
        <v>0</v>
      </c>
      <c r="O98" s="1016">
        <v>0</v>
      </c>
      <c r="P98" s="1016">
        <v>0</v>
      </c>
      <c r="Q98" s="1019">
        <v>0</v>
      </c>
      <c r="R98" s="1055">
        <v>2</v>
      </c>
      <c r="S98" s="1016">
        <v>2</v>
      </c>
      <c r="T98" s="1017">
        <v>0.195317063636231</v>
      </c>
      <c r="U98" s="1018">
        <v>0.26612068208074202</v>
      </c>
      <c r="V98" s="1016">
        <v>0</v>
      </c>
      <c r="W98" s="1016">
        <v>0</v>
      </c>
      <c r="X98" s="1016">
        <v>0</v>
      </c>
      <c r="Y98" s="1016">
        <v>0</v>
      </c>
    </row>
    <row r="99" spans="1:25" ht="13.8" thickBot="1" x14ac:dyDescent="0.3">
      <c r="A99" s="473" t="s">
        <v>1457</v>
      </c>
      <c r="B99" s="936">
        <v>29</v>
      </c>
      <c r="C99" s="936">
        <v>32</v>
      </c>
      <c r="D99" s="73">
        <v>5.8332715259927302E-2</v>
      </c>
      <c r="E99" s="940">
        <v>1.9107930947701399E-2</v>
      </c>
      <c r="F99" s="957">
        <v>5</v>
      </c>
      <c r="G99" s="957">
        <v>6</v>
      </c>
      <c r="H99" s="956">
        <v>8.6740549857684798E-2</v>
      </c>
      <c r="I99" s="1051">
        <v>7.2315872611343396E-2</v>
      </c>
      <c r="J99" s="1053">
        <v>0</v>
      </c>
      <c r="K99" s="1048">
        <v>0</v>
      </c>
      <c r="L99" s="1048">
        <v>0</v>
      </c>
      <c r="M99" s="1056">
        <v>0</v>
      </c>
      <c r="N99" s="1053">
        <v>3</v>
      </c>
      <c r="O99" s="1048">
        <v>4</v>
      </c>
      <c r="P99" s="1049">
        <v>0.16890387979983401</v>
      </c>
      <c r="Q99" s="1054">
        <v>0.16804045115517599</v>
      </c>
      <c r="R99" s="1053">
        <v>2</v>
      </c>
      <c r="S99" s="1048">
        <v>2</v>
      </c>
      <c r="T99" s="1049">
        <v>0.15512988113197301</v>
      </c>
      <c r="U99" s="1054">
        <v>0.23721583863380399</v>
      </c>
      <c r="V99" s="1048">
        <v>0</v>
      </c>
      <c r="W99" s="1048">
        <v>0</v>
      </c>
      <c r="X99" s="1048">
        <v>0</v>
      </c>
      <c r="Y99" s="1048">
        <v>0</v>
      </c>
    </row>
    <row r="100" spans="1:25" ht="13.8" thickBot="1" x14ac:dyDescent="0.3">
      <c r="A100" s="473" t="s">
        <v>1458</v>
      </c>
      <c r="B100" s="18">
        <v>21</v>
      </c>
      <c r="C100" s="18">
        <v>22</v>
      </c>
      <c r="D100" s="975">
        <v>4.0076750291363102E-2</v>
      </c>
      <c r="E100" s="991">
        <v>1.5839573303801601E-2</v>
      </c>
      <c r="F100" s="1016">
        <v>2</v>
      </c>
      <c r="G100" s="1016">
        <v>3</v>
      </c>
      <c r="H100" s="1017">
        <v>3.9422955567212502E-2</v>
      </c>
      <c r="I100" s="1018">
        <v>4.8764070402184202E-2</v>
      </c>
      <c r="J100" s="1055">
        <v>1</v>
      </c>
      <c r="K100" s="1016">
        <v>2</v>
      </c>
      <c r="L100" s="1017">
        <v>5.2590949646667703E-2</v>
      </c>
      <c r="M100" s="1018">
        <v>8.4826193365608593E-2</v>
      </c>
      <c r="N100" s="1055">
        <v>1</v>
      </c>
      <c r="O100" s="1016">
        <v>1</v>
      </c>
      <c r="P100" s="1017">
        <v>4.5574532453031801E-2</v>
      </c>
      <c r="Q100" s="1018">
        <v>8.7342019797891607E-2</v>
      </c>
      <c r="R100" s="1055">
        <v>0</v>
      </c>
      <c r="S100" s="1016">
        <v>0</v>
      </c>
      <c r="T100" s="1016">
        <v>0</v>
      </c>
      <c r="U100" s="1019">
        <v>0</v>
      </c>
      <c r="V100" s="1016">
        <v>0</v>
      </c>
      <c r="W100" s="1016">
        <v>0</v>
      </c>
      <c r="X100" s="1016">
        <v>0</v>
      </c>
      <c r="Y100" s="1016">
        <v>0</v>
      </c>
    </row>
    <row r="101" spans="1:25" ht="13.8" thickBot="1" x14ac:dyDescent="0.3">
      <c r="A101" s="473" t="s">
        <v>1459</v>
      </c>
      <c r="B101" s="936">
        <v>27</v>
      </c>
      <c r="C101" s="936">
        <v>22</v>
      </c>
      <c r="D101" s="73">
        <v>3.8999388363301898E-2</v>
      </c>
      <c r="E101" s="940">
        <v>1.5625303698106101E-2</v>
      </c>
      <c r="F101" s="957">
        <v>6</v>
      </c>
      <c r="G101" s="957">
        <v>7</v>
      </c>
      <c r="H101" s="956">
        <v>0.101662042150795</v>
      </c>
      <c r="I101" s="1051">
        <v>7.8283372695207104E-2</v>
      </c>
      <c r="J101" s="1053">
        <v>2</v>
      </c>
      <c r="K101" s="1048">
        <v>2</v>
      </c>
      <c r="L101" s="1049">
        <v>5.8911062159627103E-2</v>
      </c>
      <c r="M101" s="1054">
        <v>8.9775775760276705E-2</v>
      </c>
      <c r="N101" s="1053">
        <v>1</v>
      </c>
      <c r="O101" s="1048">
        <v>1</v>
      </c>
      <c r="P101" s="1049">
        <v>5.7546821065763899E-2</v>
      </c>
      <c r="Q101" s="1054">
        <v>9.8140163657856605E-2</v>
      </c>
      <c r="R101" s="1053">
        <v>2</v>
      </c>
      <c r="S101" s="1048">
        <v>2</v>
      </c>
      <c r="T101" s="1049">
        <v>0.19348579826498399</v>
      </c>
      <c r="U101" s="1054">
        <v>0.26487261895963998</v>
      </c>
      <c r="V101" s="1048">
        <v>1</v>
      </c>
      <c r="W101" s="1048">
        <v>1</v>
      </c>
      <c r="X101" s="1049">
        <v>0.65360466173168297</v>
      </c>
      <c r="Y101" s="1049">
        <v>1.0934217222798399</v>
      </c>
    </row>
    <row r="102" spans="1:25" ht="13.8" thickBot="1" x14ac:dyDescent="0.3">
      <c r="A102" s="473" t="s">
        <v>1460</v>
      </c>
      <c r="B102" s="18">
        <v>24</v>
      </c>
      <c r="C102" s="18">
        <v>16</v>
      </c>
      <c r="D102" s="975">
        <v>2.93400651919613E-2</v>
      </c>
      <c r="E102" s="991">
        <v>1.3553488405059599E-2</v>
      </c>
      <c r="F102" s="1016">
        <v>4</v>
      </c>
      <c r="G102" s="1016">
        <v>3</v>
      </c>
      <c r="H102" s="1017">
        <v>5.3381379590121097E-2</v>
      </c>
      <c r="I102" s="1018">
        <v>5.6740078419246699E-2</v>
      </c>
      <c r="J102" s="1055">
        <v>3</v>
      </c>
      <c r="K102" s="1016">
        <v>3</v>
      </c>
      <c r="L102" s="1017">
        <v>9.5270782300885204E-2</v>
      </c>
      <c r="M102" s="1018">
        <v>0.11414623484215999</v>
      </c>
      <c r="N102" s="1055">
        <v>1</v>
      </c>
      <c r="O102" s="1016">
        <v>1</v>
      </c>
      <c r="P102" s="1017">
        <v>3.2405528759780901E-2</v>
      </c>
      <c r="Q102" s="1018">
        <v>7.3654669184551602E-2</v>
      </c>
      <c r="R102" s="1055">
        <v>0</v>
      </c>
      <c r="S102" s="1016">
        <v>0</v>
      </c>
      <c r="T102" s="1016">
        <v>0</v>
      </c>
      <c r="U102" s="1019">
        <v>0</v>
      </c>
      <c r="V102" s="1016">
        <v>0</v>
      </c>
      <c r="W102" s="1016">
        <v>0</v>
      </c>
      <c r="X102" s="1016">
        <v>0</v>
      </c>
      <c r="Y102" s="1016">
        <v>0</v>
      </c>
    </row>
    <row r="103" spans="1:25" ht="13.8" thickBot="1" x14ac:dyDescent="0.3">
      <c r="A103" s="473" t="s">
        <v>1461</v>
      </c>
      <c r="B103" s="936">
        <v>28</v>
      </c>
      <c r="C103" s="936">
        <v>35</v>
      </c>
      <c r="D103" s="73">
        <v>6.3921584785951793E-2</v>
      </c>
      <c r="E103" s="940">
        <v>2.0001805063878601E-2</v>
      </c>
      <c r="F103" s="957">
        <v>7</v>
      </c>
      <c r="G103" s="957">
        <v>8</v>
      </c>
      <c r="H103" s="956">
        <v>0.12220139800164199</v>
      </c>
      <c r="I103" s="1051">
        <v>8.5819019832860999E-2</v>
      </c>
      <c r="J103" s="1053">
        <v>4</v>
      </c>
      <c r="K103" s="1048">
        <v>2</v>
      </c>
      <c r="L103" s="1049">
        <v>8.6828963132187797E-2</v>
      </c>
      <c r="M103" s="1054">
        <v>0.108976380759732</v>
      </c>
      <c r="N103" s="1053">
        <v>2</v>
      </c>
      <c r="O103" s="1048">
        <v>4</v>
      </c>
      <c r="P103" s="1049">
        <v>0.172099609178054</v>
      </c>
      <c r="Q103" s="1054">
        <v>0.16961998356779401</v>
      </c>
      <c r="R103" s="1053">
        <v>1</v>
      </c>
      <c r="S103" s="1048">
        <v>1</v>
      </c>
      <c r="T103" s="1049">
        <v>0.13294134507781899</v>
      </c>
      <c r="U103" s="1054">
        <v>0.219621189156682</v>
      </c>
      <c r="V103" s="1048">
        <v>0</v>
      </c>
      <c r="W103" s="1048">
        <v>0</v>
      </c>
      <c r="X103" s="1048">
        <v>0</v>
      </c>
      <c r="Y103" s="1048">
        <v>0</v>
      </c>
    </row>
    <row r="104" spans="1:25" ht="13.8" thickBot="1" x14ac:dyDescent="0.3">
      <c r="A104" s="473" t="s">
        <v>1462</v>
      </c>
      <c r="B104" s="18">
        <v>18</v>
      </c>
      <c r="C104" s="18">
        <v>19</v>
      </c>
      <c r="D104" s="975">
        <v>3.4757717331379799E-2</v>
      </c>
      <c r="E104" s="991">
        <v>1.4751439646876301E-2</v>
      </c>
      <c r="F104" s="1016">
        <v>2</v>
      </c>
      <c r="G104" s="1016">
        <v>2</v>
      </c>
      <c r="H104" s="1017">
        <v>2.44851384003212E-2</v>
      </c>
      <c r="I104" s="1018">
        <v>3.8433424995318897E-2</v>
      </c>
      <c r="J104" s="1055">
        <v>1</v>
      </c>
      <c r="K104" s="1016">
        <v>1</v>
      </c>
      <c r="L104" s="1017">
        <v>3.9709642104865502E-2</v>
      </c>
      <c r="M104" s="1018">
        <v>7.3714078774713795E-2</v>
      </c>
      <c r="N104" s="1055">
        <v>1</v>
      </c>
      <c r="O104" s="1016">
        <v>0</v>
      </c>
      <c r="P104" s="1017">
        <v>1.9723295342864201E-2</v>
      </c>
      <c r="Q104" s="1018">
        <v>5.7465608853755498E-2</v>
      </c>
      <c r="R104" s="1055">
        <v>0</v>
      </c>
      <c r="S104" s="1016">
        <v>0</v>
      </c>
      <c r="T104" s="1016">
        <v>0</v>
      </c>
      <c r="U104" s="1019">
        <v>0</v>
      </c>
      <c r="V104" s="1016">
        <v>0</v>
      </c>
      <c r="W104" s="1016">
        <v>0</v>
      </c>
      <c r="X104" s="1016">
        <v>0</v>
      </c>
      <c r="Y104" s="1016">
        <v>0</v>
      </c>
    </row>
    <row r="105" spans="1:25" ht="13.8" thickBot="1" x14ac:dyDescent="0.3">
      <c r="A105" s="473" t="s">
        <v>1463</v>
      </c>
      <c r="B105" s="936">
        <v>33</v>
      </c>
      <c r="C105" s="936">
        <v>37</v>
      </c>
      <c r="D105" s="73">
        <v>6.7184421154036097E-2</v>
      </c>
      <c r="E105" s="940">
        <v>2.0505606711543001E-2</v>
      </c>
      <c r="F105" s="1048">
        <v>4</v>
      </c>
      <c r="G105" s="1048">
        <v>5</v>
      </c>
      <c r="H105" s="1049">
        <v>7.8430023269943194E-2</v>
      </c>
      <c r="I105" s="1054">
        <v>6.8767269204520406E-2</v>
      </c>
      <c r="J105" s="1053">
        <v>1</v>
      </c>
      <c r="K105" s="1048">
        <v>1</v>
      </c>
      <c r="L105" s="1049">
        <v>2.8314639483186299E-2</v>
      </c>
      <c r="M105" s="1054">
        <v>6.2249049793781097E-2</v>
      </c>
      <c r="N105" s="1053">
        <v>1</v>
      </c>
      <c r="O105" s="1048">
        <v>2</v>
      </c>
      <c r="P105" s="1049">
        <v>9.6048965394627303E-2</v>
      </c>
      <c r="Q105" s="1054">
        <v>0.12676483162987501</v>
      </c>
      <c r="R105" s="1053">
        <v>2</v>
      </c>
      <c r="S105" s="1048">
        <v>2</v>
      </c>
      <c r="T105" s="1049">
        <v>0.187852290890202</v>
      </c>
      <c r="U105" s="1054">
        <v>0.26099550222731999</v>
      </c>
      <c r="V105" s="1048">
        <v>0</v>
      </c>
      <c r="W105" s="1048">
        <v>0</v>
      </c>
      <c r="X105" s="1048">
        <v>0</v>
      </c>
      <c r="Y105" s="1048">
        <v>0</v>
      </c>
    </row>
    <row r="106" spans="1:25" ht="13.8" thickBot="1" x14ac:dyDescent="0.3">
      <c r="A106" s="473" t="s">
        <v>1464</v>
      </c>
      <c r="B106" s="18">
        <v>24</v>
      </c>
      <c r="C106" s="18">
        <v>28</v>
      </c>
      <c r="D106" s="975">
        <v>5.1186397016149202E-2</v>
      </c>
      <c r="E106" s="991">
        <v>1.7899890487399001E-2</v>
      </c>
      <c r="F106" s="1016">
        <v>2</v>
      </c>
      <c r="G106" s="1016">
        <v>3</v>
      </c>
      <c r="H106" s="1017">
        <v>4.0454486498178399E-2</v>
      </c>
      <c r="I106" s="1018">
        <v>4.9397670050050801E-2</v>
      </c>
      <c r="J106" s="1055">
        <v>2</v>
      </c>
      <c r="K106" s="1016">
        <v>3</v>
      </c>
      <c r="L106" s="1017">
        <v>9.2361507211878205E-2</v>
      </c>
      <c r="M106" s="1018">
        <v>0.11239152241235401</v>
      </c>
      <c r="N106" s="1055">
        <v>0</v>
      </c>
      <c r="O106" s="1016">
        <v>0</v>
      </c>
      <c r="P106" s="1016">
        <v>0</v>
      </c>
      <c r="Q106" s="1019">
        <v>0</v>
      </c>
      <c r="R106" s="1055">
        <v>0</v>
      </c>
      <c r="S106" s="1016">
        <v>0</v>
      </c>
      <c r="T106" s="1016">
        <v>0</v>
      </c>
      <c r="U106" s="1019">
        <v>0</v>
      </c>
      <c r="V106" s="1016">
        <v>0</v>
      </c>
      <c r="W106" s="1016">
        <v>0</v>
      </c>
      <c r="X106" s="1016">
        <v>0</v>
      </c>
      <c r="Y106" s="1016">
        <v>0</v>
      </c>
    </row>
    <row r="107" spans="1:25" ht="13.8" thickBot="1" x14ac:dyDescent="0.3">
      <c r="A107" s="473" t="s">
        <v>1465</v>
      </c>
      <c r="B107" s="936">
        <v>16</v>
      </c>
      <c r="C107" s="936">
        <v>18</v>
      </c>
      <c r="D107" s="73">
        <v>3.2825742361568697E-2</v>
      </c>
      <c r="E107" s="940">
        <v>1.4335744700008E-2</v>
      </c>
      <c r="F107" s="1048">
        <v>3</v>
      </c>
      <c r="G107" s="1048">
        <v>3</v>
      </c>
      <c r="H107" s="1049">
        <v>5.0613232604035698E-2</v>
      </c>
      <c r="I107" s="1054">
        <v>5.52501023692566E-2</v>
      </c>
      <c r="J107" s="1053">
        <v>1</v>
      </c>
      <c r="K107" s="1048">
        <v>1</v>
      </c>
      <c r="L107" s="1049">
        <v>4.2573906141500598E-2</v>
      </c>
      <c r="M107" s="1054">
        <v>7.6325205614609704E-2</v>
      </c>
      <c r="N107" s="1053">
        <v>1</v>
      </c>
      <c r="O107" s="1048">
        <v>1</v>
      </c>
      <c r="P107" s="1049">
        <v>4.1660441853179402E-2</v>
      </c>
      <c r="Q107" s="1054">
        <v>8.3508860718568195E-2</v>
      </c>
      <c r="R107" s="1053">
        <v>1</v>
      </c>
      <c r="S107" s="1048">
        <v>1</v>
      </c>
      <c r="T107" s="1049">
        <v>0.10132412117760201</v>
      </c>
      <c r="U107" s="1054">
        <v>0.19176500835482899</v>
      </c>
      <c r="V107" s="1048">
        <v>0</v>
      </c>
      <c r="W107" s="1048">
        <v>0</v>
      </c>
      <c r="X107" s="1048">
        <v>0</v>
      </c>
      <c r="Y107" s="1048">
        <v>0</v>
      </c>
    </row>
    <row r="108" spans="1:25" ht="13.8" thickBot="1" x14ac:dyDescent="0.3">
      <c r="A108" s="473" t="s">
        <v>1466</v>
      </c>
      <c r="B108" s="20">
        <v>1038</v>
      </c>
      <c r="C108" s="18">
        <v>993</v>
      </c>
      <c r="D108" s="975">
        <v>1.7928376792986001</v>
      </c>
      <c r="E108" s="991">
        <v>0.105008955458742</v>
      </c>
      <c r="F108" s="18">
        <v>126</v>
      </c>
      <c r="G108" s="18">
        <v>161</v>
      </c>
      <c r="H108" s="975">
        <v>2.4541998264884599</v>
      </c>
      <c r="I108" s="991">
        <v>0.38007581060594697</v>
      </c>
      <c r="J108" s="1047">
        <v>50</v>
      </c>
      <c r="K108" s="18">
        <v>63</v>
      </c>
      <c r="L108" s="975">
        <v>2.2069309724204902</v>
      </c>
      <c r="M108" s="991">
        <v>0.54354701391361604</v>
      </c>
      <c r="N108" s="1047">
        <v>52</v>
      </c>
      <c r="O108" s="18">
        <v>63</v>
      </c>
      <c r="P108" s="975">
        <v>2.6685768294799401</v>
      </c>
      <c r="Q108" s="991">
        <v>0.659519283821562</v>
      </c>
      <c r="R108" s="1047">
        <v>19</v>
      </c>
      <c r="S108" s="18">
        <v>28</v>
      </c>
      <c r="T108" s="975">
        <v>2.5472766799905999</v>
      </c>
      <c r="U108" s="991">
        <v>0.94965995421442595</v>
      </c>
      <c r="V108" s="977">
        <v>5</v>
      </c>
      <c r="W108" s="977">
        <v>7</v>
      </c>
      <c r="X108" s="976">
        <v>2.90316153830191</v>
      </c>
      <c r="Y108" s="976">
        <v>2.2782019298434402</v>
      </c>
    </row>
    <row r="109" spans="1:25" ht="13.8" thickBot="1" x14ac:dyDescent="0.3">
      <c r="A109" s="473" t="s">
        <v>1467</v>
      </c>
      <c r="B109" s="936">
        <v>253</v>
      </c>
      <c r="C109" s="936">
        <v>260</v>
      </c>
      <c r="D109" s="73">
        <v>0.46955819378966801</v>
      </c>
      <c r="E109" s="940">
        <v>5.4101206390505703E-2</v>
      </c>
      <c r="F109" s="936">
        <v>32</v>
      </c>
      <c r="G109" s="936">
        <v>33</v>
      </c>
      <c r="H109" s="73">
        <v>0.50662737935317204</v>
      </c>
      <c r="I109" s="940">
        <v>0.174402371725219</v>
      </c>
      <c r="J109" s="1050">
        <v>13</v>
      </c>
      <c r="K109" s="957">
        <v>13</v>
      </c>
      <c r="L109" s="956">
        <v>0.45686756150730801</v>
      </c>
      <c r="M109" s="1051">
        <v>0.24951089539687499</v>
      </c>
      <c r="N109" s="1050">
        <v>10</v>
      </c>
      <c r="O109" s="957">
        <v>12</v>
      </c>
      <c r="P109" s="956">
        <v>0.50061265233987096</v>
      </c>
      <c r="Q109" s="1051">
        <v>0.28881664609516</v>
      </c>
      <c r="R109" s="1050">
        <v>7</v>
      </c>
      <c r="S109" s="957">
        <v>7</v>
      </c>
      <c r="T109" s="956">
        <v>0.60322383987646599</v>
      </c>
      <c r="U109" s="1051">
        <v>0.46672221485031601</v>
      </c>
      <c r="V109" s="1048">
        <v>2</v>
      </c>
      <c r="W109" s="1048">
        <v>2</v>
      </c>
      <c r="X109" s="1049">
        <v>0.72989847597609603</v>
      </c>
      <c r="Y109" s="1049">
        <v>1.1550333696122801</v>
      </c>
    </row>
    <row r="110" spans="1:25" ht="13.8" thickBot="1" x14ac:dyDescent="0.3">
      <c r="A110" s="473" t="s">
        <v>1468</v>
      </c>
      <c r="B110" s="18">
        <v>31</v>
      </c>
      <c r="C110" s="18">
        <v>27</v>
      </c>
      <c r="D110" s="975">
        <v>4.8354720129706798E-2</v>
      </c>
      <c r="E110" s="991">
        <v>1.7397974200260201E-2</v>
      </c>
      <c r="F110" s="977">
        <v>7</v>
      </c>
      <c r="G110" s="977">
        <v>6</v>
      </c>
      <c r="H110" s="976">
        <v>8.9965311823595101E-2</v>
      </c>
      <c r="I110" s="1023">
        <v>7.3646664426135697E-2</v>
      </c>
      <c r="J110" s="1055">
        <v>1</v>
      </c>
      <c r="K110" s="1016">
        <v>1</v>
      </c>
      <c r="L110" s="1017">
        <v>3.0789676631017501E-2</v>
      </c>
      <c r="M110" s="1018">
        <v>6.4911911183627297E-2</v>
      </c>
      <c r="N110" s="1055">
        <v>4</v>
      </c>
      <c r="O110" s="1016">
        <v>3</v>
      </c>
      <c r="P110" s="1017">
        <v>0.14640878097362001</v>
      </c>
      <c r="Q110" s="1018">
        <v>0.15646835365488801</v>
      </c>
      <c r="R110" s="1055">
        <v>2</v>
      </c>
      <c r="S110" s="1016">
        <v>2</v>
      </c>
      <c r="T110" s="1017">
        <v>0.142171733245328</v>
      </c>
      <c r="U110" s="1018">
        <v>0.227107126477754</v>
      </c>
      <c r="V110" s="1016">
        <v>0</v>
      </c>
      <c r="W110" s="1016">
        <v>0</v>
      </c>
      <c r="X110" s="1016">
        <v>0</v>
      </c>
      <c r="Y110" s="1016">
        <v>0</v>
      </c>
    </row>
    <row r="111" spans="1:25" ht="13.8" thickBot="1" x14ac:dyDescent="0.3">
      <c r="A111" s="473" t="s">
        <v>1469</v>
      </c>
      <c r="B111" s="957">
        <v>6</v>
      </c>
      <c r="C111" s="957">
        <v>4</v>
      </c>
      <c r="D111" s="956">
        <v>7.71451856264778E-3</v>
      </c>
      <c r="E111" s="1051">
        <v>6.9505941980896697E-3</v>
      </c>
      <c r="F111" s="1048">
        <v>0</v>
      </c>
      <c r="G111" s="1048">
        <v>0</v>
      </c>
      <c r="H111" s="1048">
        <v>0</v>
      </c>
      <c r="I111" s="1056">
        <v>0</v>
      </c>
      <c r="J111" s="1053">
        <v>0</v>
      </c>
      <c r="K111" s="1048">
        <v>0</v>
      </c>
      <c r="L111" s="1048">
        <v>0</v>
      </c>
      <c r="M111" s="1056">
        <v>0</v>
      </c>
      <c r="N111" s="1053">
        <v>0</v>
      </c>
      <c r="O111" s="1048">
        <v>0</v>
      </c>
      <c r="P111" s="1048">
        <v>0</v>
      </c>
      <c r="Q111" s="1056">
        <v>0</v>
      </c>
      <c r="R111" s="1053">
        <v>0</v>
      </c>
      <c r="S111" s="1048">
        <v>0</v>
      </c>
      <c r="T111" s="1048">
        <v>0</v>
      </c>
      <c r="U111" s="1056">
        <v>0</v>
      </c>
      <c r="V111" s="1048">
        <v>0</v>
      </c>
      <c r="W111" s="1048">
        <v>0</v>
      </c>
      <c r="X111" s="1048">
        <v>0</v>
      </c>
      <c r="Y111" s="1048">
        <v>0</v>
      </c>
    </row>
    <row r="112" spans="1:25" x14ac:dyDescent="0.25">
      <c r="A112" s="475" t="s">
        <v>1470</v>
      </c>
      <c r="B112" s="1057">
        <v>2</v>
      </c>
      <c r="C112" s="1057">
        <v>1</v>
      </c>
      <c r="D112" s="1058">
        <v>1.8927243000044999E-3</v>
      </c>
      <c r="E112" s="1059">
        <v>3.44289549760287E-3</v>
      </c>
      <c r="F112" s="1060">
        <v>0</v>
      </c>
      <c r="G112" s="1060">
        <v>0</v>
      </c>
      <c r="H112" s="1060">
        <v>0</v>
      </c>
      <c r="I112" s="1061">
        <v>0</v>
      </c>
      <c r="J112" s="1062">
        <v>0</v>
      </c>
      <c r="K112" s="1060">
        <v>0</v>
      </c>
      <c r="L112" s="1060">
        <v>0</v>
      </c>
      <c r="M112" s="1061">
        <v>0</v>
      </c>
      <c r="N112" s="1062">
        <v>0</v>
      </c>
      <c r="O112" s="1060">
        <v>0</v>
      </c>
      <c r="P112" s="1060">
        <v>0</v>
      </c>
      <c r="Q112" s="1061">
        <v>0</v>
      </c>
      <c r="R112" s="1062">
        <v>0</v>
      </c>
      <c r="S112" s="1060">
        <v>0</v>
      </c>
      <c r="T112" s="1060">
        <v>0</v>
      </c>
      <c r="U112" s="1061">
        <v>0</v>
      </c>
      <c r="V112" s="1060">
        <v>0</v>
      </c>
      <c r="W112" s="1060">
        <v>0</v>
      </c>
      <c r="X112" s="1060">
        <v>0</v>
      </c>
      <c r="Y112" s="1060">
        <v>0</v>
      </c>
    </row>
    <row r="113" spans="1:25" x14ac:dyDescent="0.25">
      <c r="A113" s="586" t="s">
        <v>156</v>
      </c>
      <c r="B113" s="1063">
        <v>56153</v>
      </c>
      <c r="C113" s="1063">
        <v>55404</v>
      </c>
      <c r="D113" s="1064">
        <v>100</v>
      </c>
      <c r="E113" s="1065">
        <v>5.1893537127757599</v>
      </c>
      <c r="F113" s="1063">
        <v>5828</v>
      </c>
      <c r="G113" s="1063">
        <v>6547</v>
      </c>
      <c r="H113" s="1064">
        <v>100</v>
      </c>
      <c r="I113" s="1065">
        <v>16.355010667232499</v>
      </c>
      <c r="J113" s="1066">
        <v>2569</v>
      </c>
      <c r="K113" s="1063">
        <v>2872</v>
      </c>
      <c r="L113" s="1064">
        <v>100</v>
      </c>
      <c r="M113" s="1065">
        <v>23.379192280836602</v>
      </c>
      <c r="N113" s="1066">
        <v>2100</v>
      </c>
      <c r="O113" s="1063">
        <v>2355</v>
      </c>
      <c r="P113" s="1064">
        <v>100</v>
      </c>
      <c r="Q113" s="1065">
        <v>27.091007933944699</v>
      </c>
      <c r="R113" s="1067">
        <v>968</v>
      </c>
      <c r="S113" s="1063">
        <v>1101</v>
      </c>
      <c r="T113" s="1064">
        <v>100</v>
      </c>
      <c r="U113" s="1065">
        <v>37.810716290747898</v>
      </c>
      <c r="V113" s="1068">
        <v>191</v>
      </c>
      <c r="W113" s="1068">
        <v>227</v>
      </c>
      <c r="X113" s="1068">
        <v>100</v>
      </c>
      <c r="Y113" s="1069">
        <v>68.473233037517005</v>
      </c>
    </row>
    <row r="114" spans="1:25" ht="45.75" customHeight="1" x14ac:dyDescent="0.25">
      <c r="A114" s="1520" t="s">
        <v>1471</v>
      </c>
      <c r="B114" s="1520"/>
      <c r="C114" s="1520"/>
      <c r="D114" s="1520"/>
      <c r="E114" s="1520"/>
      <c r="F114" s="1520"/>
      <c r="G114" s="1520"/>
      <c r="H114" s="1520"/>
      <c r="I114" s="1520"/>
    </row>
    <row r="115" spans="1:25" x14ac:dyDescent="0.25">
      <c r="A115" s="1070"/>
      <c r="B115" s="120"/>
      <c r="C115" s="120"/>
      <c r="D115" s="120"/>
      <c r="E115" s="120"/>
    </row>
    <row r="116" spans="1:25" x14ac:dyDescent="0.25">
      <c r="A116" s="1215" t="s">
        <v>290</v>
      </c>
      <c r="B116" s="1215"/>
      <c r="C116" s="1215"/>
      <c r="D116" s="1215"/>
      <c r="E116" s="1215"/>
      <c r="F116" s="1215"/>
    </row>
    <row r="117" spans="1:25" x14ac:dyDescent="0.25">
      <c r="A117" s="1215" t="s">
        <v>291</v>
      </c>
      <c r="B117" s="1215"/>
      <c r="C117" s="1215"/>
      <c r="D117" s="1215"/>
      <c r="E117" s="1215"/>
      <c r="F117" s="1215"/>
      <c r="G117" s="1215"/>
      <c r="H117" s="1215"/>
      <c r="I117" s="1215"/>
      <c r="J117" s="1215"/>
    </row>
  </sheetData>
  <mergeCells count="12">
    <mergeCell ref="A114:I114"/>
    <mergeCell ref="A116:F116"/>
    <mergeCell ref="A117:J117"/>
    <mergeCell ref="A1:Y1"/>
    <mergeCell ref="A5:Y5"/>
    <mergeCell ref="A6:A7"/>
    <mergeCell ref="B6:E6"/>
    <mergeCell ref="F6:I6"/>
    <mergeCell ref="J6:M6"/>
    <mergeCell ref="N6:Q6"/>
    <mergeCell ref="R6:U6"/>
    <mergeCell ref="V6:Y6"/>
  </mergeCells>
  <hyperlinks>
    <hyperlink ref="A3" location="Kapitel5" display="&lt;  Zurück zur Übersicht"/>
  </hyperlinks>
  <pageMargins left="0.7" right="0.7" top="0.78740157499999996" bottom="0.78740157499999996"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9"/>
  <sheetViews>
    <sheetView showGridLines="0" zoomScale="106" zoomScaleNormal="106" workbookViewId="0">
      <selection sqref="A1:AA1"/>
    </sheetView>
  </sheetViews>
  <sheetFormatPr baseColWidth="10" defaultColWidth="11.44140625" defaultRowHeight="13.2" x14ac:dyDescent="0.25"/>
  <cols>
    <col min="1" max="2" width="21.44140625" style="69" customWidth="1"/>
    <col min="3" max="22" width="15.6640625" style="69" customWidth="1"/>
    <col min="23" max="24" width="11.44140625" style="69"/>
    <col min="25" max="27" width="15.88671875" style="69" customWidth="1"/>
    <col min="28" max="16384" width="11.44140625" style="69"/>
  </cols>
  <sheetData>
    <row r="1" spans="1:27" ht="24.6" x14ac:dyDescent="0.4">
      <c r="A1" s="1304" t="s">
        <v>1472</v>
      </c>
      <c r="B1" s="1304"/>
      <c r="C1" s="1304"/>
      <c r="D1" s="1304"/>
      <c r="E1" s="1304"/>
      <c r="F1" s="1304"/>
      <c r="G1" s="1304"/>
      <c r="H1" s="1304"/>
      <c r="I1" s="1304"/>
      <c r="J1" s="1304"/>
      <c r="K1" s="1304"/>
      <c r="L1" s="1304"/>
      <c r="M1" s="1304"/>
      <c r="N1" s="1304"/>
      <c r="O1" s="1304"/>
      <c r="P1" s="1304"/>
      <c r="Q1" s="1304"/>
      <c r="R1" s="1304"/>
      <c r="S1" s="1304"/>
      <c r="T1" s="1304"/>
      <c r="U1" s="1304"/>
      <c r="V1" s="1304"/>
      <c r="W1" s="1304"/>
      <c r="X1" s="1304"/>
      <c r="Y1" s="1304"/>
      <c r="Z1" s="1304"/>
      <c r="AA1" s="1304"/>
    </row>
    <row r="3" spans="1:27" ht="13.8" x14ac:dyDescent="0.25">
      <c r="A3" s="434" t="s">
        <v>7</v>
      </c>
      <c r="B3" s="950"/>
    </row>
    <row r="4" spans="1:27" ht="12.75" customHeight="1" x14ac:dyDescent="0.25"/>
    <row r="5" spans="1:27" ht="15.75" customHeight="1" x14ac:dyDescent="0.25">
      <c r="A5" s="1539" t="s">
        <v>1473</v>
      </c>
      <c r="B5" s="1539"/>
      <c r="C5" s="1539"/>
      <c r="D5" s="1539"/>
      <c r="E5" s="1539"/>
      <c r="F5" s="1539"/>
      <c r="G5" s="1539"/>
      <c r="H5" s="1539"/>
      <c r="I5" s="1539"/>
      <c r="J5" s="1539"/>
      <c r="K5" s="1539"/>
      <c r="L5" s="1539"/>
      <c r="M5" s="1539"/>
      <c r="N5" s="1539"/>
      <c r="O5" s="1539"/>
      <c r="P5" s="1539"/>
      <c r="Q5" s="1539"/>
      <c r="R5" s="1539"/>
      <c r="S5" s="1539"/>
      <c r="T5" s="1539"/>
      <c r="U5" s="1539"/>
      <c r="V5" s="1539"/>
      <c r="W5" s="1539"/>
      <c r="X5" s="1539"/>
      <c r="Y5" s="1539"/>
      <c r="Z5" s="1539"/>
      <c r="AA5" s="1539"/>
    </row>
    <row r="6" spans="1:27" ht="12.75" customHeight="1" x14ac:dyDescent="0.25">
      <c r="A6" s="1549" t="s">
        <v>10</v>
      </c>
      <c r="B6" s="1396"/>
      <c r="C6" s="1548" t="s">
        <v>97</v>
      </c>
      <c r="D6" s="1530"/>
      <c r="E6" s="1530"/>
      <c r="F6" s="1530"/>
      <c r="G6" s="1530"/>
      <c r="H6" s="1531"/>
      <c r="I6" s="1522" t="s">
        <v>107</v>
      </c>
      <c r="J6" s="1515"/>
      <c r="K6" s="1515"/>
      <c r="L6" s="1515"/>
      <c r="M6" s="1515"/>
      <c r="N6" s="1515"/>
      <c r="O6" s="1037"/>
      <c r="P6" s="1522" t="s">
        <v>117</v>
      </c>
      <c r="Q6" s="1515"/>
      <c r="R6" s="1515"/>
      <c r="S6" s="1515"/>
      <c r="T6" s="1516"/>
      <c r="U6" s="1522" t="s">
        <v>125</v>
      </c>
      <c r="V6" s="1515"/>
      <c r="W6" s="1515"/>
      <c r="X6" s="1515"/>
      <c r="Y6" s="1515"/>
      <c r="Z6" s="1515"/>
      <c r="AA6" s="1071" t="s">
        <v>1474</v>
      </c>
    </row>
    <row r="7" spans="1:27" x14ac:dyDescent="0.25">
      <c r="A7" s="1550"/>
      <c r="B7" s="1393"/>
      <c r="C7" s="784" t="s">
        <v>714</v>
      </c>
      <c r="D7" s="640" t="s">
        <v>969</v>
      </c>
      <c r="E7" s="640" t="s">
        <v>780</v>
      </c>
      <c r="F7" s="640" t="s">
        <v>781</v>
      </c>
      <c r="G7" s="640" t="s">
        <v>720</v>
      </c>
      <c r="H7" s="982" t="s">
        <v>156</v>
      </c>
      <c r="I7" s="784" t="s">
        <v>714</v>
      </c>
      <c r="J7" s="640" t="s">
        <v>969</v>
      </c>
      <c r="K7" s="640" t="s">
        <v>780</v>
      </c>
      <c r="L7" s="640" t="s">
        <v>781</v>
      </c>
      <c r="M7" s="640" t="s">
        <v>720</v>
      </c>
      <c r="N7" s="982" t="s">
        <v>156</v>
      </c>
      <c r="O7" s="784" t="s">
        <v>714</v>
      </c>
      <c r="P7" s="640" t="s">
        <v>969</v>
      </c>
      <c r="Q7" s="640" t="s">
        <v>780</v>
      </c>
      <c r="R7" s="640" t="s">
        <v>781</v>
      </c>
      <c r="S7" s="640" t="s">
        <v>720</v>
      </c>
      <c r="T7" s="982" t="s">
        <v>156</v>
      </c>
      <c r="U7" s="784" t="s">
        <v>714</v>
      </c>
      <c r="V7" s="640" t="s">
        <v>969</v>
      </c>
      <c r="W7" s="640" t="s">
        <v>780</v>
      </c>
      <c r="X7" s="640" t="s">
        <v>781</v>
      </c>
      <c r="Y7" s="640" t="s">
        <v>720</v>
      </c>
      <c r="Z7" s="982" t="s">
        <v>156</v>
      </c>
      <c r="AA7" s="633"/>
    </row>
    <row r="8" spans="1:27" ht="13.8" thickBot="1" x14ac:dyDescent="0.3">
      <c r="A8" s="1500" t="s">
        <v>1343</v>
      </c>
      <c r="B8" s="471" t="s">
        <v>18</v>
      </c>
      <c r="C8" s="934">
        <v>70</v>
      </c>
      <c r="D8" s="934">
        <v>39</v>
      </c>
      <c r="E8" s="934">
        <v>174</v>
      </c>
      <c r="F8" s="934">
        <v>48</v>
      </c>
      <c r="G8" s="1072">
        <v>3</v>
      </c>
      <c r="H8" s="1073">
        <v>334</v>
      </c>
      <c r="I8" s="934">
        <v>53</v>
      </c>
      <c r="J8" s="1074">
        <v>13</v>
      </c>
      <c r="K8" s="934">
        <v>161</v>
      </c>
      <c r="L8" s="934">
        <v>29</v>
      </c>
      <c r="M8" s="1074">
        <v>5</v>
      </c>
      <c r="N8" s="1073">
        <v>261</v>
      </c>
      <c r="O8" s="934">
        <v>20</v>
      </c>
      <c r="P8" s="934">
        <v>13</v>
      </c>
      <c r="Q8" s="934">
        <v>94</v>
      </c>
      <c r="R8" s="1072">
        <v>4</v>
      </c>
      <c r="S8" s="1072">
        <v>1</v>
      </c>
      <c r="T8" s="1073">
        <v>132</v>
      </c>
      <c r="U8" s="1074">
        <v>8</v>
      </c>
      <c r="V8" s="1072">
        <v>0</v>
      </c>
      <c r="W8" s="934">
        <v>23</v>
      </c>
      <c r="X8" s="1072">
        <v>0</v>
      </c>
      <c r="Y8" s="1072">
        <v>0</v>
      </c>
      <c r="Z8" s="1073">
        <v>31</v>
      </c>
      <c r="AA8" s="1075">
        <v>758</v>
      </c>
    </row>
    <row r="9" spans="1:27" ht="13.8" thickBot="1" x14ac:dyDescent="0.3">
      <c r="A9" s="1501"/>
      <c r="B9" s="473" t="s">
        <v>17</v>
      </c>
      <c r="C9" s="936">
        <v>80</v>
      </c>
      <c r="D9" s="936">
        <v>54</v>
      </c>
      <c r="E9" s="936">
        <v>192</v>
      </c>
      <c r="F9" s="936">
        <v>66</v>
      </c>
      <c r="G9" s="1048">
        <v>4</v>
      </c>
      <c r="H9" s="994">
        <v>396</v>
      </c>
      <c r="I9" s="936">
        <v>65</v>
      </c>
      <c r="J9" s="957">
        <v>15</v>
      </c>
      <c r="K9" s="936">
        <v>187</v>
      </c>
      <c r="L9" s="936">
        <v>38</v>
      </c>
      <c r="M9" s="957">
        <v>6</v>
      </c>
      <c r="N9" s="994">
        <v>311</v>
      </c>
      <c r="O9" s="936">
        <v>19</v>
      </c>
      <c r="P9" s="936">
        <v>16</v>
      </c>
      <c r="Q9" s="936">
        <v>116</v>
      </c>
      <c r="R9" s="1048">
        <v>6</v>
      </c>
      <c r="S9" s="1048">
        <v>3</v>
      </c>
      <c r="T9" s="994">
        <v>160</v>
      </c>
      <c r="U9" s="957">
        <v>8</v>
      </c>
      <c r="V9" s="1048">
        <v>0</v>
      </c>
      <c r="W9" s="936">
        <v>28</v>
      </c>
      <c r="X9" s="1048">
        <v>0</v>
      </c>
      <c r="Y9" s="1048">
        <v>0</v>
      </c>
      <c r="Z9" s="994">
        <v>36</v>
      </c>
      <c r="AA9" s="987">
        <v>903</v>
      </c>
    </row>
    <row r="10" spans="1:27" ht="13.8" thickBot="1" x14ac:dyDescent="0.3">
      <c r="A10" s="1501"/>
      <c r="B10" s="473" t="s">
        <v>154</v>
      </c>
      <c r="C10" s="975">
        <v>20.318097791055798</v>
      </c>
      <c r="D10" s="975">
        <v>13.585611261565701</v>
      </c>
      <c r="E10" s="975">
        <v>48.4736647954755</v>
      </c>
      <c r="F10" s="975">
        <v>16.737279196651201</v>
      </c>
      <c r="G10" s="1017">
        <v>0.88534695525165596</v>
      </c>
      <c r="H10" s="996">
        <v>100</v>
      </c>
      <c r="I10" s="975">
        <v>21.039175376986002</v>
      </c>
      <c r="J10" s="976">
        <v>4.8631069315831299</v>
      </c>
      <c r="K10" s="975">
        <v>60.140313124646603</v>
      </c>
      <c r="L10" s="975">
        <v>12.076046693028699</v>
      </c>
      <c r="M10" s="976">
        <v>1.8813578737555099</v>
      </c>
      <c r="N10" s="996">
        <v>100</v>
      </c>
      <c r="O10" s="975">
        <v>11.888506518278501</v>
      </c>
      <c r="P10" s="975">
        <v>9.9756921277584194</v>
      </c>
      <c r="Q10" s="975">
        <v>72.166041556486803</v>
      </c>
      <c r="R10" s="1017">
        <v>3.8425436487104201</v>
      </c>
      <c r="S10" s="1017">
        <v>2.1272161487658501</v>
      </c>
      <c r="T10" s="996">
        <v>100</v>
      </c>
      <c r="U10" s="976">
        <v>23.005086792516899</v>
      </c>
      <c r="V10" s="1016">
        <v>0</v>
      </c>
      <c r="W10" s="975">
        <v>76.994913207483094</v>
      </c>
      <c r="X10" s="1016">
        <v>0</v>
      </c>
      <c r="Y10" s="1016">
        <v>0</v>
      </c>
      <c r="Z10" s="996">
        <v>100</v>
      </c>
      <c r="AA10" s="991">
        <v>21.281578257300801</v>
      </c>
    </row>
    <row r="11" spans="1:27" x14ac:dyDescent="0.25">
      <c r="A11" s="1502"/>
      <c r="B11" s="586" t="s">
        <v>254</v>
      </c>
      <c r="C11" s="942">
        <v>4.1287528831156202</v>
      </c>
      <c r="D11" s="942">
        <v>3.5158484216343302</v>
      </c>
      <c r="E11" s="942">
        <v>5.12820142604716</v>
      </c>
      <c r="F11" s="942">
        <v>3.8305862882461401</v>
      </c>
      <c r="G11" s="1076">
        <v>0.96122089245928399</v>
      </c>
      <c r="H11" s="961" t="s">
        <v>136</v>
      </c>
      <c r="I11" s="942">
        <v>4.7311933250139298</v>
      </c>
      <c r="J11" s="958">
        <v>2.4967892837811299</v>
      </c>
      <c r="K11" s="942">
        <v>5.6832961050279396</v>
      </c>
      <c r="L11" s="942">
        <v>3.7823916421996602</v>
      </c>
      <c r="M11" s="958">
        <v>1.5771099520763201</v>
      </c>
      <c r="N11" s="961" t="s">
        <v>136</v>
      </c>
      <c r="O11" s="942">
        <v>5.2827945291643301</v>
      </c>
      <c r="P11" s="942">
        <v>4.8914227852815797</v>
      </c>
      <c r="Q11" s="942">
        <v>7.3153939248336499</v>
      </c>
      <c r="R11" s="1076">
        <v>3.1375068017167198</v>
      </c>
      <c r="S11" s="1076">
        <v>2.35516082798536</v>
      </c>
      <c r="T11" s="961" t="s">
        <v>136</v>
      </c>
      <c r="U11" s="958">
        <v>14.175319673481001</v>
      </c>
      <c r="V11" s="1077">
        <v>0</v>
      </c>
      <c r="W11" s="942">
        <v>14.175319673481001</v>
      </c>
      <c r="X11" s="1077">
        <v>0</v>
      </c>
      <c r="Y11" s="1077">
        <v>0</v>
      </c>
      <c r="Z11" s="961">
        <v>28.350639346962101</v>
      </c>
      <c r="AA11" s="961">
        <v>1.24711319348048</v>
      </c>
    </row>
    <row r="12" spans="1:27" ht="13.8" thickBot="1" x14ac:dyDescent="0.3">
      <c r="A12" s="1501" t="s">
        <v>1344</v>
      </c>
      <c r="B12" s="471" t="s">
        <v>18</v>
      </c>
      <c r="C12" s="934">
        <v>90</v>
      </c>
      <c r="D12" s="934">
        <v>21</v>
      </c>
      <c r="E12" s="934">
        <v>58</v>
      </c>
      <c r="F12" s="934">
        <v>21</v>
      </c>
      <c r="G12" s="1072">
        <v>3</v>
      </c>
      <c r="H12" s="1073">
        <v>193</v>
      </c>
      <c r="I12" s="934">
        <v>56</v>
      </c>
      <c r="J12" s="1074">
        <v>6</v>
      </c>
      <c r="K12" s="934">
        <v>68</v>
      </c>
      <c r="L12" s="934">
        <v>15</v>
      </c>
      <c r="M12" s="1072">
        <v>1</v>
      </c>
      <c r="N12" s="1073">
        <v>146</v>
      </c>
      <c r="O12" s="934">
        <v>10</v>
      </c>
      <c r="P12" s="1072">
        <v>4</v>
      </c>
      <c r="Q12" s="934">
        <v>31</v>
      </c>
      <c r="R12" s="1074">
        <v>6</v>
      </c>
      <c r="S12" s="1072">
        <v>1</v>
      </c>
      <c r="T12" s="1073">
        <v>52</v>
      </c>
      <c r="U12" s="1072">
        <v>2</v>
      </c>
      <c r="V12" s="1072">
        <v>1</v>
      </c>
      <c r="W12" s="934">
        <v>13</v>
      </c>
      <c r="X12" s="1072">
        <v>0</v>
      </c>
      <c r="Y12" s="1072">
        <v>2</v>
      </c>
      <c r="Z12" s="1078">
        <v>18</v>
      </c>
      <c r="AA12" s="1075">
        <v>409</v>
      </c>
    </row>
    <row r="13" spans="1:27" ht="13.8" thickBot="1" x14ac:dyDescent="0.3">
      <c r="A13" s="1501" t="s">
        <v>1345</v>
      </c>
      <c r="B13" s="473" t="s">
        <v>17</v>
      </c>
      <c r="C13" s="936">
        <v>104</v>
      </c>
      <c r="D13" s="936">
        <v>22</v>
      </c>
      <c r="E13" s="936">
        <v>60</v>
      </c>
      <c r="F13" s="936">
        <v>31</v>
      </c>
      <c r="G13" s="1048">
        <v>2</v>
      </c>
      <c r="H13" s="994">
        <v>219</v>
      </c>
      <c r="I13" s="936">
        <v>62</v>
      </c>
      <c r="J13" s="957">
        <v>9</v>
      </c>
      <c r="K13" s="936">
        <v>79</v>
      </c>
      <c r="L13" s="936">
        <v>15</v>
      </c>
      <c r="M13" s="1048">
        <v>1</v>
      </c>
      <c r="N13" s="994">
        <v>166</v>
      </c>
      <c r="O13" s="936">
        <v>13</v>
      </c>
      <c r="P13" s="1048">
        <v>4</v>
      </c>
      <c r="Q13" s="936">
        <v>33</v>
      </c>
      <c r="R13" s="957">
        <v>7</v>
      </c>
      <c r="S13" s="1048">
        <v>1</v>
      </c>
      <c r="T13" s="994">
        <v>58</v>
      </c>
      <c r="U13" s="1048">
        <v>5</v>
      </c>
      <c r="V13" s="1048">
        <v>2</v>
      </c>
      <c r="W13" s="936">
        <v>15</v>
      </c>
      <c r="X13" s="1048">
        <v>0</v>
      </c>
      <c r="Y13" s="1048">
        <v>2</v>
      </c>
      <c r="Z13" s="1079">
        <v>24</v>
      </c>
      <c r="AA13" s="987">
        <v>466</v>
      </c>
    </row>
    <row r="14" spans="1:27" ht="13.8" thickBot="1" x14ac:dyDescent="0.3">
      <c r="A14" s="1501" t="s">
        <v>1345</v>
      </c>
      <c r="B14" s="473" t="s">
        <v>154</v>
      </c>
      <c r="C14" s="975">
        <v>47.1731409495764</v>
      </c>
      <c r="D14" s="975">
        <v>10.113421230118099</v>
      </c>
      <c r="E14" s="975">
        <v>27.5385129879907</v>
      </c>
      <c r="F14" s="975">
        <v>14.2507596697645</v>
      </c>
      <c r="G14" s="1017">
        <v>0.92416516255035097</v>
      </c>
      <c r="H14" s="996">
        <v>100</v>
      </c>
      <c r="I14" s="975">
        <v>37.634767157799402</v>
      </c>
      <c r="J14" s="976">
        <v>5.2359259964814502</v>
      </c>
      <c r="K14" s="975">
        <v>47.653290599836502</v>
      </c>
      <c r="L14" s="975">
        <v>8.9341142709025601</v>
      </c>
      <c r="M14" s="1017">
        <v>0.54190197498017301</v>
      </c>
      <c r="N14" s="996">
        <v>100</v>
      </c>
      <c r="O14" s="975">
        <v>22.475874980753201</v>
      </c>
      <c r="P14" s="1017">
        <v>6.8865524336866502</v>
      </c>
      <c r="Q14" s="975">
        <v>57.767648380507602</v>
      </c>
      <c r="R14" s="976">
        <v>11.651549896943401</v>
      </c>
      <c r="S14" s="1017">
        <v>1.21837430810922</v>
      </c>
      <c r="T14" s="996">
        <v>100</v>
      </c>
      <c r="U14" s="1017">
        <v>21.574126635601001</v>
      </c>
      <c r="V14" s="1017">
        <v>6.4117991756532096</v>
      </c>
      <c r="W14" s="975">
        <v>64.071621275211399</v>
      </c>
      <c r="X14" s="1016">
        <v>0</v>
      </c>
      <c r="Y14" s="1017">
        <v>7.9424529135343702</v>
      </c>
      <c r="Z14" s="1080">
        <v>100</v>
      </c>
      <c r="AA14" s="991">
        <v>10.9887143081438</v>
      </c>
    </row>
    <row r="15" spans="1:27" x14ac:dyDescent="0.25">
      <c r="A15" s="1502" t="s">
        <v>1345</v>
      </c>
      <c r="B15" s="586" t="s">
        <v>254</v>
      </c>
      <c r="C15" s="942">
        <v>6.7385567597715399</v>
      </c>
      <c r="D15" s="942">
        <v>4.0699453026232302</v>
      </c>
      <c r="E15" s="942">
        <v>6.0299812683467602</v>
      </c>
      <c r="F15" s="942">
        <v>4.7187421636940501</v>
      </c>
      <c r="G15" s="1076">
        <v>1.2916676001946299</v>
      </c>
      <c r="H15" s="961" t="s">
        <v>136</v>
      </c>
      <c r="I15" s="942">
        <v>7.5190022800333196</v>
      </c>
      <c r="J15" s="958">
        <v>3.4571079209926601</v>
      </c>
      <c r="K15" s="942">
        <v>7.7514949172302696</v>
      </c>
      <c r="L15" s="942">
        <v>4.4268818914164099</v>
      </c>
      <c r="M15" s="1076">
        <v>1.1393962021759501</v>
      </c>
      <c r="N15" s="961" t="s">
        <v>136</v>
      </c>
      <c r="O15" s="942">
        <v>10.8553997828202</v>
      </c>
      <c r="P15" s="1076">
        <v>6.5853098566587196</v>
      </c>
      <c r="Q15" s="942">
        <v>12.844998518389099</v>
      </c>
      <c r="R15" s="958">
        <v>8.3437330159419201</v>
      </c>
      <c r="S15" s="1076">
        <v>2.8529721529705698</v>
      </c>
      <c r="T15" s="961" t="s">
        <v>136</v>
      </c>
      <c r="U15" s="1076">
        <v>18.181545401396001</v>
      </c>
      <c r="V15" s="1076">
        <v>10.827669870105</v>
      </c>
      <c r="W15" s="942">
        <v>21.207338473437101</v>
      </c>
      <c r="X15" s="1077">
        <v>0</v>
      </c>
      <c r="Y15" s="1076">
        <v>11.9520258797123</v>
      </c>
      <c r="Z15" s="960" t="s">
        <v>136</v>
      </c>
      <c r="AA15" s="961">
        <v>0.952931639453792</v>
      </c>
    </row>
    <row r="16" spans="1:27" ht="13.8" thickBot="1" x14ac:dyDescent="0.3">
      <c r="A16" s="1501" t="s">
        <v>1346</v>
      </c>
      <c r="B16" s="471" t="s">
        <v>18</v>
      </c>
      <c r="C16" s="1074">
        <v>11</v>
      </c>
      <c r="D16" s="1074">
        <v>12</v>
      </c>
      <c r="E16" s="934">
        <v>16</v>
      </c>
      <c r="F16" s="934">
        <v>20</v>
      </c>
      <c r="G16" s="1072">
        <v>1</v>
      </c>
      <c r="H16" s="1073">
        <v>60</v>
      </c>
      <c r="I16" s="1074">
        <v>7</v>
      </c>
      <c r="J16" s="1072">
        <v>3</v>
      </c>
      <c r="K16" s="934">
        <v>28</v>
      </c>
      <c r="L16" s="1072">
        <v>3</v>
      </c>
      <c r="M16" s="1072">
        <v>1</v>
      </c>
      <c r="N16" s="1073">
        <v>42</v>
      </c>
      <c r="O16" s="1072">
        <v>1</v>
      </c>
      <c r="P16" s="1072">
        <v>0</v>
      </c>
      <c r="Q16" s="934">
        <v>14</v>
      </c>
      <c r="R16" s="1074">
        <v>5</v>
      </c>
      <c r="S16" s="1072">
        <v>1</v>
      </c>
      <c r="T16" s="1078">
        <v>21</v>
      </c>
      <c r="U16" s="1072">
        <v>0</v>
      </c>
      <c r="V16" s="1072">
        <v>0</v>
      </c>
      <c r="W16" s="1072">
        <v>2</v>
      </c>
      <c r="X16" s="1072">
        <v>0</v>
      </c>
      <c r="Y16" s="1072">
        <v>0</v>
      </c>
      <c r="Z16" s="1081">
        <v>2</v>
      </c>
      <c r="AA16" s="1075">
        <v>125</v>
      </c>
    </row>
    <row r="17" spans="1:27" ht="13.8" thickBot="1" x14ac:dyDescent="0.3">
      <c r="A17" s="1501" t="s">
        <v>1347</v>
      </c>
      <c r="B17" s="473" t="s">
        <v>17</v>
      </c>
      <c r="C17" s="957">
        <v>10</v>
      </c>
      <c r="D17" s="957">
        <v>9</v>
      </c>
      <c r="E17" s="936">
        <v>16</v>
      </c>
      <c r="F17" s="936">
        <v>27</v>
      </c>
      <c r="G17" s="1048">
        <v>2</v>
      </c>
      <c r="H17" s="994">
        <v>64</v>
      </c>
      <c r="I17" s="957">
        <v>6</v>
      </c>
      <c r="J17" s="1048">
        <v>4</v>
      </c>
      <c r="K17" s="936">
        <v>32</v>
      </c>
      <c r="L17" s="1048">
        <v>3</v>
      </c>
      <c r="M17" s="1048">
        <v>1</v>
      </c>
      <c r="N17" s="994">
        <v>46</v>
      </c>
      <c r="O17" s="1048">
        <v>1</v>
      </c>
      <c r="P17" s="1048">
        <v>0</v>
      </c>
      <c r="Q17" s="936">
        <v>14</v>
      </c>
      <c r="R17" s="957">
        <v>4</v>
      </c>
      <c r="S17" s="1048">
        <v>1</v>
      </c>
      <c r="T17" s="1079">
        <v>20</v>
      </c>
      <c r="U17" s="1048">
        <v>0</v>
      </c>
      <c r="V17" s="1048">
        <v>0</v>
      </c>
      <c r="W17" s="1048">
        <v>4</v>
      </c>
      <c r="X17" s="1048">
        <v>0</v>
      </c>
      <c r="Y17" s="1048">
        <v>0</v>
      </c>
      <c r="Z17" s="1056">
        <v>4</v>
      </c>
      <c r="AA17" s="987">
        <v>134</v>
      </c>
    </row>
    <row r="18" spans="1:27" ht="13.8" thickBot="1" x14ac:dyDescent="0.3">
      <c r="A18" s="1501" t="s">
        <v>1347</v>
      </c>
      <c r="B18" s="473" t="s">
        <v>154</v>
      </c>
      <c r="C18" s="976">
        <v>15.219202173280101</v>
      </c>
      <c r="D18" s="976">
        <v>14.512358209167701</v>
      </c>
      <c r="E18" s="975">
        <v>25.4552976168812</v>
      </c>
      <c r="F18" s="975">
        <v>42.0232538861408</v>
      </c>
      <c r="G18" s="1017">
        <v>2.7898881145302501</v>
      </c>
      <c r="H18" s="996">
        <v>100</v>
      </c>
      <c r="I18" s="976">
        <v>13.840174560621399</v>
      </c>
      <c r="J18" s="1017">
        <v>9.0820057319987306</v>
      </c>
      <c r="K18" s="975">
        <v>69.559062622148105</v>
      </c>
      <c r="L18" s="1017">
        <v>5.8932689222249302</v>
      </c>
      <c r="M18" s="1017">
        <v>1.62548816300691</v>
      </c>
      <c r="N18" s="996">
        <v>100</v>
      </c>
      <c r="O18" s="1017">
        <v>3.8904442782690398</v>
      </c>
      <c r="P18" s="1016">
        <v>0</v>
      </c>
      <c r="Q18" s="975">
        <v>69.778155376746497</v>
      </c>
      <c r="R18" s="976">
        <v>21.043371433566598</v>
      </c>
      <c r="S18" s="1017">
        <v>5.2880289114178796</v>
      </c>
      <c r="T18" s="1080">
        <v>100</v>
      </c>
      <c r="U18" s="1016">
        <v>0</v>
      </c>
      <c r="V18" s="1016">
        <v>0</v>
      </c>
      <c r="W18" s="1016">
        <v>100</v>
      </c>
      <c r="X18" s="1016">
        <v>0</v>
      </c>
      <c r="Y18" s="1016">
        <v>0</v>
      </c>
      <c r="Z18" s="1019">
        <v>100</v>
      </c>
      <c r="AA18" s="991">
        <v>3.1670817680361001</v>
      </c>
    </row>
    <row r="19" spans="1:27" x14ac:dyDescent="0.25">
      <c r="A19" s="1502" t="s">
        <v>1347</v>
      </c>
      <c r="B19" s="586" t="s">
        <v>254</v>
      </c>
      <c r="C19" s="958">
        <v>8.6964062833669704</v>
      </c>
      <c r="D19" s="958">
        <v>8.5273834390920307</v>
      </c>
      <c r="E19" s="942">
        <v>10.5461176170523</v>
      </c>
      <c r="F19" s="942">
        <v>11.949971943676999</v>
      </c>
      <c r="G19" s="1076">
        <v>3.9869817091535098</v>
      </c>
      <c r="H19" s="961" t="s">
        <v>136</v>
      </c>
      <c r="I19" s="958">
        <v>9.9923881918939905</v>
      </c>
      <c r="J19" s="1076">
        <v>8.3149935634629895</v>
      </c>
      <c r="K19" s="942">
        <v>13.3153313932273</v>
      </c>
      <c r="L19" s="1076">
        <v>6.8145091973145</v>
      </c>
      <c r="M19" s="1076">
        <v>3.6591423854754002</v>
      </c>
      <c r="N19" s="961" t="s">
        <v>136</v>
      </c>
      <c r="O19" s="1076">
        <v>7.9130514740477897</v>
      </c>
      <c r="P19" s="1077">
        <v>0</v>
      </c>
      <c r="Q19" s="942">
        <v>18.7923603980908</v>
      </c>
      <c r="R19" s="958">
        <v>16.680653636567101</v>
      </c>
      <c r="S19" s="1076">
        <v>9.1582069722472106</v>
      </c>
      <c r="T19" s="960" t="s">
        <v>136</v>
      </c>
      <c r="U19" s="1077">
        <v>0</v>
      </c>
      <c r="V19" s="1077">
        <v>0</v>
      </c>
      <c r="W19" s="1077">
        <v>0</v>
      </c>
      <c r="X19" s="1077">
        <v>0</v>
      </c>
      <c r="Y19" s="1077">
        <v>0</v>
      </c>
      <c r="Z19" s="1082" t="s">
        <v>136</v>
      </c>
      <c r="AA19" s="961">
        <v>0.53358905985729599</v>
      </c>
    </row>
    <row r="20" spans="1:27" ht="13.8" thickBot="1" x14ac:dyDescent="0.3">
      <c r="A20" s="1501" t="s">
        <v>1348</v>
      </c>
      <c r="B20" s="471" t="s">
        <v>18</v>
      </c>
      <c r="C20" s="934">
        <v>82</v>
      </c>
      <c r="D20" s="934">
        <v>56</v>
      </c>
      <c r="E20" s="934">
        <v>73</v>
      </c>
      <c r="F20" s="934">
        <v>34</v>
      </c>
      <c r="G20" s="1074">
        <v>9</v>
      </c>
      <c r="H20" s="1073">
        <v>254</v>
      </c>
      <c r="I20" s="934">
        <v>58</v>
      </c>
      <c r="J20" s="934">
        <v>36</v>
      </c>
      <c r="K20" s="934">
        <v>79</v>
      </c>
      <c r="L20" s="1074">
        <v>8</v>
      </c>
      <c r="M20" s="1074">
        <v>11</v>
      </c>
      <c r="N20" s="1073">
        <v>192</v>
      </c>
      <c r="O20" s="934">
        <v>27</v>
      </c>
      <c r="P20" s="1074">
        <v>8</v>
      </c>
      <c r="Q20" s="934">
        <v>34</v>
      </c>
      <c r="R20" s="1072">
        <v>4</v>
      </c>
      <c r="S20" s="1072">
        <v>4</v>
      </c>
      <c r="T20" s="1073">
        <v>77</v>
      </c>
      <c r="U20" s="1072">
        <v>4</v>
      </c>
      <c r="V20" s="1072">
        <v>1</v>
      </c>
      <c r="W20" s="1072">
        <v>2</v>
      </c>
      <c r="X20" s="1072">
        <v>0</v>
      </c>
      <c r="Y20" s="1072">
        <v>0</v>
      </c>
      <c r="Z20" s="1078">
        <v>7</v>
      </c>
      <c r="AA20" s="1075">
        <v>530</v>
      </c>
    </row>
    <row r="21" spans="1:27" ht="13.8" thickBot="1" x14ac:dyDescent="0.3">
      <c r="A21" s="1501" t="s">
        <v>1349</v>
      </c>
      <c r="B21" s="473" t="s">
        <v>17</v>
      </c>
      <c r="C21" s="936">
        <v>93</v>
      </c>
      <c r="D21" s="936">
        <v>55</v>
      </c>
      <c r="E21" s="936">
        <v>84</v>
      </c>
      <c r="F21" s="936">
        <v>37</v>
      </c>
      <c r="G21" s="957">
        <v>8</v>
      </c>
      <c r="H21" s="994">
        <v>277</v>
      </c>
      <c r="I21" s="936">
        <v>64</v>
      </c>
      <c r="J21" s="936">
        <v>43</v>
      </c>
      <c r="K21" s="936">
        <v>93</v>
      </c>
      <c r="L21" s="957">
        <v>8</v>
      </c>
      <c r="M21" s="957">
        <v>12</v>
      </c>
      <c r="N21" s="994">
        <v>220</v>
      </c>
      <c r="O21" s="936">
        <v>31</v>
      </c>
      <c r="P21" s="957">
        <v>12</v>
      </c>
      <c r="Q21" s="936">
        <v>39</v>
      </c>
      <c r="R21" s="1048">
        <v>4</v>
      </c>
      <c r="S21" s="1048">
        <v>5</v>
      </c>
      <c r="T21" s="994">
        <v>91</v>
      </c>
      <c r="U21" s="1048">
        <v>6</v>
      </c>
      <c r="V21" s="1048">
        <v>1</v>
      </c>
      <c r="W21" s="1048">
        <v>1</v>
      </c>
      <c r="X21" s="1048">
        <v>0</v>
      </c>
      <c r="Y21" s="1048">
        <v>0</v>
      </c>
      <c r="Z21" s="1079">
        <v>8</v>
      </c>
      <c r="AA21" s="987">
        <v>595</v>
      </c>
    </row>
    <row r="22" spans="1:27" ht="13.8" thickBot="1" x14ac:dyDescent="0.3">
      <c r="A22" s="1501" t="s">
        <v>1349</v>
      </c>
      <c r="B22" s="473" t="s">
        <v>154</v>
      </c>
      <c r="C22" s="975">
        <v>33.403347581075202</v>
      </c>
      <c r="D22" s="975">
        <v>19.865114666201102</v>
      </c>
      <c r="E22" s="975">
        <v>30.259844284981298</v>
      </c>
      <c r="F22" s="975">
        <v>13.490127341078599</v>
      </c>
      <c r="G22" s="976">
        <v>2.98156612666383</v>
      </c>
      <c r="H22" s="996">
        <v>100</v>
      </c>
      <c r="I22" s="975">
        <v>29.043759131347201</v>
      </c>
      <c r="J22" s="975">
        <v>19.478107183191799</v>
      </c>
      <c r="K22" s="975">
        <v>42.459383525744201</v>
      </c>
      <c r="L22" s="976">
        <v>3.4658599960437901</v>
      </c>
      <c r="M22" s="976">
        <v>5.55289016367289</v>
      </c>
      <c r="N22" s="996">
        <v>100</v>
      </c>
      <c r="O22" s="975">
        <v>34.063751218259299</v>
      </c>
      <c r="P22" s="976">
        <v>12.9970260645606</v>
      </c>
      <c r="Q22" s="975">
        <v>42.728797182681198</v>
      </c>
      <c r="R22" s="1017">
        <v>4.7233941835735003</v>
      </c>
      <c r="S22" s="1017">
        <v>5.4870313509254203</v>
      </c>
      <c r="T22" s="996">
        <v>100</v>
      </c>
      <c r="U22" s="1017">
        <v>75.247920183423105</v>
      </c>
      <c r="V22" s="1017">
        <v>6.4594227267060598</v>
      </c>
      <c r="W22" s="1017">
        <v>18.292657089870801</v>
      </c>
      <c r="X22" s="1016">
        <v>0</v>
      </c>
      <c r="Y22" s="1016">
        <v>0</v>
      </c>
      <c r="Z22" s="1080">
        <v>100</v>
      </c>
      <c r="AA22" s="991">
        <v>14.0312164562741</v>
      </c>
    </row>
    <row r="23" spans="1:27" x14ac:dyDescent="0.25">
      <c r="A23" s="1502" t="s">
        <v>1349</v>
      </c>
      <c r="B23" s="586" t="s">
        <v>254</v>
      </c>
      <c r="C23" s="942">
        <v>5.5497713584565096</v>
      </c>
      <c r="D23" s="942">
        <v>4.6947259232031504</v>
      </c>
      <c r="E23" s="942">
        <v>5.4054106889323101</v>
      </c>
      <c r="F23" s="942">
        <v>4.0197103152025404</v>
      </c>
      <c r="G23" s="958">
        <v>2.0012587697744402</v>
      </c>
      <c r="H23" s="961" t="s">
        <v>136</v>
      </c>
      <c r="I23" s="942">
        <v>6.1438676566568597</v>
      </c>
      <c r="J23" s="942">
        <v>5.3598236730174502</v>
      </c>
      <c r="K23" s="942">
        <v>6.6895089120560201</v>
      </c>
      <c r="L23" s="958">
        <v>2.47551813896732</v>
      </c>
      <c r="M23" s="958">
        <v>3.0993742261943802</v>
      </c>
      <c r="N23" s="961" t="s">
        <v>136</v>
      </c>
      <c r="O23" s="942">
        <v>10.1282344305689</v>
      </c>
      <c r="P23" s="958">
        <v>7.1864504407670298</v>
      </c>
      <c r="Q23" s="942">
        <v>10.5719202170123</v>
      </c>
      <c r="R23" s="1076">
        <v>4.5336253171889904</v>
      </c>
      <c r="S23" s="1076">
        <v>4.8667587022891396</v>
      </c>
      <c r="T23" s="961" t="s">
        <v>136</v>
      </c>
      <c r="U23" s="1076">
        <v>30.589672854427899</v>
      </c>
      <c r="V23" s="1076">
        <v>17.422826429503001</v>
      </c>
      <c r="W23" s="1076">
        <v>27.402530769046098</v>
      </c>
      <c r="X23" s="1077">
        <v>0</v>
      </c>
      <c r="Y23" s="1077">
        <v>0</v>
      </c>
      <c r="Z23" s="960" t="s">
        <v>136</v>
      </c>
      <c r="AA23" s="961">
        <v>1.0582391427858999</v>
      </c>
    </row>
    <row r="24" spans="1:27" ht="13.8" thickBot="1" x14ac:dyDescent="0.3">
      <c r="A24" s="1501" t="s">
        <v>1306</v>
      </c>
      <c r="B24" s="471" t="s">
        <v>18</v>
      </c>
      <c r="C24" s="934">
        <v>24</v>
      </c>
      <c r="D24" s="1072">
        <v>1</v>
      </c>
      <c r="E24" s="1074">
        <v>12</v>
      </c>
      <c r="F24" s="1074">
        <v>5</v>
      </c>
      <c r="G24" s="1072">
        <v>1</v>
      </c>
      <c r="H24" s="1073">
        <v>43</v>
      </c>
      <c r="I24" s="934">
        <v>21</v>
      </c>
      <c r="J24" s="1072">
        <v>0</v>
      </c>
      <c r="K24" s="1074">
        <v>8</v>
      </c>
      <c r="L24" s="1074">
        <v>7</v>
      </c>
      <c r="M24" s="1072">
        <v>1</v>
      </c>
      <c r="N24" s="1073">
        <v>37</v>
      </c>
      <c r="O24" s="934">
        <v>22</v>
      </c>
      <c r="P24" s="1072">
        <v>0</v>
      </c>
      <c r="Q24" s="1074">
        <v>6</v>
      </c>
      <c r="R24" s="1072">
        <v>0</v>
      </c>
      <c r="S24" s="1072">
        <v>0</v>
      </c>
      <c r="T24" s="1073">
        <v>28</v>
      </c>
      <c r="U24" s="934">
        <v>6</v>
      </c>
      <c r="V24" s="1072">
        <v>0</v>
      </c>
      <c r="W24" s="1072">
        <v>2</v>
      </c>
      <c r="X24" s="1072">
        <v>1</v>
      </c>
      <c r="Y24" s="1072">
        <v>0</v>
      </c>
      <c r="Z24" s="1078">
        <v>9</v>
      </c>
      <c r="AA24" s="1075">
        <v>117</v>
      </c>
    </row>
    <row r="25" spans="1:27" ht="13.8" thickBot="1" x14ac:dyDescent="0.3">
      <c r="A25" s="1501" t="s">
        <v>1306</v>
      </c>
      <c r="B25" s="473" t="s">
        <v>17</v>
      </c>
      <c r="C25" s="936">
        <v>28</v>
      </c>
      <c r="D25" s="1048">
        <v>1</v>
      </c>
      <c r="E25" s="957">
        <v>10</v>
      </c>
      <c r="F25" s="957">
        <v>6</v>
      </c>
      <c r="G25" s="1048">
        <v>1</v>
      </c>
      <c r="H25" s="994">
        <v>46</v>
      </c>
      <c r="I25" s="936">
        <v>21</v>
      </c>
      <c r="J25" s="1048">
        <v>0</v>
      </c>
      <c r="K25" s="957">
        <v>9</v>
      </c>
      <c r="L25" s="957">
        <v>5</v>
      </c>
      <c r="M25" s="1048">
        <v>1</v>
      </c>
      <c r="N25" s="994">
        <v>36</v>
      </c>
      <c r="O25" s="936">
        <v>23</v>
      </c>
      <c r="P25" s="1048">
        <v>0</v>
      </c>
      <c r="Q25" s="957">
        <v>8</v>
      </c>
      <c r="R25" s="1048">
        <v>0</v>
      </c>
      <c r="S25" s="1048">
        <v>0</v>
      </c>
      <c r="T25" s="994">
        <v>31</v>
      </c>
      <c r="U25" s="936">
        <v>6</v>
      </c>
      <c r="V25" s="1048">
        <v>0</v>
      </c>
      <c r="W25" s="1048">
        <v>2</v>
      </c>
      <c r="X25" s="1048">
        <v>1</v>
      </c>
      <c r="Y25" s="1048">
        <v>0</v>
      </c>
      <c r="Z25" s="1079">
        <v>9</v>
      </c>
      <c r="AA25" s="987">
        <v>123</v>
      </c>
    </row>
    <row r="26" spans="1:27" ht="13.8" thickBot="1" x14ac:dyDescent="0.3">
      <c r="A26" s="1501" t="s">
        <v>1306</v>
      </c>
      <c r="B26" s="473" t="s">
        <v>154</v>
      </c>
      <c r="C26" s="975">
        <v>60.559565413477003</v>
      </c>
      <c r="D26" s="1017">
        <v>2.52551392119695</v>
      </c>
      <c r="E26" s="976">
        <v>22.214977360603999</v>
      </c>
      <c r="F26" s="976">
        <v>12.953670153040701</v>
      </c>
      <c r="G26" s="1017">
        <v>1.7462731516813501</v>
      </c>
      <c r="H26" s="996">
        <v>100</v>
      </c>
      <c r="I26" s="975">
        <v>57.826976350029497</v>
      </c>
      <c r="J26" s="1016">
        <v>0</v>
      </c>
      <c r="K26" s="976">
        <v>24.188741864937398</v>
      </c>
      <c r="L26" s="976">
        <v>15.2390995376552</v>
      </c>
      <c r="M26" s="1017">
        <v>2.7451822473777998</v>
      </c>
      <c r="N26" s="996">
        <v>100</v>
      </c>
      <c r="O26" s="975">
        <v>72.940511784175001</v>
      </c>
      <c r="P26" s="1016">
        <v>0</v>
      </c>
      <c r="Q26" s="976">
        <v>27.059488215824999</v>
      </c>
      <c r="R26" s="1016">
        <v>0</v>
      </c>
      <c r="S26" s="1016">
        <v>0</v>
      </c>
      <c r="T26" s="996">
        <v>100</v>
      </c>
      <c r="U26" s="975">
        <v>63.959183205115302</v>
      </c>
      <c r="V26" s="1016">
        <v>0</v>
      </c>
      <c r="W26" s="1017">
        <v>23.563979691977998</v>
      </c>
      <c r="X26" s="1017">
        <v>12.4768371029067</v>
      </c>
      <c r="Y26" s="1016">
        <v>0</v>
      </c>
      <c r="Z26" s="1080">
        <v>100</v>
      </c>
      <c r="AA26" s="991">
        <v>2.9069052430012601</v>
      </c>
    </row>
    <row r="27" spans="1:27" x14ac:dyDescent="0.25">
      <c r="A27" s="1502" t="s">
        <v>1306</v>
      </c>
      <c r="B27" s="586" t="s">
        <v>254</v>
      </c>
      <c r="C27" s="942">
        <v>13.9765102274008</v>
      </c>
      <c r="D27" s="1076">
        <v>4.4870084383656597</v>
      </c>
      <c r="E27" s="958">
        <v>11.8879632689684</v>
      </c>
      <c r="F27" s="958">
        <v>9.6030275588493392</v>
      </c>
      <c r="G27" s="1076">
        <v>3.7459944583247502</v>
      </c>
      <c r="H27" s="961" t="s">
        <v>136</v>
      </c>
      <c r="I27" s="942">
        <v>15.224831808091601</v>
      </c>
      <c r="J27" s="1077">
        <v>0</v>
      </c>
      <c r="K27" s="958">
        <v>13.2021111126204</v>
      </c>
      <c r="L27" s="958">
        <v>11.0801930044044</v>
      </c>
      <c r="M27" s="1076">
        <v>5.0374534346906996</v>
      </c>
      <c r="N27" s="961" t="s">
        <v>136</v>
      </c>
      <c r="O27" s="942">
        <v>15.744755839883201</v>
      </c>
      <c r="P27" s="1077">
        <v>0</v>
      </c>
      <c r="Q27" s="958">
        <v>15.744755839883201</v>
      </c>
      <c r="R27" s="1077">
        <v>0</v>
      </c>
      <c r="S27" s="1077">
        <v>0</v>
      </c>
      <c r="T27" s="961" t="s">
        <v>136</v>
      </c>
      <c r="U27" s="942">
        <v>30.012229983967298</v>
      </c>
      <c r="V27" s="1077">
        <v>0</v>
      </c>
      <c r="W27" s="1076">
        <v>26.529120498819299</v>
      </c>
      <c r="X27" s="1076">
        <v>20.656809921235901</v>
      </c>
      <c r="Y27" s="1077">
        <v>0</v>
      </c>
      <c r="Z27" s="960" t="s">
        <v>136</v>
      </c>
      <c r="AA27" s="961">
        <v>0.51188850615369597</v>
      </c>
    </row>
    <row r="28" spans="1:27" ht="13.8" thickBot="1" x14ac:dyDescent="0.3">
      <c r="A28" s="1501" t="s">
        <v>1350</v>
      </c>
      <c r="B28" s="471" t="s">
        <v>18</v>
      </c>
      <c r="C28" s="1072">
        <v>1</v>
      </c>
      <c r="D28" s="934">
        <v>16</v>
      </c>
      <c r="E28" s="1072">
        <v>0</v>
      </c>
      <c r="F28" s="1072">
        <v>0</v>
      </c>
      <c r="G28" s="1072">
        <v>0</v>
      </c>
      <c r="H28" s="1073">
        <v>17</v>
      </c>
      <c r="I28" s="1072">
        <v>0</v>
      </c>
      <c r="J28" s="934">
        <v>34</v>
      </c>
      <c r="K28" s="1072">
        <v>0</v>
      </c>
      <c r="L28" s="1072">
        <v>0</v>
      </c>
      <c r="M28" s="1072">
        <v>0</v>
      </c>
      <c r="N28" s="1073">
        <v>34</v>
      </c>
      <c r="O28" s="1072">
        <v>0</v>
      </c>
      <c r="P28" s="934">
        <v>13</v>
      </c>
      <c r="Q28" s="1072">
        <v>0</v>
      </c>
      <c r="R28" s="1072">
        <v>0</v>
      </c>
      <c r="S28" s="1072">
        <v>0</v>
      </c>
      <c r="T28" s="1073">
        <v>13</v>
      </c>
      <c r="U28" s="1072">
        <v>0</v>
      </c>
      <c r="V28" s="1072">
        <v>2</v>
      </c>
      <c r="W28" s="1072">
        <v>1</v>
      </c>
      <c r="X28" s="1072">
        <v>0</v>
      </c>
      <c r="Y28" s="1072">
        <v>0</v>
      </c>
      <c r="Z28" s="1081">
        <v>3</v>
      </c>
      <c r="AA28" s="1075">
        <v>67</v>
      </c>
    </row>
    <row r="29" spans="1:27" ht="13.8" thickBot="1" x14ac:dyDescent="0.3">
      <c r="A29" s="1501" t="s">
        <v>969</v>
      </c>
      <c r="B29" s="473" t="s">
        <v>17</v>
      </c>
      <c r="C29" s="1048">
        <v>2</v>
      </c>
      <c r="D29" s="936">
        <v>15</v>
      </c>
      <c r="E29" s="1048">
        <v>0</v>
      </c>
      <c r="F29" s="1048">
        <v>0</v>
      </c>
      <c r="G29" s="1048">
        <v>0</v>
      </c>
      <c r="H29" s="994">
        <v>17</v>
      </c>
      <c r="I29" s="1048">
        <v>0</v>
      </c>
      <c r="J29" s="936">
        <v>34</v>
      </c>
      <c r="K29" s="1048">
        <v>0</v>
      </c>
      <c r="L29" s="1048">
        <v>0</v>
      </c>
      <c r="M29" s="1048">
        <v>0</v>
      </c>
      <c r="N29" s="994">
        <v>34</v>
      </c>
      <c r="O29" s="1048">
        <v>0</v>
      </c>
      <c r="P29" s="936">
        <v>16</v>
      </c>
      <c r="Q29" s="1048">
        <v>0</v>
      </c>
      <c r="R29" s="1048">
        <v>0</v>
      </c>
      <c r="S29" s="1048">
        <v>0</v>
      </c>
      <c r="T29" s="994">
        <v>16</v>
      </c>
      <c r="U29" s="1048">
        <v>0</v>
      </c>
      <c r="V29" s="1048">
        <v>2</v>
      </c>
      <c r="W29" s="1048">
        <v>1</v>
      </c>
      <c r="X29" s="1048">
        <v>0</v>
      </c>
      <c r="Y29" s="1048">
        <v>0</v>
      </c>
      <c r="Z29" s="1056">
        <v>3</v>
      </c>
      <c r="AA29" s="987">
        <v>70</v>
      </c>
    </row>
    <row r="30" spans="1:27" ht="13.8" thickBot="1" x14ac:dyDescent="0.3">
      <c r="A30" s="1501" t="s">
        <v>969</v>
      </c>
      <c r="B30" s="473" t="s">
        <v>154</v>
      </c>
      <c r="C30" s="1017">
        <v>12.0721999485231</v>
      </c>
      <c r="D30" s="975">
        <v>87.927800051476893</v>
      </c>
      <c r="E30" s="1016">
        <v>0</v>
      </c>
      <c r="F30" s="1016">
        <v>0</v>
      </c>
      <c r="G30" s="1016">
        <v>0</v>
      </c>
      <c r="H30" s="996">
        <v>100</v>
      </c>
      <c r="I30" s="1016">
        <v>0</v>
      </c>
      <c r="J30" s="18">
        <v>100</v>
      </c>
      <c r="K30" s="1016">
        <v>0</v>
      </c>
      <c r="L30" s="1016">
        <v>0</v>
      </c>
      <c r="M30" s="1016">
        <v>0</v>
      </c>
      <c r="N30" s="996">
        <v>100</v>
      </c>
      <c r="O30" s="1016">
        <v>0</v>
      </c>
      <c r="P30" s="18">
        <v>100</v>
      </c>
      <c r="Q30" s="1016">
        <v>0</v>
      </c>
      <c r="R30" s="1016">
        <v>0</v>
      </c>
      <c r="S30" s="1016">
        <v>0</v>
      </c>
      <c r="T30" s="996">
        <v>100</v>
      </c>
      <c r="U30" s="1016">
        <v>0</v>
      </c>
      <c r="V30" s="1017">
        <v>67.282531808342796</v>
      </c>
      <c r="W30" s="1017">
        <v>32.717468191657197</v>
      </c>
      <c r="X30" s="1016">
        <v>0</v>
      </c>
      <c r="Y30" s="1016">
        <v>0</v>
      </c>
      <c r="Z30" s="1019">
        <v>100</v>
      </c>
      <c r="AA30" s="991">
        <v>1.6396321963992</v>
      </c>
    </row>
    <row r="31" spans="1:27" x14ac:dyDescent="0.25">
      <c r="A31" s="1502" t="s">
        <v>969</v>
      </c>
      <c r="B31" s="586" t="s">
        <v>254</v>
      </c>
      <c r="C31" s="1076">
        <v>14.8184441116787</v>
      </c>
      <c r="D31" s="942">
        <v>14.8184441116787</v>
      </c>
      <c r="E31" s="1077">
        <v>0</v>
      </c>
      <c r="F31" s="1077">
        <v>0</v>
      </c>
      <c r="G31" s="1077">
        <v>0</v>
      </c>
      <c r="H31" s="961" t="s">
        <v>136</v>
      </c>
      <c r="I31" s="1077">
        <v>0</v>
      </c>
      <c r="J31" s="948">
        <v>0</v>
      </c>
      <c r="K31" s="1077">
        <v>0</v>
      </c>
      <c r="L31" s="1077">
        <v>0</v>
      </c>
      <c r="M31" s="1077">
        <v>0</v>
      </c>
      <c r="N31" s="1083" t="s">
        <v>136</v>
      </c>
      <c r="O31" s="1077">
        <v>0</v>
      </c>
      <c r="P31" s="948">
        <v>0</v>
      </c>
      <c r="Q31" s="1077">
        <v>0</v>
      </c>
      <c r="R31" s="1077">
        <v>0</v>
      </c>
      <c r="S31" s="1077">
        <v>0</v>
      </c>
      <c r="T31" s="1083" t="s">
        <v>136</v>
      </c>
      <c r="U31" s="1077">
        <v>0</v>
      </c>
      <c r="V31" s="1076">
        <v>50.798528650691402</v>
      </c>
      <c r="W31" s="1076">
        <v>50.798528650691402</v>
      </c>
      <c r="X31" s="1077">
        <v>0</v>
      </c>
      <c r="Y31" s="1077">
        <v>0</v>
      </c>
      <c r="Z31" s="1084" t="s">
        <v>136</v>
      </c>
      <c r="AA31" s="961">
        <v>0.38694483974095101</v>
      </c>
    </row>
    <row r="32" spans="1:27" ht="13.8" thickBot="1" x14ac:dyDescent="0.3">
      <c r="A32" s="1501" t="s">
        <v>1351</v>
      </c>
      <c r="B32" s="471" t="s">
        <v>18</v>
      </c>
      <c r="C32" s="1074">
        <v>6</v>
      </c>
      <c r="D32" s="1072">
        <v>3</v>
      </c>
      <c r="E32" s="934">
        <v>7</v>
      </c>
      <c r="F32" s="1072">
        <v>3</v>
      </c>
      <c r="G32" s="1072">
        <v>0</v>
      </c>
      <c r="H32" s="1078">
        <v>19</v>
      </c>
      <c r="I32" s="1074">
        <v>7</v>
      </c>
      <c r="J32" s="1072">
        <v>0</v>
      </c>
      <c r="K32" s="1074">
        <v>6</v>
      </c>
      <c r="L32" s="1072">
        <v>2</v>
      </c>
      <c r="M32" s="1072">
        <v>0</v>
      </c>
      <c r="N32" s="1078">
        <v>15</v>
      </c>
      <c r="O32" s="1072">
        <v>1</v>
      </c>
      <c r="P32" s="1072">
        <v>0</v>
      </c>
      <c r="Q32" s="1072">
        <v>3</v>
      </c>
      <c r="R32" s="1072">
        <v>0</v>
      </c>
      <c r="S32" s="1072">
        <v>0</v>
      </c>
      <c r="T32" s="1081">
        <v>4</v>
      </c>
      <c r="U32" s="1072">
        <v>0</v>
      </c>
      <c r="V32" s="1072">
        <v>0</v>
      </c>
      <c r="W32" s="1072">
        <v>0</v>
      </c>
      <c r="X32" s="1072">
        <v>0</v>
      </c>
      <c r="Y32" s="1072">
        <v>0</v>
      </c>
      <c r="Z32" s="1081">
        <v>0</v>
      </c>
      <c r="AA32" s="1075">
        <v>38</v>
      </c>
    </row>
    <row r="33" spans="1:27" ht="13.8" thickBot="1" x14ac:dyDescent="0.3">
      <c r="A33" s="1501" t="s">
        <v>1352</v>
      </c>
      <c r="B33" s="473" t="s">
        <v>17</v>
      </c>
      <c r="C33" s="957">
        <v>7</v>
      </c>
      <c r="D33" s="1048">
        <v>3</v>
      </c>
      <c r="E33" s="936">
        <v>10</v>
      </c>
      <c r="F33" s="1048">
        <v>4</v>
      </c>
      <c r="G33" s="1048">
        <v>0</v>
      </c>
      <c r="H33" s="1079">
        <v>24</v>
      </c>
      <c r="I33" s="957">
        <v>7</v>
      </c>
      <c r="J33" s="1048">
        <v>0</v>
      </c>
      <c r="K33" s="957">
        <v>6</v>
      </c>
      <c r="L33" s="1048">
        <v>2</v>
      </c>
      <c r="M33" s="1048">
        <v>0</v>
      </c>
      <c r="N33" s="1079">
        <v>15</v>
      </c>
      <c r="O33" s="1048">
        <v>1</v>
      </c>
      <c r="P33" s="1048">
        <v>0</v>
      </c>
      <c r="Q33" s="1048">
        <v>3</v>
      </c>
      <c r="R33" s="1048">
        <v>0</v>
      </c>
      <c r="S33" s="1048">
        <v>0</v>
      </c>
      <c r="T33" s="1056">
        <v>4</v>
      </c>
      <c r="U33" s="1048">
        <v>0</v>
      </c>
      <c r="V33" s="1048">
        <v>0</v>
      </c>
      <c r="W33" s="1048">
        <v>0</v>
      </c>
      <c r="X33" s="1048">
        <v>0</v>
      </c>
      <c r="Y33" s="1048">
        <v>0</v>
      </c>
      <c r="Z33" s="1056">
        <v>0</v>
      </c>
      <c r="AA33" s="987">
        <v>43</v>
      </c>
    </row>
    <row r="34" spans="1:27" ht="13.8" thickBot="1" x14ac:dyDescent="0.3">
      <c r="A34" s="1501" t="s">
        <v>1352</v>
      </c>
      <c r="B34" s="473" t="s">
        <v>154</v>
      </c>
      <c r="C34" s="976">
        <v>28.405235549317201</v>
      </c>
      <c r="D34" s="1017">
        <v>11.651838933102299</v>
      </c>
      <c r="E34" s="975">
        <v>44.332506564525701</v>
      </c>
      <c r="F34" s="1017">
        <v>15.6104189530549</v>
      </c>
      <c r="G34" s="1016">
        <v>0</v>
      </c>
      <c r="H34" s="1080">
        <v>100</v>
      </c>
      <c r="I34" s="976">
        <v>44.945065366175903</v>
      </c>
      <c r="J34" s="1016">
        <v>0</v>
      </c>
      <c r="K34" s="976">
        <v>40.855698196157299</v>
      </c>
      <c r="L34" s="1017">
        <v>14.199236437666899</v>
      </c>
      <c r="M34" s="1016">
        <v>0</v>
      </c>
      <c r="N34" s="1080">
        <v>100</v>
      </c>
      <c r="O34" s="1017">
        <v>18.935991095828101</v>
      </c>
      <c r="P34" s="1016">
        <v>0</v>
      </c>
      <c r="Q34" s="1017">
        <v>81.064008904171899</v>
      </c>
      <c r="R34" s="1016">
        <v>0</v>
      </c>
      <c r="S34" s="1016">
        <v>0</v>
      </c>
      <c r="T34" s="1019">
        <v>100</v>
      </c>
      <c r="U34" s="1016">
        <v>0</v>
      </c>
      <c r="V34" s="1016">
        <v>0</v>
      </c>
      <c r="W34" s="1016">
        <v>0</v>
      </c>
      <c r="X34" s="1016">
        <v>0</v>
      </c>
      <c r="Y34" s="1016">
        <v>0</v>
      </c>
      <c r="Z34" s="1019">
        <v>0</v>
      </c>
      <c r="AA34" s="991">
        <v>1.00867292463263</v>
      </c>
    </row>
    <row r="35" spans="1:27" x14ac:dyDescent="0.25">
      <c r="A35" s="1502" t="s">
        <v>1352</v>
      </c>
      <c r="B35" s="586" t="s">
        <v>254</v>
      </c>
      <c r="C35" s="958">
        <v>19.401431865407101</v>
      </c>
      <c r="D35" s="1076">
        <v>13.8035231067152</v>
      </c>
      <c r="E35" s="942">
        <v>21.372529734259501</v>
      </c>
      <c r="F35" s="1076">
        <v>15.6151315741796</v>
      </c>
      <c r="G35" s="1077">
        <v>0</v>
      </c>
      <c r="H35" s="960" t="s">
        <v>136</v>
      </c>
      <c r="I35" s="958">
        <v>24.085976481579401</v>
      </c>
      <c r="J35" s="1077">
        <v>0</v>
      </c>
      <c r="K35" s="958">
        <v>23.8016956223934</v>
      </c>
      <c r="L35" s="1076">
        <v>16.900641749424999</v>
      </c>
      <c r="M35" s="1077">
        <v>0</v>
      </c>
      <c r="N35" s="960" t="s">
        <v>136</v>
      </c>
      <c r="O35" s="1076">
        <v>36.736587940647603</v>
      </c>
      <c r="P35" s="1077">
        <v>0</v>
      </c>
      <c r="Q35" s="1076">
        <v>36.736587940647603</v>
      </c>
      <c r="R35" s="1077">
        <v>0</v>
      </c>
      <c r="S35" s="1077">
        <v>0</v>
      </c>
      <c r="T35" s="1084" t="s">
        <v>136</v>
      </c>
      <c r="U35" s="1077">
        <v>0</v>
      </c>
      <c r="V35" s="1077">
        <v>0</v>
      </c>
      <c r="W35" s="1077">
        <v>0</v>
      </c>
      <c r="X35" s="1077">
        <v>0</v>
      </c>
      <c r="Y35" s="1077">
        <v>0</v>
      </c>
      <c r="Z35" s="1082" t="s">
        <v>136</v>
      </c>
      <c r="AA35" s="961">
        <v>0.304466506001625</v>
      </c>
    </row>
    <row r="36" spans="1:27" ht="13.8" thickBot="1" x14ac:dyDescent="0.3">
      <c r="A36" s="1501" t="s">
        <v>1353</v>
      </c>
      <c r="B36" s="471" t="s">
        <v>18</v>
      </c>
      <c r="C36" s="934">
        <v>435</v>
      </c>
      <c r="D36" s="934">
        <v>16</v>
      </c>
      <c r="E36" s="934">
        <v>54</v>
      </c>
      <c r="F36" s="934">
        <v>17</v>
      </c>
      <c r="G36" s="1074">
        <v>8</v>
      </c>
      <c r="H36" s="1073">
        <v>530</v>
      </c>
      <c r="I36" s="934">
        <v>377</v>
      </c>
      <c r="J36" s="1074">
        <v>7</v>
      </c>
      <c r="K36" s="934">
        <v>72</v>
      </c>
      <c r="L36" s="1072">
        <v>4</v>
      </c>
      <c r="M36" s="1074">
        <v>5</v>
      </c>
      <c r="N36" s="1073">
        <v>465</v>
      </c>
      <c r="O36" s="934">
        <v>202</v>
      </c>
      <c r="P36" s="1072">
        <v>2</v>
      </c>
      <c r="Q36" s="934">
        <v>25</v>
      </c>
      <c r="R36" s="1072">
        <v>3</v>
      </c>
      <c r="S36" s="1072">
        <v>0</v>
      </c>
      <c r="T36" s="1073">
        <v>232</v>
      </c>
      <c r="U36" s="934">
        <v>33</v>
      </c>
      <c r="V36" s="1072">
        <v>2</v>
      </c>
      <c r="W36" s="1072">
        <v>4</v>
      </c>
      <c r="X36" s="1072">
        <v>1</v>
      </c>
      <c r="Y36" s="1072">
        <v>0</v>
      </c>
      <c r="Z36" s="1073">
        <v>40</v>
      </c>
      <c r="AA36" s="1085">
        <v>1267</v>
      </c>
    </row>
    <row r="37" spans="1:27" ht="13.8" thickBot="1" x14ac:dyDescent="0.3">
      <c r="A37" s="1501" t="s">
        <v>1354</v>
      </c>
      <c r="B37" s="473" t="s">
        <v>17</v>
      </c>
      <c r="C37" s="936">
        <v>459</v>
      </c>
      <c r="D37" s="936">
        <v>17</v>
      </c>
      <c r="E37" s="936">
        <v>59</v>
      </c>
      <c r="F37" s="936">
        <v>22</v>
      </c>
      <c r="G37" s="957">
        <v>8</v>
      </c>
      <c r="H37" s="994">
        <v>565</v>
      </c>
      <c r="I37" s="936">
        <v>392</v>
      </c>
      <c r="J37" s="957">
        <v>9</v>
      </c>
      <c r="K37" s="936">
        <v>78</v>
      </c>
      <c r="L37" s="1048">
        <v>4</v>
      </c>
      <c r="M37" s="957">
        <v>3</v>
      </c>
      <c r="N37" s="994">
        <v>486</v>
      </c>
      <c r="O37" s="936">
        <v>210</v>
      </c>
      <c r="P37" s="1048">
        <v>1</v>
      </c>
      <c r="Q37" s="936">
        <v>27</v>
      </c>
      <c r="R37" s="1048">
        <v>5</v>
      </c>
      <c r="S37" s="1048">
        <v>0</v>
      </c>
      <c r="T37" s="994">
        <v>243</v>
      </c>
      <c r="U37" s="936">
        <v>35</v>
      </c>
      <c r="V37" s="1048">
        <v>1</v>
      </c>
      <c r="W37" s="1048">
        <v>7</v>
      </c>
      <c r="X37" s="1048">
        <v>2</v>
      </c>
      <c r="Y37" s="1048">
        <v>0</v>
      </c>
      <c r="Z37" s="994">
        <v>45</v>
      </c>
      <c r="AA37" s="989">
        <v>1342</v>
      </c>
    </row>
    <row r="38" spans="1:27" ht="13.8" thickBot="1" x14ac:dyDescent="0.3">
      <c r="A38" s="1501" t="s">
        <v>1354</v>
      </c>
      <c r="B38" s="473" t="s">
        <v>154</v>
      </c>
      <c r="C38" s="975">
        <v>81.305141011238803</v>
      </c>
      <c r="D38" s="975">
        <v>2.9786549082299798</v>
      </c>
      <c r="E38" s="975">
        <v>10.407674152619</v>
      </c>
      <c r="F38" s="975">
        <v>3.9665004040788201</v>
      </c>
      <c r="G38" s="976">
        <v>1.3420295238334199</v>
      </c>
      <c r="H38" s="996">
        <v>100</v>
      </c>
      <c r="I38" s="975">
        <v>80.465046288541103</v>
      </c>
      <c r="J38" s="976">
        <v>1.85541564942393</v>
      </c>
      <c r="K38" s="975">
        <v>16.067324397535</v>
      </c>
      <c r="L38" s="1017">
        <v>0.91404910308145904</v>
      </c>
      <c r="M38" s="976">
        <v>0.69816456141846805</v>
      </c>
      <c r="N38" s="996">
        <v>100</v>
      </c>
      <c r="O38" s="975">
        <v>86.009844411347302</v>
      </c>
      <c r="P38" s="1017">
        <v>0.56764269967849501</v>
      </c>
      <c r="Q38" s="975">
        <v>11.1915127396869</v>
      </c>
      <c r="R38" s="1017">
        <v>2.2310001492873099</v>
      </c>
      <c r="S38" s="1016">
        <v>0</v>
      </c>
      <c r="T38" s="996">
        <v>100</v>
      </c>
      <c r="U38" s="975">
        <v>77.044091060819497</v>
      </c>
      <c r="V38" s="1017">
        <v>3.1530693871415298</v>
      </c>
      <c r="W38" s="1017">
        <v>15.196066939284901</v>
      </c>
      <c r="X38" s="1017">
        <v>4.60677261275411</v>
      </c>
      <c r="Y38" s="1016">
        <v>0</v>
      </c>
      <c r="Z38" s="996">
        <v>100</v>
      </c>
      <c r="AA38" s="991">
        <v>31.632882281402299</v>
      </c>
    </row>
    <row r="39" spans="1:27" x14ac:dyDescent="0.25">
      <c r="A39" s="1502" t="s">
        <v>1354</v>
      </c>
      <c r="B39" s="586" t="s">
        <v>254</v>
      </c>
      <c r="C39" s="942">
        <v>3.1757983545908099</v>
      </c>
      <c r="D39" s="942">
        <v>1.3847665362069399</v>
      </c>
      <c r="E39" s="942">
        <v>2.4873967798614598</v>
      </c>
      <c r="F39" s="942">
        <v>1.58981997019308</v>
      </c>
      <c r="G39" s="958">
        <v>0.93730286066732604</v>
      </c>
      <c r="H39" s="961" t="s">
        <v>136</v>
      </c>
      <c r="I39" s="942">
        <v>3.4478955678273202</v>
      </c>
      <c r="J39" s="958">
        <v>1.17354042642086</v>
      </c>
      <c r="K39" s="942">
        <v>3.1936078867794202</v>
      </c>
      <c r="L39" s="1076">
        <v>0.82762782129569801</v>
      </c>
      <c r="M39" s="958">
        <v>0.72410544844750901</v>
      </c>
      <c r="N39" s="961" t="s">
        <v>136</v>
      </c>
      <c r="O39" s="942">
        <v>4.2708283252641301</v>
      </c>
      <c r="P39" s="1076">
        <v>0.92497108648438298</v>
      </c>
      <c r="Q39" s="942">
        <v>3.8814893074011998</v>
      </c>
      <c r="R39" s="1076">
        <v>1.81834860245584</v>
      </c>
      <c r="S39" s="1077">
        <v>0</v>
      </c>
      <c r="T39" s="961" t="s">
        <v>136</v>
      </c>
      <c r="U39" s="942">
        <v>12.469747874033001</v>
      </c>
      <c r="V39" s="1076">
        <v>5.1814397500007701</v>
      </c>
      <c r="W39" s="1076">
        <v>10.6442325496356</v>
      </c>
      <c r="X39" s="1076">
        <v>6.2158126681948298</v>
      </c>
      <c r="Y39" s="1077">
        <v>0</v>
      </c>
      <c r="Z39" s="961" t="s">
        <v>136</v>
      </c>
      <c r="AA39" s="961">
        <v>1.41696390206332</v>
      </c>
    </row>
    <row r="40" spans="1:27" ht="13.8" thickBot="1" x14ac:dyDescent="0.3">
      <c r="A40" s="1501" t="s">
        <v>1312</v>
      </c>
      <c r="B40" s="471" t="s">
        <v>18</v>
      </c>
      <c r="C40" s="1072">
        <v>3</v>
      </c>
      <c r="D40" s="1072">
        <v>4</v>
      </c>
      <c r="E40" s="934">
        <v>16</v>
      </c>
      <c r="F40" s="1072">
        <v>4</v>
      </c>
      <c r="G40" s="1072">
        <v>0</v>
      </c>
      <c r="H40" s="1078">
        <v>27</v>
      </c>
      <c r="I40" s="1074">
        <v>5</v>
      </c>
      <c r="J40" s="1072">
        <v>2</v>
      </c>
      <c r="K40" s="934">
        <v>23</v>
      </c>
      <c r="L40" s="1072">
        <v>1</v>
      </c>
      <c r="M40" s="1072">
        <v>1</v>
      </c>
      <c r="N40" s="1073">
        <v>32</v>
      </c>
      <c r="O40" s="1074">
        <v>7</v>
      </c>
      <c r="P40" s="1072">
        <v>1</v>
      </c>
      <c r="Q40" s="934">
        <v>21</v>
      </c>
      <c r="R40" s="1072">
        <v>1</v>
      </c>
      <c r="S40" s="1072">
        <v>1</v>
      </c>
      <c r="T40" s="1073">
        <v>31</v>
      </c>
      <c r="U40" s="1072">
        <v>1</v>
      </c>
      <c r="V40" s="1072">
        <v>0</v>
      </c>
      <c r="W40" s="1072">
        <v>0</v>
      </c>
      <c r="X40" s="1072">
        <v>0</v>
      </c>
      <c r="Y40" s="1072">
        <v>3</v>
      </c>
      <c r="Z40" s="1081">
        <v>4</v>
      </c>
      <c r="AA40" s="1075">
        <v>94</v>
      </c>
    </row>
    <row r="41" spans="1:27" ht="13.8" thickBot="1" x14ac:dyDescent="0.3">
      <c r="A41" s="1501" t="s">
        <v>1355</v>
      </c>
      <c r="B41" s="473" t="s">
        <v>17</v>
      </c>
      <c r="C41" s="1048">
        <v>4</v>
      </c>
      <c r="D41" s="1048">
        <v>2</v>
      </c>
      <c r="E41" s="936">
        <v>15</v>
      </c>
      <c r="F41" s="1048">
        <v>6</v>
      </c>
      <c r="G41" s="1048">
        <v>0</v>
      </c>
      <c r="H41" s="1079">
        <v>27</v>
      </c>
      <c r="I41" s="957">
        <v>7</v>
      </c>
      <c r="J41" s="1048">
        <v>2</v>
      </c>
      <c r="K41" s="936">
        <v>28</v>
      </c>
      <c r="L41" s="1048">
        <v>1</v>
      </c>
      <c r="M41" s="1048">
        <v>2</v>
      </c>
      <c r="N41" s="994">
        <v>40</v>
      </c>
      <c r="O41" s="957">
        <v>6</v>
      </c>
      <c r="P41" s="1048">
        <v>1</v>
      </c>
      <c r="Q41" s="936">
        <v>25</v>
      </c>
      <c r="R41" s="1048">
        <v>1</v>
      </c>
      <c r="S41" s="1048">
        <v>3</v>
      </c>
      <c r="T41" s="994">
        <v>36</v>
      </c>
      <c r="U41" s="1048">
        <v>1</v>
      </c>
      <c r="V41" s="1048">
        <v>0</v>
      </c>
      <c r="W41" s="1048">
        <v>0</v>
      </c>
      <c r="X41" s="1048">
        <v>0</v>
      </c>
      <c r="Y41" s="1048">
        <v>5</v>
      </c>
      <c r="Z41" s="1056">
        <v>6</v>
      </c>
      <c r="AA41" s="987">
        <v>110</v>
      </c>
    </row>
    <row r="42" spans="1:27" ht="13.8" thickBot="1" x14ac:dyDescent="0.3">
      <c r="A42" s="1501" t="s">
        <v>1355</v>
      </c>
      <c r="B42" s="473" t="s">
        <v>154</v>
      </c>
      <c r="C42" s="1017">
        <v>14.229509906084401</v>
      </c>
      <c r="D42" s="1017">
        <v>6.9741700585881201</v>
      </c>
      <c r="E42" s="975">
        <v>56.082105050465003</v>
      </c>
      <c r="F42" s="1017">
        <v>22.714214984862501</v>
      </c>
      <c r="G42" s="1016">
        <v>0</v>
      </c>
      <c r="H42" s="1080">
        <v>100</v>
      </c>
      <c r="I42" s="976">
        <v>17.775075200177699</v>
      </c>
      <c r="J42" s="1017">
        <v>4.8694196494602</v>
      </c>
      <c r="K42" s="975">
        <v>70.0067946295854</v>
      </c>
      <c r="L42" s="1017">
        <v>1.84074597943919</v>
      </c>
      <c r="M42" s="1017">
        <v>5.50796454133752</v>
      </c>
      <c r="N42" s="996">
        <v>100</v>
      </c>
      <c r="O42" s="976">
        <v>16.741569955985</v>
      </c>
      <c r="P42" s="1017">
        <v>3.9525841018127301</v>
      </c>
      <c r="Q42" s="975">
        <v>68.890988277011999</v>
      </c>
      <c r="R42" s="1017">
        <v>2.7823940282152502</v>
      </c>
      <c r="S42" s="1017">
        <v>7.6324636369750598</v>
      </c>
      <c r="T42" s="996">
        <v>100</v>
      </c>
      <c r="U42" s="1017">
        <v>19.335929740824302</v>
      </c>
      <c r="V42" s="1016">
        <v>0</v>
      </c>
      <c r="W42" s="1016">
        <v>0</v>
      </c>
      <c r="X42" s="1016">
        <v>0</v>
      </c>
      <c r="Y42" s="1017">
        <v>80.664070259175702</v>
      </c>
      <c r="Z42" s="1019">
        <v>100</v>
      </c>
      <c r="AA42" s="991">
        <v>2.58205242773173</v>
      </c>
    </row>
    <row r="43" spans="1:27" x14ac:dyDescent="0.25">
      <c r="A43" s="1502" t="s">
        <v>1355</v>
      </c>
      <c r="B43" s="586" t="s">
        <v>254</v>
      </c>
      <c r="C43" s="1076">
        <v>12.608191268980301</v>
      </c>
      <c r="D43" s="1076">
        <v>9.1925693455588409</v>
      </c>
      <c r="E43" s="942">
        <v>17.911080368579899</v>
      </c>
      <c r="F43" s="1076">
        <v>15.1212449563403</v>
      </c>
      <c r="G43" s="1077">
        <v>0</v>
      </c>
      <c r="H43" s="960" t="s">
        <v>136</v>
      </c>
      <c r="I43" s="958">
        <v>12.6736943860511</v>
      </c>
      <c r="J43" s="1076">
        <v>7.1350075912853903</v>
      </c>
      <c r="K43" s="942">
        <v>15.1906830266059</v>
      </c>
      <c r="L43" s="1076">
        <v>4.4561347938357301</v>
      </c>
      <c r="M43" s="1076">
        <v>7.5629100385257901</v>
      </c>
      <c r="N43" s="961" t="s">
        <v>136</v>
      </c>
      <c r="O43" s="958">
        <v>12.5748295324738</v>
      </c>
      <c r="P43" s="1076">
        <v>6.5625603295719204</v>
      </c>
      <c r="Q43" s="942">
        <v>15.592445023881901</v>
      </c>
      <c r="R43" s="1076">
        <v>5.5395142520734497</v>
      </c>
      <c r="S43" s="1076">
        <v>8.94297380718114</v>
      </c>
      <c r="T43" s="961" t="s">
        <v>136</v>
      </c>
      <c r="U43" s="1076">
        <v>37.030822115448998</v>
      </c>
      <c r="V43" s="1077">
        <v>0</v>
      </c>
      <c r="W43" s="1077">
        <v>0</v>
      </c>
      <c r="X43" s="1077">
        <v>0</v>
      </c>
      <c r="Y43" s="1076">
        <v>37.030822115448998</v>
      </c>
      <c r="Z43" s="1084" t="s">
        <v>136</v>
      </c>
      <c r="AA43" s="961">
        <v>0.48324546190809597</v>
      </c>
    </row>
    <row r="44" spans="1:27" ht="13.8" thickBot="1" x14ac:dyDescent="0.3">
      <c r="A44" s="1501" t="s">
        <v>1356</v>
      </c>
      <c r="B44" s="471" t="s">
        <v>18</v>
      </c>
      <c r="C44" s="1072">
        <v>3</v>
      </c>
      <c r="D44" s="1072">
        <v>3</v>
      </c>
      <c r="E44" s="1074">
        <v>7</v>
      </c>
      <c r="F44" s="1072">
        <v>4</v>
      </c>
      <c r="G44" s="1072">
        <v>1</v>
      </c>
      <c r="H44" s="1078">
        <v>18</v>
      </c>
      <c r="I44" s="1074">
        <v>5</v>
      </c>
      <c r="J44" s="1072">
        <v>4</v>
      </c>
      <c r="K44" s="934">
        <v>16</v>
      </c>
      <c r="L44" s="1072">
        <v>2</v>
      </c>
      <c r="M44" s="1072">
        <v>0</v>
      </c>
      <c r="N44" s="1078">
        <v>27</v>
      </c>
      <c r="O44" s="1072">
        <v>1</v>
      </c>
      <c r="P44" s="1072">
        <v>3</v>
      </c>
      <c r="Q44" s="1074">
        <v>6</v>
      </c>
      <c r="R44" s="1072">
        <v>1</v>
      </c>
      <c r="S44" s="1072">
        <v>0</v>
      </c>
      <c r="T44" s="1078">
        <v>11</v>
      </c>
      <c r="U44" s="1072">
        <v>0</v>
      </c>
      <c r="V44" s="1072">
        <v>0</v>
      </c>
      <c r="W44" s="1072">
        <v>0</v>
      </c>
      <c r="X44" s="1072">
        <v>0</v>
      </c>
      <c r="Y44" s="1072">
        <v>0</v>
      </c>
      <c r="Z44" s="1081">
        <v>0</v>
      </c>
      <c r="AA44" s="1075">
        <v>56</v>
      </c>
    </row>
    <row r="45" spans="1:27" ht="13.8" thickBot="1" x14ac:dyDescent="0.3">
      <c r="A45" s="1501" t="s">
        <v>1357</v>
      </c>
      <c r="B45" s="473" t="s">
        <v>17</v>
      </c>
      <c r="C45" s="1048">
        <v>3</v>
      </c>
      <c r="D45" s="1048">
        <v>2</v>
      </c>
      <c r="E45" s="957">
        <v>7</v>
      </c>
      <c r="F45" s="1048">
        <v>7</v>
      </c>
      <c r="G45" s="1048">
        <v>1</v>
      </c>
      <c r="H45" s="1079">
        <v>20</v>
      </c>
      <c r="I45" s="957">
        <v>9</v>
      </c>
      <c r="J45" s="1048">
        <v>4</v>
      </c>
      <c r="K45" s="936">
        <v>20</v>
      </c>
      <c r="L45" s="1048">
        <v>2</v>
      </c>
      <c r="M45" s="1048">
        <v>0</v>
      </c>
      <c r="N45" s="1079">
        <v>35</v>
      </c>
      <c r="O45" s="1048">
        <v>1</v>
      </c>
      <c r="P45" s="1048">
        <v>3</v>
      </c>
      <c r="Q45" s="957">
        <v>5</v>
      </c>
      <c r="R45" s="1048">
        <v>1</v>
      </c>
      <c r="S45" s="1048">
        <v>0</v>
      </c>
      <c r="T45" s="1079">
        <v>10</v>
      </c>
      <c r="U45" s="1048">
        <v>0</v>
      </c>
      <c r="V45" s="1048">
        <v>0</v>
      </c>
      <c r="W45" s="1048">
        <v>0</v>
      </c>
      <c r="X45" s="1048">
        <v>0</v>
      </c>
      <c r="Y45" s="1048">
        <v>0</v>
      </c>
      <c r="Z45" s="1056">
        <v>0</v>
      </c>
      <c r="AA45" s="987">
        <v>63</v>
      </c>
    </row>
    <row r="46" spans="1:27" ht="13.8" thickBot="1" x14ac:dyDescent="0.3">
      <c r="A46" s="1501" t="s">
        <v>1357</v>
      </c>
      <c r="B46" s="473" t="s">
        <v>154</v>
      </c>
      <c r="C46" s="1017">
        <v>13.775586548364499</v>
      </c>
      <c r="D46" s="1017">
        <v>10.794188535290999</v>
      </c>
      <c r="E46" s="976">
        <v>33.009200560002597</v>
      </c>
      <c r="F46" s="1017">
        <v>36.215577837007601</v>
      </c>
      <c r="G46" s="1017">
        <v>6.2054465193343002</v>
      </c>
      <c r="H46" s="1080">
        <v>100</v>
      </c>
      <c r="I46" s="976">
        <v>25.772084021417001</v>
      </c>
      <c r="J46" s="1017">
        <v>12.3119148756181</v>
      </c>
      <c r="K46" s="975">
        <v>56.8520305631287</v>
      </c>
      <c r="L46" s="1017">
        <v>5.0639705398362098</v>
      </c>
      <c r="M46" s="1016">
        <v>0</v>
      </c>
      <c r="N46" s="1080">
        <v>100</v>
      </c>
      <c r="O46" s="1017">
        <v>9.6323114096074605</v>
      </c>
      <c r="P46" s="1017">
        <v>30.1056272316102</v>
      </c>
      <c r="Q46" s="976">
        <v>54.471025115224101</v>
      </c>
      <c r="R46" s="1017">
        <v>5.7910362435582501</v>
      </c>
      <c r="S46" s="1016">
        <v>0</v>
      </c>
      <c r="T46" s="1080">
        <v>100</v>
      </c>
      <c r="U46" s="1016">
        <v>0</v>
      </c>
      <c r="V46" s="1016">
        <v>0</v>
      </c>
      <c r="W46" s="1016">
        <v>0</v>
      </c>
      <c r="X46" s="1016">
        <v>0</v>
      </c>
      <c r="Y46" s="1016">
        <v>0</v>
      </c>
      <c r="Z46" s="1019">
        <v>0</v>
      </c>
      <c r="AA46" s="991">
        <v>1.4943348818517399</v>
      </c>
    </row>
    <row r="47" spans="1:27" x14ac:dyDescent="0.25">
      <c r="A47" s="1502" t="s">
        <v>1357</v>
      </c>
      <c r="B47" s="586" t="s">
        <v>254</v>
      </c>
      <c r="C47" s="1076">
        <v>15.233674624226801</v>
      </c>
      <c r="D47" s="1076">
        <v>13.7159557336179</v>
      </c>
      <c r="E47" s="958">
        <v>20.785457332903899</v>
      </c>
      <c r="F47" s="1076">
        <v>21.2441580272761</v>
      </c>
      <c r="G47" s="1076">
        <v>10.6637469247867</v>
      </c>
      <c r="H47" s="960" t="s">
        <v>136</v>
      </c>
      <c r="I47" s="958">
        <v>15.7850977111971</v>
      </c>
      <c r="J47" s="1076">
        <v>11.8582872630942</v>
      </c>
      <c r="K47" s="942">
        <v>17.8748350657335</v>
      </c>
      <c r="L47" s="1076">
        <v>7.9131607618440096</v>
      </c>
      <c r="M47" s="1077">
        <v>0</v>
      </c>
      <c r="N47" s="960" t="s">
        <v>136</v>
      </c>
      <c r="O47" s="1076">
        <v>16.681928501052798</v>
      </c>
      <c r="P47" s="1076">
        <v>25.9369770006873</v>
      </c>
      <c r="Q47" s="958">
        <v>28.157955698118201</v>
      </c>
      <c r="R47" s="1076">
        <v>13.2068323834733</v>
      </c>
      <c r="S47" s="1077">
        <v>0</v>
      </c>
      <c r="T47" s="960" t="s">
        <v>136</v>
      </c>
      <c r="U47" s="1077">
        <v>0</v>
      </c>
      <c r="V47" s="1077">
        <v>0</v>
      </c>
      <c r="W47" s="1077">
        <v>0</v>
      </c>
      <c r="X47" s="1077">
        <v>0</v>
      </c>
      <c r="Y47" s="1077">
        <v>0</v>
      </c>
      <c r="Z47" s="1082" t="s">
        <v>136</v>
      </c>
      <c r="AA47" s="961">
        <v>0.36967521950674298</v>
      </c>
    </row>
    <row r="48" spans="1:27" ht="13.8" thickBot="1" x14ac:dyDescent="0.3">
      <c r="A48" s="1501" t="s">
        <v>1358</v>
      </c>
      <c r="B48" s="471" t="s">
        <v>18</v>
      </c>
      <c r="C48" s="1074">
        <v>5</v>
      </c>
      <c r="D48" s="1072">
        <v>2</v>
      </c>
      <c r="E48" s="934">
        <v>8</v>
      </c>
      <c r="F48" s="1072">
        <v>2</v>
      </c>
      <c r="G48" s="1072">
        <v>0</v>
      </c>
      <c r="H48" s="1078">
        <v>17</v>
      </c>
      <c r="I48" s="1072">
        <v>2</v>
      </c>
      <c r="J48" s="1072">
        <v>1</v>
      </c>
      <c r="K48" s="934">
        <v>19</v>
      </c>
      <c r="L48" s="1072">
        <v>2</v>
      </c>
      <c r="M48" s="1072">
        <v>0</v>
      </c>
      <c r="N48" s="1073">
        <v>24</v>
      </c>
      <c r="O48" s="1072">
        <v>1</v>
      </c>
      <c r="P48" s="1072">
        <v>2</v>
      </c>
      <c r="Q48" s="1072">
        <v>3</v>
      </c>
      <c r="R48" s="1072">
        <v>0</v>
      </c>
      <c r="S48" s="1072">
        <v>0</v>
      </c>
      <c r="T48" s="1078">
        <v>6</v>
      </c>
      <c r="U48" s="1072">
        <v>0</v>
      </c>
      <c r="V48" s="1072">
        <v>0</v>
      </c>
      <c r="W48" s="1072">
        <v>1</v>
      </c>
      <c r="X48" s="1072">
        <v>0</v>
      </c>
      <c r="Y48" s="1072">
        <v>0</v>
      </c>
      <c r="Z48" s="1081">
        <v>1</v>
      </c>
      <c r="AA48" s="1075">
        <v>48</v>
      </c>
    </row>
    <row r="49" spans="1:27" ht="13.8" thickBot="1" x14ac:dyDescent="0.3">
      <c r="A49" s="1501" t="s">
        <v>1359</v>
      </c>
      <c r="B49" s="473" t="s">
        <v>17</v>
      </c>
      <c r="C49" s="957">
        <v>5</v>
      </c>
      <c r="D49" s="1048">
        <v>2</v>
      </c>
      <c r="E49" s="936">
        <v>10</v>
      </c>
      <c r="F49" s="1048">
        <v>2</v>
      </c>
      <c r="G49" s="1048">
        <v>0</v>
      </c>
      <c r="H49" s="1079">
        <v>19</v>
      </c>
      <c r="I49" s="1048">
        <v>1</v>
      </c>
      <c r="J49" s="1048">
        <v>1</v>
      </c>
      <c r="K49" s="936">
        <v>25</v>
      </c>
      <c r="L49" s="1048">
        <v>3</v>
      </c>
      <c r="M49" s="1048">
        <v>0</v>
      </c>
      <c r="N49" s="994">
        <v>30</v>
      </c>
      <c r="O49" s="1048">
        <v>2</v>
      </c>
      <c r="P49" s="1048">
        <v>2</v>
      </c>
      <c r="Q49" s="1048">
        <v>4</v>
      </c>
      <c r="R49" s="1048">
        <v>0</v>
      </c>
      <c r="S49" s="1048">
        <v>0</v>
      </c>
      <c r="T49" s="1079">
        <v>8</v>
      </c>
      <c r="U49" s="1048">
        <v>0</v>
      </c>
      <c r="V49" s="1048">
        <v>0</v>
      </c>
      <c r="W49" s="1048">
        <v>1</v>
      </c>
      <c r="X49" s="1048">
        <v>0</v>
      </c>
      <c r="Y49" s="1048">
        <v>0</v>
      </c>
      <c r="Z49" s="1056">
        <v>1</v>
      </c>
      <c r="AA49" s="987">
        <v>57</v>
      </c>
    </row>
    <row r="50" spans="1:27" ht="13.8" thickBot="1" x14ac:dyDescent="0.3">
      <c r="A50" s="1501" t="s">
        <v>1359</v>
      </c>
      <c r="B50" s="473" t="s">
        <v>154</v>
      </c>
      <c r="C50" s="976">
        <v>25.168144266411801</v>
      </c>
      <c r="D50" s="1017">
        <v>10.6575492723836</v>
      </c>
      <c r="E50" s="975">
        <v>55.574472604546798</v>
      </c>
      <c r="F50" s="1017">
        <v>8.5998338566577495</v>
      </c>
      <c r="G50" s="1016">
        <v>0</v>
      </c>
      <c r="H50" s="1080">
        <v>100</v>
      </c>
      <c r="I50" s="1017">
        <v>4.7386077120839003</v>
      </c>
      <c r="J50" s="1017">
        <v>3.96211707778625</v>
      </c>
      <c r="K50" s="975">
        <v>81.8780366396673</v>
      </c>
      <c r="L50" s="1017">
        <v>9.4212385704625294</v>
      </c>
      <c r="M50" s="1016">
        <v>0</v>
      </c>
      <c r="N50" s="996">
        <v>100</v>
      </c>
      <c r="O50" s="1017">
        <v>19.8301339535249</v>
      </c>
      <c r="P50" s="1017">
        <v>27.253091396358101</v>
      </c>
      <c r="Q50" s="1017">
        <v>52.916774650116999</v>
      </c>
      <c r="R50" s="1016">
        <v>0</v>
      </c>
      <c r="S50" s="1016">
        <v>0</v>
      </c>
      <c r="T50" s="1080">
        <v>100</v>
      </c>
      <c r="U50" s="1016">
        <v>0</v>
      </c>
      <c r="V50" s="1016">
        <v>0</v>
      </c>
      <c r="W50" s="1016">
        <v>100</v>
      </c>
      <c r="X50" s="1016">
        <v>0</v>
      </c>
      <c r="Y50" s="1016">
        <v>0</v>
      </c>
      <c r="Z50" s="1019">
        <v>100</v>
      </c>
      <c r="AA50" s="991">
        <v>1.35271708165223</v>
      </c>
    </row>
    <row r="51" spans="1:27" x14ac:dyDescent="0.25">
      <c r="A51" s="1502" t="s">
        <v>1359</v>
      </c>
      <c r="B51" s="586" t="s">
        <v>254</v>
      </c>
      <c r="C51" s="958">
        <v>19.738545538607902</v>
      </c>
      <c r="D51" s="1076">
        <v>14.0347247025813</v>
      </c>
      <c r="E51" s="942">
        <v>22.5995745839211</v>
      </c>
      <c r="F51" s="1076">
        <v>12.751603963424699</v>
      </c>
      <c r="G51" s="1077">
        <v>0</v>
      </c>
      <c r="H51" s="960" t="s">
        <v>136</v>
      </c>
      <c r="I51" s="1076">
        <v>8.1329663147664899</v>
      </c>
      <c r="J51" s="1076">
        <v>7.4670674430204098</v>
      </c>
      <c r="K51" s="942">
        <v>14.745227136131</v>
      </c>
      <c r="L51" s="1076">
        <v>11.1823304607151</v>
      </c>
      <c r="M51" s="1077">
        <v>0</v>
      </c>
      <c r="N51" s="961" t="s">
        <v>136</v>
      </c>
      <c r="O51" s="1076">
        <v>30.525552367301302</v>
      </c>
      <c r="P51" s="1076">
        <v>34.0886879669509</v>
      </c>
      <c r="Q51" s="1076">
        <v>38.214212478486097</v>
      </c>
      <c r="R51" s="1077">
        <v>0</v>
      </c>
      <c r="S51" s="1077">
        <v>0</v>
      </c>
      <c r="T51" s="960" t="s">
        <v>136</v>
      </c>
      <c r="U51" s="1077">
        <v>0</v>
      </c>
      <c r="V51" s="1077">
        <v>0</v>
      </c>
      <c r="W51" s="1077">
        <v>0</v>
      </c>
      <c r="X51" s="1077">
        <v>0</v>
      </c>
      <c r="Y51" s="1077">
        <v>0</v>
      </c>
      <c r="Z51" s="1082" t="s">
        <v>136</v>
      </c>
      <c r="AA51" s="961">
        <v>0.351975001497494</v>
      </c>
    </row>
    <row r="52" spans="1:27" ht="13.5" customHeight="1" thickBot="1" x14ac:dyDescent="0.3">
      <c r="A52" s="1500" t="s">
        <v>1360</v>
      </c>
      <c r="B52" s="471" t="s">
        <v>18</v>
      </c>
      <c r="C52" s="934">
        <v>46</v>
      </c>
      <c r="D52" s="934">
        <v>15</v>
      </c>
      <c r="E52" s="934">
        <v>44</v>
      </c>
      <c r="F52" s="934">
        <v>24</v>
      </c>
      <c r="G52" s="1074">
        <v>7</v>
      </c>
      <c r="H52" s="1073">
        <v>136</v>
      </c>
      <c r="I52" s="934">
        <v>33</v>
      </c>
      <c r="J52" s="1074">
        <v>10</v>
      </c>
      <c r="K52" s="934">
        <v>45</v>
      </c>
      <c r="L52" s="1074">
        <v>11</v>
      </c>
      <c r="M52" s="1072">
        <v>3</v>
      </c>
      <c r="N52" s="1073">
        <v>102</v>
      </c>
      <c r="O52" s="1074">
        <v>7</v>
      </c>
      <c r="P52" s="1072">
        <v>3</v>
      </c>
      <c r="Q52" s="934">
        <v>23</v>
      </c>
      <c r="R52" s="1072">
        <v>2</v>
      </c>
      <c r="S52" s="1072">
        <v>1</v>
      </c>
      <c r="T52" s="1073">
        <v>36</v>
      </c>
      <c r="U52" s="1072">
        <v>3</v>
      </c>
      <c r="V52" s="1072">
        <v>1</v>
      </c>
      <c r="W52" s="1072">
        <v>1</v>
      </c>
      <c r="X52" s="1072">
        <v>0</v>
      </c>
      <c r="Y52" s="1072">
        <v>0</v>
      </c>
      <c r="Z52" s="1078">
        <v>5</v>
      </c>
      <c r="AA52" s="1075">
        <v>279</v>
      </c>
    </row>
    <row r="53" spans="1:27" ht="13.8" thickBot="1" x14ac:dyDescent="0.3">
      <c r="A53" s="1501" t="s">
        <v>1361</v>
      </c>
      <c r="B53" s="473" t="s">
        <v>17</v>
      </c>
      <c r="C53" s="936">
        <v>60</v>
      </c>
      <c r="D53" s="936">
        <v>22</v>
      </c>
      <c r="E53" s="936">
        <v>50</v>
      </c>
      <c r="F53" s="936">
        <v>32</v>
      </c>
      <c r="G53" s="957">
        <v>6</v>
      </c>
      <c r="H53" s="994">
        <v>170</v>
      </c>
      <c r="I53" s="936">
        <v>35</v>
      </c>
      <c r="J53" s="957">
        <v>12</v>
      </c>
      <c r="K53" s="936">
        <v>50</v>
      </c>
      <c r="L53" s="957">
        <v>13</v>
      </c>
      <c r="M53" s="1048">
        <v>2</v>
      </c>
      <c r="N53" s="994">
        <v>112</v>
      </c>
      <c r="O53" s="957">
        <v>7</v>
      </c>
      <c r="P53" s="1048">
        <v>3</v>
      </c>
      <c r="Q53" s="936">
        <v>36</v>
      </c>
      <c r="R53" s="1048">
        <v>4</v>
      </c>
      <c r="S53" s="1048">
        <v>1</v>
      </c>
      <c r="T53" s="994">
        <v>51</v>
      </c>
      <c r="U53" s="1048">
        <v>2</v>
      </c>
      <c r="V53" s="1048">
        <v>1</v>
      </c>
      <c r="W53" s="1048">
        <v>1</v>
      </c>
      <c r="X53" s="1048">
        <v>0</v>
      </c>
      <c r="Y53" s="1048">
        <v>0</v>
      </c>
      <c r="Z53" s="1079">
        <v>4</v>
      </c>
      <c r="AA53" s="987">
        <v>336</v>
      </c>
    </row>
    <row r="54" spans="1:27" ht="13.8" thickBot="1" x14ac:dyDescent="0.3">
      <c r="A54" s="1501" t="s">
        <v>1361</v>
      </c>
      <c r="B54" s="473" t="s">
        <v>154</v>
      </c>
      <c r="C54" s="975">
        <v>35.230605115942602</v>
      </c>
      <c r="D54" s="975">
        <v>12.8098496631585</v>
      </c>
      <c r="E54" s="975">
        <v>29.5348919148555</v>
      </c>
      <c r="F54" s="975">
        <v>18.9349927053272</v>
      </c>
      <c r="G54" s="976">
        <v>3.4896606007162698</v>
      </c>
      <c r="H54" s="996">
        <v>100</v>
      </c>
      <c r="I54" s="975">
        <v>31.215092925194998</v>
      </c>
      <c r="J54" s="976">
        <v>10.600797742835301</v>
      </c>
      <c r="K54" s="975">
        <v>44.749081724918497</v>
      </c>
      <c r="L54" s="976">
        <v>11.4265772442136</v>
      </c>
      <c r="M54" s="1017">
        <v>2.0084503628374502</v>
      </c>
      <c r="N54" s="996">
        <v>100</v>
      </c>
      <c r="O54" s="976">
        <v>13.905032283998599</v>
      </c>
      <c r="P54" s="1017">
        <v>5.4796384363942998</v>
      </c>
      <c r="Q54" s="975">
        <v>71.447821553942504</v>
      </c>
      <c r="R54" s="1017">
        <v>7.5732768436212003</v>
      </c>
      <c r="S54" s="1017">
        <v>1.5942308820434099</v>
      </c>
      <c r="T54" s="996">
        <v>100</v>
      </c>
      <c r="U54" s="1017">
        <v>46.2063274618869</v>
      </c>
      <c r="V54" s="1017">
        <v>15.0549287917774</v>
      </c>
      <c r="W54" s="1017">
        <v>38.7387437463357</v>
      </c>
      <c r="X54" s="1016">
        <v>0</v>
      </c>
      <c r="Y54" s="1016">
        <v>0</v>
      </c>
      <c r="Z54" s="1080">
        <v>100</v>
      </c>
      <c r="AA54" s="991">
        <v>7.9142121735740396</v>
      </c>
    </row>
    <row r="55" spans="1:27" x14ac:dyDescent="0.25">
      <c r="A55" s="1502" t="s">
        <v>1361</v>
      </c>
      <c r="B55" s="586" t="s">
        <v>254</v>
      </c>
      <c r="C55" s="942">
        <v>7.6815041684128502</v>
      </c>
      <c r="D55" s="942">
        <v>5.3741159096968296</v>
      </c>
      <c r="E55" s="942">
        <v>7.3359447796440396</v>
      </c>
      <c r="F55" s="942">
        <v>6.3001455594315798</v>
      </c>
      <c r="G55" s="958">
        <v>2.9510720711407599</v>
      </c>
      <c r="H55" s="961" t="s">
        <v>136</v>
      </c>
      <c r="I55" s="942">
        <v>8.6039833493941291</v>
      </c>
      <c r="J55" s="958">
        <v>5.7161914197956003</v>
      </c>
      <c r="K55" s="942">
        <v>9.2327798851441099</v>
      </c>
      <c r="L55" s="958">
        <v>5.9071834928473601</v>
      </c>
      <c r="M55" s="1076">
        <v>2.6049268490792898</v>
      </c>
      <c r="N55" s="961" t="s">
        <v>136</v>
      </c>
      <c r="O55" s="958">
        <v>10.8141997638202</v>
      </c>
      <c r="P55" s="1076">
        <v>7.1130873513181401</v>
      </c>
      <c r="Q55" s="942">
        <v>14.116714245381701</v>
      </c>
      <c r="R55" s="1076">
        <v>8.2691372000660799</v>
      </c>
      <c r="S55" s="1076">
        <v>3.9147622528236301</v>
      </c>
      <c r="T55" s="961" t="s">
        <v>136</v>
      </c>
      <c r="U55" s="1076">
        <v>41.812109080689801</v>
      </c>
      <c r="V55" s="1076">
        <v>29.991224424652501</v>
      </c>
      <c r="W55" s="1076">
        <v>40.855588170900802</v>
      </c>
      <c r="X55" s="1077">
        <v>0</v>
      </c>
      <c r="Y55" s="1077">
        <v>0</v>
      </c>
      <c r="Z55" s="960" t="s">
        <v>136</v>
      </c>
      <c r="AA55" s="961">
        <v>0.82255683797672896</v>
      </c>
    </row>
    <row r="56" spans="1:27" ht="13.8" thickBot="1" x14ac:dyDescent="0.3">
      <c r="A56" s="1500" t="s">
        <v>1475</v>
      </c>
      <c r="B56" s="471" t="s">
        <v>18</v>
      </c>
      <c r="C56" s="934">
        <v>776</v>
      </c>
      <c r="D56" s="934">
        <v>188</v>
      </c>
      <c r="E56" s="934">
        <v>469</v>
      </c>
      <c r="F56" s="934">
        <v>182</v>
      </c>
      <c r="G56" s="934">
        <v>33</v>
      </c>
      <c r="H56" s="1085">
        <v>1648</v>
      </c>
      <c r="I56" s="934">
        <v>624</v>
      </c>
      <c r="J56" s="934">
        <v>116</v>
      </c>
      <c r="K56" s="934">
        <v>525</v>
      </c>
      <c r="L56" s="934">
        <v>84</v>
      </c>
      <c r="M56" s="934">
        <v>28</v>
      </c>
      <c r="N56" s="1085">
        <v>1377</v>
      </c>
      <c r="O56" s="934">
        <v>299</v>
      </c>
      <c r="P56" s="934">
        <v>49</v>
      </c>
      <c r="Q56" s="934">
        <v>260</v>
      </c>
      <c r="R56" s="934">
        <v>26</v>
      </c>
      <c r="S56" s="1074">
        <v>9</v>
      </c>
      <c r="T56" s="1073">
        <v>643</v>
      </c>
      <c r="U56" s="934">
        <v>57</v>
      </c>
      <c r="V56" s="1074">
        <v>7</v>
      </c>
      <c r="W56" s="934">
        <v>49</v>
      </c>
      <c r="X56" s="1072">
        <v>2</v>
      </c>
      <c r="Y56" s="1074">
        <v>5</v>
      </c>
      <c r="Z56" s="1073">
        <v>120</v>
      </c>
      <c r="AA56" s="1085">
        <v>3788</v>
      </c>
    </row>
    <row r="57" spans="1:27" ht="13.8" thickBot="1" x14ac:dyDescent="0.3">
      <c r="A57" s="1501"/>
      <c r="B57" s="473" t="s">
        <v>17</v>
      </c>
      <c r="C57" s="936">
        <v>854</v>
      </c>
      <c r="D57" s="936">
        <v>203</v>
      </c>
      <c r="E57" s="936">
        <v>514</v>
      </c>
      <c r="F57" s="936">
        <v>241</v>
      </c>
      <c r="G57" s="936">
        <v>31</v>
      </c>
      <c r="H57" s="989">
        <v>1843</v>
      </c>
      <c r="I57" s="936">
        <v>669</v>
      </c>
      <c r="J57" s="936">
        <v>133</v>
      </c>
      <c r="K57" s="936">
        <v>606</v>
      </c>
      <c r="L57" s="936">
        <v>93</v>
      </c>
      <c r="M57" s="936">
        <v>28</v>
      </c>
      <c r="N57" s="989">
        <v>1529</v>
      </c>
      <c r="O57" s="936">
        <v>313</v>
      </c>
      <c r="P57" s="936">
        <v>58</v>
      </c>
      <c r="Q57" s="936">
        <v>312</v>
      </c>
      <c r="R57" s="936">
        <v>32</v>
      </c>
      <c r="S57" s="957">
        <v>14</v>
      </c>
      <c r="T57" s="994">
        <v>729</v>
      </c>
      <c r="U57" s="936">
        <v>64</v>
      </c>
      <c r="V57" s="957">
        <v>6</v>
      </c>
      <c r="W57" s="936">
        <v>61</v>
      </c>
      <c r="X57" s="1048">
        <v>3</v>
      </c>
      <c r="Y57" s="957">
        <v>7</v>
      </c>
      <c r="Z57" s="994">
        <v>141</v>
      </c>
      <c r="AA57" s="989">
        <v>4242</v>
      </c>
    </row>
    <row r="58" spans="1:27" ht="13.8" thickBot="1" x14ac:dyDescent="0.3">
      <c r="A58" s="1501"/>
      <c r="B58" s="473" t="s">
        <v>154</v>
      </c>
      <c r="C58" s="975">
        <v>46.323850473204601</v>
      </c>
      <c r="D58" s="975">
        <v>11.0343981390872</v>
      </c>
      <c r="E58" s="975">
        <v>27.884473164820498</v>
      </c>
      <c r="F58" s="975">
        <v>13.0677118486335</v>
      </c>
      <c r="G58" s="975">
        <v>1.6895663742543101</v>
      </c>
      <c r="H58" s="996">
        <v>100</v>
      </c>
      <c r="I58" s="975">
        <v>43.748236972518903</v>
      </c>
      <c r="J58" s="975">
        <v>8.7094578925061796</v>
      </c>
      <c r="K58" s="975">
        <v>39.617212381569502</v>
      </c>
      <c r="L58" s="975">
        <v>6.0634043419281998</v>
      </c>
      <c r="M58" s="975">
        <v>1.8616884114771901</v>
      </c>
      <c r="N58" s="996">
        <v>100</v>
      </c>
      <c r="O58" s="975">
        <v>42.934517419895499</v>
      </c>
      <c r="P58" s="975">
        <v>7.9960585862283899</v>
      </c>
      <c r="Q58" s="975">
        <v>42.7401313089659</v>
      </c>
      <c r="R58" s="975">
        <v>4.4378920068849999</v>
      </c>
      <c r="S58" s="976">
        <v>1.8914006780252399</v>
      </c>
      <c r="T58" s="996">
        <v>100</v>
      </c>
      <c r="U58" s="975">
        <v>45.303300947472103</v>
      </c>
      <c r="V58" s="976">
        <v>4.1097424770280604</v>
      </c>
      <c r="W58" s="975">
        <v>43.323909486753003</v>
      </c>
      <c r="X58" s="1017">
        <v>2.3782345669559999</v>
      </c>
      <c r="Y58" s="976">
        <v>4.8848125217909102</v>
      </c>
      <c r="Z58" s="996">
        <v>100</v>
      </c>
      <c r="AA58" s="991">
        <v>100</v>
      </c>
    </row>
    <row r="59" spans="1:27" x14ac:dyDescent="0.25">
      <c r="A59" s="1502"/>
      <c r="B59" s="533" t="s">
        <v>254</v>
      </c>
      <c r="C59" s="942">
        <v>2.3034837482014399</v>
      </c>
      <c r="D59" s="942">
        <v>1.4473632307822</v>
      </c>
      <c r="E59" s="942">
        <v>2.0715134717613899</v>
      </c>
      <c r="F59" s="942">
        <v>1.55697801448455</v>
      </c>
      <c r="G59" s="942">
        <v>0.59535990666100802</v>
      </c>
      <c r="H59" s="961" t="s">
        <v>136</v>
      </c>
      <c r="I59" s="942">
        <v>2.5069872816343</v>
      </c>
      <c r="J59" s="942">
        <v>1.4249913839053401</v>
      </c>
      <c r="K59" s="942">
        <v>2.4717373471158202</v>
      </c>
      <c r="L59" s="942">
        <v>1.2060892794186899</v>
      </c>
      <c r="M59" s="942">
        <v>0.683087868076515</v>
      </c>
      <c r="N59" s="961" t="s">
        <v>136</v>
      </c>
      <c r="O59" s="942">
        <v>3.6606255549648399</v>
      </c>
      <c r="P59" s="942">
        <v>2.0058870163042202</v>
      </c>
      <c r="Q59" s="942">
        <v>3.65854471253434</v>
      </c>
      <c r="R59" s="942">
        <v>1.5229880393528099</v>
      </c>
      <c r="S59" s="958">
        <v>1.0074200151683601</v>
      </c>
      <c r="T59" s="961" t="s">
        <v>136</v>
      </c>
      <c r="U59" s="942">
        <v>8.5216876742527301</v>
      </c>
      <c r="V59" s="958">
        <v>3.3984014288107498</v>
      </c>
      <c r="W59" s="942">
        <v>8.4828911269015901</v>
      </c>
      <c r="X59" s="1076">
        <v>2.60843970833294</v>
      </c>
      <c r="Y59" s="958">
        <v>3.6900225047551598</v>
      </c>
      <c r="Z59" s="961" t="s">
        <v>136</v>
      </c>
      <c r="AA59" s="961" t="s">
        <v>136</v>
      </c>
    </row>
    <row r="60" spans="1:27" ht="58.5" customHeight="1" x14ac:dyDescent="0.25">
      <c r="A60" s="1520" t="s">
        <v>1476</v>
      </c>
      <c r="B60" s="1520"/>
      <c r="C60" s="1520"/>
      <c r="D60" s="1520"/>
      <c r="E60" s="1520"/>
      <c r="F60" s="1520"/>
      <c r="G60" s="1520"/>
    </row>
    <row r="62" spans="1:27" x14ac:dyDescent="0.25">
      <c r="A62" s="1215" t="s">
        <v>290</v>
      </c>
      <c r="B62" s="1215"/>
      <c r="C62" s="1215"/>
      <c r="D62" s="1215"/>
      <c r="E62" s="1215"/>
      <c r="F62" s="1215"/>
    </row>
    <row r="63" spans="1:27" x14ac:dyDescent="0.25">
      <c r="A63" s="1215" t="s">
        <v>291</v>
      </c>
      <c r="B63" s="1215"/>
      <c r="C63" s="1215"/>
      <c r="D63" s="1215"/>
      <c r="E63" s="1215"/>
      <c r="F63" s="1215"/>
      <c r="G63" s="1215"/>
      <c r="H63" s="1215"/>
      <c r="I63" s="1215"/>
      <c r="J63" s="1215"/>
    </row>
    <row r="65" ht="12.75" customHeight="1" x14ac:dyDescent="0.25"/>
    <row r="69" ht="12.75" customHeight="1" x14ac:dyDescent="0.25"/>
    <row r="73" ht="12.75" customHeight="1" x14ac:dyDescent="0.25"/>
    <row r="77" ht="12.75" customHeight="1" x14ac:dyDescent="0.25"/>
    <row r="89" ht="12.75" customHeight="1" x14ac:dyDescent="0.25"/>
    <row r="93"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5" ht="12.75" customHeight="1" x14ac:dyDescent="0.25"/>
    <row r="109" ht="12.75" customHeight="1" x14ac:dyDescent="0.25"/>
  </sheetData>
  <mergeCells count="23">
    <mergeCell ref="A56:A59"/>
    <mergeCell ref="A60:G60"/>
    <mergeCell ref="A62:F62"/>
    <mergeCell ref="A63:J63"/>
    <mergeCell ref="A32:A35"/>
    <mergeCell ref="A36:A39"/>
    <mergeCell ref="A40:A43"/>
    <mergeCell ref="A44:A47"/>
    <mergeCell ref="A48:A51"/>
    <mergeCell ref="A52:A55"/>
    <mergeCell ref="A28:A31"/>
    <mergeCell ref="A1:AA1"/>
    <mergeCell ref="A5:AA5"/>
    <mergeCell ref="A6:B7"/>
    <mergeCell ref="C6:H6"/>
    <mergeCell ref="I6:N6"/>
    <mergeCell ref="P6:T6"/>
    <mergeCell ref="U6:Z6"/>
    <mergeCell ref="A8:A11"/>
    <mergeCell ref="A12:A15"/>
    <mergeCell ref="A16:A19"/>
    <mergeCell ref="A20:A23"/>
    <mergeCell ref="A24:A27"/>
  </mergeCells>
  <hyperlinks>
    <hyperlink ref="A3" location="Kapitel5" display="&lt;  Zurück zur Übersicht"/>
  </hyperlinks>
  <pageMargins left="0.7" right="0.7" top="0.78740157499999996" bottom="0.78740157499999996"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3"/>
  <sheetViews>
    <sheetView showGridLines="0" zoomScaleNormal="100" workbookViewId="0">
      <selection sqref="A1:H1"/>
    </sheetView>
  </sheetViews>
  <sheetFormatPr baseColWidth="10" defaultColWidth="9.109375" defaultRowHeight="14.4" x14ac:dyDescent="0.3"/>
  <cols>
    <col min="1" max="1" width="35.6640625" style="443" customWidth="1"/>
    <col min="2" max="2" width="18.5546875" style="443" customWidth="1"/>
    <col min="3" max="8" width="15.6640625" style="443" customWidth="1"/>
    <col min="9" max="16384" width="9.109375" style="443"/>
  </cols>
  <sheetData>
    <row r="1" spans="1:8" ht="24.6" x14ac:dyDescent="0.4">
      <c r="A1" s="1304" t="s">
        <v>1522</v>
      </c>
      <c r="B1" s="1304"/>
      <c r="C1" s="1304"/>
      <c r="D1" s="1304"/>
      <c r="E1" s="1304"/>
      <c r="F1" s="1304"/>
      <c r="G1" s="1304"/>
      <c r="H1" s="1304"/>
    </row>
    <row r="2" spans="1:8" x14ac:dyDescent="0.3">
      <c r="A2" s="120"/>
      <c r="B2" s="120"/>
      <c r="C2" s="120"/>
    </row>
    <row r="3" spans="1:8" x14ac:dyDescent="0.3">
      <c r="A3" s="434" t="s">
        <v>7</v>
      </c>
      <c r="B3" s="120"/>
      <c r="C3" s="120"/>
    </row>
    <row r="5" spans="1:8" ht="30" customHeight="1" x14ac:dyDescent="0.3">
      <c r="A5" s="1417" t="s">
        <v>1523</v>
      </c>
      <c r="B5" s="1417"/>
      <c r="C5" s="1417"/>
      <c r="D5" s="1417"/>
      <c r="E5" s="1417"/>
      <c r="F5" s="1417"/>
      <c r="G5" s="1417"/>
      <c r="H5" s="1417"/>
    </row>
    <row r="6" spans="1:8" ht="22.5" customHeight="1" x14ac:dyDescent="0.3">
      <c r="A6" s="1551"/>
      <c r="B6" s="1552"/>
      <c r="C6" s="1480" t="s">
        <v>700</v>
      </c>
      <c r="D6" s="1479"/>
      <c r="E6" s="1478" t="s">
        <v>701</v>
      </c>
      <c r="F6" s="1479"/>
      <c r="G6" s="1480" t="s">
        <v>702</v>
      </c>
      <c r="H6" s="1480"/>
    </row>
    <row r="7" spans="1:8" x14ac:dyDescent="0.3">
      <c r="A7" s="1417"/>
      <c r="B7" s="1553"/>
      <c r="C7" s="1086" t="s">
        <v>537</v>
      </c>
      <c r="D7" s="1087" t="s">
        <v>538</v>
      </c>
      <c r="E7" s="1088" t="s">
        <v>537</v>
      </c>
      <c r="F7" s="1087" t="s">
        <v>538</v>
      </c>
      <c r="G7" s="1086" t="s">
        <v>1524</v>
      </c>
      <c r="H7" s="1086" t="s">
        <v>538</v>
      </c>
    </row>
    <row r="8" spans="1:8" x14ac:dyDescent="0.3">
      <c r="A8" s="818" t="s">
        <v>19</v>
      </c>
      <c r="B8" s="816"/>
      <c r="C8" s="1089"/>
      <c r="D8" s="1090"/>
      <c r="E8" s="1091"/>
      <c r="F8" s="1090"/>
      <c r="G8" s="1089"/>
      <c r="H8" s="1089"/>
    </row>
    <row r="9" spans="1:8" x14ac:dyDescent="0.3">
      <c r="A9" s="1364"/>
      <c r="B9" s="482" t="s">
        <v>265</v>
      </c>
      <c r="C9" s="483">
        <v>33.721584836314598</v>
      </c>
      <c r="D9" s="1092">
        <v>26.3780325269543</v>
      </c>
      <c r="E9" s="1093">
        <v>77.388959014519202</v>
      </c>
      <c r="F9" s="1092">
        <v>71.948946654787093</v>
      </c>
      <c r="G9" s="483">
        <v>2.7901006404266702</v>
      </c>
      <c r="H9" s="483">
        <v>2.71164683612567</v>
      </c>
    </row>
    <row r="10" spans="1:8" x14ac:dyDescent="0.3">
      <c r="A10" s="1365"/>
      <c r="B10" s="482" t="s">
        <v>17</v>
      </c>
      <c r="C10" s="484">
        <v>27241</v>
      </c>
      <c r="D10" s="1094">
        <v>27777</v>
      </c>
      <c r="E10" s="1095">
        <v>27241</v>
      </c>
      <c r="F10" s="1094">
        <v>27777</v>
      </c>
      <c r="G10" s="484">
        <v>27241</v>
      </c>
      <c r="H10" s="484">
        <v>27777</v>
      </c>
    </row>
    <row r="11" spans="1:8" x14ac:dyDescent="0.3">
      <c r="A11" s="1365"/>
      <c r="B11" s="482" t="s">
        <v>18</v>
      </c>
      <c r="C11" s="485">
        <v>26780</v>
      </c>
      <c r="D11" s="516">
        <v>28238</v>
      </c>
      <c r="E11" s="515">
        <v>26780</v>
      </c>
      <c r="F11" s="516">
        <v>28238</v>
      </c>
      <c r="G11" s="485">
        <v>26780</v>
      </c>
      <c r="H11" s="485">
        <v>28238</v>
      </c>
    </row>
    <row r="12" spans="1:8" x14ac:dyDescent="0.3">
      <c r="A12" s="1365"/>
      <c r="B12" s="482" t="s">
        <v>252</v>
      </c>
      <c r="C12" s="484">
        <v>11.853</v>
      </c>
      <c r="D12" s="1094">
        <v>8.7059999999999995</v>
      </c>
      <c r="E12" s="1095">
        <v>57</v>
      </c>
      <c r="F12" s="1094">
        <v>55</v>
      </c>
      <c r="G12" s="484">
        <v>2</v>
      </c>
      <c r="H12" s="484">
        <v>2</v>
      </c>
    </row>
    <row r="13" spans="1:8" x14ac:dyDescent="0.3">
      <c r="A13" s="1365"/>
      <c r="B13" s="482" t="s">
        <v>287</v>
      </c>
      <c r="C13" s="483">
        <v>56.773011234042698</v>
      </c>
      <c r="D13" s="1092">
        <v>46.938059098644402</v>
      </c>
      <c r="E13" s="1093">
        <v>86.381476342664598</v>
      </c>
      <c r="F13" s="1092">
        <v>79.103854359771404</v>
      </c>
      <c r="G13" s="483">
        <v>2.01125041221957</v>
      </c>
      <c r="H13" s="483">
        <v>2.0837683284047399</v>
      </c>
    </row>
    <row r="14" spans="1:8" x14ac:dyDescent="0.3">
      <c r="A14" s="1447"/>
      <c r="B14" s="816" t="s">
        <v>254</v>
      </c>
      <c r="C14" s="535">
        <v>0.65059002014535605</v>
      </c>
      <c r="D14" s="795">
        <v>0.52381618606639402</v>
      </c>
      <c r="E14" s="534">
        <v>0.98988806850994204</v>
      </c>
      <c r="F14" s="795">
        <v>0.88277785851361801</v>
      </c>
      <c r="G14" s="535">
        <v>2.3047913396897102E-2</v>
      </c>
      <c r="H14" s="535">
        <v>2.32542972460155E-2</v>
      </c>
    </row>
    <row r="15" spans="1:8" x14ac:dyDescent="0.3">
      <c r="A15" s="487" t="s">
        <v>27</v>
      </c>
      <c r="B15" s="488"/>
      <c r="C15" s="488"/>
      <c r="D15" s="1096"/>
      <c r="E15" s="1097"/>
      <c r="F15" s="1096"/>
      <c r="G15" s="488"/>
      <c r="H15" s="488"/>
    </row>
    <row r="16" spans="1:8" x14ac:dyDescent="0.3">
      <c r="A16" s="1360"/>
      <c r="B16" s="489" t="s">
        <v>265</v>
      </c>
      <c r="C16" s="483">
        <v>34.156039357361003</v>
      </c>
      <c r="D16" s="1092">
        <v>28.721629261432401</v>
      </c>
      <c r="E16" s="1093">
        <v>76.335733012291399</v>
      </c>
      <c r="F16" s="1092">
        <v>74.698370781529206</v>
      </c>
      <c r="G16" s="483">
        <v>2.7194877186931099</v>
      </c>
      <c r="H16" s="483">
        <v>2.6518504378802499</v>
      </c>
    </row>
    <row r="17" spans="1:8" x14ac:dyDescent="0.3">
      <c r="A17" s="1361"/>
      <c r="B17" s="489" t="s">
        <v>17</v>
      </c>
      <c r="C17" s="484">
        <v>3173</v>
      </c>
      <c r="D17" s="1094">
        <v>3467</v>
      </c>
      <c r="E17" s="1095">
        <v>3173</v>
      </c>
      <c r="F17" s="1094">
        <v>3467</v>
      </c>
      <c r="G17" s="484">
        <v>3173</v>
      </c>
      <c r="H17" s="484">
        <v>3467</v>
      </c>
    </row>
    <row r="18" spans="1:8" x14ac:dyDescent="0.3">
      <c r="A18" s="1361"/>
      <c r="B18" s="489" t="s">
        <v>18</v>
      </c>
      <c r="C18" s="484">
        <v>2776</v>
      </c>
      <c r="D18" s="1094">
        <v>3098</v>
      </c>
      <c r="E18" s="1095">
        <v>2776</v>
      </c>
      <c r="F18" s="1094">
        <v>3098</v>
      </c>
      <c r="G18" s="484">
        <v>2776</v>
      </c>
      <c r="H18" s="484">
        <v>3098</v>
      </c>
    </row>
    <row r="19" spans="1:8" x14ac:dyDescent="0.3">
      <c r="A19" s="1361"/>
      <c r="B19" s="489" t="s">
        <v>252</v>
      </c>
      <c r="C19" s="485">
        <v>11.170999999999999</v>
      </c>
      <c r="D19" s="516">
        <v>8.8879999999999999</v>
      </c>
      <c r="E19" s="515">
        <v>55</v>
      </c>
      <c r="F19" s="516">
        <v>54</v>
      </c>
      <c r="G19" s="485">
        <v>2</v>
      </c>
      <c r="H19" s="485">
        <v>2</v>
      </c>
    </row>
    <row r="20" spans="1:8" x14ac:dyDescent="0.3">
      <c r="A20" s="1361"/>
      <c r="B20" s="489" t="s">
        <v>287</v>
      </c>
      <c r="C20" s="483">
        <v>56.048975618163396</v>
      </c>
      <c r="D20" s="1092">
        <v>51.8331931406696</v>
      </c>
      <c r="E20" s="1093">
        <v>87.169298895040001</v>
      </c>
      <c r="F20" s="1092">
        <v>83.802164637577405</v>
      </c>
      <c r="G20" s="483">
        <v>1.9983702049413801</v>
      </c>
      <c r="H20" s="483">
        <v>2.0416998132707498</v>
      </c>
    </row>
    <row r="21" spans="1:8" x14ac:dyDescent="0.3">
      <c r="A21" s="1418"/>
      <c r="B21" s="817" t="s">
        <v>254</v>
      </c>
      <c r="C21" s="535">
        <v>1.9949347817329699</v>
      </c>
      <c r="D21" s="795">
        <v>1.7463770317560801</v>
      </c>
      <c r="E21" s="534">
        <v>3.10259133814818</v>
      </c>
      <c r="F21" s="795">
        <v>2.8234836919525401</v>
      </c>
      <c r="G21" s="535">
        <v>7.1127405713450401E-2</v>
      </c>
      <c r="H21" s="535">
        <v>6.8789465660742094E-2</v>
      </c>
    </row>
    <row r="22" spans="1:8" x14ac:dyDescent="0.3">
      <c r="A22" s="491" t="s">
        <v>37</v>
      </c>
      <c r="B22" s="491"/>
      <c r="C22" s="492"/>
      <c r="D22" s="1098"/>
      <c r="E22" s="1099"/>
      <c r="F22" s="1098"/>
      <c r="G22" s="492"/>
      <c r="H22" s="492"/>
    </row>
    <row r="23" spans="1:8" ht="15" thickBot="1" x14ac:dyDescent="0.35">
      <c r="A23" s="1360" t="s">
        <v>38</v>
      </c>
      <c r="B23" s="471" t="s">
        <v>265</v>
      </c>
      <c r="C23" s="493">
        <v>38.8933120936981</v>
      </c>
      <c r="D23" s="701">
        <v>24.9960831898625</v>
      </c>
      <c r="E23" s="1100">
        <v>73.154821987711003</v>
      </c>
      <c r="F23" s="701">
        <v>56.457260176241199</v>
      </c>
      <c r="G23" s="493">
        <v>3.1037297821596601</v>
      </c>
      <c r="H23" s="493">
        <v>2.2319294579105602</v>
      </c>
    </row>
    <row r="24" spans="1:8" ht="15" thickBot="1" x14ac:dyDescent="0.35">
      <c r="A24" s="1361"/>
      <c r="B24" s="473" t="s">
        <v>17</v>
      </c>
      <c r="C24" s="495">
        <v>176</v>
      </c>
      <c r="D24" s="530">
        <v>193</v>
      </c>
      <c r="E24" s="1101">
        <v>176</v>
      </c>
      <c r="F24" s="530">
        <v>193</v>
      </c>
      <c r="G24" s="495">
        <v>176</v>
      </c>
      <c r="H24" s="495">
        <v>193</v>
      </c>
    </row>
    <row r="25" spans="1:8" ht="15" thickBot="1" x14ac:dyDescent="0.35">
      <c r="A25" s="1361"/>
      <c r="B25" s="473" t="s">
        <v>18</v>
      </c>
      <c r="C25" s="495">
        <v>158</v>
      </c>
      <c r="D25" s="530">
        <v>169</v>
      </c>
      <c r="E25" s="1101">
        <v>158</v>
      </c>
      <c r="F25" s="530">
        <v>169</v>
      </c>
      <c r="G25" s="495">
        <v>158</v>
      </c>
      <c r="H25" s="495">
        <v>169</v>
      </c>
    </row>
    <row r="26" spans="1:8" ht="15" thickBot="1" x14ac:dyDescent="0.35">
      <c r="A26" s="1361"/>
      <c r="B26" s="471" t="s">
        <v>252</v>
      </c>
      <c r="C26" s="501">
        <v>14.19</v>
      </c>
      <c r="D26" s="1102">
        <v>3.32</v>
      </c>
      <c r="E26" s="527">
        <v>60</v>
      </c>
      <c r="F26" s="528">
        <v>30</v>
      </c>
      <c r="G26" s="496">
        <v>3</v>
      </c>
      <c r="H26" s="496">
        <v>2</v>
      </c>
    </row>
    <row r="27" spans="1:8" ht="15" thickBot="1" x14ac:dyDescent="0.35">
      <c r="A27" s="1361"/>
      <c r="B27" s="473" t="s">
        <v>287</v>
      </c>
      <c r="C27" s="497">
        <v>57.034698770048102</v>
      </c>
      <c r="D27" s="520">
        <v>50.718146308289299</v>
      </c>
      <c r="E27" s="517">
        <v>70.952319270775106</v>
      </c>
      <c r="F27" s="520">
        <v>74.223973290610601</v>
      </c>
      <c r="G27" s="497">
        <v>2.06929520733825</v>
      </c>
      <c r="H27" s="497">
        <v>2.0032265841772698</v>
      </c>
    </row>
    <row r="28" spans="1:8" x14ac:dyDescent="0.3">
      <c r="A28" s="1418"/>
      <c r="B28" s="823" t="s">
        <v>254</v>
      </c>
      <c r="C28" s="499">
        <v>8.5090556168417795</v>
      </c>
      <c r="D28" s="1103">
        <v>7.3162876747642196</v>
      </c>
      <c r="E28" s="1104">
        <v>10.5854373537254</v>
      </c>
      <c r="F28" s="1103">
        <v>10.7070936239909</v>
      </c>
      <c r="G28" s="499">
        <v>0.30871992640648499</v>
      </c>
      <c r="H28" s="499">
        <v>0.28897313948520298</v>
      </c>
    </row>
    <row r="29" spans="1:8" ht="15" thickBot="1" x14ac:dyDescent="0.35">
      <c r="A29" s="1360" t="s">
        <v>39</v>
      </c>
      <c r="B29" s="471" t="s">
        <v>265</v>
      </c>
      <c r="C29" s="500">
        <v>36.180142948626603</v>
      </c>
      <c r="D29" s="699">
        <v>29.3054018488011</v>
      </c>
      <c r="E29" s="1105">
        <v>77.105011304028807</v>
      </c>
      <c r="F29" s="699">
        <v>71.063487568866407</v>
      </c>
      <c r="G29" s="500">
        <v>2.7185487953199399</v>
      </c>
      <c r="H29" s="500">
        <v>2.7234696885885001</v>
      </c>
    </row>
    <row r="30" spans="1:8" ht="15" thickBot="1" x14ac:dyDescent="0.35">
      <c r="A30" s="1361"/>
      <c r="B30" s="473" t="s">
        <v>17</v>
      </c>
      <c r="C30" s="496">
        <v>530</v>
      </c>
      <c r="D30" s="528">
        <v>596</v>
      </c>
      <c r="E30" s="527">
        <v>530</v>
      </c>
      <c r="F30" s="528">
        <v>596</v>
      </c>
      <c r="G30" s="496">
        <v>530</v>
      </c>
      <c r="H30" s="496">
        <v>596</v>
      </c>
    </row>
    <row r="31" spans="1:8" ht="15" thickBot="1" x14ac:dyDescent="0.35">
      <c r="A31" s="1361"/>
      <c r="B31" s="473" t="s">
        <v>18</v>
      </c>
      <c r="C31" s="496">
        <v>506</v>
      </c>
      <c r="D31" s="528">
        <v>607</v>
      </c>
      <c r="E31" s="527">
        <v>506</v>
      </c>
      <c r="F31" s="528">
        <v>607</v>
      </c>
      <c r="G31" s="496">
        <v>506</v>
      </c>
      <c r="H31" s="496">
        <v>607</v>
      </c>
    </row>
    <row r="32" spans="1:8" ht="15" thickBot="1" x14ac:dyDescent="0.35">
      <c r="A32" s="1361"/>
      <c r="B32" s="471" t="s">
        <v>252</v>
      </c>
      <c r="C32" s="501">
        <v>11.544</v>
      </c>
      <c r="D32" s="1102">
        <v>9.3480000000000008</v>
      </c>
      <c r="E32" s="527">
        <v>60</v>
      </c>
      <c r="F32" s="528">
        <v>50</v>
      </c>
      <c r="G32" s="496">
        <v>2</v>
      </c>
      <c r="H32" s="496">
        <v>2</v>
      </c>
    </row>
    <row r="33" spans="1:8" ht="15" thickBot="1" x14ac:dyDescent="0.35">
      <c r="A33" s="1361"/>
      <c r="B33" s="473" t="s">
        <v>287</v>
      </c>
      <c r="C33" s="493">
        <v>61.996611925551299</v>
      </c>
      <c r="D33" s="701">
        <v>52.7629138180151</v>
      </c>
      <c r="E33" s="1100">
        <v>81.944932985419499</v>
      </c>
      <c r="F33" s="701">
        <v>77.853920517251296</v>
      </c>
      <c r="G33" s="493">
        <v>1.9315116696753301</v>
      </c>
      <c r="H33" s="493">
        <v>2.1481921745055499</v>
      </c>
    </row>
    <row r="34" spans="1:8" x14ac:dyDescent="0.3">
      <c r="A34" s="1418"/>
      <c r="B34" s="823" t="s">
        <v>254</v>
      </c>
      <c r="C34" s="493">
        <v>5.1684872759100999</v>
      </c>
      <c r="D34" s="701">
        <v>4.0161061154276396</v>
      </c>
      <c r="E34" s="1100">
        <v>6.8315240189100104</v>
      </c>
      <c r="F34" s="701">
        <v>5.9259351630537402</v>
      </c>
      <c r="G34" s="493">
        <v>0.16102482342062399</v>
      </c>
      <c r="H34" s="493">
        <v>0.16351196522053801</v>
      </c>
    </row>
    <row r="35" spans="1:8" ht="15" thickBot="1" x14ac:dyDescent="0.35">
      <c r="A35" s="1360" t="s">
        <v>47</v>
      </c>
      <c r="B35" s="471" t="s">
        <v>265</v>
      </c>
      <c r="C35" s="500">
        <v>32.2582008592058</v>
      </c>
      <c r="D35" s="699">
        <v>32.4213578254151</v>
      </c>
      <c r="E35" s="1105">
        <v>69.271508969456704</v>
      </c>
      <c r="F35" s="699">
        <v>73.075549687441097</v>
      </c>
      <c r="G35" s="500">
        <v>2.67229154706403</v>
      </c>
      <c r="H35" s="500">
        <v>2.6477438011719499</v>
      </c>
    </row>
    <row r="36" spans="1:8" ht="15" thickBot="1" x14ac:dyDescent="0.35">
      <c r="A36" s="1361"/>
      <c r="B36" s="473" t="s">
        <v>17</v>
      </c>
      <c r="C36" s="496">
        <v>266</v>
      </c>
      <c r="D36" s="528">
        <v>269</v>
      </c>
      <c r="E36" s="527">
        <v>266</v>
      </c>
      <c r="F36" s="528">
        <v>269</v>
      </c>
      <c r="G36" s="496">
        <v>266</v>
      </c>
      <c r="H36" s="496">
        <v>269</v>
      </c>
    </row>
    <row r="37" spans="1:8" ht="15" thickBot="1" x14ac:dyDescent="0.35">
      <c r="A37" s="1361"/>
      <c r="B37" s="473" t="s">
        <v>18</v>
      </c>
      <c r="C37" s="496">
        <v>208</v>
      </c>
      <c r="D37" s="528">
        <v>202</v>
      </c>
      <c r="E37" s="527">
        <v>208</v>
      </c>
      <c r="F37" s="528">
        <v>202</v>
      </c>
      <c r="G37" s="496">
        <v>208</v>
      </c>
      <c r="H37" s="496">
        <v>202</v>
      </c>
    </row>
    <row r="38" spans="1:8" ht="15" thickBot="1" x14ac:dyDescent="0.35">
      <c r="A38" s="1361"/>
      <c r="B38" s="471" t="s">
        <v>252</v>
      </c>
      <c r="C38" s="501">
        <v>13.16</v>
      </c>
      <c r="D38" s="1102">
        <v>7.79</v>
      </c>
      <c r="E38" s="527">
        <v>60</v>
      </c>
      <c r="F38" s="528">
        <v>44</v>
      </c>
      <c r="G38" s="496">
        <v>2</v>
      </c>
      <c r="H38" s="496">
        <v>2</v>
      </c>
    </row>
    <row r="39" spans="1:8" ht="15" thickBot="1" x14ac:dyDescent="0.35">
      <c r="A39" s="1361"/>
      <c r="B39" s="473" t="s">
        <v>287</v>
      </c>
      <c r="C39" s="493">
        <v>47.4999836689598</v>
      </c>
      <c r="D39" s="701">
        <v>63.080051349335697</v>
      </c>
      <c r="E39" s="1100">
        <v>69.949977193043097</v>
      </c>
      <c r="F39" s="701">
        <v>85.833364448438701</v>
      </c>
      <c r="G39" s="493">
        <v>1.99606792358959</v>
      </c>
      <c r="H39" s="493">
        <v>2.2236972487958302</v>
      </c>
    </row>
    <row r="40" spans="1:8" x14ac:dyDescent="0.3">
      <c r="A40" s="1418"/>
      <c r="B40" s="823" t="s">
        <v>254</v>
      </c>
      <c r="C40" s="493">
        <v>6.1763592145099402</v>
      </c>
      <c r="D40" s="701">
        <v>8.3231382236125206</v>
      </c>
      <c r="E40" s="1100">
        <v>9.0955017837898406</v>
      </c>
      <c r="F40" s="701">
        <v>11.325338854683499</v>
      </c>
      <c r="G40" s="493">
        <v>0.25954603686962302</v>
      </c>
      <c r="H40" s="493">
        <v>0.29340717347703099</v>
      </c>
    </row>
    <row r="41" spans="1:8" ht="15" thickBot="1" x14ac:dyDescent="0.35">
      <c r="A41" s="1360" t="s">
        <v>51</v>
      </c>
      <c r="B41" s="471" t="s">
        <v>265</v>
      </c>
      <c r="C41" s="500">
        <v>33.8855289976742</v>
      </c>
      <c r="D41" s="699">
        <v>25.514971503772099</v>
      </c>
      <c r="E41" s="1105">
        <v>72.699510096888304</v>
      </c>
      <c r="F41" s="699">
        <v>68.982886208200796</v>
      </c>
      <c r="G41" s="500">
        <v>2.5434309378232198</v>
      </c>
      <c r="H41" s="500">
        <v>2.6359203940113902</v>
      </c>
    </row>
    <row r="42" spans="1:8" ht="15" thickBot="1" x14ac:dyDescent="0.35">
      <c r="A42" s="1361"/>
      <c r="B42" s="473" t="s">
        <v>17</v>
      </c>
      <c r="C42" s="496">
        <v>319</v>
      </c>
      <c r="D42" s="528">
        <v>315</v>
      </c>
      <c r="E42" s="527">
        <v>319</v>
      </c>
      <c r="F42" s="528">
        <v>315</v>
      </c>
      <c r="G42" s="496">
        <v>319</v>
      </c>
      <c r="H42" s="496">
        <v>315</v>
      </c>
    </row>
    <row r="43" spans="1:8" ht="15" thickBot="1" x14ac:dyDescent="0.35">
      <c r="A43" s="1361"/>
      <c r="B43" s="473" t="s">
        <v>18</v>
      </c>
      <c r="C43" s="496">
        <v>254</v>
      </c>
      <c r="D43" s="528">
        <v>252</v>
      </c>
      <c r="E43" s="527">
        <v>254</v>
      </c>
      <c r="F43" s="528">
        <v>252</v>
      </c>
      <c r="G43" s="496">
        <v>254</v>
      </c>
      <c r="H43" s="496">
        <v>252</v>
      </c>
    </row>
    <row r="44" spans="1:8" ht="15" thickBot="1" x14ac:dyDescent="0.35">
      <c r="A44" s="1361"/>
      <c r="B44" s="471" t="s">
        <v>252</v>
      </c>
      <c r="C44" s="501">
        <v>7.8819999999999997</v>
      </c>
      <c r="D44" s="1102">
        <v>9.9619999999999997</v>
      </c>
      <c r="E44" s="527">
        <v>55</v>
      </c>
      <c r="F44" s="528">
        <v>50</v>
      </c>
      <c r="G44" s="496">
        <v>2</v>
      </c>
      <c r="H44" s="496">
        <v>2</v>
      </c>
    </row>
    <row r="45" spans="1:8" ht="15" thickBot="1" x14ac:dyDescent="0.35">
      <c r="A45" s="1361"/>
      <c r="B45" s="473" t="s">
        <v>287</v>
      </c>
      <c r="C45" s="493">
        <v>55.014921994188001</v>
      </c>
      <c r="D45" s="701">
        <v>39.436642297398301</v>
      </c>
      <c r="E45" s="1100">
        <v>87.302839324217004</v>
      </c>
      <c r="F45" s="701">
        <v>70.901540090555002</v>
      </c>
      <c r="G45" s="493">
        <v>2.1627402143274002</v>
      </c>
      <c r="H45" s="493">
        <v>2.08649771178293</v>
      </c>
    </row>
    <row r="46" spans="1:8" x14ac:dyDescent="0.3">
      <c r="A46" s="1418"/>
      <c r="B46" s="823" t="s">
        <v>254</v>
      </c>
      <c r="C46" s="493">
        <v>6.4734291156795303</v>
      </c>
      <c r="D46" s="701">
        <v>4.6587608209829003</v>
      </c>
      <c r="E46" s="1100">
        <v>10.272644611267101</v>
      </c>
      <c r="F46" s="701">
        <v>8.3757971743709199</v>
      </c>
      <c r="G46" s="493">
        <v>0.25448269243310101</v>
      </c>
      <c r="H46" s="493">
        <v>0.24648380862196401</v>
      </c>
    </row>
    <row r="47" spans="1:8" ht="15" thickBot="1" x14ac:dyDescent="0.35">
      <c r="A47" s="1360" t="s">
        <v>56</v>
      </c>
      <c r="B47" s="471" t="s">
        <v>265</v>
      </c>
      <c r="C47" s="500">
        <v>32.935263084633</v>
      </c>
      <c r="D47" s="699">
        <v>28.8481264216414</v>
      </c>
      <c r="E47" s="1105">
        <v>77.871263449578507</v>
      </c>
      <c r="F47" s="699">
        <v>80.305925019817494</v>
      </c>
      <c r="G47" s="500">
        <v>2.6867654546158901</v>
      </c>
      <c r="H47" s="500">
        <v>2.6252691669681001</v>
      </c>
    </row>
    <row r="48" spans="1:8" ht="15" thickBot="1" x14ac:dyDescent="0.35">
      <c r="A48" s="1361"/>
      <c r="B48" s="473" t="s">
        <v>17</v>
      </c>
      <c r="C48" s="502">
        <v>1289</v>
      </c>
      <c r="D48" s="700">
        <v>1392</v>
      </c>
      <c r="E48" s="1106">
        <v>1289</v>
      </c>
      <c r="F48" s="700">
        <v>1392</v>
      </c>
      <c r="G48" s="502">
        <v>1289</v>
      </c>
      <c r="H48" s="502">
        <v>1392</v>
      </c>
    </row>
    <row r="49" spans="1:8" ht="15" thickBot="1" x14ac:dyDescent="0.35">
      <c r="A49" s="1361"/>
      <c r="B49" s="473" t="s">
        <v>18</v>
      </c>
      <c r="C49" s="496">
        <v>996</v>
      </c>
      <c r="D49" s="700">
        <v>1074</v>
      </c>
      <c r="E49" s="527">
        <v>996</v>
      </c>
      <c r="F49" s="700">
        <v>1074</v>
      </c>
      <c r="G49" s="496">
        <v>996</v>
      </c>
      <c r="H49" s="502">
        <v>1074</v>
      </c>
    </row>
    <row r="50" spans="1:8" ht="15" thickBot="1" x14ac:dyDescent="0.35">
      <c r="A50" s="1361"/>
      <c r="B50" s="471" t="s">
        <v>252</v>
      </c>
      <c r="C50" s="501">
        <v>11.273999999999999</v>
      </c>
      <c r="D50" s="1102">
        <v>9.7089999999999996</v>
      </c>
      <c r="E50" s="527">
        <v>54</v>
      </c>
      <c r="F50" s="528">
        <v>60</v>
      </c>
      <c r="G50" s="496">
        <v>2</v>
      </c>
      <c r="H50" s="496">
        <v>2</v>
      </c>
    </row>
    <row r="51" spans="1:8" ht="15" thickBot="1" x14ac:dyDescent="0.35">
      <c r="A51" s="1361"/>
      <c r="B51" s="473" t="s">
        <v>287</v>
      </c>
      <c r="C51" s="493">
        <v>55.967860718929202</v>
      </c>
      <c r="D51" s="701">
        <v>49.677689643061598</v>
      </c>
      <c r="E51" s="1100">
        <v>93.063115417964696</v>
      </c>
      <c r="F51" s="701">
        <v>86.829925318067296</v>
      </c>
      <c r="G51" s="493">
        <v>1.9583083398747001</v>
      </c>
      <c r="H51" s="493">
        <v>1.94916713551667</v>
      </c>
    </row>
    <row r="52" spans="1:8" x14ac:dyDescent="0.3">
      <c r="A52" s="1418"/>
      <c r="B52" s="823" t="s">
        <v>254</v>
      </c>
      <c r="C52" s="493">
        <v>3.32567489044273</v>
      </c>
      <c r="D52" s="701">
        <v>2.84269328014503</v>
      </c>
      <c r="E52" s="1100">
        <v>5.5299177455825497</v>
      </c>
      <c r="F52" s="701">
        <v>4.9686458245273704</v>
      </c>
      <c r="G52" s="493">
        <v>0.116364942129424</v>
      </c>
      <c r="H52" s="493">
        <v>0.111536674870037</v>
      </c>
    </row>
    <row r="53" spans="1:8" ht="15" thickBot="1" x14ac:dyDescent="0.35">
      <c r="A53" s="1360" t="s">
        <v>66</v>
      </c>
      <c r="B53" s="471" t="s">
        <v>265</v>
      </c>
      <c r="C53" s="500">
        <v>32.813200672006403</v>
      </c>
      <c r="D53" s="699">
        <v>26.008621324744102</v>
      </c>
      <c r="E53" s="1105">
        <v>73.162165185552894</v>
      </c>
      <c r="F53" s="699">
        <v>68.035900207816496</v>
      </c>
      <c r="G53" s="500">
        <v>2.7498836026111801</v>
      </c>
      <c r="H53" s="500">
        <v>2.6869209953548499</v>
      </c>
    </row>
    <row r="54" spans="1:8" ht="15" thickBot="1" x14ac:dyDescent="0.35">
      <c r="A54" s="1361"/>
      <c r="B54" s="473" t="s">
        <v>17</v>
      </c>
      <c r="C54" s="496">
        <v>372</v>
      </c>
      <c r="D54" s="528">
        <v>444</v>
      </c>
      <c r="E54" s="527">
        <v>372</v>
      </c>
      <c r="F54" s="528">
        <v>444</v>
      </c>
      <c r="G54" s="496">
        <v>372</v>
      </c>
      <c r="H54" s="496">
        <v>444</v>
      </c>
    </row>
    <row r="55" spans="1:8" ht="15" thickBot="1" x14ac:dyDescent="0.35">
      <c r="A55" s="1361"/>
      <c r="B55" s="473" t="s">
        <v>18</v>
      </c>
      <c r="C55" s="496">
        <v>414</v>
      </c>
      <c r="D55" s="528">
        <v>510</v>
      </c>
      <c r="E55" s="527">
        <v>414</v>
      </c>
      <c r="F55" s="528">
        <v>510</v>
      </c>
      <c r="G55" s="496">
        <v>414</v>
      </c>
      <c r="H55" s="496">
        <v>510</v>
      </c>
    </row>
    <row r="56" spans="1:8" ht="15" thickBot="1" x14ac:dyDescent="0.35">
      <c r="A56" s="1361"/>
      <c r="B56" s="471" t="s">
        <v>252</v>
      </c>
      <c r="C56" s="501">
        <v>11.53</v>
      </c>
      <c r="D56" s="1102">
        <v>8.0289999999999999</v>
      </c>
      <c r="E56" s="527">
        <v>56</v>
      </c>
      <c r="F56" s="528">
        <v>48</v>
      </c>
      <c r="G56" s="496">
        <v>2</v>
      </c>
      <c r="H56" s="496">
        <v>2</v>
      </c>
    </row>
    <row r="57" spans="1:8" ht="15" thickBot="1" x14ac:dyDescent="0.35">
      <c r="A57" s="1361"/>
      <c r="B57" s="473" t="s">
        <v>287</v>
      </c>
      <c r="C57" s="493">
        <v>46.975838929879302</v>
      </c>
      <c r="D57" s="701">
        <v>48.597254275027097</v>
      </c>
      <c r="E57" s="1100">
        <v>73.912922149043098</v>
      </c>
      <c r="F57" s="701">
        <v>80.328256313193506</v>
      </c>
      <c r="G57" s="493">
        <v>1.99334259506981</v>
      </c>
      <c r="H57" s="493">
        <v>2.0391675918413701</v>
      </c>
    </row>
    <row r="58" spans="1:8" x14ac:dyDescent="0.3">
      <c r="A58" s="1418"/>
      <c r="B58" s="823" t="s">
        <v>254</v>
      </c>
      <c r="C58" s="493">
        <v>4.3295736108576204</v>
      </c>
      <c r="D58" s="701">
        <v>4.0355004313712097</v>
      </c>
      <c r="E58" s="1100">
        <v>6.8122559283198898</v>
      </c>
      <c r="F58" s="701">
        <v>6.6704326785344596</v>
      </c>
      <c r="G58" s="493">
        <v>0.18371834742313201</v>
      </c>
      <c r="H58" s="493">
        <v>0.16933182376813299</v>
      </c>
    </row>
    <row r="59" spans="1:8" ht="15" thickBot="1" x14ac:dyDescent="0.35">
      <c r="A59" s="1360" t="s">
        <v>71</v>
      </c>
      <c r="B59" s="471" t="s">
        <v>265</v>
      </c>
      <c r="C59" s="500">
        <v>30.488454664283999</v>
      </c>
      <c r="D59" s="699">
        <v>33.9803374883492</v>
      </c>
      <c r="E59" s="1105">
        <v>64.497428651303906</v>
      </c>
      <c r="F59" s="699">
        <v>80.288633458842398</v>
      </c>
      <c r="G59" s="500">
        <v>2.5605038370529498</v>
      </c>
      <c r="H59" s="500">
        <v>2.7754543563111702</v>
      </c>
    </row>
    <row r="60" spans="1:8" ht="15" thickBot="1" x14ac:dyDescent="0.35">
      <c r="A60" s="1361"/>
      <c r="B60" s="473" t="s">
        <v>17</v>
      </c>
      <c r="C60" s="496">
        <v>84</v>
      </c>
      <c r="D60" s="528">
        <v>104</v>
      </c>
      <c r="E60" s="527">
        <v>84</v>
      </c>
      <c r="F60" s="528">
        <v>104</v>
      </c>
      <c r="G60" s="496">
        <v>84</v>
      </c>
      <c r="H60" s="496">
        <v>104</v>
      </c>
    </row>
    <row r="61" spans="1:8" ht="15" thickBot="1" x14ac:dyDescent="0.35">
      <c r="A61" s="1361"/>
      <c r="B61" s="473" t="s">
        <v>18</v>
      </c>
      <c r="C61" s="496">
        <v>72</v>
      </c>
      <c r="D61" s="528">
        <v>80</v>
      </c>
      <c r="E61" s="527">
        <v>72</v>
      </c>
      <c r="F61" s="528">
        <v>80</v>
      </c>
      <c r="G61" s="496">
        <v>72</v>
      </c>
      <c r="H61" s="496">
        <v>80</v>
      </c>
    </row>
    <row r="62" spans="1:8" ht="15" thickBot="1" x14ac:dyDescent="0.35">
      <c r="A62" s="1361"/>
      <c r="B62" s="471" t="s">
        <v>252</v>
      </c>
      <c r="C62" s="501">
        <v>6.9290000000000003</v>
      </c>
      <c r="D62" s="1102">
        <v>16.292000000000002</v>
      </c>
      <c r="E62" s="527">
        <v>30</v>
      </c>
      <c r="F62" s="528">
        <v>60</v>
      </c>
      <c r="G62" s="496">
        <v>2</v>
      </c>
      <c r="H62" s="496">
        <v>3</v>
      </c>
    </row>
    <row r="63" spans="1:8" ht="15" thickBot="1" x14ac:dyDescent="0.35">
      <c r="A63" s="1361"/>
      <c r="B63" s="473" t="s">
        <v>287</v>
      </c>
      <c r="C63" s="493">
        <v>53.490106690671396</v>
      </c>
      <c r="D63" s="701">
        <v>73.921744578017396</v>
      </c>
      <c r="E63" s="1100">
        <v>81.917101464040101</v>
      </c>
      <c r="F63" s="701">
        <v>93.436062396813696</v>
      </c>
      <c r="G63" s="493">
        <v>1.9269923284770401</v>
      </c>
      <c r="H63" s="493">
        <v>1.92786851125724</v>
      </c>
    </row>
    <row r="64" spans="1:8" x14ac:dyDescent="0.3">
      <c r="A64" s="1418"/>
      <c r="B64" s="823" t="s">
        <v>254</v>
      </c>
      <c r="C64" s="493">
        <v>11.8216465256601</v>
      </c>
      <c r="D64" s="701">
        <v>15.4987962130468</v>
      </c>
      <c r="E64" s="1100">
        <v>18.104189313262399</v>
      </c>
      <c r="F64" s="701">
        <v>19.5902639785423</v>
      </c>
      <c r="G64" s="493">
        <v>0.42587729907981597</v>
      </c>
      <c r="H64" s="493">
        <v>0.40420638544306497</v>
      </c>
    </row>
    <row r="65" spans="1:8" ht="15" thickBot="1" x14ac:dyDescent="0.35">
      <c r="A65" s="1360" t="s">
        <v>72</v>
      </c>
      <c r="B65" s="471" t="s">
        <v>265</v>
      </c>
      <c r="C65" s="500">
        <v>42.023304664933697</v>
      </c>
      <c r="D65" s="699">
        <v>34.302332510020598</v>
      </c>
      <c r="E65" s="1105">
        <v>101.342358234937</v>
      </c>
      <c r="F65" s="699">
        <v>90.726587145239606</v>
      </c>
      <c r="G65" s="500">
        <v>3.0575374329583398</v>
      </c>
      <c r="H65" s="500">
        <v>2.9928655037951502</v>
      </c>
    </row>
    <row r="66" spans="1:8" ht="15" thickBot="1" x14ac:dyDescent="0.35">
      <c r="A66" s="1361"/>
      <c r="B66" s="473" t="s">
        <v>17</v>
      </c>
      <c r="C66" s="496">
        <v>136</v>
      </c>
      <c r="D66" s="528">
        <v>155</v>
      </c>
      <c r="E66" s="527">
        <v>136</v>
      </c>
      <c r="F66" s="528">
        <v>155</v>
      </c>
      <c r="G66" s="496">
        <v>136</v>
      </c>
      <c r="H66" s="496">
        <v>155</v>
      </c>
    </row>
    <row r="67" spans="1:8" ht="15" thickBot="1" x14ac:dyDescent="0.35">
      <c r="A67" s="1361"/>
      <c r="B67" s="473" t="s">
        <v>18</v>
      </c>
      <c r="C67" s="496">
        <v>168</v>
      </c>
      <c r="D67" s="528">
        <v>204</v>
      </c>
      <c r="E67" s="527">
        <v>168</v>
      </c>
      <c r="F67" s="528">
        <v>204</v>
      </c>
      <c r="G67" s="496">
        <v>168</v>
      </c>
      <c r="H67" s="496">
        <v>204</v>
      </c>
    </row>
    <row r="68" spans="1:8" ht="15" thickBot="1" x14ac:dyDescent="0.35">
      <c r="A68" s="1361"/>
      <c r="B68" s="471" t="s">
        <v>252</v>
      </c>
      <c r="C68" s="501">
        <v>9.3490000000000002</v>
      </c>
      <c r="D68" s="1102">
        <v>8.8919999999999995</v>
      </c>
      <c r="E68" s="527">
        <v>60</v>
      </c>
      <c r="F68" s="528">
        <v>70</v>
      </c>
      <c r="G68" s="496">
        <v>3</v>
      </c>
      <c r="H68" s="496">
        <v>3</v>
      </c>
    </row>
    <row r="69" spans="1:8" ht="15" thickBot="1" x14ac:dyDescent="0.35">
      <c r="A69" s="1361"/>
      <c r="B69" s="473" t="s">
        <v>287</v>
      </c>
      <c r="C69" s="493">
        <v>71.565969016603503</v>
      </c>
      <c r="D69" s="701">
        <v>59.771260574847702</v>
      </c>
      <c r="E69" s="1100">
        <v>124.332407472475</v>
      </c>
      <c r="F69" s="701">
        <v>105.057169574922</v>
      </c>
      <c r="G69" s="493">
        <v>2.1481405089559802</v>
      </c>
      <c r="H69" s="493">
        <v>2.09950589521819</v>
      </c>
    </row>
    <row r="70" spans="1:8" x14ac:dyDescent="0.3">
      <c r="A70" s="1418"/>
      <c r="B70" s="823" t="s">
        <v>254</v>
      </c>
      <c r="C70" s="493">
        <v>10.354345895200501</v>
      </c>
      <c r="D70" s="701">
        <v>7.8478028644811797</v>
      </c>
      <c r="E70" s="1100">
        <v>17.988728031536098</v>
      </c>
      <c r="F70" s="701">
        <v>13.793718726944601</v>
      </c>
      <c r="G70" s="493">
        <v>0.31079841671761499</v>
      </c>
      <c r="H70" s="493">
        <v>0.27565937576062899</v>
      </c>
    </row>
    <row r="71" spans="1:8" x14ac:dyDescent="0.3">
      <c r="A71" s="491" t="s">
        <v>288</v>
      </c>
      <c r="B71" s="491"/>
      <c r="C71" s="492"/>
      <c r="D71" s="1098"/>
      <c r="E71" s="1099"/>
      <c r="F71" s="1098"/>
      <c r="G71" s="492"/>
      <c r="H71" s="492"/>
    </row>
    <row r="72" spans="1:8" ht="15" thickBot="1" x14ac:dyDescent="0.35">
      <c r="A72" s="1360" t="s">
        <v>27</v>
      </c>
      <c r="B72" s="471" t="s">
        <v>265</v>
      </c>
      <c r="C72" s="493">
        <v>32.509897196812901</v>
      </c>
      <c r="D72" s="701">
        <v>28.9847317222873</v>
      </c>
      <c r="E72" s="1100">
        <v>78.209354834119594</v>
      </c>
      <c r="F72" s="701">
        <v>79.755570076985293</v>
      </c>
      <c r="G72" s="493">
        <v>2.7203018743152301</v>
      </c>
      <c r="H72" s="493">
        <v>2.63662981471587</v>
      </c>
    </row>
    <row r="73" spans="1:8" ht="15" thickBot="1" x14ac:dyDescent="0.35">
      <c r="A73" s="1361"/>
      <c r="B73" s="473" t="s">
        <v>17</v>
      </c>
      <c r="C73" s="502">
        <v>1183</v>
      </c>
      <c r="D73" s="700">
        <v>1291</v>
      </c>
      <c r="E73" s="1106">
        <v>1183</v>
      </c>
      <c r="F73" s="700">
        <v>1291</v>
      </c>
      <c r="G73" s="502">
        <v>1183</v>
      </c>
      <c r="H73" s="502">
        <v>1291</v>
      </c>
    </row>
    <row r="74" spans="1:8" ht="15" thickBot="1" x14ac:dyDescent="0.35">
      <c r="A74" s="1361"/>
      <c r="B74" s="473" t="s">
        <v>18</v>
      </c>
      <c r="C74" s="496">
        <v>910</v>
      </c>
      <c r="D74" s="528">
        <v>984</v>
      </c>
      <c r="E74" s="527">
        <v>910</v>
      </c>
      <c r="F74" s="528">
        <v>984</v>
      </c>
      <c r="G74" s="496">
        <v>910</v>
      </c>
      <c r="H74" s="496">
        <v>984</v>
      </c>
    </row>
    <row r="75" spans="1:8" ht="15" thickBot="1" x14ac:dyDescent="0.35">
      <c r="A75" s="1361"/>
      <c r="B75" s="471" t="s">
        <v>252</v>
      </c>
      <c r="C75" s="501">
        <v>11.231999999999999</v>
      </c>
      <c r="D75" s="1102">
        <v>9.9039999999999999</v>
      </c>
      <c r="E75" s="527">
        <v>55</v>
      </c>
      <c r="F75" s="528">
        <v>60</v>
      </c>
      <c r="G75" s="496">
        <v>2</v>
      </c>
      <c r="H75" s="496">
        <v>2</v>
      </c>
    </row>
    <row r="76" spans="1:8" ht="15" thickBot="1" x14ac:dyDescent="0.35">
      <c r="A76" s="1361"/>
      <c r="B76" s="473" t="s">
        <v>287</v>
      </c>
      <c r="C76" s="497">
        <v>54.509070329425398</v>
      </c>
      <c r="D76" s="520">
        <v>50.231894644890403</v>
      </c>
      <c r="E76" s="517">
        <v>91.410700382457094</v>
      </c>
      <c r="F76" s="520">
        <v>86.453035218423196</v>
      </c>
      <c r="G76" s="497">
        <v>1.9627569940712499</v>
      </c>
      <c r="H76" s="497">
        <v>1.9493663545216</v>
      </c>
    </row>
    <row r="77" spans="1:8" x14ac:dyDescent="0.3">
      <c r="A77" s="1418"/>
      <c r="B77" s="823" t="s">
        <v>254</v>
      </c>
      <c r="C77" s="504">
        <v>3.38858849914791</v>
      </c>
      <c r="D77" s="809">
        <v>3.0029822389160299</v>
      </c>
      <c r="E77" s="1107">
        <v>5.6826000910134198</v>
      </c>
      <c r="F77" s="809">
        <v>5.1683682468408696</v>
      </c>
      <c r="G77" s="504">
        <v>0.122015945906558</v>
      </c>
      <c r="H77" s="504">
        <v>0.116537761140657</v>
      </c>
    </row>
    <row r="78" spans="1:8" ht="15" thickBot="1" x14ac:dyDescent="0.35">
      <c r="A78" s="1360" t="s">
        <v>84</v>
      </c>
      <c r="B78" s="471" t="s">
        <v>265</v>
      </c>
      <c r="C78" s="500">
        <v>35.4334920057468</v>
      </c>
      <c r="D78" s="699">
        <v>27.813983456487399</v>
      </c>
      <c r="E78" s="1105">
        <v>79.009887638471895</v>
      </c>
      <c r="F78" s="699">
        <v>71.034239026451203</v>
      </c>
      <c r="G78" s="500">
        <v>2.6747490697777199</v>
      </c>
      <c r="H78" s="500">
        <v>2.6552615868359499</v>
      </c>
    </row>
    <row r="79" spans="1:8" ht="15" thickBot="1" x14ac:dyDescent="0.35">
      <c r="A79" s="1361"/>
      <c r="B79" s="473" t="s">
        <v>17</v>
      </c>
      <c r="C79" s="496">
        <v>361</v>
      </c>
      <c r="D79" s="528">
        <v>407</v>
      </c>
      <c r="E79" s="527">
        <v>361</v>
      </c>
      <c r="F79" s="528">
        <v>407</v>
      </c>
      <c r="G79" s="496">
        <v>361</v>
      </c>
      <c r="H79" s="496">
        <v>407</v>
      </c>
    </row>
    <row r="80" spans="1:8" ht="15" thickBot="1" x14ac:dyDescent="0.35">
      <c r="A80" s="1361"/>
      <c r="B80" s="473" t="s">
        <v>18</v>
      </c>
      <c r="C80" s="496">
        <v>346</v>
      </c>
      <c r="D80" s="528">
        <v>420</v>
      </c>
      <c r="E80" s="527">
        <v>346</v>
      </c>
      <c r="F80" s="528">
        <v>420</v>
      </c>
      <c r="G80" s="496">
        <v>346</v>
      </c>
      <c r="H80" s="496">
        <v>420</v>
      </c>
    </row>
    <row r="81" spans="1:8" ht="15" thickBot="1" x14ac:dyDescent="0.35">
      <c r="A81" s="1361"/>
      <c r="B81" s="471" t="s">
        <v>252</v>
      </c>
      <c r="C81" s="494">
        <v>10.285</v>
      </c>
      <c r="D81" s="518">
        <v>7.3529999999999998</v>
      </c>
      <c r="E81" s="1101">
        <v>52</v>
      </c>
      <c r="F81" s="530">
        <v>47</v>
      </c>
      <c r="G81" s="495">
        <v>2</v>
      </c>
      <c r="H81" s="495">
        <v>2</v>
      </c>
    </row>
    <row r="82" spans="1:8" ht="15" thickBot="1" x14ac:dyDescent="0.35">
      <c r="A82" s="1361"/>
      <c r="B82" s="473" t="s">
        <v>287</v>
      </c>
      <c r="C82" s="497">
        <v>62.648282648396901</v>
      </c>
      <c r="D82" s="520">
        <v>54.772774766262003</v>
      </c>
      <c r="E82" s="517">
        <v>87.624354119070304</v>
      </c>
      <c r="F82" s="520">
        <v>83.917419333540394</v>
      </c>
      <c r="G82" s="497">
        <v>1.8854343272476199</v>
      </c>
      <c r="H82" s="497">
        <v>2.1580535086899899</v>
      </c>
    </row>
    <row r="83" spans="1:8" x14ac:dyDescent="0.3">
      <c r="A83" s="1418"/>
      <c r="B83" s="823" t="s">
        <v>254</v>
      </c>
      <c r="C83" s="497">
        <v>6.3159964114431402</v>
      </c>
      <c r="D83" s="520">
        <v>5.0119975622597899</v>
      </c>
      <c r="E83" s="517">
        <v>8.8340028293693802</v>
      </c>
      <c r="F83" s="520">
        <v>7.6788861423523702</v>
      </c>
      <c r="G83" s="497">
        <v>0.19008336607950699</v>
      </c>
      <c r="H83" s="497">
        <v>0.19747326972090501</v>
      </c>
    </row>
    <row r="84" spans="1:8" ht="15" thickBot="1" x14ac:dyDescent="0.35">
      <c r="A84" s="1360" t="s">
        <v>89</v>
      </c>
      <c r="B84" s="471" t="s">
        <v>265</v>
      </c>
      <c r="C84" s="500">
        <v>29.503096180006299</v>
      </c>
      <c r="D84" s="699">
        <v>25.792774584469001</v>
      </c>
      <c r="E84" s="1105">
        <v>68.130166174583294</v>
      </c>
      <c r="F84" s="699">
        <v>78.086344619284802</v>
      </c>
      <c r="G84" s="500">
        <v>2.53126059207607</v>
      </c>
      <c r="H84" s="500">
        <v>2.7894123681663099</v>
      </c>
    </row>
    <row r="85" spans="1:8" ht="15" thickBot="1" x14ac:dyDescent="0.35">
      <c r="A85" s="1361"/>
      <c r="B85" s="473" t="s">
        <v>17</v>
      </c>
      <c r="C85" s="496">
        <v>110</v>
      </c>
      <c r="D85" s="528">
        <v>128</v>
      </c>
      <c r="E85" s="527">
        <v>110</v>
      </c>
      <c r="F85" s="528">
        <v>128</v>
      </c>
      <c r="G85" s="496">
        <v>110</v>
      </c>
      <c r="H85" s="496">
        <v>128</v>
      </c>
    </row>
    <row r="86" spans="1:8" ht="15" thickBot="1" x14ac:dyDescent="0.35">
      <c r="A86" s="1361"/>
      <c r="B86" s="473" t="s">
        <v>18</v>
      </c>
      <c r="C86" s="496">
        <v>86</v>
      </c>
      <c r="D86" s="528">
        <v>101</v>
      </c>
      <c r="E86" s="527">
        <v>86</v>
      </c>
      <c r="F86" s="528">
        <v>101</v>
      </c>
      <c r="G86" s="496">
        <v>86</v>
      </c>
      <c r="H86" s="496">
        <v>101</v>
      </c>
    </row>
    <row r="87" spans="1:8" ht="15" thickBot="1" x14ac:dyDescent="0.35">
      <c r="A87" s="1361"/>
      <c r="B87" s="471" t="s">
        <v>252</v>
      </c>
      <c r="C87" s="494">
        <v>7.694</v>
      </c>
      <c r="D87" s="518">
        <v>17.108000000000001</v>
      </c>
      <c r="E87" s="1101">
        <v>52</v>
      </c>
      <c r="F87" s="530">
        <v>64</v>
      </c>
      <c r="G87" s="495">
        <v>2</v>
      </c>
      <c r="H87" s="495">
        <v>2</v>
      </c>
    </row>
    <row r="88" spans="1:8" ht="15" thickBot="1" x14ac:dyDescent="0.35">
      <c r="A88" s="1361"/>
      <c r="B88" s="473" t="s">
        <v>287</v>
      </c>
      <c r="C88" s="497">
        <v>48.145645559561999</v>
      </c>
      <c r="D88" s="520">
        <v>32.122607434817503</v>
      </c>
      <c r="E88" s="517">
        <v>65.852955684209107</v>
      </c>
      <c r="F88" s="520">
        <v>73.665373768600702</v>
      </c>
      <c r="G88" s="497">
        <v>1.92692585872893</v>
      </c>
      <c r="H88" s="497">
        <v>2.1802571984687198</v>
      </c>
    </row>
    <row r="89" spans="1:8" x14ac:dyDescent="0.3">
      <c r="A89" s="1418"/>
      <c r="B89" s="823" t="s">
        <v>254</v>
      </c>
      <c r="C89" s="497">
        <v>9.7359546504636008</v>
      </c>
      <c r="D89" s="520">
        <v>5.9940568414511999</v>
      </c>
      <c r="E89" s="517">
        <v>13.3167056478094</v>
      </c>
      <c r="F89" s="520">
        <v>13.7459089680604</v>
      </c>
      <c r="G89" s="497">
        <v>0.38966063404802698</v>
      </c>
      <c r="H89" s="497">
        <v>0.40683451999104198</v>
      </c>
    </row>
    <row r="90" spans="1:8" ht="15" thickBot="1" x14ac:dyDescent="0.35">
      <c r="A90" s="1360" t="s">
        <v>90</v>
      </c>
      <c r="B90" s="471" t="s">
        <v>265</v>
      </c>
      <c r="C90" s="500">
        <v>42.7763143305908</v>
      </c>
      <c r="D90" s="699">
        <v>25.3179092046358</v>
      </c>
      <c r="E90" s="1105">
        <v>91.643301308702604</v>
      </c>
      <c r="F90" s="699">
        <v>73.732470026947098</v>
      </c>
      <c r="G90" s="500">
        <v>3.01579833364723</v>
      </c>
      <c r="H90" s="500">
        <v>3.08836452966885</v>
      </c>
    </row>
    <row r="91" spans="1:8" ht="15" thickBot="1" x14ac:dyDescent="0.35">
      <c r="A91" s="1361"/>
      <c r="B91" s="473" t="s">
        <v>17</v>
      </c>
      <c r="C91" s="496">
        <v>71</v>
      </c>
      <c r="D91" s="528">
        <v>86</v>
      </c>
      <c r="E91" s="527">
        <v>71</v>
      </c>
      <c r="F91" s="528">
        <v>86</v>
      </c>
      <c r="G91" s="496">
        <v>71</v>
      </c>
      <c r="H91" s="496">
        <v>86</v>
      </c>
    </row>
    <row r="92" spans="1:8" ht="15" thickBot="1" x14ac:dyDescent="0.35">
      <c r="A92" s="1361"/>
      <c r="B92" s="473" t="s">
        <v>18</v>
      </c>
      <c r="C92" s="496">
        <v>122</v>
      </c>
      <c r="D92" s="528">
        <v>145</v>
      </c>
      <c r="E92" s="527">
        <v>122</v>
      </c>
      <c r="F92" s="528">
        <v>145</v>
      </c>
      <c r="G92" s="496">
        <v>122</v>
      </c>
      <c r="H92" s="496">
        <v>145</v>
      </c>
    </row>
    <row r="93" spans="1:8" ht="15" thickBot="1" x14ac:dyDescent="0.35">
      <c r="A93" s="1361"/>
      <c r="B93" s="471" t="s">
        <v>252</v>
      </c>
      <c r="C93" s="494">
        <v>11.555</v>
      </c>
      <c r="D93" s="518">
        <v>6.9020000000000001</v>
      </c>
      <c r="E93" s="1101">
        <v>60</v>
      </c>
      <c r="F93" s="530">
        <v>46</v>
      </c>
      <c r="G93" s="495">
        <v>3</v>
      </c>
      <c r="H93" s="495">
        <v>3</v>
      </c>
    </row>
    <row r="94" spans="1:8" ht="15" thickBot="1" x14ac:dyDescent="0.35">
      <c r="A94" s="1361"/>
      <c r="B94" s="473" t="s">
        <v>287</v>
      </c>
      <c r="C94" s="497">
        <v>70.865141933270706</v>
      </c>
      <c r="D94" s="520">
        <v>57.848478661115301</v>
      </c>
      <c r="E94" s="517">
        <v>115.807165887636</v>
      </c>
      <c r="F94" s="520">
        <v>85.345031279720004</v>
      </c>
      <c r="G94" s="497">
        <v>2.1358808588806402</v>
      </c>
      <c r="H94" s="497">
        <v>2.1764443112472001</v>
      </c>
    </row>
    <row r="95" spans="1:8" x14ac:dyDescent="0.3">
      <c r="A95" s="1418"/>
      <c r="B95" s="823" t="s">
        <v>254</v>
      </c>
      <c r="C95" s="497">
        <v>12.031603173556</v>
      </c>
      <c r="D95" s="520">
        <v>9.0090437211904408</v>
      </c>
      <c r="E95" s="517">
        <v>19.661935707773502</v>
      </c>
      <c r="F95" s="520">
        <v>13.291224522766701</v>
      </c>
      <c r="G95" s="497">
        <v>0.36263345022640597</v>
      </c>
      <c r="H95" s="497">
        <v>0.33894896478828601</v>
      </c>
    </row>
    <row r="96" spans="1:8" ht="15" thickBot="1" x14ac:dyDescent="0.35">
      <c r="A96" s="1360" t="s">
        <v>91</v>
      </c>
      <c r="B96" s="471" t="s">
        <v>265</v>
      </c>
      <c r="C96" s="500">
        <v>31.831197445421001</v>
      </c>
      <c r="D96" s="699">
        <v>26.298000744060801</v>
      </c>
      <c r="E96" s="1105">
        <v>69.161785062820599</v>
      </c>
      <c r="F96" s="699">
        <v>60.5211911905295</v>
      </c>
      <c r="G96" s="500">
        <v>2.9967492464514698</v>
      </c>
      <c r="H96" s="500">
        <v>2.3727556515514299</v>
      </c>
    </row>
    <row r="97" spans="1:8" ht="15" thickBot="1" x14ac:dyDescent="0.35">
      <c r="A97" s="1361"/>
      <c r="B97" s="473" t="s">
        <v>17</v>
      </c>
      <c r="C97" s="496">
        <v>104</v>
      </c>
      <c r="D97" s="528">
        <v>108</v>
      </c>
      <c r="E97" s="527">
        <v>104</v>
      </c>
      <c r="F97" s="528">
        <v>108</v>
      </c>
      <c r="G97" s="496">
        <v>104</v>
      </c>
      <c r="H97" s="496">
        <v>108</v>
      </c>
    </row>
    <row r="98" spans="1:8" ht="15" thickBot="1" x14ac:dyDescent="0.35">
      <c r="A98" s="1361"/>
      <c r="B98" s="473" t="s">
        <v>18</v>
      </c>
      <c r="C98" s="496">
        <v>75</v>
      </c>
      <c r="D98" s="528">
        <v>78</v>
      </c>
      <c r="E98" s="527">
        <v>75</v>
      </c>
      <c r="F98" s="528">
        <v>78</v>
      </c>
      <c r="G98" s="496">
        <v>75</v>
      </c>
      <c r="H98" s="496">
        <v>78</v>
      </c>
    </row>
    <row r="99" spans="1:8" ht="15" thickBot="1" x14ac:dyDescent="0.35">
      <c r="A99" s="1361"/>
      <c r="B99" s="471" t="s">
        <v>252</v>
      </c>
      <c r="C99" s="494">
        <v>8.6829999999999998</v>
      </c>
      <c r="D99" s="518">
        <v>3.9</v>
      </c>
      <c r="E99" s="1101">
        <v>60</v>
      </c>
      <c r="F99" s="530">
        <v>40</v>
      </c>
      <c r="G99" s="495">
        <v>3</v>
      </c>
      <c r="H99" s="495">
        <v>2</v>
      </c>
    </row>
    <row r="100" spans="1:8" ht="15" thickBot="1" x14ac:dyDescent="0.35">
      <c r="A100" s="1361"/>
      <c r="B100" s="473" t="s">
        <v>287</v>
      </c>
      <c r="C100" s="497">
        <v>49.833077770802099</v>
      </c>
      <c r="D100" s="520">
        <v>45.573290297222002</v>
      </c>
      <c r="E100" s="517">
        <v>77.812435541227998</v>
      </c>
      <c r="F100" s="520">
        <v>62.567604790573299</v>
      </c>
      <c r="G100" s="497">
        <v>2.0955060117376099</v>
      </c>
      <c r="H100" s="497">
        <v>2.06633850098906</v>
      </c>
    </row>
    <row r="101" spans="1:8" x14ac:dyDescent="0.3">
      <c r="A101" s="1418"/>
      <c r="B101" s="823" t="s">
        <v>254</v>
      </c>
      <c r="C101" s="497">
        <v>10.790904093022</v>
      </c>
      <c r="D101" s="520">
        <v>9.6768461678147002</v>
      </c>
      <c r="E101" s="517">
        <v>16.849581979097</v>
      </c>
      <c r="F101" s="520">
        <v>13.2853494381974</v>
      </c>
      <c r="G101" s="497">
        <v>0.45376295044454401</v>
      </c>
      <c r="H101" s="497">
        <v>0.43875787054863502</v>
      </c>
    </row>
    <row r="102" spans="1:8" ht="15" thickBot="1" x14ac:dyDescent="0.35">
      <c r="A102" s="1360" t="s">
        <v>66</v>
      </c>
      <c r="B102" s="471" t="s">
        <v>265</v>
      </c>
      <c r="C102" s="500">
        <v>33.734812512241596</v>
      </c>
      <c r="D102" s="699">
        <v>25.669645475269899</v>
      </c>
      <c r="E102" s="1105">
        <v>74.233784793445807</v>
      </c>
      <c r="F102" s="699">
        <v>68.712276244306807</v>
      </c>
      <c r="G102" s="500">
        <v>2.82765226370234</v>
      </c>
      <c r="H102" s="500">
        <v>2.7458183015427098</v>
      </c>
    </row>
    <row r="103" spans="1:8" ht="15" thickBot="1" x14ac:dyDescent="0.35">
      <c r="A103" s="1361"/>
      <c r="B103" s="473" t="s">
        <v>17</v>
      </c>
      <c r="C103" s="496">
        <v>304</v>
      </c>
      <c r="D103" s="528">
        <v>343</v>
      </c>
      <c r="E103" s="527">
        <v>304</v>
      </c>
      <c r="F103" s="528">
        <v>343</v>
      </c>
      <c r="G103" s="496">
        <v>304</v>
      </c>
      <c r="H103" s="496">
        <v>343</v>
      </c>
    </row>
    <row r="104" spans="1:8" ht="15" thickBot="1" x14ac:dyDescent="0.35">
      <c r="A104" s="1361"/>
      <c r="B104" s="473" t="s">
        <v>18</v>
      </c>
      <c r="C104" s="496">
        <v>344</v>
      </c>
      <c r="D104" s="528">
        <v>418</v>
      </c>
      <c r="E104" s="527">
        <v>344</v>
      </c>
      <c r="F104" s="528">
        <v>418</v>
      </c>
      <c r="G104" s="496">
        <v>344</v>
      </c>
      <c r="H104" s="496">
        <v>418</v>
      </c>
    </row>
    <row r="105" spans="1:8" ht="15" thickBot="1" x14ac:dyDescent="0.35">
      <c r="A105" s="1361"/>
      <c r="B105" s="471" t="s">
        <v>252</v>
      </c>
      <c r="C105" s="494">
        <v>11.064</v>
      </c>
      <c r="D105" s="518">
        <v>8.0289999999999999</v>
      </c>
      <c r="E105" s="1101">
        <v>57</v>
      </c>
      <c r="F105" s="530">
        <v>48</v>
      </c>
      <c r="G105" s="495">
        <v>2</v>
      </c>
      <c r="H105" s="495">
        <v>2</v>
      </c>
    </row>
    <row r="106" spans="1:8" ht="15" thickBot="1" x14ac:dyDescent="0.35">
      <c r="A106" s="1361"/>
      <c r="B106" s="473" t="s">
        <v>287</v>
      </c>
      <c r="C106" s="497">
        <v>48.319623772896001</v>
      </c>
      <c r="D106" s="520">
        <v>50.406866033567297</v>
      </c>
      <c r="E106" s="517">
        <v>75.718507637632499</v>
      </c>
      <c r="F106" s="520">
        <v>82.668833191134297</v>
      </c>
      <c r="G106" s="497">
        <v>2.0289944684665802</v>
      </c>
      <c r="H106" s="497">
        <v>2.0277237886287902</v>
      </c>
    </row>
    <row r="107" spans="1:8" x14ac:dyDescent="0.3">
      <c r="A107" s="1418"/>
      <c r="B107" s="823" t="s">
        <v>254</v>
      </c>
      <c r="C107" s="497">
        <v>4.8855681579592698</v>
      </c>
      <c r="D107" s="520">
        <v>4.6235154099167701</v>
      </c>
      <c r="E107" s="517">
        <v>7.65585286055388</v>
      </c>
      <c r="F107" s="520">
        <v>7.5827095444600099</v>
      </c>
      <c r="G107" s="497">
        <v>0.20515041289241601</v>
      </c>
      <c r="H107" s="497">
        <v>0.18599077708058301</v>
      </c>
    </row>
    <row r="108" spans="1:8" x14ac:dyDescent="0.3">
      <c r="A108" s="491" t="s">
        <v>96</v>
      </c>
      <c r="B108" s="491"/>
      <c r="C108" s="492"/>
      <c r="D108" s="1098"/>
      <c r="E108" s="1099"/>
      <c r="F108" s="1098"/>
      <c r="G108" s="492"/>
      <c r="H108" s="492"/>
    </row>
    <row r="109" spans="1:8" ht="15" thickBot="1" x14ac:dyDescent="0.35">
      <c r="A109" s="1360" t="s">
        <v>97</v>
      </c>
      <c r="B109" s="471" t="s">
        <v>265</v>
      </c>
      <c r="C109" s="493">
        <v>29.6860146404068</v>
      </c>
      <c r="D109" s="701">
        <v>26.119751900689501</v>
      </c>
      <c r="E109" s="1100">
        <v>74.027211995169694</v>
      </c>
      <c r="F109" s="701">
        <v>73.155304774140603</v>
      </c>
      <c r="G109" s="493">
        <v>2.7486403419266998</v>
      </c>
      <c r="H109" s="493">
        <v>2.6878369591419</v>
      </c>
    </row>
    <row r="110" spans="1:8" ht="15" thickBot="1" x14ac:dyDescent="0.35">
      <c r="A110" s="1361"/>
      <c r="B110" s="473" t="s">
        <v>17</v>
      </c>
      <c r="C110" s="502">
        <v>1339</v>
      </c>
      <c r="D110" s="700">
        <v>1521</v>
      </c>
      <c r="E110" s="1106">
        <v>1339</v>
      </c>
      <c r="F110" s="700">
        <v>1521</v>
      </c>
      <c r="G110" s="502">
        <v>1339</v>
      </c>
      <c r="H110" s="502">
        <v>1521</v>
      </c>
    </row>
    <row r="111" spans="1:8" ht="15" thickBot="1" x14ac:dyDescent="0.35">
      <c r="A111" s="1361"/>
      <c r="B111" s="473" t="s">
        <v>18</v>
      </c>
      <c r="C111" s="502">
        <v>1171</v>
      </c>
      <c r="D111" s="700">
        <v>1386</v>
      </c>
      <c r="E111" s="1106">
        <v>1171</v>
      </c>
      <c r="F111" s="700">
        <v>1386</v>
      </c>
      <c r="G111" s="502">
        <v>1171</v>
      </c>
      <c r="H111" s="502">
        <v>1386</v>
      </c>
    </row>
    <row r="112" spans="1:8" ht="15" thickBot="1" x14ac:dyDescent="0.35">
      <c r="A112" s="1361"/>
      <c r="B112" s="471" t="s">
        <v>252</v>
      </c>
      <c r="C112" s="501">
        <v>8.8369999999999997</v>
      </c>
      <c r="D112" s="1102">
        <v>7.734</v>
      </c>
      <c r="E112" s="527">
        <v>52</v>
      </c>
      <c r="F112" s="528">
        <v>55</v>
      </c>
      <c r="G112" s="496">
        <v>2</v>
      </c>
      <c r="H112" s="496">
        <v>2</v>
      </c>
    </row>
    <row r="113" spans="1:8" ht="15" thickBot="1" x14ac:dyDescent="0.35">
      <c r="A113" s="1361"/>
      <c r="B113" s="473" t="s">
        <v>287</v>
      </c>
      <c r="C113" s="493">
        <v>49.6157615325763</v>
      </c>
      <c r="D113" s="701">
        <v>50.526826068528997</v>
      </c>
      <c r="E113" s="1100">
        <v>82.441827282267397</v>
      </c>
      <c r="F113" s="701">
        <v>80.837393123586494</v>
      </c>
      <c r="G113" s="493">
        <v>1.87757490753289</v>
      </c>
      <c r="H113" s="493">
        <v>2.0421217733650598</v>
      </c>
    </row>
    <row r="114" spans="1:8" x14ac:dyDescent="0.3">
      <c r="A114" s="1418"/>
      <c r="B114" s="823" t="s">
        <v>254</v>
      </c>
      <c r="C114" s="504">
        <v>2.7190172800083099</v>
      </c>
      <c r="D114" s="809">
        <v>2.54513695335101</v>
      </c>
      <c r="E114" s="1107">
        <v>4.5179343428754501</v>
      </c>
      <c r="F114" s="809">
        <v>4.0719406394606503</v>
      </c>
      <c r="G114" s="504">
        <v>0.102893888159713</v>
      </c>
      <c r="H114" s="504">
        <v>0.10286574465581499</v>
      </c>
    </row>
    <row r="115" spans="1:8" ht="15" thickBot="1" x14ac:dyDescent="0.35">
      <c r="A115" s="1360" t="s">
        <v>107</v>
      </c>
      <c r="B115" s="471" t="s">
        <v>265</v>
      </c>
      <c r="C115" s="500">
        <v>37.150665138009899</v>
      </c>
      <c r="D115" s="699">
        <v>31.751542352431098</v>
      </c>
      <c r="E115" s="1105">
        <v>77.193431151807204</v>
      </c>
      <c r="F115" s="699">
        <v>79.340289430557604</v>
      </c>
      <c r="G115" s="500">
        <v>2.7035071627141201</v>
      </c>
      <c r="H115" s="500">
        <v>2.6887198787856899</v>
      </c>
    </row>
    <row r="116" spans="1:8" ht="15" thickBot="1" x14ac:dyDescent="0.35">
      <c r="A116" s="1361"/>
      <c r="B116" s="473" t="s">
        <v>17</v>
      </c>
      <c r="C116" s="502">
        <v>1155</v>
      </c>
      <c r="D116" s="700">
        <v>1202</v>
      </c>
      <c r="E116" s="1106">
        <v>1155</v>
      </c>
      <c r="F116" s="700">
        <v>1202</v>
      </c>
      <c r="G116" s="502">
        <v>1155</v>
      </c>
      <c r="H116" s="502">
        <v>1202</v>
      </c>
    </row>
    <row r="117" spans="1:8" ht="15" thickBot="1" x14ac:dyDescent="0.35">
      <c r="A117" s="1361"/>
      <c r="B117" s="473" t="s">
        <v>18</v>
      </c>
      <c r="C117" s="502">
        <v>1001</v>
      </c>
      <c r="D117" s="700">
        <v>1043</v>
      </c>
      <c r="E117" s="1106">
        <v>1001</v>
      </c>
      <c r="F117" s="700">
        <v>1043</v>
      </c>
      <c r="G117" s="502">
        <v>1001</v>
      </c>
      <c r="H117" s="502">
        <v>1043</v>
      </c>
    </row>
    <row r="118" spans="1:8" ht="15" thickBot="1" x14ac:dyDescent="0.35">
      <c r="A118" s="1361"/>
      <c r="B118" s="471" t="s">
        <v>252</v>
      </c>
      <c r="C118" s="501">
        <v>12.77</v>
      </c>
      <c r="D118" s="1102">
        <v>10.404</v>
      </c>
      <c r="E118" s="527">
        <v>57</v>
      </c>
      <c r="F118" s="528">
        <v>55</v>
      </c>
      <c r="G118" s="496">
        <v>2</v>
      </c>
      <c r="H118" s="496">
        <v>2</v>
      </c>
    </row>
    <row r="119" spans="1:8" ht="15" thickBot="1" x14ac:dyDescent="0.35">
      <c r="A119" s="1361"/>
      <c r="B119" s="473" t="s">
        <v>287</v>
      </c>
      <c r="C119" s="497">
        <v>60.759762255581897</v>
      </c>
      <c r="D119" s="520">
        <v>54.822693219168301</v>
      </c>
      <c r="E119" s="517">
        <v>90.263326878726602</v>
      </c>
      <c r="F119" s="520">
        <v>90.167900178530502</v>
      </c>
      <c r="G119" s="497">
        <v>2.04192739324301</v>
      </c>
      <c r="H119" s="497">
        <v>1.9946561227869699</v>
      </c>
    </row>
    <row r="120" spans="1:8" x14ac:dyDescent="0.3">
      <c r="A120" s="1418"/>
      <c r="B120" s="823" t="s">
        <v>254</v>
      </c>
      <c r="C120" s="504">
        <v>3.6013869020507601</v>
      </c>
      <c r="D120" s="809">
        <v>3.18338353926285</v>
      </c>
      <c r="E120" s="1107">
        <v>5.3501388268962202</v>
      </c>
      <c r="F120" s="809">
        <v>5.2357699402091704</v>
      </c>
      <c r="G120" s="504">
        <v>0.12103027227181801</v>
      </c>
      <c r="H120" s="504">
        <v>0.11582348649646</v>
      </c>
    </row>
    <row r="121" spans="1:8" ht="15" thickBot="1" x14ac:dyDescent="0.35">
      <c r="A121" s="1360" t="s">
        <v>117</v>
      </c>
      <c r="B121" s="471" t="s">
        <v>265</v>
      </c>
      <c r="C121" s="500">
        <v>36.5402592127368</v>
      </c>
      <c r="D121" s="699">
        <v>29.0573755172997</v>
      </c>
      <c r="E121" s="1105">
        <v>79.125397025156502</v>
      </c>
      <c r="F121" s="699">
        <v>68.403861688409904</v>
      </c>
      <c r="G121" s="500">
        <v>2.6958557844150599</v>
      </c>
      <c r="H121" s="500">
        <v>2.5983992148774901</v>
      </c>
    </row>
    <row r="122" spans="1:8" ht="15" thickBot="1" x14ac:dyDescent="0.35">
      <c r="A122" s="1361"/>
      <c r="B122" s="473" t="s">
        <v>17</v>
      </c>
      <c r="C122" s="496">
        <v>524</v>
      </c>
      <c r="D122" s="528">
        <v>624</v>
      </c>
      <c r="E122" s="527">
        <v>524</v>
      </c>
      <c r="F122" s="528">
        <v>624</v>
      </c>
      <c r="G122" s="496">
        <v>524</v>
      </c>
      <c r="H122" s="496">
        <v>624</v>
      </c>
    </row>
    <row r="123" spans="1:8" ht="15" thickBot="1" x14ac:dyDescent="0.35">
      <c r="A123" s="1361"/>
      <c r="B123" s="473" t="s">
        <v>18</v>
      </c>
      <c r="C123" s="496">
        <v>475</v>
      </c>
      <c r="D123" s="528">
        <v>563</v>
      </c>
      <c r="E123" s="527">
        <v>475</v>
      </c>
      <c r="F123" s="528">
        <v>563</v>
      </c>
      <c r="G123" s="496">
        <v>475</v>
      </c>
      <c r="H123" s="496">
        <v>563</v>
      </c>
    </row>
    <row r="124" spans="1:8" ht="15" thickBot="1" x14ac:dyDescent="0.35">
      <c r="A124" s="1361"/>
      <c r="B124" s="471" t="s">
        <v>252</v>
      </c>
      <c r="C124" s="501">
        <v>15.288</v>
      </c>
      <c r="D124" s="1102">
        <v>11.831</v>
      </c>
      <c r="E124" s="527">
        <v>60</v>
      </c>
      <c r="F124" s="528">
        <v>50</v>
      </c>
      <c r="G124" s="496">
        <v>2</v>
      </c>
      <c r="H124" s="496">
        <v>2</v>
      </c>
    </row>
    <row r="125" spans="1:8" ht="15" thickBot="1" x14ac:dyDescent="0.35">
      <c r="A125" s="1361"/>
      <c r="B125" s="473" t="s">
        <v>287</v>
      </c>
      <c r="C125" s="497">
        <v>59.055193595684798</v>
      </c>
      <c r="D125" s="520">
        <v>49.014636204450603</v>
      </c>
      <c r="E125" s="517">
        <v>90.625307917229307</v>
      </c>
      <c r="F125" s="520">
        <v>73.020084636946294</v>
      </c>
      <c r="G125" s="497">
        <v>2.1643316659348399</v>
      </c>
      <c r="H125" s="497">
        <v>2.1684715101282599</v>
      </c>
    </row>
    <row r="126" spans="1:8" x14ac:dyDescent="0.3">
      <c r="A126" s="1418"/>
      <c r="B126" s="823" t="s">
        <v>254</v>
      </c>
      <c r="C126" s="504">
        <v>5.0813843580429596</v>
      </c>
      <c r="D126" s="809">
        <v>3.8738458919685099</v>
      </c>
      <c r="E126" s="1107">
        <v>7.7978242734451797</v>
      </c>
      <c r="F126" s="809">
        <v>5.7711038336002796</v>
      </c>
      <c r="G126" s="504">
        <v>0.18622919345915001</v>
      </c>
      <c r="H126" s="504">
        <v>0.17138400081807301</v>
      </c>
    </row>
    <row r="127" spans="1:8" ht="15" thickBot="1" x14ac:dyDescent="0.35">
      <c r="A127" s="1360" t="s">
        <v>125</v>
      </c>
      <c r="B127" s="471" t="s">
        <v>265</v>
      </c>
      <c r="C127" s="500">
        <v>42.404061844827801</v>
      </c>
      <c r="D127" s="699">
        <v>29.596814306533499</v>
      </c>
      <c r="E127" s="1105">
        <v>80.455539354680795</v>
      </c>
      <c r="F127" s="699">
        <v>80.458214013349703</v>
      </c>
      <c r="G127" s="500">
        <v>2.6665930906615198</v>
      </c>
      <c r="H127" s="500">
        <v>2.1062021706796599</v>
      </c>
    </row>
    <row r="128" spans="1:8" ht="15" thickBot="1" x14ac:dyDescent="0.35">
      <c r="A128" s="1361"/>
      <c r="B128" s="473" t="s">
        <v>17</v>
      </c>
      <c r="C128" s="496">
        <v>155</v>
      </c>
      <c r="D128" s="528">
        <v>120</v>
      </c>
      <c r="E128" s="527">
        <v>155</v>
      </c>
      <c r="F128" s="528">
        <v>120</v>
      </c>
      <c r="G128" s="496">
        <v>155</v>
      </c>
      <c r="H128" s="496">
        <v>120</v>
      </c>
    </row>
    <row r="129" spans="1:8" ht="15" thickBot="1" x14ac:dyDescent="0.35">
      <c r="A129" s="1361"/>
      <c r="B129" s="473" t="s">
        <v>18</v>
      </c>
      <c r="C129" s="496">
        <v>129</v>
      </c>
      <c r="D129" s="528">
        <v>106</v>
      </c>
      <c r="E129" s="527">
        <v>129</v>
      </c>
      <c r="F129" s="528">
        <v>106</v>
      </c>
      <c r="G129" s="496">
        <v>129</v>
      </c>
      <c r="H129" s="496">
        <v>106</v>
      </c>
    </row>
    <row r="130" spans="1:8" ht="15" thickBot="1" x14ac:dyDescent="0.35">
      <c r="A130" s="1361"/>
      <c r="B130" s="471" t="s">
        <v>252</v>
      </c>
      <c r="C130" s="501">
        <v>22.215</v>
      </c>
      <c r="D130" s="1102">
        <v>10.452999999999999</v>
      </c>
      <c r="E130" s="527">
        <v>56</v>
      </c>
      <c r="F130" s="528">
        <v>60</v>
      </c>
      <c r="G130" s="496">
        <v>2</v>
      </c>
      <c r="H130" s="496">
        <v>2</v>
      </c>
    </row>
    <row r="131" spans="1:8" ht="15" thickBot="1" x14ac:dyDescent="0.35">
      <c r="A131" s="1361"/>
      <c r="B131" s="473" t="s">
        <v>287</v>
      </c>
      <c r="C131" s="497">
        <v>59.082806335600402</v>
      </c>
      <c r="D131" s="520">
        <v>50.596350058767598</v>
      </c>
      <c r="E131" s="517">
        <v>91.872316892906795</v>
      </c>
      <c r="F131" s="520">
        <v>103.10236779271401</v>
      </c>
      <c r="G131" s="497">
        <v>2.1146155192563398</v>
      </c>
      <c r="H131" s="497">
        <v>1.7447349932353899</v>
      </c>
    </row>
    <row r="132" spans="1:8" x14ac:dyDescent="0.3">
      <c r="A132" s="1418"/>
      <c r="B132" s="823" t="s">
        <v>254</v>
      </c>
      <c r="C132" s="535">
        <v>9.7552187827692194</v>
      </c>
      <c r="D132" s="795">
        <v>9.2158842116399899</v>
      </c>
      <c r="E132" s="534">
        <v>15.169126298426701</v>
      </c>
      <c r="F132" s="795">
        <v>18.7796052960331</v>
      </c>
      <c r="G132" s="535">
        <v>0.34914619516566497</v>
      </c>
      <c r="H132" s="535">
        <v>0.317795170184761</v>
      </c>
    </row>
    <row r="133" spans="1:8" ht="47.25" customHeight="1" x14ac:dyDescent="0.3">
      <c r="A133" s="1268" t="s">
        <v>1525</v>
      </c>
      <c r="B133" s="1268"/>
      <c r="C133" s="1268"/>
      <c r="D133" s="1268"/>
      <c r="E133" s="1268"/>
      <c r="F133" s="1268"/>
      <c r="G133" s="1268"/>
      <c r="H133" s="1268"/>
    </row>
  </sheetData>
  <mergeCells count="27">
    <mergeCell ref="A121:A126"/>
    <mergeCell ref="A127:A132"/>
    <mergeCell ref="A133:H133"/>
    <mergeCell ref="A84:A89"/>
    <mergeCell ref="A90:A95"/>
    <mergeCell ref="A96:A101"/>
    <mergeCell ref="A102:A107"/>
    <mergeCell ref="A109:A114"/>
    <mergeCell ref="A115:A120"/>
    <mergeCell ref="A78:A83"/>
    <mergeCell ref="A9:A14"/>
    <mergeCell ref="A16:A21"/>
    <mergeCell ref="A23:A28"/>
    <mergeCell ref="A29:A34"/>
    <mergeCell ref="A35:A40"/>
    <mergeCell ref="A41:A46"/>
    <mergeCell ref="A47:A52"/>
    <mergeCell ref="A53:A58"/>
    <mergeCell ref="A59:A64"/>
    <mergeCell ref="A65:A70"/>
    <mergeCell ref="A72:A77"/>
    <mergeCell ref="A1:H1"/>
    <mergeCell ref="A5:H5"/>
    <mergeCell ref="A6:B7"/>
    <mergeCell ref="C6:D6"/>
    <mergeCell ref="E6:F6"/>
    <mergeCell ref="G6:H6"/>
  </mergeCells>
  <hyperlinks>
    <hyperlink ref="A3" location="Kapitel6" display="&lt;  Zurück zur Übersicht"/>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5"/>
  <sheetViews>
    <sheetView showGridLines="0" zoomScaleNormal="100" workbookViewId="0">
      <selection sqref="A1:N1"/>
    </sheetView>
  </sheetViews>
  <sheetFormatPr baseColWidth="10" defaultColWidth="11.44140625" defaultRowHeight="14.4" x14ac:dyDescent="0.3"/>
  <cols>
    <col min="1" max="1" width="37.109375" style="443" customWidth="1"/>
    <col min="2" max="2" width="23" style="443" customWidth="1"/>
    <col min="3" max="18" width="15.6640625" style="443" customWidth="1"/>
    <col min="19" max="16384" width="11.44140625" style="443"/>
  </cols>
  <sheetData>
    <row r="1" spans="1:14" ht="24.6" x14ac:dyDescent="0.4">
      <c r="A1" s="1304" t="s">
        <v>1526</v>
      </c>
      <c r="B1" s="1304"/>
      <c r="C1" s="1304"/>
      <c r="D1" s="1304"/>
      <c r="E1" s="1304"/>
      <c r="F1" s="1304"/>
      <c r="G1" s="1304"/>
      <c r="H1" s="1304"/>
      <c r="I1" s="1304"/>
      <c r="J1" s="1304"/>
      <c r="K1" s="1304"/>
      <c r="L1" s="1304"/>
      <c r="M1" s="1304"/>
      <c r="N1" s="1304"/>
    </row>
    <row r="3" spans="1:14" x14ac:dyDescent="0.3">
      <c r="A3" s="434" t="s">
        <v>7</v>
      </c>
    </row>
    <row r="5" spans="1:14" ht="15" customHeight="1" x14ac:dyDescent="0.3">
      <c r="A5" s="1417" t="s">
        <v>1527</v>
      </c>
      <c r="B5" s="1417"/>
      <c r="C5" s="1417"/>
      <c r="D5" s="1417"/>
      <c r="E5" s="1417"/>
      <c r="F5" s="1417"/>
      <c r="G5" s="1417"/>
      <c r="H5" s="1417"/>
      <c r="I5" s="1417"/>
      <c r="J5" s="1417"/>
      <c r="K5" s="1417"/>
      <c r="L5" s="1417"/>
      <c r="M5" s="1417"/>
      <c r="N5" s="1417"/>
    </row>
    <row r="6" spans="1:14" ht="15" customHeight="1" x14ac:dyDescent="0.3">
      <c r="A6" s="1108"/>
      <c r="B6" s="1109"/>
      <c r="C6" s="1478" t="s">
        <v>1528</v>
      </c>
      <c r="D6" s="1480"/>
      <c r="E6" s="1480"/>
      <c r="F6" s="1480"/>
      <c r="G6" s="1480"/>
      <c r="H6" s="1479"/>
      <c r="I6" s="1480" t="s">
        <v>1529</v>
      </c>
      <c r="J6" s="1480"/>
      <c r="K6" s="1480"/>
      <c r="L6" s="1480"/>
      <c r="M6" s="1480"/>
      <c r="N6" s="1480"/>
    </row>
    <row r="7" spans="1:14" x14ac:dyDescent="0.3">
      <c r="A7" s="1110"/>
      <c r="B7" s="1111"/>
      <c r="C7" s="698" t="s">
        <v>714</v>
      </c>
      <c r="D7" s="698" t="s">
        <v>969</v>
      </c>
      <c r="E7" s="698" t="s">
        <v>780</v>
      </c>
      <c r="F7" s="698" t="s">
        <v>781</v>
      </c>
      <c r="G7" s="698" t="s">
        <v>720</v>
      </c>
      <c r="H7" s="982" t="s">
        <v>156</v>
      </c>
      <c r="I7" s="698" t="s">
        <v>714</v>
      </c>
      <c r="J7" s="698" t="s">
        <v>969</v>
      </c>
      <c r="K7" s="698" t="s">
        <v>780</v>
      </c>
      <c r="L7" s="698" t="s">
        <v>781</v>
      </c>
      <c r="M7" s="698" t="s">
        <v>720</v>
      </c>
      <c r="N7" s="982" t="s">
        <v>156</v>
      </c>
    </row>
    <row r="8" spans="1:14" x14ac:dyDescent="0.3">
      <c r="A8" s="818" t="s">
        <v>19</v>
      </c>
      <c r="B8" s="816"/>
      <c r="C8" s="810"/>
      <c r="D8" s="810"/>
      <c r="E8" s="810"/>
      <c r="F8" s="810"/>
      <c r="G8" s="810"/>
      <c r="H8" s="1112"/>
      <c r="I8" s="810"/>
      <c r="J8" s="810"/>
      <c r="K8" s="810"/>
      <c r="L8" s="810"/>
      <c r="M8" s="810"/>
      <c r="N8" s="1112"/>
    </row>
    <row r="9" spans="1:14" x14ac:dyDescent="0.3">
      <c r="A9" s="1364"/>
      <c r="B9" s="482" t="s">
        <v>1106</v>
      </c>
      <c r="C9" s="497">
        <v>1.54261042543691</v>
      </c>
      <c r="D9" s="497">
        <v>1.15075044594662</v>
      </c>
      <c r="E9" s="497">
        <v>24.8603657110576</v>
      </c>
      <c r="F9" s="497">
        <v>5.6127156365026902</v>
      </c>
      <c r="G9" s="497">
        <v>0.55514261737078796</v>
      </c>
      <c r="H9" s="1092">
        <v>33.721584836314598</v>
      </c>
      <c r="I9" s="497">
        <v>1.7096569908058901</v>
      </c>
      <c r="J9" s="497">
        <v>0.726251684190659</v>
      </c>
      <c r="K9" s="497">
        <v>17.466777752506999</v>
      </c>
      <c r="L9" s="497">
        <v>6.2505039765861099</v>
      </c>
      <c r="M9" s="497">
        <v>0.22484212286466701</v>
      </c>
      <c r="N9" s="1092">
        <v>26.3780325269543</v>
      </c>
    </row>
    <row r="10" spans="1:14" x14ac:dyDescent="0.3">
      <c r="A10" s="1365"/>
      <c r="B10" s="482" t="s">
        <v>17</v>
      </c>
      <c r="C10" s="651">
        <v>27241</v>
      </c>
      <c r="D10" s="651">
        <v>27241</v>
      </c>
      <c r="E10" s="651">
        <v>27241</v>
      </c>
      <c r="F10" s="651">
        <v>27241</v>
      </c>
      <c r="G10" s="651">
        <v>27241</v>
      </c>
      <c r="H10" s="1094">
        <v>27241</v>
      </c>
      <c r="I10" s="651">
        <v>27777</v>
      </c>
      <c r="J10" s="651">
        <v>27777</v>
      </c>
      <c r="K10" s="651">
        <v>27777</v>
      </c>
      <c r="L10" s="651">
        <v>27777</v>
      </c>
      <c r="M10" s="651">
        <v>27777</v>
      </c>
      <c r="N10" s="1094">
        <v>27777</v>
      </c>
    </row>
    <row r="11" spans="1:14" x14ac:dyDescent="0.3">
      <c r="A11" s="1365"/>
      <c r="B11" s="482" t="s">
        <v>18</v>
      </c>
      <c r="C11" s="502">
        <v>26780</v>
      </c>
      <c r="D11" s="502">
        <v>26780</v>
      </c>
      <c r="E11" s="502">
        <v>26780</v>
      </c>
      <c r="F11" s="502">
        <v>26780</v>
      </c>
      <c r="G11" s="502">
        <v>26780</v>
      </c>
      <c r="H11" s="516">
        <v>26780</v>
      </c>
      <c r="I11" s="502">
        <v>28238</v>
      </c>
      <c r="J11" s="502">
        <v>28238</v>
      </c>
      <c r="K11" s="502">
        <v>28238</v>
      </c>
      <c r="L11" s="502">
        <v>28238</v>
      </c>
      <c r="M11" s="502">
        <v>28238</v>
      </c>
      <c r="N11" s="516">
        <v>28238</v>
      </c>
    </row>
    <row r="12" spans="1:14" x14ac:dyDescent="0.3">
      <c r="A12" s="1365"/>
      <c r="B12" s="482" t="s">
        <v>1107</v>
      </c>
      <c r="C12" s="495">
        <v>0</v>
      </c>
      <c r="D12" s="495">
        <v>0</v>
      </c>
      <c r="E12" s="497">
        <v>2.016</v>
      </c>
      <c r="F12" s="495">
        <v>0</v>
      </c>
      <c r="G12" s="495">
        <v>0</v>
      </c>
      <c r="H12" s="518">
        <v>11.853</v>
      </c>
      <c r="I12" s="497">
        <v>0.48</v>
      </c>
      <c r="J12" s="495">
        <v>0</v>
      </c>
      <c r="K12" s="495">
        <v>0</v>
      </c>
      <c r="L12" s="495">
        <v>0</v>
      </c>
      <c r="M12" s="495">
        <v>0</v>
      </c>
      <c r="N12" s="518">
        <v>8.7059999999999995</v>
      </c>
    </row>
    <row r="13" spans="1:14" x14ac:dyDescent="0.3">
      <c r="A13" s="1365"/>
      <c r="B13" s="482" t="s">
        <v>287</v>
      </c>
      <c r="C13" s="497">
        <v>3.1404090531156101</v>
      </c>
      <c r="D13" s="497">
        <v>6.0043507402186096</v>
      </c>
      <c r="E13" s="497">
        <v>50.797885668410402</v>
      </c>
      <c r="F13" s="497">
        <v>27.0985745344836</v>
      </c>
      <c r="G13" s="497">
        <v>9.9696552865562502</v>
      </c>
      <c r="H13" s="520">
        <v>56.773011234042698</v>
      </c>
      <c r="I13" s="497">
        <v>3.4623047197242598</v>
      </c>
      <c r="J13" s="497">
        <v>3.94256541380068</v>
      </c>
      <c r="K13" s="497">
        <v>38.846176339058097</v>
      </c>
      <c r="L13" s="497">
        <v>27.877920477779199</v>
      </c>
      <c r="M13" s="497">
        <v>5.1005875691242704</v>
      </c>
      <c r="N13" s="520">
        <v>46.938059098644402</v>
      </c>
    </row>
    <row r="14" spans="1:14" x14ac:dyDescent="0.3">
      <c r="A14" s="1365"/>
      <c r="B14" s="482" t="s">
        <v>254</v>
      </c>
      <c r="C14" s="497">
        <v>3.5987500833953197E-2</v>
      </c>
      <c r="D14" s="497">
        <v>6.8806825358177198E-2</v>
      </c>
      <c r="E14" s="497">
        <v>0.58211810051984203</v>
      </c>
      <c r="F14" s="497">
        <v>0.31053597068546301</v>
      </c>
      <c r="G14" s="497">
        <v>0.11424721170741101</v>
      </c>
      <c r="H14" s="1092">
        <v>0.65059002014535605</v>
      </c>
      <c r="I14" s="497">
        <v>3.8638394686797299E-2</v>
      </c>
      <c r="J14" s="497">
        <v>4.3997975588087102E-2</v>
      </c>
      <c r="K14" s="497">
        <v>0.43351293862459001</v>
      </c>
      <c r="L14" s="497">
        <v>0.31111013664717702</v>
      </c>
      <c r="M14" s="497">
        <v>5.6921193131172602E-2</v>
      </c>
      <c r="N14" s="1092">
        <v>0.52381618606639402</v>
      </c>
    </row>
    <row r="15" spans="1:14" x14ac:dyDescent="0.3">
      <c r="A15" s="1447"/>
      <c r="B15" s="819" t="s">
        <v>154</v>
      </c>
      <c r="C15" s="535">
        <f>C9/$H$9 * 100</f>
        <v>4.5745490104476971</v>
      </c>
      <c r="D15" s="535">
        <f>D9/$H$9 * 100</f>
        <v>3.4125040431296187</v>
      </c>
      <c r="E15" s="535">
        <f>E9/$H$9 * 100</f>
        <v>73.722412015124519</v>
      </c>
      <c r="F15" s="535">
        <f>F9/$H$9 * 100</f>
        <v>16.644281885762339</v>
      </c>
      <c r="G15" s="535">
        <f>G9/$H$9 * 100</f>
        <v>1.6462530455358604</v>
      </c>
      <c r="H15" s="795">
        <f>SUM(C15:G15)</f>
        <v>100.00000000000003</v>
      </c>
      <c r="I15" s="535">
        <f>I9/$N$9 * 100</f>
        <v>6.4813666032858332</v>
      </c>
      <c r="J15" s="535">
        <f>J9/$N$9 * 100</f>
        <v>2.7532443272580744</v>
      </c>
      <c r="K15" s="535">
        <f>K9/$N$9 * 100</f>
        <v>66.217136303318426</v>
      </c>
      <c r="L15" s="535">
        <f>L9/$N$9 * 100</f>
        <v>23.695868788542338</v>
      </c>
      <c r="M15" s="535">
        <f>M9/$N$9 * 100</f>
        <v>0.85238397759542106</v>
      </c>
      <c r="N15" s="795">
        <f>SUM(I15:M15)</f>
        <v>100.0000000000001</v>
      </c>
    </row>
    <row r="16" spans="1:14" x14ac:dyDescent="0.3">
      <c r="A16" s="487" t="s">
        <v>27</v>
      </c>
      <c r="B16" s="488"/>
      <c r="C16" s="488"/>
      <c r="D16" s="488"/>
      <c r="E16" s="488"/>
      <c r="F16" s="488"/>
      <c r="G16" s="488"/>
      <c r="H16" s="1096"/>
      <c r="I16" s="488"/>
      <c r="J16" s="488"/>
      <c r="K16" s="488"/>
      <c r="L16" s="488"/>
      <c r="M16" s="488"/>
      <c r="N16" s="1096"/>
    </row>
    <row r="17" spans="1:14" x14ac:dyDescent="0.3">
      <c r="A17" s="1448"/>
      <c r="B17" s="489" t="s">
        <v>1106</v>
      </c>
      <c r="C17" s="497">
        <v>1.4156394344220899</v>
      </c>
      <c r="D17" s="497">
        <v>1.53065239895786</v>
      </c>
      <c r="E17" s="497">
        <v>24.208725686061999</v>
      </c>
      <c r="F17" s="497">
        <v>6.45595256316847</v>
      </c>
      <c r="G17" s="531">
        <v>0.54506927475058797</v>
      </c>
      <c r="H17" s="520">
        <v>34.156039357361003</v>
      </c>
      <c r="I17" s="497">
        <v>1.7451608392587401</v>
      </c>
      <c r="J17" s="497">
        <v>1.04432604457026</v>
      </c>
      <c r="K17" s="497">
        <v>17.7638410414236</v>
      </c>
      <c r="L17" s="497">
        <v>7.9590037953015704</v>
      </c>
      <c r="M17" s="531">
        <v>0.20929754087823099</v>
      </c>
      <c r="N17" s="520">
        <v>28.721629261432401</v>
      </c>
    </row>
    <row r="18" spans="1:14" x14ac:dyDescent="0.3">
      <c r="A18" s="1449"/>
      <c r="B18" s="489" t="s">
        <v>17</v>
      </c>
      <c r="C18" s="651">
        <v>3173</v>
      </c>
      <c r="D18" s="651">
        <v>3173</v>
      </c>
      <c r="E18" s="651">
        <v>3173</v>
      </c>
      <c r="F18" s="651">
        <v>3173</v>
      </c>
      <c r="G18" s="658">
        <v>3173</v>
      </c>
      <c r="H18" s="700">
        <v>3173</v>
      </c>
      <c r="I18" s="651">
        <v>3467</v>
      </c>
      <c r="J18" s="651">
        <v>3467</v>
      </c>
      <c r="K18" s="651">
        <v>3467</v>
      </c>
      <c r="L18" s="651">
        <v>3467</v>
      </c>
      <c r="M18" s="658">
        <v>3467</v>
      </c>
      <c r="N18" s="516">
        <v>3467</v>
      </c>
    </row>
    <row r="19" spans="1:14" x14ac:dyDescent="0.3">
      <c r="A19" s="1449"/>
      <c r="B19" s="489" t="s">
        <v>18</v>
      </c>
      <c r="C19" s="651">
        <v>2776</v>
      </c>
      <c r="D19" s="651">
        <v>2776</v>
      </c>
      <c r="E19" s="651">
        <v>2776</v>
      </c>
      <c r="F19" s="651">
        <v>2776</v>
      </c>
      <c r="G19" s="658">
        <v>2776</v>
      </c>
      <c r="H19" s="794">
        <v>2776</v>
      </c>
      <c r="I19" s="651">
        <v>3098</v>
      </c>
      <c r="J19" s="651">
        <v>3098</v>
      </c>
      <c r="K19" s="651">
        <v>3098</v>
      </c>
      <c r="L19" s="651">
        <v>3098</v>
      </c>
      <c r="M19" s="658">
        <v>3098</v>
      </c>
      <c r="N19" s="794">
        <v>3098</v>
      </c>
    </row>
    <row r="20" spans="1:14" x14ac:dyDescent="0.3">
      <c r="A20" s="1449"/>
      <c r="B20" s="489" t="s">
        <v>1107</v>
      </c>
      <c r="C20" s="496">
        <v>0</v>
      </c>
      <c r="D20" s="496">
        <v>0</v>
      </c>
      <c r="E20" s="496">
        <v>0</v>
      </c>
      <c r="F20" s="496">
        <v>0</v>
      </c>
      <c r="G20" s="496">
        <v>0</v>
      </c>
      <c r="H20" s="701">
        <v>11.170999999999999</v>
      </c>
      <c r="I20" s="493">
        <v>0.31</v>
      </c>
      <c r="J20" s="496">
        <v>0</v>
      </c>
      <c r="K20" s="496">
        <v>0</v>
      </c>
      <c r="L20" s="496">
        <v>0</v>
      </c>
      <c r="M20" s="658">
        <v>0</v>
      </c>
      <c r="N20" s="701">
        <v>8.8879999999999999</v>
      </c>
    </row>
    <row r="21" spans="1:14" x14ac:dyDescent="0.3">
      <c r="A21" s="1449"/>
      <c r="B21" s="489" t="s">
        <v>287</v>
      </c>
      <c r="C21" s="497">
        <v>2.7364188365766902</v>
      </c>
      <c r="D21" s="497">
        <v>6.5750374636994504</v>
      </c>
      <c r="E21" s="497">
        <v>48.190350706944997</v>
      </c>
      <c r="F21" s="497">
        <v>31.056723610405299</v>
      </c>
      <c r="G21" s="531">
        <v>10.055764271716701</v>
      </c>
      <c r="H21" s="520">
        <v>56.048975618163396</v>
      </c>
      <c r="I21" s="497">
        <v>3.3277799518275599</v>
      </c>
      <c r="J21" s="497">
        <v>4.0779921041126403</v>
      </c>
      <c r="K21" s="497">
        <v>40.756644615029501</v>
      </c>
      <c r="L21" s="497">
        <v>34.297258138681002</v>
      </c>
      <c r="M21" s="531">
        <v>3.5252994063605798</v>
      </c>
      <c r="N21" s="520">
        <v>51.8331931406696</v>
      </c>
    </row>
    <row r="22" spans="1:14" x14ac:dyDescent="0.3">
      <c r="A22" s="1449"/>
      <c r="B22" s="489" t="s">
        <v>254</v>
      </c>
      <c r="C22" s="497">
        <v>9.7396554607271799E-2</v>
      </c>
      <c r="D22" s="497">
        <v>0.234023383708028</v>
      </c>
      <c r="E22" s="497">
        <v>1.7152250457551701</v>
      </c>
      <c r="F22" s="497">
        <v>1.10539287210429</v>
      </c>
      <c r="G22" s="531">
        <v>0.35791187405848901</v>
      </c>
      <c r="H22" s="520">
        <v>1.9949347817329699</v>
      </c>
      <c r="I22" s="497">
        <v>0.112120402438609</v>
      </c>
      <c r="J22" s="497">
        <v>0.13739673971035199</v>
      </c>
      <c r="K22" s="497">
        <v>1.3731831618779</v>
      </c>
      <c r="L22" s="497">
        <v>1.1555518816494801</v>
      </c>
      <c r="M22" s="531">
        <v>0.118775277776605</v>
      </c>
      <c r="N22" s="520">
        <v>1.7463770317560801</v>
      </c>
    </row>
    <row r="23" spans="1:14" x14ac:dyDescent="0.3">
      <c r="A23" s="1450"/>
      <c r="B23" s="821" t="s">
        <v>154</v>
      </c>
      <c r="C23" s="535">
        <f>C17/$H$17 * 100</f>
        <v>4.1446240871513815</v>
      </c>
      <c r="D23" s="535">
        <f>D17/$H$17 * 100</f>
        <v>4.481352134957028</v>
      </c>
      <c r="E23" s="535">
        <f>E17/$H$17 * 100</f>
        <v>70.876852649031605</v>
      </c>
      <c r="F23" s="535">
        <f>F17/$H$17 * 100</f>
        <v>18.901350052980138</v>
      </c>
      <c r="G23" s="535">
        <f>G17/$H$17 * 100</f>
        <v>1.5958210758798637</v>
      </c>
      <c r="H23" s="795">
        <f>SUM(C23:G23)</f>
        <v>100.00000000000001</v>
      </c>
      <c r="I23" s="535">
        <f>I17/$N$17 * 100</f>
        <v>6.0761206245432389</v>
      </c>
      <c r="J23" s="535">
        <f>J17/$N$17 * 100</f>
        <v>3.6360264769958164</v>
      </c>
      <c r="K23" s="535">
        <f>K17/$N$17 * 100</f>
        <v>61.848305608752518</v>
      </c>
      <c r="L23" s="535">
        <f>L17/$N$17 * 100</f>
        <v>27.710836745563643</v>
      </c>
      <c r="M23" s="867">
        <f>M17/$N$17 * 100</f>
        <v>0.72871054414478209</v>
      </c>
      <c r="N23" s="795">
        <f>SUM(I23:M23)</f>
        <v>100</v>
      </c>
    </row>
    <row r="24" spans="1:14" x14ac:dyDescent="0.3">
      <c r="A24" s="823" t="s">
        <v>37</v>
      </c>
      <c r="B24" s="823"/>
      <c r="C24" s="824"/>
      <c r="D24" s="824"/>
      <c r="E24" s="824"/>
      <c r="F24" s="824"/>
      <c r="G24" s="824"/>
      <c r="H24" s="1113"/>
      <c r="I24" s="824"/>
      <c r="J24" s="824"/>
      <c r="K24" s="824"/>
      <c r="L24" s="824"/>
      <c r="M24" s="824"/>
      <c r="N24" s="1113"/>
    </row>
    <row r="25" spans="1:14" ht="15" thickBot="1" x14ac:dyDescent="0.35">
      <c r="A25" s="1360" t="s">
        <v>38</v>
      </c>
      <c r="B25" s="471" t="s">
        <v>1106</v>
      </c>
      <c r="C25" s="493">
        <v>1.1939795976905601</v>
      </c>
      <c r="D25" s="661">
        <v>0.20516281357935201</v>
      </c>
      <c r="E25" s="493">
        <v>31.106231139784001</v>
      </c>
      <c r="F25" s="661">
        <v>6.0230039354661002</v>
      </c>
      <c r="G25" s="661">
        <v>0.364934607178096</v>
      </c>
      <c r="H25" s="699">
        <v>38.8933120936981</v>
      </c>
      <c r="I25" s="493">
        <v>1.06999083919356</v>
      </c>
      <c r="J25" s="661">
        <v>0.484249824815501</v>
      </c>
      <c r="K25" s="493">
        <v>22.527242226462</v>
      </c>
      <c r="L25" s="661">
        <v>0.89667935950649102</v>
      </c>
      <c r="M25" s="661">
        <v>1.7920939885020599E-2</v>
      </c>
      <c r="N25" s="699">
        <v>24.9960831898625</v>
      </c>
    </row>
    <row r="26" spans="1:14" ht="15" thickBot="1" x14ac:dyDescent="0.35">
      <c r="A26" s="1361"/>
      <c r="B26" s="473" t="s">
        <v>17</v>
      </c>
      <c r="C26" s="495">
        <v>176</v>
      </c>
      <c r="D26" s="658">
        <v>176</v>
      </c>
      <c r="E26" s="495">
        <v>176</v>
      </c>
      <c r="F26" s="658">
        <v>176</v>
      </c>
      <c r="G26" s="658">
        <v>176</v>
      </c>
      <c r="H26" s="518">
        <v>176</v>
      </c>
      <c r="I26" s="495">
        <v>193</v>
      </c>
      <c r="J26" s="658">
        <v>193</v>
      </c>
      <c r="K26" s="495">
        <v>193</v>
      </c>
      <c r="L26" s="658">
        <v>193</v>
      </c>
      <c r="M26" s="658">
        <v>193</v>
      </c>
      <c r="N26" s="518">
        <v>193</v>
      </c>
    </row>
    <row r="27" spans="1:14" ht="15" thickBot="1" x14ac:dyDescent="0.35">
      <c r="A27" s="1361"/>
      <c r="B27" s="473" t="s">
        <v>18</v>
      </c>
      <c r="C27" s="495">
        <v>158</v>
      </c>
      <c r="D27" s="658">
        <v>158</v>
      </c>
      <c r="E27" s="495">
        <v>158</v>
      </c>
      <c r="F27" s="658">
        <v>158</v>
      </c>
      <c r="G27" s="658">
        <v>158</v>
      </c>
      <c r="H27" s="1094">
        <v>158</v>
      </c>
      <c r="I27" s="495">
        <v>169</v>
      </c>
      <c r="J27" s="658">
        <v>169</v>
      </c>
      <c r="K27" s="495">
        <v>169</v>
      </c>
      <c r="L27" s="658">
        <v>169</v>
      </c>
      <c r="M27" s="658">
        <v>169</v>
      </c>
      <c r="N27" s="530">
        <v>169</v>
      </c>
    </row>
    <row r="28" spans="1:14" ht="15" thickBot="1" x14ac:dyDescent="0.35">
      <c r="A28" s="1361"/>
      <c r="B28" s="471" t="s">
        <v>1107</v>
      </c>
      <c r="C28" s="494">
        <v>0</v>
      </c>
      <c r="D28" s="658">
        <v>0</v>
      </c>
      <c r="E28" s="494">
        <v>9.5879999999999992</v>
      </c>
      <c r="F28" s="658">
        <v>0</v>
      </c>
      <c r="G28" s="658">
        <v>0</v>
      </c>
      <c r="H28" s="518">
        <v>14.19</v>
      </c>
      <c r="I28" s="494">
        <v>0</v>
      </c>
      <c r="J28" s="658">
        <v>0</v>
      </c>
      <c r="K28" s="494">
        <v>0</v>
      </c>
      <c r="L28" s="658">
        <v>0</v>
      </c>
      <c r="M28" s="658">
        <v>0</v>
      </c>
      <c r="N28" s="518">
        <v>3.32</v>
      </c>
    </row>
    <row r="29" spans="1:14" ht="15" thickBot="1" x14ac:dyDescent="0.35">
      <c r="A29" s="1361"/>
      <c r="B29" s="473" t="s">
        <v>287</v>
      </c>
      <c r="C29" s="497">
        <v>2.3708295418337602</v>
      </c>
      <c r="D29" s="531">
        <v>1.4575069343436999</v>
      </c>
      <c r="E29" s="497">
        <v>46.246407245907101</v>
      </c>
      <c r="F29" s="531">
        <v>36.358388678656297</v>
      </c>
      <c r="G29" s="531">
        <v>3.28486599985456</v>
      </c>
      <c r="H29" s="1092">
        <v>57.034698770048102</v>
      </c>
      <c r="I29" s="497">
        <v>2.2613523574879002</v>
      </c>
      <c r="J29" s="531">
        <v>4.2895716274266702</v>
      </c>
      <c r="K29" s="497">
        <v>50.3236374744994</v>
      </c>
      <c r="L29" s="531">
        <v>7.2460853899980604</v>
      </c>
      <c r="M29" s="531">
        <v>0.17193290406207601</v>
      </c>
      <c r="N29" s="520">
        <v>50.718146308289299</v>
      </c>
    </row>
    <row r="30" spans="1:14" ht="15" thickBot="1" x14ac:dyDescent="0.35">
      <c r="A30" s="1361"/>
      <c r="B30" s="471" t="s">
        <v>254</v>
      </c>
      <c r="C30" s="497">
        <v>0.35370609233600703</v>
      </c>
      <c r="D30" s="531">
        <v>0.217446709349081</v>
      </c>
      <c r="E30" s="497">
        <v>6.8995411533792996</v>
      </c>
      <c r="F30" s="531">
        <v>5.4243391843406501</v>
      </c>
      <c r="G30" s="531">
        <v>0.49007197529574098</v>
      </c>
      <c r="H30" s="1103">
        <v>8.5090556168417795</v>
      </c>
      <c r="I30" s="497">
        <v>0.32620877507669699</v>
      </c>
      <c r="J30" s="531">
        <v>0.61878720560871003</v>
      </c>
      <c r="K30" s="497">
        <v>7.2593782581483604</v>
      </c>
      <c r="L30" s="531">
        <v>1.0452756870664099</v>
      </c>
      <c r="M30" s="531">
        <v>2.4801982691354699E-2</v>
      </c>
      <c r="N30" s="1103">
        <v>7.3162876747642196</v>
      </c>
    </row>
    <row r="31" spans="1:14" x14ac:dyDescent="0.3">
      <c r="A31" s="1418"/>
      <c r="B31" s="598" t="s">
        <v>154</v>
      </c>
      <c r="C31" s="535">
        <f>C25/$H$25 * 100</f>
        <v>3.069884083963168</v>
      </c>
      <c r="D31" s="532">
        <f>D25/$H$25 * 100</f>
        <v>0.52750152284560681</v>
      </c>
      <c r="E31" s="535">
        <f>E25/$H$25 * 100</f>
        <v>79.978354800038119</v>
      </c>
      <c r="F31" s="532">
        <f>F25/$H$25 * 100</f>
        <v>15.485963038982248</v>
      </c>
      <c r="G31" s="535">
        <f>G25/$H$25 * 100</f>
        <v>0.93829655417088154</v>
      </c>
      <c r="H31" s="795">
        <f>SUM(C31:G31)</f>
        <v>100.00000000000001</v>
      </c>
      <c r="I31" s="535">
        <f>I25/$N$25 * 100</f>
        <v>4.2806340140022794</v>
      </c>
      <c r="J31" s="535">
        <f>J25/$N$25 * 100</f>
        <v>1.9373028211551762</v>
      </c>
      <c r="K31" s="535">
        <f>K25/$N$25 * 100</f>
        <v>90.123088706946803</v>
      </c>
      <c r="L31" s="532">
        <f>L25/$N$25 * 100</f>
        <v>3.5872794657290612</v>
      </c>
      <c r="M31" s="535">
        <f>M25/$N$25 * 100</f>
        <v>7.1694992166967494E-2</v>
      </c>
      <c r="N31" s="795">
        <f>SUM(I31:M31)</f>
        <v>100.0000000000003</v>
      </c>
    </row>
    <row r="32" spans="1:14" ht="15" thickBot="1" x14ac:dyDescent="0.35">
      <c r="A32" s="1360" t="s">
        <v>39</v>
      </c>
      <c r="B32" s="471" t="s">
        <v>1106</v>
      </c>
      <c r="C32" s="493">
        <v>1.43316961626063</v>
      </c>
      <c r="D32" s="493">
        <v>1.6370986636420899</v>
      </c>
      <c r="E32" s="493">
        <v>27.500951639526601</v>
      </c>
      <c r="F32" s="493">
        <v>5.5278075369209398</v>
      </c>
      <c r="G32" s="661">
        <v>8.1115492276314996E-2</v>
      </c>
      <c r="H32" s="699">
        <v>36.180142948626603</v>
      </c>
      <c r="I32" s="493">
        <v>1.61784384608076</v>
      </c>
      <c r="J32" s="493">
        <v>1.0464387965926401</v>
      </c>
      <c r="K32" s="493">
        <v>17.5165411808015</v>
      </c>
      <c r="L32" s="493">
        <v>9.0342013611637793</v>
      </c>
      <c r="M32" s="661">
        <v>9.0376664162415202E-2</v>
      </c>
      <c r="N32" s="699">
        <v>29.3054018488011</v>
      </c>
    </row>
    <row r="33" spans="1:14" ht="15" thickBot="1" x14ac:dyDescent="0.35">
      <c r="A33" s="1361"/>
      <c r="B33" s="473" t="s">
        <v>17</v>
      </c>
      <c r="C33" s="496">
        <v>530</v>
      </c>
      <c r="D33" s="496">
        <v>530</v>
      </c>
      <c r="E33" s="496">
        <v>530</v>
      </c>
      <c r="F33" s="496">
        <v>530</v>
      </c>
      <c r="G33" s="529">
        <v>530</v>
      </c>
      <c r="H33" s="516">
        <v>530</v>
      </c>
      <c r="I33" s="496">
        <v>596</v>
      </c>
      <c r="J33" s="496">
        <v>596</v>
      </c>
      <c r="K33" s="496">
        <v>596</v>
      </c>
      <c r="L33" s="496">
        <v>596</v>
      </c>
      <c r="M33" s="529">
        <v>596</v>
      </c>
      <c r="N33" s="516">
        <v>596</v>
      </c>
    </row>
    <row r="34" spans="1:14" ht="15" thickBot="1" x14ac:dyDescent="0.35">
      <c r="A34" s="1361"/>
      <c r="B34" s="473" t="s">
        <v>18</v>
      </c>
      <c r="C34" s="496">
        <v>506</v>
      </c>
      <c r="D34" s="496">
        <v>506</v>
      </c>
      <c r="E34" s="496">
        <v>506</v>
      </c>
      <c r="F34" s="496">
        <v>506</v>
      </c>
      <c r="G34" s="529">
        <v>506</v>
      </c>
      <c r="H34" s="516">
        <v>506</v>
      </c>
      <c r="I34" s="496">
        <v>607</v>
      </c>
      <c r="J34" s="496">
        <v>607</v>
      </c>
      <c r="K34" s="496">
        <v>607</v>
      </c>
      <c r="L34" s="496">
        <v>607</v>
      </c>
      <c r="M34" s="529">
        <v>607</v>
      </c>
      <c r="N34" s="516">
        <v>607</v>
      </c>
    </row>
    <row r="35" spans="1:14" ht="15" thickBot="1" x14ac:dyDescent="0.35">
      <c r="A35" s="1361"/>
      <c r="B35" s="471" t="s">
        <v>1107</v>
      </c>
      <c r="C35" s="501">
        <v>0</v>
      </c>
      <c r="D35" s="501">
        <v>0</v>
      </c>
      <c r="E35" s="501">
        <v>1.0609999999999999</v>
      </c>
      <c r="F35" s="501">
        <v>0</v>
      </c>
      <c r="G35" s="529">
        <v>0</v>
      </c>
      <c r="H35" s="1102">
        <v>11.544</v>
      </c>
      <c r="I35" s="501">
        <v>0.40400000000000003</v>
      </c>
      <c r="J35" s="501">
        <v>0</v>
      </c>
      <c r="K35" s="501">
        <v>0</v>
      </c>
      <c r="L35" s="501">
        <v>0</v>
      </c>
      <c r="M35" s="529">
        <v>0</v>
      </c>
      <c r="N35" s="1102">
        <v>9.3480000000000008</v>
      </c>
    </row>
    <row r="36" spans="1:14" ht="15" thickBot="1" x14ac:dyDescent="0.35">
      <c r="A36" s="1361"/>
      <c r="B36" s="473" t="s">
        <v>287</v>
      </c>
      <c r="C36" s="493">
        <v>2.8749062479326302</v>
      </c>
      <c r="D36" s="493">
        <v>6.9015016693745403</v>
      </c>
      <c r="E36" s="493">
        <v>58.084560425293603</v>
      </c>
      <c r="F36" s="493">
        <v>27.351899694687599</v>
      </c>
      <c r="G36" s="661">
        <v>0.770389566931176</v>
      </c>
      <c r="H36" s="701">
        <v>61.996611925551299</v>
      </c>
      <c r="I36" s="493">
        <v>2.5323579262963101</v>
      </c>
      <c r="J36" s="493">
        <v>4.0739128176056401</v>
      </c>
      <c r="K36" s="493">
        <v>40.868807838440098</v>
      </c>
      <c r="L36" s="493">
        <v>35.660315907603398</v>
      </c>
      <c r="M36" s="661">
        <v>1.2085897190592001</v>
      </c>
      <c r="N36" s="701">
        <v>52.7629138180151</v>
      </c>
    </row>
    <row r="37" spans="1:14" ht="15" thickBot="1" x14ac:dyDescent="0.35">
      <c r="A37" s="1361"/>
      <c r="B37" s="471" t="s">
        <v>254</v>
      </c>
      <c r="C37" s="493">
        <v>0.23967303858019801</v>
      </c>
      <c r="D37" s="493">
        <v>0.57535924068994904</v>
      </c>
      <c r="E37" s="493">
        <v>4.8423502859393004</v>
      </c>
      <c r="F37" s="493">
        <v>2.2802527614528998</v>
      </c>
      <c r="G37" s="661">
        <v>6.4225262486265602E-2</v>
      </c>
      <c r="H37" s="701">
        <v>5.1684872759100999</v>
      </c>
      <c r="I37" s="493">
        <v>0.19275315592555101</v>
      </c>
      <c r="J37" s="493">
        <v>0.31009026978564502</v>
      </c>
      <c r="K37" s="493">
        <v>3.1107734052806499</v>
      </c>
      <c r="L37" s="493">
        <v>2.7143234221023702</v>
      </c>
      <c r="M37" s="661">
        <v>9.1993110511257803E-2</v>
      </c>
      <c r="N37" s="701">
        <v>4.0161061154276396</v>
      </c>
    </row>
    <row r="38" spans="1:14" x14ac:dyDescent="0.3">
      <c r="A38" s="1418"/>
      <c r="B38" s="598" t="s">
        <v>154</v>
      </c>
      <c r="C38" s="535">
        <f>C32/$H$32 * 100</f>
        <v>3.9612049579119559</v>
      </c>
      <c r="D38" s="535">
        <f>D32/$H$32 * 100</f>
        <v>4.5248540503741541</v>
      </c>
      <c r="E38" s="535">
        <f>E32/$H$32 * 100</f>
        <v>76.011174634042007</v>
      </c>
      <c r="F38" s="532">
        <f>F32/$H$32 * 100</f>
        <v>15.278567430676155</v>
      </c>
      <c r="G38" s="535">
        <f>G32/$H$32 * 100</f>
        <v>0.22419892699565505</v>
      </c>
      <c r="H38" s="795">
        <f>SUM(C38:G38)</f>
        <v>99.999999999999915</v>
      </c>
      <c r="I38" s="1114">
        <f>I32/$N$32 * 100</f>
        <v>5.5206335488177132</v>
      </c>
      <c r="J38" s="678">
        <f>J32/$N$32 * 100</f>
        <v>3.5708051436784869</v>
      </c>
      <c r="K38" s="678">
        <f>K32/$N$32 * 100</f>
        <v>59.772397154547505</v>
      </c>
      <c r="L38" s="1115">
        <f>L32/$N$32 * 100</f>
        <v>30.827768231178084</v>
      </c>
      <c r="M38" s="678">
        <f>M32/$N$32 * 100</f>
        <v>0.30839592177819791</v>
      </c>
      <c r="N38" s="701">
        <f>SUM(I38:M38)</f>
        <v>99.999999999999986</v>
      </c>
    </row>
    <row r="39" spans="1:14" ht="15" thickBot="1" x14ac:dyDescent="0.35">
      <c r="A39" s="1360" t="s">
        <v>47</v>
      </c>
      <c r="B39" s="471" t="s">
        <v>1106</v>
      </c>
      <c r="C39" s="493">
        <v>1.1689143489513201</v>
      </c>
      <c r="D39" s="493">
        <v>2.2116527027317399</v>
      </c>
      <c r="E39" s="493">
        <v>22.430595786332599</v>
      </c>
      <c r="F39" s="493">
        <v>6.4060583328473601</v>
      </c>
      <c r="G39" s="661">
        <v>4.0979688342793003E-2</v>
      </c>
      <c r="H39" s="699">
        <v>32.2582008592058</v>
      </c>
      <c r="I39" s="493">
        <v>1.6195180177825399</v>
      </c>
      <c r="J39" s="661">
        <v>0.77716734348163696</v>
      </c>
      <c r="K39" s="493">
        <v>18.800062791942199</v>
      </c>
      <c r="L39" s="661">
        <v>10.974138263008699</v>
      </c>
      <c r="M39" s="661">
        <v>0.250471409199997</v>
      </c>
      <c r="N39" s="699">
        <v>32.4213578254151</v>
      </c>
    </row>
    <row r="40" spans="1:14" ht="15" thickBot="1" x14ac:dyDescent="0.35">
      <c r="A40" s="1361"/>
      <c r="B40" s="473" t="s">
        <v>17</v>
      </c>
      <c r="C40" s="496">
        <v>266</v>
      </c>
      <c r="D40" s="496">
        <v>266</v>
      </c>
      <c r="E40" s="496">
        <v>266</v>
      </c>
      <c r="F40" s="496">
        <v>266</v>
      </c>
      <c r="G40" s="529">
        <v>266</v>
      </c>
      <c r="H40" s="516">
        <v>266</v>
      </c>
      <c r="I40" s="496">
        <v>269</v>
      </c>
      <c r="J40" s="529">
        <v>269</v>
      </c>
      <c r="K40" s="496">
        <v>269</v>
      </c>
      <c r="L40" s="529">
        <v>269</v>
      </c>
      <c r="M40" s="529">
        <v>269</v>
      </c>
      <c r="N40" s="516">
        <v>269</v>
      </c>
    </row>
    <row r="41" spans="1:14" ht="15" thickBot="1" x14ac:dyDescent="0.35">
      <c r="A41" s="1361"/>
      <c r="B41" s="473" t="s">
        <v>18</v>
      </c>
      <c r="C41" s="496">
        <v>208</v>
      </c>
      <c r="D41" s="496">
        <v>208</v>
      </c>
      <c r="E41" s="496">
        <v>208</v>
      </c>
      <c r="F41" s="496">
        <v>208</v>
      </c>
      <c r="G41" s="529">
        <v>208</v>
      </c>
      <c r="H41" s="516">
        <v>208</v>
      </c>
      <c r="I41" s="496">
        <v>202</v>
      </c>
      <c r="J41" s="529">
        <v>202</v>
      </c>
      <c r="K41" s="496">
        <v>202</v>
      </c>
      <c r="L41" s="529">
        <v>202</v>
      </c>
      <c r="M41" s="529">
        <v>202</v>
      </c>
      <c r="N41" s="528">
        <v>202</v>
      </c>
    </row>
    <row r="42" spans="1:14" ht="15" thickBot="1" x14ac:dyDescent="0.35">
      <c r="A42" s="1361"/>
      <c r="B42" s="471" t="s">
        <v>1107</v>
      </c>
      <c r="C42" s="501">
        <v>0</v>
      </c>
      <c r="D42" s="501">
        <v>0</v>
      </c>
      <c r="E42" s="501">
        <v>1.855</v>
      </c>
      <c r="F42" s="501">
        <v>0</v>
      </c>
      <c r="G42" s="529">
        <v>0</v>
      </c>
      <c r="H42" s="1102">
        <v>13.16</v>
      </c>
      <c r="I42" s="501">
        <v>0.16200000000000001</v>
      </c>
      <c r="J42" s="529">
        <v>0</v>
      </c>
      <c r="K42" s="501">
        <v>0</v>
      </c>
      <c r="L42" s="529">
        <v>0</v>
      </c>
      <c r="M42" s="529">
        <v>0</v>
      </c>
      <c r="N42" s="1102">
        <v>7.79</v>
      </c>
    </row>
    <row r="43" spans="1:14" ht="15" thickBot="1" x14ac:dyDescent="0.35">
      <c r="A43" s="1361"/>
      <c r="B43" s="473" t="s">
        <v>287</v>
      </c>
      <c r="C43" s="493">
        <v>2.18937415740319</v>
      </c>
      <c r="D43" s="493">
        <v>7.8132815552775297</v>
      </c>
      <c r="E43" s="493">
        <v>44.678228080141402</v>
      </c>
      <c r="F43" s="493">
        <v>23.7772478284949</v>
      </c>
      <c r="G43" s="661">
        <v>0.36418925657643703</v>
      </c>
      <c r="H43" s="701">
        <v>47.4999836689598</v>
      </c>
      <c r="I43" s="493">
        <v>2.4825676098799399</v>
      </c>
      <c r="J43" s="661">
        <v>3.5431268959422701</v>
      </c>
      <c r="K43" s="493">
        <v>39.638578756429602</v>
      </c>
      <c r="L43" s="661">
        <v>50.822461808763499</v>
      </c>
      <c r="M43" s="661">
        <v>2.1666741338745799</v>
      </c>
      <c r="N43" s="701">
        <v>63.080051349335697</v>
      </c>
    </row>
    <row r="44" spans="1:14" ht="15" thickBot="1" x14ac:dyDescent="0.35">
      <c r="A44" s="1361"/>
      <c r="B44" s="471" t="s">
        <v>254</v>
      </c>
      <c r="C44" s="493">
        <v>0.28468138737326898</v>
      </c>
      <c r="D44" s="493">
        <v>1.01595052886374</v>
      </c>
      <c r="E44" s="493">
        <v>5.8094501171604502</v>
      </c>
      <c r="F44" s="493">
        <v>3.0917236676268298</v>
      </c>
      <c r="G44" s="661">
        <v>4.7355040927125898E-2</v>
      </c>
      <c r="H44" s="701">
        <v>6.1763592145099402</v>
      </c>
      <c r="I44" s="493">
        <v>0.32756399090521199</v>
      </c>
      <c r="J44" s="661">
        <v>0.467500172683947</v>
      </c>
      <c r="K44" s="493">
        <v>5.2301379425048502</v>
      </c>
      <c r="L44" s="661">
        <v>6.7058026341169397</v>
      </c>
      <c r="M44" s="661">
        <v>0.28588322165267199</v>
      </c>
      <c r="N44" s="701">
        <v>8.3231382236125206</v>
      </c>
    </row>
    <row r="45" spans="1:14" x14ac:dyDescent="0.3">
      <c r="A45" s="1418"/>
      <c r="B45" s="598" t="s">
        <v>154</v>
      </c>
      <c r="C45" s="535">
        <f>C39/$H$39 * 100</f>
        <v>3.6236191660321224</v>
      </c>
      <c r="D45" s="532">
        <f>D39/$H$39 * 100</f>
        <v>6.8560944002572342</v>
      </c>
      <c r="E45" s="532">
        <f>E39/$H$39 * 100</f>
        <v>69.53455304042906</v>
      </c>
      <c r="F45" s="532">
        <f>F39/$H$39 * 100</f>
        <v>19.858696896355919</v>
      </c>
      <c r="G45" s="535">
        <f>G39/$H$39 * 100</f>
        <v>0.12703649692570587</v>
      </c>
      <c r="H45" s="795">
        <f>SUM(C45:G45)</f>
        <v>100.00000000000006</v>
      </c>
      <c r="I45" s="535">
        <f>I39/$N$39 * 100</f>
        <v>4.9952195910591994</v>
      </c>
      <c r="J45" s="532">
        <f>J39/$N$39 * 100</f>
        <v>2.3970845011075248</v>
      </c>
      <c r="K45" s="535">
        <f>K39/$N$39 * 100</f>
        <v>57.986660809143629</v>
      </c>
      <c r="L45" s="532">
        <f>L39/$N$39 * 100</f>
        <v>33.848484453066533</v>
      </c>
      <c r="M45" s="535">
        <f>M39/$N$39 * 100</f>
        <v>0.77255064562302966</v>
      </c>
      <c r="N45" s="795">
        <f>SUM(I45:M45)</f>
        <v>99.999999999999915</v>
      </c>
    </row>
    <row r="46" spans="1:14" ht="15" thickBot="1" x14ac:dyDescent="0.35">
      <c r="A46" s="1360" t="s">
        <v>51</v>
      </c>
      <c r="B46" s="471" t="s">
        <v>1106</v>
      </c>
      <c r="C46" s="493">
        <v>0.95814144961935799</v>
      </c>
      <c r="D46" s="661">
        <v>1.7704099010077401</v>
      </c>
      <c r="E46" s="493">
        <v>25.772317199911701</v>
      </c>
      <c r="F46" s="661">
        <v>4.3299046421308596</v>
      </c>
      <c r="G46" s="661">
        <v>1.05475580500459</v>
      </c>
      <c r="H46" s="699">
        <v>33.8855289976742</v>
      </c>
      <c r="I46" s="493">
        <v>1.4680941728658601</v>
      </c>
      <c r="J46" s="493">
        <v>0.81489634943117795</v>
      </c>
      <c r="K46" s="493">
        <v>18.283486670503599</v>
      </c>
      <c r="L46" s="493">
        <v>4.8503554226604999</v>
      </c>
      <c r="M46" s="661">
        <v>9.8138888310947095E-2</v>
      </c>
      <c r="N46" s="699">
        <v>25.514971503772099</v>
      </c>
    </row>
    <row r="47" spans="1:14" ht="15" thickBot="1" x14ac:dyDescent="0.35">
      <c r="A47" s="1361"/>
      <c r="B47" s="473" t="s">
        <v>17</v>
      </c>
      <c r="C47" s="496">
        <v>319</v>
      </c>
      <c r="D47" s="529">
        <v>319</v>
      </c>
      <c r="E47" s="496">
        <v>319</v>
      </c>
      <c r="F47" s="529">
        <v>319</v>
      </c>
      <c r="G47" s="529">
        <v>319</v>
      </c>
      <c r="H47" s="516">
        <v>319</v>
      </c>
      <c r="I47" s="496">
        <v>315</v>
      </c>
      <c r="J47" s="496">
        <v>315</v>
      </c>
      <c r="K47" s="496">
        <v>315</v>
      </c>
      <c r="L47" s="496">
        <v>315</v>
      </c>
      <c r="M47" s="529">
        <v>315</v>
      </c>
      <c r="N47" s="516">
        <v>315</v>
      </c>
    </row>
    <row r="48" spans="1:14" ht="15" thickBot="1" x14ac:dyDescent="0.35">
      <c r="A48" s="1361"/>
      <c r="B48" s="473" t="s">
        <v>18</v>
      </c>
      <c r="C48" s="496">
        <v>254</v>
      </c>
      <c r="D48" s="529">
        <v>254</v>
      </c>
      <c r="E48" s="496">
        <v>254</v>
      </c>
      <c r="F48" s="529">
        <v>254</v>
      </c>
      <c r="G48" s="529">
        <v>254</v>
      </c>
      <c r="H48" s="516">
        <v>254</v>
      </c>
      <c r="I48" s="496">
        <v>252</v>
      </c>
      <c r="J48" s="496">
        <v>252</v>
      </c>
      <c r="K48" s="496">
        <v>252</v>
      </c>
      <c r="L48" s="496">
        <v>252</v>
      </c>
      <c r="M48" s="529">
        <v>252</v>
      </c>
      <c r="N48" s="528">
        <v>252</v>
      </c>
    </row>
    <row r="49" spans="1:14" ht="15" thickBot="1" x14ac:dyDescent="0.35">
      <c r="A49" s="1361"/>
      <c r="B49" s="471" t="s">
        <v>1107</v>
      </c>
      <c r="C49" s="501">
        <v>0</v>
      </c>
      <c r="D49" s="529">
        <v>0</v>
      </c>
      <c r="E49" s="501">
        <v>2.5299999999999998</v>
      </c>
      <c r="F49" s="529">
        <v>0</v>
      </c>
      <c r="G49" s="529">
        <v>0</v>
      </c>
      <c r="H49" s="1102">
        <v>7.8819999999999997</v>
      </c>
      <c r="I49" s="501">
        <v>0</v>
      </c>
      <c r="J49" s="501">
        <v>0</v>
      </c>
      <c r="K49" s="501">
        <v>0</v>
      </c>
      <c r="L49" s="501">
        <v>0</v>
      </c>
      <c r="M49" s="529">
        <v>0</v>
      </c>
      <c r="N49" s="1102">
        <v>9.9619999999999997</v>
      </c>
    </row>
    <row r="50" spans="1:14" ht="15" thickBot="1" x14ac:dyDescent="0.35">
      <c r="A50" s="1361"/>
      <c r="B50" s="473" t="s">
        <v>287</v>
      </c>
      <c r="C50" s="493">
        <v>2.2662484212780201</v>
      </c>
      <c r="D50" s="661">
        <v>10.7282939555766</v>
      </c>
      <c r="E50" s="493">
        <v>47.7741202091335</v>
      </c>
      <c r="F50" s="661">
        <v>23.9028167097945</v>
      </c>
      <c r="G50" s="661">
        <v>17.673760657195899</v>
      </c>
      <c r="H50" s="701">
        <v>55.014921994188001</v>
      </c>
      <c r="I50" s="493">
        <v>2.6684644705543001</v>
      </c>
      <c r="J50" s="493">
        <v>2.8501512303755199</v>
      </c>
      <c r="K50" s="493">
        <v>37.126237285356197</v>
      </c>
      <c r="L50" s="493">
        <v>18.163186818665299</v>
      </c>
      <c r="M50" s="661">
        <v>0.93783460534811502</v>
      </c>
      <c r="N50" s="701">
        <v>39.436642297398301</v>
      </c>
    </row>
    <row r="51" spans="1:14" ht="15" thickBot="1" x14ac:dyDescent="0.35">
      <c r="A51" s="1361"/>
      <c r="B51" s="471" t="s">
        <v>254</v>
      </c>
      <c r="C51" s="493">
        <v>0.26666217058734998</v>
      </c>
      <c r="D51" s="661">
        <v>1.26236388121999</v>
      </c>
      <c r="E51" s="493">
        <v>5.6214272333322599</v>
      </c>
      <c r="F51" s="661">
        <v>2.8125676457794699</v>
      </c>
      <c r="G51" s="661">
        <v>2.0796146331704302</v>
      </c>
      <c r="H51" s="701">
        <v>6.4734291156795303</v>
      </c>
      <c r="I51" s="493">
        <v>0.31523316903739901</v>
      </c>
      <c r="J51" s="493">
        <v>0.33669633397835302</v>
      </c>
      <c r="K51" s="493">
        <v>4.38582621692776</v>
      </c>
      <c r="L51" s="493">
        <v>2.1456680438682598</v>
      </c>
      <c r="M51" s="661">
        <v>0.110789024151937</v>
      </c>
      <c r="N51" s="701">
        <v>4.6587608209829003</v>
      </c>
    </row>
    <row r="52" spans="1:14" x14ac:dyDescent="0.3">
      <c r="A52" s="1418"/>
      <c r="B52" s="598" t="s">
        <v>154</v>
      </c>
      <c r="C52" s="535">
        <f>C46/$H$46 * 100</f>
        <v>2.8275829770434511</v>
      </c>
      <c r="D52" s="532">
        <f>D46/$H$46 * 100</f>
        <v>5.2246783608697847</v>
      </c>
      <c r="E52" s="535">
        <f>E46/$H$46 * 100</f>
        <v>76.057001210400571</v>
      </c>
      <c r="F52" s="532">
        <f>F46/$H$46 * 100</f>
        <v>12.778034666149232</v>
      </c>
      <c r="G52" s="535">
        <f>G46/$H$46 * 100</f>
        <v>3.1127027855371101</v>
      </c>
      <c r="H52" s="795">
        <f>SUM(C52:G52)</f>
        <v>100.00000000000016</v>
      </c>
      <c r="I52" s="535">
        <f>I46/$N$46 * 100</f>
        <v>5.7538538604631366</v>
      </c>
      <c r="J52" s="535">
        <f>J46/$N$46 * 100</f>
        <v>3.1937968236049366</v>
      </c>
      <c r="K52" s="535">
        <f>K46/$N$46 * 100</f>
        <v>71.657876113248236</v>
      </c>
      <c r="L52" s="532">
        <f>L46/$N$46 * 100</f>
        <v>19.009840641771557</v>
      </c>
      <c r="M52" s="535">
        <f>M46/$N$46 * 100</f>
        <v>0.38463256091208398</v>
      </c>
      <c r="N52" s="795">
        <f>SUM(I52:M52)</f>
        <v>99.999999999999957</v>
      </c>
    </row>
    <row r="53" spans="1:14" ht="15" thickBot="1" x14ac:dyDescent="0.35">
      <c r="A53" s="1360" t="s">
        <v>56</v>
      </c>
      <c r="B53" s="471" t="s">
        <v>1106</v>
      </c>
      <c r="C53" s="493">
        <v>1.60133565866728</v>
      </c>
      <c r="D53" s="493">
        <v>1.6793418940520899</v>
      </c>
      <c r="E53" s="493">
        <v>21.6262570352262</v>
      </c>
      <c r="F53" s="493">
        <v>7.3567358106572804</v>
      </c>
      <c r="G53" s="661">
        <v>0.67159268603010303</v>
      </c>
      <c r="H53" s="699">
        <v>32.935263084633</v>
      </c>
      <c r="I53" s="493">
        <v>2.0490426999619502</v>
      </c>
      <c r="J53" s="493">
        <v>1.33498963474454</v>
      </c>
      <c r="K53" s="493">
        <v>16.388163355023899</v>
      </c>
      <c r="L53" s="493">
        <v>8.9203068307430602</v>
      </c>
      <c r="M53" s="661">
        <v>0.15562390116789701</v>
      </c>
      <c r="N53" s="699">
        <v>28.8481264216414</v>
      </c>
    </row>
    <row r="54" spans="1:14" ht="15" thickBot="1" x14ac:dyDescent="0.35">
      <c r="A54" s="1361"/>
      <c r="B54" s="473" t="s">
        <v>17</v>
      </c>
      <c r="C54" s="502">
        <v>1289</v>
      </c>
      <c r="D54" s="502">
        <v>1289</v>
      </c>
      <c r="E54" s="502">
        <v>1289</v>
      </c>
      <c r="F54" s="502">
        <v>1289</v>
      </c>
      <c r="G54" s="529">
        <v>1289</v>
      </c>
      <c r="H54" s="516">
        <v>1289</v>
      </c>
      <c r="I54" s="502">
        <v>1392</v>
      </c>
      <c r="J54" s="502">
        <v>1392</v>
      </c>
      <c r="K54" s="502">
        <v>1392</v>
      </c>
      <c r="L54" s="502">
        <v>1392</v>
      </c>
      <c r="M54" s="529">
        <v>1392</v>
      </c>
      <c r="N54" s="516">
        <v>1392</v>
      </c>
    </row>
    <row r="55" spans="1:14" ht="15" thickBot="1" x14ac:dyDescent="0.35">
      <c r="A55" s="1361"/>
      <c r="B55" s="473" t="s">
        <v>18</v>
      </c>
      <c r="C55" s="496">
        <v>996</v>
      </c>
      <c r="D55" s="496">
        <v>996</v>
      </c>
      <c r="E55" s="496">
        <v>996</v>
      </c>
      <c r="F55" s="496">
        <v>996</v>
      </c>
      <c r="G55" s="529">
        <v>996</v>
      </c>
      <c r="H55" s="516">
        <v>996</v>
      </c>
      <c r="I55" s="502">
        <v>1074</v>
      </c>
      <c r="J55" s="502">
        <v>1074</v>
      </c>
      <c r="K55" s="502">
        <v>1074</v>
      </c>
      <c r="L55" s="502">
        <v>1074</v>
      </c>
      <c r="M55" s="529">
        <v>1074</v>
      </c>
      <c r="N55" s="516">
        <v>1074</v>
      </c>
    </row>
    <row r="56" spans="1:14" ht="15" thickBot="1" x14ac:dyDescent="0.35">
      <c r="A56" s="1361"/>
      <c r="B56" s="471" t="s">
        <v>1107</v>
      </c>
      <c r="C56" s="501">
        <v>0</v>
      </c>
      <c r="D56" s="501">
        <v>0</v>
      </c>
      <c r="E56" s="501">
        <v>0</v>
      </c>
      <c r="F56" s="501">
        <v>0</v>
      </c>
      <c r="G56" s="529">
        <v>0</v>
      </c>
      <c r="H56" s="1102">
        <v>11.273999999999999</v>
      </c>
      <c r="I56" s="501">
        <v>0.86599999999999999</v>
      </c>
      <c r="J56" s="501">
        <v>0</v>
      </c>
      <c r="K56" s="501">
        <v>0</v>
      </c>
      <c r="L56" s="501">
        <v>0</v>
      </c>
      <c r="M56" s="529">
        <v>0</v>
      </c>
      <c r="N56" s="1102">
        <v>9.7089999999999996</v>
      </c>
    </row>
    <row r="57" spans="1:14" ht="15" thickBot="1" x14ac:dyDescent="0.35">
      <c r="A57" s="1361"/>
      <c r="B57" s="473" t="s">
        <v>287</v>
      </c>
      <c r="C57" s="493">
        <v>2.87078479216727</v>
      </c>
      <c r="D57" s="493">
        <v>5.6870972871418601</v>
      </c>
      <c r="E57" s="493">
        <v>45.6415963080183</v>
      </c>
      <c r="F57" s="493">
        <v>33.980027850162003</v>
      </c>
      <c r="G57" s="661">
        <v>11.8159494905802</v>
      </c>
      <c r="H57" s="701">
        <v>55.967860718929202</v>
      </c>
      <c r="I57" s="493">
        <v>3.8904790627891899</v>
      </c>
      <c r="J57" s="493">
        <v>4.7490487970547601</v>
      </c>
      <c r="K57" s="493">
        <v>40.309216179622503</v>
      </c>
      <c r="L57" s="493">
        <v>31.7402057419812</v>
      </c>
      <c r="M57" s="661">
        <v>1.64781605964722</v>
      </c>
      <c r="N57" s="701">
        <v>49.677689643061598</v>
      </c>
    </row>
    <row r="58" spans="1:14" ht="15" thickBot="1" x14ac:dyDescent="0.35">
      <c r="A58" s="1361"/>
      <c r="B58" s="471" t="s">
        <v>254</v>
      </c>
      <c r="C58" s="493">
        <v>0.17058534624223201</v>
      </c>
      <c r="D58" s="493">
        <v>0.33793388570515498</v>
      </c>
      <c r="E58" s="493">
        <v>2.7120763390186702</v>
      </c>
      <c r="F58" s="493">
        <v>2.0191324797163102</v>
      </c>
      <c r="G58" s="661">
        <v>0.70211735847662404</v>
      </c>
      <c r="H58" s="701">
        <v>3.32567489044273</v>
      </c>
      <c r="I58" s="493">
        <v>0.222623853238722</v>
      </c>
      <c r="J58" s="493">
        <v>0.271753561799425</v>
      </c>
      <c r="K58" s="493">
        <v>2.3066036038519799</v>
      </c>
      <c r="L58" s="493">
        <v>1.81626138859202</v>
      </c>
      <c r="M58" s="661">
        <v>9.42925420511872E-2</v>
      </c>
      <c r="N58" s="701">
        <v>2.84269328014503</v>
      </c>
    </row>
    <row r="59" spans="1:14" x14ac:dyDescent="0.3">
      <c r="A59" s="1418"/>
      <c r="B59" s="598" t="s">
        <v>154</v>
      </c>
      <c r="C59" s="535">
        <f>C53/$H$53 * 100</f>
        <v>4.8620703425151461</v>
      </c>
      <c r="D59" s="535">
        <f>D53/$H$53 * 100</f>
        <v>5.0989175029108562</v>
      </c>
      <c r="E59" s="535">
        <f>E53/$H$53 * 100</f>
        <v>65.6629248099634</v>
      </c>
      <c r="F59" s="532">
        <f>F53/$H$53 * 100</f>
        <v>22.336957782158422</v>
      </c>
      <c r="G59" s="535">
        <f>G53/$H$53 * 100</f>
        <v>2.0391295624520334</v>
      </c>
      <c r="H59" s="795">
        <f>SUM(C59:G59)</f>
        <v>99.999999999999858</v>
      </c>
      <c r="I59" s="535">
        <f>I53/$N$53 * 100</f>
        <v>7.1028623142222207</v>
      </c>
      <c r="J59" s="535">
        <f>J53/$N$53 * 100</f>
        <v>4.6276476164602922</v>
      </c>
      <c r="K59" s="535">
        <f>K53/$N$53 * 100</f>
        <v>56.808414922675055</v>
      </c>
      <c r="L59" s="535">
        <f>L53/$N$53 * 100</f>
        <v>30.921615845565587</v>
      </c>
      <c r="M59" s="535">
        <f>M53/$N$53 * 100</f>
        <v>0.53945930107665663</v>
      </c>
      <c r="N59" s="795">
        <f>SUM(I59:M59)</f>
        <v>99.999999999999815</v>
      </c>
    </row>
    <row r="60" spans="1:14" ht="15" thickBot="1" x14ac:dyDescent="0.35">
      <c r="A60" s="1360" t="s">
        <v>66</v>
      </c>
      <c r="B60" s="471" t="s">
        <v>1106</v>
      </c>
      <c r="C60" s="493">
        <v>1.45872715454083</v>
      </c>
      <c r="D60" s="493">
        <v>0.82230368420108801</v>
      </c>
      <c r="E60" s="493">
        <v>24.791133537002299</v>
      </c>
      <c r="F60" s="493">
        <v>5.6214801626855602</v>
      </c>
      <c r="G60" s="661">
        <v>0.11955613357669399</v>
      </c>
      <c r="H60" s="699">
        <v>32.813200672006403</v>
      </c>
      <c r="I60" s="493">
        <v>1.57913359966336</v>
      </c>
      <c r="J60" s="493">
        <v>0.741372466359837</v>
      </c>
      <c r="K60" s="493">
        <v>17.271402837393801</v>
      </c>
      <c r="L60" s="493">
        <v>5.8151966844502896</v>
      </c>
      <c r="M60" s="661">
        <v>0.60151573687683701</v>
      </c>
      <c r="N60" s="699">
        <v>26.008621324744102</v>
      </c>
    </row>
    <row r="61" spans="1:14" ht="15" thickBot="1" x14ac:dyDescent="0.35">
      <c r="A61" s="1361"/>
      <c r="B61" s="473" t="s">
        <v>17</v>
      </c>
      <c r="C61" s="496">
        <v>372</v>
      </c>
      <c r="D61" s="496">
        <v>372</v>
      </c>
      <c r="E61" s="496">
        <v>372</v>
      </c>
      <c r="F61" s="496">
        <v>372</v>
      </c>
      <c r="G61" s="529">
        <v>372</v>
      </c>
      <c r="H61" s="516">
        <v>372</v>
      </c>
      <c r="I61" s="496">
        <v>444</v>
      </c>
      <c r="J61" s="496">
        <v>444</v>
      </c>
      <c r="K61" s="496">
        <v>444</v>
      </c>
      <c r="L61" s="496">
        <v>444</v>
      </c>
      <c r="M61" s="529">
        <v>444</v>
      </c>
      <c r="N61" s="516">
        <v>444</v>
      </c>
    </row>
    <row r="62" spans="1:14" ht="15" thickBot="1" x14ac:dyDescent="0.35">
      <c r="A62" s="1361"/>
      <c r="B62" s="473" t="s">
        <v>18</v>
      </c>
      <c r="C62" s="496">
        <v>414</v>
      </c>
      <c r="D62" s="496">
        <v>414</v>
      </c>
      <c r="E62" s="496">
        <v>414</v>
      </c>
      <c r="F62" s="496">
        <v>414</v>
      </c>
      <c r="G62" s="529">
        <v>414</v>
      </c>
      <c r="H62" s="516">
        <v>414</v>
      </c>
      <c r="I62" s="496">
        <v>510</v>
      </c>
      <c r="J62" s="496">
        <v>510</v>
      </c>
      <c r="K62" s="496">
        <v>510</v>
      </c>
      <c r="L62" s="496">
        <v>510</v>
      </c>
      <c r="M62" s="529">
        <v>510</v>
      </c>
      <c r="N62" s="528">
        <v>510</v>
      </c>
    </row>
    <row r="63" spans="1:14" ht="15" thickBot="1" x14ac:dyDescent="0.35">
      <c r="A63" s="1361"/>
      <c r="B63" s="471" t="s">
        <v>1107</v>
      </c>
      <c r="C63" s="501">
        <v>0</v>
      </c>
      <c r="D63" s="501">
        <v>0</v>
      </c>
      <c r="E63" s="501">
        <v>2.468</v>
      </c>
      <c r="F63" s="501">
        <v>0</v>
      </c>
      <c r="G63" s="529">
        <v>0</v>
      </c>
      <c r="H63" s="1102">
        <v>11.53</v>
      </c>
      <c r="I63" s="501">
        <v>0.03</v>
      </c>
      <c r="J63" s="501">
        <v>0</v>
      </c>
      <c r="K63" s="501">
        <v>0</v>
      </c>
      <c r="L63" s="501">
        <v>0</v>
      </c>
      <c r="M63" s="529">
        <v>0</v>
      </c>
      <c r="N63" s="1102">
        <v>8.0289999999999999</v>
      </c>
    </row>
    <row r="64" spans="1:14" ht="15" thickBot="1" x14ac:dyDescent="0.35">
      <c r="A64" s="1361"/>
      <c r="B64" s="473" t="s">
        <v>287</v>
      </c>
      <c r="C64" s="493">
        <v>3.0484532475425401</v>
      </c>
      <c r="D64" s="493">
        <v>3.2411742361346398</v>
      </c>
      <c r="E64" s="493">
        <v>44.164496151197604</v>
      </c>
      <c r="F64" s="493">
        <v>23.3278470124786</v>
      </c>
      <c r="G64" s="661">
        <v>1.01089568321138</v>
      </c>
      <c r="H64" s="701">
        <v>46.975838929879302</v>
      </c>
      <c r="I64" s="493">
        <v>2.6245916417773598</v>
      </c>
      <c r="J64" s="493">
        <v>2.6710868495643001</v>
      </c>
      <c r="K64" s="493">
        <v>38.008471500224502</v>
      </c>
      <c r="L64" s="493">
        <v>31.030050586949599</v>
      </c>
      <c r="M64" s="661">
        <v>9.0125111352265606</v>
      </c>
      <c r="N64" s="701">
        <v>48.597254275027097</v>
      </c>
    </row>
    <row r="65" spans="1:14" ht="15" thickBot="1" x14ac:dyDescent="0.35">
      <c r="A65" s="1361"/>
      <c r="B65" s="471" t="s">
        <v>254</v>
      </c>
      <c r="C65" s="493">
        <v>0.28096364078127001</v>
      </c>
      <c r="D65" s="493">
        <v>0.29872595701605298</v>
      </c>
      <c r="E65" s="493">
        <v>4.0704634856755098</v>
      </c>
      <c r="F65" s="493">
        <v>2.1500335730909099</v>
      </c>
      <c r="G65" s="661">
        <v>9.3170177969466694E-2</v>
      </c>
      <c r="H65" s="701">
        <v>4.3295736108576204</v>
      </c>
      <c r="I65" s="493">
        <v>0.21794524938847301</v>
      </c>
      <c r="J65" s="493">
        <v>0.221806196552669</v>
      </c>
      <c r="K65" s="493">
        <v>3.1562113008869299</v>
      </c>
      <c r="L65" s="493">
        <v>2.5767254631390499</v>
      </c>
      <c r="M65" s="661">
        <v>0.74839603834643398</v>
      </c>
      <c r="N65" s="701">
        <v>4.0355004313712097</v>
      </c>
    </row>
    <row r="66" spans="1:14" x14ac:dyDescent="0.3">
      <c r="A66" s="1418"/>
      <c r="B66" s="598" t="s">
        <v>154</v>
      </c>
      <c r="C66" s="535">
        <f>C60/$H$60 * 100</f>
        <v>4.445549732017759</v>
      </c>
      <c r="D66" s="532">
        <f>D60/$H$60 * 100</f>
        <v>2.5060148579245785</v>
      </c>
      <c r="E66" s="535">
        <f>E60/$H$60 * 100</f>
        <v>75.552317449337124</v>
      </c>
      <c r="F66" s="532">
        <f>F60/$H$60 * 100</f>
        <v>17.131764191115185</v>
      </c>
      <c r="G66" s="535">
        <f>G60/$H$60 * 100</f>
        <v>0.36435376960556526</v>
      </c>
      <c r="H66" s="795">
        <f>SUM(C66:G66)</f>
        <v>100.00000000000021</v>
      </c>
      <c r="I66" s="535">
        <f>I60/$N$60 * 100</f>
        <v>6.0715774971163219</v>
      </c>
      <c r="J66" s="535">
        <f>J60/$N$60 * 100</f>
        <v>2.8504873714875054</v>
      </c>
      <c r="K66" s="535">
        <f>K60/$N$60 * 100</f>
        <v>66.406452774804023</v>
      </c>
      <c r="L66" s="532">
        <f>L60/$N$60 * 100</f>
        <v>22.358727176814341</v>
      </c>
      <c r="M66" s="535">
        <f>M60/$N$60 * 100</f>
        <v>2.3127551797778936</v>
      </c>
      <c r="N66" s="795">
        <f>SUM(I66:M66)</f>
        <v>100.00000000000009</v>
      </c>
    </row>
    <row r="67" spans="1:14" ht="15" thickBot="1" x14ac:dyDescent="0.35">
      <c r="A67" s="1360" t="s">
        <v>71</v>
      </c>
      <c r="B67" s="471" t="s">
        <v>1106</v>
      </c>
      <c r="C67" s="493">
        <v>0.85682690434961495</v>
      </c>
      <c r="D67" s="661">
        <v>1.50610667096269</v>
      </c>
      <c r="E67" s="493">
        <v>23.199025231784901</v>
      </c>
      <c r="F67" s="661">
        <v>2.3430776706429901</v>
      </c>
      <c r="G67" s="661">
        <v>2.5834181865438</v>
      </c>
      <c r="H67" s="699">
        <v>30.488454664283999</v>
      </c>
      <c r="I67" s="661">
        <v>1.98914493920838</v>
      </c>
      <c r="J67" s="661">
        <v>0.16707985085253699</v>
      </c>
      <c r="K67" s="493">
        <v>22.2296115195137</v>
      </c>
      <c r="L67" s="661">
        <v>9.3331972680895703</v>
      </c>
      <c r="M67" s="661">
        <v>0.26130391068500303</v>
      </c>
      <c r="N67" s="699">
        <v>33.9803374883492</v>
      </c>
    </row>
    <row r="68" spans="1:14" ht="15" thickBot="1" x14ac:dyDescent="0.35">
      <c r="A68" s="1361"/>
      <c r="B68" s="473" t="s">
        <v>17</v>
      </c>
      <c r="C68" s="496">
        <v>84</v>
      </c>
      <c r="D68" s="529">
        <v>84</v>
      </c>
      <c r="E68" s="496">
        <v>84</v>
      </c>
      <c r="F68" s="529">
        <v>84</v>
      </c>
      <c r="G68" s="529">
        <v>84</v>
      </c>
      <c r="H68" s="516">
        <v>84</v>
      </c>
      <c r="I68" s="529">
        <v>104</v>
      </c>
      <c r="J68" s="529">
        <v>104</v>
      </c>
      <c r="K68" s="496">
        <v>104</v>
      </c>
      <c r="L68" s="529">
        <v>104</v>
      </c>
      <c r="M68" s="529">
        <v>104</v>
      </c>
      <c r="N68" s="516">
        <v>104</v>
      </c>
    </row>
    <row r="69" spans="1:14" ht="15" thickBot="1" x14ac:dyDescent="0.35">
      <c r="A69" s="1361"/>
      <c r="B69" s="473" t="s">
        <v>18</v>
      </c>
      <c r="C69" s="496">
        <v>72</v>
      </c>
      <c r="D69" s="529">
        <v>72</v>
      </c>
      <c r="E69" s="496">
        <v>72</v>
      </c>
      <c r="F69" s="529">
        <v>72</v>
      </c>
      <c r="G69" s="529">
        <v>72</v>
      </c>
      <c r="H69" s="516">
        <v>72</v>
      </c>
      <c r="I69" s="529">
        <v>80</v>
      </c>
      <c r="J69" s="529">
        <v>80</v>
      </c>
      <c r="K69" s="496">
        <v>80</v>
      </c>
      <c r="L69" s="529">
        <v>80</v>
      </c>
      <c r="M69" s="529">
        <v>80</v>
      </c>
      <c r="N69" s="1102">
        <v>80</v>
      </c>
    </row>
    <row r="70" spans="1:14" ht="15" thickBot="1" x14ac:dyDescent="0.35">
      <c r="A70" s="1361"/>
      <c r="B70" s="471" t="s">
        <v>1107</v>
      </c>
      <c r="C70" s="501">
        <v>0</v>
      </c>
      <c r="D70" s="529">
        <v>0</v>
      </c>
      <c r="E70" s="501">
        <v>3.3780000000000001</v>
      </c>
      <c r="F70" s="529">
        <v>0</v>
      </c>
      <c r="G70" s="529">
        <v>0</v>
      </c>
      <c r="H70" s="1102">
        <v>6.9290000000000003</v>
      </c>
      <c r="I70" s="529">
        <v>0</v>
      </c>
      <c r="J70" s="529">
        <v>0</v>
      </c>
      <c r="K70" s="501">
        <v>2.3450000000000002</v>
      </c>
      <c r="L70" s="529">
        <v>0</v>
      </c>
      <c r="M70" s="529">
        <v>0</v>
      </c>
      <c r="N70" s="1102">
        <v>16.292000000000002</v>
      </c>
    </row>
    <row r="71" spans="1:14" ht="15" thickBot="1" x14ac:dyDescent="0.35">
      <c r="A71" s="1361"/>
      <c r="B71" s="473" t="s">
        <v>287</v>
      </c>
      <c r="C71" s="493">
        <v>1.6486564295256201</v>
      </c>
      <c r="D71" s="661">
        <v>8.1170640109517507</v>
      </c>
      <c r="E71" s="493">
        <v>46.740793759920599</v>
      </c>
      <c r="F71" s="661">
        <v>18.060942226425599</v>
      </c>
      <c r="G71" s="661">
        <v>17.625084863287999</v>
      </c>
      <c r="H71" s="701">
        <v>53.490106690671396</v>
      </c>
      <c r="I71" s="661">
        <v>6.6354018387020099</v>
      </c>
      <c r="J71" s="661">
        <v>0.93601622727423595</v>
      </c>
      <c r="K71" s="493">
        <v>46.503536143581002</v>
      </c>
      <c r="L71" s="661">
        <v>59.6392797284674</v>
      </c>
      <c r="M71" s="661">
        <v>1.0618224909138601</v>
      </c>
      <c r="N71" s="701">
        <v>73.921744578017396</v>
      </c>
    </row>
    <row r="72" spans="1:14" ht="15" thickBot="1" x14ac:dyDescent="0.35">
      <c r="A72" s="1361"/>
      <c r="B72" s="471" t="s">
        <v>254</v>
      </c>
      <c r="C72" s="493">
        <v>0.36436333292092299</v>
      </c>
      <c r="D72" s="661">
        <v>1.7939216707594201</v>
      </c>
      <c r="E72" s="493">
        <v>10.330006357136799</v>
      </c>
      <c r="F72" s="661">
        <v>3.99158065164989</v>
      </c>
      <c r="G72" s="661">
        <v>3.89525346141982</v>
      </c>
      <c r="H72" s="701">
        <v>11.8216465256601</v>
      </c>
      <c r="I72" s="661">
        <v>1.39121095527149</v>
      </c>
      <c r="J72" s="661">
        <v>0.196249761710066</v>
      </c>
      <c r="K72" s="493">
        <v>9.7501599020669296</v>
      </c>
      <c r="L72" s="661">
        <v>12.5042644499395</v>
      </c>
      <c r="M72" s="661">
        <v>0.22262692114544</v>
      </c>
      <c r="N72" s="701">
        <v>15.4987962130468</v>
      </c>
    </row>
    <row r="73" spans="1:14" x14ac:dyDescent="0.3">
      <c r="A73" s="1418"/>
      <c r="B73" s="598" t="s">
        <v>154</v>
      </c>
      <c r="C73" s="535">
        <f>C67/$H$67 * 100</f>
        <v>2.8103323496856443</v>
      </c>
      <c r="D73" s="532">
        <f>D67/$H$67 * 100</f>
        <v>4.9399245962014389</v>
      </c>
      <c r="E73" s="532">
        <f>E67/$H$67 * 100</f>
        <v>76.09118102978708</v>
      </c>
      <c r="F73" s="532">
        <f>F67/$H$67 * 100</f>
        <v>7.6851309666009779</v>
      </c>
      <c r="G73" s="532">
        <f>G67/$H$67 * 100</f>
        <v>8.4734310577248468</v>
      </c>
      <c r="H73" s="795">
        <f>SUM(C73:G73)</f>
        <v>100</v>
      </c>
      <c r="I73" s="535">
        <f>I67/$N$67 * 100</f>
        <v>5.8538116046975581</v>
      </c>
      <c r="J73" s="532">
        <f>J67/$N$67 * 100</f>
        <v>0.49169567815453119</v>
      </c>
      <c r="K73" s="535">
        <f>K67/$N$67 * 100</f>
        <v>65.419042783596666</v>
      </c>
      <c r="L73" s="532">
        <f>L67/$N$67 * 100</f>
        <v>27.466464308336057</v>
      </c>
      <c r="M73" s="535">
        <f>M67/$N$67 * 100</f>
        <v>0.76898562521515856</v>
      </c>
      <c r="N73" s="795">
        <f>SUM(I73:M73)</f>
        <v>99.999999999999972</v>
      </c>
    </row>
    <row r="74" spans="1:14" ht="15" thickBot="1" x14ac:dyDescent="0.35">
      <c r="A74" s="1360" t="s">
        <v>72</v>
      </c>
      <c r="B74" s="471" t="s">
        <v>1106</v>
      </c>
      <c r="C74" s="493">
        <v>1.65830131841219</v>
      </c>
      <c r="D74" s="661">
        <v>1.4835331242683201</v>
      </c>
      <c r="E74" s="493">
        <v>25.766864348945798</v>
      </c>
      <c r="F74" s="661">
        <v>12.034009342135599</v>
      </c>
      <c r="G74" s="661">
        <v>1.08059653117176</v>
      </c>
      <c r="H74" s="699">
        <v>42.023304664933697</v>
      </c>
      <c r="I74" s="493">
        <v>1.4388738468595801</v>
      </c>
      <c r="J74" s="493">
        <v>1.5052712456244799</v>
      </c>
      <c r="K74" s="493">
        <v>20.7115357108914</v>
      </c>
      <c r="L74" s="661">
        <v>10.264013798081001</v>
      </c>
      <c r="M74" s="661">
        <v>0.38263790856420798</v>
      </c>
      <c r="N74" s="699">
        <v>34.302332510020598</v>
      </c>
    </row>
    <row r="75" spans="1:14" ht="15" thickBot="1" x14ac:dyDescent="0.35">
      <c r="A75" s="1361"/>
      <c r="B75" s="473" t="s">
        <v>17</v>
      </c>
      <c r="C75" s="496">
        <v>136</v>
      </c>
      <c r="D75" s="529">
        <v>136</v>
      </c>
      <c r="E75" s="496">
        <v>136</v>
      </c>
      <c r="F75" s="529">
        <v>136</v>
      </c>
      <c r="G75" s="529">
        <v>136</v>
      </c>
      <c r="H75" s="516">
        <v>136</v>
      </c>
      <c r="I75" s="496">
        <v>155</v>
      </c>
      <c r="J75" s="496">
        <v>155</v>
      </c>
      <c r="K75" s="496">
        <v>155</v>
      </c>
      <c r="L75" s="529">
        <v>155</v>
      </c>
      <c r="M75" s="529">
        <v>155</v>
      </c>
      <c r="N75" s="516">
        <v>155</v>
      </c>
    </row>
    <row r="76" spans="1:14" ht="15" thickBot="1" x14ac:dyDescent="0.35">
      <c r="A76" s="1361"/>
      <c r="B76" s="473" t="s">
        <v>18</v>
      </c>
      <c r="C76" s="496">
        <v>168</v>
      </c>
      <c r="D76" s="529">
        <v>168</v>
      </c>
      <c r="E76" s="496">
        <v>168</v>
      </c>
      <c r="F76" s="529">
        <v>168</v>
      </c>
      <c r="G76" s="529">
        <v>168</v>
      </c>
      <c r="H76" s="516">
        <v>168</v>
      </c>
      <c r="I76" s="496">
        <v>204</v>
      </c>
      <c r="J76" s="496">
        <v>204</v>
      </c>
      <c r="K76" s="496">
        <v>204</v>
      </c>
      <c r="L76" s="529">
        <v>204</v>
      </c>
      <c r="M76" s="529">
        <v>204</v>
      </c>
      <c r="N76" s="1102">
        <v>204</v>
      </c>
    </row>
    <row r="77" spans="1:14" ht="15" thickBot="1" x14ac:dyDescent="0.35">
      <c r="A77" s="1361"/>
      <c r="B77" s="471" t="s">
        <v>1107</v>
      </c>
      <c r="C77" s="501">
        <v>0</v>
      </c>
      <c r="D77" s="529">
        <v>0</v>
      </c>
      <c r="E77" s="501">
        <v>2.129</v>
      </c>
      <c r="F77" s="529">
        <v>0</v>
      </c>
      <c r="G77" s="529">
        <v>0</v>
      </c>
      <c r="H77" s="1102">
        <v>9.3490000000000002</v>
      </c>
      <c r="I77" s="501">
        <v>0</v>
      </c>
      <c r="J77" s="501">
        <v>0</v>
      </c>
      <c r="K77" s="501">
        <v>0</v>
      </c>
      <c r="L77" s="529">
        <v>0</v>
      </c>
      <c r="M77" s="529">
        <v>0</v>
      </c>
      <c r="N77" s="1102">
        <v>8.8919999999999995</v>
      </c>
    </row>
    <row r="78" spans="1:14" ht="15" thickBot="1" x14ac:dyDescent="0.35">
      <c r="A78" s="1361"/>
      <c r="B78" s="473" t="s">
        <v>287</v>
      </c>
      <c r="C78" s="493">
        <v>2.7602398356010802</v>
      </c>
      <c r="D78" s="661">
        <v>7.2599995668730601</v>
      </c>
      <c r="E78" s="493">
        <v>50.090370892805403</v>
      </c>
      <c r="F78" s="661">
        <v>52.782228135338499</v>
      </c>
      <c r="G78" s="661">
        <v>9.6089206703006997</v>
      </c>
      <c r="H78" s="701">
        <v>71.565969016603503</v>
      </c>
      <c r="I78" s="493">
        <v>2.2950165572646699</v>
      </c>
      <c r="J78" s="493">
        <v>4.6588255523028197</v>
      </c>
      <c r="K78" s="493">
        <v>43.631515696250503</v>
      </c>
      <c r="L78" s="661">
        <v>44.335315018743501</v>
      </c>
      <c r="M78" s="661">
        <v>2.1356525468087102</v>
      </c>
      <c r="N78" s="701">
        <v>59.771260574847702</v>
      </c>
    </row>
    <row r="79" spans="1:14" ht="15" thickBot="1" x14ac:dyDescent="0.35">
      <c r="A79" s="1361"/>
      <c r="B79" s="471" t="s">
        <v>254</v>
      </c>
      <c r="C79" s="493">
        <v>0.39935849963680597</v>
      </c>
      <c r="D79" s="661">
        <v>1.0503951493616901</v>
      </c>
      <c r="E79" s="493">
        <v>7.2472018945577599</v>
      </c>
      <c r="F79" s="661">
        <v>7.6366666272049404</v>
      </c>
      <c r="G79" s="661">
        <v>1.39024301168552</v>
      </c>
      <c r="H79" s="701">
        <v>10.354345895200501</v>
      </c>
      <c r="I79" s="493">
        <v>0.30132939039456302</v>
      </c>
      <c r="J79" s="493">
        <v>0.61169103952051596</v>
      </c>
      <c r="K79" s="493">
        <v>5.72869855126965</v>
      </c>
      <c r="L79" s="661">
        <v>5.8211054753659504</v>
      </c>
      <c r="M79" s="661">
        <v>0.28040533214778501</v>
      </c>
      <c r="N79" s="701">
        <v>7.8478028644811797</v>
      </c>
    </row>
    <row r="80" spans="1:14" x14ac:dyDescent="0.3">
      <c r="A80" s="1418"/>
      <c r="B80" s="598" t="s">
        <v>154</v>
      </c>
      <c r="C80" s="535">
        <f>C74/$H$74 * 100</f>
        <v>3.9461468621623128</v>
      </c>
      <c r="D80" s="532">
        <f>D74/$H$74 * 100</f>
        <v>3.5302628769846667</v>
      </c>
      <c r="E80" s="535">
        <f>E74/$H$74 * 100</f>
        <v>61.315654621629342</v>
      </c>
      <c r="F80" s="532">
        <f>F74/$H$74 * 100</f>
        <v>28.636513568094905</v>
      </c>
      <c r="G80" s="535">
        <f>G74/$H$74 * 100</f>
        <v>2.5714220711286959</v>
      </c>
      <c r="H80" s="795">
        <f>SUM(C80:G80)</f>
        <v>99.999999999999915</v>
      </c>
      <c r="I80" s="535">
        <f>I74/$N$74 * 100</f>
        <v>4.1946822317090184</v>
      </c>
      <c r="J80" s="535">
        <f>J74/$N$74 * 100</f>
        <v>4.3882474907056279</v>
      </c>
      <c r="K80" s="535">
        <f>K74/$N$74 * 100</f>
        <v>60.379380046068363</v>
      </c>
      <c r="L80" s="532">
        <f>L74/$N$74 * 100</f>
        <v>29.922203672542143</v>
      </c>
      <c r="M80" s="535">
        <f>M74/$N$74 * 100</f>
        <v>1.115486558975048</v>
      </c>
      <c r="N80" s="795">
        <f>SUM(I80:M80)</f>
        <v>100.0000000000002</v>
      </c>
    </row>
    <row r="81" spans="1:14" x14ac:dyDescent="0.3">
      <c r="A81" s="491" t="s">
        <v>288</v>
      </c>
      <c r="B81" s="491"/>
      <c r="C81" s="492"/>
      <c r="D81" s="492"/>
      <c r="E81" s="492"/>
      <c r="F81" s="492"/>
      <c r="G81" s="492"/>
      <c r="H81" s="1098"/>
      <c r="I81" s="492"/>
      <c r="J81" s="492"/>
      <c r="K81" s="492"/>
      <c r="L81" s="492"/>
      <c r="M81" s="492"/>
      <c r="N81" s="1098"/>
    </row>
    <row r="82" spans="1:14" ht="15" thickBot="1" x14ac:dyDescent="0.35">
      <c r="A82" s="1360" t="s">
        <v>27</v>
      </c>
      <c r="B82" s="471" t="s">
        <v>1106</v>
      </c>
      <c r="C82" s="493">
        <v>1.6770999581497401</v>
      </c>
      <c r="D82" s="493">
        <v>1.76548268820592</v>
      </c>
      <c r="E82" s="493">
        <v>21.360852433619801</v>
      </c>
      <c r="F82" s="493">
        <v>7.64594168582245</v>
      </c>
      <c r="G82" s="661">
        <v>6.0520431015015398E-2</v>
      </c>
      <c r="H82" s="699">
        <v>32.509897196812901</v>
      </c>
      <c r="I82" s="493">
        <v>2.0834055430109202</v>
      </c>
      <c r="J82" s="493">
        <v>1.3649713892470601</v>
      </c>
      <c r="K82" s="493">
        <v>15.903814542832899</v>
      </c>
      <c r="L82" s="493">
        <v>9.4805143125459406</v>
      </c>
      <c r="M82" s="661">
        <v>0.152025934650487</v>
      </c>
      <c r="N82" s="701">
        <v>28.9847317222873</v>
      </c>
    </row>
    <row r="83" spans="1:14" ht="15" thickBot="1" x14ac:dyDescent="0.35">
      <c r="A83" s="1361"/>
      <c r="B83" s="473" t="s">
        <v>17</v>
      </c>
      <c r="C83" s="502">
        <v>1183</v>
      </c>
      <c r="D83" s="502">
        <v>1183</v>
      </c>
      <c r="E83" s="502">
        <v>1183</v>
      </c>
      <c r="F83" s="502">
        <v>1183</v>
      </c>
      <c r="G83" s="529">
        <v>1183</v>
      </c>
      <c r="H83" s="700">
        <v>1183</v>
      </c>
      <c r="I83" s="502">
        <v>1291</v>
      </c>
      <c r="J83" s="502">
        <v>1291</v>
      </c>
      <c r="K83" s="502">
        <v>1291</v>
      </c>
      <c r="L83" s="502">
        <v>1291</v>
      </c>
      <c r="M83" s="529">
        <v>1291</v>
      </c>
      <c r="N83" s="700">
        <v>1291</v>
      </c>
    </row>
    <row r="84" spans="1:14" ht="15" thickBot="1" x14ac:dyDescent="0.35">
      <c r="A84" s="1361"/>
      <c r="B84" s="473" t="s">
        <v>18</v>
      </c>
      <c r="C84" s="496">
        <v>910</v>
      </c>
      <c r="D84" s="496">
        <v>910</v>
      </c>
      <c r="E84" s="496">
        <v>910</v>
      </c>
      <c r="F84" s="496">
        <v>910</v>
      </c>
      <c r="G84" s="529">
        <v>910</v>
      </c>
      <c r="H84" s="700">
        <v>910</v>
      </c>
      <c r="I84" s="496">
        <v>984</v>
      </c>
      <c r="J84" s="496">
        <v>984</v>
      </c>
      <c r="K84" s="496">
        <v>984</v>
      </c>
      <c r="L84" s="496">
        <v>984</v>
      </c>
      <c r="M84" s="529">
        <v>984</v>
      </c>
      <c r="N84" s="700">
        <v>984</v>
      </c>
    </row>
    <row r="85" spans="1:14" ht="15" thickBot="1" x14ac:dyDescent="0.35">
      <c r="A85" s="1361"/>
      <c r="B85" s="471" t="s">
        <v>1107</v>
      </c>
      <c r="C85" s="501">
        <v>0.17799999999999999</v>
      </c>
      <c r="D85" s="501">
        <v>0</v>
      </c>
      <c r="E85" s="501">
        <v>0</v>
      </c>
      <c r="F85" s="501">
        <v>0</v>
      </c>
      <c r="G85" s="529">
        <v>0</v>
      </c>
      <c r="H85" s="1102">
        <v>11.231999999999999</v>
      </c>
      <c r="I85" s="501">
        <v>0.93600000000000005</v>
      </c>
      <c r="J85" s="501">
        <v>0</v>
      </c>
      <c r="K85" s="501">
        <v>0</v>
      </c>
      <c r="L85" s="501">
        <v>0</v>
      </c>
      <c r="M85" s="529">
        <v>0</v>
      </c>
      <c r="N85" s="1102">
        <v>9.9039999999999999</v>
      </c>
    </row>
    <row r="86" spans="1:14" ht="15" thickBot="1" x14ac:dyDescent="0.35">
      <c r="A86" s="1361"/>
      <c r="B86" s="473" t="s">
        <v>287</v>
      </c>
      <c r="C86" s="497">
        <v>2.9390064039539299</v>
      </c>
      <c r="D86" s="497">
        <v>5.84716908373351</v>
      </c>
      <c r="E86" s="497">
        <v>46.143959477005303</v>
      </c>
      <c r="F86" s="497">
        <v>32.505442301748197</v>
      </c>
      <c r="G86" s="531">
        <v>0.48837171879178998</v>
      </c>
      <c r="H86" s="520">
        <v>54.509070329425398</v>
      </c>
      <c r="I86" s="497">
        <v>3.95283145159451</v>
      </c>
      <c r="J86" s="497">
        <v>4.7838089727669697</v>
      </c>
      <c r="K86" s="497">
        <v>40.183905606299803</v>
      </c>
      <c r="L86" s="497">
        <v>32.803961243150901</v>
      </c>
      <c r="M86" s="531">
        <v>1.6846263737386</v>
      </c>
      <c r="N86" s="520">
        <v>50.231894644890403</v>
      </c>
    </row>
    <row r="87" spans="1:14" ht="15" thickBot="1" x14ac:dyDescent="0.35">
      <c r="A87" s="1361"/>
      <c r="B87" s="471" t="s">
        <v>254</v>
      </c>
      <c r="C87" s="497">
        <v>0.18270506613252899</v>
      </c>
      <c r="D87" s="497">
        <v>0.36349271396427901</v>
      </c>
      <c r="E87" s="497">
        <v>2.8685664503897899</v>
      </c>
      <c r="F87" s="497">
        <v>2.0207199880266402</v>
      </c>
      <c r="G87" s="531">
        <v>3.03599158746541E-2</v>
      </c>
      <c r="H87" s="809">
        <v>3.38858849914791</v>
      </c>
      <c r="I87" s="497">
        <v>0.236309673893108</v>
      </c>
      <c r="J87" s="497">
        <v>0.28598748825110498</v>
      </c>
      <c r="K87" s="497">
        <v>2.4022895349473301</v>
      </c>
      <c r="L87" s="497">
        <v>1.9610988929578901</v>
      </c>
      <c r="M87" s="531">
        <v>0.10071097487582301</v>
      </c>
      <c r="N87" s="520">
        <v>3.0029822389160299</v>
      </c>
    </row>
    <row r="88" spans="1:14" x14ac:dyDescent="0.3">
      <c r="A88" s="1418"/>
      <c r="B88" s="598" t="s">
        <v>154</v>
      </c>
      <c r="C88" s="535">
        <f>C82/$H$82 * 100</f>
        <v>5.1587365779617231</v>
      </c>
      <c r="D88" s="535">
        <f>D82/$H$82 * 100</f>
        <v>5.4306006491432353</v>
      </c>
      <c r="E88" s="535">
        <f>E82/$H$82 * 100</f>
        <v>65.705690498811876</v>
      </c>
      <c r="F88" s="535">
        <f>F82/$H$82 * 100</f>
        <v>23.518812254417153</v>
      </c>
      <c r="G88" s="532">
        <f>G82/$H$82 * 100</f>
        <v>0.1861600196660988</v>
      </c>
      <c r="H88" s="536">
        <f>SUM(C88:G88)</f>
        <v>100.0000000000001</v>
      </c>
      <c r="I88" s="535">
        <f>I82/$N$82 * 100</f>
        <v>7.1879414409377551</v>
      </c>
      <c r="J88" s="535">
        <f>J82/$N$82 * 100</f>
        <v>4.7092772923528194</v>
      </c>
      <c r="K88" s="535">
        <f>K82/$N$82 * 100</f>
        <v>54.869628241561195</v>
      </c>
      <c r="L88" s="535">
        <f>L82/$N$82 * 100</f>
        <v>32.708649517207938</v>
      </c>
      <c r="M88" s="532">
        <f>M82/$N$82 * 100</f>
        <v>0.52450350794031786</v>
      </c>
      <c r="N88" s="536">
        <f>SUM(I88:M88)</f>
        <v>100.00000000000003</v>
      </c>
    </row>
    <row r="89" spans="1:14" ht="15" thickBot="1" x14ac:dyDescent="0.35">
      <c r="A89" s="1360" t="s">
        <v>84</v>
      </c>
      <c r="B89" s="471" t="s">
        <v>1106</v>
      </c>
      <c r="C89" s="500">
        <v>1.4535525014636099</v>
      </c>
      <c r="D89" s="500">
        <v>1.7815166589136</v>
      </c>
      <c r="E89" s="500">
        <v>25.443435141372699</v>
      </c>
      <c r="F89" s="500">
        <v>6.6472690603570701</v>
      </c>
      <c r="G89" s="674">
        <v>0.107718643639917</v>
      </c>
      <c r="H89" s="699">
        <v>35.4334920057468</v>
      </c>
      <c r="I89" s="500">
        <v>1.67236691460881</v>
      </c>
      <c r="J89" s="500">
        <v>1.00137398301903</v>
      </c>
      <c r="K89" s="500">
        <v>14.303238685467001</v>
      </c>
      <c r="L89" s="500">
        <v>10.7517565697572</v>
      </c>
      <c r="M89" s="674">
        <v>8.5247303635334407E-2</v>
      </c>
      <c r="N89" s="699">
        <v>27.813983456487399</v>
      </c>
    </row>
    <row r="90" spans="1:14" ht="15" thickBot="1" x14ac:dyDescent="0.35">
      <c r="A90" s="1361"/>
      <c r="B90" s="473" t="s">
        <v>17</v>
      </c>
      <c r="C90" s="496">
        <v>361</v>
      </c>
      <c r="D90" s="496">
        <v>361</v>
      </c>
      <c r="E90" s="496">
        <v>361</v>
      </c>
      <c r="F90" s="496">
        <v>361</v>
      </c>
      <c r="G90" s="529">
        <v>361</v>
      </c>
      <c r="H90" s="528">
        <v>361</v>
      </c>
      <c r="I90" s="496">
        <v>407</v>
      </c>
      <c r="J90" s="496">
        <v>407</v>
      </c>
      <c r="K90" s="496">
        <v>407</v>
      </c>
      <c r="L90" s="496">
        <v>407</v>
      </c>
      <c r="M90" s="529">
        <v>407</v>
      </c>
      <c r="N90" s="528">
        <v>407</v>
      </c>
    </row>
    <row r="91" spans="1:14" ht="15" thickBot="1" x14ac:dyDescent="0.35">
      <c r="A91" s="1361"/>
      <c r="B91" s="473" t="s">
        <v>18</v>
      </c>
      <c r="C91" s="496">
        <v>346</v>
      </c>
      <c r="D91" s="496">
        <v>346</v>
      </c>
      <c r="E91" s="496">
        <v>346</v>
      </c>
      <c r="F91" s="496">
        <v>346</v>
      </c>
      <c r="G91" s="529">
        <v>346</v>
      </c>
      <c r="H91" s="528">
        <v>346</v>
      </c>
      <c r="I91" s="496">
        <v>420</v>
      </c>
      <c r="J91" s="496">
        <v>420</v>
      </c>
      <c r="K91" s="496">
        <v>420</v>
      </c>
      <c r="L91" s="496">
        <v>420</v>
      </c>
      <c r="M91" s="529">
        <v>420</v>
      </c>
      <c r="N91" s="528">
        <v>420</v>
      </c>
    </row>
    <row r="92" spans="1:14" ht="15" thickBot="1" x14ac:dyDescent="0.35">
      <c r="A92" s="1361"/>
      <c r="B92" s="471" t="s">
        <v>1107</v>
      </c>
      <c r="C92" s="494">
        <v>0</v>
      </c>
      <c r="D92" s="494">
        <v>0</v>
      </c>
      <c r="E92" s="494">
        <v>0</v>
      </c>
      <c r="F92" s="494">
        <v>0</v>
      </c>
      <c r="G92" s="658">
        <v>0</v>
      </c>
      <c r="H92" s="518">
        <v>10.285</v>
      </c>
      <c r="I92" s="494">
        <v>0.55400000000000005</v>
      </c>
      <c r="J92" s="494">
        <v>0</v>
      </c>
      <c r="K92" s="494">
        <v>0</v>
      </c>
      <c r="L92" s="494">
        <v>0</v>
      </c>
      <c r="M92" s="658">
        <v>0</v>
      </c>
      <c r="N92" s="518">
        <v>7.3529999999999998</v>
      </c>
    </row>
    <row r="93" spans="1:14" ht="15" thickBot="1" x14ac:dyDescent="0.35">
      <c r="A93" s="1361"/>
      <c r="B93" s="473" t="s">
        <v>287</v>
      </c>
      <c r="C93" s="497">
        <v>2.3688789721675301</v>
      </c>
      <c r="D93" s="497">
        <v>7.6221918427433302</v>
      </c>
      <c r="E93" s="497">
        <v>57.562122552539797</v>
      </c>
      <c r="F93" s="497">
        <v>29.578997080806499</v>
      </c>
      <c r="G93" s="531">
        <v>0.91714714434630595</v>
      </c>
      <c r="H93" s="520">
        <v>62.648282648396901</v>
      </c>
      <c r="I93" s="497">
        <v>2.4854385255514999</v>
      </c>
      <c r="J93" s="497">
        <v>3.9720564012992101</v>
      </c>
      <c r="K93" s="497">
        <v>38.4554498269557</v>
      </c>
      <c r="L93" s="497">
        <v>41.0666166000602</v>
      </c>
      <c r="M93" s="531">
        <v>1.3511844638177499</v>
      </c>
      <c r="N93" s="520">
        <v>54.772774766262003</v>
      </c>
    </row>
    <row r="94" spans="1:14" ht="15" thickBot="1" x14ac:dyDescent="0.35">
      <c r="A94" s="1361"/>
      <c r="B94" s="471" t="s">
        <v>254</v>
      </c>
      <c r="C94" s="497">
        <v>0.238822685233433</v>
      </c>
      <c r="D94" s="497">
        <v>0.76844462914148004</v>
      </c>
      <c r="E94" s="497">
        <v>5.8032262674672799</v>
      </c>
      <c r="F94" s="497">
        <v>2.98205843031583</v>
      </c>
      <c r="G94" s="531">
        <v>9.2463796732739606E-2</v>
      </c>
      <c r="H94" s="520">
        <v>6.3159964114431402</v>
      </c>
      <c r="I94" s="497">
        <v>0.227430724194089</v>
      </c>
      <c r="J94" s="497">
        <v>0.36346409480668801</v>
      </c>
      <c r="K94" s="497">
        <v>3.51887633246263</v>
      </c>
      <c r="L94" s="497">
        <v>3.75781185393843</v>
      </c>
      <c r="M94" s="531">
        <v>0.12364049964087701</v>
      </c>
      <c r="N94" s="520">
        <v>5.0119975622597899</v>
      </c>
    </row>
    <row r="95" spans="1:14" x14ac:dyDescent="0.3">
      <c r="A95" s="1418"/>
      <c r="B95" s="598" t="s">
        <v>154</v>
      </c>
      <c r="C95" s="535">
        <f>C89/$H$89 * 100</f>
        <v>4.102199414124537</v>
      </c>
      <c r="D95" s="497">
        <f>D89/$H$89 * 100</f>
        <v>5.0277761464341815</v>
      </c>
      <c r="E95" s="535">
        <f>E89/$H$89 * 100</f>
        <v>71.806174613685101</v>
      </c>
      <c r="F95" s="497">
        <f>F89/$H$89 * 100</f>
        <v>18.759847489146651</v>
      </c>
      <c r="G95" s="532">
        <f>G89/$H$89 * 100</f>
        <v>0.30400233660980008</v>
      </c>
      <c r="H95" s="536">
        <f>SUM(C95:G95)</f>
        <v>100.00000000000027</v>
      </c>
      <c r="I95" s="535">
        <f>I89/$N$89 * 100</f>
        <v>6.0126839336950244</v>
      </c>
      <c r="J95" s="535">
        <f>J89/$N$89 * 100</f>
        <v>3.6002537521660432</v>
      </c>
      <c r="K95" s="535">
        <f>K89/$N$89 * 100</f>
        <v>51.42463217411197</v>
      </c>
      <c r="L95" s="535">
        <f>L89/$N$89 * 100</f>
        <v>38.655939328422356</v>
      </c>
      <c r="M95" s="532">
        <f>M89/$N$89 * 100</f>
        <v>0.3064908116045173</v>
      </c>
      <c r="N95" s="536">
        <f>SUM(I95:M95)</f>
        <v>99.999999999999915</v>
      </c>
    </row>
    <row r="96" spans="1:14" ht="15" thickBot="1" x14ac:dyDescent="0.35">
      <c r="A96" s="1360" t="s">
        <v>89</v>
      </c>
      <c r="B96" s="471" t="s">
        <v>1106</v>
      </c>
      <c r="C96" s="500">
        <v>1.1513950972021501</v>
      </c>
      <c r="D96" s="674">
        <v>1.42640745509042</v>
      </c>
      <c r="E96" s="500">
        <v>22.787178571028001</v>
      </c>
      <c r="F96" s="674">
        <v>4.1251656480919596</v>
      </c>
      <c r="G96" s="674">
        <v>1.29494085937464E-2</v>
      </c>
      <c r="H96" s="699">
        <v>29.503096180006299</v>
      </c>
      <c r="I96" s="500">
        <v>1.94092584653202</v>
      </c>
      <c r="J96" s="674">
        <v>1.0872004935280799</v>
      </c>
      <c r="K96" s="500">
        <v>16.325169529772499</v>
      </c>
      <c r="L96" s="500">
        <v>6.3849155998932599</v>
      </c>
      <c r="M96" s="674">
        <v>5.4563114743109202E-2</v>
      </c>
      <c r="N96" s="699">
        <v>25.792774584469001</v>
      </c>
    </row>
    <row r="97" spans="1:14" ht="15" thickBot="1" x14ac:dyDescent="0.35">
      <c r="A97" s="1361"/>
      <c r="B97" s="473" t="s">
        <v>17</v>
      </c>
      <c r="C97" s="496">
        <v>110</v>
      </c>
      <c r="D97" s="529">
        <v>110</v>
      </c>
      <c r="E97" s="496">
        <v>110</v>
      </c>
      <c r="F97" s="529">
        <v>110</v>
      </c>
      <c r="G97" s="529">
        <v>110</v>
      </c>
      <c r="H97" s="1102">
        <v>110</v>
      </c>
      <c r="I97" s="496">
        <v>128</v>
      </c>
      <c r="J97" s="529">
        <v>128</v>
      </c>
      <c r="K97" s="496">
        <v>128</v>
      </c>
      <c r="L97" s="496">
        <v>128</v>
      </c>
      <c r="M97" s="529">
        <v>128</v>
      </c>
      <c r="N97" s="1102">
        <v>128</v>
      </c>
    </row>
    <row r="98" spans="1:14" ht="15" thickBot="1" x14ac:dyDescent="0.35">
      <c r="A98" s="1361"/>
      <c r="B98" s="473" t="s">
        <v>18</v>
      </c>
      <c r="C98" s="496">
        <v>86</v>
      </c>
      <c r="D98" s="529">
        <v>86</v>
      </c>
      <c r="E98" s="496">
        <v>86</v>
      </c>
      <c r="F98" s="529">
        <v>86</v>
      </c>
      <c r="G98" s="529">
        <v>86</v>
      </c>
      <c r="H98" s="528">
        <v>86</v>
      </c>
      <c r="I98" s="496">
        <v>101</v>
      </c>
      <c r="J98" s="529">
        <v>101</v>
      </c>
      <c r="K98" s="496">
        <v>101</v>
      </c>
      <c r="L98" s="496">
        <v>101</v>
      </c>
      <c r="M98" s="529">
        <v>101</v>
      </c>
      <c r="N98" s="528">
        <v>101</v>
      </c>
    </row>
    <row r="99" spans="1:14" ht="15" thickBot="1" x14ac:dyDescent="0.35">
      <c r="A99" s="1361"/>
      <c r="B99" s="471" t="s">
        <v>1107</v>
      </c>
      <c r="C99" s="494">
        <v>0</v>
      </c>
      <c r="D99" s="658">
        <v>0</v>
      </c>
      <c r="E99" s="494">
        <v>0</v>
      </c>
      <c r="F99" s="658">
        <v>0</v>
      </c>
      <c r="G99" s="658">
        <v>0</v>
      </c>
      <c r="H99" s="518">
        <v>7.694</v>
      </c>
      <c r="I99" s="494">
        <v>0.89</v>
      </c>
      <c r="J99" s="658">
        <v>0</v>
      </c>
      <c r="K99" s="494">
        <v>0</v>
      </c>
      <c r="L99" s="494">
        <v>0</v>
      </c>
      <c r="M99" s="658">
        <v>0</v>
      </c>
      <c r="N99" s="518">
        <v>17.108000000000001</v>
      </c>
    </row>
    <row r="100" spans="1:14" ht="15" thickBot="1" x14ac:dyDescent="0.35">
      <c r="A100" s="1361"/>
      <c r="B100" s="473" t="s">
        <v>287</v>
      </c>
      <c r="C100" s="497">
        <v>2.2238917731181602</v>
      </c>
      <c r="D100" s="531">
        <v>4.0913738737958596</v>
      </c>
      <c r="E100" s="497">
        <v>46.993804010132003</v>
      </c>
      <c r="F100" s="531">
        <v>13.7444182428695</v>
      </c>
      <c r="G100" s="531">
        <v>0.13976901985345999</v>
      </c>
      <c r="H100" s="520">
        <v>48.145645559561999</v>
      </c>
      <c r="I100" s="497">
        <v>2.8198681304134299</v>
      </c>
      <c r="J100" s="531">
        <v>3.4178164686275401</v>
      </c>
      <c r="K100" s="497">
        <v>30.1463608456129</v>
      </c>
      <c r="L100" s="497">
        <v>16.916737061385302</v>
      </c>
      <c r="M100" s="531">
        <v>0.34224573626211202</v>
      </c>
      <c r="N100" s="520">
        <v>32.122607434817503</v>
      </c>
    </row>
    <row r="101" spans="1:14" ht="15" thickBot="1" x14ac:dyDescent="0.35">
      <c r="A101" s="1361"/>
      <c r="B101" s="471" t="s">
        <v>254</v>
      </c>
      <c r="C101" s="497">
        <v>0.44971272477448998</v>
      </c>
      <c r="D101" s="531">
        <v>0.82735271342637395</v>
      </c>
      <c r="E101" s="497">
        <v>9.5030306350217995</v>
      </c>
      <c r="F101" s="531">
        <v>2.7793797581140902</v>
      </c>
      <c r="G101" s="531">
        <v>2.8263923414415099E-2</v>
      </c>
      <c r="H101" s="520">
        <v>9.7359546504636008</v>
      </c>
      <c r="I101" s="497">
        <v>0.52618548769407603</v>
      </c>
      <c r="J101" s="531">
        <v>0.63776224355922595</v>
      </c>
      <c r="K101" s="497">
        <v>5.6252905632947998</v>
      </c>
      <c r="L101" s="497">
        <v>3.1566517046782701</v>
      </c>
      <c r="M101" s="531">
        <v>6.3862823124248305E-2</v>
      </c>
      <c r="N101" s="520">
        <v>5.9940568414511999</v>
      </c>
    </row>
    <row r="102" spans="1:14" x14ac:dyDescent="0.3">
      <c r="A102" s="1418"/>
      <c r="B102" s="598" t="s">
        <v>154</v>
      </c>
      <c r="C102" s="535">
        <f>C96/$H$96 * 100</f>
        <v>3.9026246268431626</v>
      </c>
      <c r="D102" s="532">
        <f>D96/$H$96 * 100</f>
        <v>4.8347720740478408</v>
      </c>
      <c r="E102" s="535">
        <f>E96/$H$96 * 100</f>
        <v>77.23656673861386</v>
      </c>
      <c r="F102" s="532">
        <f>F96/$H$96 * 100</f>
        <v>13.982144866841157</v>
      </c>
      <c r="G102" s="532">
        <f>G96/$H$96 * 100</f>
        <v>4.3891693653908687E-2</v>
      </c>
      <c r="H102" s="536">
        <f>SUM(C102:G102)</f>
        <v>99.999999999999929</v>
      </c>
      <c r="I102" s="535">
        <f>I96/$N$96 * 100</f>
        <v>7.5250758315111215</v>
      </c>
      <c r="J102" s="532">
        <f>J96/$N$96 * 100</f>
        <v>4.2151358705811068</v>
      </c>
      <c r="K102" s="535">
        <f>K96/$N$96 * 100</f>
        <v>63.293576564665614</v>
      </c>
      <c r="L102" s="535">
        <f>L96/$N$96 * 100</f>
        <v>24.754667548399027</v>
      </c>
      <c r="M102" s="532">
        <f>M96/$N$96 * 100</f>
        <v>0.21154418484300688</v>
      </c>
      <c r="N102" s="536">
        <f>SUM(I102:M102)</f>
        <v>99.999999999999872</v>
      </c>
    </row>
    <row r="103" spans="1:14" ht="15" thickBot="1" x14ac:dyDescent="0.35">
      <c r="A103" s="1360" t="s">
        <v>90</v>
      </c>
      <c r="B103" s="471" t="s">
        <v>1106</v>
      </c>
      <c r="C103" s="500">
        <v>1.64712448946538</v>
      </c>
      <c r="D103" s="674">
        <v>2.2012284877008002</v>
      </c>
      <c r="E103" s="500">
        <v>25.301399309310099</v>
      </c>
      <c r="F103" s="674">
        <v>12.319602429641099</v>
      </c>
      <c r="G103" s="674">
        <v>1.3069596144734801</v>
      </c>
      <c r="H103" s="699">
        <v>42.7763143305908</v>
      </c>
      <c r="I103" s="500">
        <v>1.43217232702279</v>
      </c>
      <c r="J103" s="500">
        <v>2.37764412591565</v>
      </c>
      <c r="K103" s="500">
        <v>11.6738107096515</v>
      </c>
      <c r="L103" s="674">
        <v>9.6443000343844307</v>
      </c>
      <c r="M103" s="674">
        <v>0.189982007661368</v>
      </c>
      <c r="N103" s="699">
        <v>25.3179092046358</v>
      </c>
    </row>
    <row r="104" spans="1:14" ht="15" thickBot="1" x14ac:dyDescent="0.35">
      <c r="A104" s="1361"/>
      <c r="B104" s="473" t="s">
        <v>17</v>
      </c>
      <c r="C104" s="496">
        <v>71</v>
      </c>
      <c r="D104" s="529">
        <v>71</v>
      </c>
      <c r="E104" s="496">
        <v>71</v>
      </c>
      <c r="F104" s="529">
        <v>71</v>
      </c>
      <c r="G104" s="529">
        <v>71</v>
      </c>
      <c r="H104" s="1102">
        <v>71</v>
      </c>
      <c r="I104" s="496">
        <v>86</v>
      </c>
      <c r="J104" s="496">
        <v>86</v>
      </c>
      <c r="K104" s="496">
        <v>86</v>
      </c>
      <c r="L104" s="529">
        <v>86</v>
      </c>
      <c r="M104" s="529">
        <v>86</v>
      </c>
      <c r="N104" s="1102">
        <v>86</v>
      </c>
    </row>
    <row r="105" spans="1:14" ht="15" thickBot="1" x14ac:dyDescent="0.35">
      <c r="A105" s="1361"/>
      <c r="B105" s="473" t="s">
        <v>18</v>
      </c>
      <c r="C105" s="496">
        <v>122</v>
      </c>
      <c r="D105" s="529">
        <v>122</v>
      </c>
      <c r="E105" s="496">
        <v>122</v>
      </c>
      <c r="F105" s="529">
        <v>122</v>
      </c>
      <c r="G105" s="529">
        <v>122</v>
      </c>
      <c r="H105" s="528">
        <v>122</v>
      </c>
      <c r="I105" s="496">
        <v>145</v>
      </c>
      <c r="J105" s="496">
        <v>145</v>
      </c>
      <c r="K105" s="496">
        <v>145</v>
      </c>
      <c r="L105" s="529">
        <v>145</v>
      </c>
      <c r="M105" s="529">
        <v>145</v>
      </c>
      <c r="N105" s="528">
        <v>145</v>
      </c>
    </row>
    <row r="106" spans="1:14" ht="15" thickBot="1" x14ac:dyDescent="0.35">
      <c r="A106" s="1361"/>
      <c r="B106" s="471" t="s">
        <v>1107</v>
      </c>
      <c r="C106" s="494">
        <v>0</v>
      </c>
      <c r="D106" s="658">
        <v>0</v>
      </c>
      <c r="E106" s="494">
        <v>3.59</v>
      </c>
      <c r="F106" s="658">
        <v>0</v>
      </c>
      <c r="G106" s="658">
        <v>0</v>
      </c>
      <c r="H106" s="518">
        <v>11.555</v>
      </c>
      <c r="I106" s="494">
        <v>0</v>
      </c>
      <c r="J106" s="494">
        <v>0</v>
      </c>
      <c r="K106" s="494">
        <v>0</v>
      </c>
      <c r="L106" s="658">
        <v>0</v>
      </c>
      <c r="M106" s="658">
        <v>0</v>
      </c>
      <c r="N106" s="518">
        <v>6.9020000000000001</v>
      </c>
    </row>
    <row r="107" spans="1:14" ht="15" thickBot="1" x14ac:dyDescent="0.35">
      <c r="A107" s="1361"/>
      <c r="B107" s="473" t="s">
        <v>287</v>
      </c>
      <c r="C107" s="497">
        <v>3.1944891380548901</v>
      </c>
      <c r="D107" s="531">
        <v>9.8229199621633096</v>
      </c>
      <c r="E107" s="497">
        <v>46.077370007997096</v>
      </c>
      <c r="F107" s="531">
        <v>52.648034791242402</v>
      </c>
      <c r="G107" s="531">
        <v>12.509587123599699</v>
      </c>
      <c r="H107" s="520">
        <v>70.865141933270706</v>
      </c>
      <c r="I107" s="497">
        <v>2.3075903229484198</v>
      </c>
      <c r="J107" s="497">
        <v>5.9689516668887102</v>
      </c>
      <c r="K107" s="497">
        <v>28.938211081665301</v>
      </c>
      <c r="L107" s="531">
        <v>49.775868499101001</v>
      </c>
      <c r="M107" s="531">
        <v>1.4056428158393801</v>
      </c>
      <c r="N107" s="520">
        <v>57.848478661115301</v>
      </c>
    </row>
    <row r="108" spans="1:14" ht="15" thickBot="1" x14ac:dyDescent="0.35">
      <c r="A108" s="1361"/>
      <c r="B108" s="471" t="s">
        <v>254</v>
      </c>
      <c r="C108" s="497">
        <v>0.54236574714692998</v>
      </c>
      <c r="D108" s="531">
        <v>1.6677518984106301</v>
      </c>
      <c r="E108" s="497">
        <v>7.8230934997542798</v>
      </c>
      <c r="F108" s="531">
        <v>8.9386720352902493</v>
      </c>
      <c r="G108" s="531">
        <v>2.1238987749139699</v>
      </c>
      <c r="H108" s="520">
        <v>12.031603173556</v>
      </c>
      <c r="I108" s="497">
        <v>0.35937301362451202</v>
      </c>
      <c r="J108" s="497">
        <v>0.92957581221265795</v>
      </c>
      <c r="K108" s="497">
        <v>4.5066977538858302</v>
      </c>
      <c r="L108" s="531">
        <v>7.7518542569738402</v>
      </c>
      <c r="M108" s="531">
        <v>0.21890804870528699</v>
      </c>
      <c r="N108" s="520">
        <v>9.0090437211904408</v>
      </c>
    </row>
    <row r="109" spans="1:14" x14ac:dyDescent="0.3">
      <c r="A109" s="1418"/>
      <c r="B109" s="598" t="s">
        <v>154</v>
      </c>
      <c r="C109" s="535">
        <f>C103/$H$103 * 100</f>
        <v>3.8505526136165154</v>
      </c>
      <c r="D109" s="532">
        <f>D103/$H$103 * 100</f>
        <v>5.1459049760316224</v>
      </c>
      <c r="E109" s="535">
        <f>E103/$H$103 * 100</f>
        <v>59.148151740637942</v>
      </c>
      <c r="F109" s="532">
        <f>F103/$H$103 * 100</f>
        <v>28.800055877724212</v>
      </c>
      <c r="G109" s="532">
        <f>G103/$H$103 * 100</f>
        <v>3.0553347919898481</v>
      </c>
      <c r="H109" s="536">
        <f>SUM(C109:G109)</f>
        <v>100.00000000000014</v>
      </c>
      <c r="I109" s="535">
        <f>I103/$N$103 * 100</f>
        <v>5.6567559171140172</v>
      </c>
      <c r="J109" s="535">
        <f>J103/$N$103 * 100</f>
        <v>9.3911551175019419</v>
      </c>
      <c r="K109" s="535">
        <f>K103/$N$103 * 100</f>
        <v>46.108905025672428</v>
      </c>
      <c r="L109" s="532">
        <f>L103/$N$103 * 100</f>
        <v>38.092798091789213</v>
      </c>
      <c r="M109" s="532">
        <f>M103/$N$103 * 100</f>
        <v>0.75038584792215635</v>
      </c>
      <c r="N109" s="536">
        <f>SUM(I109:M109)</f>
        <v>99.999999999999758</v>
      </c>
    </row>
    <row r="110" spans="1:14" ht="15" thickBot="1" x14ac:dyDescent="0.35">
      <c r="A110" s="1360" t="s">
        <v>91</v>
      </c>
      <c r="B110" s="471" t="s">
        <v>1106</v>
      </c>
      <c r="C110" s="500">
        <v>1.17338909942166</v>
      </c>
      <c r="D110" s="674">
        <v>2.2934381920953899</v>
      </c>
      <c r="E110" s="674">
        <v>16.913197928632201</v>
      </c>
      <c r="F110" s="674">
        <v>11.403528900879399</v>
      </c>
      <c r="G110" s="674">
        <v>4.76433243923223E-2</v>
      </c>
      <c r="H110" s="699">
        <v>31.831197445421001</v>
      </c>
      <c r="I110" s="500">
        <v>1.56937865744629</v>
      </c>
      <c r="J110" s="674">
        <v>0.76785869464688805</v>
      </c>
      <c r="K110" s="674">
        <v>12.5194767394352</v>
      </c>
      <c r="L110" s="674">
        <v>11.275752210232801</v>
      </c>
      <c r="M110" s="674">
        <v>0.16553444229950301</v>
      </c>
      <c r="N110" s="699">
        <v>26.298000744060801</v>
      </c>
    </row>
    <row r="111" spans="1:14" ht="15" thickBot="1" x14ac:dyDescent="0.35">
      <c r="A111" s="1361"/>
      <c r="B111" s="473" t="s">
        <v>17</v>
      </c>
      <c r="C111" s="496">
        <v>104</v>
      </c>
      <c r="D111" s="529">
        <v>104</v>
      </c>
      <c r="E111" s="529">
        <v>104</v>
      </c>
      <c r="F111" s="529">
        <v>104</v>
      </c>
      <c r="G111" s="529">
        <v>104</v>
      </c>
      <c r="H111" s="1102">
        <v>104</v>
      </c>
      <c r="I111" s="496">
        <v>108</v>
      </c>
      <c r="J111" s="529">
        <v>108</v>
      </c>
      <c r="K111" s="529">
        <v>108</v>
      </c>
      <c r="L111" s="529">
        <v>108</v>
      </c>
      <c r="M111" s="529">
        <v>108</v>
      </c>
      <c r="N111" s="1102">
        <v>108</v>
      </c>
    </row>
    <row r="112" spans="1:14" ht="15" thickBot="1" x14ac:dyDescent="0.35">
      <c r="A112" s="1361"/>
      <c r="B112" s="473" t="s">
        <v>18</v>
      </c>
      <c r="C112" s="496">
        <v>75</v>
      </c>
      <c r="D112" s="529">
        <v>75</v>
      </c>
      <c r="E112" s="529">
        <v>75</v>
      </c>
      <c r="F112" s="529">
        <v>75</v>
      </c>
      <c r="G112" s="529">
        <v>75</v>
      </c>
      <c r="H112" s="528">
        <v>75</v>
      </c>
      <c r="I112" s="496">
        <v>78</v>
      </c>
      <c r="J112" s="529">
        <v>78</v>
      </c>
      <c r="K112" s="529">
        <v>78</v>
      </c>
      <c r="L112" s="529">
        <v>78</v>
      </c>
      <c r="M112" s="529">
        <v>78</v>
      </c>
      <c r="N112" s="528">
        <v>78</v>
      </c>
    </row>
    <row r="113" spans="1:14" ht="15" thickBot="1" x14ac:dyDescent="0.35">
      <c r="A113" s="1361"/>
      <c r="B113" s="471" t="s">
        <v>1107</v>
      </c>
      <c r="C113" s="501">
        <v>0</v>
      </c>
      <c r="D113" s="529">
        <v>0</v>
      </c>
      <c r="E113" s="529">
        <v>0</v>
      </c>
      <c r="F113" s="529">
        <v>0</v>
      </c>
      <c r="G113" s="529">
        <v>0</v>
      </c>
      <c r="H113" s="518">
        <v>8.6829999999999998</v>
      </c>
      <c r="I113" s="501">
        <v>0.92600000000000005</v>
      </c>
      <c r="J113" s="529">
        <v>0</v>
      </c>
      <c r="K113" s="529">
        <v>0</v>
      </c>
      <c r="L113" s="529">
        <v>0</v>
      </c>
      <c r="M113" s="529">
        <v>0</v>
      </c>
      <c r="N113" s="518">
        <v>3.9</v>
      </c>
    </row>
    <row r="114" spans="1:14" ht="15" thickBot="1" x14ac:dyDescent="0.35">
      <c r="A114" s="1361"/>
      <c r="B114" s="473" t="s">
        <v>287</v>
      </c>
      <c r="C114" s="497">
        <v>1.79731151704612</v>
      </c>
      <c r="D114" s="531">
        <v>5.33834580257985</v>
      </c>
      <c r="E114" s="531">
        <v>42.538684329139599</v>
      </c>
      <c r="F114" s="531">
        <v>32.206698145513101</v>
      </c>
      <c r="G114" s="531">
        <v>0.34607884691101698</v>
      </c>
      <c r="H114" s="520">
        <v>49.833077770802099</v>
      </c>
      <c r="I114" s="497">
        <v>2.07301199404119</v>
      </c>
      <c r="J114" s="531">
        <v>2.7190248249508699</v>
      </c>
      <c r="K114" s="531">
        <v>32.696764377828799</v>
      </c>
      <c r="L114" s="531">
        <v>34.738837516361301</v>
      </c>
      <c r="M114" s="531">
        <v>0.887699337547459</v>
      </c>
      <c r="N114" s="520">
        <v>45.573290297222002</v>
      </c>
    </row>
    <row r="115" spans="1:14" ht="15" thickBot="1" x14ac:dyDescent="0.35">
      <c r="A115" s="1361"/>
      <c r="B115" s="471" t="s">
        <v>254</v>
      </c>
      <c r="C115" s="497">
        <v>0.38919161876636299</v>
      </c>
      <c r="D115" s="531">
        <v>1.1559706955282101</v>
      </c>
      <c r="E115" s="531">
        <v>9.2113689014013804</v>
      </c>
      <c r="F115" s="531">
        <v>6.9740703642585098</v>
      </c>
      <c r="G115" s="531">
        <v>7.4940256807267097E-2</v>
      </c>
      <c r="H115" s="520">
        <v>10.790904093022</v>
      </c>
      <c r="I115" s="497">
        <v>0.44017489278350802</v>
      </c>
      <c r="J115" s="531">
        <v>0.57734661653610497</v>
      </c>
      <c r="K115" s="531">
        <v>6.9426972905842597</v>
      </c>
      <c r="L115" s="531">
        <v>7.3763027532604797</v>
      </c>
      <c r="M115" s="531">
        <v>0.188490448609136</v>
      </c>
      <c r="N115" s="520">
        <v>9.6768461678147002</v>
      </c>
    </row>
    <row r="116" spans="1:14" x14ac:dyDescent="0.3">
      <c r="A116" s="1418"/>
      <c r="B116" s="598" t="s">
        <v>154</v>
      </c>
      <c r="C116" s="535">
        <f>C110/$H$110 * 100</f>
        <v>3.6862863906819663</v>
      </c>
      <c r="D116" s="532">
        <f>D110/$H$110 * 100</f>
        <v>7.2050013073740233</v>
      </c>
      <c r="E116" s="532">
        <f>E110/$H$110 * 100</f>
        <v>53.134029775763928</v>
      </c>
      <c r="F116" s="532">
        <f>F110/$H$110 * 100</f>
        <v>35.825007590218149</v>
      </c>
      <c r="G116" s="532">
        <f>G110/$H$110 * 100</f>
        <v>0.14967493596184492</v>
      </c>
      <c r="H116" s="536">
        <f>SUM(C116:G116)</f>
        <v>99.999999999999901</v>
      </c>
      <c r="I116" s="535">
        <f>I110/$N$110 * 100</f>
        <v>5.9676728764285318</v>
      </c>
      <c r="J116" s="532">
        <f>J110/$N$110 * 100</f>
        <v>2.9198367667561307</v>
      </c>
      <c r="K116" s="532">
        <f>K110/$N$110 * 100</f>
        <v>47.606192049647071</v>
      </c>
      <c r="L116" s="532">
        <f>L110/$N$110 * 100</f>
        <v>42.876841931717344</v>
      </c>
      <c r="M116" s="532">
        <f>M110/$N$110 * 100</f>
        <v>0.62945637545047095</v>
      </c>
      <c r="N116" s="536">
        <f>SUM(I116:M116)</f>
        <v>99.999999999999545</v>
      </c>
    </row>
    <row r="117" spans="1:14" ht="15" thickBot="1" x14ac:dyDescent="0.35">
      <c r="A117" s="1360" t="s">
        <v>66</v>
      </c>
      <c r="B117" s="471" t="s">
        <v>1106</v>
      </c>
      <c r="C117" s="500">
        <v>1.54335628023731</v>
      </c>
      <c r="D117" s="500">
        <v>0.86058110054580494</v>
      </c>
      <c r="E117" s="500">
        <v>24.942619707361299</v>
      </c>
      <c r="F117" s="500">
        <v>6.27715641265854</v>
      </c>
      <c r="G117" s="674">
        <v>0.111099011438639</v>
      </c>
      <c r="H117" s="699">
        <v>33.734812512241596</v>
      </c>
      <c r="I117" s="500">
        <v>1.6841269075977701</v>
      </c>
      <c r="J117" s="500">
        <v>0.86795732608026999</v>
      </c>
      <c r="K117" s="500">
        <v>16.455548514852602</v>
      </c>
      <c r="L117" s="500">
        <v>6.4765366691440098</v>
      </c>
      <c r="M117" s="674">
        <v>0.18547605759518701</v>
      </c>
      <c r="N117" s="699">
        <v>25.669645475269899</v>
      </c>
    </row>
    <row r="118" spans="1:14" ht="15" thickBot="1" x14ac:dyDescent="0.35">
      <c r="A118" s="1361"/>
      <c r="B118" s="473" t="s">
        <v>17</v>
      </c>
      <c r="C118" s="496">
        <v>304</v>
      </c>
      <c r="D118" s="496">
        <v>304</v>
      </c>
      <c r="E118" s="496">
        <v>304</v>
      </c>
      <c r="F118" s="496">
        <v>304</v>
      </c>
      <c r="G118" s="529">
        <v>304</v>
      </c>
      <c r="H118" s="1102">
        <v>304</v>
      </c>
      <c r="I118" s="496">
        <v>343</v>
      </c>
      <c r="J118" s="496">
        <v>343</v>
      </c>
      <c r="K118" s="496">
        <v>343</v>
      </c>
      <c r="L118" s="496">
        <v>343</v>
      </c>
      <c r="M118" s="529">
        <v>343</v>
      </c>
      <c r="N118" s="1102">
        <v>343</v>
      </c>
    </row>
    <row r="119" spans="1:14" ht="15" thickBot="1" x14ac:dyDescent="0.35">
      <c r="A119" s="1361"/>
      <c r="B119" s="473" t="s">
        <v>18</v>
      </c>
      <c r="C119" s="496">
        <v>344</v>
      </c>
      <c r="D119" s="496">
        <v>344</v>
      </c>
      <c r="E119" s="496">
        <v>344</v>
      </c>
      <c r="F119" s="496">
        <v>344</v>
      </c>
      <c r="G119" s="529">
        <v>344</v>
      </c>
      <c r="H119" s="528">
        <v>344</v>
      </c>
      <c r="I119" s="496">
        <v>418</v>
      </c>
      <c r="J119" s="496">
        <v>418</v>
      </c>
      <c r="K119" s="496">
        <v>418</v>
      </c>
      <c r="L119" s="496">
        <v>418</v>
      </c>
      <c r="M119" s="529">
        <v>418</v>
      </c>
      <c r="N119" s="528">
        <v>418</v>
      </c>
    </row>
    <row r="120" spans="1:14" ht="15" thickBot="1" x14ac:dyDescent="0.35">
      <c r="A120" s="1361"/>
      <c r="B120" s="471" t="s">
        <v>1107</v>
      </c>
      <c r="C120" s="494">
        <v>0</v>
      </c>
      <c r="D120" s="494">
        <v>0</v>
      </c>
      <c r="E120" s="494">
        <v>2.0619999999999998</v>
      </c>
      <c r="F120" s="494">
        <v>0</v>
      </c>
      <c r="G120" s="658">
        <v>0</v>
      </c>
      <c r="H120" s="518">
        <v>11.064</v>
      </c>
      <c r="I120" s="494">
        <v>0.2</v>
      </c>
      <c r="J120" s="494">
        <v>0</v>
      </c>
      <c r="K120" s="494">
        <v>0</v>
      </c>
      <c r="L120" s="494">
        <v>0</v>
      </c>
      <c r="M120" s="658">
        <v>0</v>
      </c>
      <c r="N120" s="518">
        <v>8.0289999999999999</v>
      </c>
    </row>
    <row r="121" spans="1:14" ht="15" thickBot="1" x14ac:dyDescent="0.35">
      <c r="A121" s="1361"/>
      <c r="B121" s="473" t="s">
        <v>287</v>
      </c>
      <c r="C121" s="497">
        <v>3.18905949304638</v>
      </c>
      <c r="D121" s="497">
        <v>3.1732639923230299</v>
      </c>
      <c r="E121" s="497">
        <v>45.023008227099901</v>
      </c>
      <c r="F121" s="497">
        <v>24.955519278083901</v>
      </c>
      <c r="G121" s="531">
        <v>1.05696369711781</v>
      </c>
      <c r="H121" s="520">
        <v>48.319623772896001</v>
      </c>
      <c r="I121" s="497">
        <v>2.7861174384014502</v>
      </c>
      <c r="J121" s="497">
        <v>2.8769288874971699</v>
      </c>
      <c r="K121" s="497">
        <v>38.848964027087902</v>
      </c>
      <c r="L121" s="497">
        <v>34.048070868318902</v>
      </c>
      <c r="M121" s="531">
        <v>2.0662856167393699</v>
      </c>
      <c r="N121" s="520">
        <v>50.406866033567297</v>
      </c>
    </row>
    <row r="122" spans="1:14" ht="15" thickBot="1" x14ac:dyDescent="0.35">
      <c r="A122" s="1361"/>
      <c r="B122" s="471" t="s">
        <v>254</v>
      </c>
      <c r="C122" s="497">
        <v>0.32244389124992801</v>
      </c>
      <c r="D122" s="497">
        <v>0.32084681765234102</v>
      </c>
      <c r="E122" s="497">
        <v>4.5522493387715803</v>
      </c>
      <c r="F122" s="497">
        <v>2.5232375757597501</v>
      </c>
      <c r="G122" s="531">
        <v>0.106868965019844</v>
      </c>
      <c r="H122" s="520">
        <v>4.8855681579592698</v>
      </c>
      <c r="I122" s="497">
        <v>0.25555361647972102</v>
      </c>
      <c r="J122" s="497">
        <v>0.263883198684085</v>
      </c>
      <c r="K122" s="497">
        <v>3.5633793165980601</v>
      </c>
      <c r="L122" s="497">
        <v>3.1230225706311399</v>
      </c>
      <c r="M122" s="531">
        <v>0.18952781916499101</v>
      </c>
      <c r="N122" s="520">
        <v>4.6235154099167701</v>
      </c>
    </row>
    <row r="123" spans="1:14" x14ac:dyDescent="0.3">
      <c r="A123" s="1418"/>
      <c r="B123" s="598" t="s">
        <v>154</v>
      </c>
      <c r="C123" s="535">
        <f>C117/$H$117 * 100</f>
        <v>4.5749662301435974</v>
      </c>
      <c r="D123" s="535">
        <f>D117/$H$117 * 100</f>
        <v>2.5510178846659355</v>
      </c>
      <c r="E123" s="535">
        <f>E117/$H$117 * 100</f>
        <v>73.937330163937304</v>
      </c>
      <c r="F123" s="535">
        <f>F117/$H$117 * 100</f>
        <v>18.607355266553512</v>
      </c>
      <c r="G123" s="532">
        <f>G117/$H$117 * 100</f>
        <v>0.329330454699648</v>
      </c>
      <c r="H123" s="536">
        <f>SUM(C123:G123)</f>
        <v>100</v>
      </c>
      <c r="I123" s="535">
        <f>I117/$N$117 * 100</f>
        <v>6.5607719795750805</v>
      </c>
      <c r="J123" s="535">
        <f>J117/$N$117 * 100</f>
        <v>3.3812594993431402</v>
      </c>
      <c r="K123" s="535">
        <f>K117/$N$117 * 100</f>
        <v>64.105086806539092</v>
      </c>
      <c r="L123" s="535">
        <f>L117/$N$117 * 100</f>
        <v>25.230331581258092</v>
      </c>
      <c r="M123" s="532">
        <f>M117/$N$117 * 100</f>
        <v>0.72255013328436657</v>
      </c>
      <c r="N123" s="536">
        <f>SUM(I123:M123)</f>
        <v>99.999999999999787</v>
      </c>
    </row>
    <row r="124" spans="1:14" x14ac:dyDescent="0.3">
      <c r="A124" s="491" t="s">
        <v>96</v>
      </c>
      <c r="B124" s="491"/>
      <c r="C124" s="492"/>
      <c r="D124" s="492"/>
      <c r="E124" s="492"/>
      <c r="F124" s="492"/>
      <c r="G124" s="492"/>
      <c r="H124" s="1098"/>
      <c r="I124" s="492"/>
      <c r="J124" s="492"/>
      <c r="K124" s="492"/>
      <c r="L124" s="492"/>
      <c r="M124" s="492"/>
      <c r="N124" s="1098"/>
    </row>
    <row r="125" spans="1:14" ht="15" thickBot="1" x14ac:dyDescent="0.35">
      <c r="A125" s="1360" t="s">
        <v>97</v>
      </c>
      <c r="B125" s="471" t="s">
        <v>1106</v>
      </c>
      <c r="C125" s="493">
        <v>1.68229712027431</v>
      </c>
      <c r="D125" s="493">
        <v>1.41688642876224</v>
      </c>
      <c r="E125" s="493">
        <v>17.8038237766214</v>
      </c>
      <c r="F125" s="493">
        <v>8.6434108794510305</v>
      </c>
      <c r="G125" s="661">
        <v>0.13959643529782001</v>
      </c>
      <c r="H125" s="699">
        <v>29.6860146404068</v>
      </c>
      <c r="I125" s="493">
        <v>1.8977426211589701</v>
      </c>
      <c r="J125" s="493">
        <v>1.382205258483</v>
      </c>
      <c r="K125" s="493">
        <v>12.6963000889104</v>
      </c>
      <c r="L125" s="493">
        <v>10.029785381756801</v>
      </c>
      <c r="M125" s="661">
        <v>0.11371855038023999</v>
      </c>
      <c r="N125" s="699">
        <v>26.119751900689501</v>
      </c>
    </row>
    <row r="126" spans="1:14" ht="15" thickBot="1" x14ac:dyDescent="0.35">
      <c r="A126" s="1361"/>
      <c r="B126" s="473" t="s">
        <v>17</v>
      </c>
      <c r="C126" s="502">
        <v>1339</v>
      </c>
      <c r="D126" s="502">
        <v>1339</v>
      </c>
      <c r="E126" s="502">
        <v>1339</v>
      </c>
      <c r="F126" s="502">
        <v>1339</v>
      </c>
      <c r="G126" s="529">
        <v>1339</v>
      </c>
      <c r="H126" s="516">
        <v>1339</v>
      </c>
      <c r="I126" s="502">
        <v>1521</v>
      </c>
      <c r="J126" s="502">
        <v>1521</v>
      </c>
      <c r="K126" s="502">
        <v>1521</v>
      </c>
      <c r="L126" s="502">
        <v>1521</v>
      </c>
      <c r="M126" s="529">
        <v>1521</v>
      </c>
      <c r="N126" s="516">
        <v>1521</v>
      </c>
    </row>
    <row r="127" spans="1:14" ht="15" thickBot="1" x14ac:dyDescent="0.35">
      <c r="A127" s="1361"/>
      <c r="B127" s="473" t="s">
        <v>18</v>
      </c>
      <c r="C127" s="502">
        <v>1171</v>
      </c>
      <c r="D127" s="502">
        <v>1171</v>
      </c>
      <c r="E127" s="502">
        <v>1171</v>
      </c>
      <c r="F127" s="502">
        <v>1171</v>
      </c>
      <c r="G127" s="529">
        <v>1171</v>
      </c>
      <c r="H127" s="516">
        <v>1171</v>
      </c>
      <c r="I127" s="502">
        <v>1386</v>
      </c>
      <c r="J127" s="502">
        <v>1386</v>
      </c>
      <c r="K127" s="502">
        <v>1386</v>
      </c>
      <c r="L127" s="502">
        <v>1386</v>
      </c>
      <c r="M127" s="529">
        <v>1386</v>
      </c>
      <c r="N127" s="516">
        <v>1386</v>
      </c>
    </row>
    <row r="128" spans="1:14" ht="15" thickBot="1" x14ac:dyDescent="0.35">
      <c r="A128" s="1361"/>
      <c r="B128" s="471" t="s">
        <v>1107</v>
      </c>
      <c r="C128" s="493">
        <v>0.311</v>
      </c>
      <c r="D128" s="496">
        <v>0</v>
      </c>
      <c r="E128" s="496">
        <v>0</v>
      </c>
      <c r="F128" s="496">
        <v>0</v>
      </c>
      <c r="G128" s="529">
        <v>0</v>
      </c>
      <c r="H128" s="516">
        <v>8.8369999999999997</v>
      </c>
      <c r="I128" s="493">
        <v>0.89300000000000002</v>
      </c>
      <c r="J128" s="496">
        <v>0</v>
      </c>
      <c r="K128" s="496">
        <v>0</v>
      </c>
      <c r="L128" s="496">
        <v>0</v>
      </c>
      <c r="M128" s="529">
        <v>0</v>
      </c>
      <c r="N128" s="516">
        <v>7.734</v>
      </c>
    </row>
    <row r="129" spans="1:14" ht="15" thickBot="1" x14ac:dyDescent="0.35">
      <c r="A129" s="1361"/>
      <c r="B129" s="473" t="s">
        <v>287</v>
      </c>
      <c r="C129" s="493">
        <v>2.9013099188118399</v>
      </c>
      <c r="D129" s="493">
        <v>4.75843674864237</v>
      </c>
      <c r="E129" s="493">
        <v>38.721198301552803</v>
      </c>
      <c r="F129" s="493">
        <v>33.648953860898303</v>
      </c>
      <c r="G129" s="661">
        <v>2.9734448653946299</v>
      </c>
      <c r="H129" s="1116">
        <v>49.6157615325763</v>
      </c>
      <c r="I129" s="493">
        <v>3.4242347100488102</v>
      </c>
      <c r="J129" s="493">
        <v>4.6236165793035697</v>
      </c>
      <c r="K129" s="493">
        <v>36.549177905989602</v>
      </c>
      <c r="L129" s="493">
        <v>36.661224655420803</v>
      </c>
      <c r="M129" s="661">
        <v>1.3342450040949001</v>
      </c>
      <c r="N129" s="701">
        <v>50.526826068528997</v>
      </c>
    </row>
    <row r="130" spans="1:14" ht="15" thickBot="1" x14ac:dyDescent="0.35">
      <c r="A130" s="1361"/>
      <c r="B130" s="471" t="s">
        <v>254</v>
      </c>
      <c r="C130" s="493">
        <v>0.15899608431343701</v>
      </c>
      <c r="D130" s="493">
        <v>0.26076938750381301</v>
      </c>
      <c r="E130" s="493">
        <v>2.1219790653706698</v>
      </c>
      <c r="F130" s="493">
        <v>1.8440125511711301</v>
      </c>
      <c r="G130" s="661">
        <v>0.16294918631555599</v>
      </c>
      <c r="H130" s="520">
        <v>2.7190172800083099</v>
      </c>
      <c r="I130" s="493">
        <v>0.17248552849276799</v>
      </c>
      <c r="J130" s="493">
        <v>0.23290078419237001</v>
      </c>
      <c r="K130" s="493">
        <v>1.8410549512247001</v>
      </c>
      <c r="L130" s="493">
        <v>1.84669896935664</v>
      </c>
      <c r="M130" s="661">
        <v>6.7208580648627503E-2</v>
      </c>
      <c r="N130" s="701">
        <v>2.54513695335101</v>
      </c>
    </row>
    <row r="131" spans="1:14" x14ac:dyDescent="0.3">
      <c r="A131" s="1418"/>
      <c r="B131" s="598" t="s">
        <v>154</v>
      </c>
      <c r="C131" s="535">
        <f>C125/$H$125 * 100</f>
        <v>5.6669685730885186</v>
      </c>
      <c r="D131" s="535">
        <f t="shared" ref="D131:G131" si="0">D125/$H$125 * 100</f>
        <v>4.7729088795693722</v>
      </c>
      <c r="E131" s="535">
        <f t="shared" si="0"/>
        <v>59.973775504334334</v>
      </c>
      <c r="F131" s="535">
        <f t="shared" si="0"/>
        <v>29.116103943727577</v>
      </c>
      <c r="G131" s="532">
        <f t="shared" si="0"/>
        <v>0.47024309928019048</v>
      </c>
      <c r="H131" s="795">
        <f>SUM(C131:G131)</f>
        <v>100</v>
      </c>
      <c r="I131" s="535">
        <f>I125/$N$125 * 100</f>
        <v>7.2655461214732053</v>
      </c>
      <c r="J131" s="535">
        <f>J125/$N$125 * 100</f>
        <v>5.2918008706143684</v>
      </c>
      <c r="K131" s="535">
        <f>K125/$N$125 * 100</f>
        <v>48.608042439236364</v>
      </c>
      <c r="L131" s="535">
        <f>L125/$N$125 * 100</f>
        <v>38.399236791724803</v>
      </c>
      <c r="M131" s="532">
        <f>M125/$N$125 * 100</f>
        <v>0.43537377695091384</v>
      </c>
      <c r="N131" s="795">
        <f>SUM(I131:M131)</f>
        <v>99.999999999999659</v>
      </c>
    </row>
    <row r="132" spans="1:14" ht="15" thickBot="1" x14ac:dyDescent="0.35">
      <c r="A132" s="1360" t="s">
        <v>107</v>
      </c>
      <c r="B132" s="471" t="s">
        <v>1106</v>
      </c>
      <c r="C132" s="500">
        <v>1.2605057547538401</v>
      </c>
      <c r="D132" s="500">
        <v>1.81319224182275</v>
      </c>
      <c r="E132" s="500">
        <v>28.8275930567555</v>
      </c>
      <c r="F132" s="500">
        <v>5.0792423674296803</v>
      </c>
      <c r="G132" s="674">
        <v>0.17013171724818699</v>
      </c>
      <c r="H132" s="699">
        <v>37.150665138009899</v>
      </c>
      <c r="I132" s="500">
        <v>1.6743957448901201</v>
      </c>
      <c r="J132" s="500">
        <v>0.78466706337537895</v>
      </c>
      <c r="K132" s="500">
        <v>21.377111096445599</v>
      </c>
      <c r="L132" s="500">
        <v>7.6802839036414996</v>
      </c>
      <c r="M132" s="674">
        <v>0.23508454407857901</v>
      </c>
      <c r="N132" s="699">
        <v>31.751542352431098</v>
      </c>
    </row>
    <row r="133" spans="1:14" ht="15" thickBot="1" x14ac:dyDescent="0.35">
      <c r="A133" s="1361"/>
      <c r="B133" s="473" t="s">
        <v>17</v>
      </c>
      <c r="C133" s="502">
        <v>1155</v>
      </c>
      <c r="D133" s="502">
        <v>1155</v>
      </c>
      <c r="E133" s="502">
        <v>1155</v>
      </c>
      <c r="F133" s="502">
        <v>1155</v>
      </c>
      <c r="G133" s="529">
        <v>1155</v>
      </c>
      <c r="H133" s="516">
        <v>1155</v>
      </c>
      <c r="I133" s="502">
        <v>1202</v>
      </c>
      <c r="J133" s="502">
        <v>1202</v>
      </c>
      <c r="K133" s="502">
        <v>1202</v>
      </c>
      <c r="L133" s="502">
        <v>1202</v>
      </c>
      <c r="M133" s="529">
        <v>1202</v>
      </c>
      <c r="N133" s="516">
        <v>1202</v>
      </c>
    </row>
    <row r="134" spans="1:14" ht="15" thickBot="1" x14ac:dyDescent="0.35">
      <c r="A134" s="1361"/>
      <c r="B134" s="473" t="s">
        <v>18</v>
      </c>
      <c r="C134" s="502">
        <v>1001</v>
      </c>
      <c r="D134" s="502">
        <v>1001</v>
      </c>
      <c r="E134" s="502">
        <v>1001</v>
      </c>
      <c r="F134" s="502">
        <v>1001</v>
      </c>
      <c r="G134" s="529">
        <v>1001</v>
      </c>
      <c r="H134" s="516">
        <v>1001</v>
      </c>
      <c r="I134" s="502">
        <v>1043</v>
      </c>
      <c r="J134" s="502">
        <v>1043</v>
      </c>
      <c r="K134" s="502">
        <v>1043</v>
      </c>
      <c r="L134" s="502">
        <v>1043</v>
      </c>
      <c r="M134" s="529">
        <v>1043</v>
      </c>
      <c r="N134" s="516">
        <v>1043</v>
      </c>
    </row>
    <row r="135" spans="1:14" ht="15" thickBot="1" x14ac:dyDescent="0.35">
      <c r="A135" s="1361"/>
      <c r="B135" s="471" t="s">
        <v>1107</v>
      </c>
      <c r="C135" s="496">
        <v>0</v>
      </c>
      <c r="D135" s="496">
        <v>0</v>
      </c>
      <c r="E135" s="493">
        <v>3.2719999999999998</v>
      </c>
      <c r="F135" s="496">
        <v>0</v>
      </c>
      <c r="G135" s="529">
        <v>0</v>
      </c>
      <c r="H135" s="1102">
        <v>12.77</v>
      </c>
      <c r="I135" s="493">
        <v>0.1</v>
      </c>
      <c r="J135" s="496">
        <v>0</v>
      </c>
      <c r="K135" s="496">
        <v>0</v>
      </c>
      <c r="L135" s="496">
        <v>0</v>
      </c>
      <c r="M135" s="529">
        <v>0</v>
      </c>
      <c r="N135" s="1102">
        <v>10.404</v>
      </c>
    </row>
    <row r="136" spans="1:14" ht="15" thickBot="1" x14ac:dyDescent="0.35">
      <c r="A136" s="1361"/>
      <c r="B136" s="473" t="s">
        <v>287</v>
      </c>
      <c r="C136" s="497">
        <v>2.3915267275399699</v>
      </c>
      <c r="D136" s="497">
        <v>8.6023780884059597</v>
      </c>
      <c r="E136" s="497">
        <v>56.009720699213602</v>
      </c>
      <c r="F136" s="497">
        <v>27.9934103240385</v>
      </c>
      <c r="G136" s="531">
        <v>2.2437940103277101</v>
      </c>
      <c r="H136" s="520">
        <v>60.759762255581897</v>
      </c>
      <c r="I136" s="497">
        <v>3.0407384564090698</v>
      </c>
      <c r="J136" s="497">
        <v>3.43771082246657</v>
      </c>
      <c r="K136" s="497">
        <v>43.346066672267298</v>
      </c>
      <c r="L136" s="497">
        <v>36.173004332743602</v>
      </c>
      <c r="M136" s="531">
        <v>2.0926255412514698</v>
      </c>
      <c r="N136" s="520">
        <v>54.822693219168301</v>
      </c>
    </row>
    <row r="137" spans="1:14" ht="15" thickBot="1" x14ac:dyDescent="0.35">
      <c r="A137" s="1361"/>
      <c r="B137" s="471" t="s">
        <v>254</v>
      </c>
      <c r="C137" s="497">
        <v>0.14175192121782099</v>
      </c>
      <c r="D137" s="497">
        <v>0.50988500652382795</v>
      </c>
      <c r="E137" s="497">
        <v>3.3198397594970501</v>
      </c>
      <c r="F137" s="497">
        <v>1.65924120737426</v>
      </c>
      <c r="G137" s="531">
        <v>0.13299542426948499</v>
      </c>
      <c r="H137" s="520">
        <v>3.6013869020507601</v>
      </c>
      <c r="I137" s="497">
        <v>0.17656623892296699</v>
      </c>
      <c r="J137" s="497">
        <v>0.19961719139255199</v>
      </c>
      <c r="K137" s="497">
        <v>2.5169714772064502</v>
      </c>
      <c r="L137" s="497">
        <v>2.1004540236319098</v>
      </c>
      <c r="M137" s="531">
        <v>0.12151226637533701</v>
      </c>
      <c r="N137" s="520">
        <v>3.18338353926285</v>
      </c>
    </row>
    <row r="138" spans="1:14" x14ac:dyDescent="0.3">
      <c r="A138" s="1418"/>
      <c r="B138" s="598" t="s">
        <v>154</v>
      </c>
      <c r="C138" s="535">
        <f>C132/$H$132 * 100</f>
        <v>3.3929560885955201</v>
      </c>
      <c r="D138" s="535">
        <f>D132/$H$132 * 100</f>
        <v>4.880645434171841</v>
      </c>
      <c r="E138" s="535">
        <f>E132/$H$132 * 100</f>
        <v>77.596438582363831</v>
      </c>
      <c r="F138" s="535">
        <f>F132/$H$132 * 100</f>
        <v>13.672009232031121</v>
      </c>
      <c r="G138" s="532">
        <f>G132/$H$132 * 100</f>
        <v>0.45795066283785157</v>
      </c>
      <c r="H138" s="795">
        <f>SUM(C138:G138)</f>
        <v>100.00000000000016</v>
      </c>
      <c r="I138" s="535">
        <f>I132/$N$132 * 100</f>
        <v>5.2734312125846001</v>
      </c>
      <c r="J138" s="535">
        <f>J132/$N$132 * 100</f>
        <v>2.4712722760546462</v>
      </c>
      <c r="K138" s="535">
        <f>K132/$N$132 * 100</f>
        <v>67.326213193573665</v>
      </c>
      <c r="L138" s="535">
        <f>L132/$N$132 * 100</f>
        <v>24.188695523489898</v>
      </c>
      <c r="M138" s="532">
        <f>M132/$N$132 * 100</f>
        <v>0.74038779429743029</v>
      </c>
      <c r="N138" s="795">
        <f>SUM(I138:M138)</f>
        <v>100.00000000000024</v>
      </c>
    </row>
    <row r="139" spans="1:14" ht="15" thickBot="1" x14ac:dyDescent="0.35">
      <c r="A139" s="1360" t="s">
        <v>117</v>
      </c>
      <c r="B139" s="471" t="s">
        <v>1106</v>
      </c>
      <c r="C139" s="500">
        <v>1.2231563568667601</v>
      </c>
      <c r="D139" s="500">
        <v>1.55213746488264</v>
      </c>
      <c r="E139" s="500">
        <v>28.029644988350402</v>
      </c>
      <c r="F139" s="674">
        <v>3.8012111816292999</v>
      </c>
      <c r="G139" s="674">
        <v>1.9341092210077</v>
      </c>
      <c r="H139" s="699">
        <v>36.5402592127368</v>
      </c>
      <c r="I139" s="500">
        <v>1.4785746429206601</v>
      </c>
      <c r="J139" s="500">
        <v>0.87551253043657395</v>
      </c>
      <c r="K139" s="500">
        <v>21.973281101635902</v>
      </c>
      <c r="L139" s="500">
        <v>4.34489533105699</v>
      </c>
      <c r="M139" s="674">
        <v>0.38511191124962102</v>
      </c>
      <c r="N139" s="699">
        <v>29.0573755172997</v>
      </c>
    </row>
    <row r="140" spans="1:14" ht="15" thickBot="1" x14ac:dyDescent="0.35">
      <c r="A140" s="1361"/>
      <c r="B140" s="473" t="s">
        <v>17</v>
      </c>
      <c r="C140" s="496">
        <v>524</v>
      </c>
      <c r="D140" s="496">
        <v>524</v>
      </c>
      <c r="E140" s="496">
        <v>524</v>
      </c>
      <c r="F140" s="529">
        <v>524</v>
      </c>
      <c r="G140" s="529">
        <v>524</v>
      </c>
      <c r="H140" s="516">
        <v>524</v>
      </c>
      <c r="I140" s="496">
        <v>624</v>
      </c>
      <c r="J140" s="496">
        <v>624</v>
      </c>
      <c r="K140" s="496">
        <v>624</v>
      </c>
      <c r="L140" s="496">
        <v>624</v>
      </c>
      <c r="M140" s="529">
        <v>624</v>
      </c>
      <c r="N140" s="516">
        <v>624</v>
      </c>
    </row>
    <row r="141" spans="1:14" ht="15" thickBot="1" x14ac:dyDescent="0.35">
      <c r="A141" s="1361"/>
      <c r="B141" s="473" t="s">
        <v>18</v>
      </c>
      <c r="C141" s="496">
        <v>475</v>
      </c>
      <c r="D141" s="496">
        <v>475</v>
      </c>
      <c r="E141" s="496">
        <v>475</v>
      </c>
      <c r="F141" s="529">
        <v>475</v>
      </c>
      <c r="G141" s="529">
        <v>475</v>
      </c>
      <c r="H141" s="516">
        <v>475</v>
      </c>
      <c r="I141" s="496">
        <v>563</v>
      </c>
      <c r="J141" s="496">
        <v>563</v>
      </c>
      <c r="K141" s="496">
        <v>563</v>
      </c>
      <c r="L141" s="496">
        <v>563</v>
      </c>
      <c r="M141" s="529">
        <v>563</v>
      </c>
      <c r="N141" s="516">
        <v>563</v>
      </c>
    </row>
    <row r="142" spans="1:14" ht="15" thickBot="1" x14ac:dyDescent="0.35">
      <c r="A142" s="1361"/>
      <c r="B142" s="471" t="s">
        <v>1107</v>
      </c>
      <c r="C142" s="496">
        <v>0</v>
      </c>
      <c r="D142" s="496">
        <v>0</v>
      </c>
      <c r="E142" s="493">
        <v>7.702</v>
      </c>
      <c r="F142" s="529">
        <v>0</v>
      </c>
      <c r="G142" s="529">
        <v>0</v>
      </c>
      <c r="H142" s="1102">
        <v>15.288</v>
      </c>
      <c r="I142" s="496">
        <v>0</v>
      </c>
      <c r="J142" s="496">
        <v>0</v>
      </c>
      <c r="K142" s="493">
        <v>4.54</v>
      </c>
      <c r="L142" s="496">
        <v>0</v>
      </c>
      <c r="M142" s="529">
        <v>0</v>
      </c>
      <c r="N142" s="1102">
        <v>11.831</v>
      </c>
    </row>
    <row r="143" spans="1:14" ht="15" thickBot="1" x14ac:dyDescent="0.35">
      <c r="A143" s="1361"/>
      <c r="B143" s="473" t="s">
        <v>287</v>
      </c>
      <c r="C143" s="497">
        <v>2.95995535959739</v>
      </c>
      <c r="D143" s="497">
        <v>6.24550954892739</v>
      </c>
      <c r="E143" s="497">
        <v>49.717929723685899</v>
      </c>
      <c r="F143" s="531">
        <v>28.701442176159599</v>
      </c>
      <c r="G143" s="531">
        <v>22.734178473845699</v>
      </c>
      <c r="H143" s="520">
        <v>59.055193595684798</v>
      </c>
      <c r="I143" s="497">
        <v>2.7482956528873901</v>
      </c>
      <c r="J143" s="497">
        <v>4.0879277823068296</v>
      </c>
      <c r="K143" s="497">
        <v>42.373397186144402</v>
      </c>
      <c r="L143" s="497">
        <v>25.468668509888001</v>
      </c>
      <c r="M143" s="531">
        <v>7.4691520519269003</v>
      </c>
      <c r="N143" s="520">
        <v>49.014636204450603</v>
      </c>
    </row>
    <row r="144" spans="1:14" ht="15" thickBot="1" x14ac:dyDescent="0.35">
      <c r="A144" s="1361"/>
      <c r="B144" s="471" t="s">
        <v>254</v>
      </c>
      <c r="C144" s="497">
        <v>0.25468836776216502</v>
      </c>
      <c r="D144" s="497">
        <v>0.53739277780043604</v>
      </c>
      <c r="E144" s="497">
        <v>4.2779626148016998</v>
      </c>
      <c r="F144" s="531">
        <v>2.4696059812403801</v>
      </c>
      <c r="G144" s="531">
        <v>1.9561547741399199</v>
      </c>
      <c r="H144" s="520">
        <v>5.0813843580429596</v>
      </c>
      <c r="I144" s="497">
        <v>0.217210095785349</v>
      </c>
      <c r="J144" s="497">
        <v>0.32308721378850802</v>
      </c>
      <c r="K144" s="497">
        <v>3.3489590728287602</v>
      </c>
      <c r="L144" s="497">
        <v>2.0129027678467</v>
      </c>
      <c r="M144" s="531">
        <v>0.59032048860168695</v>
      </c>
      <c r="N144" s="520">
        <v>3.8738458919685099</v>
      </c>
    </row>
    <row r="145" spans="1:14" x14ac:dyDescent="0.3">
      <c r="A145" s="1418"/>
      <c r="B145" s="598" t="s">
        <v>154</v>
      </c>
      <c r="C145" s="535">
        <f>C139/$H$139 * 100</f>
        <v>3.3474211273257901</v>
      </c>
      <c r="D145" s="535">
        <f>D139/$H$139 * 100</f>
        <v>4.2477461800315117</v>
      </c>
      <c r="E145" s="535">
        <f>E139/$H$139 * 100</f>
        <v>76.708938557776136</v>
      </c>
      <c r="F145" s="532">
        <f>F139/$H$139 * 100</f>
        <v>10.402803000106568</v>
      </c>
      <c r="G145" s="532">
        <f>G139/$H$139 * 100</f>
        <v>5.2930911347600116</v>
      </c>
      <c r="H145" s="795">
        <f>SUM(C145:G145)</f>
        <v>100.00000000000003</v>
      </c>
      <c r="I145" s="535">
        <f>I139/$N$139 * 100</f>
        <v>5.0884658941079204</v>
      </c>
      <c r="J145" s="535">
        <f>J139/$N$139 * 100</f>
        <v>3.0130475132391972</v>
      </c>
      <c r="K145" s="535">
        <f>K139/$N$139 * 100</f>
        <v>75.620322587474604</v>
      </c>
      <c r="L145" s="532">
        <f>L139/$N$139 * 100</f>
        <v>14.952814057381742</v>
      </c>
      <c r="M145" s="532">
        <f>M139/$N$139 * 100</f>
        <v>1.3253499477966943</v>
      </c>
      <c r="N145" s="795">
        <f>SUM(I145:M145)</f>
        <v>100.00000000000016</v>
      </c>
    </row>
    <row r="146" spans="1:14" ht="15" thickBot="1" x14ac:dyDescent="0.35">
      <c r="A146" s="1360" t="s">
        <v>125</v>
      </c>
      <c r="B146" s="471" t="s">
        <v>1106</v>
      </c>
      <c r="C146" s="493">
        <v>0.91844396889167101</v>
      </c>
      <c r="D146" s="661">
        <v>0.33284301863218702</v>
      </c>
      <c r="E146" s="493">
        <v>32.205733388914901</v>
      </c>
      <c r="F146" s="661">
        <v>6.80207092388018</v>
      </c>
      <c r="G146" s="661">
        <v>2.14497054450892</v>
      </c>
      <c r="H146" s="1117">
        <v>42.404061844827801</v>
      </c>
      <c r="I146" s="661">
        <v>1.90561008894622</v>
      </c>
      <c r="J146" s="661">
        <v>0.24363240868813801</v>
      </c>
      <c r="K146" s="493">
        <v>23.888037102210799</v>
      </c>
      <c r="L146" s="661">
        <v>3.3113564113941099</v>
      </c>
      <c r="M146" s="661">
        <v>0.248178295294188</v>
      </c>
      <c r="N146" s="699">
        <v>29.596814306533499</v>
      </c>
    </row>
    <row r="147" spans="1:14" ht="15" thickBot="1" x14ac:dyDescent="0.35">
      <c r="A147" s="1361"/>
      <c r="B147" s="473" t="s">
        <v>17</v>
      </c>
      <c r="C147" s="496">
        <v>155</v>
      </c>
      <c r="D147" s="529">
        <v>155</v>
      </c>
      <c r="E147" s="496">
        <v>155</v>
      </c>
      <c r="F147" s="529">
        <v>155</v>
      </c>
      <c r="G147" s="529">
        <v>155</v>
      </c>
      <c r="H147" s="1102">
        <v>155</v>
      </c>
      <c r="I147" s="529">
        <v>120</v>
      </c>
      <c r="J147" s="529">
        <v>120</v>
      </c>
      <c r="K147" s="496">
        <v>120</v>
      </c>
      <c r="L147" s="529">
        <v>120</v>
      </c>
      <c r="M147" s="529">
        <v>120</v>
      </c>
      <c r="N147" s="1102">
        <v>120</v>
      </c>
    </row>
    <row r="148" spans="1:14" ht="15" thickBot="1" x14ac:dyDescent="0.35">
      <c r="A148" s="1361"/>
      <c r="B148" s="473" t="s">
        <v>18</v>
      </c>
      <c r="C148" s="496">
        <v>129</v>
      </c>
      <c r="D148" s="529">
        <v>129</v>
      </c>
      <c r="E148" s="496">
        <v>129</v>
      </c>
      <c r="F148" s="529">
        <v>129</v>
      </c>
      <c r="G148" s="529">
        <v>129</v>
      </c>
      <c r="H148" s="516">
        <v>129</v>
      </c>
      <c r="I148" s="529">
        <v>106</v>
      </c>
      <c r="J148" s="529">
        <v>106</v>
      </c>
      <c r="K148" s="496">
        <v>106</v>
      </c>
      <c r="L148" s="529">
        <v>106</v>
      </c>
      <c r="M148" s="529">
        <v>106</v>
      </c>
      <c r="N148" s="1102">
        <v>106</v>
      </c>
    </row>
    <row r="149" spans="1:14" ht="15" thickBot="1" x14ac:dyDescent="0.35">
      <c r="A149" s="1361"/>
      <c r="B149" s="471" t="s">
        <v>1107</v>
      </c>
      <c r="C149" s="496">
        <v>0</v>
      </c>
      <c r="D149" s="529">
        <v>0</v>
      </c>
      <c r="E149" s="493">
        <v>7.19</v>
      </c>
      <c r="F149" s="529">
        <v>0</v>
      </c>
      <c r="G149" s="529">
        <v>0</v>
      </c>
      <c r="H149" s="1118">
        <v>22.215</v>
      </c>
      <c r="I149" s="529">
        <v>0</v>
      </c>
      <c r="J149" s="529">
        <v>0</v>
      </c>
      <c r="K149" s="496">
        <v>0</v>
      </c>
      <c r="L149" s="529">
        <v>0</v>
      </c>
      <c r="M149" s="529">
        <v>0</v>
      </c>
      <c r="N149" s="1102">
        <v>10.452999999999999</v>
      </c>
    </row>
    <row r="150" spans="1:14" ht="15" thickBot="1" x14ac:dyDescent="0.35">
      <c r="A150" s="1361"/>
      <c r="B150" s="473" t="s">
        <v>287</v>
      </c>
      <c r="C150" s="497">
        <v>2.7075685175823399</v>
      </c>
      <c r="D150" s="531">
        <v>2.1400660470337698</v>
      </c>
      <c r="E150" s="497">
        <v>47.746960655202898</v>
      </c>
      <c r="F150" s="531">
        <v>35.831065859241797</v>
      </c>
      <c r="G150" s="531">
        <v>14.1718894403484</v>
      </c>
      <c r="H150" s="520">
        <v>59.082806335600402</v>
      </c>
      <c r="I150" s="531">
        <v>6.2555519153899297</v>
      </c>
      <c r="J150" s="531">
        <v>1.30515999576549</v>
      </c>
      <c r="K150" s="497">
        <v>48.666484153731702</v>
      </c>
      <c r="L150" s="531">
        <v>18.7262999955704</v>
      </c>
      <c r="M150" s="531">
        <v>1.67699619900462</v>
      </c>
      <c r="N150" s="520">
        <v>50.596350058767598</v>
      </c>
    </row>
    <row r="151" spans="1:14" ht="15" thickBot="1" x14ac:dyDescent="0.35">
      <c r="A151" s="1361"/>
      <c r="B151" s="471" t="s">
        <v>254</v>
      </c>
      <c r="C151" s="497">
        <v>0.44704923304292499</v>
      </c>
      <c r="D151" s="531">
        <v>0.35334835620039301</v>
      </c>
      <c r="E151" s="497">
        <v>7.8835464374873503</v>
      </c>
      <c r="F151" s="531">
        <v>5.9161016267790396</v>
      </c>
      <c r="G151" s="531">
        <v>2.3399342487310499</v>
      </c>
      <c r="H151" s="520">
        <v>9.7552187827692194</v>
      </c>
      <c r="I151" s="531">
        <v>1.13941899099788</v>
      </c>
      <c r="J151" s="531">
        <v>0.23772867775380099</v>
      </c>
      <c r="K151" s="497">
        <v>8.8643683275071492</v>
      </c>
      <c r="L151" s="531">
        <v>3.4109063652054101</v>
      </c>
      <c r="M151" s="531">
        <v>0.30545687140348998</v>
      </c>
      <c r="N151" s="520">
        <v>9.2158842116399899</v>
      </c>
    </row>
    <row r="152" spans="1:14" x14ac:dyDescent="0.3">
      <c r="A152" s="1418"/>
      <c r="B152" s="598" t="s">
        <v>154</v>
      </c>
      <c r="C152" s="535">
        <f>C146/$H$146 * 100</f>
        <v>2.1659339434335285</v>
      </c>
      <c r="D152" s="532">
        <f>D146/$H$146 * 100</f>
        <v>0.78493192432881354</v>
      </c>
      <c r="E152" s="535">
        <f>E146/$H$146 * 100</f>
        <v>75.949642528981371</v>
      </c>
      <c r="F152" s="532">
        <f>F146/$H$146 * 100</f>
        <v>16.041083396141346</v>
      </c>
      <c r="G152" s="532">
        <f>G146/$H$146 * 100</f>
        <v>5.0584082071150709</v>
      </c>
      <c r="H152" s="795">
        <f>SUM(C152:G152)</f>
        <v>100.00000000000013</v>
      </c>
      <c r="I152" s="532">
        <f>I146/$N$146 * 100</f>
        <v>6.4385648712387136</v>
      </c>
      <c r="J152" s="532">
        <f>J146/$N$146 * 100</f>
        <v>0.82317105538739066</v>
      </c>
      <c r="K152" s="535">
        <f>K146/$N$146 * 100</f>
        <v>80.71151460695387</v>
      </c>
      <c r="L152" s="532">
        <f>L146/$N$146 * 100</f>
        <v>11.188219032962367</v>
      </c>
      <c r="M152" s="532">
        <f>M146/$N$146 * 100</f>
        <v>0.83853043345750422</v>
      </c>
      <c r="N152" s="795">
        <f>SUM(I152:M152)</f>
        <v>99.999999999999844</v>
      </c>
    </row>
    <row r="153" spans="1:14" ht="15" customHeight="1" x14ac:dyDescent="0.3">
      <c r="A153" s="1554" t="s">
        <v>1278</v>
      </c>
      <c r="B153" s="1554"/>
      <c r="C153" s="1554"/>
      <c r="D153" s="1554"/>
      <c r="E153" s="1554"/>
      <c r="F153" s="1554"/>
      <c r="G153" s="1554"/>
      <c r="H153" s="1554"/>
      <c r="I153" s="1554"/>
      <c r="J153" s="1554"/>
      <c r="K153" s="1554"/>
      <c r="L153" s="1554"/>
      <c r="M153" s="1554"/>
      <c r="N153" s="1554"/>
    </row>
    <row r="154" spans="1:14" x14ac:dyDescent="0.3">
      <c r="A154" s="1215" t="s">
        <v>290</v>
      </c>
      <c r="B154" s="1215"/>
      <c r="C154" s="1215"/>
      <c r="D154" s="1215"/>
      <c r="E154" s="1215"/>
      <c r="F154" s="1215"/>
    </row>
    <row r="155" spans="1:14" x14ac:dyDescent="0.3">
      <c r="A155" s="1215" t="s">
        <v>291</v>
      </c>
      <c r="B155" s="1215"/>
      <c r="C155" s="1215"/>
      <c r="D155" s="1215"/>
      <c r="E155" s="1215"/>
      <c r="F155" s="1215"/>
    </row>
  </sheetData>
  <mergeCells count="27">
    <mergeCell ref="A153:N153"/>
    <mergeCell ref="A154:F154"/>
    <mergeCell ref="A155:F155"/>
    <mergeCell ref="A110:A116"/>
    <mergeCell ref="A117:A123"/>
    <mergeCell ref="A125:A131"/>
    <mergeCell ref="A132:A138"/>
    <mergeCell ref="A139:A145"/>
    <mergeCell ref="A146:A152"/>
    <mergeCell ref="A103:A109"/>
    <mergeCell ref="A25:A31"/>
    <mergeCell ref="A32:A38"/>
    <mergeCell ref="A39:A45"/>
    <mergeCell ref="A46:A52"/>
    <mergeCell ref="A53:A59"/>
    <mergeCell ref="A60:A66"/>
    <mergeCell ref="A67:A73"/>
    <mergeCell ref="A74:A80"/>
    <mergeCell ref="A82:A88"/>
    <mergeCell ref="A89:A95"/>
    <mergeCell ref="A96:A102"/>
    <mergeCell ref="A17:A23"/>
    <mergeCell ref="A1:N1"/>
    <mergeCell ref="A5:N5"/>
    <mergeCell ref="C6:H6"/>
    <mergeCell ref="I6:N6"/>
    <mergeCell ref="A9:A15"/>
  </mergeCells>
  <hyperlinks>
    <hyperlink ref="A3" location="Kapitel6" display="&lt;  Zurück zur Übersicht"/>
  </hyperlinks>
  <pageMargins left="0.7" right="0.7" top="0.78740157499999996" bottom="0.78740157499999996"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
  <sheetViews>
    <sheetView showGridLines="0" zoomScaleNormal="100" workbookViewId="0">
      <selection activeCell="D11" sqref="D11"/>
    </sheetView>
  </sheetViews>
  <sheetFormatPr baseColWidth="10" defaultColWidth="11.44140625" defaultRowHeight="14.4" x14ac:dyDescent="0.3"/>
  <cols>
    <col min="1" max="1" width="37.109375" style="443" customWidth="1"/>
    <col min="2" max="2" width="23" style="443" customWidth="1"/>
    <col min="3" max="18" width="15.6640625" style="443" customWidth="1"/>
    <col min="19" max="19" width="11.44140625" style="443"/>
    <col min="20" max="43" width="26.6640625" style="443" customWidth="1"/>
    <col min="44" max="16384" width="11.44140625" style="443"/>
  </cols>
  <sheetData>
    <row r="1" spans="1:18" ht="24.6" x14ac:dyDescent="0.4">
      <c r="A1" s="1304" t="s">
        <v>1530</v>
      </c>
      <c r="B1" s="1304"/>
      <c r="C1" s="1304"/>
      <c r="D1" s="1304"/>
      <c r="E1" s="1304"/>
      <c r="F1" s="1304"/>
      <c r="G1" s="1304"/>
      <c r="H1" s="1304"/>
      <c r="I1" s="1304"/>
      <c r="J1" s="1304"/>
      <c r="K1" s="1304"/>
      <c r="L1" s="1304"/>
      <c r="M1" s="1304"/>
      <c r="N1" s="1304"/>
      <c r="O1" s="1304"/>
      <c r="P1" s="1304"/>
      <c r="Q1" s="1304"/>
      <c r="R1" s="1304"/>
    </row>
    <row r="3" spans="1:18" x14ac:dyDescent="0.3">
      <c r="A3" s="434" t="s">
        <v>7</v>
      </c>
    </row>
    <row r="5" spans="1:18" ht="15" customHeight="1" x14ac:dyDescent="0.3">
      <c r="A5" s="1417" t="s">
        <v>1717</v>
      </c>
      <c r="B5" s="1417"/>
      <c r="C5" s="1417"/>
      <c r="D5" s="1417"/>
      <c r="E5" s="1417"/>
      <c r="F5" s="1417"/>
      <c r="G5" s="1417"/>
      <c r="H5" s="1417"/>
      <c r="I5" s="1417"/>
      <c r="J5" s="1417"/>
      <c r="K5" s="1417"/>
      <c r="L5" s="1417"/>
      <c r="M5" s="1417"/>
      <c r="N5" s="1417"/>
      <c r="O5" s="1417"/>
      <c r="P5" s="1417"/>
      <c r="Q5" s="1417"/>
      <c r="R5" s="1417"/>
    </row>
    <row r="6" spans="1:18" ht="15" customHeight="1" x14ac:dyDescent="0.3">
      <c r="A6" s="1108"/>
      <c r="B6" s="1109"/>
      <c r="C6" s="1456" t="s">
        <v>537</v>
      </c>
      <c r="D6" s="1456"/>
      <c r="E6" s="1456"/>
      <c r="F6" s="1456"/>
      <c r="G6" s="1456"/>
      <c r="H6" s="1456"/>
      <c r="I6" s="1456"/>
      <c r="J6" s="1555"/>
      <c r="K6" s="1456" t="s">
        <v>538</v>
      </c>
      <c r="L6" s="1456"/>
      <c r="M6" s="1456"/>
      <c r="N6" s="1456"/>
      <c r="O6" s="1456"/>
      <c r="P6" s="1456"/>
      <c r="Q6" s="1456"/>
      <c r="R6" s="1555"/>
    </row>
    <row r="7" spans="1:18" ht="22.8" x14ac:dyDescent="0.3">
      <c r="A7" s="1110"/>
      <c r="B7" s="1111"/>
      <c r="C7" s="640" t="s">
        <v>1531</v>
      </c>
      <c r="D7" s="640" t="s">
        <v>1532</v>
      </c>
      <c r="E7" s="640" t="s">
        <v>1533</v>
      </c>
      <c r="F7" s="640" t="s">
        <v>1534</v>
      </c>
      <c r="G7" s="640" t="s">
        <v>1535</v>
      </c>
      <c r="H7" s="640" t="s">
        <v>1536</v>
      </c>
      <c r="I7" s="640" t="s">
        <v>1537</v>
      </c>
      <c r="J7" s="982" t="s">
        <v>156</v>
      </c>
      <c r="K7" s="640" t="s">
        <v>1531</v>
      </c>
      <c r="L7" s="640" t="s">
        <v>1532</v>
      </c>
      <c r="M7" s="640" t="s">
        <v>1533</v>
      </c>
      <c r="N7" s="640" t="s">
        <v>1534</v>
      </c>
      <c r="O7" s="640" t="s">
        <v>1535</v>
      </c>
      <c r="P7" s="640" t="s">
        <v>1536</v>
      </c>
      <c r="Q7" s="640" t="s">
        <v>1537</v>
      </c>
      <c r="R7" s="982" t="s">
        <v>156</v>
      </c>
    </row>
    <row r="8" spans="1:18" x14ac:dyDescent="0.3">
      <c r="A8" s="818" t="s">
        <v>19</v>
      </c>
      <c r="B8" s="816"/>
      <c r="C8" s="810"/>
      <c r="D8" s="810"/>
      <c r="E8" s="810"/>
      <c r="F8" s="810"/>
      <c r="G8" s="810"/>
      <c r="H8" s="810"/>
      <c r="I8" s="810"/>
      <c r="J8" s="1112"/>
      <c r="K8" s="810"/>
      <c r="L8" s="810"/>
      <c r="M8" s="810"/>
      <c r="N8" s="810"/>
      <c r="O8" s="810"/>
      <c r="P8" s="810"/>
      <c r="Q8" s="810"/>
      <c r="R8" s="1112"/>
    </row>
    <row r="9" spans="1:18" x14ac:dyDescent="0.3">
      <c r="A9" s="1364"/>
      <c r="B9" s="482" t="s">
        <v>1106</v>
      </c>
      <c r="C9" s="497">
        <v>10.780167732857199</v>
      </c>
      <c r="D9" s="497">
        <v>1.41782504171672</v>
      </c>
      <c r="E9" s="497">
        <v>4.44954157081734</v>
      </c>
      <c r="F9" s="497">
        <v>1.51027294548427</v>
      </c>
      <c r="G9" s="497">
        <v>13.675232003516101</v>
      </c>
      <c r="H9" s="497">
        <v>1.4114575313347599</v>
      </c>
      <c r="I9" s="497">
        <v>0.477088010588192</v>
      </c>
      <c r="J9" s="1092">
        <v>33.721584836314598</v>
      </c>
      <c r="K9" s="497">
        <v>5.8832919022722603</v>
      </c>
      <c r="L9" s="497">
        <v>1.41945946170032</v>
      </c>
      <c r="M9" s="497">
        <v>4.72054790194092</v>
      </c>
      <c r="N9" s="497">
        <v>0.25487639331731998</v>
      </c>
      <c r="O9" s="497">
        <v>12.1727949388473</v>
      </c>
      <c r="P9" s="497">
        <v>1.5122572811741699</v>
      </c>
      <c r="Q9" s="497">
        <v>0.41480464770201297</v>
      </c>
      <c r="R9" s="1092">
        <v>26.3780325269543</v>
      </c>
    </row>
    <row r="10" spans="1:18" x14ac:dyDescent="0.3">
      <c r="A10" s="1365"/>
      <c r="B10" s="482" t="s">
        <v>17</v>
      </c>
      <c r="C10" s="651">
        <v>27241</v>
      </c>
      <c r="D10" s="651">
        <v>27241</v>
      </c>
      <c r="E10" s="651">
        <v>27241</v>
      </c>
      <c r="F10" s="651">
        <v>27241</v>
      </c>
      <c r="G10" s="651">
        <v>27241</v>
      </c>
      <c r="H10" s="651">
        <v>27241</v>
      </c>
      <c r="I10" s="651">
        <v>27241</v>
      </c>
      <c r="J10" s="1094">
        <v>27241</v>
      </c>
      <c r="K10" s="651">
        <v>27777</v>
      </c>
      <c r="L10" s="651">
        <v>27777</v>
      </c>
      <c r="M10" s="651">
        <v>27777</v>
      </c>
      <c r="N10" s="651">
        <v>27777</v>
      </c>
      <c r="O10" s="651">
        <v>27777</v>
      </c>
      <c r="P10" s="651">
        <v>27777</v>
      </c>
      <c r="Q10" s="651">
        <v>27777</v>
      </c>
      <c r="R10" s="1094">
        <v>27777</v>
      </c>
    </row>
    <row r="11" spans="1:18" x14ac:dyDescent="0.3">
      <c r="A11" s="1365"/>
      <c r="B11" s="482" t="s">
        <v>18</v>
      </c>
      <c r="C11" s="502">
        <v>26780</v>
      </c>
      <c r="D11" s="502">
        <v>26780</v>
      </c>
      <c r="E11" s="502">
        <v>26780</v>
      </c>
      <c r="F11" s="502">
        <v>26780</v>
      </c>
      <c r="G11" s="502">
        <v>26780</v>
      </c>
      <c r="H11" s="502">
        <v>26780</v>
      </c>
      <c r="I11" s="502">
        <v>26780</v>
      </c>
      <c r="J11" s="516">
        <v>26780</v>
      </c>
      <c r="K11" s="502">
        <v>28238</v>
      </c>
      <c r="L11" s="502">
        <v>28238</v>
      </c>
      <c r="M11" s="502">
        <v>28238</v>
      </c>
      <c r="N11" s="502">
        <v>28238</v>
      </c>
      <c r="O11" s="502">
        <v>28238</v>
      </c>
      <c r="P11" s="502">
        <v>28238</v>
      </c>
      <c r="Q11" s="502">
        <v>28238</v>
      </c>
      <c r="R11" s="516">
        <v>28238</v>
      </c>
    </row>
    <row r="12" spans="1:18" x14ac:dyDescent="0.3">
      <c r="A12" s="1365"/>
      <c r="B12" s="482" t="s">
        <v>1107</v>
      </c>
      <c r="C12" s="495">
        <v>0</v>
      </c>
      <c r="D12" s="495">
        <v>0</v>
      </c>
      <c r="E12" s="495">
        <v>0</v>
      </c>
      <c r="F12" s="495">
        <v>0</v>
      </c>
      <c r="G12" s="495">
        <v>0</v>
      </c>
      <c r="H12" s="495">
        <v>0</v>
      </c>
      <c r="I12" s="495">
        <v>0</v>
      </c>
      <c r="J12" s="518">
        <v>11.853</v>
      </c>
      <c r="K12" s="495">
        <v>0</v>
      </c>
      <c r="L12" s="495">
        <v>0</v>
      </c>
      <c r="M12" s="495">
        <v>0</v>
      </c>
      <c r="N12" s="495">
        <v>0</v>
      </c>
      <c r="O12" s="495">
        <v>0</v>
      </c>
      <c r="P12" s="495">
        <v>0</v>
      </c>
      <c r="Q12" s="495">
        <v>0</v>
      </c>
      <c r="R12" s="518">
        <v>8.7059999999999995</v>
      </c>
    </row>
    <row r="13" spans="1:18" x14ac:dyDescent="0.3">
      <c r="A13" s="1365"/>
      <c r="B13" s="482" t="s">
        <v>287</v>
      </c>
      <c r="C13" s="497">
        <v>30.971966387248099</v>
      </c>
      <c r="D13" s="497">
        <v>10.7343289286167</v>
      </c>
      <c r="E13" s="497">
        <v>17.285667590434599</v>
      </c>
      <c r="F13" s="497">
        <v>15.9422419588466</v>
      </c>
      <c r="G13" s="497">
        <v>39.926072821154101</v>
      </c>
      <c r="H13" s="497">
        <v>10.6053210677903</v>
      </c>
      <c r="I13" s="497">
        <v>7.6191721597478397</v>
      </c>
      <c r="J13" s="520">
        <v>56.773011234042698</v>
      </c>
      <c r="K13" s="497">
        <v>19.940511046788799</v>
      </c>
      <c r="L13" s="497">
        <v>12.4517325980941</v>
      </c>
      <c r="M13" s="497">
        <v>16.631060946613299</v>
      </c>
      <c r="N13" s="497">
        <v>4.6487763637961903</v>
      </c>
      <c r="O13" s="497">
        <v>36.030209030362798</v>
      </c>
      <c r="P13" s="497">
        <v>9.9197299400217105</v>
      </c>
      <c r="Q13" s="497">
        <v>7.2183827017997002</v>
      </c>
      <c r="R13" s="520">
        <v>46.938059098644402</v>
      </c>
    </row>
    <row r="14" spans="1:18" x14ac:dyDescent="0.3">
      <c r="A14" s="1365"/>
      <c r="B14" s="482" t="s">
        <v>254</v>
      </c>
      <c r="C14" s="497">
        <v>0.35492308401176498</v>
      </c>
      <c r="D14" s="497">
        <v>0.123009985239748</v>
      </c>
      <c r="E14" s="497">
        <v>0.19808501577495</v>
      </c>
      <c r="F14" s="497">
        <v>0.182690036898181</v>
      </c>
      <c r="G14" s="497">
        <v>0.45753261904600101</v>
      </c>
      <c r="H14" s="497">
        <v>0.121531620345063</v>
      </c>
      <c r="I14" s="497">
        <v>8.7311862822751801E-2</v>
      </c>
      <c r="J14" s="1092">
        <v>0.65059002014535605</v>
      </c>
      <c r="K14" s="497">
        <v>0.222530770238971</v>
      </c>
      <c r="L14" s="497">
        <v>0.138958005607876</v>
      </c>
      <c r="M14" s="497">
        <v>0.18559819222572699</v>
      </c>
      <c r="N14" s="497">
        <v>5.1879100915564802E-2</v>
      </c>
      <c r="O14" s="497">
        <v>0.40208749658344201</v>
      </c>
      <c r="P14" s="497">
        <v>0.110701533121996</v>
      </c>
      <c r="Q14" s="497">
        <v>8.0555220412459494E-2</v>
      </c>
      <c r="R14" s="1092">
        <v>0.52381618606639402</v>
      </c>
    </row>
    <row r="15" spans="1:18" x14ac:dyDescent="0.3">
      <c r="A15" s="1447"/>
      <c r="B15" s="819" t="s">
        <v>154</v>
      </c>
      <c r="C15" s="535">
        <f>C9/$J$9 * 100</f>
        <v>31.968152698588746</v>
      </c>
      <c r="D15" s="535">
        <f t="shared" ref="D15:I15" si="0">D9/$J$9 * 100</f>
        <v>4.2045029870300512</v>
      </c>
      <c r="E15" s="535">
        <f t="shared" si="0"/>
        <v>13.194936099283364</v>
      </c>
      <c r="F15" s="535">
        <f t="shared" si="0"/>
        <v>4.4786535176658271</v>
      </c>
      <c r="G15" s="535">
        <f t="shared" si="0"/>
        <v>40.553349048972677</v>
      </c>
      <c r="H15" s="535">
        <f t="shared" si="0"/>
        <v>4.1856203917639379</v>
      </c>
      <c r="I15" s="535">
        <f t="shared" si="0"/>
        <v>1.4147852566953449</v>
      </c>
      <c r="J15" s="536">
        <f>SUM(C15:I15)</f>
        <v>99.999999999999929</v>
      </c>
      <c r="K15" s="535">
        <f>K9/$R$9 * 100</f>
        <v>22.303755582454603</v>
      </c>
      <c r="L15" s="535">
        <f t="shared" ref="L15:Q15" si="1">L9/$R$9 * 100</f>
        <v>5.3812181035482851</v>
      </c>
      <c r="M15" s="535">
        <f t="shared" si="1"/>
        <v>17.895754344518473</v>
      </c>
      <c r="N15" s="535">
        <f t="shared" si="1"/>
        <v>0.96624489736630448</v>
      </c>
      <c r="O15" s="535">
        <f t="shared" si="1"/>
        <v>46.14747110652992</v>
      </c>
      <c r="P15" s="535">
        <f t="shared" si="1"/>
        <v>5.7330177284028867</v>
      </c>
      <c r="Q15" s="535">
        <f t="shared" si="1"/>
        <v>1.5725382371795407</v>
      </c>
      <c r="R15" s="536">
        <f>SUM(K15:Q15)</f>
        <v>100.00000000000001</v>
      </c>
    </row>
    <row r="16" spans="1:18" x14ac:dyDescent="0.3">
      <c r="A16" s="487" t="s">
        <v>27</v>
      </c>
      <c r="B16" s="488"/>
      <c r="C16" s="488"/>
      <c r="D16" s="488"/>
      <c r="E16" s="488"/>
      <c r="F16" s="488"/>
      <c r="G16" s="488"/>
      <c r="H16" s="488"/>
      <c r="I16" s="488"/>
      <c r="J16" s="1096"/>
      <c r="K16" s="488"/>
      <c r="L16" s="488"/>
      <c r="M16" s="488"/>
      <c r="N16" s="488"/>
      <c r="O16" s="488"/>
      <c r="P16" s="488"/>
      <c r="Q16" s="488"/>
      <c r="R16" s="1096"/>
    </row>
    <row r="17" spans="1:18" x14ac:dyDescent="0.3">
      <c r="A17" s="1448"/>
      <c r="B17" s="489" t="s">
        <v>1106</v>
      </c>
      <c r="C17" s="497">
        <v>8.4512460753398901</v>
      </c>
      <c r="D17" s="497">
        <v>1.3689764518245999</v>
      </c>
      <c r="E17" s="497">
        <v>4.4755835718586301</v>
      </c>
      <c r="F17" s="497">
        <v>0.91436657976145497</v>
      </c>
      <c r="G17" s="497">
        <v>14.280140293354499</v>
      </c>
      <c r="H17" s="497">
        <v>1.5531756285592899</v>
      </c>
      <c r="I17" s="497">
        <v>0.27494364675598099</v>
      </c>
      <c r="J17" s="520">
        <v>31.3184322474544</v>
      </c>
      <c r="K17" s="497">
        <v>6.2939257119627099</v>
      </c>
      <c r="L17" s="497">
        <v>1.52306943732751</v>
      </c>
      <c r="M17" s="497">
        <v>4.6214051076146401</v>
      </c>
      <c r="N17" s="531">
        <v>0.12723919229776501</v>
      </c>
      <c r="O17" s="497">
        <v>14.560774535175399</v>
      </c>
      <c r="P17" s="497">
        <v>1.3806558778918301</v>
      </c>
      <c r="Q17" s="531">
        <v>0.214559399162526</v>
      </c>
      <c r="R17" s="520">
        <v>28.721629261432401</v>
      </c>
    </row>
    <row r="18" spans="1:18" x14ac:dyDescent="0.3">
      <c r="A18" s="1449"/>
      <c r="B18" s="489" t="s">
        <v>17</v>
      </c>
      <c r="C18" s="651">
        <v>6640</v>
      </c>
      <c r="D18" s="651">
        <v>6640</v>
      </c>
      <c r="E18" s="651">
        <v>6640</v>
      </c>
      <c r="F18" s="651">
        <v>6640</v>
      </c>
      <c r="G18" s="651">
        <v>6640</v>
      </c>
      <c r="H18" s="651">
        <v>6640</v>
      </c>
      <c r="I18" s="651">
        <v>6640</v>
      </c>
      <c r="J18" s="516">
        <v>6640</v>
      </c>
      <c r="K18" s="651">
        <v>3467</v>
      </c>
      <c r="L18" s="651">
        <v>3467</v>
      </c>
      <c r="M18" s="651">
        <v>3467</v>
      </c>
      <c r="N18" s="658">
        <v>3467</v>
      </c>
      <c r="O18" s="651">
        <v>3467</v>
      </c>
      <c r="P18" s="651">
        <v>3467</v>
      </c>
      <c r="Q18" s="658">
        <v>3467</v>
      </c>
      <c r="R18" s="516">
        <v>3467</v>
      </c>
    </row>
    <row r="19" spans="1:18" x14ac:dyDescent="0.3">
      <c r="A19" s="1449"/>
      <c r="B19" s="489" t="s">
        <v>18</v>
      </c>
      <c r="C19" s="651">
        <v>5874</v>
      </c>
      <c r="D19" s="651">
        <v>5874</v>
      </c>
      <c r="E19" s="651">
        <v>5874</v>
      </c>
      <c r="F19" s="651">
        <v>5874</v>
      </c>
      <c r="G19" s="651">
        <v>5874</v>
      </c>
      <c r="H19" s="651">
        <v>5874</v>
      </c>
      <c r="I19" s="651">
        <v>5874</v>
      </c>
      <c r="J19" s="794">
        <v>5874</v>
      </c>
      <c r="K19" s="651">
        <v>3098</v>
      </c>
      <c r="L19" s="651">
        <v>3098</v>
      </c>
      <c r="M19" s="651">
        <v>3098</v>
      </c>
      <c r="N19" s="658">
        <v>3098</v>
      </c>
      <c r="O19" s="651">
        <v>3098</v>
      </c>
      <c r="P19" s="651">
        <v>3098</v>
      </c>
      <c r="Q19" s="658">
        <v>3098</v>
      </c>
      <c r="R19" s="794">
        <v>3098</v>
      </c>
    </row>
    <row r="20" spans="1:18" x14ac:dyDescent="0.3">
      <c r="A20" s="1449"/>
      <c r="B20" s="489" t="s">
        <v>1107</v>
      </c>
      <c r="C20" s="496">
        <v>0</v>
      </c>
      <c r="D20" s="496">
        <v>0</v>
      </c>
      <c r="E20" s="496">
        <v>0</v>
      </c>
      <c r="F20" s="496">
        <v>0</v>
      </c>
      <c r="G20" s="496">
        <v>0</v>
      </c>
      <c r="H20" s="496">
        <v>0</v>
      </c>
      <c r="I20" s="496">
        <v>0</v>
      </c>
      <c r="J20" s="1102">
        <v>9.9760000000000009</v>
      </c>
      <c r="K20" s="496">
        <v>0</v>
      </c>
      <c r="L20" s="496">
        <v>0</v>
      </c>
      <c r="M20" s="496">
        <v>0</v>
      </c>
      <c r="N20" s="529">
        <v>0</v>
      </c>
      <c r="O20" s="496">
        <v>0</v>
      </c>
      <c r="P20" s="496">
        <v>0</v>
      </c>
      <c r="Q20" s="529">
        <v>0</v>
      </c>
      <c r="R20" s="701">
        <v>8.8879999999999999</v>
      </c>
    </row>
    <row r="21" spans="1:18" x14ac:dyDescent="0.3">
      <c r="A21" s="1449"/>
      <c r="B21" s="489" t="s">
        <v>287</v>
      </c>
      <c r="C21" s="497">
        <v>26.436307778986901</v>
      </c>
      <c r="D21" s="497">
        <v>11.9076430720209</v>
      </c>
      <c r="E21" s="497">
        <v>17.279257514004101</v>
      </c>
      <c r="F21" s="497">
        <v>11.794174741604399</v>
      </c>
      <c r="G21" s="497">
        <v>41.535547086850897</v>
      </c>
      <c r="H21" s="497">
        <v>11.590776398532</v>
      </c>
      <c r="I21" s="497">
        <v>5.0241684215464399</v>
      </c>
      <c r="J21" s="520">
        <v>53.952552953053498</v>
      </c>
      <c r="K21" s="497">
        <v>22.708053814591999</v>
      </c>
      <c r="L21" s="497">
        <v>13.1373599354334</v>
      </c>
      <c r="M21" s="497">
        <v>17.0619700453937</v>
      </c>
      <c r="N21" s="531">
        <v>2.0329848813216098</v>
      </c>
      <c r="O21" s="497">
        <v>42.543152656173199</v>
      </c>
      <c r="P21" s="497">
        <v>9.4443953813298904</v>
      </c>
      <c r="Q21" s="531">
        <v>3.4386782279768102</v>
      </c>
      <c r="R21" s="520">
        <v>51.8331931406696</v>
      </c>
    </row>
    <row r="22" spans="1:18" x14ac:dyDescent="0.3">
      <c r="A22" s="1449"/>
      <c r="B22" s="489" t="s">
        <v>254</v>
      </c>
      <c r="C22" s="497">
        <v>0.64685148861188102</v>
      </c>
      <c r="D22" s="497">
        <v>0.29135977351262499</v>
      </c>
      <c r="E22" s="497">
        <v>0.42279404289299999</v>
      </c>
      <c r="F22" s="497">
        <v>0.28858339645370201</v>
      </c>
      <c r="G22" s="497">
        <v>1.01630419376468</v>
      </c>
      <c r="H22" s="497">
        <v>0.28360658493760299</v>
      </c>
      <c r="I22" s="497">
        <v>0.12293285619474099</v>
      </c>
      <c r="J22" s="520">
        <v>1.3201272085292499</v>
      </c>
      <c r="K22" s="497">
        <v>0.765085483158642</v>
      </c>
      <c r="L22" s="497">
        <v>0.44262724827485</v>
      </c>
      <c r="M22" s="497">
        <v>0.57485620310755403</v>
      </c>
      <c r="N22" s="531">
        <v>6.8495839972894296E-2</v>
      </c>
      <c r="O22" s="497">
        <v>1.4333746419133599</v>
      </c>
      <c r="P22" s="497">
        <v>0.31820295400316601</v>
      </c>
      <c r="Q22" s="531">
        <v>0.115856815161683</v>
      </c>
      <c r="R22" s="520">
        <v>1.7463770317560801</v>
      </c>
    </row>
    <row r="23" spans="1:18" x14ac:dyDescent="0.3">
      <c r="A23" s="1450"/>
      <c r="B23" s="821" t="s">
        <v>154</v>
      </c>
      <c r="C23" s="535">
        <f t="shared" ref="C23:I23" si="2">C17/$J$17 * 100</f>
        <v>26.984895056574288</v>
      </c>
      <c r="D23" s="535">
        <f t="shared" si="2"/>
        <v>4.3711525564497951</v>
      </c>
      <c r="E23" s="535">
        <f t="shared" si="2"/>
        <v>14.290573476015586</v>
      </c>
      <c r="F23" s="535">
        <f t="shared" si="2"/>
        <v>2.9195796664942439</v>
      </c>
      <c r="G23" s="535">
        <f t="shared" si="2"/>
        <v>45.596600048571098</v>
      </c>
      <c r="H23" s="535">
        <f t="shared" si="2"/>
        <v>4.9593019736341812</v>
      </c>
      <c r="I23" s="535">
        <f t="shared" si="2"/>
        <v>0.8778972222606346</v>
      </c>
      <c r="J23" s="536">
        <f>SUM(C23:I23)</f>
        <v>99.999999999999829</v>
      </c>
      <c r="K23" s="535">
        <f>K17/$R$17 * 100</f>
        <v>21.913539982964114</v>
      </c>
      <c r="L23" s="535">
        <f t="shared" ref="L23:Q23" si="3">L17/$R$17 * 100</f>
        <v>5.3028657373998556</v>
      </c>
      <c r="M23" s="535">
        <f t="shared" si="3"/>
        <v>16.090330619998269</v>
      </c>
      <c r="N23" s="532">
        <f t="shared" si="3"/>
        <v>0.44300826787922731</v>
      </c>
      <c r="O23" s="535">
        <f t="shared" si="3"/>
        <v>50.696199726829938</v>
      </c>
      <c r="P23" s="535">
        <f t="shared" si="3"/>
        <v>4.807024926492538</v>
      </c>
      <c r="Q23" s="532">
        <f t="shared" si="3"/>
        <v>0.74703073843599055</v>
      </c>
      <c r="R23" s="536">
        <f>SUM(K23:Q23)</f>
        <v>99.999999999999943</v>
      </c>
    </row>
    <row r="24" spans="1:18" x14ac:dyDescent="0.3">
      <c r="A24" s="823" t="s">
        <v>37</v>
      </c>
      <c r="B24" s="823"/>
      <c r="C24" s="824"/>
      <c r="D24" s="824"/>
      <c r="E24" s="824"/>
      <c r="F24" s="824"/>
      <c r="G24" s="824"/>
      <c r="H24" s="824"/>
      <c r="I24" s="824"/>
      <c r="J24" s="1113"/>
      <c r="K24" s="824"/>
      <c r="L24" s="824"/>
      <c r="M24" s="824"/>
      <c r="N24" s="824"/>
      <c r="O24" s="824"/>
      <c r="P24" s="824"/>
      <c r="Q24" s="824"/>
      <c r="R24" s="1113"/>
    </row>
    <row r="25" spans="1:18" ht="15" thickBot="1" x14ac:dyDescent="0.35">
      <c r="A25" s="1360" t="s">
        <v>38</v>
      </c>
      <c r="B25" s="471" t="s">
        <v>1106</v>
      </c>
      <c r="C25" s="493">
        <v>12.7028331229497</v>
      </c>
      <c r="D25" s="661">
        <v>3.9924810815381302</v>
      </c>
      <c r="E25" s="661">
        <v>7.1452495300033601</v>
      </c>
      <c r="F25" s="661">
        <v>2.2411938204875299</v>
      </c>
      <c r="G25" s="493">
        <v>12.0950496276759</v>
      </c>
      <c r="H25" s="661">
        <v>0.63535403347530195</v>
      </c>
      <c r="I25" s="661">
        <v>8.1150877568089697E-2</v>
      </c>
      <c r="J25" s="699">
        <v>38.8933120936981</v>
      </c>
      <c r="K25" s="493">
        <v>3.9405072876364402</v>
      </c>
      <c r="L25" s="661">
        <v>0.85487137445386596</v>
      </c>
      <c r="M25" s="661">
        <v>4.3278422212213403</v>
      </c>
      <c r="N25" s="496">
        <v>0</v>
      </c>
      <c r="O25" s="493">
        <v>13.965871563862301</v>
      </c>
      <c r="P25" s="661">
        <v>1.7796170694209399</v>
      </c>
      <c r="Q25" s="661">
        <v>0.12737367326764101</v>
      </c>
      <c r="R25" s="699">
        <v>24.9960831898625</v>
      </c>
    </row>
    <row r="26" spans="1:18" ht="15" thickBot="1" x14ac:dyDescent="0.35">
      <c r="A26" s="1361"/>
      <c r="B26" s="473" t="s">
        <v>17</v>
      </c>
      <c r="C26" s="495">
        <v>176</v>
      </c>
      <c r="D26" s="658">
        <v>176</v>
      </c>
      <c r="E26" s="658">
        <v>176</v>
      </c>
      <c r="F26" s="658">
        <v>176</v>
      </c>
      <c r="G26" s="495">
        <v>176</v>
      </c>
      <c r="H26" s="658">
        <v>176</v>
      </c>
      <c r="I26" s="658">
        <v>176</v>
      </c>
      <c r="J26" s="518">
        <v>176</v>
      </c>
      <c r="K26" s="495">
        <v>193</v>
      </c>
      <c r="L26" s="658">
        <v>193</v>
      </c>
      <c r="M26" s="658">
        <v>193</v>
      </c>
      <c r="N26" s="495">
        <v>193</v>
      </c>
      <c r="O26" s="495">
        <v>193</v>
      </c>
      <c r="P26" s="658">
        <v>193</v>
      </c>
      <c r="Q26" s="658">
        <v>193</v>
      </c>
      <c r="R26" s="518">
        <v>193</v>
      </c>
    </row>
    <row r="27" spans="1:18" ht="15" thickBot="1" x14ac:dyDescent="0.35">
      <c r="A27" s="1361"/>
      <c r="B27" s="473" t="s">
        <v>18</v>
      </c>
      <c r="C27" s="495">
        <v>158</v>
      </c>
      <c r="D27" s="658">
        <v>158</v>
      </c>
      <c r="E27" s="658">
        <v>158</v>
      </c>
      <c r="F27" s="658">
        <v>158</v>
      </c>
      <c r="G27" s="495">
        <v>158</v>
      </c>
      <c r="H27" s="658">
        <v>158</v>
      </c>
      <c r="I27" s="658">
        <v>158</v>
      </c>
      <c r="J27" s="1094">
        <v>158</v>
      </c>
      <c r="K27" s="495">
        <v>169</v>
      </c>
      <c r="L27" s="658">
        <v>169</v>
      </c>
      <c r="M27" s="658">
        <v>169</v>
      </c>
      <c r="N27" s="495">
        <v>169</v>
      </c>
      <c r="O27" s="495">
        <v>169</v>
      </c>
      <c r="P27" s="658">
        <v>169</v>
      </c>
      <c r="Q27" s="658">
        <v>169</v>
      </c>
      <c r="R27" s="530">
        <v>169</v>
      </c>
    </row>
    <row r="28" spans="1:18" ht="15" thickBot="1" x14ac:dyDescent="0.35">
      <c r="A28" s="1361"/>
      <c r="B28" s="471" t="s">
        <v>1107</v>
      </c>
      <c r="C28" s="495">
        <v>0</v>
      </c>
      <c r="D28" s="658">
        <v>0</v>
      </c>
      <c r="E28" s="658">
        <v>0</v>
      </c>
      <c r="F28" s="658">
        <v>0</v>
      </c>
      <c r="G28" s="495">
        <v>0</v>
      </c>
      <c r="H28" s="658">
        <v>0</v>
      </c>
      <c r="I28" s="658">
        <v>0</v>
      </c>
      <c r="J28" s="1094">
        <v>14.19</v>
      </c>
      <c r="K28" s="495">
        <v>0</v>
      </c>
      <c r="L28" s="658">
        <v>0</v>
      </c>
      <c r="M28" s="658">
        <v>0</v>
      </c>
      <c r="N28" s="495">
        <v>0</v>
      </c>
      <c r="O28" s="495">
        <v>0</v>
      </c>
      <c r="P28" s="658">
        <v>0</v>
      </c>
      <c r="Q28" s="658">
        <v>0</v>
      </c>
      <c r="R28" s="530">
        <v>3.32</v>
      </c>
    </row>
    <row r="29" spans="1:18" ht="15" thickBot="1" x14ac:dyDescent="0.35">
      <c r="A29" s="1361"/>
      <c r="B29" s="473" t="s">
        <v>287</v>
      </c>
      <c r="C29" s="497">
        <v>27.0460333182073</v>
      </c>
      <c r="D29" s="531">
        <v>24.7488281592127</v>
      </c>
      <c r="E29" s="531">
        <v>24.1624369435593</v>
      </c>
      <c r="F29" s="531">
        <v>26.002466923160899</v>
      </c>
      <c r="G29" s="497">
        <v>31.574601729831802</v>
      </c>
      <c r="H29" s="531">
        <v>4.7850210406820999</v>
      </c>
      <c r="I29" s="531">
        <v>0.71328319498639303</v>
      </c>
      <c r="J29" s="1092">
        <v>57.034698770048102</v>
      </c>
      <c r="K29" s="497">
        <v>12.1813572474928</v>
      </c>
      <c r="L29" s="531">
        <v>5.4057756110104904</v>
      </c>
      <c r="M29" s="531">
        <v>15.623158252432701</v>
      </c>
      <c r="N29" s="495">
        <v>0</v>
      </c>
      <c r="O29" s="497">
        <v>43.092243654549399</v>
      </c>
      <c r="P29" s="531">
        <v>12.342764824523799</v>
      </c>
      <c r="Q29" s="531">
        <v>1.00065105180398</v>
      </c>
      <c r="R29" s="520">
        <v>50.718146308289299</v>
      </c>
    </row>
    <row r="30" spans="1:18" ht="15" thickBot="1" x14ac:dyDescent="0.35">
      <c r="A30" s="1361"/>
      <c r="B30" s="471" t="s">
        <v>254</v>
      </c>
      <c r="C30" s="497">
        <v>4.0350209027568003</v>
      </c>
      <c r="D30" s="531">
        <v>3.6922988952295799</v>
      </c>
      <c r="E30" s="531">
        <v>3.60481468693493</v>
      </c>
      <c r="F30" s="531">
        <v>3.87933033742011</v>
      </c>
      <c r="G30" s="497">
        <v>4.7106419073411603</v>
      </c>
      <c r="H30" s="531">
        <v>0.71388139222196101</v>
      </c>
      <c r="I30" s="531">
        <v>0.106415331501412</v>
      </c>
      <c r="J30" s="1103">
        <v>8.5090556168417795</v>
      </c>
      <c r="K30" s="497">
        <v>1.7572076343248699</v>
      </c>
      <c r="L30" s="531">
        <v>0.77980392333292003</v>
      </c>
      <c r="M30" s="531">
        <v>2.2537006669836099</v>
      </c>
      <c r="N30" s="495">
        <v>0</v>
      </c>
      <c r="O30" s="497">
        <v>6.2162218865674204</v>
      </c>
      <c r="P30" s="531">
        <v>1.7804912981099601</v>
      </c>
      <c r="Q30" s="531">
        <v>0.14434776288061499</v>
      </c>
      <c r="R30" s="1103">
        <v>7.3162876747642196</v>
      </c>
    </row>
    <row r="31" spans="1:18" x14ac:dyDescent="0.3">
      <c r="A31" s="1418"/>
      <c r="B31" s="598" t="s">
        <v>154</v>
      </c>
      <c r="C31" s="535">
        <f>C25/$J$25 * 100</f>
        <v>32.660713215545215</v>
      </c>
      <c r="D31" s="532">
        <f t="shared" ref="D31:I31" si="4">D25/$J$25 * 100</f>
        <v>10.265212363297374</v>
      </c>
      <c r="E31" s="532">
        <f t="shared" si="4"/>
        <v>18.371409235576795</v>
      </c>
      <c r="F31" s="532">
        <f t="shared" si="4"/>
        <v>5.7624144096760315</v>
      </c>
      <c r="G31" s="535">
        <f t="shared" si="4"/>
        <v>31.098019110683211</v>
      </c>
      <c r="H31" s="532">
        <f t="shared" si="4"/>
        <v>1.633581711798334</v>
      </c>
      <c r="I31" s="532">
        <f t="shared" si="4"/>
        <v>0.20864995342281126</v>
      </c>
      <c r="J31" s="536">
        <v>100.00000000000001</v>
      </c>
      <c r="K31" s="535">
        <f>K25/$R$25 * 100</f>
        <v>15.764499012527555</v>
      </c>
      <c r="L31" s="532">
        <f t="shared" ref="L31:Q31" si="5">L25/$R$25 * 100</f>
        <v>3.4200213207826522</v>
      </c>
      <c r="M31" s="532">
        <f t="shared" si="5"/>
        <v>17.314081523686699</v>
      </c>
      <c r="N31" s="532">
        <f t="shared" si="5"/>
        <v>0</v>
      </c>
      <c r="O31" s="535">
        <f t="shared" si="5"/>
        <v>55.872239893674013</v>
      </c>
      <c r="P31" s="532">
        <f t="shared" si="5"/>
        <v>7.1195837199913292</v>
      </c>
      <c r="Q31" s="532">
        <f t="shared" si="5"/>
        <v>0.50957452933785696</v>
      </c>
      <c r="R31" s="536">
        <v>100.0000000000003</v>
      </c>
    </row>
    <row r="32" spans="1:18" ht="15" thickBot="1" x14ac:dyDescent="0.35">
      <c r="A32" s="1360" t="s">
        <v>39</v>
      </c>
      <c r="B32" s="471" t="s">
        <v>1106</v>
      </c>
      <c r="C32" s="493">
        <v>9.3103793868822091</v>
      </c>
      <c r="D32" s="661">
        <v>0.76689200831930904</v>
      </c>
      <c r="E32" s="493">
        <v>4.6365138120180198</v>
      </c>
      <c r="F32" s="661">
        <v>2.5277548030675798</v>
      </c>
      <c r="G32" s="493">
        <v>14.207522854582701</v>
      </c>
      <c r="H32" s="661">
        <v>3.37861404768437</v>
      </c>
      <c r="I32" s="661">
        <v>1.3524660360723999</v>
      </c>
      <c r="J32" s="699">
        <v>36.180142948626603</v>
      </c>
      <c r="K32" s="493">
        <v>5.8748390173390099</v>
      </c>
      <c r="L32" s="493">
        <v>1.87780763933234</v>
      </c>
      <c r="M32" s="493">
        <v>5.9622146349058003</v>
      </c>
      <c r="N32" s="661">
        <v>3.2932935267305598E-2</v>
      </c>
      <c r="O32" s="493">
        <v>14.457829085051801</v>
      </c>
      <c r="P32" s="493">
        <v>0.94278012670685496</v>
      </c>
      <c r="Q32" s="661">
        <v>0.156998410197912</v>
      </c>
      <c r="R32" s="699">
        <v>29.3054018488011</v>
      </c>
    </row>
    <row r="33" spans="1:18" ht="15" thickBot="1" x14ac:dyDescent="0.35">
      <c r="A33" s="1361"/>
      <c r="B33" s="473" t="s">
        <v>17</v>
      </c>
      <c r="C33" s="496">
        <v>530</v>
      </c>
      <c r="D33" s="529">
        <v>530</v>
      </c>
      <c r="E33" s="496">
        <v>530</v>
      </c>
      <c r="F33" s="529">
        <v>530</v>
      </c>
      <c r="G33" s="496">
        <v>530</v>
      </c>
      <c r="H33" s="529">
        <v>530</v>
      </c>
      <c r="I33" s="529">
        <v>530</v>
      </c>
      <c r="J33" s="516">
        <v>530</v>
      </c>
      <c r="K33" s="496">
        <v>596</v>
      </c>
      <c r="L33" s="496">
        <v>596</v>
      </c>
      <c r="M33" s="496">
        <v>596</v>
      </c>
      <c r="N33" s="529">
        <v>596</v>
      </c>
      <c r="O33" s="496">
        <v>596</v>
      </c>
      <c r="P33" s="496">
        <v>596</v>
      </c>
      <c r="Q33" s="529">
        <v>596</v>
      </c>
      <c r="R33" s="516">
        <v>596</v>
      </c>
    </row>
    <row r="34" spans="1:18" ht="15" thickBot="1" x14ac:dyDescent="0.35">
      <c r="A34" s="1361"/>
      <c r="B34" s="473" t="s">
        <v>18</v>
      </c>
      <c r="C34" s="496">
        <v>506</v>
      </c>
      <c r="D34" s="529">
        <v>506</v>
      </c>
      <c r="E34" s="496">
        <v>506</v>
      </c>
      <c r="F34" s="529">
        <v>506</v>
      </c>
      <c r="G34" s="496">
        <v>506</v>
      </c>
      <c r="H34" s="529">
        <v>506</v>
      </c>
      <c r="I34" s="529">
        <v>506</v>
      </c>
      <c r="J34" s="516">
        <v>506</v>
      </c>
      <c r="K34" s="496">
        <v>607</v>
      </c>
      <c r="L34" s="496">
        <v>607</v>
      </c>
      <c r="M34" s="496">
        <v>607</v>
      </c>
      <c r="N34" s="529">
        <v>607</v>
      </c>
      <c r="O34" s="496">
        <v>607</v>
      </c>
      <c r="P34" s="496">
        <v>607</v>
      </c>
      <c r="Q34" s="529">
        <v>607</v>
      </c>
      <c r="R34" s="516">
        <v>607</v>
      </c>
    </row>
    <row r="35" spans="1:18" ht="15" thickBot="1" x14ac:dyDescent="0.35">
      <c r="A35" s="1361"/>
      <c r="B35" s="471" t="s">
        <v>1107</v>
      </c>
      <c r="C35" s="496">
        <v>0</v>
      </c>
      <c r="D35" s="529">
        <v>0</v>
      </c>
      <c r="E35" s="496">
        <v>0</v>
      </c>
      <c r="F35" s="529">
        <v>0</v>
      </c>
      <c r="G35" s="496">
        <v>0</v>
      </c>
      <c r="H35" s="529">
        <v>0</v>
      </c>
      <c r="I35" s="529">
        <v>0</v>
      </c>
      <c r="J35" s="516">
        <v>11.544</v>
      </c>
      <c r="K35" s="496">
        <v>0</v>
      </c>
      <c r="L35" s="496">
        <v>0</v>
      </c>
      <c r="M35" s="496">
        <v>0</v>
      </c>
      <c r="N35" s="529">
        <v>0</v>
      </c>
      <c r="O35" s="496">
        <v>0</v>
      </c>
      <c r="P35" s="496">
        <v>0</v>
      </c>
      <c r="Q35" s="529">
        <v>0</v>
      </c>
      <c r="R35" s="516">
        <v>9.3480000000000008</v>
      </c>
    </row>
    <row r="36" spans="1:18" ht="15" thickBot="1" x14ac:dyDescent="0.35">
      <c r="A36" s="1361"/>
      <c r="B36" s="473" t="s">
        <v>287</v>
      </c>
      <c r="C36" s="493">
        <v>31.0380896591424</v>
      </c>
      <c r="D36" s="661">
        <v>5.6299257446078999</v>
      </c>
      <c r="E36" s="493">
        <v>19.6909974072971</v>
      </c>
      <c r="F36" s="661">
        <v>20.3780191634471</v>
      </c>
      <c r="G36" s="493">
        <v>39.585208143684198</v>
      </c>
      <c r="H36" s="661">
        <v>23.221824661831899</v>
      </c>
      <c r="I36" s="661">
        <v>12.1864591000933</v>
      </c>
      <c r="J36" s="701">
        <v>61.996611925551299</v>
      </c>
      <c r="K36" s="493">
        <v>25.794078836356</v>
      </c>
      <c r="L36" s="493">
        <v>10.5307772520684</v>
      </c>
      <c r="M36" s="493">
        <v>20.621136283150999</v>
      </c>
      <c r="N36" s="661">
        <v>0.429416166343908</v>
      </c>
      <c r="O36" s="493">
        <v>42.062010000451203</v>
      </c>
      <c r="P36" s="493">
        <v>5.5475203746473101</v>
      </c>
      <c r="Q36" s="661">
        <v>3.4992883364579099</v>
      </c>
      <c r="R36" s="701">
        <v>52.7629138180151</v>
      </c>
    </row>
    <row r="37" spans="1:18" ht="15" thickBot="1" x14ac:dyDescent="0.35">
      <c r="A37" s="1361"/>
      <c r="B37" s="471" t="s">
        <v>254</v>
      </c>
      <c r="C37" s="493">
        <v>2.5875602954638</v>
      </c>
      <c r="D37" s="661">
        <v>0.469351447951176</v>
      </c>
      <c r="E37" s="493">
        <v>1.64158437676897</v>
      </c>
      <c r="F37" s="661">
        <v>1.69885949382212</v>
      </c>
      <c r="G37" s="493">
        <v>3.3001100907026002</v>
      </c>
      <c r="H37" s="661">
        <v>1.9359397483240199</v>
      </c>
      <c r="I37" s="661">
        <v>1.0159516276932601</v>
      </c>
      <c r="J37" s="701">
        <v>5.1684872759100999</v>
      </c>
      <c r="K37" s="493">
        <v>1.9633441419443001</v>
      </c>
      <c r="L37" s="493">
        <v>0.80156147304734005</v>
      </c>
      <c r="M37" s="493">
        <v>1.56960003800156</v>
      </c>
      <c r="N37" s="661">
        <v>3.2685474833052598E-2</v>
      </c>
      <c r="O37" s="493">
        <v>3.2015952752843102</v>
      </c>
      <c r="P37" s="493">
        <v>0.42225549898408898</v>
      </c>
      <c r="Q37" s="661">
        <v>0.26635210739432003</v>
      </c>
      <c r="R37" s="701">
        <v>4.0161061154276396</v>
      </c>
    </row>
    <row r="38" spans="1:18" x14ac:dyDescent="0.3">
      <c r="A38" s="1418"/>
      <c r="B38" s="598" t="s">
        <v>154</v>
      </c>
      <c r="C38" s="535">
        <f>C32/$J$32 * 100</f>
        <v>25.733395802505061</v>
      </c>
      <c r="D38" s="532">
        <f t="shared" ref="D38:I38" si="6">D32/$J$32 * 100</f>
        <v>2.1196489173861051</v>
      </c>
      <c r="E38" s="535">
        <f t="shared" si="6"/>
        <v>12.815078753562586</v>
      </c>
      <c r="F38" s="532">
        <f t="shared" si="6"/>
        <v>6.986580474977182</v>
      </c>
      <c r="G38" s="535">
        <f t="shared" si="6"/>
        <v>39.268841128561704</v>
      </c>
      <c r="H38" s="532">
        <f t="shared" si="6"/>
        <v>9.3383103888831442</v>
      </c>
      <c r="I38" s="532">
        <f t="shared" si="6"/>
        <v>3.7381445341241792</v>
      </c>
      <c r="J38" s="536">
        <v>99.999999999999915</v>
      </c>
      <c r="K38" s="1114">
        <f>K32/$R$32 * 100</f>
        <v>20.046949185852412</v>
      </c>
      <c r="L38" s="678">
        <f t="shared" ref="L38:Q38" si="7">L32/$R$32 * 100</f>
        <v>6.4077184439262762</v>
      </c>
      <c r="M38" s="678">
        <f t="shared" si="7"/>
        <v>20.345104515772807</v>
      </c>
      <c r="N38" s="1115">
        <f t="shared" si="7"/>
        <v>0.11237837801105909</v>
      </c>
      <c r="O38" s="678">
        <f t="shared" si="7"/>
        <v>49.335030994100762</v>
      </c>
      <c r="P38" s="678">
        <f t="shared" si="7"/>
        <v>3.2170865001990228</v>
      </c>
      <c r="Q38" s="1115">
        <f t="shared" si="7"/>
        <v>0.53573198213739859</v>
      </c>
      <c r="R38" s="1102">
        <v>99.999999999999986</v>
      </c>
    </row>
    <row r="39" spans="1:18" ht="15" thickBot="1" x14ac:dyDescent="0.35">
      <c r="A39" s="1360" t="s">
        <v>47</v>
      </c>
      <c r="B39" s="471" t="s">
        <v>1106</v>
      </c>
      <c r="C39" s="493">
        <v>12.386802990887601</v>
      </c>
      <c r="D39" s="661">
        <v>0.76685085027579902</v>
      </c>
      <c r="E39" s="661">
        <v>4.1092444549212699</v>
      </c>
      <c r="F39" s="661">
        <v>0.54144681165669495</v>
      </c>
      <c r="G39" s="493">
        <v>12.2672556209332</v>
      </c>
      <c r="H39" s="661">
        <v>2.1201355392065402</v>
      </c>
      <c r="I39" s="661">
        <v>6.6464591324734895E-2</v>
      </c>
      <c r="J39" s="699">
        <v>32.2582008592058</v>
      </c>
      <c r="K39" s="493">
        <v>5.25998194984001</v>
      </c>
      <c r="L39" s="661">
        <v>3.4550070894279901</v>
      </c>
      <c r="M39" s="661">
        <v>5.1934652482733297</v>
      </c>
      <c r="N39" s="496">
        <v>0</v>
      </c>
      <c r="O39" s="493">
        <v>16.790627675505501</v>
      </c>
      <c r="P39" s="661">
        <v>1.67524362482969</v>
      </c>
      <c r="Q39" s="661">
        <v>4.7032237538529198E-2</v>
      </c>
      <c r="R39" s="699">
        <v>32.4213578254151</v>
      </c>
    </row>
    <row r="40" spans="1:18" ht="15" thickBot="1" x14ac:dyDescent="0.35">
      <c r="A40" s="1361"/>
      <c r="B40" s="473" t="s">
        <v>17</v>
      </c>
      <c r="C40" s="496">
        <v>266</v>
      </c>
      <c r="D40" s="529">
        <v>266</v>
      </c>
      <c r="E40" s="529">
        <v>266</v>
      </c>
      <c r="F40" s="529">
        <v>266</v>
      </c>
      <c r="G40" s="496">
        <v>266</v>
      </c>
      <c r="H40" s="529">
        <v>266</v>
      </c>
      <c r="I40" s="529">
        <v>266</v>
      </c>
      <c r="J40" s="516">
        <v>266</v>
      </c>
      <c r="K40" s="496">
        <v>269</v>
      </c>
      <c r="L40" s="529">
        <v>269</v>
      </c>
      <c r="M40" s="529">
        <v>269</v>
      </c>
      <c r="N40" s="496">
        <v>269</v>
      </c>
      <c r="O40" s="496">
        <v>269</v>
      </c>
      <c r="P40" s="529">
        <v>269</v>
      </c>
      <c r="Q40" s="529">
        <v>269</v>
      </c>
      <c r="R40" s="516">
        <v>269</v>
      </c>
    </row>
    <row r="41" spans="1:18" ht="15" thickBot="1" x14ac:dyDescent="0.35">
      <c r="A41" s="1361"/>
      <c r="B41" s="473" t="s">
        <v>18</v>
      </c>
      <c r="C41" s="496">
        <v>208</v>
      </c>
      <c r="D41" s="529">
        <v>208</v>
      </c>
      <c r="E41" s="529">
        <v>208</v>
      </c>
      <c r="F41" s="529">
        <v>208</v>
      </c>
      <c r="G41" s="496">
        <v>208</v>
      </c>
      <c r="H41" s="529">
        <v>208</v>
      </c>
      <c r="I41" s="529">
        <v>208</v>
      </c>
      <c r="J41" s="516">
        <v>208</v>
      </c>
      <c r="K41" s="496">
        <v>202</v>
      </c>
      <c r="L41" s="529">
        <v>202</v>
      </c>
      <c r="M41" s="529">
        <v>202</v>
      </c>
      <c r="N41" s="496">
        <v>202</v>
      </c>
      <c r="O41" s="496">
        <v>202</v>
      </c>
      <c r="P41" s="529">
        <v>202</v>
      </c>
      <c r="Q41" s="529">
        <v>202</v>
      </c>
      <c r="R41" s="528">
        <v>202</v>
      </c>
    </row>
    <row r="42" spans="1:18" ht="15" thickBot="1" x14ac:dyDescent="0.35">
      <c r="A42" s="1361"/>
      <c r="B42" s="471" t="s">
        <v>1107</v>
      </c>
      <c r="C42" s="496">
        <v>0</v>
      </c>
      <c r="D42" s="529">
        <v>0</v>
      </c>
      <c r="E42" s="529">
        <v>0</v>
      </c>
      <c r="F42" s="529">
        <v>0</v>
      </c>
      <c r="G42" s="496">
        <v>0</v>
      </c>
      <c r="H42" s="529">
        <v>0</v>
      </c>
      <c r="I42" s="529">
        <v>0</v>
      </c>
      <c r="J42" s="516">
        <v>13.16</v>
      </c>
      <c r="K42" s="496">
        <v>0</v>
      </c>
      <c r="L42" s="529">
        <v>0</v>
      </c>
      <c r="M42" s="529">
        <v>0</v>
      </c>
      <c r="N42" s="496">
        <v>0</v>
      </c>
      <c r="O42" s="493">
        <v>0.628</v>
      </c>
      <c r="P42" s="529">
        <v>0</v>
      </c>
      <c r="Q42" s="529">
        <v>0</v>
      </c>
      <c r="R42" s="528">
        <v>7.79</v>
      </c>
    </row>
    <row r="43" spans="1:18" ht="15" thickBot="1" x14ac:dyDescent="0.35">
      <c r="A43" s="1361"/>
      <c r="B43" s="473" t="s">
        <v>287</v>
      </c>
      <c r="C43" s="493">
        <v>28.562103136119099</v>
      </c>
      <c r="D43" s="661">
        <v>6.7984383640960697</v>
      </c>
      <c r="E43" s="661">
        <v>17.476689055216799</v>
      </c>
      <c r="F43" s="661">
        <v>5.9873090041883898</v>
      </c>
      <c r="G43" s="493">
        <v>36.963010201238703</v>
      </c>
      <c r="H43" s="661">
        <v>13.376876765631399</v>
      </c>
      <c r="I43" s="661">
        <v>1.0861793656191101</v>
      </c>
      <c r="J43" s="701">
        <v>47.4999836689598</v>
      </c>
      <c r="K43" s="493">
        <v>16.2116965469909</v>
      </c>
      <c r="L43" s="661">
        <v>21.440306794941101</v>
      </c>
      <c r="M43" s="661">
        <v>34.109271209678703</v>
      </c>
      <c r="N43" s="496">
        <v>0</v>
      </c>
      <c r="O43" s="493">
        <v>48.6512980435838</v>
      </c>
      <c r="P43" s="661">
        <v>10.161849224226</v>
      </c>
      <c r="Q43" s="661">
        <v>0.52680298188675001</v>
      </c>
      <c r="R43" s="701">
        <v>63.080051349335697</v>
      </c>
    </row>
    <row r="44" spans="1:18" ht="15" thickBot="1" x14ac:dyDescent="0.35">
      <c r="A44" s="1361"/>
      <c r="B44" s="471" t="s">
        <v>254</v>
      </c>
      <c r="C44" s="493">
        <v>3.7138919903636198</v>
      </c>
      <c r="D44" s="661">
        <v>0.88399182886039396</v>
      </c>
      <c r="E44" s="661">
        <v>2.2724704546762</v>
      </c>
      <c r="F44" s="661">
        <v>0.77852176530963202</v>
      </c>
      <c r="G44" s="493">
        <v>4.8062506767056501</v>
      </c>
      <c r="H44" s="661">
        <v>1.73937735744448</v>
      </c>
      <c r="I44" s="661">
        <v>0.14123444715700101</v>
      </c>
      <c r="J44" s="701">
        <v>6.1763592145099402</v>
      </c>
      <c r="K44" s="493">
        <v>2.1390627989919699</v>
      </c>
      <c r="L44" s="661">
        <v>2.82895516401372</v>
      </c>
      <c r="M44" s="661">
        <v>4.5005698776723202</v>
      </c>
      <c r="N44" s="496">
        <v>0</v>
      </c>
      <c r="O44" s="493">
        <v>6.4193270251544003</v>
      </c>
      <c r="P44" s="661">
        <v>1.34081177633083</v>
      </c>
      <c r="Q44" s="661">
        <v>6.9509360583309698E-2</v>
      </c>
      <c r="R44" s="701">
        <v>8.3231382236125206</v>
      </c>
    </row>
    <row r="45" spans="1:18" x14ac:dyDescent="0.3">
      <c r="A45" s="1418"/>
      <c r="B45" s="598" t="s">
        <v>154</v>
      </c>
      <c r="C45" s="535">
        <f>C39/$J$39 * 100</f>
        <v>38.398926973488265</v>
      </c>
      <c r="D45" s="532">
        <f t="shared" ref="D45:I45" si="8">D39/$J$39 * 100</f>
        <v>2.3772275881807472</v>
      </c>
      <c r="E45" s="532">
        <f t="shared" si="8"/>
        <v>12.738603968821712</v>
      </c>
      <c r="F45" s="532">
        <f t="shared" si="8"/>
        <v>1.6784780218211632</v>
      </c>
      <c r="G45" s="535">
        <f t="shared" si="8"/>
        <v>38.028331693000759</v>
      </c>
      <c r="H45" s="532">
        <f t="shared" si="8"/>
        <v>6.5723923924340593</v>
      </c>
      <c r="I45" s="532">
        <f t="shared" si="8"/>
        <v>0.20603936225342007</v>
      </c>
      <c r="J45" s="536">
        <v>100.00000000000006</v>
      </c>
      <c r="K45" s="535">
        <f>K39/$R$39 * 100</f>
        <v>16.223817577796542</v>
      </c>
      <c r="L45" s="532">
        <f t="shared" ref="L45:Q45" si="9">L39/$R$39 * 100</f>
        <v>10.656577395779552</v>
      </c>
      <c r="M45" s="532">
        <f t="shared" si="9"/>
        <v>16.018654358153292</v>
      </c>
      <c r="N45" s="532">
        <f t="shared" si="9"/>
        <v>0</v>
      </c>
      <c r="O45" s="535">
        <f t="shared" si="9"/>
        <v>51.788786163494137</v>
      </c>
      <c r="P45" s="532">
        <f t="shared" si="9"/>
        <v>5.1670989039097757</v>
      </c>
      <c r="Q45" s="532">
        <f t="shared" si="9"/>
        <v>0.14506560086653938</v>
      </c>
      <c r="R45" s="536">
        <v>99.999999999999915</v>
      </c>
    </row>
    <row r="46" spans="1:18" ht="15" thickBot="1" x14ac:dyDescent="0.35">
      <c r="A46" s="1360" t="s">
        <v>51</v>
      </c>
      <c r="B46" s="471" t="s">
        <v>1106</v>
      </c>
      <c r="C46" s="493">
        <v>11.944287058366401</v>
      </c>
      <c r="D46" s="661">
        <v>2.8620932811670001</v>
      </c>
      <c r="E46" s="493">
        <v>3.0031328116551901</v>
      </c>
      <c r="F46" s="661">
        <v>2.1031138223582801</v>
      </c>
      <c r="G46" s="493">
        <v>12.458876215565899</v>
      </c>
      <c r="H46" s="661">
        <v>1.49479230483952</v>
      </c>
      <c r="I46" s="661">
        <v>1.92335037220005E-2</v>
      </c>
      <c r="J46" s="699">
        <v>33.8855289976742</v>
      </c>
      <c r="K46" s="493">
        <v>7.5552800503935904</v>
      </c>
      <c r="L46" s="661">
        <v>0.40783172670190398</v>
      </c>
      <c r="M46" s="493">
        <v>4.7701165906422096</v>
      </c>
      <c r="N46" s="661">
        <v>7.7679559711494706E-2</v>
      </c>
      <c r="O46" s="493">
        <v>12.120391060845099</v>
      </c>
      <c r="P46" s="661">
        <v>0.55502662164685401</v>
      </c>
      <c r="Q46" s="661">
        <v>2.8645893830977098E-2</v>
      </c>
      <c r="R46" s="699">
        <v>25.514971503772099</v>
      </c>
    </row>
    <row r="47" spans="1:18" ht="15" thickBot="1" x14ac:dyDescent="0.35">
      <c r="A47" s="1361"/>
      <c r="B47" s="473" t="s">
        <v>17</v>
      </c>
      <c r="C47" s="496">
        <v>319</v>
      </c>
      <c r="D47" s="529">
        <v>319</v>
      </c>
      <c r="E47" s="496">
        <v>319</v>
      </c>
      <c r="F47" s="529">
        <v>319</v>
      </c>
      <c r="G47" s="496">
        <v>319</v>
      </c>
      <c r="H47" s="529">
        <v>319</v>
      </c>
      <c r="I47" s="529">
        <v>319</v>
      </c>
      <c r="J47" s="516">
        <v>319</v>
      </c>
      <c r="K47" s="496">
        <v>315</v>
      </c>
      <c r="L47" s="529">
        <v>315</v>
      </c>
      <c r="M47" s="496">
        <v>315</v>
      </c>
      <c r="N47" s="529">
        <v>315</v>
      </c>
      <c r="O47" s="496">
        <v>315</v>
      </c>
      <c r="P47" s="529">
        <v>315</v>
      </c>
      <c r="Q47" s="529">
        <v>315</v>
      </c>
      <c r="R47" s="516">
        <v>315</v>
      </c>
    </row>
    <row r="48" spans="1:18" ht="15" thickBot="1" x14ac:dyDescent="0.35">
      <c r="A48" s="1361"/>
      <c r="B48" s="473" t="s">
        <v>18</v>
      </c>
      <c r="C48" s="496">
        <v>254</v>
      </c>
      <c r="D48" s="529">
        <v>254</v>
      </c>
      <c r="E48" s="496">
        <v>254</v>
      </c>
      <c r="F48" s="529">
        <v>254</v>
      </c>
      <c r="G48" s="496">
        <v>254</v>
      </c>
      <c r="H48" s="529">
        <v>254</v>
      </c>
      <c r="I48" s="529">
        <v>254</v>
      </c>
      <c r="J48" s="516">
        <v>254</v>
      </c>
      <c r="K48" s="496">
        <v>252</v>
      </c>
      <c r="L48" s="529">
        <v>252</v>
      </c>
      <c r="M48" s="496">
        <v>252</v>
      </c>
      <c r="N48" s="529">
        <v>252</v>
      </c>
      <c r="O48" s="496">
        <v>252</v>
      </c>
      <c r="P48" s="529">
        <v>252</v>
      </c>
      <c r="Q48" s="529">
        <v>252</v>
      </c>
      <c r="R48" s="528">
        <v>252</v>
      </c>
    </row>
    <row r="49" spans="1:18" ht="15" thickBot="1" x14ac:dyDescent="0.35">
      <c r="A49" s="1361"/>
      <c r="B49" s="471" t="s">
        <v>1107</v>
      </c>
      <c r="C49" s="496">
        <v>0</v>
      </c>
      <c r="D49" s="529">
        <v>0</v>
      </c>
      <c r="E49" s="496">
        <v>0</v>
      </c>
      <c r="F49" s="529">
        <v>0</v>
      </c>
      <c r="G49" s="496">
        <v>0</v>
      </c>
      <c r="H49" s="529">
        <v>0</v>
      </c>
      <c r="I49" s="529">
        <v>0</v>
      </c>
      <c r="J49" s="516">
        <v>7.8819999999999997</v>
      </c>
      <c r="K49" s="496">
        <v>0</v>
      </c>
      <c r="L49" s="529">
        <v>0</v>
      </c>
      <c r="M49" s="496">
        <v>0</v>
      </c>
      <c r="N49" s="529">
        <v>0</v>
      </c>
      <c r="O49" s="496">
        <v>0</v>
      </c>
      <c r="P49" s="529">
        <v>0</v>
      </c>
      <c r="Q49" s="529">
        <v>0</v>
      </c>
      <c r="R49" s="528">
        <v>9.9619999999999997</v>
      </c>
    </row>
    <row r="50" spans="1:18" ht="15" thickBot="1" x14ac:dyDescent="0.35">
      <c r="A50" s="1361"/>
      <c r="B50" s="473" t="s">
        <v>287</v>
      </c>
      <c r="C50" s="493">
        <v>30.894989126320201</v>
      </c>
      <c r="D50" s="661">
        <v>20.158101638119799</v>
      </c>
      <c r="E50" s="493">
        <v>9.4839185331702005</v>
      </c>
      <c r="F50" s="661">
        <v>14.570067113607401</v>
      </c>
      <c r="G50" s="493">
        <v>38.579911435540602</v>
      </c>
      <c r="H50" s="661">
        <v>12.161335750331601</v>
      </c>
      <c r="I50" s="661">
        <v>0.298238291171953</v>
      </c>
      <c r="J50" s="701">
        <v>55.014921994188001</v>
      </c>
      <c r="K50" s="493">
        <v>19.344193188732799</v>
      </c>
      <c r="L50" s="661">
        <v>2.0600217979680302</v>
      </c>
      <c r="M50" s="493">
        <v>15.562313154389001</v>
      </c>
      <c r="N50" s="661">
        <v>0.72459605834919205</v>
      </c>
      <c r="O50" s="493">
        <v>34.303112308274102</v>
      </c>
      <c r="P50" s="661">
        <v>4.1262970116466899</v>
      </c>
      <c r="Q50" s="661">
        <v>0.48036635161690699</v>
      </c>
      <c r="R50" s="701">
        <v>39.436642297398301</v>
      </c>
    </row>
    <row r="51" spans="1:18" ht="15" thickBot="1" x14ac:dyDescent="0.35">
      <c r="A51" s="1361"/>
      <c r="B51" s="471" t="s">
        <v>254</v>
      </c>
      <c r="C51" s="493">
        <v>3.6353141091439101</v>
      </c>
      <c r="D51" s="661">
        <v>2.3719390545499199</v>
      </c>
      <c r="E51" s="493">
        <v>1.11594222327249</v>
      </c>
      <c r="F51" s="661">
        <v>1.71441298563678</v>
      </c>
      <c r="G51" s="493">
        <v>4.5395742266716299</v>
      </c>
      <c r="H51" s="661">
        <v>1.43098530504266</v>
      </c>
      <c r="I51" s="661">
        <v>3.5092741523599501E-2</v>
      </c>
      <c r="J51" s="701">
        <v>6.4734291156795303</v>
      </c>
      <c r="K51" s="493">
        <v>2.2851836285042402</v>
      </c>
      <c r="L51" s="661">
        <v>0.24335613489532101</v>
      </c>
      <c r="M51" s="493">
        <v>1.83841956576301</v>
      </c>
      <c r="N51" s="661">
        <v>8.5598558371653005E-2</v>
      </c>
      <c r="O51" s="493">
        <v>4.0523225698174299</v>
      </c>
      <c r="P51" s="661">
        <v>0.48745100327333402</v>
      </c>
      <c r="Q51" s="661">
        <v>5.6747020239575001E-2</v>
      </c>
      <c r="R51" s="701">
        <v>4.6587608209829003</v>
      </c>
    </row>
    <row r="52" spans="1:18" x14ac:dyDescent="0.3">
      <c r="A52" s="1418"/>
      <c r="B52" s="598" t="s">
        <v>154</v>
      </c>
      <c r="C52" s="535">
        <f>C46/$J$46 * 100</f>
        <v>35.24893195318338</v>
      </c>
      <c r="D52" s="532">
        <f t="shared" ref="D52:I52" si="10">D46/$J$46 * 100</f>
        <v>8.4463585661107601</v>
      </c>
      <c r="E52" s="535">
        <f t="shared" si="10"/>
        <v>8.8625820534226154</v>
      </c>
      <c r="F52" s="532">
        <f t="shared" si="10"/>
        <v>6.2065249815124073</v>
      </c>
      <c r="G52" s="535">
        <f t="shared" si="10"/>
        <v>36.76754232292209</v>
      </c>
      <c r="H52" s="532">
        <f t="shared" si="10"/>
        <v>4.4112998942472403</v>
      </c>
      <c r="I52" s="532">
        <f t="shared" si="10"/>
        <v>5.6760228601774612E-2</v>
      </c>
      <c r="J52" s="536">
        <v>100.00000000000016</v>
      </c>
      <c r="K52" s="535">
        <f>K46/$R$46 * 100</f>
        <v>29.611163975929301</v>
      </c>
      <c r="L52" s="532">
        <f t="shared" ref="L52:Q52" si="11">L46/$R$46 * 100</f>
        <v>1.5984016546583668</v>
      </c>
      <c r="M52" s="535">
        <f t="shared" si="11"/>
        <v>18.695363190732948</v>
      </c>
      <c r="N52" s="532">
        <f t="shared" si="11"/>
        <v>0.30444697812031912</v>
      </c>
      <c r="O52" s="535">
        <f t="shared" si="11"/>
        <v>47.503055447478111</v>
      </c>
      <c r="P52" s="532">
        <f t="shared" si="11"/>
        <v>2.1752978307845638</v>
      </c>
      <c r="Q52" s="532">
        <f t="shared" si="11"/>
        <v>0.11227092229651178</v>
      </c>
      <c r="R52" s="536">
        <v>99.999999999999957</v>
      </c>
    </row>
    <row r="53" spans="1:18" ht="15" thickBot="1" x14ac:dyDescent="0.35">
      <c r="A53" s="1360" t="s">
        <v>56</v>
      </c>
      <c r="B53" s="471" t="s">
        <v>1106</v>
      </c>
      <c r="C53" s="493">
        <v>9.9086703546679296</v>
      </c>
      <c r="D53" s="493">
        <v>0.66524425805064302</v>
      </c>
      <c r="E53" s="493">
        <v>4.2226122808753201</v>
      </c>
      <c r="F53" s="661">
        <v>1.6613153099111599</v>
      </c>
      <c r="G53" s="493">
        <v>15.0916293683034</v>
      </c>
      <c r="H53" s="493">
        <v>1.3045028947149999</v>
      </c>
      <c r="I53" s="661">
        <v>8.1288618109537997E-2</v>
      </c>
      <c r="J53" s="699">
        <v>32.935263084633</v>
      </c>
      <c r="K53" s="493">
        <v>6.9056466897460602</v>
      </c>
      <c r="L53" s="661">
        <v>1.6002986291135199</v>
      </c>
      <c r="M53" s="493">
        <v>3.8329260324324799</v>
      </c>
      <c r="N53" s="661">
        <v>0.14167451881085999</v>
      </c>
      <c r="O53" s="493">
        <v>14.920598674506699</v>
      </c>
      <c r="P53" s="493">
        <v>1.0936119638423301</v>
      </c>
      <c r="Q53" s="661">
        <v>0.35336991318945099</v>
      </c>
      <c r="R53" s="699">
        <v>28.8481264216414</v>
      </c>
    </row>
    <row r="54" spans="1:18" ht="15" thickBot="1" x14ac:dyDescent="0.35">
      <c r="A54" s="1361"/>
      <c r="B54" s="473" t="s">
        <v>17</v>
      </c>
      <c r="C54" s="502">
        <v>1289</v>
      </c>
      <c r="D54" s="502">
        <v>1289</v>
      </c>
      <c r="E54" s="502">
        <v>1289</v>
      </c>
      <c r="F54" s="529">
        <v>1289</v>
      </c>
      <c r="G54" s="502">
        <v>1289</v>
      </c>
      <c r="H54" s="502">
        <v>1289</v>
      </c>
      <c r="I54" s="529">
        <v>1289</v>
      </c>
      <c r="J54" s="516">
        <v>1289</v>
      </c>
      <c r="K54" s="502">
        <v>1392</v>
      </c>
      <c r="L54" s="529">
        <v>1392</v>
      </c>
      <c r="M54" s="502">
        <v>1392</v>
      </c>
      <c r="N54" s="529">
        <v>1392</v>
      </c>
      <c r="O54" s="502">
        <v>1392</v>
      </c>
      <c r="P54" s="502">
        <v>1392</v>
      </c>
      <c r="Q54" s="529">
        <v>1392</v>
      </c>
      <c r="R54" s="516">
        <v>1392</v>
      </c>
    </row>
    <row r="55" spans="1:18" ht="15" thickBot="1" x14ac:dyDescent="0.35">
      <c r="A55" s="1361"/>
      <c r="B55" s="473" t="s">
        <v>18</v>
      </c>
      <c r="C55" s="496">
        <v>996</v>
      </c>
      <c r="D55" s="496">
        <v>996</v>
      </c>
      <c r="E55" s="496">
        <v>996</v>
      </c>
      <c r="F55" s="529">
        <v>996</v>
      </c>
      <c r="G55" s="496">
        <v>996</v>
      </c>
      <c r="H55" s="496">
        <v>996</v>
      </c>
      <c r="I55" s="529">
        <v>996</v>
      </c>
      <c r="J55" s="516">
        <v>996</v>
      </c>
      <c r="K55" s="502">
        <v>1074</v>
      </c>
      <c r="L55" s="529">
        <v>1074</v>
      </c>
      <c r="M55" s="502">
        <v>1074</v>
      </c>
      <c r="N55" s="529">
        <v>1074</v>
      </c>
      <c r="O55" s="502">
        <v>1074</v>
      </c>
      <c r="P55" s="502">
        <v>1074</v>
      </c>
      <c r="Q55" s="529">
        <v>1074</v>
      </c>
      <c r="R55" s="516">
        <v>1074</v>
      </c>
    </row>
    <row r="56" spans="1:18" ht="15" thickBot="1" x14ac:dyDescent="0.35">
      <c r="A56" s="1361"/>
      <c r="B56" s="471" t="s">
        <v>1107</v>
      </c>
      <c r="C56" s="496">
        <v>0</v>
      </c>
      <c r="D56" s="496">
        <v>0</v>
      </c>
      <c r="E56" s="496">
        <v>0</v>
      </c>
      <c r="F56" s="529">
        <v>0</v>
      </c>
      <c r="G56" s="496">
        <v>0</v>
      </c>
      <c r="H56" s="496">
        <v>0</v>
      </c>
      <c r="I56" s="529">
        <v>0</v>
      </c>
      <c r="J56" s="516">
        <v>11.273999999999999</v>
      </c>
      <c r="K56" s="496">
        <v>0</v>
      </c>
      <c r="L56" s="529">
        <v>0</v>
      </c>
      <c r="M56" s="496">
        <v>0</v>
      </c>
      <c r="N56" s="529">
        <v>0</v>
      </c>
      <c r="O56" s="496">
        <v>0</v>
      </c>
      <c r="P56" s="496">
        <v>0</v>
      </c>
      <c r="Q56" s="529">
        <v>0</v>
      </c>
      <c r="R56" s="516">
        <v>9.7089999999999996</v>
      </c>
    </row>
    <row r="57" spans="1:18" ht="15" thickBot="1" x14ac:dyDescent="0.35">
      <c r="A57" s="1361"/>
      <c r="B57" s="473" t="s">
        <v>287</v>
      </c>
      <c r="C57" s="493">
        <v>28.789162462989701</v>
      </c>
      <c r="D57" s="493">
        <v>4.4517262435417697</v>
      </c>
      <c r="E57" s="493">
        <v>16.830314064443201</v>
      </c>
      <c r="F57" s="661">
        <v>15.528101944740801</v>
      </c>
      <c r="G57" s="493">
        <v>43.936290241024402</v>
      </c>
      <c r="H57" s="493">
        <v>10.2094383643327</v>
      </c>
      <c r="I57" s="661">
        <v>1.64288506695821</v>
      </c>
      <c r="J57" s="701">
        <v>55.967860718929202</v>
      </c>
      <c r="K57" s="493">
        <v>25.6860560790373</v>
      </c>
      <c r="L57" s="661">
        <v>15.649855839155901</v>
      </c>
      <c r="M57" s="493">
        <v>11.5497444234699</v>
      </c>
      <c r="N57" s="661">
        <v>1.9661109873390099</v>
      </c>
      <c r="O57" s="493">
        <v>39.923400785538497</v>
      </c>
      <c r="P57" s="493">
        <v>6.1709767498400101</v>
      </c>
      <c r="Q57" s="661">
        <v>4.48635142858799</v>
      </c>
      <c r="R57" s="701">
        <v>49.677689643061598</v>
      </c>
    </row>
    <row r="58" spans="1:18" ht="15" thickBot="1" x14ac:dyDescent="0.35">
      <c r="A58" s="1361"/>
      <c r="B58" s="471" t="s">
        <v>254</v>
      </c>
      <c r="C58" s="493">
        <v>1.71068526633285</v>
      </c>
      <c r="D58" s="493">
        <v>0.26452671224334501</v>
      </c>
      <c r="E58" s="493">
        <v>1.00007668978945</v>
      </c>
      <c r="F58" s="661">
        <v>0.92269774242761604</v>
      </c>
      <c r="G58" s="493">
        <v>2.6107450839971</v>
      </c>
      <c r="H58" s="493">
        <v>0.60665661287819095</v>
      </c>
      <c r="I58" s="661">
        <v>9.7622127143736498E-2</v>
      </c>
      <c r="J58" s="701">
        <v>3.32567489044273</v>
      </c>
      <c r="K58" s="493">
        <v>1.46982638552528</v>
      </c>
      <c r="L58" s="661">
        <v>0.89552755671318496</v>
      </c>
      <c r="M58" s="493">
        <v>0.66090796685381203</v>
      </c>
      <c r="N58" s="661">
        <v>0.11250624841625501</v>
      </c>
      <c r="O58" s="493">
        <v>2.2845261917174899</v>
      </c>
      <c r="P58" s="493">
        <v>0.35312016852521799</v>
      </c>
      <c r="Q58" s="661">
        <v>0.25672129984405101</v>
      </c>
      <c r="R58" s="701">
        <v>2.84269328014503</v>
      </c>
    </row>
    <row r="59" spans="1:18" x14ac:dyDescent="0.3">
      <c r="A59" s="1418"/>
      <c r="B59" s="598" t="s">
        <v>154</v>
      </c>
      <c r="C59" s="535">
        <f>C53/$J$53 * 100</f>
        <v>30.085292864386247</v>
      </c>
      <c r="D59" s="535">
        <f t="shared" ref="D59:I59" si="12">D53/$J$53 * 100</f>
        <v>2.0198540887351646</v>
      </c>
      <c r="E59" s="535">
        <f t="shared" si="12"/>
        <v>12.82094595699621</v>
      </c>
      <c r="F59" s="532">
        <f t="shared" si="12"/>
        <v>5.0441841185300857</v>
      </c>
      <c r="G59" s="535">
        <f t="shared" si="12"/>
        <v>45.822100553813037</v>
      </c>
      <c r="H59" s="535">
        <f t="shared" si="12"/>
        <v>3.9608090919536556</v>
      </c>
      <c r="I59" s="532">
        <f t="shared" si="12"/>
        <v>0.2468133255855661</v>
      </c>
      <c r="J59" s="536">
        <v>99.999999999999858</v>
      </c>
      <c r="K59" s="535">
        <f>K53/$R$53 * 100</f>
        <v>23.93793825225875</v>
      </c>
      <c r="L59" s="532">
        <f t="shared" ref="L59:Q59" si="13">L53/$R$53 * 100</f>
        <v>5.547322573825805</v>
      </c>
      <c r="M59" s="535">
        <f t="shared" si="13"/>
        <v>13.286568342119716</v>
      </c>
      <c r="N59" s="532">
        <f t="shared" si="13"/>
        <v>0.49110474884974875</v>
      </c>
      <c r="O59" s="535">
        <f t="shared" si="13"/>
        <v>51.721205240259579</v>
      </c>
      <c r="P59" s="535">
        <f t="shared" si="13"/>
        <v>3.7909289076808816</v>
      </c>
      <c r="Q59" s="532">
        <f t="shared" si="13"/>
        <v>1.224931935005521</v>
      </c>
      <c r="R59" s="536">
        <v>99.999999999999815</v>
      </c>
    </row>
    <row r="60" spans="1:18" ht="15" thickBot="1" x14ac:dyDescent="0.35">
      <c r="A60" s="1360" t="s">
        <v>66</v>
      </c>
      <c r="B60" s="471" t="s">
        <v>1106</v>
      </c>
      <c r="C60" s="493">
        <v>13.067105284279499</v>
      </c>
      <c r="D60" s="661">
        <v>1.1056487611497301</v>
      </c>
      <c r="E60" s="493">
        <v>4.3789381424451603</v>
      </c>
      <c r="F60" s="661">
        <v>1.3247036178762499</v>
      </c>
      <c r="G60" s="493">
        <v>11.477622237021301</v>
      </c>
      <c r="H60" s="661">
        <v>0.87110096467440401</v>
      </c>
      <c r="I60" s="661">
        <v>0.58808166456005695</v>
      </c>
      <c r="J60" s="699">
        <v>32.813200672006403</v>
      </c>
      <c r="K60" s="493">
        <v>5.5872360465352999</v>
      </c>
      <c r="L60" s="661">
        <v>1.07778919887569</v>
      </c>
      <c r="M60" s="493">
        <v>4.22282225900027</v>
      </c>
      <c r="N60" s="661">
        <v>0.41527637084651903</v>
      </c>
      <c r="O60" s="493">
        <v>12.488363784907399</v>
      </c>
      <c r="P60" s="661">
        <v>2.2134947544045298</v>
      </c>
      <c r="Q60" s="661">
        <v>3.6389101744581901E-3</v>
      </c>
      <c r="R60" s="699">
        <v>26.008621324744102</v>
      </c>
    </row>
    <row r="61" spans="1:18" ht="15" thickBot="1" x14ac:dyDescent="0.35">
      <c r="A61" s="1361"/>
      <c r="B61" s="473" t="s">
        <v>17</v>
      </c>
      <c r="C61" s="496">
        <v>372</v>
      </c>
      <c r="D61" s="529">
        <v>372</v>
      </c>
      <c r="E61" s="496">
        <v>372</v>
      </c>
      <c r="F61" s="529">
        <v>372</v>
      </c>
      <c r="G61" s="496">
        <v>372</v>
      </c>
      <c r="H61" s="529">
        <v>372</v>
      </c>
      <c r="I61" s="529">
        <v>372</v>
      </c>
      <c r="J61" s="516">
        <v>372</v>
      </c>
      <c r="K61" s="496">
        <v>444</v>
      </c>
      <c r="L61" s="529">
        <v>444</v>
      </c>
      <c r="M61" s="496">
        <v>444</v>
      </c>
      <c r="N61" s="529">
        <v>444</v>
      </c>
      <c r="O61" s="496">
        <v>444</v>
      </c>
      <c r="P61" s="529">
        <v>444</v>
      </c>
      <c r="Q61" s="529">
        <v>444</v>
      </c>
      <c r="R61" s="516">
        <v>444</v>
      </c>
    </row>
    <row r="62" spans="1:18" ht="15" thickBot="1" x14ac:dyDescent="0.35">
      <c r="A62" s="1361"/>
      <c r="B62" s="473" t="s">
        <v>18</v>
      </c>
      <c r="C62" s="496">
        <v>414</v>
      </c>
      <c r="D62" s="529">
        <v>414</v>
      </c>
      <c r="E62" s="496">
        <v>414</v>
      </c>
      <c r="F62" s="529">
        <v>414</v>
      </c>
      <c r="G62" s="496">
        <v>414</v>
      </c>
      <c r="H62" s="529">
        <v>414</v>
      </c>
      <c r="I62" s="529">
        <v>414</v>
      </c>
      <c r="J62" s="516">
        <v>414</v>
      </c>
      <c r="K62" s="496">
        <v>510</v>
      </c>
      <c r="L62" s="529">
        <v>510</v>
      </c>
      <c r="M62" s="496">
        <v>510</v>
      </c>
      <c r="N62" s="529">
        <v>510</v>
      </c>
      <c r="O62" s="496">
        <v>510</v>
      </c>
      <c r="P62" s="529">
        <v>510</v>
      </c>
      <c r="Q62" s="529">
        <v>510</v>
      </c>
      <c r="R62" s="528">
        <v>510</v>
      </c>
    </row>
    <row r="63" spans="1:18" ht="15" thickBot="1" x14ac:dyDescent="0.35">
      <c r="A63" s="1361"/>
      <c r="B63" s="471" t="s">
        <v>1107</v>
      </c>
      <c r="C63" s="496">
        <v>0</v>
      </c>
      <c r="D63" s="529">
        <v>0</v>
      </c>
      <c r="E63" s="496">
        <v>0</v>
      </c>
      <c r="F63" s="529">
        <v>0</v>
      </c>
      <c r="G63" s="493">
        <v>0.65200000000000002</v>
      </c>
      <c r="H63" s="529">
        <v>0</v>
      </c>
      <c r="I63" s="529">
        <v>0</v>
      </c>
      <c r="J63" s="516">
        <v>11.53</v>
      </c>
      <c r="K63" s="496">
        <v>0</v>
      </c>
      <c r="L63" s="529">
        <v>0</v>
      </c>
      <c r="M63" s="496">
        <v>0</v>
      </c>
      <c r="N63" s="529">
        <v>0</v>
      </c>
      <c r="O63" s="496">
        <v>0</v>
      </c>
      <c r="P63" s="529">
        <v>0</v>
      </c>
      <c r="Q63" s="529">
        <v>0</v>
      </c>
      <c r="R63" s="528">
        <v>8.0289999999999999</v>
      </c>
    </row>
    <row r="64" spans="1:18" ht="15" thickBot="1" x14ac:dyDescent="0.35">
      <c r="A64" s="1361"/>
      <c r="B64" s="473" t="s">
        <v>287</v>
      </c>
      <c r="C64" s="493">
        <v>29.674745698150801</v>
      </c>
      <c r="D64" s="661">
        <v>8.2089088741605192</v>
      </c>
      <c r="E64" s="493">
        <v>18.9575404017864</v>
      </c>
      <c r="F64" s="661">
        <v>11.067322071146201</v>
      </c>
      <c r="G64" s="493">
        <v>29.909956898700901</v>
      </c>
      <c r="H64" s="661">
        <v>6.5765165816258699</v>
      </c>
      <c r="I64" s="661">
        <v>10.7960457254947</v>
      </c>
      <c r="J64" s="701">
        <v>46.975838929879302</v>
      </c>
      <c r="K64" s="493">
        <v>19.8320102899722</v>
      </c>
      <c r="L64" s="661">
        <v>10.649175245345599</v>
      </c>
      <c r="M64" s="493">
        <v>11.8808330666182</v>
      </c>
      <c r="N64" s="661">
        <v>4.3972179772627298</v>
      </c>
      <c r="O64" s="493">
        <v>40.332071347131198</v>
      </c>
      <c r="P64" s="661">
        <v>16.094825728556302</v>
      </c>
      <c r="Q64" s="661">
        <v>0.107751424116386</v>
      </c>
      <c r="R64" s="701">
        <v>48.597254275027097</v>
      </c>
    </row>
    <row r="65" spans="1:18" ht="15" thickBot="1" x14ac:dyDescent="0.35">
      <c r="A65" s="1361"/>
      <c r="B65" s="471" t="s">
        <v>254</v>
      </c>
      <c r="C65" s="493">
        <v>2.7350016265894599</v>
      </c>
      <c r="D65" s="661">
        <v>0.75658202269793196</v>
      </c>
      <c r="E65" s="493">
        <v>1.7472400391371199</v>
      </c>
      <c r="F65" s="661">
        <v>1.02003043849035</v>
      </c>
      <c r="G65" s="493">
        <v>2.7566800942885701</v>
      </c>
      <c r="H65" s="661">
        <v>0.60613100887197102</v>
      </c>
      <c r="I65" s="661">
        <v>0.99502799182545898</v>
      </c>
      <c r="J65" s="701">
        <v>4.3295736108576204</v>
      </c>
      <c r="K65" s="493">
        <v>1.64684378313257</v>
      </c>
      <c r="L65" s="661">
        <v>0.88430410189703201</v>
      </c>
      <c r="M65" s="493">
        <v>0.98658057292806201</v>
      </c>
      <c r="N65" s="661">
        <v>0.36514357259059599</v>
      </c>
      <c r="O65" s="493">
        <v>3.34916228802417</v>
      </c>
      <c r="P65" s="661">
        <v>1.3365091740133499</v>
      </c>
      <c r="Q65" s="661">
        <v>8.9476437504409697E-3</v>
      </c>
      <c r="R65" s="701">
        <v>4.0355004313712097</v>
      </c>
    </row>
    <row r="66" spans="1:18" x14ac:dyDescent="0.3">
      <c r="A66" s="1418"/>
      <c r="B66" s="598" t="s">
        <v>154</v>
      </c>
      <c r="C66" s="535">
        <f>C60/$J$60 * 100</f>
        <v>39.822708594920172</v>
      </c>
      <c r="D66" s="532">
        <f t="shared" ref="D66:I66" si="14">D60/$J$60 * 100</f>
        <v>3.3695242722633307</v>
      </c>
      <c r="E66" s="535">
        <f t="shared" si="14"/>
        <v>13.345050323545305</v>
      </c>
      <c r="F66" s="532">
        <f t="shared" si="14"/>
        <v>4.0371057706857023</v>
      </c>
      <c r="G66" s="535">
        <f t="shared" si="14"/>
        <v>34.978673222856585</v>
      </c>
      <c r="H66" s="532">
        <f t="shared" si="14"/>
        <v>2.6547272037913618</v>
      </c>
      <c r="I66" s="532">
        <f t="shared" si="14"/>
        <v>1.7922106119375341</v>
      </c>
      <c r="J66" s="536">
        <v>100.00000000000021</v>
      </c>
      <c r="K66" s="535">
        <f>K60/$R$60 * 100</f>
        <v>21.482246124363812</v>
      </c>
      <c r="L66" s="532">
        <f t="shared" ref="L66:Q66" si="15">L60/$R$60 * 100</f>
        <v>4.143968976357475</v>
      </c>
      <c r="M66" s="535">
        <f t="shared" si="15"/>
        <v>16.2362403076812</v>
      </c>
      <c r="N66" s="532">
        <f t="shared" si="15"/>
        <v>1.5966873663212324</v>
      </c>
      <c r="O66" s="535">
        <f t="shared" si="15"/>
        <v>48.016246724412923</v>
      </c>
      <c r="P66" s="532">
        <f t="shared" si="15"/>
        <v>8.5106193318238414</v>
      </c>
      <c r="Q66" s="532">
        <f t="shared" si="15"/>
        <v>1.3991169039768369E-2</v>
      </c>
      <c r="R66" s="536">
        <v>100.00000000000009</v>
      </c>
    </row>
    <row r="67" spans="1:18" ht="15" thickBot="1" x14ac:dyDescent="0.35">
      <c r="A67" s="1360" t="s">
        <v>71</v>
      </c>
      <c r="B67" s="471" t="s">
        <v>1106</v>
      </c>
      <c r="C67" s="661">
        <v>9.6231023661810493</v>
      </c>
      <c r="D67" s="661">
        <v>1.30625748367953</v>
      </c>
      <c r="E67" s="661">
        <v>3.1054024450107698</v>
      </c>
      <c r="F67" s="661">
        <v>0.57763988706290104</v>
      </c>
      <c r="G67" s="661">
        <v>13.9339217641838</v>
      </c>
      <c r="H67" s="661">
        <v>1.9421307181659</v>
      </c>
      <c r="I67" s="496">
        <v>0</v>
      </c>
      <c r="J67" s="699">
        <v>30.488454664283999</v>
      </c>
      <c r="K67" s="493">
        <v>8.4677482302071407</v>
      </c>
      <c r="L67" s="661">
        <v>1.07189410932486</v>
      </c>
      <c r="M67" s="661">
        <v>2.8659902500317398</v>
      </c>
      <c r="N67" s="661">
        <v>6.17409704969136E-2</v>
      </c>
      <c r="O67" s="661">
        <v>17.730433118152501</v>
      </c>
      <c r="P67" s="661">
        <v>3.7093601385946799</v>
      </c>
      <c r="Q67" s="661">
        <v>7.31706715413388E-2</v>
      </c>
      <c r="R67" s="699">
        <v>33.9803374883492</v>
      </c>
    </row>
    <row r="68" spans="1:18" ht="15" thickBot="1" x14ac:dyDescent="0.35">
      <c r="A68" s="1361"/>
      <c r="B68" s="473" t="s">
        <v>17</v>
      </c>
      <c r="C68" s="529">
        <v>84</v>
      </c>
      <c r="D68" s="529">
        <v>84</v>
      </c>
      <c r="E68" s="529">
        <v>84</v>
      </c>
      <c r="F68" s="529">
        <v>84</v>
      </c>
      <c r="G68" s="529">
        <v>84</v>
      </c>
      <c r="H68" s="529">
        <v>84</v>
      </c>
      <c r="I68" s="496">
        <v>84</v>
      </c>
      <c r="J68" s="516">
        <v>84</v>
      </c>
      <c r="K68" s="496">
        <v>104</v>
      </c>
      <c r="L68" s="529">
        <v>104</v>
      </c>
      <c r="M68" s="529">
        <v>104</v>
      </c>
      <c r="N68" s="529">
        <v>104</v>
      </c>
      <c r="O68" s="529">
        <v>104</v>
      </c>
      <c r="P68" s="529">
        <v>104</v>
      </c>
      <c r="Q68" s="529">
        <v>104</v>
      </c>
      <c r="R68" s="516">
        <v>104</v>
      </c>
    </row>
    <row r="69" spans="1:18" ht="15" thickBot="1" x14ac:dyDescent="0.35">
      <c r="A69" s="1361"/>
      <c r="B69" s="473" t="s">
        <v>18</v>
      </c>
      <c r="C69" s="529">
        <v>72</v>
      </c>
      <c r="D69" s="529">
        <v>72</v>
      </c>
      <c r="E69" s="529">
        <v>72</v>
      </c>
      <c r="F69" s="529">
        <v>72</v>
      </c>
      <c r="G69" s="529">
        <v>72</v>
      </c>
      <c r="H69" s="529">
        <v>72</v>
      </c>
      <c r="I69" s="496">
        <v>72</v>
      </c>
      <c r="J69" s="516">
        <v>72</v>
      </c>
      <c r="K69" s="496">
        <v>80</v>
      </c>
      <c r="L69" s="529">
        <v>80</v>
      </c>
      <c r="M69" s="529">
        <v>80</v>
      </c>
      <c r="N69" s="529">
        <v>80</v>
      </c>
      <c r="O69" s="529">
        <v>80</v>
      </c>
      <c r="P69" s="529">
        <v>80</v>
      </c>
      <c r="Q69" s="529">
        <v>80</v>
      </c>
      <c r="R69" s="1102">
        <v>80</v>
      </c>
    </row>
    <row r="70" spans="1:18" ht="15" thickBot="1" x14ac:dyDescent="0.35">
      <c r="A70" s="1361"/>
      <c r="B70" s="471" t="s">
        <v>1107</v>
      </c>
      <c r="C70" s="529">
        <v>0</v>
      </c>
      <c r="D70" s="529">
        <v>0</v>
      </c>
      <c r="E70" s="529">
        <v>0</v>
      </c>
      <c r="F70" s="529">
        <v>0</v>
      </c>
      <c r="G70" s="529">
        <v>0</v>
      </c>
      <c r="H70" s="529">
        <v>0</v>
      </c>
      <c r="I70" s="496">
        <v>0</v>
      </c>
      <c r="J70" s="516">
        <v>6.9290000000000003</v>
      </c>
      <c r="K70" s="496">
        <v>0</v>
      </c>
      <c r="L70" s="529">
        <v>0</v>
      </c>
      <c r="M70" s="529">
        <v>0</v>
      </c>
      <c r="N70" s="529">
        <v>0</v>
      </c>
      <c r="O70" s="529">
        <v>0</v>
      </c>
      <c r="P70" s="529">
        <v>0</v>
      </c>
      <c r="Q70" s="529">
        <v>0</v>
      </c>
      <c r="R70" s="1102">
        <v>16.292000000000002</v>
      </c>
    </row>
    <row r="71" spans="1:18" ht="15" thickBot="1" x14ac:dyDescent="0.35">
      <c r="A71" s="1361"/>
      <c r="B71" s="473" t="s">
        <v>287</v>
      </c>
      <c r="C71" s="661">
        <v>29.919334155608201</v>
      </c>
      <c r="D71" s="661">
        <v>7.6938724731123402</v>
      </c>
      <c r="E71" s="661">
        <v>14.9224130402699</v>
      </c>
      <c r="F71" s="661">
        <v>3.1575860178834998</v>
      </c>
      <c r="G71" s="661">
        <v>36.823205765634498</v>
      </c>
      <c r="H71" s="661">
        <v>13.6535771797452</v>
      </c>
      <c r="I71" s="496">
        <v>0</v>
      </c>
      <c r="J71" s="701">
        <v>53.490106690671396</v>
      </c>
      <c r="K71" s="493">
        <v>17.960648257916102</v>
      </c>
      <c r="L71" s="661">
        <v>6.9848808417138404</v>
      </c>
      <c r="M71" s="661">
        <v>8.2709918825919893</v>
      </c>
      <c r="N71" s="661">
        <v>0.35742085317827499</v>
      </c>
      <c r="O71" s="661">
        <v>71.356063179392294</v>
      </c>
      <c r="P71" s="661">
        <v>19.9854499834506</v>
      </c>
      <c r="Q71" s="661">
        <v>0.81329590218108605</v>
      </c>
      <c r="R71" s="701">
        <v>73.921744578017396</v>
      </c>
    </row>
    <row r="72" spans="1:18" ht="15" thickBot="1" x14ac:dyDescent="0.35">
      <c r="A72" s="1361"/>
      <c r="B72" s="471" t="s">
        <v>254</v>
      </c>
      <c r="C72" s="661">
        <v>6.6123590800837597</v>
      </c>
      <c r="D72" s="661">
        <v>1.70039370675817</v>
      </c>
      <c r="E72" s="661">
        <v>3.29794616586056</v>
      </c>
      <c r="F72" s="661">
        <v>0.69784616421966195</v>
      </c>
      <c r="G72" s="661">
        <v>8.1381576787712593</v>
      </c>
      <c r="H72" s="661">
        <v>3.0175255428667298</v>
      </c>
      <c r="I72" s="496">
        <v>0</v>
      </c>
      <c r="J72" s="701">
        <v>11.8216465256601</v>
      </c>
      <c r="K72" s="493">
        <v>3.7657177707685898</v>
      </c>
      <c r="L72" s="661">
        <v>1.4644844403514099</v>
      </c>
      <c r="M72" s="661">
        <v>1.73413680101617</v>
      </c>
      <c r="N72" s="661">
        <v>7.4938612411357505E-2</v>
      </c>
      <c r="O72" s="661">
        <v>14.9608628434829</v>
      </c>
      <c r="P72" s="661">
        <v>4.1902476502381303</v>
      </c>
      <c r="Q72" s="661">
        <v>0.17051961531437099</v>
      </c>
      <c r="R72" s="701">
        <v>15.4987962130468</v>
      </c>
    </row>
    <row r="73" spans="1:18" x14ac:dyDescent="0.3">
      <c r="A73" s="1418"/>
      <c r="B73" s="598" t="s">
        <v>154</v>
      </c>
      <c r="C73" s="532">
        <f>C67/$J$67 * 100</f>
        <v>31.563103057020886</v>
      </c>
      <c r="D73" s="532">
        <f>D67/$J$67 * 100</f>
        <v>4.2844332323925824</v>
      </c>
      <c r="E73" s="532">
        <f>E67/$J$67 * 100</f>
        <v>10.185502936128225</v>
      </c>
      <c r="F73" s="532">
        <f t="shared" ref="F73:I73" si="16">F67/$J$67 * 100</f>
        <v>1.8946184495850589</v>
      </c>
      <c r="G73" s="532">
        <f t="shared" si="16"/>
        <v>45.702289334155175</v>
      </c>
      <c r="H73" s="532">
        <f t="shared" si="16"/>
        <v>6.3700529907179195</v>
      </c>
      <c r="I73" s="532">
        <f t="shared" si="16"/>
        <v>0</v>
      </c>
      <c r="J73" s="536">
        <v>100</v>
      </c>
      <c r="K73" s="535">
        <f>K67/$R$67 * 100</f>
        <v>24.919553059502331</v>
      </c>
      <c r="L73" s="532">
        <f t="shared" ref="L73:Q73" si="17">L67/$R$67 * 100</f>
        <v>3.154453982961114</v>
      </c>
      <c r="M73" s="532">
        <f t="shared" si="17"/>
        <v>8.4342606986007684</v>
      </c>
      <c r="N73" s="532">
        <f t="shared" si="17"/>
        <v>0.18169616625521348</v>
      </c>
      <c r="O73" s="532">
        <f t="shared" si="17"/>
        <v>52.178508009909308</v>
      </c>
      <c r="P73" s="532">
        <f t="shared" si="17"/>
        <v>10.916195696603967</v>
      </c>
      <c r="Q73" s="532">
        <f t="shared" si="17"/>
        <v>0.21533238616722614</v>
      </c>
      <c r="R73" s="536">
        <v>99.999999999999972</v>
      </c>
    </row>
    <row r="74" spans="1:18" ht="15" thickBot="1" x14ac:dyDescent="0.35">
      <c r="A74" s="1360" t="s">
        <v>72</v>
      </c>
      <c r="B74" s="471" t="s">
        <v>1106</v>
      </c>
      <c r="C74" s="493">
        <v>11.5360944370188</v>
      </c>
      <c r="D74" s="661">
        <v>1.49911273383929</v>
      </c>
      <c r="E74" s="661">
        <v>4.3561697625995599</v>
      </c>
      <c r="F74" s="661">
        <v>2.9220881321781098</v>
      </c>
      <c r="G74" s="493">
        <v>18.653151952685299</v>
      </c>
      <c r="H74" s="661">
        <v>3.0383594272830101</v>
      </c>
      <c r="I74" s="661">
        <v>1.8328219329613898E-2</v>
      </c>
      <c r="J74" s="699">
        <v>42.023304664933697</v>
      </c>
      <c r="K74" s="493">
        <v>5.1417581885264898</v>
      </c>
      <c r="L74" s="661">
        <v>0.78464303440913397</v>
      </c>
      <c r="M74" s="493">
        <v>7.9245256505842603</v>
      </c>
      <c r="N74" s="661">
        <v>5.92475346516141E-2</v>
      </c>
      <c r="O74" s="493">
        <v>17.3595151703359</v>
      </c>
      <c r="P74" s="661">
        <v>2.3686688382337802</v>
      </c>
      <c r="Q74" s="661">
        <v>0.663974093279462</v>
      </c>
      <c r="R74" s="699">
        <v>34.302332510020598</v>
      </c>
    </row>
    <row r="75" spans="1:18" ht="15" thickBot="1" x14ac:dyDescent="0.35">
      <c r="A75" s="1361"/>
      <c r="B75" s="473" t="s">
        <v>17</v>
      </c>
      <c r="C75" s="496">
        <v>136</v>
      </c>
      <c r="D75" s="529">
        <v>136</v>
      </c>
      <c r="E75" s="529">
        <v>136</v>
      </c>
      <c r="F75" s="529">
        <v>136</v>
      </c>
      <c r="G75" s="496">
        <v>136</v>
      </c>
      <c r="H75" s="529">
        <v>136</v>
      </c>
      <c r="I75" s="529">
        <v>136</v>
      </c>
      <c r="J75" s="516">
        <v>136</v>
      </c>
      <c r="K75" s="496">
        <v>155</v>
      </c>
      <c r="L75" s="529">
        <v>155</v>
      </c>
      <c r="M75" s="496">
        <v>155</v>
      </c>
      <c r="N75" s="529">
        <v>155</v>
      </c>
      <c r="O75" s="496">
        <v>155</v>
      </c>
      <c r="P75" s="529">
        <v>155</v>
      </c>
      <c r="Q75" s="529">
        <v>155</v>
      </c>
      <c r="R75" s="516">
        <v>155</v>
      </c>
    </row>
    <row r="76" spans="1:18" ht="15" thickBot="1" x14ac:dyDescent="0.35">
      <c r="A76" s="1361"/>
      <c r="B76" s="473" t="s">
        <v>18</v>
      </c>
      <c r="C76" s="496">
        <v>168</v>
      </c>
      <c r="D76" s="529">
        <v>168</v>
      </c>
      <c r="E76" s="529">
        <v>168</v>
      </c>
      <c r="F76" s="529">
        <v>168</v>
      </c>
      <c r="G76" s="496">
        <v>168</v>
      </c>
      <c r="H76" s="529">
        <v>168</v>
      </c>
      <c r="I76" s="529">
        <v>168</v>
      </c>
      <c r="J76" s="516">
        <v>168</v>
      </c>
      <c r="K76" s="496">
        <v>204</v>
      </c>
      <c r="L76" s="529">
        <v>204</v>
      </c>
      <c r="M76" s="496">
        <v>204</v>
      </c>
      <c r="N76" s="529">
        <v>204</v>
      </c>
      <c r="O76" s="496">
        <v>204</v>
      </c>
      <c r="P76" s="529">
        <v>204</v>
      </c>
      <c r="Q76" s="529">
        <v>204</v>
      </c>
      <c r="R76" s="1102">
        <v>204</v>
      </c>
    </row>
    <row r="77" spans="1:18" ht="15" thickBot="1" x14ac:dyDescent="0.35">
      <c r="A77" s="1361"/>
      <c r="B77" s="471" t="s">
        <v>1107</v>
      </c>
      <c r="C77" s="496">
        <v>0</v>
      </c>
      <c r="D77" s="529">
        <v>0</v>
      </c>
      <c r="E77" s="529">
        <v>0</v>
      </c>
      <c r="F77" s="529">
        <v>0</v>
      </c>
      <c r="G77" s="493">
        <v>0.53200000000000003</v>
      </c>
      <c r="H77" s="529">
        <v>0</v>
      </c>
      <c r="I77" s="529">
        <v>0</v>
      </c>
      <c r="J77" s="516">
        <v>9.3490000000000002</v>
      </c>
      <c r="K77" s="496">
        <v>0</v>
      </c>
      <c r="L77" s="529">
        <v>0</v>
      </c>
      <c r="M77" s="496">
        <v>0</v>
      </c>
      <c r="N77" s="529">
        <v>0</v>
      </c>
      <c r="O77" s="493">
        <v>1.052</v>
      </c>
      <c r="P77" s="529">
        <v>0</v>
      </c>
      <c r="Q77" s="529">
        <v>0</v>
      </c>
      <c r="R77" s="1102">
        <v>8.8919999999999995</v>
      </c>
    </row>
    <row r="78" spans="1:18" ht="15" thickBot="1" x14ac:dyDescent="0.35">
      <c r="A78" s="1361"/>
      <c r="B78" s="473" t="s">
        <v>287</v>
      </c>
      <c r="C78" s="493">
        <v>37.208412701431101</v>
      </c>
      <c r="D78" s="661">
        <v>12.007052937726799</v>
      </c>
      <c r="E78" s="661">
        <v>16.623341980286799</v>
      </c>
      <c r="F78" s="661">
        <v>31.2439354964364</v>
      </c>
      <c r="G78" s="493">
        <v>54.5388011420441</v>
      </c>
      <c r="H78" s="661">
        <v>15.0391790839594</v>
      </c>
      <c r="I78" s="661">
        <v>0.24236747850094101</v>
      </c>
      <c r="J78" s="701">
        <v>71.565969016603503</v>
      </c>
      <c r="K78" s="493">
        <v>17.481217853525798</v>
      </c>
      <c r="L78" s="661">
        <v>5.4705322527059899</v>
      </c>
      <c r="M78" s="493">
        <v>20.1170855972392</v>
      </c>
      <c r="N78" s="661">
        <v>0.55223270643595102</v>
      </c>
      <c r="O78" s="493">
        <v>50.659076399151601</v>
      </c>
      <c r="P78" s="661">
        <v>10.973083444416799</v>
      </c>
      <c r="Q78" s="661">
        <v>5.7999568545618301</v>
      </c>
      <c r="R78" s="701">
        <v>59.771260574847702</v>
      </c>
    </row>
    <row r="79" spans="1:18" ht="15" thickBot="1" x14ac:dyDescent="0.35">
      <c r="A79" s="1361"/>
      <c r="B79" s="471" t="s">
        <v>254</v>
      </c>
      <c r="C79" s="493">
        <v>5.3834075135991801</v>
      </c>
      <c r="D79" s="661">
        <v>1.7372108700206801</v>
      </c>
      <c r="E79" s="661">
        <v>2.40510727603177</v>
      </c>
      <c r="F79" s="661">
        <v>4.52045182511789</v>
      </c>
      <c r="G79" s="493">
        <v>7.8908120646457798</v>
      </c>
      <c r="H79" s="661">
        <v>2.17590657060834</v>
      </c>
      <c r="I79" s="661">
        <v>3.5066341455728699E-2</v>
      </c>
      <c r="J79" s="701">
        <v>10.354345895200501</v>
      </c>
      <c r="K79" s="493">
        <v>2.2952360419724802</v>
      </c>
      <c r="L79" s="661">
        <v>0.71826590689453895</v>
      </c>
      <c r="M79" s="493">
        <v>2.6413182599241001</v>
      </c>
      <c r="N79" s="661">
        <v>7.2506642385453804E-2</v>
      </c>
      <c r="O79" s="493">
        <v>6.6513980306537297</v>
      </c>
      <c r="P79" s="661">
        <v>1.44073581281509</v>
      </c>
      <c r="Q79" s="661">
        <v>0.76151845517963801</v>
      </c>
      <c r="R79" s="701">
        <v>7.8478028644811797</v>
      </c>
    </row>
    <row r="80" spans="1:18" x14ac:dyDescent="0.3">
      <c r="A80" s="1418"/>
      <c r="B80" s="598" t="s">
        <v>154</v>
      </c>
      <c r="C80" s="535">
        <f>C74/$J$74 * 100</f>
        <v>27.451659332839384</v>
      </c>
      <c r="D80" s="532">
        <f t="shared" ref="D80:I80" si="18">D74/$J$74 * 100</f>
        <v>3.5673366142720875</v>
      </c>
      <c r="E80" s="532">
        <f t="shared" si="18"/>
        <v>10.366080909944623</v>
      </c>
      <c r="F80" s="532">
        <f t="shared" si="18"/>
        <v>6.9534943895462913</v>
      </c>
      <c r="G80" s="535">
        <f t="shared" si="18"/>
        <v>44.387637053804582</v>
      </c>
      <c r="H80" s="532">
        <f t="shared" si="18"/>
        <v>7.2301772826028277</v>
      </c>
      <c r="I80" s="532">
        <f t="shared" si="18"/>
        <v>4.3614416990170365E-2</v>
      </c>
      <c r="J80" s="536">
        <v>99.999999999999915</v>
      </c>
      <c r="K80" s="535">
        <f>K74/$R$74 * 100</f>
        <v>14.989529318522143</v>
      </c>
      <c r="L80" s="532">
        <f t="shared" ref="L80:Q80" si="19">L74/$R$74 * 100</f>
        <v>2.2874334687879299</v>
      </c>
      <c r="M80" s="535">
        <f t="shared" si="19"/>
        <v>23.102002315059192</v>
      </c>
      <c r="N80" s="532">
        <f t="shared" si="19"/>
        <v>0.17272159155447042</v>
      </c>
      <c r="O80" s="535">
        <f t="shared" si="19"/>
        <v>50.607389935552447</v>
      </c>
      <c r="P80" s="532">
        <f t="shared" si="19"/>
        <v>6.9052704726182412</v>
      </c>
      <c r="Q80" s="532">
        <f t="shared" si="19"/>
        <v>1.9356528979056979</v>
      </c>
      <c r="R80" s="536">
        <v>100.0000000000002</v>
      </c>
    </row>
    <row r="81" spans="1:18" x14ac:dyDescent="0.3">
      <c r="A81" s="491" t="s">
        <v>288</v>
      </c>
      <c r="B81" s="491"/>
      <c r="C81" s="492"/>
      <c r="D81" s="492"/>
      <c r="E81" s="492"/>
      <c r="F81" s="492"/>
      <c r="G81" s="492"/>
      <c r="H81" s="492"/>
      <c r="I81" s="492"/>
      <c r="J81" s="1098"/>
      <c r="K81" s="492"/>
      <c r="L81" s="492"/>
      <c r="M81" s="492"/>
      <c r="N81" s="492"/>
      <c r="O81" s="492"/>
      <c r="P81" s="492"/>
      <c r="Q81" s="492"/>
      <c r="R81" s="1098"/>
    </row>
    <row r="82" spans="1:18" ht="15" thickBot="1" x14ac:dyDescent="0.35">
      <c r="A82" s="1360" t="s">
        <v>27</v>
      </c>
      <c r="B82" s="471" t="s">
        <v>1106</v>
      </c>
      <c r="C82" s="493">
        <v>10.183013997150899</v>
      </c>
      <c r="D82" s="493">
        <v>0.60367653676074295</v>
      </c>
      <c r="E82" s="493">
        <v>4.0606670893027399</v>
      </c>
      <c r="F82" s="661">
        <v>1.08363901690286</v>
      </c>
      <c r="G82" s="493">
        <v>15.2911887910013</v>
      </c>
      <c r="H82" s="661">
        <v>1.19044774449155</v>
      </c>
      <c r="I82" s="661">
        <v>9.7264021202787404E-2</v>
      </c>
      <c r="J82" s="699">
        <v>32.509897196812901</v>
      </c>
      <c r="K82" s="493">
        <v>6.9868831221228502</v>
      </c>
      <c r="L82" s="661">
        <v>1.5823546637336601</v>
      </c>
      <c r="M82" s="493">
        <v>3.8061911351903501</v>
      </c>
      <c r="N82" s="661">
        <v>0.14816472136691</v>
      </c>
      <c r="O82" s="493">
        <v>15.064321647339799</v>
      </c>
      <c r="P82" s="493">
        <v>1.04301071404025</v>
      </c>
      <c r="Q82" s="661">
        <v>0.35380571849349801</v>
      </c>
      <c r="R82" s="701">
        <v>28.9847317222873</v>
      </c>
    </row>
    <row r="83" spans="1:18" ht="15" thickBot="1" x14ac:dyDescent="0.35">
      <c r="A83" s="1361"/>
      <c r="B83" s="473" t="s">
        <v>17</v>
      </c>
      <c r="C83" s="502">
        <v>1183</v>
      </c>
      <c r="D83" s="502">
        <v>1183</v>
      </c>
      <c r="E83" s="502">
        <v>1183</v>
      </c>
      <c r="F83" s="529">
        <v>1183</v>
      </c>
      <c r="G83" s="502">
        <v>1183</v>
      </c>
      <c r="H83" s="529">
        <v>1183</v>
      </c>
      <c r="I83" s="529">
        <v>1183</v>
      </c>
      <c r="J83" s="700">
        <v>1183</v>
      </c>
      <c r="K83" s="502">
        <v>1291</v>
      </c>
      <c r="L83" s="529">
        <v>1291</v>
      </c>
      <c r="M83" s="502">
        <v>1291</v>
      </c>
      <c r="N83" s="529">
        <v>1291</v>
      </c>
      <c r="O83" s="502">
        <v>1291</v>
      </c>
      <c r="P83" s="502">
        <v>1291</v>
      </c>
      <c r="Q83" s="529">
        <v>1291</v>
      </c>
      <c r="R83" s="700">
        <v>1291</v>
      </c>
    </row>
    <row r="84" spans="1:18" ht="15" thickBot="1" x14ac:dyDescent="0.35">
      <c r="A84" s="1361"/>
      <c r="B84" s="473" t="s">
        <v>18</v>
      </c>
      <c r="C84" s="496">
        <v>910</v>
      </c>
      <c r="D84" s="496">
        <v>910</v>
      </c>
      <c r="E84" s="496">
        <v>910</v>
      </c>
      <c r="F84" s="529">
        <v>910</v>
      </c>
      <c r="G84" s="496">
        <v>910</v>
      </c>
      <c r="H84" s="529">
        <v>910</v>
      </c>
      <c r="I84" s="529">
        <v>910</v>
      </c>
      <c r="J84" s="516">
        <v>910</v>
      </c>
      <c r="K84" s="496">
        <v>984</v>
      </c>
      <c r="L84" s="529">
        <v>984</v>
      </c>
      <c r="M84" s="496">
        <v>984</v>
      </c>
      <c r="N84" s="529">
        <v>984</v>
      </c>
      <c r="O84" s="496">
        <v>984</v>
      </c>
      <c r="P84" s="496">
        <v>984</v>
      </c>
      <c r="Q84" s="529">
        <v>984</v>
      </c>
      <c r="R84" s="516">
        <v>984</v>
      </c>
    </row>
    <row r="85" spans="1:18" ht="15" thickBot="1" x14ac:dyDescent="0.35">
      <c r="A85" s="1361"/>
      <c r="B85" s="471" t="s">
        <v>1107</v>
      </c>
      <c r="C85" s="496">
        <v>0</v>
      </c>
      <c r="D85" s="496">
        <v>0</v>
      </c>
      <c r="E85" s="496">
        <v>0</v>
      </c>
      <c r="F85" s="529">
        <v>0</v>
      </c>
      <c r="G85" s="496">
        <v>0</v>
      </c>
      <c r="H85" s="529">
        <v>0</v>
      </c>
      <c r="I85" s="529">
        <v>0</v>
      </c>
      <c r="J85" s="701">
        <v>11.231999999999999</v>
      </c>
      <c r="K85" s="496">
        <v>0</v>
      </c>
      <c r="L85" s="529">
        <v>0</v>
      </c>
      <c r="M85" s="496">
        <v>0</v>
      </c>
      <c r="N85" s="529">
        <v>0</v>
      </c>
      <c r="O85" s="496">
        <v>0</v>
      </c>
      <c r="P85" s="496">
        <v>0</v>
      </c>
      <c r="Q85" s="529">
        <v>0</v>
      </c>
      <c r="R85" s="1102">
        <v>9.9039999999999999</v>
      </c>
    </row>
    <row r="86" spans="1:18" ht="15" thickBot="1" x14ac:dyDescent="0.35">
      <c r="A86" s="1361"/>
      <c r="B86" s="473" t="s">
        <v>287</v>
      </c>
      <c r="C86" s="497">
        <v>29.574693917018301</v>
      </c>
      <c r="D86" s="497">
        <v>4.1386484052445196</v>
      </c>
      <c r="E86" s="497">
        <v>16.289172203985299</v>
      </c>
      <c r="F86" s="531">
        <v>9.6867827685747407</v>
      </c>
      <c r="G86" s="497">
        <v>43.230737477616898</v>
      </c>
      <c r="H86" s="531">
        <v>10.139425508062899</v>
      </c>
      <c r="I86" s="531">
        <v>1.7524110354915099</v>
      </c>
      <c r="J86" s="520">
        <v>54.509070329425398</v>
      </c>
      <c r="K86" s="497">
        <v>26.404524210969001</v>
      </c>
      <c r="L86" s="531">
        <v>15.671831175452899</v>
      </c>
      <c r="M86" s="497">
        <v>11.5811837848849</v>
      </c>
      <c r="N86" s="531">
        <v>2.0371852018380499</v>
      </c>
      <c r="O86" s="497">
        <v>40.209591038106304</v>
      </c>
      <c r="P86" s="497">
        <v>6.05262714207712</v>
      </c>
      <c r="Q86" s="531">
        <v>4.5892202217165101</v>
      </c>
      <c r="R86" s="520">
        <v>50.231894644890403</v>
      </c>
    </row>
    <row r="87" spans="1:18" ht="15" thickBot="1" x14ac:dyDescent="0.35">
      <c r="A87" s="1361"/>
      <c r="B87" s="471" t="s">
        <v>254</v>
      </c>
      <c r="C87" s="497">
        <v>1.8385282865286501</v>
      </c>
      <c r="D87" s="497">
        <v>0.25728151853028097</v>
      </c>
      <c r="E87" s="497">
        <v>1.0126259952239101</v>
      </c>
      <c r="F87" s="531">
        <v>0.60218456277022603</v>
      </c>
      <c r="G87" s="497">
        <v>2.6874642869712599</v>
      </c>
      <c r="H87" s="531">
        <v>0.63032336557832003</v>
      </c>
      <c r="I87" s="531">
        <v>0.10893966535769101</v>
      </c>
      <c r="J87" s="809">
        <v>3.38858849914791</v>
      </c>
      <c r="K87" s="497">
        <v>1.5785253133117501</v>
      </c>
      <c r="L87" s="531">
        <v>0.93689937446870697</v>
      </c>
      <c r="M87" s="497">
        <v>0.69235073567286398</v>
      </c>
      <c r="N87" s="531">
        <v>0.12178778088603399</v>
      </c>
      <c r="O87" s="497">
        <v>2.4038250712049001</v>
      </c>
      <c r="P87" s="497">
        <v>0.36184045883460603</v>
      </c>
      <c r="Q87" s="531">
        <v>0.27435450949471302</v>
      </c>
      <c r="R87" s="520">
        <v>3.0029822389160299</v>
      </c>
    </row>
    <row r="88" spans="1:18" x14ac:dyDescent="0.3">
      <c r="A88" s="1418"/>
      <c r="B88" s="598" t="s">
        <v>154</v>
      </c>
      <c r="C88" s="535">
        <f>C82/$J$82 * 100</f>
        <v>31.32281205167634</v>
      </c>
      <c r="D88" s="535">
        <f t="shared" ref="D88:I88" si="20">D82/$J$82 * 100</f>
        <v>1.8569007865700795</v>
      </c>
      <c r="E88" s="535">
        <f t="shared" si="20"/>
        <v>12.490556536428626</v>
      </c>
      <c r="F88" s="532">
        <f t="shared" si="20"/>
        <v>3.3332588237439715</v>
      </c>
      <c r="G88" s="535">
        <f t="shared" si="20"/>
        <v>47.03548798825598</v>
      </c>
      <c r="H88" s="532">
        <f t="shared" si="20"/>
        <v>3.6618010118108133</v>
      </c>
      <c r="I88" s="531">
        <f t="shared" si="20"/>
        <v>0.29918280151412679</v>
      </c>
      <c r="J88" s="536">
        <f>SUM(C88:I88)</f>
        <v>99.999999999999929</v>
      </c>
      <c r="K88" s="535">
        <f>K82/$R$82 * 100</f>
        <v>24.105391725086793</v>
      </c>
      <c r="L88" s="532">
        <f t="shared" ref="L88:Q88" si="21">L82/$R$82 * 100</f>
        <v>5.4592696558130855</v>
      </c>
      <c r="M88" s="535">
        <f t="shared" si="21"/>
        <v>13.131710762958853</v>
      </c>
      <c r="N88" s="532">
        <f t="shared" si="21"/>
        <v>0.5111819656863732</v>
      </c>
      <c r="O88" s="535">
        <f t="shared" si="21"/>
        <v>51.973300259171808</v>
      </c>
      <c r="P88" s="535">
        <f t="shared" si="21"/>
        <v>3.5984832429490639</v>
      </c>
      <c r="Q88" s="532">
        <f t="shared" si="21"/>
        <v>1.2206623883340806</v>
      </c>
      <c r="R88" s="536">
        <f>SUM(K88:Q88)</f>
        <v>100.00000000000006</v>
      </c>
    </row>
    <row r="89" spans="1:18" ht="15" thickBot="1" x14ac:dyDescent="0.35">
      <c r="A89" s="1360" t="s">
        <v>84</v>
      </c>
      <c r="B89" s="471" t="s">
        <v>1106</v>
      </c>
      <c r="C89" s="500">
        <v>9.9083873459297997</v>
      </c>
      <c r="D89" s="674">
        <v>0.67910721550861297</v>
      </c>
      <c r="E89" s="500">
        <v>3.3411228676246401</v>
      </c>
      <c r="F89" s="674">
        <v>1.8993269595171001</v>
      </c>
      <c r="G89" s="500">
        <v>14.8012455463238</v>
      </c>
      <c r="H89" s="674">
        <v>3.0601451167206601</v>
      </c>
      <c r="I89" s="674">
        <v>1.7441569541222399</v>
      </c>
      <c r="J89" s="699">
        <v>35.4334920057468</v>
      </c>
      <c r="K89" s="500">
        <v>5.9432875593809804</v>
      </c>
      <c r="L89" s="674">
        <v>1.43276829079955</v>
      </c>
      <c r="M89" s="500">
        <v>5.2873793941481502</v>
      </c>
      <c r="N89" s="674">
        <v>3.5737412866855701E-2</v>
      </c>
      <c r="O89" s="500">
        <v>14.3392818293272</v>
      </c>
      <c r="P89" s="674">
        <v>0.70456577014923605</v>
      </c>
      <c r="Q89" s="674">
        <v>7.0963199815505806E-2</v>
      </c>
      <c r="R89" s="699">
        <v>27.813983456487399</v>
      </c>
    </row>
    <row r="90" spans="1:18" ht="15" thickBot="1" x14ac:dyDescent="0.35">
      <c r="A90" s="1361"/>
      <c r="B90" s="473" t="s">
        <v>17</v>
      </c>
      <c r="C90" s="496">
        <v>361</v>
      </c>
      <c r="D90" s="529">
        <v>361</v>
      </c>
      <c r="E90" s="496">
        <v>361</v>
      </c>
      <c r="F90" s="529">
        <v>361</v>
      </c>
      <c r="G90" s="496">
        <v>361</v>
      </c>
      <c r="H90" s="529">
        <v>361</v>
      </c>
      <c r="I90" s="529">
        <v>361</v>
      </c>
      <c r="J90" s="528">
        <v>361</v>
      </c>
      <c r="K90" s="496">
        <v>407</v>
      </c>
      <c r="L90" s="529">
        <v>407</v>
      </c>
      <c r="M90" s="496">
        <v>407</v>
      </c>
      <c r="N90" s="529">
        <v>407</v>
      </c>
      <c r="O90" s="496">
        <v>407</v>
      </c>
      <c r="P90" s="529">
        <v>407</v>
      </c>
      <c r="Q90" s="529">
        <v>407</v>
      </c>
      <c r="R90" s="528">
        <v>407</v>
      </c>
    </row>
    <row r="91" spans="1:18" ht="15" thickBot="1" x14ac:dyDescent="0.35">
      <c r="A91" s="1361"/>
      <c r="B91" s="473" t="s">
        <v>18</v>
      </c>
      <c r="C91" s="496">
        <v>346</v>
      </c>
      <c r="D91" s="529">
        <v>346</v>
      </c>
      <c r="E91" s="496">
        <v>346</v>
      </c>
      <c r="F91" s="529">
        <v>346</v>
      </c>
      <c r="G91" s="496">
        <v>346</v>
      </c>
      <c r="H91" s="529">
        <v>346</v>
      </c>
      <c r="I91" s="529">
        <v>346</v>
      </c>
      <c r="J91" s="528">
        <v>346</v>
      </c>
      <c r="K91" s="496">
        <v>420</v>
      </c>
      <c r="L91" s="529">
        <v>420</v>
      </c>
      <c r="M91" s="496">
        <v>420</v>
      </c>
      <c r="N91" s="529">
        <v>420</v>
      </c>
      <c r="O91" s="496">
        <v>420</v>
      </c>
      <c r="P91" s="529">
        <v>420</v>
      </c>
      <c r="Q91" s="529">
        <v>420</v>
      </c>
      <c r="R91" s="528">
        <v>420</v>
      </c>
    </row>
    <row r="92" spans="1:18" ht="15" thickBot="1" x14ac:dyDescent="0.35">
      <c r="A92" s="1361"/>
      <c r="B92" s="471" t="s">
        <v>1107</v>
      </c>
      <c r="C92" s="495">
        <v>0</v>
      </c>
      <c r="D92" s="658">
        <v>0</v>
      </c>
      <c r="E92" s="495">
        <v>0</v>
      </c>
      <c r="F92" s="658">
        <v>0</v>
      </c>
      <c r="G92" s="495">
        <v>0</v>
      </c>
      <c r="H92" s="658">
        <v>0</v>
      </c>
      <c r="I92" s="658">
        <v>0</v>
      </c>
      <c r="J92" s="520">
        <v>10.285</v>
      </c>
      <c r="K92" s="495">
        <v>0</v>
      </c>
      <c r="L92" s="658">
        <v>0</v>
      </c>
      <c r="M92" s="495">
        <v>0</v>
      </c>
      <c r="N92" s="658">
        <v>0</v>
      </c>
      <c r="O92" s="495">
        <v>0</v>
      </c>
      <c r="P92" s="658">
        <v>0</v>
      </c>
      <c r="Q92" s="658">
        <v>0</v>
      </c>
      <c r="R92" s="518">
        <v>7.3529999999999998</v>
      </c>
    </row>
    <row r="93" spans="1:18" ht="15" thickBot="1" x14ac:dyDescent="0.35">
      <c r="A93" s="1361"/>
      <c r="B93" s="473" t="s">
        <v>287</v>
      </c>
      <c r="C93" s="497">
        <v>29.7056953175662</v>
      </c>
      <c r="D93" s="531">
        <v>4.5652907034237904</v>
      </c>
      <c r="E93" s="497">
        <v>16.1824309346223</v>
      </c>
      <c r="F93" s="531">
        <v>19.756452278011299</v>
      </c>
      <c r="G93" s="497">
        <v>43.618108714731299</v>
      </c>
      <c r="H93" s="531">
        <v>24.767556760964201</v>
      </c>
      <c r="I93" s="531">
        <v>14.552479759321599</v>
      </c>
      <c r="J93" s="520">
        <v>62.648282648396901</v>
      </c>
      <c r="K93" s="497">
        <v>29.777063663145899</v>
      </c>
      <c r="L93" s="531">
        <v>10.0725131456943</v>
      </c>
      <c r="M93" s="497">
        <v>20.5025874310593</v>
      </c>
      <c r="N93" s="531">
        <v>0.441178250497619</v>
      </c>
      <c r="O93" s="497">
        <v>43.3981661884266</v>
      </c>
      <c r="P93" s="531">
        <v>4.63388790914167</v>
      </c>
      <c r="Q93" s="531">
        <v>0.776227903807308</v>
      </c>
      <c r="R93" s="520">
        <v>54.772774766262003</v>
      </c>
    </row>
    <row r="94" spans="1:18" ht="15" thickBot="1" x14ac:dyDescent="0.35">
      <c r="A94" s="1361"/>
      <c r="B94" s="471" t="s">
        <v>254</v>
      </c>
      <c r="C94" s="497">
        <v>2.9948317351037899</v>
      </c>
      <c r="D94" s="531">
        <v>0.46025778331143402</v>
      </c>
      <c r="E94" s="497">
        <v>1.63146013570919</v>
      </c>
      <c r="F94" s="531">
        <v>1.99178136120799</v>
      </c>
      <c r="G94" s="497">
        <v>4.3974360743826297</v>
      </c>
      <c r="H94" s="531">
        <v>2.4969846420278099</v>
      </c>
      <c r="I94" s="531">
        <v>1.46713375134834</v>
      </c>
      <c r="J94" s="520">
        <v>6.3159964114431402</v>
      </c>
      <c r="K94" s="497">
        <v>2.72475826042812</v>
      </c>
      <c r="L94" s="531">
        <v>0.92168803840015801</v>
      </c>
      <c r="M94" s="497">
        <v>1.8760948055489599</v>
      </c>
      <c r="N94" s="531">
        <v>4.03701350799213E-2</v>
      </c>
      <c r="O94" s="497">
        <v>3.9711609293330601</v>
      </c>
      <c r="P94" s="531">
        <v>0.42402516585135502</v>
      </c>
      <c r="Q94" s="531">
        <v>7.1028944183354106E-2</v>
      </c>
      <c r="R94" s="520">
        <v>5.0119975622597899</v>
      </c>
    </row>
    <row r="95" spans="1:18" x14ac:dyDescent="0.3">
      <c r="A95" s="1418"/>
      <c r="B95" s="598" t="s">
        <v>154</v>
      </c>
      <c r="C95" s="535">
        <f>C89/$J$89 * 100</f>
        <v>27.963338595932917</v>
      </c>
      <c r="D95" s="531">
        <f t="shared" ref="D95:I95" si="22">D89/$J$89 * 100</f>
        <v>1.9165686955112176</v>
      </c>
      <c r="E95" s="535">
        <f t="shared" si="22"/>
        <v>9.4292791325302012</v>
      </c>
      <c r="F95" s="531">
        <f t="shared" si="22"/>
        <v>5.3602590430800801</v>
      </c>
      <c r="G95" s="535">
        <f t="shared" si="22"/>
        <v>41.771907617581846</v>
      </c>
      <c r="H95" s="531">
        <f t="shared" si="22"/>
        <v>8.6363069048468297</v>
      </c>
      <c r="I95" s="531">
        <f t="shared" si="22"/>
        <v>4.9223400105170638</v>
      </c>
      <c r="J95" s="536">
        <f>SUM(C95:I95)</f>
        <v>100.00000000000016</v>
      </c>
      <c r="K95" s="535">
        <f>K89/$R$89 * 100</f>
        <v>21.367984088574531</v>
      </c>
      <c r="L95" s="532">
        <f t="shared" ref="L95:Q95" si="23">L89/$R$89 * 100</f>
        <v>5.1512516825969694</v>
      </c>
      <c r="M95" s="535">
        <f t="shared" si="23"/>
        <v>19.009788376482657</v>
      </c>
      <c r="N95" s="532">
        <f t="shared" si="23"/>
        <v>0.12848721551432513</v>
      </c>
      <c r="O95" s="535">
        <f t="shared" si="23"/>
        <v>51.554218588501655</v>
      </c>
      <c r="P95" s="532">
        <f t="shared" si="23"/>
        <v>2.5331350730522617</v>
      </c>
      <c r="Q95" s="532">
        <f t="shared" si="23"/>
        <v>0.25513497527789097</v>
      </c>
      <c r="R95" s="536">
        <f>SUM(K95:Q95)</f>
        <v>100.0000000000003</v>
      </c>
    </row>
    <row r="96" spans="1:18" ht="15" thickBot="1" x14ac:dyDescent="0.35">
      <c r="A96" s="1360" t="s">
        <v>89</v>
      </c>
      <c r="B96" s="471" t="s">
        <v>1106</v>
      </c>
      <c r="C96" s="500">
        <v>8.02908143462016</v>
      </c>
      <c r="D96" s="674">
        <v>5.1898083760633202</v>
      </c>
      <c r="E96" s="500">
        <v>3.2443493076683501</v>
      </c>
      <c r="F96" s="674">
        <v>1.64956438107277</v>
      </c>
      <c r="G96" s="674">
        <v>8.4209681476546105</v>
      </c>
      <c r="H96" s="674">
        <v>2.9263902343191801</v>
      </c>
      <c r="I96" s="674">
        <v>4.2934298607914499E-2</v>
      </c>
      <c r="J96" s="699">
        <v>29.503096180006299</v>
      </c>
      <c r="K96" s="500">
        <v>6.3002758525175402</v>
      </c>
      <c r="L96" s="674">
        <v>0.59619628245866896</v>
      </c>
      <c r="M96" s="674">
        <v>3.2717153228265201</v>
      </c>
      <c r="N96" s="674">
        <v>2.88351365256082E-2</v>
      </c>
      <c r="O96" s="500">
        <v>14.7437186117781</v>
      </c>
      <c r="P96" s="674">
        <v>0.85203337836257798</v>
      </c>
      <c r="Q96" s="524">
        <v>0</v>
      </c>
      <c r="R96" s="699">
        <v>25.792774584469001</v>
      </c>
    </row>
    <row r="97" spans="1:18" ht="15" thickBot="1" x14ac:dyDescent="0.35">
      <c r="A97" s="1361"/>
      <c r="B97" s="473" t="s">
        <v>17</v>
      </c>
      <c r="C97" s="496">
        <v>110</v>
      </c>
      <c r="D97" s="529">
        <v>110</v>
      </c>
      <c r="E97" s="496">
        <v>110</v>
      </c>
      <c r="F97" s="529">
        <v>110</v>
      </c>
      <c r="G97" s="529">
        <v>110</v>
      </c>
      <c r="H97" s="529">
        <v>110</v>
      </c>
      <c r="I97" s="529">
        <v>110</v>
      </c>
      <c r="J97" s="1102">
        <v>110</v>
      </c>
      <c r="K97" s="496">
        <v>128</v>
      </c>
      <c r="L97" s="529">
        <v>128</v>
      </c>
      <c r="M97" s="529">
        <v>128</v>
      </c>
      <c r="N97" s="529">
        <v>128</v>
      </c>
      <c r="O97" s="496">
        <v>128</v>
      </c>
      <c r="P97" s="529">
        <v>128</v>
      </c>
      <c r="Q97" s="496">
        <v>128</v>
      </c>
      <c r="R97" s="1102">
        <v>128</v>
      </c>
    </row>
    <row r="98" spans="1:18" ht="15" thickBot="1" x14ac:dyDescent="0.35">
      <c r="A98" s="1361"/>
      <c r="B98" s="473" t="s">
        <v>18</v>
      </c>
      <c r="C98" s="496">
        <v>86</v>
      </c>
      <c r="D98" s="529">
        <v>86</v>
      </c>
      <c r="E98" s="496">
        <v>86</v>
      </c>
      <c r="F98" s="529">
        <v>86</v>
      </c>
      <c r="G98" s="529">
        <v>86</v>
      </c>
      <c r="H98" s="529">
        <v>86</v>
      </c>
      <c r="I98" s="529">
        <v>86</v>
      </c>
      <c r="J98" s="528">
        <v>86</v>
      </c>
      <c r="K98" s="496">
        <v>101</v>
      </c>
      <c r="L98" s="529">
        <v>101</v>
      </c>
      <c r="M98" s="529">
        <v>101</v>
      </c>
      <c r="N98" s="529">
        <v>101</v>
      </c>
      <c r="O98" s="496">
        <v>101</v>
      </c>
      <c r="P98" s="529">
        <v>101</v>
      </c>
      <c r="Q98" s="496">
        <v>101</v>
      </c>
      <c r="R98" s="528">
        <v>101</v>
      </c>
    </row>
    <row r="99" spans="1:18" ht="15" thickBot="1" x14ac:dyDescent="0.35">
      <c r="A99" s="1361"/>
      <c r="B99" s="471" t="s">
        <v>1107</v>
      </c>
      <c r="C99" s="495">
        <v>0</v>
      </c>
      <c r="D99" s="658">
        <v>0</v>
      </c>
      <c r="E99" s="495">
        <v>0</v>
      </c>
      <c r="F99" s="658">
        <v>0</v>
      </c>
      <c r="G99" s="658">
        <v>0</v>
      </c>
      <c r="H99" s="658">
        <v>0</v>
      </c>
      <c r="I99" s="658">
        <v>0</v>
      </c>
      <c r="J99" s="520">
        <v>7.694</v>
      </c>
      <c r="K99" s="495">
        <v>0</v>
      </c>
      <c r="L99" s="658">
        <v>0</v>
      </c>
      <c r="M99" s="658">
        <v>0</v>
      </c>
      <c r="N99" s="658">
        <v>0</v>
      </c>
      <c r="O99" s="497">
        <v>1.1559999999999999</v>
      </c>
      <c r="P99" s="658">
        <v>0</v>
      </c>
      <c r="Q99" s="495">
        <v>0</v>
      </c>
      <c r="R99" s="518">
        <v>17.108000000000001</v>
      </c>
    </row>
    <row r="100" spans="1:18" ht="15" thickBot="1" x14ac:dyDescent="0.35">
      <c r="A100" s="1361"/>
      <c r="B100" s="473" t="s">
        <v>287</v>
      </c>
      <c r="C100" s="497">
        <v>19.435098066859702</v>
      </c>
      <c r="D100" s="531">
        <v>31.586891414536598</v>
      </c>
      <c r="E100" s="497">
        <v>7.9979681823601299</v>
      </c>
      <c r="F100" s="531">
        <v>13.384807930130201</v>
      </c>
      <c r="G100" s="531">
        <v>23.5735875558095</v>
      </c>
      <c r="H100" s="531">
        <v>19.610659082726901</v>
      </c>
      <c r="I100" s="531">
        <v>0.48612059570392502</v>
      </c>
      <c r="J100" s="520">
        <v>48.145645559561999</v>
      </c>
      <c r="K100" s="497">
        <v>14.016023051227</v>
      </c>
      <c r="L100" s="531">
        <v>2.7213090737954402</v>
      </c>
      <c r="M100" s="531">
        <v>9.4370349666224005</v>
      </c>
      <c r="N100" s="531">
        <v>0.34007965510159799</v>
      </c>
      <c r="O100" s="497">
        <v>30.374671737140499</v>
      </c>
      <c r="P100" s="531">
        <v>5.8460207776263502</v>
      </c>
      <c r="Q100" s="495">
        <v>0</v>
      </c>
      <c r="R100" s="520">
        <v>32.122607434817503</v>
      </c>
    </row>
    <row r="101" spans="1:18" ht="15" thickBot="1" x14ac:dyDescent="0.35">
      <c r="A101" s="1361"/>
      <c r="B101" s="471" t="s">
        <v>254</v>
      </c>
      <c r="C101" s="497">
        <v>3.93014220096337</v>
      </c>
      <c r="D101" s="531">
        <v>6.38746326457699</v>
      </c>
      <c r="E101" s="497">
        <v>1.6173395249831499</v>
      </c>
      <c r="F101" s="531">
        <v>2.7066597923523399</v>
      </c>
      <c r="G101" s="531">
        <v>4.7670225775280297</v>
      </c>
      <c r="H101" s="531">
        <v>3.9656439388465499</v>
      </c>
      <c r="I101" s="531">
        <v>9.8302723318449498E-2</v>
      </c>
      <c r="J101" s="520">
        <v>9.7359546504636008</v>
      </c>
      <c r="K101" s="497">
        <v>2.61538043045298</v>
      </c>
      <c r="L101" s="531">
        <v>0.50779443432747695</v>
      </c>
      <c r="M101" s="531">
        <v>1.7609443479792199</v>
      </c>
      <c r="N101" s="531">
        <v>6.3458633843360701E-2</v>
      </c>
      <c r="O101" s="497">
        <v>5.6678932213796296</v>
      </c>
      <c r="P101" s="531">
        <v>1.0908635268323801</v>
      </c>
      <c r="Q101" s="495">
        <v>0</v>
      </c>
      <c r="R101" s="520">
        <v>5.9940568414511999</v>
      </c>
    </row>
    <row r="102" spans="1:18" x14ac:dyDescent="0.3">
      <c r="A102" s="1418"/>
      <c r="B102" s="598" t="s">
        <v>154</v>
      </c>
      <c r="C102" s="535">
        <f>C96/$J$96 * 100</f>
        <v>27.214368911088453</v>
      </c>
      <c r="D102" s="532">
        <f t="shared" ref="D102:I102" si="24">D96/$J$96 * 100</f>
        <v>17.590724527347597</v>
      </c>
      <c r="E102" s="535">
        <f t="shared" si="24"/>
        <v>10.996640108121891</v>
      </c>
      <c r="F102" s="532">
        <f t="shared" si="24"/>
        <v>5.5911568433642884</v>
      </c>
      <c r="G102" s="532">
        <f t="shared" si="24"/>
        <v>28.542659035770434</v>
      </c>
      <c r="H102" s="532">
        <f t="shared" si="24"/>
        <v>9.9189258526104815</v>
      </c>
      <c r="I102" s="532">
        <f t="shared" si="24"/>
        <v>0.1455247216968715</v>
      </c>
      <c r="J102" s="536">
        <f>SUM(C102:I102)</f>
        <v>100.00000000000003</v>
      </c>
      <c r="K102" s="535">
        <f>K96/$R$96 * 100</f>
        <v>24.426514611232335</v>
      </c>
      <c r="L102" s="532">
        <f t="shared" ref="L102:Q102" si="25">L96/$R$96 * 100</f>
        <v>2.3114856469054161</v>
      </c>
      <c r="M102" s="532">
        <f t="shared" si="25"/>
        <v>12.684619532155986</v>
      </c>
      <c r="N102" s="532">
        <f t="shared" si="25"/>
        <v>0.11179540390730644</v>
      </c>
      <c r="O102" s="535">
        <f t="shared" si="25"/>
        <v>57.162204723240443</v>
      </c>
      <c r="P102" s="532">
        <f t="shared" si="25"/>
        <v>3.30338008255857</v>
      </c>
      <c r="Q102" s="532">
        <f t="shared" si="25"/>
        <v>0</v>
      </c>
      <c r="R102" s="536">
        <f>SUM(K102:Q102)</f>
        <v>100.00000000000007</v>
      </c>
    </row>
    <row r="103" spans="1:18" ht="15" thickBot="1" x14ac:dyDescent="0.35">
      <c r="A103" s="1360" t="s">
        <v>90</v>
      </c>
      <c r="B103" s="471" t="s">
        <v>1106</v>
      </c>
      <c r="C103" s="500">
        <v>12.820373600055399</v>
      </c>
      <c r="D103" s="674">
        <v>2.36906404292839</v>
      </c>
      <c r="E103" s="674">
        <v>3.55846743655415</v>
      </c>
      <c r="F103" s="674">
        <v>5.4263965315533298</v>
      </c>
      <c r="G103" s="500">
        <v>17.178237279837798</v>
      </c>
      <c r="H103" s="674">
        <v>1.38883580602177</v>
      </c>
      <c r="I103" s="674">
        <v>3.4939633639916701E-2</v>
      </c>
      <c r="J103" s="699">
        <v>42.7763143305908</v>
      </c>
      <c r="K103" s="674">
        <v>3.8538545139602598</v>
      </c>
      <c r="L103" s="674">
        <v>0.52342950749379502</v>
      </c>
      <c r="M103" s="674">
        <v>4.0421664021171599</v>
      </c>
      <c r="N103" s="674">
        <v>1.8092103435022301E-2</v>
      </c>
      <c r="O103" s="674">
        <v>14.9208600403819</v>
      </c>
      <c r="P103" s="674">
        <v>0.75953658103724198</v>
      </c>
      <c r="Q103" s="674">
        <v>1.1999700562103399</v>
      </c>
      <c r="R103" s="699">
        <v>25.3179092046358</v>
      </c>
    </row>
    <row r="104" spans="1:18" ht="15" thickBot="1" x14ac:dyDescent="0.35">
      <c r="A104" s="1361"/>
      <c r="B104" s="473" t="s">
        <v>17</v>
      </c>
      <c r="C104" s="496">
        <v>71</v>
      </c>
      <c r="D104" s="529">
        <v>71</v>
      </c>
      <c r="E104" s="529">
        <v>71</v>
      </c>
      <c r="F104" s="529">
        <v>71</v>
      </c>
      <c r="G104" s="496">
        <v>71</v>
      </c>
      <c r="H104" s="529">
        <v>71</v>
      </c>
      <c r="I104" s="529">
        <v>71</v>
      </c>
      <c r="J104" s="1102">
        <v>71</v>
      </c>
      <c r="K104" s="529">
        <v>86</v>
      </c>
      <c r="L104" s="529">
        <v>86</v>
      </c>
      <c r="M104" s="529">
        <v>86</v>
      </c>
      <c r="N104" s="529">
        <v>86</v>
      </c>
      <c r="O104" s="529">
        <v>86</v>
      </c>
      <c r="P104" s="529">
        <v>86</v>
      </c>
      <c r="Q104" s="529">
        <v>86</v>
      </c>
      <c r="R104" s="1102">
        <v>86</v>
      </c>
    </row>
    <row r="105" spans="1:18" ht="15" thickBot="1" x14ac:dyDescent="0.35">
      <c r="A105" s="1361"/>
      <c r="B105" s="473" t="s">
        <v>18</v>
      </c>
      <c r="C105" s="496">
        <v>122</v>
      </c>
      <c r="D105" s="529">
        <v>122</v>
      </c>
      <c r="E105" s="529">
        <v>122</v>
      </c>
      <c r="F105" s="529">
        <v>122</v>
      </c>
      <c r="G105" s="496">
        <v>122</v>
      </c>
      <c r="H105" s="529">
        <v>122</v>
      </c>
      <c r="I105" s="529">
        <v>122</v>
      </c>
      <c r="J105" s="528">
        <v>122</v>
      </c>
      <c r="K105" s="529">
        <v>145</v>
      </c>
      <c r="L105" s="529">
        <v>145</v>
      </c>
      <c r="M105" s="529">
        <v>145</v>
      </c>
      <c r="N105" s="529">
        <v>145</v>
      </c>
      <c r="O105" s="529">
        <v>145</v>
      </c>
      <c r="P105" s="529">
        <v>145</v>
      </c>
      <c r="Q105" s="529">
        <v>145</v>
      </c>
      <c r="R105" s="528">
        <v>145</v>
      </c>
    </row>
    <row r="106" spans="1:18" ht="15" thickBot="1" x14ac:dyDescent="0.35">
      <c r="A106" s="1361"/>
      <c r="B106" s="471" t="s">
        <v>1107</v>
      </c>
      <c r="C106" s="495">
        <v>0</v>
      </c>
      <c r="D106" s="658">
        <v>0</v>
      </c>
      <c r="E106" s="658">
        <v>0</v>
      </c>
      <c r="F106" s="658">
        <v>0</v>
      </c>
      <c r="G106" s="495">
        <v>0</v>
      </c>
      <c r="H106" s="658">
        <v>0</v>
      </c>
      <c r="I106" s="658">
        <v>0</v>
      </c>
      <c r="J106" s="520">
        <v>11.555</v>
      </c>
      <c r="K106" s="658">
        <v>0</v>
      </c>
      <c r="L106" s="658">
        <v>0</v>
      </c>
      <c r="M106" s="658">
        <v>0</v>
      </c>
      <c r="N106" s="658">
        <v>0</v>
      </c>
      <c r="O106" s="658">
        <v>0.35399999999999998</v>
      </c>
      <c r="P106" s="658">
        <v>0</v>
      </c>
      <c r="Q106" s="658">
        <v>0</v>
      </c>
      <c r="R106" s="518">
        <v>6.9020000000000001</v>
      </c>
    </row>
    <row r="107" spans="1:18" ht="15" thickBot="1" x14ac:dyDescent="0.35">
      <c r="A107" s="1361"/>
      <c r="B107" s="473" t="s">
        <v>287</v>
      </c>
      <c r="C107" s="497">
        <v>35.0713984895688</v>
      </c>
      <c r="D107" s="531">
        <v>16.4465961614173</v>
      </c>
      <c r="E107" s="531">
        <v>16.545249372910899</v>
      </c>
      <c r="F107" s="531">
        <v>43.027151253671398</v>
      </c>
      <c r="G107" s="497">
        <v>46.984332569103699</v>
      </c>
      <c r="H107" s="531">
        <v>7.9786127218045397</v>
      </c>
      <c r="I107" s="531">
        <v>0.33414043887022898</v>
      </c>
      <c r="J107" s="520">
        <v>70.865141933270706</v>
      </c>
      <c r="K107" s="531">
        <v>15.8081408306762</v>
      </c>
      <c r="L107" s="531">
        <v>4.2845641046736498</v>
      </c>
      <c r="M107" s="531">
        <v>15.512287895878799</v>
      </c>
      <c r="N107" s="531">
        <v>0.25276065147154098</v>
      </c>
      <c r="O107" s="531">
        <v>53.4624198961735</v>
      </c>
      <c r="P107" s="531">
        <v>3.66783007279489</v>
      </c>
      <c r="Q107" s="531">
        <v>7.7633490902942803</v>
      </c>
      <c r="R107" s="520">
        <v>57.848478661115301</v>
      </c>
    </row>
    <row r="108" spans="1:18" ht="15" thickBot="1" x14ac:dyDescent="0.35">
      <c r="A108" s="1361"/>
      <c r="B108" s="471" t="s">
        <v>254</v>
      </c>
      <c r="C108" s="497">
        <v>5.9544811152072903</v>
      </c>
      <c r="D108" s="531">
        <v>2.79233080145714</v>
      </c>
      <c r="E108" s="531">
        <v>2.8090803098911299</v>
      </c>
      <c r="F108" s="531">
        <v>7.3052222213880702</v>
      </c>
      <c r="G108" s="497">
        <v>7.9770791312059401</v>
      </c>
      <c r="H108" s="531">
        <v>1.35462230830824</v>
      </c>
      <c r="I108" s="531">
        <v>5.6730926588845002E-2</v>
      </c>
      <c r="J108" s="520">
        <v>12.031603173556</v>
      </c>
      <c r="K108" s="531">
        <v>2.4618837900404</v>
      </c>
      <c r="L108" s="531">
        <v>0.66725739792348604</v>
      </c>
      <c r="M108" s="531">
        <v>2.4158090775099801</v>
      </c>
      <c r="N108" s="531">
        <v>3.9363727669373197E-2</v>
      </c>
      <c r="O108" s="531">
        <v>8.3259800332315699</v>
      </c>
      <c r="P108" s="531">
        <v>0.57121020729483096</v>
      </c>
      <c r="Q108" s="531">
        <v>1.20902663295686</v>
      </c>
      <c r="R108" s="520">
        <v>9.0090437211904408</v>
      </c>
    </row>
    <row r="109" spans="1:18" x14ac:dyDescent="0.3">
      <c r="A109" s="1418"/>
      <c r="B109" s="598" t="s">
        <v>154</v>
      </c>
      <c r="C109" s="535">
        <f>C103/$J$103 * 100</f>
        <v>29.970729831875936</v>
      </c>
      <c r="D109" s="532">
        <f t="shared" ref="D109:I109" si="26">D103/$J$103 * 100</f>
        <v>5.5382612550941337</v>
      </c>
      <c r="E109" s="532">
        <f t="shared" si="26"/>
        <v>8.3187798954651146</v>
      </c>
      <c r="F109" s="532">
        <f t="shared" si="26"/>
        <v>12.685516778318437</v>
      </c>
      <c r="G109" s="535">
        <f t="shared" si="26"/>
        <v>40.158292149899076</v>
      </c>
      <c r="H109" s="532">
        <f t="shared" si="26"/>
        <v>3.2467402293903715</v>
      </c>
      <c r="I109" s="532">
        <f t="shared" si="26"/>
        <v>8.1679859956822365E-2</v>
      </c>
      <c r="J109" s="536">
        <f>SUM(C109:I109)</f>
        <v>99.999999999999886</v>
      </c>
      <c r="K109" s="532">
        <f>K103/$R$103 * 100</f>
        <v>15.221851389113148</v>
      </c>
      <c r="L109" s="532">
        <f t="shared" ref="L109:Q109" si="27">L103/$R$103 * 100</f>
        <v>2.0674278561594384</v>
      </c>
      <c r="M109" s="532">
        <f t="shared" si="27"/>
        <v>15.965640643726713</v>
      </c>
      <c r="N109" s="532">
        <f t="shared" si="27"/>
        <v>7.1459705810579227E-2</v>
      </c>
      <c r="O109" s="532">
        <f t="shared" si="27"/>
        <v>58.934013546623497</v>
      </c>
      <c r="P109" s="532">
        <f t="shared" si="27"/>
        <v>2.9999972545053923</v>
      </c>
      <c r="Q109" s="532">
        <f t="shared" si="27"/>
        <v>4.7396096040609113</v>
      </c>
      <c r="R109" s="536">
        <f>SUM(K109:Q109)</f>
        <v>99.999999999999687</v>
      </c>
    </row>
    <row r="110" spans="1:18" ht="15" thickBot="1" x14ac:dyDescent="0.35">
      <c r="A110" s="1360" t="s">
        <v>91</v>
      </c>
      <c r="B110" s="471" t="s">
        <v>1106</v>
      </c>
      <c r="C110" s="674">
        <v>12.224568825967699</v>
      </c>
      <c r="D110" s="674">
        <v>1.1521210893886999</v>
      </c>
      <c r="E110" s="500">
        <v>1.9219663275583501</v>
      </c>
      <c r="F110" s="674">
        <v>0.16096935580004601</v>
      </c>
      <c r="G110" s="674">
        <v>15.2733187467449</v>
      </c>
      <c r="H110" s="674">
        <v>1.0982530999612901</v>
      </c>
      <c r="I110" s="524">
        <v>0</v>
      </c>
      <c r="J110" s="699">
        <v>31.831197445421001</v>
      </c>
      <c r="K110" s="674">
        <v>3.5238554168825802</v>
      </c>
      <c r="L110" s="674">
        <v>3.6247925550879598</v>
      </c>
      <c r="M110" s="674">
        <v>2.3847436173744301</v>
      </c>
      <c r="N110" s="524">
        <v>0</v>
      </c>
      <c r="O110" s="674">
        <v>15.310317879888601</v>
      </c>
      <c r="P110" s="674">
        <v>1.4542912748271799</v>
      </c>
      <c r="Q110" s="524">
        <v>0</v>
      </c>
      <c r="R110" s="699">
        <v>26.298000744060801</v>
      </c>
    </row>
    <row r="111" spans="1:18" ht="15" thickBot="1" x14ac:dyDescent="0.35">
      <c r="A111" s="1361"/>
      <c r="B111" s="473" t="s">
        <v>17</v>
      </c>
      <c r="C111" s="529">
        <v>104</v>
      </c>
      <c r="D111" s="529">
        <v>104</v>
      </c>
      <c r="E111" s="496">
        <v>104</v>
      </c>
      <c r="F111" s="529">
        <v>104</v>
      </c>
      <c r="G111" s="529">
        <v>104</v>
      </c>
      <c r="H111" s="529">
        <v>104</v>
      </c>
      <c r="I111" s="496">
        <v>104</v>
      </c>
      <c r="J111" s="1102">
        <v>104</v>
      </c>
      <c r="K111" s="529">
        <v>108</v>
      </c>
      <c r="L111" s="529">
        <v>108</v>
      </c>
      <c r="M111" s="529">
        <v>108</v>
      </c>
      <c r="N111" s="496">
        <v>108</v>
      </c>
      <c r="O111" s="529">
        <v>108</v>
      </c>
      <c r="P111" s="529">
        <v>108</v>
      </c>
      <c r="Q111" s="496">
        <v>108</v>
      </c>
      <c r="R111" s="1102">
        <v>108</v>
      </c>
    </row>
    <row r="112" spans="1:18" ht="15" thickBot="1" x14ac:dyDescent="0.35">
      <c r="A112" s="1361"/>
      <c r="B112" s="473" t="s">
        <v>18</v>
      </c>
      <c r="C112" s="529">
        <v>75</v>
      </c>
      <c r="D112" s="529">
        <v>75</v>
      </c>
      <c r="E112" s="496">
        <v>75</v>
      </c>
      <c r="F112" s="529">
        <v>75</v>
      </c>
      <c r="G112" s="529">
        <v>75</v>
      </c>
      <c r="H112" s="529">
        <v>75</v>
      </c>
      <c r="I112" s="496">
        <v>75</v>
      </c>
      <c r="J112" s="528">
        <v>75</v>
      </c>
      <c r="K112" s="529">
        <v>78</v>
      </c>
      <c r="L112" s="529">
        <v>78</v>
      </c>
      <c r="M112" s="529">
        <v>78</v>
      </c>
      <c r="N112" s="496">
        <v>78</v>
      </c>
      <c r="O112" s="529">
        <v>78</v>
      </c>
      <c r="P112" s="529">
        <v>78</v>
      </c>
      <c r="Q112" s="496">
        <v>78</v>
      </c>
      <c r="R112" s="528">
        <v>78</v>
      </c>
    </row>
    <row r="113" spans="1:18" ht="15" thickBot="1" x14ac:dyDescent="0.35">
      <c r="A113" s="1361"/>
      <c r="B113" s="471" t="s">
        <v>1107</v>
      </c>
      <c r="C113" s="529">
        <v>0</v>
      </c>
      <c r="D113" s="529">
        <v>0</v>
      </c>
      <c r="E113" s="496">
        <v>0</v>
      </c>
      <c r="F113" s="529">
        <v>0</v>
      </c>
      <c r="G113" s="529">
        <v>0</v>
      </c>
      <c r="H113" s="529">
        <v>0</v>
      </c>
      <c r="I113" s="496">
        <v>0</v>
      </c>
      <c r="J113" s="520">
        <v>8.6829999999999998</v>
      </c>
      <c r="K113" s="529">
        <v>0</v>
      </c>
      <c r="L113" s="529">
        <v>0</v>
      </c>
      <c r="M113" s="529">
        <v>0</v>
      </c>
      <c r="N113" s="496">
        <v>0</v>
      </c>
      <c r="O113" s="529">
        <v>0</v>
      </c>
      <c r="P113" s="529">
        <v>0</v>
      </c>
      <c r="Q113" s="496">
        <v>0</v>
      </c>
      <c r="R113" s="518">
        <v>3.9</v>
      </c>
    </row>
    <row r="114" spans="1:18" ht="15" thickBot="1" x14ac:dyDescent="0.35">
      <c r="A114" s="1361"/>
      <c r="B114" s="473" t="s">
        <v>287</v>
      </c>
      <c r="C114" s="531">
        <v>31.4342027751274</v>
      </c>
      <c r="D114" s="531">
        <v>10.1631514616638</v>
      </c>
      <c r="E114" s="497">
        <v>4.4037652101754103</v>
      </c>
      <c r="F114" s="531">
        <v>0.88440926189458002</v>
      </c>
      <c r="G114" s="531">
        <v>42.167181951289102</v>
      </c>
      <c r="H114" s="531">
        <v>5.6869505596816303</v>
      </c>
      <c r="I114" s="495">
        <v>0</v>
      </c>
      <c r="J114" s="520">
        <v>49.833077770802099</v>
      </c>
      <c r="K114" s="531">
        <v>11.8751342482486</v>
      </c>
      <c r="L114" s="531">
        <v>24.487407461565201</v>
      </c>
      <c r="M114" s="531">
        <v>9.7646696934306902</v>
      </c>
      <c r="N114" s="495">
        <v>0</v>
      </c>
      <c r="O114" s="531">
        <v>36.194925813432697</v>
      </c>
      <c r="P114" s="531">
        <v>13.315018864389501</v>
      </c>
      <c r="Q114" s="495">
        <v>0</v>
      </c>
      <c r="R114" s="520">
        <v>45.573290297222002</v>
      </c>
    </row>
    <row r="115" spans="1:18" ht="15" thickBot="1" x14ac:dyDescent="0.35">
      <c r="A115" s="1361"/>
      <c r="B115" s="471" t="s">
        <v>254</v>
      </c>
      <c r="C115" s="531">
        <v>6.80679345046895</v>
      </c>
      <c r="D115" s="531">
        <v>2.2007388989713901</v>
      </c>
      <c r="E115" s="497">
        <v>0.95359568698027897</v>
      </c>
      <c r="F115" s="531">
        <v>0.19151085887126301</v>
      </c>
      <c r="G115" s="531">
        <v>9.1309234079852999</v>
      </c>
      <c r="H115" s="531">
        <v>1.2314579154337999</v>
      </c>
      <c r="I115" s="495">
        <v>0</v>
      </c>
      <c r="J115" s="520">
        <v>10.790904093022</v>
      </c>
      <c r="K115" s="531">
        <v>2.5215174632553299</v>
      </c>
      <c r="L115" s="531">
        <v>5.1995560010861999</v>
      </c>
      <c r="M115" s="531">
        <v>2.0733900468145698</v>
      </c>
      <c r="N115" s="495">
        <v>0</v>
      </c>
      <c r="O115" s="531">
        <v>7.6854825900820103</v>
      </c>
      <c r="P115" s="531">
        <v>2.82725667670526</v>
      </c>
      <c r="Q115" s="495">
        <v>0</v>
      </c>
      <c r="R115" s="520">
        <v>9.6768461678147002</v>
      </c>
    </row>
    <row r="116" spans="1:18" x14ac:dyDescent="0.3">
      <c r="A116" s="1418"/>
      <c r="B116" s="598" t="s">
        <v>154</v>
      </c>
      <c r="C116" s="532">
        <f>C110/$J$110 * 100</f>
        <v>38.404363665326812</v>
      </c>
      <c r="D116" s="532">
        <f t="shared" ref="D116:I116" si="28">D110/$J$110 * 100</f>
        <v>3.6194714049453252</v>
      </c>
      <c r="E116" s="532">
        <f t="shared" si="28"/>
        <v>6.0379956828637305</v>
      </c>
      <c r="F116" s="532">
        <f t="shared" si="28"/>
        <v>0.50569682801299032</v>
      </c>
      <c r="G116" s="532">
        <f t="shared" si="28"/>
        <v>47.982231183520888</v>
      </c>
      <c r="H116" s="532">
        <f t="shared" si="28"/>
        <v>3.4502412353302043</v>
      </c>
      <c r="I116" s="535">
        <f t="shared" si="28"/>
        <v>0</v>
      </c>
      <c r="J116" s="536">
        <f>SUM(C116:I116)</f>
        <v>99.999999999999957</v>
      </c>
      <c r="K116" s="532">
        <f>K110/$R$110 * 100</f>
        <v>13.399708408170213</v>
      </c>
      <c r="L116" s="532">
        <f t="shared" ref="L116:Q116" si="29">L110/$R$110 * 100</f>
        <v>13.78352898520847</v>
      </c>
      <c r="M116" s="532">
        <f t="shared" si="29"/>
        <v>9.0681555627874335</v>
      </c>
      <c r="N116" s="532">
        <f t="shared" si="29"/>
        <v>0</v>
      </c>
      <c r="O116" s="532">
        <f t="shared" si="29"/>
        <v>58.218562045429699</v>
      </c>
      <c r="P116" s="532">
        <f t="shared" si="29"/>
        <v>5.5300449984039952</v>
      </c>
      <c r="Q116" s="535">
        <f t="shared" si="29"/>
        <v>0</v>
      </c>
      <c r="R116" s="536">
        <f>SUM(K116:Q116)</f>
        <v>99.999999999999815</v>
      </c>
    </row>
    <row r="117" spans="1:18" ht="15" thickBot="1" x14ac:dyDescent="0.35">
      <c r="A117" s="1360" t="s">
        <v>66</v>
      </c>
      <c r="B117" s="471" t="s">
        <v>1106</v>
      </c>
      <c r="C117" s="500">
        <v>13.387607947309901</v>
      </c>
      <c r="D117" s="674">
        <v>1.0650685240886699</v>
      </c>
      <c r="E117" s="500">
        <v>3.9715254768312902</v>
      </c>
      <c r="F117" s="674">
        <v>1.3575309355221299</v>
      </c>
      <c r="G117" s="500">
        <v>12.226234102604201</v>
      </c>
      <c r="H117" s="674">
        <v>1.0190410554154401</v>
      </c>
      <c r="I117" s="674">
        <v>0.707804470469929</v>
      </c>
      <c r="J117" s="699">
        <v>33.734812512241596</v>
      </c>
      <c r="K117" s="500">
        <v>4.7712939554963896</v>
      </c>
      <c r="L117" s="674">
        <v>1.0059187859304399</v>
      </c>
      <c r="M117" s="500">
        <v>4.3884788550086</v>
      </c>
      <c r="N117" s="674">
        <v>0.38724779678676202</v>
      </c>
      <c r="O117" s="500">
        <v>13.0114087276629</v>
      </c>
      <c r="P117" s="674">
        <v>2.1005921915095902</v>
      </c>
      <c r="Q117" s="674">
        <v>4.7051628751691998E-3</v>
      </c>
      <c r="R117" s="699">
        <v>25.669645475269899</v>
      </c>
    </row>
    <row r="118" spans="1:18" ht="15" thickBot="1" x14ac:dyDescent="0.35">
      <c r="A118" s="1361"/>
      <c r="B118" s="473" t="s">
        <v>17</v>
      </c>
      <c r="C118" s="496">
        <v>304</v>
      </c>
      <c r="D118" s="529">
        <v>304</v>
      </c>
      <c r="E118" s="496">
        <v>304</v>
      </c>
      <c r="F118" s="529">
        <v>304</v>
      </c>
      <c r="G118" s="496">
        <v>304</v>
      </c>
      <c r="H118" s="529">
        <v>304</v>
      </c>
      <c r="I118" s="529">
        <v>304</v>
      </c>
      <c r="J118" s="1102">
        <v>304</v>
      </c>
      <c r="K118" s="496">
        <v>343</v>
      </c>
      <c r="L118" s="529">
        <v>343</v>
      </c>
      <c r="M118" s="496">
        <v>343</v>
      </c>
      <c r="N118" s="529">
        <v>343</v>
      </c>
      <c r="O118" s="496">
        <v>343</v>
      </c>
      <c r="P118" s="529">
        <v>343</v>
      </c>
      <c r="Q118" s="529">
        <v>343</v>
      </c>
      <c r="R118" s="1102">
        <v>343</v>
      </c>
    </row>
    <row r="119" spans="1:18" ht="15" thickBot="1" x14ac:dyDescent="0.35">
      <c r="A119" s="1361"/>
      <c r="B119" s="473" t="s">
        <v>18</v>
      </c>
      <c r="C119" s="496">
        <v>344</v>
      </c>
      <c r="D119" s="529">
        <v>344</v>
      </c>
      <c r="E119" s="496">
        <v>344</v>
      </c>
      <c r="F119" s="529">
        <v>344</v>
      </c>
      <c r="G119" s="496">
        <v>344</v>
      </c>
      <c r="H119" s="529">
        <v>344</v>
      </c>
      <c r="I119" s="529">
        <v>344</v>
      </c>
      <c r="J119" s="528">
        <v>344</v>
      </c>
      <c r="K119" s="496">
        <v>418</v>
      </c>
      <c r="L119" s="529">
        <v>418</v>
      </c>
      <c r="M119" s="496">
        <v>418</v>
      </c>
      <c r="N119" s="529">
        <v>418</v>
      </c>
      <c r="O119" s="496">
        <v>418</v>
      </c>
      <c r="P119" s="529">
        <v>418</v>
      </c>
      <c r="Q119" s="529">
        <v>418</v>
      </c>
      <c r="R119" s="528">
        <v>418</v>
      </c>
    </row>
    <row r="120" spans="1:18" ht="15" thickBot="1" x14ac:dyDescent="0.35">
      <c r="A120" s="1361"/>
      <c r="B120" s="471" t="s">
        <v>1107</v>
      </c>
      <c r="C120" s="495">
        <v>0</v>
      </c>
      <c r="D120" s="658">
        <v>0</v>
      </c>
      <c r="E120" s="495">
        <v>0</v>
      </c>
      <c r="F120" s="658">
        <v>0</v>
      </c>
      <c r="G120" s="495">
        <v>1</v>
      </c>
      <c r="H120" s="658">
        <v>0</v>
      </c>
      <c r="I120" s="658">
        <v>0</v>
      </c>
      <c r="J120" s="520">
        <v>11.064</v>
      </c>
      <c r="K120" s="495">
        <v>0</v>
      </c>
      <c r="L120" s="658">
        <v>0</v>
      </c>
      <c r="M120" s="495">
        <v>0</v>
      </c>
      <c r="N120" s="658">
        <v>0</v>
      </c>
      <c r="O120" s="495">
        <v>0</v>
      </c>
      <c r="P120" s="658">
        <v>0</v>
      </c>
      <c r="Q120" s="658">
        <v>0</v>
      </c>
      <c r="R120" s="518">
        <v>8.0289999999999999</v>
      </c>
    </row>
    <row r="121" spans="1:18" ht="15" thickBot="1" x14ac:dyDescent="0.35">
      <c r="A121" s="1361"/>
      <c r="B121" s="473" t="s">
        <v>287</v>
      </c>
      <c r="C121" s="497">
        <v>31.006437869325101</v>
      </c>
      <c r="D121" s="531">
        <v>8.4257159868031994</v>
      </c>
      <c r="E121" s="497">
        <v>19.104720430522999</v>
      </c>
      <c r="F121" s="531">
        <v>11.4848490650632</v>
      </c>
      <c r="G121" s="497">
        <v>30.999685574440701</v>
      </c>
      <c r="H121" s="531">
        <v>7.2425564334415702</v>
      </c>
      <c r="I121" s="531">
        <v>11.941160206804</v>
      </c>
      <c r="J121" s="520">
        <v>48.319623772896001</v>
      </c>
      <c r="K121" s="497">
        <v>17.246695262498399</v>
      </c>
      <c r="L121" s="531">
        <v>11.470036965014</v>
      </c>
      <c r="M121" s="497">
        <v>12.1039282426963</v>
      </c>
      <c r="N121" s="531">
        <v>4.1435082502701297</v>
      </c>
      <c r="O121" s="497">
        <v>43.368352221612199</v>
      </c>
      <c r="P121" s="531">
        <v>16.796922165750399</v>
      </c>
      <c r="Q121" s="531">
        <v>0.122530971445547</v>
      </c>
      <c r="R121" s="520">
        <v>50.406866033567297</v>
      </c>
    </row>
    <row r="122" spans="1:18" ht="15" thickBot="1" x14ac:dyDescent="0.35">
      <c r="A122" s="1361"/>
      <c r="B122" s="471" t="s">
        <v>254</v>
      </c>
      <c r="C122" s="497">
        <v>3.1350423227237401</v>
      </c>
      <c r="D122" s="531">
        <v>0.851919086262101</v>
      </c>
      <c r="E122" s="497">
        <v>1.93166681596624</v>
      </c>
      <c r="F122" s="531">
        <v>1.1612261956955701</v>
      </c>
      <c r="G122" s="497">
        <v>3.1343596022407501</v>
      </c>
      <c r="H122" s="531">
        <v>0.73229053396092803</v>
      </c>
      <c r="I122" s="531">
        <v>1.2073635413563899</v>
      </c>
      <c r="J122" s="520">
        <v>4.8855681579592698</v>
      </c>
      <c r="K122" s="497">
        <v>1.581934517873</v>
      </c>
      <c r="L122" s="531">
        <v>1.05207676717576</v>
      </c>
      <c r="M122" s="497">
        <v>1.11021976080334</v>
      </c>
      <c r="N122" s="531">
        <v>0.380058824396734</v>
      </c>
      <c r="O122" s="497">
        <v>3.9779153233965099</v>
      </c>
      <c r="P122" s="531">
        <v>1.5406795657719199</v>
      </c>
      <c r="Q122" s="531">
        <v>1.12390211740856E-2</v>
      </c>
      <c r="R122" s="520">
        <v>4.6235154099167701</v>
      </c>
    </row>
    <row r="123" spans="1:18" x14ac:dyDescent="0.3">
      <c r="A123" s="1418"/>
      <c r="B123" s="598" t="s">
        <v>154</v>
      </c>
      <c r="C123" s="535">
        <f>C117/$J$117 * 100</f>
        <v>39.684844676257924</v>
      </c>
      <c r="D123" s="532">
        <f t="shared" ref="D123:I123" si="30">D117/$J$117 * 100</f>
        <v>3.1571793194409512</v>
      </c>
      <c r="E123" s="535">
        <f t="shared" si="30"/>
        <v>11.772780641333382</v>
      </c>
      <c r="F123" s="532">
        <f t="shared" si="30"/>
        <v>4.0241247377008929</v>
      </c>
      <c r="G123" s="535">
        <f t="shared" si="30"/>
        <v>36.242187793892668</v>
      </c>
      <c r="H123" s="532">
        <f t="shared" si="30"/>
        <v>3.0207402369455982</v>
      </c>
      <c r="I123" s="532">
        <f t="shared" si="30"/>
        <v>2.0981425944284791</v>
      </c>
      <c r="J123" s="536">
        <f>SUM(C123:I123)</f>
        <v>99.999999999999901</v>
      </c>
      <c r="K123" s="535">
        <f>K117/$R$117 * 100</f>
        <v>18.587299774330919</v>
      </c>
      <c r="L123" s="532">
        <f t="shared" ref="L123:Q123" si="31">L117/$R$117 * 100</f>
        <v>3.9187093055084872</v>
      </c>
      <c r="M123" s="535">
        <f t="shared" si="31"/>
        <v>17.09598544801273</v>
      </c>
      <c r="N123" s="532">
        <f t="shared" si="31"/>
        <v>1.5085825675303386</v>
      </c>
      <c r="O123" s="535">
        <f t="shared" si="31"/>
        <v>50.687917525772122</v>
      </c>
      <c r="P123" s="532">
        <f t="shared" si="31"/>
        <v>8.1831757027314538</v>
      </c>
      <c r="Q123" s="532">
        <f t="shared" si="31"/>
        <v>1.832967611376693E-2</v>
      </c>
      <c r="R123" s="536">
        <f>SUM(K123:Q123)</f>
        <v>99.999999999999815</v>
      </c>
    </row>
    <row r="124" spans="1:18" x14ac:dyDescent="0.3">
      <c r="A124" s="491" t="s">
        <v>96</v>
      </c>
      <c r="B124" s="491"/>
      <c r="C124" s="492"/>
      <c r="D124" s="492"/>
      <c r="E124" s="492"/>
      <c r="F124" s="492"/>
      <c r="G124" s="492"/>
      <c r="H124" s="492"/>
      <c r="I124" s="492"/>
      <c r="J124" s="1098"/>
      <c r="K124" s="492"/>
      <c r="L124" s="492"/>
      <c r="M124" s="492"/>
      <c r="N124" s="492"/>
      <c r="O124" s="492"/>
      <c r="P124" s="492"/>
      <c r="Q124" s="492"/>
      <c r="R124" s="1098"/>
    </row>
    <row r="125" spans="1:18" ht="15" thickBot="1" x14ac:dyDescent="0.35">
      <c r="A125" s="1360" t="s">
        <v>97</v>
      </c>
      <c r="B125" s="471" t="s">
        <v>1106</v>
      </c>
      <c r="C125" s="493">
        <v>10.2594543332886</v>
      </c>
      <c r="D125" s="493">
        <v>0.70867544233436597</v>
      </c>
      <c r="E125" s="493">
        <v>4.2655292846403201</v>
      </c>
      <c r="F125" s="661">
        <v>1.05041477291691</v>
      </c>
      <c r="G125" s="493">
        <v>11.9361596864912</v>
      </c>
      <c r="H125" s="661">
        <v>1.1994060337562999</v>
      </c>
      <c r="I125" s="661">
        <v>0.266375086979182</v>
      </c>
      <c r="J125" s="699">
        <v>29.6860146404068</v>
      </c>
      <c r="K125" s="493">
        <v>5.8623814692374703</v>
      </c>
      <c r="L125" s="493">
        <v>1.49772344443594</v>
      </c>
      <c r="M125" s="493">
        <v>3.0865607786111302</v>
      </c>
      <c r="N125" s="661">
        <v>0.146608870870678</v>
      </c>
      <c r="O125" s="493">
        <v>14.320914186590301</v>
      </c>
      <c r="P125" s="661">
        <v>0.87303840169911995</v>
      </c>
      <c r="Q125" s="661">
        <v>0.33252474924483599</v>
      </c>
      <c r="R125" s="699">
        <v>26.119751900689501</v>
      </c>
    </row>
    <row r="126" spans="1:18" ht="15" thickBot="1" x14ac:dyDescent="0.35">
      <c r="A126" s="1361"/>
      <c r="B126" s="473" t="s">
        <v>17</v>
      </c>
      <c r="C126" s="502">
        <v>1339</v>
      </c>
      <c r="D126" s="502">
        <v>1339</v>
      </c>
      <c r="E126" s="502">
        <v>1339</v>
      </c>
      <c r="F126" s="529">
        <v>1339</v>
      </c>
      <c r="G126" s="502">
        <v>1339</v>
      </c>
      <c r="H126" s="529">
        <v>1339</v>
      </c>
      <c r="I126" s="529">
        <v>1339</v>
      </c>
      <c r="J126" s="516">
        <v>1339</v>
      </c>
      <c r="K126" s="502">
        <v>1521</v>
      </c>
      <c r="L126" s="502">
        <v>1521</v>
      </c>
      <c r="M126" s="502">
        <v>1521</v>
      </c>
      <c r="N126" s="529">
        <v>1521</v>
      </c>
      <c r="O126" s="502">
        <v>1521</v>
      </c>
      <c r="P126" s="529">
        <v>1521</v>
      </c>
      <c r="Q126" s="529">
        <v>1521</v>
      </c>
      <c r="R126" s="516">
        <v>1521</v>
      </c>
    </row>
    <row r="127" spans="1:18" ht="15" thickBot="1" x14ac:dyDescent="0.35">
      <c r="A127" s="1361"/>
      <c r="B127" s="473" t="s">
        <v>18</v>
      </c>
      <c r="C127" s="502">
        <v>1171</v>
      </c>
      <c r="D127" s="502">
        <v>1171</v>
      </c>
      <c r="E127" s="502">
        <v>1171</v>
      </c>
      <c r="F127" s="529">
        <v>1171</v>
      </c>
      <c r="G127" s="502">
        <v>1171</v>
      </c>
      <c r="H127" s="529">
        <v>1171</v>
      </c>
      <c r="I127" s="529">
        <v>1171</v>
      </c>
      <c r="J127" s="516">
        <v>1171</v>
      </c>
      <c r="K127" s="502">
        <v>1386</v>
      </c>
      <c r="L127" s="502">
        <v>1386</v>
      </c>
      <c r="M127" s="502">
        <v>1386</v>
      </c>
      <c r="N127" s="529">
        <v>1386</v>
      </c>
      <c r="O127" s="502">
        <v>1386</v>
      </c>
      <c r="P127" s="529">
        <v>1386</v>
      </c>
      <c r="Q127" s="529">
        <v>1386</v>
      </c>
      <c r="R127" s="516">
        <v>1386</v>
      </c>
    </row>
    <row r="128" spans="1:18" ht="15" thickBot="1" x14ac:dyDescent="0.35">
      <c r="A128" s="1361"/>
      <c r="B128" s="471" t="s">
        <v>1107</v>
      </c>
      <c r="C128" s="496">
        <v>0</v>
      </c>
      <c r="D128" s="496">
        <v>0</v>
      </c>
      <c r="E128" s="496">
        <v>0</v>
      </c>
      <c r="F128" s="529">
        <v>0</v>
      </c>
      <c r="G128" s="493">
        <v>0.2</v>
      </c>
      <c r="H128" s="529">
        <v>0</v>
      </c>
      <c r="I128" s="529">
        <v>0</v>
      </c>
      <c r="J128" s="516">
        <v>8.8369999999999997</v>
      </c>
      <c r="K128" s="496">
        <v>0</v>
      </c>
      <c r="L128" s="496">
        <v>0</v>
      </c>
      <c r="M128" s="496">
        <v>0</v>
      </c>
      <c r="N128" s="529">
        <v>0</v>
      </c>
      <c r="O128" s="496">
        <v>0</v>
      </c>
      <c r="P128" s="529">
        <v>0</v>
      </c>
      <c r="Q128" s="529">
        <v>0</v>
      </c>
      <c r="R128" s="516">
        <v>7.734</v>
      </c>
    </row>
    <row r="129" spans="1:18" ht="15" thickBot="1" x14ac:dyDescent="0.35">
      <c r="A129" s="1361"/>
      <c r="B129" s="473" t="s">
        <v>287</v>
      </c>
      <c r="C129" s="493">
        <v>29.951213570318199</v>
      </c>
      <c r="D129" s="493">
        <v>6.2635029508673004</v>
      </c>
      <c r="E129" s="493">
        <v>19.263236586050201</v>
      </c>
      <c r="F129" s="661">
        <v>12.232908573464201</v>
      </c>
      <c r="G129" s="493">
        <v>33.3302313876722</v>
      </c>
      <c r="H129" s="661">
        <v>12.0482021306033</v>
      </c>
      <c r="I129" s="661">
        <v>5.2100372115692801</v>
      </c>
      <c r="J129" s="1116">
        <v>49.6157615325763</v>
      </c>
      <c r="K129" s="493">
        <v>24.588610403460599</v>
      </c>
      <c r="L129" s="493">
        <v>14.448980706501199</v>
      </c>
      <c r="M129" s="493">
        <v>9.5202526645199104</v>
      </c>
      <c r="N129" s="661">
        <v>2.24718456403621</v>
      </c>
      <c r="O129" s="493">
        <v>42.214754100822702</v>
      </c>
      <c r="P129" s="661">
        <v>8.6903372440333992</v>
      </c>
      <c r="Q129" s="661">
        <v>4.5439013940351103</v>
      </c>
      <c r="R129" s="701">
        <v>50.526826068528997</v>
      </c>
    </row>
    <row r="130" spans="1:18" ht="15" thickBot="1" x14ac:dyDescent="0.35">
      <c r="A130" s="1361"/>
      <c r="B130" s="471" t="s">
        <v>254</v>
      </c>
      <c r="C130" s="493">
        <v>1.6413709018946401</v>
      </c>
      <c r="D130" s="493">
        <v>0.34324924642362697</v>
      </c>
      <c r="E130" s="493">
        <v>1.0556539198127499</v>
      </c>
      <c r="F130" s="661">
        <v>0.67038152330227296</v>
      </c>
      <c r="G130" s="493">
        <v>1.8265460871794501</v>
      </c>
      <c r="H130" s="661">
        <v>0.66025933643353196</v>
      </c>
      <c r="I130" s="661">
        <v>0.28551776230305398</v>
      </c>
      <c r="J130" s="520">
        <v>2.7190172800083099</v>
      </c>
      <c r="K130" s="493">
        <v>1.2385773229555399</v>
      </c>
      <c r="L130" s="493">
        <v>0.72782396195824794</v>
      </c>
      <c r="M130" s="493">
        <v>0.479554105156826</v>
      </c>
      <c r="N130" s="661">
        <v>0.113195166210745</v>
      </c>
      <c r="O130" s="493">
        <v>2.12644131837822</v>
      </c>
      <c r="P130" s="661">
        <v>0.43774961100611098</v>
      </c>
      <c r="Q130" s="661">
        <v>0.22888537139967299</v>
      </c>
      <c r="R130" s="701">
        <v>2.54513695335101</v>
      </c>
    </row>
    <row r="131" spans="1:18" x14ac:dyDescent="0.3">
      <c r="A131" s="1418"/>
      <c r="B131" s="598" t="s">
        <v>154</v>
      </c>
      <c r="C131" s="535">
        <f>C125/$J$125 * 100</f>
        <v>34.559891105504121</v>
      </c>
      <c r="D131" s="535">
        <f t="shared" ref="D131:I131" si="32">D125/$J$125 * 100</f>
        <v>2.3872367204513871</v>
      </c>
      <c r="E131" s="535">
        <f t="shared" si="32"/>
        <v>14.368817560422345</v>
      </c>
      <c r="F131" s="532">
        <f t="shared" si="32"/>
        <v>3.5384162732546431</v>
      </c>
      <c r="G131" s="535">
        <f t="shared" si="32"/>
        <v>40.208023310223744</v>
      </c>
      <c r="H131" s="532">
        <f t="shared" si="32"/>
        <v>4.0403066840900275</v>
      </c>
      <c r="I131" s="532">
        <f t="shared" si="32"/>
        <v>0.89730834605399812</v>
      </c>
      <c r="J131" s="795">
        <f>SUM(C131:I131)</f>
        <v>100.00000000000026</v>
      </c>
      <c r="K131" s="535">
        <f>K125/$R$125 * 100</f>
        <v>22.444246375413378</v>
      </c>
      <c r="L131" s="535">
        <f t="shared" ref="L131:Q131" si="33">L125/$R$125 * 100</f>
        <v>5.7340645888615951</v>
      </c>
      <c r="M131" s="535">
        <f t="shared" si="33"/>
        <v>11.816960552866707</v>
      </c>
      <c r="N131" s="532">
        <f t="shared" si="33"/>
        <v>0.56129503614009391</v>
      </c>
      <c r="O131" s="535">
        <f t="shared" si="33"/>
        <v>54.827910468063301</v>
      </c>
      <c r="P131" s="532">
        <f t="shared" si="33"/>
        <v>3.3424452307913146</v>
      </c>
      <c r="Q131" s="532">
        <f t="shared" si="33"/>
        <v>1.2730777478635167</v>
      </c>
      <c r="R131" s="795">
        <f>SUM(K131:Q131)</f>
        <v>99.999999999999901</v>
      </c>
    </row>
    <row r="132" spans="1:18" ht="15" thickBot="1" x14ac:dyDescent="0.35">
      <c r="A132" s="1360" t="s">
        <v>107</v>
      </c>
      <c r="B132" s="471" t="s">
        <v>1106</v>
      </c>
      <c r="C132" s="493">
        <v>11.235882426919</v>
      </c>
      <c r="D132" s="661">
        <v>1.6290611158877799</v>
      </c>
      <c r="E132" s="493">
        <v>3.6463243829855201</v>
      </c>
      <c r="F132" s="661">
        <v>1.5406037788181699</v>
      </c>
      <c r="G132" s="493">
        <v>16.552644256176599</v>
      </c>
      <c r="H132" s="493">
        <v>2.1053271296599601</v>
      </c>
      <c r="I132" s="661">
        <v>0.44082204756295701</v>
      </c>
      <c r="J132" s="699">
        <v>37.150665138009899</v>
      </c>
      <c r="K132" s="500">
        <v>7.3429938988442203</v>
      </c>
      <c r="L132" s="674">
        <v>1.14038683933848</v>
      </c>
      <c r="M132" s="500">
        <v>6.3768742891036601</v>
      </c>
      <c r="N132" s="674">
        <v>0.116426109866912</v>
      </c>
      <c r="O132" s="500">
        <v>14.631275533671801</v>
      </c>
      <c r="P132" s="500">
        <v>2.0072068408351198</v>
      </c>
      <c r="Q132" s="674">
        <v>0.13637884077092499</v>
      </c>
      <c r="R132" s="699">
        <v>31.751542352431098</v>
      </c>
    </row>
    <row r="133" spans="1:18" ht="15" thickBot="1" x14ac:dyDescent="0.35">
      <c r="A133" s="1361"/>
      <c r="B133" s="473" t="s">
        <v>17</v>
      </c>
      <c r="C133" s="502">
        <v>1155</v>
      </c>
      <c r="D133" s="529">
        <v>1155</v>
      </c>
      <c r="E133" s="502">
        <v>1155</v>
      </c>
      <c r="F133" s="529">
        <v>1155</v>
      </c>
      <c r="G133" s="502">
        <v>1155</v>
      </c>
      <c r="H133" s="502">
        <v>1155</v>
      </c>
      <c r="I133" s="529">
        <v>1155</v>
      </c>
      <c r="J133" s="516">
        <v>1155</v>
      </c>
      <c r="K133" s="502">
        <v>1202</v>
      </c>
      <c r="L133" s="529">
        <v>1202</v>
      </c>
      <c r="M133" s="502">
        <v>1202</v>
      </c>
      <c r="N133" s="529">
        <v>1202</v>
      </c>
      <c r="O133" s="502">
        <v>1202</v>
      </c>
      <c r="P133" s="502">
        <v>1202</v>
      </c>
      <c r="Q133" s="529">
        <v>1202</v>
      </c>
      <c r="R133" s="516">
        <v>1202</v>
      </c>
    </row>
    <row r="134" spans="1:18" ht="15" thickBot="1" x14ac:dyDescent="0.35">
      <c r="A134" s="1361"/>
      <c r="B134" s="473" t="s">
        <v>18</v>
      </c>
      <c r="C134" s="502">
        <v>1001</v>
      </c>
      <c r="D134" s="529">
        <v>1001</v>
      </c>
      <c r="E134" s="502">
        <v>1001</v>
      </c>
      <c r="F134" s="529">
        <v>1001</v>
      </c>
      <c r="G134" s="502">
        <v>1001</v>
      </c>
      <c r="H134" s="502">
        <v>1001</v>
      </c>
      <c r="I134" s="529">
        <v>1001</v>
      </c>
      <c r="J134" s="516">
        <v>1001</v>
      </c>
      <c r="K134" s="502">
        <v>1043</v>
      </c>
      <c r="L134" s="529">
        <v>1043</v>
      </c>
      <c r="M134" s="502">
        <v>1043</v>
      </c>
      <c r="N134" s="529">
        <v>1043</v>
      </c>
      <c r="O134" s="502">
        <v>1043</v>
      </c>
      <c r="P134" s="502">
        <v>1043</v>
      </c>
      <c r="Q134" s="529">
        <v>1043</v>
      </c>
      <c r="R134" s="516">
        <v>1043</v>
      </c>
    </row>
    <row r="135" spans="1:18" ht="15" thickBot="1" x14ac:dyDescent="0.35">
      <c r="A135" s="1361"/>
      <c r="B135" s="471" t="s">
        <v>1107</v>
      </c>
      <c r="C135" s="496">
        <v>0</v>
      </c>
      <c r="D135" s="529">
        <v>0</v>
      </c>
      <c r="E135" s="496">
        <v>0</v>
      </c>
      <c r="F135" s="529">
        <v>0</v>
      </c>
      <c r="G135" s="493">
        <v>0.17799999999999999</v>
      </c>
      <c r="H135" s="496">
        <v>0</v>
      </c>
      <c r="I135" s="529">
        <v>0</v>
      </c>
      <c r="J135" s="1102">
        <v>12.77</v>
      </c>
      <c r="K135" s="496">
        <v>0</v>
      </c>
      <c r="L135" s="529">
        <v>0</v>
      </c>
      <c r="M135" s="496">
        <v>0</v>
      </c>
      <c r="N135" s="529">
        <v>0</v>
      </c>
      <c r="O135" s="496">
        <v>0</v>
      </c>
      <c r="P135" s="496">
        <v>0</v>
      </c>
      <c r="Q135" s="529">
        <v>0</v>
      </c>
      <c r="R135" s="1102">
        <v>10.404</v>
      </c>
    </row>
    <row r="136" spans="1:18" ht="15" thickBot="1" x14ac:dyDescent="0.35">
      <c r="A136" s="1361"/>
      <c r="B136" s="473" t="s">
        <v>287</v>
      </c>
      <c r="C136" s="493">
        <v>30.217350744366101</v>
      </c>
      <c r="D136" s="661">
        <v>14.2581785538469</v>
      </c>
      <c r="E136" s="493">
        <v>13.7455701742601</v>
      </c>
      <c r="F136" s="661">
        <v>13.7074236748754</v>
      </c>
      <c r="G136" s="493">
        <v>45.631044254508097</v>
      </c>
      <c r="H136" s="493">
        <v>16.143093598157101</v>
      </c>
      <c r="I136" s="661">
        <v>6.4194421313449697</v>
      </c>
      <c r="J136" s="520">
        <v>60.759762255581897</v>
      </c>
      <c r="K136" s="497">
        <v>23.8157400555775</v>
      </c>
      <c r="L136" s="531">
        <v>11.2810230845362</v>
      </c>
      <c r="M136" s="497">
        <v>23.774675942821101</v>
      </c>
      <c r="N136" s="531">
        <v>1.6869002517512199</v>
      </c>
      <c r="O136" s="497">
        <v>42.977783340319803</v>
      </c>
      <c r="P136" s="497">
        <v>10.996942566543201</v>
      </c>
      <c r="Q136" s="531">
        <v>2.6413116543912301</v>
      </c>
      <c r="R136" s="520">
        <v>54.822693219168301</v>
      </c>
    </row>
    <row r="137" spans="1:18" ht="15" thickBot="1" x14ac:dyDescent="0.35">
      <c r="A137" s="1361"/>
      <c r="B137" s="471" t="s">
        <v>254</v>
      </c>
      <c r="C137" s="493">
        <v>1.7910598584581601</v>
      </c>
      <c r="D137" s="661">
        <v>0.84511880206061796</v>
      </c>
      <c r="E137" s="493">
        <v>0.81473518903132203</v>
      </c>
      <c r="F137" s="661">
        <v>0.81247414820194797</v>
      </c>
      <c r="G137" s="493">
        <v>2.7046689948163301</v>
      </c>
      <c r="H137" s="493">
        <v>0.956842549818264</v>
      </c>
      <c r="I137" s="661">
        <v>0.38049679511665102</v>
      </c>
      <c r="J137" s="520">
        <v>3.6013869020507601</v>
      </c>
      <c r="K137" s="497">
        <v>1.3829060634653501</v>
      </c>
      <c r="L137" s="531">
        <v>0.65505397645806696</v>
      </c>
      <c r="M137" s="497">
        <v>1.3805215979652601</v>
      </c>
      <c r="N137" s="531">
        <v>9.7953058824290104E-2</v>
      </c>
      <c r="O137" s="497">
        <v>2.4955864078516901</v>
      </c>
      <c r="P137" s="497">
        <v>0.63855830301150696</v>
      </c>
      <c r="Q137" s="531">
        <v>0.15337276497959901</v>
      </c>
      <c r="R137" s="520">
        <v>3.18338353926285</v>
      </c>
    </row>
    <row r="138" spans="1:18" x14ac:dyDescent="0.3">
      <c r="A138" s="1418"/>
      <c r="B138" s="598" t="s">
        <v>154</v>
      </c>
      <c r="C138" s="535">
        <f>C132/$J$132 * 100</f>
        <v>30.2440949177603</v>
      </c>
      <c r="D138" s="532">
        <f t="shared" ref="D138:I138" si="34">D132/$J$132 * 100</f>
        <v>4.385011977136962</v>
      </c>
      <c r="E138" s="535">
        <f t="shared" si="34"/>
        <v>9.8149639298244011</v>
      </c>
      <c r="F138" s="532">
        <f t="shared" si="34"/>
        <v>4.146907661262663</v>
      </c>
      <c r="G138" s="535">
        <f t="shared" si="34"/>
        <v>44.555445224696982</v>
      </c>
      <c r="H138" s="535">
        <f t="shared" si="34"/>
        <v>5.6669971367644241</v>
      </c>
      <c r="I138" s="532">
        <f t="shared" si="34"/>
        <v>1.1865791525544975</v>
      </c>
      <c r="J138" s="795">
        <f>SUM(C138:I138)</f>
        <v>100.00000000000023</v>
      </c>
      <c r="K138" s="535">
        <f>K132/$R$132 * 100</f>
        <v>23.126416403145196</v>
      </c>
      <c r="L138" s="532">
        <f t="shared" ref="L138:Q138" si="35">L132/$R$132 * 100</f>
        <v>3.5915951001075217</v>
      </c>
      <c r="M138" s="535">
        <f t="shared" si="35"/>
        <v>20.083667805244133</v>
      </c>
      <c r="N138" s="532">
        <f t="shared" si="35"/>
        <v>0.36667859650602985</v>
      </c>
      <c r="O138" s="535">
        <f t="shared" si="35"/>
        <v>46.080519085560383</v>
      </c>
      <c r="P138" s="535">
        <f t="shared" si="35"/>
        <v>6.3216042186417924</v>
      </c>
      <c r="Q138" s="532">
        <f t="shared" si="35"/>
        <v>0.42951879079500205</v>
      </c>
      <c r="R138" s="795">
        <f>SUM(K138:Q138)</f>
        <v>100.00000000000006</v>
      </c>
    </row>
    <row r="139" spans="1:18" ht="15" thickBot="1" x14ac:dyDescent="0.35">
      <c r="A139" s="1360" t="s">
        <v>117</v>
      </c>
      <c r="B139" s="471" t="s">
        <v>1106</v>
      </c>
      <c r="C139" s="493">
        <v>10.1297771664705</v>
      </c>
      <c r="D139" s="661">
        <v>1.0372400297902999</v>
      </c>
      <c r="E139" s="493">
        <v>4.5443702835437296</v>
      </c>
      <c r="F139" s="661">
        <v>3.7079789663236302</v>
      </c>
      <c r="G139" s="493">
        <v>14.5870451465443</v>
      </c>
      <c r="H139" s="493">
        <v>2.13156206400327</v>
      </c>
      <c r="I139" s="661">
        <v>0.40228555606113298</v>
      </c>
      <c r="J139" s="699">
        <v>36.5402592127368</v>
      </c>
      <c r="K139" s="500">
        <v>5.66504265123928</v>
      </c>
      <c r="L139" s="500">
        <v>2.0443382828154801</v>
      </c>
      <c r="M139" s="500">
        <v>4.5535436659703104</v>
      </c>
      <c r="N139" s="674">
        <v>0.125414407794539</v>
      </c>
      <c r="O139" s="500">
        <v>15.125155052610101</v>
      </c>
      <c r="P139" s="500">
        <v>1.4248441832607099</v>
      </c>
      <c r="Q139" s="674">
        <v>0.119037273609296</v>
      </c>
      <c r="R139" s="699">
        <v>29.0573755172997</v>
      </c>
    </row>
    <row r="140" spans="1:18" ht="15" thickBot="1" x14ac:dyDescent="0.35">
      <c r="A140" s="1361"/>
      <c r="B140" s="473" t="s">
        <v>17</v>
      </c>
      <c r="C140" s="496">
        <v>524</v>
      </c>
      <c r="D140" s="529">
        <v>524</v>
      </c>
      <c r="E140" s="496">
        <v>524</v>
      </c>
      <c r="F140" s="529">
        <v>524</v>
      </c>
      <c r="G140" s="496">
        <v>524</v>
      </c>
      <c r="H140" s="496">
        <v>524</v>
      </c>
      <c r="I140" s="529">
        <v>524</v>
      </c>
      <c r="J140" s="516">
        <v>524</v>
      </c>
      <c r="K140" s="496">
        <v>624</v>
      </c>
      <c r="L140" s="496">
        <v>624</v>
      </c>
      <c r="M140" s="496">
        <v>624</v>
      </c>
      <c r="N140" s="529">
        <v>624</v>
      </c>
      <c r="O140" s="496">
        <v>624</v>
      </c>
      <c r="P140" s="496">
        <v>624</v>
      </c>
      <c r="Q140" s="529">
        <v>624</v>
      </c>
      <c r="R140" s="516">
        <v>624</v>
      </c>
    </row>
    <row r="141" spans="1:18" ht="15" thickBot="1" x14ac:dyDescent="0.35">
      <c r="A141" s="1361"/>
      <c r="B141" s="473" t="s">
        <v>18</v>
      </c>
      <c r="C141" s="496">
        <v>475</v>
      </c>
      <c r="D141" s="529">
        <v>475</v>
      </c>
      <c r="E141" s="496">
        <v>475</v>
      </c>
      <c r="F141" s="529">
        <v>475</v>
      </c>
      <c r="G141" s="496">
        <v>475</v>
      </c>
      <c r="H141" s="496">
        <v>475</v>
      </c>
      <c r="I141" s="529">
        <v>475</v>
      </c>
      <c r="J141" s="516">
        <v>475</v>
      </c>
      <c r="K141" s="496">
        <v>563</v>
      </c>
      <c r="L141" s="496">
        <v>563</v>
      </c>
      <c r="M141" s="496">
        <v>563</v>
      </c>
      <c r="N141" s="529">
        <v>563</v>
      </c>
      <c r="O141" s="496">
        <v>563</v>
      </c>
      <c r="P141" s="496">
        <v>563</v>
      </c>
      <c r="Q141" s="529">
        <v>563</v>
      </c>
      <c r="R141" s="516">
        <v>563</v>
      </c>
    </row>
    <row r="142" spans="1:18" ht="15" thickBot="1" x14ac:dyDescent="0.35">
      <c r="A142" s="1361"/>
      <c r="B142" s="471" t="s">
        <v>1107</v>
      </c>
      <c r="C142" s="496">
        <v>0</v>
      </c>
      <c r="D142" s="529">
        <v>0</v>
      </c>
      <c r="E142" s="496">
        <v>0</v>
      </c>
      <c r="F142" s="529">
        <v>0</v>
      </c>
      <c r="G142" s="496">
        <v>0</v>
      </c>
      <c r="H142" s="496">
        <v>0</v>
      </c>
      <c r="I142" s="529">
        <v>0</v>
      </c>
      <c r="J142" s="1102">
        <v>15.288</v>
      </c>
      <c r="K142" s="496">
        <v>0</v>
      </c>
      <c r="L142" s="496">
        <v>0</v>
      </c>
      <c r="M142" s="496">
        <v>0</v>
      </c>
      <c r="N142" s="529">
        <v>0</v>
      </c>
      <c r="O142" s="493">
        <v>0.21</v>
      </c>
      <c r="P142" s="496">
        <v>0</v>
      </c>
      <c r="Q142" s="529">
        <v>0</v>
      </c>
      <c r="R142" s="1102">
        <v>11.831</v>
      </c>
    </row>
    <row r="143" spans="1:18" ht="15" thickBot="1" x14ac:dyDescent="0.35">
      <c r="A143" s="1361"/>
      <c r="B143" s="473" t="s">
        <v>287</v>
      </c>
      <c r="C143" s="493">
        <v>26.990330293815301</v>
      </c>
      <c r="D143" s="661">
        <v>7.0717256756709004</v>
      </c>
      <c r="E143" s="493">
        <v>15.512762081084899</v>
      </c>
      <c r="F143" s="661">
        <v>26.600092675425302</v>
      </c>
      <c r="G143" s="493">
        <v>46.139070074268403</v>
      </c>
      <c r="H143" s="493">
        <v>10.7011493872588</v>
      </c>
      <c r="I143" s="661">
        <v>9.0271527785498993</v>
      </c>
      <c r="J143" s="520">
        <v>59.055193595684798</v>
      </c>
      <c r="K143" s="497">
        <v>16.055448617365698</v>
      </c>
      <c r="L143" s="497">
        <v>11.789284612497999</v>
      </c>
      <c r="M143" s="497">
        <v>14.4989127755175</v>
      </c>
      <c r="N143" s="531">
        <v>2.27773810743256</v>
      </c>
      <c r="O143" s="497">
        <v>42.694432617674799</v>
      </c>
      <c r="P143" s="497">
        <v>8.0610527374889305</v>
      </c>
      <c r="Q143" s="531">
        <v>1.3813207392688001</v>
      </c>
      <c r="R143" s="520">
        <v>49.014636204450603</v>
      </c>
    </row>
    <row r="144" spans="1:18" ht="15" thickBot="1" x14ac:dyDescent="0.35">
      <c r="A144" s="1361"/>
      <c r="B144" s="471" t="s">
        <v>254</v>
      </c>
      <c r="C144" s="493">
        <v>2.32237393229759</v>
      </c>
      <c r="D144" s="661">
        <v>0.60848426776388698</v>
      </c>
      <c r="E144" s="493">
        <v>1.3347904187486499</v>
      </c>
      <c r="F144" s="661">
        <v>2.2887960670960501</v>
      </c>
      <c r="G144" s="493">
        <v>3.97002083466485</v>
      </c>
      <c r="H144" s="493">
        <v>0.92077681569858205</v>
      </c>
      <c r="I144" s="661">
        <v>0.77673833804753201</v>
      </c>
      <c r="J144" s="520">
        <v>5.0813843580429596</v>
      </c>
      <c r="K144" s="497">
        <v>1.26893390396002</v>
      </c>
      <c r="L144" s="497">
        <v>0.93175988443277102</v>
      </c>
      <c r="M144" s="497">
        <v>1.1459139155734099</v>
      </c>
      <c r="N144" s="531">
        <v>0.18001982864164501</v>
      </c>
      <c r="O144" s="497">
        <v>3.3743319386483299</v>
      </c>
      <c r="P144" s="497">
        <v>0.63710104675279799</v>
      </c>
      <c r="Q144" s="531">
        <v>0.10917195527040301</v>
      </c>
      <c r="R144" s="520">
        <v>3.8738458919685099</v>
      </c>
    </row>
    <row r="145" spans="1:26" x14ac:dyDescent="0.3">
      <c r="A145" s="1418"/>
      <c r="B145" s="598" t="s">
        <v>154</v>
      </c>
      <c r="C145" s="535">
        <f>C139/$J$139 * 100</f>
        <v>27.722236745763357</v>
      </c>
      <c r="D145" s="532">
        <f t="shared" ref="D145:I145" si="36">D139/$J$139 * 100</f>
        <v>2.8386225279670438</v>
      </c>
      <c r="E145" s="535">
        <f t="shared" si="36"/>
        <v>12.436612058733571</v>
      </c>
      <c r="F145" s="532">
        <f t="shared" si="36"/>
        <v>10.147653700910649</v>
      </c>
      <c r="G145" s="535">
        <f t="shared" si="36"/>
        <v>39.920475280754737</v>
      </c>
      <c r="H145" s="535">
        <f t="shared" si="36"/>
        <v>5.8334618033039947</v>
      </c>
      <c r="I145" s="532">
        <f t="shared" si="36"/>
        <v>1.100937882566823</v>
      </c>
      <c r="J145" s="795">
        <f>SUM(C145:I145)</f>
        <v>100.00000000000018</v>
      </c>
      <c r="K145" s="535">
        <f>K139/$R$139 * 100</f>
        <v>19.496057542659077</v>
      </c>
      <c r="L145" s="535">
        <f t="shared" ref="L145:Q145" si="37">L139/$R$139 * 100</f>
        <v>7.0355228110617078</v>
      </c>
      <c r="M145" s="535">
        <f t="shared" si="37"/>
        <v>15.670870424134817</v>
      </c>
      <c r="N145" s="532">
        <f t="shared" si="37"/>
        <v>0.43160955028396092</v>
      </c>
      <c r="O145" s="535">
        <f t="shared" si="37"/>
        <v>52.052722530309516</v>
      </c>
      <c r="P145" s="535">
        <f t="shared" si="37"/>
        <v>4.90355428835068</v>
      </c>
      <c r="Q145" s="532">
        <f t="shared" si="37"/>
        <v>0.4096628532003021</v>
      </c>
      <c r="R145" s="795">
        <f>SUM(K145:Q145)</f>
        <v>100.00000000000006</v>
      </c>
    </row>
    <row r="146" spans="1:26" ht="15" thickBot="1" x14ac:dyDescent="0.35">
      <c r="A146" s="1360" t="s">
        <v>125</v>
      </c>
      <c r="B146" s="471" t="s">
        <v>1106</v>
      </c>
      <c r="C146" s="493">
        <v>14.6733827136486</v>
      </c>
      <c r="D146" s="661">
        <v>2.8131380041441498</v>
      </c>
      <c r="E146" s="661">
        <v>8.9839707835522304</v>
      </c>
      <c r="F146" s="661">
        <v>3.2329340633089299</v>
      </c>
      <c r="G146" s="661">
        <v>10.2696952862236</v>
      </c>
      <c r="H146" s="661">
        <v>2.39863579562296</v>
      </c>
      <c r="I146" s="661">
        <v>3.23051983273763E-2</v>
      </c>
      <c r="J146" s="1117">
        <v>42.404061844827801</v>
      </c>
      <c r="K146" s="661">
        <v>4.5297783934252598</v>
      </c>
      <c r="L146" s="661">
        <v>2.9628565281963102</v>
      </c>
      <c r="M146" s="661">
        <v>6.8335046421417296</v>
      </c>
      <c r="N146" s="496">
        <v>0</v>
      </c>
      <c r="O146" s="661">
        <v>13.9624882628802</v>
      </c>
      <c r="P146" s="661">
        <v>1.30818647989</v>
      </c>
      <c r="Q146" s="496">
        <v>0</v>
      </c>
      <c r="R146" s="699">
        <v>29.596814306533499</v>
      </c>
    </row>
    <row r="147" spans="1:26" ht="15" thickBot="1" x14ac:dyDescent="0.35">
      <c r="A147" s="1361"/>
      <c r="B147" s="473" t="s">
        <v>17</v>
      </c>
      <c r="C147" s="496">
        <v>155</v>
      </c>
      <c r="D147" s="529">
        <v>155</v>
      </c>
      <c r="E147" s="529">
        <v>155</v>
      </c>
      <c r="F147" s="529">
        <v>155</v>
      </c>
      <c r="G147" s="529">
        <v>155</v>
      </c>
      <c r="H147" s="529">
        <v>155</v>
      </c>
      <c r="I147" s="529">
        <v>155</v>
      </c>
      <c r="J147" s="1102">
        <v>155</v>
      </c>
      <c r="K147" s="529">
        <v>120</v>
      </c>
      <c r="L147" s="529">
        <v>120</v>
      </c>
      <c r="M147" s="529">
        <v>120</v>
      </c>
      <c r="N147" s="496">
        <v>120</v>
      </c>
      <c r="O147" s="529">
        <v>120</v>
      </c>
      <c r="P147" s="529">
        <v>120</v>
      </c>
      <c r="Q147" s="496">
        <v>120</v>
      </c>
      <c r="R147" s="1102">
        <v>120</v>
      </c>
    </row>
    <row r="148" spans="1:26" ht="15" thickBot="1" x14ac:dyDescent="0.35">
      <c r="A148" s="1361"/>
      <c r="B148" s="473" t="s">
        <v>18</v>
      </c>
      <c r="C148" s="496">
        <v>129</v>
      </c>
      <c r="D148" s="529">
        <v>129</v>
      </c>
      <c r="E148" s="529">
        <v>129</v>
      </c>
      <c r="F148" s="529">
        <v>129</v>
      </c>
      <c r="G148" s="529">
        <v>129</v>
      </c>
      <c r="H148" s="529">
        <v>129</v>
      </c>
      <c r="I148" s="529">
        <v>129</v>
      </c>
      <c r="J148" s="516">
        <v>129</v>
      </c>
      <c r="K148" s="529">
        <v>106</v>
      </c>
      <c r="L148" s="529">
        <v>106</v>
      </c>
      <c r="M148" s="529">
        <v>106</v>
      </c>
      <c r="N148" s="496">
        <v>106</v>
      </c>
      <c r="O148" s="529">
        <v>106</v>
      </c>
      <c r="P148" s="529">
        <v>106</v>
      </c>
      <c r="Q148" s="496">
        <v>106</v>
      </c>
      <c r="R148" s="1102">
        <v>106</v>
      </c>
    </row>
    <row r="149" spans="1:26" ht="15" thickBot="1" x14ac:dyDescent="0.35">
      <c r="A149" s="1361"/>
      <c r="B149" s="471" t="s">
        <v>1107</v>
      </c>
      <c r="C149" s="496">
        <v>0</v>
      </c>
      <c r="D149" s="529">
        <v>0</v>
      </c>
      <c r="E149" s="529">
        <v>0</v>
      </c>
      <c r="F149" s="529">
        <v>0</v>
      </c>
      <c r="G149" s="529">
        <v>0</v>
      </c>
      <c r="H149" s="529">
        <v>0</v>
      </c>
      <c r="I149" s="529">
        <v>0</v>
      </c>
      <c r="J149" s="1118">
        <v>22.215</v>
      </c>
      <c r="K149" s="529">
        <v>0</v>
      </c>
      <c r="L149" s="529">
        <v>0</v>
      </c>
      <c r="M149" s="529">
        <v>0</v>
      </c>
      <c r="N149" s="496">
        <v>0</v>
      </c>
      <c r="O149" s="529">
        <v>0</v>
      </c>
      <c r="P149" s="529">
        <v>0</v>
      </c>
      <c r="Q149" s="496">
        <v>0</v>
      </c>
      <c r="R149" s="1102">
        <v>10.452999999999999</v>
      </c>
    </row>
    <row r="150" spans="1:26" ht="15" thickBot="1" x14ac:dyDescent="0.35">
      <c r="A150" s="1361"/>
      <c r="B150" s="473" t="s">
        <v>287</v>
      </c>
      <c r="C150" s="493">
        <v>34.323438297082603</v>
      </c>
      <c r="D150" s="661">
        <v>13.700082149543199</v>
      </c>
      <c r="E150" s="661">
        <v>28.970133447132898</v>
      </c>
      <c r="F150" s="661">
        <v>27.297284124521401</v>
      </c>
      <c r="G150" s="661">
        <v>32.446145095471799</v>
      </c>
      <c r="H150" s="661">
        <v>13.2778306229688</v>
      </c>
      <c r="I150" s="661">
        <v>0.45295468822857399</v>
      </c>
      <c r="J150" s="520">
        <v>59.082806335600402</v>
      </c>
      <c r="K150" s="531">
        <v>14.346092514161599</v>
      </c>
      <c r="L150" s="531">
        <v>18.5278593586096</v>
      </c>
      <c r="M150" s="531">
        <v>21.211809145276501</v>
      </c>
      <c r="N150" s="495">
        <v>0</v>
      </c>
      <c r="O150" s="531">
        <v>42.087989567807902</v>
      </c>
      <c r="P150" s="531">
        <v>8.0989894498496504</v>
      </c>
      <c r="Q150" s="495">
        <v>0</v>
      </c>
      <c r="R150" s="520">
        <v>50.596350058767598</v>
      </c>
    </row>
    <row r="151" spans="1:26" ht="15" thickBot="1" x14ac:dyDescent="0.35">
      <c r="A151" s="1361"/>
      <c r="B151" s="471" t="s">
        <v>254</v>
      </c>
      <c r="C151" s="493">
        <v>5.6671757949853303</v>
      </c>
      <c r="D151" s="661">
        <v>2.2620336947362598</v>
      </c>
      <c r="E151" s="661">
        <v>4.7832865002642002</v>
      </c>
      <c r="F151" s="661">
        <v>4.5070807452432202</v>
      </c>
      <c r="G151" s="661">
        <v>5.3572141151508301</v>
      </c>
      <c r="H151" s="661">
        <v>2.1923153404710001</v>
      </c>
      <c r="I151" s="661">
        <v>7.4787782713839804E-2</v>
      </c>
      <c r="J151" s="520">
        <v>9.7552187827692194</v>
      </c>
      <c r="K151" s="531">
        <v>2.6130724320316601</v>
      </c>
      <c r="L151" s="531">
        <v>3.37476134820337</v>
      </c>
      <c r="M151" s="531">
        <v>3.8636300202528</v>
      </c>
      <c r="N151" s="495">
        <v>0</v>
      </c>
      <c r="O151" s="531">
        <v>7.6661268669994902</v>
      </c>
      <c r="P151" s="531">
        <v>1.47519235902224</v>
      </c>
      <c r="Q151" s="495">
        <v>0</v>
      </c>
      <c r="R151" s="520">
        <v>9.2158842116399899</v>
      </c>
    </row>
    <row r="152" spans="1:26" x14ac:dyDescent="0.3">
      <c r="A152" s="1418"/>
      <c r="B152" s="598" t="s">
        <v>154</v>
      </c>
      <c r="C152" s="535">
        <f>C146/$J$146 * 100</f>
        <v>34.603719727001511</v>
      </c>
      <c r="D152" s="532">
        <f t="shared" ref="D152:I152" si="38">D146/$J$146 * 100</f>
        <v>6.6341239064277984</v>
      </c>
      <c r="E152" s="532">
        <f t="shared" si="38"/>
        <v>21.186580701697665</v>
      </c>
      <c r="F152" s="532">
        <f t="shared" si="38"/>
        <v>7.6241141123212088</v>
      </c>
      <c r="G152" s="532">
        <f t="shared" si="38"/>
        <v>24.218659344013378</v>
      </c>
      <c r="H152" s="532">
        <f t="shared" si="38"/>
        <v>5.6566180013614229</v>
      </c>
      <c r="I152" s="532">
        <f t="shared" si="38"/>
        <v>7.6184207177116686E-2</v>
      </c>
      <c r="J152" s="795">
        <f>SUM(C152:I152)</f>
        <v>100.0000000000001</v>
      </c>
      <c r="K152" s="532">
        <f>K146/$R$146 * 100</f>
        <v>15.304952575336159</v>
      </c>
      <c r="L152" s="532">
        <f t="shared" ref="L152:Q152" si="39">L146/$R$146 * 100</f>
        <v>10.010727835469304</v>
      </c>
      <c r="M152" s="532">
        <f t="shared" si="39"/>
        <v>23.088649242338331</v>
      </c>
      <c r="N152" s="532">
        <f t="shared" si="39"/>
        <v>0</v>
      </c>
      <c r="O152" s="532">
        <f t="shared" si="39"/>
        <v>47.175645724134505</v>
      </c>
      <c r="P152" s="532">
        <f t="shared" si="39"/>
        <v>4.4200246227217024</v>
      </c>
      <c r="Q152" s="532">
        <f t="shared" si="39"/>
        <v>0</v>
      </c>
      <c r="R152" s="795">
        <f>SUM(K152:Q152)</f>
        <v>99.999999999999986</v>
      </c>
    </row>
    <row r="153" spans="1:26" ht="50.25" customHeight="1" x14ac:dyDescent="0.3">
      <c r="A153" s="1209" t="s">
        <v>1278</v>
      </c>
      <c r="B153" s="1209"/>
      <c r="C153" s="1209"/>
      <c r="D153" s="1209"/>
      <c r="E153" s="1209"/>
      <c r="F153" s="1209"/>
      <c r="G153" s="1209"/>
      <c r="H153" s="1209"/>
      <c r="I153" s="1209"/>
      <c r="J153" s="1209"/>
      <c r="K153" s="1209"/>
      <c r="L153" s="1209"/>
      <c r="M153" s="1209"/>
      <c r="N153" s="1209"/>
      <c r="O153" s="1209"/>
      <c r="P153" s="1209"/>
      <c r="Q153" s="1209"/>
      <c r="R153" s="1209"/>
      <c r="S153" s="1119"/>
      <c r="T153" s="1119"/>
      <c r="U153" s="1119"/>
      <c r="V153" s="1119"/>
      <c r="W153" s="1119"/>
      <c r="X153" s="1119"/>
      <c r="Y153" s="1119"/>
      <c r="Z153" s="1119"/>
    </row>
    <row r="154" spans="1:26" x14ac:dyDescent="0.3">
      <c r="A154" s="1215" t="s">
        <v>290</v>
      </c>
      <c r="B154" s="1215"/>
      <c r="C154" s="1215"/>
      <c r="D154" s="1215"/>
      <c r="E154" s="1215"/>
      <c r="F154" s="1215"/>
    </row>
    <row r="155" spans="1:26" x14ac:dyDescent="0.3">
      <c r="A155" s="1215" t="s">
        <v>291</v>
      </c>
      <c r="B155" s="1215"/>
      <c r="C155" s="1215"/>
      <c r="D155" s="1215"/>
      <c r="E155" s="1215"/>
      <c r="F155" s="1215"/>
    </row>
  </sheetData>
  <mergeCells count="27">
    <mergeCell ref="A153:R153"/>
    <mergeCell ref="A154:F154"/>
    <mergeCell ref="A155:F155"/>
    <mergeCell ref="A110:A116"/>
    <mergeCell ref="A117:A123"/>
    <mergeCell ref="A125:A131"/>
    <mergeCell ref="A132:A138"/>
    <mergeCell ref="A139:A145"/>
    <mergeCell ref="A146:A152"/>
    <mergeCell ref="A103:A109"/>
    <mergeCell ref="A25:A31"/>
    <mergeCell ref="A32:A38"/>
    <mergeCell ref="A39:A45"/>
    <mergeCell ref="A46:A52"/>
    <mergeCell ref="A53:A59"/>
    <mergeCell ref="A60:A66"/>
    <mergeCell ref="A67:A73"/>
    <mergeCell ref="A74:A80"/>
    <mergeCell ref="A82:A88"/>
    <mergeCell ref="A89:A95"/>
    <mergeCell ref="A96:A102"/>
    <mergeCell ref="A17:A23"/>
    <mergeCell ref="A1:R1"/>
    <mergeCell ref="A5:R5"/>
    <mergeCell ref="C6:J6"/>
    <mergeCell ref="K6:R6"/>
    <mergeCell ref="A9:A15"/>
  </mergeCells>
  <hyperlinks>
    <hyperlink ref="A3" location="Kapitel6" display="&lt;  Zurück zur Übersicht"/>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R34"/>
  <sheetViews>
    <sheetView showGridLines="0" workbookViewId="0">
      <selection sqref="A1:K1"/>
    </sheetView>
  </sheetViews>
  <sheetFormatPr baseColWidth="10" defaultColWidth="11.44140625" defaultRowHeight="13.2" x14ac:dyDescent="0.25"/>
  <cols>
    <col min="1" max="1" width="18.88671875" style="121" customWidth="1"/>
    <col min="2" max="2" width="26" style="121" customWidth="1"/>
    <col min="3" max="3" width="11.44140625" style="121"/>
    <col min="4" max="4" width="12.44140625" style="121" bestFit="1" customWidth="1"/>
    <col min="5" max="6" width="11.44140625" style="121"/>
    <col min="7" max="8" width="11.44140625" style="121" customWidth="1"/>
    <col min="9" max="16384" width="11.44140625" style="121"/>
  </cols>
  <sheetData>
    <row r="1" spans="1:14" ht="24.6" x14ac:dyDescent="0.4">
      <c r="A1" s="1201" t="s">
        <v>307</v>
      </c>
      <c r="B1" s="1201"/>
      <c r="C1" s="1201"/>
      <c r="D1" s="1201"/>
      <c r="E1" s="1201"/>
      <c r="F1" s="1201"/>
      <c r="G1" s="1201"/>
      <c r="H1" s="1201"/>
      <c r="I1" s="1201"/>
      <c r="J1" s="1201"/>
      <c r="K1" s="1201"/>
    </row>
    <row r="2" spans="1:14" ht="15" x14ac:dyDescent="0.25">
      <c r="A2" s="149"/>
    </row>
    <row r="3" spans="1:14" x14ac:dyDescent="0.25">
      <c r="A3" s="434" t="s">
        <v>7</v>
      </c>
    </row>
    <row r="4" spans="1:14" ht="15.6" x14ac:dyDescent="0.3">
      <c r="A4" s="168"/>
    </row>
    <row r="5" spans="1:14" ht="15" customHeight="1" x14ac:dyDescent="0.25">
      <c r="A5" s="1229" t="s">
        <v>308</v>
      </c>
      <c r="B5" s="1229"/>
      <c r="C5" s="1229"/>
      <c r="D5" s="1229"/>
      <c r="E5" s="1229"/>
      <c r="F5" s="1229"/>
      <c r="G5" s="1229"/>
      <c r="H5" s="1229"/>
      <c r="I5" s="1229"/>
      <c r="J5" s="1229"/>
      <c r="K5" s="1229"/>
      <c r="L5" s="1229"/>
      <c r="M5" s="1229"/>
      <c r="N5" s="1229"/>
    </row>
    <row r="6" spans="1:14" x14ac:dyDescent="0.25">
      <c r="A6" s="169"/>
      <c r="B6" s="169" t="s">
        <v>295</v>
      </c>
      <c r="C6" s="155">
        <v>2010</v>
      </c>
      <c r="D6" s="155">
        <v>2011</v>
      </c>
      <c r="E6" s="155">
        <v>2012</v>
      </c>
      <c r="F6" s="155">
        <v>2013</v>
      </c>
      <c r="G6" s="155">
        <v>2014</v>
      </c>
      <c r="H6" s="155">
        <v>2015</v>
      </c>
      <c r="I6" s="155">
        <v>2016</v>
      </c>
      <c r="J6" s="155">
        <v>2017</v>
      </c>
      <c r="K6" s="155">
        <v>2018</v>
      </c>
      <c r="L6" s="155">
        <v>2019</v>
      </c>
      <c r="M6" s="155">
        <v>2020</v>
      </c>
      <c r="N6" s="155">
        <v>2021</v>
      </c>
    </row>
    <row r="7" spans="1:14" ht="13.8" thickBot="1" x14ac:dyDescent="0.3">
      <c r="A7" s="1238" t="s">
        <v>130</v>
      </c>
      <c r="B7" s="137" t="s">
        <v>296</v>
      </c>
      <c r="C7" s="125">
        <v>480990</v>
      </c>
      <c r="D7" s="125">
        <v>488368</v>
      </c>
      <c r="E7" s="125">
        <v>496854</v>
      </c>
      <c r="F7" s="125">
        <v>504791</v>
      </c>
      <c r="G7" s="125">
        <v>512043</v>
      </c>
      <c r="H7" s="125">
        <v>519826</v>
      </c>
      <c r="I7" s="125">
        <v>527314</v>
      </c>
      <c r="J7" s="125">
        <v>531863</v>
      </c>
      <c r="K7" s="125">
        <v>535407</v>
      </c>
      <c r="L7" s="125">
        <v>537981</v>
      </c>
      <c r="M7" s="125">
        <v>541507</v>
      </c>
      <c r="N7" s="125">
        <v>547337</v>
      </c>
    </row>
    <row r="8" spans="1:14" ht="13.8" thickBot="1" x14ac:dyDescent="0.3">
      <c r="A8" s="1247"/>
      <c r="B8" s="139" t="s">
        <v>309</v>
      </c>
      <c r="C8" s="125">
        <v>46</v>
      </c>
      <c r="D8" s="125">
        <v>108</v>
      </c>
      <c r="E8" s="125">
        <v>177</v>
      </c>
      <c r="F8" s="125">
        <v>269</v>
      </c>
      <c r="G8" s="125">
        <v>428</v>
      </c>
      <c r="H8" s="125">
        <v>682</v>
      </c>
      <c r="I8" s="125">
        <v>971</v>
      </c>
      <c r="J8" s="125">
        <v>1343</v>
      </c>
      <c r="K8" s="125">
        <v>1758</v>
      </c>
      <c r="L8" s="125">
        <v>2663</v>
      </c>
      <c r="M8" s="125">
        <v>3994</v>
      </c>
      <c r="N8" s="125">
        <v>6786</v>
      </c>
    </row>
    <row r="9" spans="1:14" ht="13.8" thickBot="1" x14ac:dyDescent="0.3">
      <c r="A9" s="1247"/>
      <c r="B9" s="139" t="s">
        <v>310</v>
      </c>
      <c r="C9" s="125">
        <v>1588</v>
      </c>
      <c r="D9" s="125">
        <v>2128</v>
      </c>
      <c r="E9" s="125">
        <v>2724</v>
      </c>
      <c r="F9" s="125">
        <v>3318</v>
      </c>
      <c r="G9" s="125">
        <v>3911</v>
      </c>
      <c r="H9" s="125">
        <v>4509</v>
      </c>
      <c r="I9" s="125">
        <v>5423</v>
      </c>
      <c r="J9" s="125">
        <v>6364</v>
      </c>
      <c r="K9" s="125">
        <v>7480</v>
      </c>
      <c r="L9" s="125">
        <v>8831</v>
      </c>
      <c r="M9" s="125">
        <v>11643</v>
      </c>
      <c r="N9" s="125">
        <v>17364</v>
      </c>
    </row>
    <row r="10" spans="1:14" x14ac:dyDescent="0.25">
      <c r="A10" s="1239"/>
      <c r="B10" s="170" t="s">
        <v>311</v>
      </c>
      <c r="C10" s="171">
        <v>1</v>
      </c>
      <c r="D10" s="171">
        <v>2</v>
      </c>
      <c r="E10" s="171">
        <v>103</v>
      </c>
      <c r="F10" s="171">
        <v>222</v>
      </c>
      <c r="G10" s="171">
        <v>319</v>
      </c>
      <c r="H10" s="171">
        <v>418</v>
      </c>
      <c r="I10" s="171">
        <v>494</v>
      </c>
      <c r="J10" s="171">
        <v>494</v>
      </c>
      <c r="K10" s="171">
        <v>525</v>
      </c>
      <c r="L10" s="171">
        <v>710</v>
      </c>
      <c r="M10" s="171">
        <v>1119</v>
      </c>
      <c r="N10" s="171">
        <v>1900</v>
      </c>
    </row>
    <row r="11" spans="1:14" ht="13.8" thickBot="1" x14ac:dyDescent="0.3">
      <c r="A11" s="1242" t="s">
        <v>19</v>
      </c>
      <c r="B11" s="137" t="s">
        <v>296</v>
      </c>
      <c r="C11" s="172">
        <v>4075825</v>
      </c>
      <c r="D11" s="172">
        <v>4163003</v>
      </c>
      <c r="E11" s="172">
        <v>4254725</v>
      </c>
      <c r="F11" s="172">
        <v>4320885</v>
      </c>
      <c r="G11" s="172">
        <v>4384490</v>
      </c>
      <c r="H11" s="172">
        <v>4458069</v>
      </c>
      <c r="I11" s="172">
        <v>4524029</v>
      </c>
      <c r="J11" s="172">
        <v>4570823</v>
      </c>
      <c r="K11" s="172">
        <v>4602688</v>
      </c>
      <c r="L11" s="172">
        <v>4623952</v>
      </c>
      <c r="M11" s="172">
        <v>4658335</v>
      </c>
      <c r="N11" s="172">
        <v>4709366</v>
      </c>
    </row>
    <row r="12" spans="1:14" ht="13.8" thickBot="1" x14ac:dyDescent="0.3">
      <c r="A12" s="1243"/>
      <c r="B12" s="139" t="s">
        <v>309</v>
      </c>
      <c r="C12" s="125">
        <v>665</v>
      </c>
      <c r="D12" s="125">
        <v>1044</v>
      </c>
      <c r="E12" s="125">
        <v>1758</v>
      </c>
      <c r="F12" s="125">
        <v>2683</v>
      </c>
      <c r="G12" s="125">
        <v>4439</v>
      </c>
      <c r="H12" s="125">
        <v>7531</v>
      </c>
      <c r="I12" s="125">
        <v>10724</v>
      </c>
      <c r="J12" s="125">
        <v>14539</v>
      </c>
      <c r="K12" s="125">
        <v>19181</v>
      </c>
      <c r="L12" s="125">
        <v>28716</v>
      </c>
      <c r="M12" s="125">
        <v>43396</v>
      </c>
      <c r="N12" s="125">
        <v>71697</v>
      </c>
    </row>
    <row r="13" spans="1:14" ht="13.8" thickBot="1" x14ac:dyDescent="0.3">
      <c r="A13" s="1243"/>
      <c r="B13" s="139" t="s">
        <v>310</v>
      </c>
      <c r="C13" s="125">
        <v>17139</v>
      </c>
      <c r="D13" s="125">
        <v>22001</v>
      </c>
      <c r="E13" s="125">
        <v>27321</v>
      </c>
      <c r="F13" s="125">
        <v>33160</v>
      </c>
      <c r="G13" s="125">
        <v>38839</v>
      </c>
      <c r="H13" s="125">
        <v>45285</v>
      </c>
      <c r="I13" s="125">
        <v>53445</v>
      </c>
      <c r="J13" s="125">
        <v>63435</v>
      </c>
      <c r="K13" s="125">
        <v>75082</v>
      </c>
      <c r="L13" s="125">
        <v>91277</v>
      </c>
      <c r="M13" s="125">
        <v>121844</v>
      </c>
      <c r="N13" s="125">
        <v>184263</v>
      </c>
    </row>
    <row r="14" spans="1:14" x14ac:dyDescent="0.25">
      <c r="A14" s="1244"/>
      <c r="B14" s="173" t="s">
        <v>311</v>
      </c>
      <c r="C14" s="174">
        <v>17</v>
      </c>
      <c r="D14" s="174">
        <v>31</v>
      </c>
      <c r="E14" s="174">
        <v>769</v>
      </c>
      <c r="F14" s="174">
        <v>1674</v>
      </c>
      <c r="G14" s="174">
        <v>2319</v>
      </c>
      <c r="H14" s="174">
        <v>3223</v>
      </c>
      <c r="I14" s="174">
        <v>3994</v>
      </c>
      <c r="J14" s="174">
        <v>4226</v>
      </c>
      <c r="K14" s="174">
        <v>4656</v>
      </c>
      <c r="L14" s="174">
        <v>7122</v>
      </c>
      <c r="M14" s="174">
        <v>11864</v>
      </c>
      <c r="N14" s="174">
        <v>22198</v>
      </c>
    </row>
    <row r="16" spans="1:14" ht="13.5" customHeight="1" x14ac:dyDescent="0.25">
      <c r="A16" s="1229" t="s">
        <v>308</v>
      </c>
      <c r="B16" s="1229"/>
      <c r="C16" s="1229"/>
      <c r="D16" s="1229"/>
      <c r="E16" s="1229"/>
      <c r="F16" s="1229"/>
      <c r="G16" s="1229"/>
      <c r="H16" s="1229"/>
      <c r="I16" s="1229"/>
      <c r="J16" s="1229"/>
      <c r="K16" s="1229"/>
      <c r="L16" s="1229"/>
      <c r="M16" s="1229"/>
      <c r="N16" s="1229"/>
    </row>
    <row r="17" spans="1:18" x14ac:dyDescent="0.25">
      <c r="A17" s="169"/>
      <c r="B17" s="169" t="s">
        <v>295</v>
      </c>
      <c r="C17" s="155">
        <v>2010</v>
      </c>
      <c r="D17" s="155">
        <v>2011</v>
      </c>
      <c r="E17" s="155">
        <v>2012</v>
      </c>
      <c r="F17" s="155">
        <v>2013</v>
      </c>
      <c r="G17" s="155">
        <v>2014</v>
      </c>
      <c r="H17" s="155">
        <v>2015</v>
      </c>
      <c r="I17" s="155">
        <v>2016</v>
      </c>
      <c r="J17" s="155">
        <v>2017</v>
      </c>
      <c r="K17" s="155">
        <v>2018</v>
      </c>
      <c r="L17" s="155">
        <v>2019</v>
      </c>
      <c r="M17" s="155">
        <v>2020</v>
      </c>
      <c r="N17" s="155">
        <v>2021</v>
      </c>
    </row>
    <row r="18" spans="1:18" ht="13.8" thickBot="1" x14ac:dyDescent="0.3">
      <c r="A18" s="1238" t="s">
        <v>130</v>
      </c>
      <c r="B18" s="137" t="s">
        <v>299</v>
      </c>
      <c r="C18" s="118">
        <f>C8/C7 *100</f>
        <v>9.5636083910268406E-3</v>
      </c>
      <c r="D18" s="118">
        <f t="shared" ref="D18:N18" si="0">D8/D7 *100</f>
        <v>2.2114471054614553E-2</v>
      </c>
      <c r="E18" s="118">
        <f t="shared" si="0"/>
        <v>3.5624147133765653E-2</v>
      </c>
      <c r="F18" s="118">
        <f t="shared" si="0"/>
        <v>5.3289381149822394E-2</v>
      </c>
      <c r="G18" s="118">
        <f t="shared" si="0"/>
        <v>8.3586730020720909E-2</v>
      </c>
      <c r="H18" s="118">
        <f t="shared" si="0"/>
        <v>0.13119774693839861</v>
      </c>
      <c r="I18" s="118">
        <f t="shared" si="0"/>
        <v>0.18414075863716875</v>
      </c>
      <c r="J18" s="118">
        <f t="shared" si="0"/>
        <v>0.25250863474240548</v>
      </c>
      <c r="K18" s="118">
        <f t="shared" si="0"/>
        <v>0.32834834060817286</v>
      </c>
      <c r="L18" s="118">
        <f t="shared" si="0"/>
        <v>0.49499889401298558</v>
      </c>
      <c r="M18" s="118">
        <f t="shared" si="0"/>
        <v>0.7375712594666366</v>
      </c>
      <c r="N18" s="118">
        <f t="shared" si="0"/>
        <v>1.2398211705037299</v>
      </c>
    </row>
    <row r="19" spans="1:18" ht="14.25" customHeight="1" thickBot="1" x14ac:dyDescent="0.3">
      <c r="A19" s="1247"/>
      <c r="B19" s="139" t="s">
        <v>312</v>
      </c>
      <c r="C19" s="118">
        <f>C9/C7 * 100</f>
        <v>0.33015239402066571</v>
      </c>
      <c r="D19" s="118">
        <f t="shared" ref="D19:N19" si="1">D9/D7 * 100</f>
        <v>0.43573698522425713</v>
      </c>
      <c r="E19" s="118">
        <f t="shared" si="1"/>
        <v>0.54824958639761379</v>
      </c>
      <c r="F19" s="118">
        <f t="shared" si="1"/>
        <v>0.65730173477736331</v>
      </c>
      <c r="G19" s="118">
        <f t="shared" si="1"/>
        <v>0.76380303997906429</v>
      </c>
      <c r="H19" s="118">
        <f t="shared" si="1"/>
        <v>0.86740563188451525</v>
      </c>
      <c r="I19" s="118">
        <f t="shared" si="1"/>
        <v>1.0284194995771021</v>
      </c>
      <c r="J19" s="118">
        <f t="shared" si="1"/>
        <v>1.1965487352946154</v>
      </c>
      <c r="K19" s="118">
        <f t="shared" si="1"/>
        <v>1.3970680248857412</v>
      </c>
      <c r="L19" s="118">
        <f t="shared" si="1"/>
        <v>1.641507785590941</v>
      </c>
      <c r="M19" s="118">
        <f t="shared" si="1"/>
        <v>2.1501107095568477</v>
      </c>
      <c r="N19" s="118">
        <f t="shared" si="1"/>
        <v>3.1724513416779789</v>
      </c>
    </row>
    <row r="20" spans="1:18" ht="15" customHeight="1" x14ac:dyDescent="0.25">
      <c r="A20" s="1247"/>
      <c r="B20" s="157" t="s">
        <v>313</v>
      </c>
      <c r="C20" s="175">
        <f>C10/C7 * 100</f>
        <v>2.0790453023971392E-4</v>
      </c>
      <c r="D20" s="175">
        <f t="shared" ref="D20:N20" si="2">D10/D7 * 100</f>
        <v>4.0952724175212138E-4</v>
      </c>
      <c r="E20" s="175">
        <f t="shared" si="2"/>
        <v>2.0730435902699785E-2</v>
      </c>
      <c r="F20" s="175">
        <f t="shared" si="2"/>
        <v>4.3978597082753063E-2</v>
      </c>
      <c r="G20" s="175">
        <f t="shared" si="2"/>
        <v>6.2299455319182177E-2</v>
      </c>
      <c r="H20" s="175">
        <f t="shared" si="2"/>
        <v>8.0411522317083026E-2</v>
      </c>
      <c r="I20" s="175">
        <f t="shared" si="2"/>
        <v>9.3682322107890181E-2</v>
      </c>
      <c r="J20" s="175">
        <f t="shared" si="2"/>
        <v>9.2881061476357635E-2</v>
      </c>
      <c r="K20" s="175">
        <f t="shared" si="2"/>
        <v>9.805624506216766E-2</v>
      </c>
      <c r="L20" s="175">
        <f t="shared" si="2"/>
        <v>0.13197492104739758</v>
      </c>
      <c r="M20" s="175">
        <f t="shared" si="2"/>
        <v>0.20664552812798359</v>
      </c>
      <c r="N20" s="175">
        <f t="shared" si="2"/>
        <v>0.34713531151740151</v>
      </c>
    </row>
    <row r="21" spans="1:18" ht="13.8" thickBot="1" x14ac:dyDescent="0.3">
      <c r="A21" s="1242" t="s">
        <v>19</v>
      </c>
      <c r="B21" s="139" t="s">
        <v>299</v>
      </c>
      <c r="C21" s="176">
        <f>C12/C11 * 100</f>
        <v>1.631571522329835E-2</v>
      </c>
      <c r="D21" s="176">
        <f t="shared" ref="D21:N21" si="3">D12/D11 * 100</f>
        <v>2.5078050628356503E-2</v>
      </c>
      <c r="E21" s="176">
        <f t="shared" si="3"/>
        <v>4.1318769133140212E-2</v>
      </c>
      <c r="F21" s="176">
        <f t="shared" si="3"/>
        <v>6.2093760884633586E-2</v>
      </c>
      <c r="G21" s="176">
        <f t="shared" si="3"/>
        <v>0.10124324607879139</v>
      </c>
      <c r="H21" s="176">
        <f t="shared" si="3"/>
        <v>0.1689296419593326</v>
      </c>
      <c r="I21" s="176">
        <f t="shared" si="3"/>
        <v>0.2370453416633713</v>
      </c>
      <c r="J21" s="176">
        <f t="shared" si="3"/>
        <v>0.31808276102574962</v>
      </c>
      <c r="K21" s="176">
        <f t="shared" si="3"/>
        <v>0.41673474282853845</v>
      </c>
      <c r="L21" s="176">
        <f t="shared" si="3"/>
        <v>0.62102720789489163</v>
      </c>
      <c r="M21" s="176">
        <f t="shared" si="3"/>
        <v>0.9315774842298804</v>
      </c>
      <c r="N21" s="176">
        <f t="shared" si="3"/>
        <v>1.5224342300003864</v>
      </c>
    </row>
    <row r="22" spans="1:18" ht="14.25" customHeight="1" thickBot="1" x14ac:dyDescent="0.3">
      <c r="A22" s="1243"/>
      <c r="B22" s="139" t="s">
        <v>312</v>
      </c>
      <c r="C22" s="118">
        <f>C13/C11 * 100</f>
        <v>0.42050382437911343</v>
      </c>
      <c r="D22" s="118">
        <f t="shared" ref="D22:N22" si="4">D13/D11 * 100</f>
        <v>0.52848868953493433</v>
      </c>
      <c r="E22" s="118">
        <f t="shared" si="4"/>
        <v>0.64213315784216363</v>
      </c>
      <c r="F22" s="118">
        <f t="shared" si="4"/>
        <v>0.76743537492897862</v>
      </c>
      <c r="G22" s="118">
        <f t="shared" si="4"/>
        <v>0.88582708593245729</v>
      </c>
      <c r="H22" s="118">
        <f t="shared" si="4"/>
        <v>1.0157985441678898</v>
      </c>
      <c r="I22" s="118">
        <f t="shared" si="4"/>
        <v>1.1813584749346213</v>
      </c>
      <c r="J22" s="118">
        <f t="shared" si="4"/>
        <v>1.3878244683725447</v>
      </c>
      <c r="K22" s="118">
        <f t="shared" si="4"/>
        <v>1.6312641656353852</v>
      </c>
      <c r="L22" s="118">
        <f t="shared" si="4"/>
        <v>1.9740040554054195</v>
      </c>
      <c r="M22" s="118">
        <f t="shared" si="4"/>
        <v>2.6156126598881357</v>
      </c>
      <c r="N22" s="118">
        <f t="shared" si="4"/>
        <v>3.9126922817211489</v>
      </c>
    </row>
    <row r="23" spans="1:18" ht="15" customHeight="1" x14ac:dyDescent="0.25">
      <c r="A23" s="1244"/>
      <c r="B23" s="157" t="s">
        <v>313</v>
      </c>
      <c r="C23" s="177">
        <f>C14/C11 * 100</f>
        <v>4.1709347187379243E-4</v>
      </c>
      <c r="D23" s="177">
        <f t="shared" ref="D23:N23" si="5">D14/D11 * 100</f>
        <v>7.4465476003740571E-4</v>
      </c>
      <c r="E23" s="177">
        <f t="shared" si="5"/>
        <v>1.8074023585543129E-2</v>
      </c>
      <c r="F23" s="177">
        <f t="shared" si="5"/>
        <v>3.8742063257874257E-2</v>
      </c>
      <c r="G23" s="177">
        <f t="shared" si="5"/>
        <v>5.2890986180832898E-2</v>
      </c>
      <c r="H23" s="177">
        <f t="shared" si="5"/>
        <v>7.229587518721671E-2</v>
      </c>
      <c r="I23" s="177">
        <f t="shared" si="5"/>
        <v>8.8284137877984434E-2</v>
      </c>
      <c r="J23" s="177">
        <f t="shared" si="5"/>
        <v>9.2455997530422857E-2</v>
      </c>
      <c r="K23" s="177">
        <f t="shared" si="5"/>
        <v>0.10115827968352406</v>
      </c>
      <c r="L23" s="177">
        <f t="shared" si="5"/>
        <v>0.15402409021546937</v>
      </c>
      <c r="M23" s="177">
        <f t="shared" si="5"/>
        <v>0.25468327202745183</v>
      </c>
      <c r="N23" s="177">
        <f t="shared" si="5"/>
        <v>0.47135856503826629</v>
      </c>
    </row>
    <row r="25" spans="1:18" ht="15.75" customHeight="1" x14ac:dyDescent="0.25">
      <c r="A25" s="1229" t="s">
        <v>314</v>
      </c>
      <c r="B25" s="1229"/>
      <c r="C25" s="1229"/>
      <c r="D25" s="1229"/>
      <c r="E25" s="1229"/>
      <c r="F25" s="1229"/>
      <c r="G25" s="1229"/>
      <c r="H25" s="1229"/>
      <c r="I25" s="1229"/>
      <c r="J25" s="1229"/>
      <c r="K25" s="1229"/>
      <c r="L25" s="1229"/>
      <c r="M25" s="1229"/>
      <c r="N25" s="1229"/>
    </row>
    <row r="26" spans="1:18" x14ac:dyDescent="0.25">
      <c r="A26" s="155"/>
      <c r="B26" s="155"/>
      <c r="C26" s="155">
        <v>2010</v>
      </c>
      <c r="D26" s="155">
        <v>2011</v>
      </c>
      <c r="E26" s="155">
        <v>2012</v>
      </c>
      <c r="F26" s="155">
        <v>2013</v>
      </c>
      <c r="G26" s="155">
        <v>2014</v>
      </c>
      <c r="H26" s="155">
        <v>2015</v>
      </c>
      <c r="I26" s="155">
        <v>2016</v>
      </c>
      <c r="J26" s="155">
        <v>2017</v>
      </c>
      <c r="K26" s="155">
        <v>2018</v>
      </c>
      <c r="L26" s="155">
        <v>2019</v>
      </c>
      <c r="M26" s="155">
        <v>2020</v>
      </c>
      <c r="N26" s="155">
        <v>2021</v>
      </c>
    </row>
    <row r="27" spans="1:18" ht="24.9" customHeight="1" x14ac:dyDescent="0.25">
      <c r="A27" s="1245" t="s">
        <v>315</v>
      </c>
      <c r="B27" s="1245"/>
      <c r="C27" s="178">
        <f>C8/C11 * 100</f>
        <v>1.1286058650702617E-3</v>
      </c>
      <c r="D27" s="178">
        <f t="shared" ref="D27:N27" si="6">D8/D11 * 100</f>
        <v>2.5942810994851553E-3</v>
      </c>
      <c r="E27" s="178">
        <f t="shared" si="6"/>
        <v>4.1600808512888615E-3</v>
      </c>
      <c r="F27" s="178">
        <f t="shared" si="6"/>
        <v>6.2255764733382159E-3</v>
      </c>
      <c r="G27" s="178">
        <f t="shared" si="6"/>
        <v>9.7616826586444487E-3</v>
      </c>
      <c r="H27" s="178">
        <f t="shared" si="6"/>
        <v>1.5298103281936643E-2</v>
      </c>
      <c r="I27" s="178">
        <f t="shared" si="6"/>
        <v>2.1463169223716296E-2</v>
      </c>
      <c r="J27" s="178">
        <f t="shared" si="6"/>
        <v>2.9382017199090841E-2</v>
      </c>
      <c r="K27" s="178">
        <f t="shared" si="6"/>
        <v>3.819507209700071E-2</v>
      </c>
      <c r="L27" s="178">
        <f t="shared" si="6"/>
        <v>5.7591428284722683E-2</v>
      </c>
      <c r="M27" s="178">
        <f t="shared" si="6"/>
        <v>8.5738788644440553E-2</v>
      </c>
      <c r="N27" s="178">
        <f t="shared" si="6"/>
        <v>0.14409582945984661</v>
      </c>
    </row>
    <row r="29" spans="1:18" ht="15.75" customHeight="1" x14ac:dyDescent="0.25">
      <c r="A29" s="1229" t="s">
        <v>316</v>
      </c>
      <c r="B29" s="1229"/>
      <c r="C29" s="1229"/>
      <c r="D29" s="1229"/>
      <c r="E29" s="1229"/>
      <c r="F29" s="1229"/>
      <c r="G29" s="1229"/>
      <c r="H29" s="1229"/>
      <c r="I29" s="1229"/>
      <c r="J29" s="1229"/>
      <c r="K29" s="1229"/>
      <c r="L29" s="1229"/>
      <c r="M29" s="1229"/>
      <c r="N29" s="1229"/>
    </row>
    <row r="30" spans="1:18" x14ac:dyDescent="0.25">
      <c r="A30" s="155"/>
      <c r="B30" s="155"/>
      <c r="C30" s="155">
        <v>2010</v>
      </c>
      <c r="D30" s="155">
        <v>2011</v>
      </c>
      <c r="E30" s="155">
        <v>2012</v>
      </c>
      <c r="F30" s="155">
        <v>2013</v>
      </c>
      <c r="G30" s="155">
        <v>2014</v>
      </c>
      <c r="H30" s="155">
        <v>2015</v>
      </c>
      <c r="I30" s="155">
        <v>2016</v>
      </c>
      <c r="J30" s="155">
        <v>2017</v>
      </c>
      <c r="K30" s="155">
        <v>2018</v>
      </c>
      <c r="L30" s="155">
        <v>2019</v>
      </c>
      <c r="M30" s="155">
        <v>2020</v>
      </c>
      <c r="N30" s="155">
        <v>2021</v>
      </c>
    </row>
    <row r="31" spans="1:18" ht="37.5" customHeight="1" x14ac:dyDescent="0.25">
      <c r="A31" s="1245" t="s">
        <v>317</v>
      </c>
      <c r="B31" s="1245"/>
      <c r="C31" s="179">
        <f>C8/C12 * 100</f>
        <v>6.9172932330827068</v>
      </c>
      <c r="D31" s="179">
        <f t="shared" ref="D31:M31" si="7">D8/D12 * 100</f>
        <v>10.344827586206897</v>
      </c>
      <c r="E31" s="179">
        <f t="shared" si="7"/>
        <v>10.068259385665529</v>
      </c>
      <c r="F31" s="179">
        <f t="shared" si="7"/>
        <v>10.026090197540068</v>
      </c>
      <c r="G31" s="179">
        <f t="shared" si="7"/>
        <v>9.6418112187429603</v>
      </c>
      <c r="H31" s="179">
        <f t="shared" si="7"/>
        <v>9.0559022706147925</v>
      </c>
      <c r="I31" s="179">
        <f t="shared" si="7"/>
        <v>9.0544572920552024</v>
      </c>
      <c r="J31" s="179">
        <f t="shared" si="7"/>
        <v>9.2372240181580576</v>
      </c>
      <c r="K31" s="179">
        <f t="shared" si="7"/>
        <v>9.1653198477660176</v>
      </c>
      <c r="L31" s="179">
        <f t="shared" si="7"/>
        <v>9.2735757069229692</v>
      </c>
      <c r="M31" s="179">
        <f t="shared" si="7"/>
        <v>9.2036132362429726</v>
      </c>
      <c r="N31" s="179">
        <f>N8/N12 * 100</f>
        <v>9.4648311644838703</v>
      </c>
    </row>
    <row r="32" spans="1:18" ht="39.75" customHeight="1" x14ac:dyDescent="0.25">
      <c r="A32" s="1246" t="s">
        <v>318</v>
      </c>
      <c r="B32" s="1246"/>
      <c r="C32" s="1246"/>
      <c r="D32" s="1246"/>
      <c r="E32" s="1246"/>
      <c r="F32" s="1246"/>
      <c r="G32" s="1246"/>
      <c r="H32" s="1246"/>
      <c r="I32" s="1246"/>
      <c r="J32" s="1246"/>
      <c r="K32" s="1246"/>
      <c r="L32" s="1246"/>
      <c r="M32" s="1246"/>
      <c r="N32" s="1246"/>
      <c r="O32" s="180"/>
      <c r="P32" s="180"/>
      <c r="Q32" s="180"/>
      <c r="R32" s="180"/>
    </row>
    <row r="33" spans="1:14" ht="39.75" customHeight="1" x14ac:dyDescent="0.25">
      <c r="A33" s="1240" t="s">
        <v>319</v>
      </c>
      <c r="B33" s="1240"/>
      <c r="C33" s="1240"/>
      <c r="D33" s="1240"/>
      <c r="E33" s="1240"/>
      <c r="F33" s="1240"/>
      <c r="G33" s="1240"/>
      <c r="H33" s="1240"/>
      <c r="I33" s="1240"/>
      <c r="J33" s="1240"/>
      <c r="K33" s="1240"/>
      <c r="L33" s="1240"/>
      <c r="M33" s="1240"/>
      <c r="N33" s="1240"/>
    </row>
    <row r="34" spans="1:14" x14ac:dyDescent="0.25">
      <c r="A34" s="1241" t="s">
        <v>306</v>
      </c>
      <c r="B34" s="1241"/>
      <c r="C34" s="1241"/>
      <c r="D34" s="1241"/>
      <c r="E34" s="1241"/>
      <c r="F34" s="1241"/>
      <c r="G34" s="1241"/>
      <c r="H34" s="1241"/>
      <c r="I34" s="1241"/>
      <c r="J34" s="1241"/>
      <c r="K34" s="1241"/>
      <c r="L34" s="1241"/>
      <c r="M34" s="1241"/>
      <c r="N34" s="1241"/>
    </row>
  </sheetData>
  <mergeCells count="14">
    <mergeCell ref="A18:A20"/>
    <mergeCell ref="A1:K1"/>
    <mergeCell ref="A5:N5"/>
    <mergeCell ref="A7:A10"/>
    <mergeCell ref="A11:A14"/>
    <mergeCell ref="A16:N16"/>
    <mergeCell ref="A33:N33"/>
    <mergeCell ref="A34:N34"/>
    <mergeCell ref="A21:A23"/>
    <mergeCell ref="A25:N25"/>
    <mergeCell ref="A27:B27"/>
    <mergeCell ref="A29:N29"/>
    <mergeCell ref="A31:B31"/>
    <mergeCell ref="A32:N32"/>
  </mergeCells>
  <hyperlinks>
    <hyperlink ref="A3" location="Kapitel2" display="&lt;  Zurück zur Übersicht"/>
  </hyperlinks>
  <pageMargins left="0.7" right="0.7" top="0.78740157499999996" bottom="0.78740157499999996"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showGridLines="0" workbookViewId="0">
      <selection sqref="A1:K1"/>
    </sheetView>
  </sheetViews>
  <sheetFormatPr baseColWidth="10" defaultColWidth="11.44140625" defaultRowHeight="14.4" x14ac:dyDescent="0.3"/>
  <cols>
    <col min="1" max="1" width="17.109375" style="443" customWidth="1"/>
    <col min="2" max="2" width="11.44140625" style="443"/>
    <col min="3" max="3" width="22.88671875" style="443" customWidth="1"/>
    <col min="4" max="11" width="15.88671875" style="443" customWidth="1"/>
    <col min="12" max="16384" width="11.44140625" style="443"/>
  </cols>
  <sheetData>
    <row r="1" spans="1:11" ht="24.6" x14ac:dyDescent="0.4">
      <c r="A1" s="1304" t="s">
        <v>1538</v>
      </c>
      <c r="B1" s="1304"/>
      <c r="C1" s="1304"/>
      <c r="D1" s="1304"/>
      <c r="E1" s="1304"/>
      <c r="F1" s="1304"/>
      <c r="G1" s="1304"/>
      <c r="H1" s="1304"/>
      <c r="I1" s="1304"/>
      <c r="J1" s="1304"/>
      <c r="K1" s="1304"/>
    </row>
    <row r="3" spans="1:11" x14ac:dyDescent="0.3">
      <c r="A3" s="434" t="s">
        <v>7</v>
      </c>
    </row>
    <row r="5" spans="1:11" ht="15" customHeight="1" x14ac:dyDescent="0.3">
      <c r="A5" s="1417" t="s">
        <v>1539</v>
      </c>
      <c r="B5" s="1417"/>
      <c r="C5" s="1417"/>
      <c r="D5" s="1417"/>
      <c r="E5" s="1417"/>
      <c r="F5" s="1417"/>
      <c r="G5" s="1417"/>
      <c r="H5" s="1417"/>
      <c r="I5" s="1417"/>
      <c r="J5" s="1417"/>
      <c r="K5" s="1417"/>
    </row>
    <row r="6" spans="1:11" x14ac:dyDescent="0.3">
      <c r="A6" s="1108" t="s">
        <v>10</v>
      </c>
      <c r="B6" s="1108"/>
      <c r="C6" s="1108"/>
      <c r="D6" s="1478" t="s">
        <v>539</v>
      </c>
      <c r="E6" s="1480"/>
      <c r="F6" s="1480"/>
      <c r="G6" s="1480"/>
      <c r="H6" s="1480"/>
      <c r="I6" s="1480"/>
      <c r="J6" s="1480"/>
      <c r="K6" s="1480"/>
    </row>
    <row r="7" spans="1:11" x14ac:dyDescent="0.3">
      <c r="A7" s="1110"/>
      <c r="B7" s="1110"/>
      <c r="C7" s="1110"/>
      <c r="D7" s="697" t="s">
        <v>1540</v>
      </c>
      <c r="E7" s="698" t="s">
        <v>1541</v>
      </c>
      <c r="F7" s="698" t="s">
        <v>409</v>
      </c>
      <c r="G7" s="698" t="s">
        <v>1542</v>
      </c>
      <c r="H7" s="698" t="s">
        <v>1543</v>
      </c>
      <c r="I7" s="698" t="s">
        <v>411</v>
      </c>
      <c r="J7" s="698" t="s">
        <v>412</v>
      </c>
      <c r="K7" s="698" t="s">
        <v>1169</v>
      </c>
    </row>
    <row r="8" spans="1:11" ht="15" thickBot="1" x14ac:dyDescent="0.35">
      <c r="A8" s="1556" t="s">
        <v>1016</v>
      </c>
      <c r="B8" s="1559" t="s">
        <v>714</v>
      </c>
      <c r="C8" s="471" t="s">
        <v>265</v>
      </c>
      <c r="D8" s="708">
        <v>1.36782655572471</v>
      </c>
      <c r="E8" s="708">
        <v>2.16967993706358</v>
      </c>
      <c r="F8" s="708">
        <v>1.7700850224026901</v>
      </c>
      <c r="G8" s="708">
        <v>1.54626129167527</v>
      </c>
      <c r="H8" s="708">
        <v>1.41848484969661</v>
      </c>
      <c r="I8" s="708">
        <v>1.6339153806484299</v>
      </c>
      <c r="J8" s="708">
        <v>1.89917269880603</v>
      </c>
      <c r="K8" s="708">
        <v>0.88048939762936196</v>
      </c>
    </row>
    <row r="9" spans="1:11" ht="15" thickBot="1" x14ac:dyDescent="0.35">
      <c r="A9" s="1557"/>
      <c r="B9" s="1560"/>
      <c r="C9" s="473" t="s">
        <v>17</v>
      </c>
      <c r="D9" s="495">
        <v>548</v>
      </c>
      <c r="E9" s="495">
        <v>174</v>
      </c>
      <c r="F9" s="495">
        <v>518</v>
      </c>
      <c r="G9" s="495">
        <v>871</v>
      </c>
      <c r="H9" s="651">
        <v>1028</v>
      </c>
      <c r="I9" s="651">
        <v>1920</v>
      </c>
      <c r="J9" s="651">
        <v>1144</v>
      </c>
      <c r="K9" s="495">
        <v>438</v>
      </c>
    </row>
    <row r="10" spans="1:11" ht="15" thickBot="1" x14ac:dyDescent="0.35">
      <c r="A10" s="1557"/>
      <c r="B10" s="1560"/>
      <c r="C10" s="473" t="s">
        <v>18</v>
      </c>
      <c r="D10" s="496">
        <v>583</v>
      </c>
      <c r="E10" s="496">
        <v>183</v>
      </c>
      <c r="F10" s="496">
        <v>370</v>
      </c>
      <c r="G10" s="496">
        <v>502</v>
      </c>
      <c r="H10" s="496">
        <v>723</v>
      </c>
      <c r="I10" s="502">
        <v>1795</v>
      </c>
      <c r="J10" s="502">
        <v>1338</v>
      </c>
      <c r="K10" s="496">
        <v>380</v>
      </c>
    </row>
    <row r="11" spans="1:11" ht="15" thickBot="1" x14ac:dyDescent="0.35">
      <c r="A11" s="1557"/>
      <c r="B11" s="1560"/>
      <c r="C11" s="471" t="s">
        <v>252</v>
      </c>
      <c r="D11" s="497">
        <v>0.64600000000000002</v>
      </c>
      <c r="E11" s="497">
        <v>1.39</v>
      </c>
      <c r="F11" s="497">
        <v>0.247</v>
      </c>
      <c r="G11" s="497">
        <v>0.1</v>
      </c>
      <c r="H11" s="495">
        <v>0</v>
      </c>
      <c r="I11" s="495">
        <v>0</v>
      </c>
      <c r="J11" s="495">
        <v>0</v>
      </c>
      <c r="K11" s="495">
        <v>0</v>
      </c>
    </row>
    <row r="12" spans="1:11" ht="15" thickBot="1" x14ac:dyDescent="0.35">
      <c r="A12" s="1557"/>
      <c r="B12" s="1560"/>
      <c r="C12" s="473" t="s">
        <v>287</v>
      </c>
      <c r="D12" s="497">
        <v>1.9134991015287599</v>
      </c>
      <c r="E12" s="497">
        <v>2.7002577104590402</v>
      </c>
      <c r="F12" s="497">
        <v>3.7949068148551701</v>
      </c>
      <c r="G12" s="497">
        <v>2.5203750726987701</v>
      </c>
      <c r="H12" s="497">
        <v>2.67954452718608</v>
      </c>
      <c r="I12" s="497">
        <v>3.0273845088122</v>
      </c>
      <c r="J12" s="497">
        <v>4.1121682191158699</v>
      </c>
      <c r="K12" s="497">
        <v>1.7521369396956401</v>
      </c>
    </row>
    <row r="13" spans="1:11" x14ac:dyDescent="0.3">
      <c r="A13" s="1557"/>
      <c r="B13" s="1561"/>
      <c r="C13" s="586" t="s">
        <v>254</v>
      </c>
      <c r="D13" s="678">
        <v>0.14861571624501699</v>
      </c>
      <c r="E13" s="678">
        <v>0.37432637075630099</v>
      </c>
      <c r="F13" s="678">
        <v>0.36997383192771799</v>
      </c>
      <c r="G13" s="678">
        <v>0.210952205706881</v>
      </c>
      <c r="H13" s="678">
        <v>0.18687989580009901</v>
      </c>
      <c r="I13" s="678">
        <v>0.134000405154029</v>
      </c>
      <c r="J13" s="678">
        <v>0.21082085446971899</v>
      </c>
      <c r="K13" s="678">
        <v>0.16855708075759299</v>
      </c>
    </row>
    <row r="14" spans="1:11" ht="15" thickBot="1" x14ac:dyDescent="0.35">
      <c r="A14" s="1557"/>
      <c r="B14" s="1559" t="s">
        <v>969</v>
      </c>
      <c r="C14" s="471" t="s">
        <v>265</v>
      </c>
      <c r="D14" s="708">
        <v>1.43061450139418</v>
      </c>
      <c r="E14" s="708">
        <v>1.4144969173095301</v>
      </c>
      <c r="F14" s="708">
        <v>0.94190672589472102</v>
      </c>
      <c r="G14" s="708">
        <v>1.2184972798071101</v>
      </c>
      <c r="H14" s="708">
        <v>1.4923110366424199</v>
      </c>
      <c r="I14" s="708">
        <v>1.7151781495259399</v>
      </c>
      <c r="J14" s="708">
        <v>0.84626544109757795</v>
      </c>
      <c r="K14" s="878">
        <v>0.238300658341176</v>
      </c>
    </row>
    <row r="15" spans="1:11" ht="15" thickBot="1" x14ac:dyDescent="0.35">
      <c r="A15" s="1557"/>
      <c r="B15" s="1560"/>
      <c r="C15" s="473" t="s">
        <v>17</v>
      </c>
      <c r="D15" s="495">
        <v>548</v>
      </c>
      <c r="E15" s="495">
        <v>174</v>
      </c>
      <c r="F15" s="495">
        <v>518</v>
      </c>
      <c r="G15" s="495">
        <v>871</v>
      </c>
      <c r="H15" s="651">
        <v>1028</v>
      </c>
      <c r="I15" s="651">
        <v>1920</v>
      </c>
      <c r="J15" s="651">
        <v>1144</v>
      </c>
      <c r="K15" s="658">
        <v>438</v>
      </c>
    </row>
    <row r="16" spans="1:11" ht="15" thickBot="1" x14ac:dyDescent="0.35">
      <c r="A16" s="1557"/>
      <c r="B16" s="1560"/>
      <c r="C16" s="473" t="s">
        <v>18</v>
      </c>
      <c r="D16" s="496">
        <v>583</v>
      </c>
      <c r="E16" s="496">
        <v>183</v>
      </c>
      <c r="F16" s="496">
        <v>370</v>
      </c>
      <c r="G16" s="496">
        <v>502</v>
      </c>
      <c r="H16" s="496">
        <v>723</v>
      </c>
      <c r="I16" s="502">
        <v>1795</v>
      </c>
      <c r="J16" s="502">
        <v>1338</v>
      </c>
      <c r="K16" s="529">
        <v>380</v>
      </c>
    </row>
    <row r="17" spans="1:11" ht="15" thickBot="1" x14ac:dyDescent="0.35">
      <c r="A17" s="1557"/>
      <c r="B17" s="1560"/>
      <c r="C17" s="471" t="s">
        <v>252</v>
      </c>
      <c r="D17" s="495">
        <v>0</v>
      </c>
      <c r="E17" s="495">
        <v>0</v>
      </c>
      <c r="F17" s="495">
        <v>0</v>
      </c>
      <c r="G17" s="495">
        <v>0</v>
      </c>
      <c r="H17" s="495">
        <v>0</v>
      </c>
      <c r="I17" s="495">
        <v>0</v>
      </c>
      <c r="J17" s="495">
        <v>0</v>
      </c>
      <c r="K17" s="658">
        <v>0</v>
      </c>
    </row>
    <row r="18" spans="1:11" ht="15" thickBot="1" x14ac:dyDescent="0.35">
      <c r="A18" s="1557"/>
      <c r="B18" s="1560"/>
      <c r="C18" s="473" t="s">
        <v>287</v>
      </c>
      <c r="D18" s="497">
        <v>3.8040118902454001</v>
      </c>
      <c r="E18" s="497">
        <v>3.93706288715584</v>
      </c>
      <c r="F18" s="497">
        <v>4.39704318868489</v>
      </c>
      <c r="G18" s="497">
        <v>4.4542067750044003</v>
      </c>
      <c r="H18" s="497">
        <v>5.0444053107546702</v>
      </c>
      <c r="I18" s="497">
        <v>7.4199029027832504</v>
      </c>
      <c r="J18" s="497">
        <v>4.4320397235764597</v>
      </c>
      <c r="K18" s="531">
        <v>2.1126937854530401</v>
      </c>
    </row>
    <row r="19" spans="1:11" x14ac:dyDescent="0.3">
      <c r="A19" s="1557"/>
      <c r="B19" s="1561"/>
      <c r="C19" s="586" t="s">
        <v>254</v>
      </c>
      <c r="D19" s="781">
        <v>0.29544615475477198</v>
      </c>
      <c r="E19" s="781">
        <v>0.54577992918232898</v>
      </c>
      <c r="F19" s="781">
        <v>0.428677434529182</v>
      </c>
      <c r="G19" s="781">
        <v>0.37281147319695601</v>
      </c>
      <c r="H19" s="781">
        <v>0.35181275372843801</v>
      </c>
      <c r="I19" s="781">
        <v>0.32842540889086203</v>
      </c>
      <c r="J19" s="781">
        <v>0.227219887850069</v>
      </c>
      <c r="K19" s="836">
        <v>0.20324295946442</v>
      </c>
    </row>
    <row r="20" spans="1:11" ht="15" thickBot="1" x14ac:dyDescent="0.35">
      <c r="A20" s="1557"/>
      <c r="B20" s="1559" t="s">
        <v>780</v>
      </c>
      <c r="C20" s="471" t="s">
        <v>265</v>
      </c>
      <c r="D20" s="708">
        <v>13.051324096812699</v>
      </c>
      <c r="E20" s="708">
        <v>6.4354236298395104</v>
      </c>
      <c r="F20" s="708">
        <v>21.703440663440698</v>
      </c>
      <c r="G20" s="708">
        <v>25.9548798276087</v>
      </c>
      <c r="H20" s="708">
        <v>29.556307225690801</v>
      </c>
      <c r="I20" s="708">
        <v>22.887372669946899</v>
      </c>
      <c r="J20" s="708">
        <v>15.872733813562901</v>
      </c>
      <c r="K20" s="708">
        <v>8.7063813649669992</v>
      </c>
    </row>
    <row r="21" spans="1:11" ht="15" thickBot="1" x14ac:dyDescent="0.35">
      <c r="A21" s="1557"/>
      <c r="B21" s="1560"/>
      <c r="C21" s="473" t="s">
        <v>17</v>
      </c>
      <c r="D21" s="495">
        <v>548</v>
      </c>
      <c r="E21" s="495">
        <v>174</v>
      </c>
      <c r="F21" s="495">
        <v>518</v>
      </c>
      <c r="G21" s="495">
        <v>871</v>
      </c>
      <c r="H21" s="651">
        <v>1028</v>
      </c>
      <c r="I21" s="651">
        <v>1920</v>
      </c>
      <c r="J21" s="651">
        <v>1144</v>
      </c>
      <c r="K21" s="495">
        <v>438</v>
      </c>
    </row>
    <row r="22" spans="1:11" ht="15" thickBot="1" x14ac:dyDescent="0.35">
      <c r="A22" s="1557"/>
      <c r="B22" s="1560"/>
      <c r="C22" s="473" t="s">
        <v>18</v>
      </c>
      <c r="D22" s="496">
        <v>583</v>
      </c>
      <c r="E22" s="496">
        <v>183</v>
      </c>
      <c r="F22" s="496">
        <v>370</v>
      </c>
      <c r="G22" s="496">
        <v>502</v>
      </c>
      <c r="H22" s="496">
        <v>723</v>
      </c>
      <c r="I22" s="502">
        <v>1795</v>
      </c>
      <c r="J22" s="502">
        <v>1338</v>
      </c>
      <c r="K22" s="496">
        <v>380</v>
      </c>
    </row>
    <row r="23" spans="1:11" ht="15" thickBot="1" x14ac:dyDescent="0.35">
      <c r="A23" s="1557"/>
      <c r="B23" s="1560"/>
      <c r="C23" s="471" t="s">
        <v>252</v>
      </c>
      <c r="D23" s="495">
        <v>0</v>
      </c>
      <c r="E23" s="495">
        <v>0</v>
      </c>
      <c r="F23" s="495">
        <v>0</v>
      </c>
      <c r="G23" s="495">
        <v>0</v>
      </c>
      <c r="H23" s="497">
        <v>4.6189999999999998</v>
      </c>
      <c r="I23" s="497">
        <v>2.8679999999999999</v>
      </c>
      <c r="J23" s="495">
        <v>0</v>
      </c>
      <c r="K23" s="495">
        <v>0</v>
      </c>
    </row>
    <row r="24" spans="1:11" ht="15" thickBot="1" x14ac:dyDescent="0.35">
      <c r="A24" s="1557"/>
      <c r="B24" s="1560"/>
      <c r="C24" s="473" t="s">
        <v>287</v>
      </c>
      <c r="D24" s="497">
        <v>38.03040927136</v>
      </c>
      <c r="E24" s="497">
        <v>18.038701111305201</v>
      </c>
      <c r="F24" s="497">
        <v>44.397976045954401</v>
      </c>
      <c r="G24" s="497">
        <v>50.186826774472699</v>
      </c>
      <c r="H24" s="497">
        <v>52.977361650695798</v>
      </c>
      <c r="I24" s="497">
        <v>45.858535327473099</v>
      </c>
      <c r="J24" s="497">
        <v>37.695639620893203</v>
      </c>
      <c r="K24" s="497">
        <v>27.3182062664747</v>
      </c>
    </row>
    <row r="25" spans="1:11" x14ac:dyDescent="0.3">
      <c r="A25" s="1557"/>
      <c r="B25" s="1561"/>
      <c r="C25" s="586" t="s">
        <v>254</v>
      </c>
      <c r="D25" s="781">
        <v>2.9537074297232699</v>
      </c>
      <c r="E25" s="781">
        <v>2.5006359555972302</v>
      </c>
      <c r="F25" s="781">
        <v>4.3284565679601998</v>
      </c>
      <c r="G25" s="781">
        <v>4.2005739225820102</v>
      </c>
      <c r="H25" s="781">
        <v>3.6948084738278602</v>
      </c>
      <c r="I25" s="781">
        <v>2.0298255130012399</v>
      </c>
      <c r="J25" s="781">
        <v>1.93256368202951</v>
      </c>
      <c r="K25" s="781">
        <v>2.6280349414987101</v>
      </c>
    </row>
    <row r="26" spans="1:11" ht="15" thickBot="1" x14ac:dyDescent="0.35">
      <c r="A26" s="1557"/>
      <c r="B26" s="1559" t="s">
        <v>781</v>
      </c>
      <c r="C26" s="471" t="s">
        <v>265</v>
      </c>
      <c r="D26" s="708">
        <v>2.1443243759094202</v>
      </c>
      <c r="E26" s="708">
        <v>17.272285018172099</v>
      </c>
      <c r="F26" s="708">
        <v>14.414840773566301</v>
      </c>
      <c r="G26" s="708">
        <v>9.5735168532662307</v>
      </c>
      <c r="H26" s="708">
        <v>3.9069516258872299</v>
      </c>
      <c r="I26" s="708">
        <v>8.9135621514290708</v>
      </c>
      <c r="J26" s="708">
        <v>5.2426782702663699</v>
      </c>
      <c r="K26" s="878">
        <v>2.2291542377023599</v>
      </c>
    </row>
    <row r="27" spans="1:11" ht="15" thickBot="1" x14ac:dyDescent="0.35">
      <c r="A27" s="1557"/>
      <c r="B27" s="1560"/>
      <c r="C27" s="473" t="s">
        <v>17</v>
      </c>
      <c r="D27" s="495">
        <v>548</v>
      </c>
      <c r="E27" s="495">
        <v>174</v>
      </c>
      <c r="F27" s="495">
        <v>518</v>
      </c>
      <c r="G27" s="495">
        <v>871</v>
      </c>
      <c r="H27" s="651">
        <v>1028</v>
      </c>
      <c r="I27" s="651">
        <v>1920</v>
      </c>
      <c r="J27" s="651">
        <v>1144</v>
      </c>
      <c r="K27" s="658">
        <v>438</v>
      </c>
    </row>
    <row r="28" spans="1:11" ht="15" thickBot="1" x14ac:dyDescent="0.35">
      <c r="A28" s="1557"/>
      <c r="B28" s="1560"/>
      <c r="C28" s="473" t="s">
        <v>18</v>
      </c>
      <c r="D28" s="496">
        <v>583</v>
      </c>
      <c r="E28" s="496">
        <v>183</v>
      </c>
      <c r="F28" s="496">
        <v>370</v>
      </c>
      <c r="G28" s="496">
        <v>502</v>
      </c>
      <c r="H28" s="496">
        <v>723</v>
      </c>
      <c r="I28" s="502">
        <v>1795</v>
      </c>
      <c r="J28" s="502">
        <v>1338</v>
      </c>
      <c r="K28" s="529">
        <v>380</v>
      </c>
    </row>
    <row r="29" spans="1:11" ht="15" thickBot="1" x14ac:dyDescent="0.35">
      <c r="A29" s="1557"/>
      <c r="B29" s="1560"/>
      <c r="C29" s="471" t="s">
        <v>252</v>
      </c>
      <c r="D29" s="495">
        <v>0</v>
      </c>
      <c r="E29" s="495">
        <v>0</v>
      </c>
      <c r="F29" s="495">
        <v>0</v>
      </c>
      <c r="G29" s="495">
        <v>0</v>
      </c>
      <c r="H29" s="495">
        <v>0</v>
      </c>
      <c r="I29" s="495">
        <v>0</v>
      </c>
      <c r="J29" s="495">
        <v>0</v>
      </c>
      <c r="K29" s="658">
        <v>0</v>
      </c>
    </row>
    <row r="30" spans="1:11" ht="15" thickBot="1" x14ac:dyDescent="0.35">
      <c r="A30" s="1557"/>
      <c r="B30" s="1560"/>
      <c r="C30" s="473" t="s">
        <v>287</v>
      </c>
      <c r="D30" s="497">
        <v>8.1330252173817303</v>
      </c>
      <c r="E30" s="497">
        <v>30.0860337309336</v>
      </c>
      <c r="F30" s="497">
        <v>38.280821535926897</v>
      </c>
      <c r="G30" s="497">
        <v>35.8611736228127</v>
      </c>
      <c r="H30" s="497">
        <v>19.332888581143798</v>
      </c>
      <c r="I30" s="497">
        <v>39.648717341486602</v>
      </c>
      <c r="J30" s="497">
        <v>33.349271307702402</v>
      </c>
      <c r="K30" s="531">
        <v>26.478096879374199</v>
      </c>
    </row>
    <row r="31" spans="1:11" x14ac:dyDescent="0.3">
      <c r="A31" s="1557"/>
      <c r="B31" s="1561"/>
      <c r="C31" s="586" t="s">
        <v>254</v>
      </c>
      <c r="D31" s="781">
        <v>0.63166759104005099</v>
      </c>
      <c r="E31" s="781">
        <v>4.1707114744383098</v>
      </c>
      <c r="F31" s="781">
        <v>3.7320816884217698</v>
      </c>
      <c r="G31" s="781">
        <v>3.00153487348584</v>
      </c>
      <c r="H31" s="781">
        <v>1.3483366918903901</v>
      </c>
      <c r="I31" s="781">
        <v>1.75496180684406</v>
      </c>
      <c r="J31" s="781">
        <v>1.70973595884264</v>
      </c>
      <c r="K31" s="836">
        <v>2.5472156958115999</v>
      </c>
    </row>
    <row r="32" spans="1:11" ht="15" thickBot="1" x14ac:dyDescent="0.35">
      <c r="A32" s="1557"/>
      <c r="B32" s="1559" t="s">
        <v>720</v>
      </c>
      <c r="C32" s="471" t="s">
        <v>265</v>
      </c>
      <c r="D32" s="708">
        <v>0.60496778473725099</v>
      </c>
      <c r="E32" s="878">
        <v>0.37149936283725499</v>
      </c>
      <c r="F32" s="878">
        <v>0.335755473358269</v>
      </c>
      <c r="G32" s="878">
        <v>0.87998306089537903</v>
      </c>
      <c r="H32" s="878">
        <v>8.2670452195523506E-2</v>
      </c>
      <c r="I32" s="878">
        <v>0.21750284253414001</v>
      </c>
      <c r="J32" s="878">
        <v>0.34234213849156397</v>
      </c>
      <c r="K32" s="878">
        <v>0.51277137315944998</v>
      </c>
    </row>
    <row r="33" spans="1:11" ht="15" thickBot="1" x14ac:dyDescent="0.35">
      <c r="A33" s="1557"/>
      <c r="B33" s="1560"/>
      <c r="C33" s="473" t="s">
        <v>17</v>
      </c>
      <c r="D33" s="495">
        <v>548</v>
      </c>
      <c r="E33" s="658">
        <v>174</v>
      </c>
      <c r="F33" s="658">
        <v>518</v>
      </c>
      <c r="G33" s="658">
        <v>871</v>
      </c>
      <c r="H33" s="658">
        <v>1028</v>
      </c>
      <c r="I33" s="658">
        <v>1920</v>
      </c>
      <c r="J33" s="658">
        <v>1144</v>
      </c>
      <c r="K33" s="658">
        <v>438</v>
      </c>
    </row>
    <row r="34" spans="1:11" ht="15" thickBot="1" x14ac:dyDescent="0.35">
      <c r="A34" s="1557"/>
      <c r="B34" s="1560"/>
      <c r="C34" s="473" t="s">
        <v>18</v>
      </c>
      <c r="D34" s="496">
        <v>583</v>
      </c>
      <c r="E34" s="529">
        <v>183</v>
      </c>
      <c r="F34" s="529">
        <v>370</v>
      </c>
      <c r="G34" s="529">
        <v>502</v>
      </c>
      <c r="H34" s="529">
        <v>723</v>
      </c>
      <c r="I34" s="529">
        <v>1795</v>
      </c>
      <c r="J34" s="529">
        <v>1338</v>
      </c>
      <c r="K34" s="529">
        <v>380</v>
      </c>
    </row>
    <row r="35" spans="1:11" ht="15" thickBot="1" x14ac:dyDescent="0.35">
      <c r="A35" s="1557"/>
      <c r="B35" s="1560"/>
      <c r="C35" s="471" t="s">
        <v>252</v>
      </c>
      <c r="D35" s="495">
        <v>0</v>
      </c>
      <c r="E35" s="658">
        <v>0</v>
      </c>
      <c r="F35" s="658">
        <v>0</v>
      </c>
      <c r="G35" s="658">
        <v>0</v>
      </c>
      <c r="H35" s="658">
        <v>0</v>
      </c>
      <c r="I35" s="658">
        <v>0</v>
      </c>
      <c r="J35" s="658">
        <v>0</v>
      </c>
      <c r="K35" s="658">
        <v>0</v>
      </c>
    </row>
    <row r="36" spans="1:11" ht="15" thickBot="1" x14ac:dyDescent="0.35">
      <c r="A36" s="1557"/>
      <c r="B36" s="1560"/>
      <c r="C36" s="473" t="s">
        <v>287</v>
      </c>
      <c r="D36" s="497">
        <v>3.68549772337269</v>
      </c>
      <c r="E36" s="531">
        <v>4.8432482589246399</v>
      </c>
      <c r="F36" s="531">
        <v>4.7874412070114802</v>
      </c>
      <c r="G36" s="531">
        <v>14.225580467116901</v>
      </c>
      <c r="H36" s="531">
        <v>1.35157843636617</v>
      </c>
      <c r="I36" s="531">
        <v>3.9252660646008</v>
      </c>
      <c r="J36" s="531">
        <v>9.2712919760512609</v>
      </c>
      <c r="K36" s="531">
        <v>8.91278925062581</v>
      </c>
    </row>
    <row r="37" spans="1:11" x14ac:dyDescent="0.3">
      <c r="A37" s="1557"/>
      <c r="B37" s="1561"/>
      <c r="C37" s="586" t="s">
        <v>254</v>
      </c>
      <c r="D37" s="781">
        <v>0.28624151610043602</v>
      </c>
      <c r="E37" s="836">
        <v>0.67140093199727902</v>
      </c>
      <c r="F37" s="836">
        <v>0.46673819803775501</v>
      </c>
      <c r="G37" s="836">
        <v>1.1906630919761101</v>
      </c>
      <c r="H37" s="836">
        <v>9.4263347666411201E-2</v>
      </c>
      <c r="I37" s="836">
        <v>0.17374312429187899</v>
      </c>
      <c r="J37" s="836">
        <v>0.47531657079184803</v>
      </c>
      <c r="K37" s="836">
        <v>0.85741799254235596</v>
      </c>
    </row>
    <row r="38" spans="1:11" ht="15" thickBot="1" x14ac:dyDescent="0.35">
      <c r="A38" s="1557"/>
      <c r="B38" s="1559" t="s">
        <v>782</v>
      </c>
      <c r="C38" s="471" t="s">
        <v>265</v>
      </c>
      <c r="D38" s="497">
        <v>18.5990573145783</v>
      </c>
      <c r="E38" s="497">
        <v>27.663384865222</v>
      </c>
      <c r="F38" s="497">
        <v>39.166028658662697</v>
      </c>
      <c r="G38" s="497">
        <v>39.1731383132527</v>
      </c>
      <c r="H38" s="497">
        <v>36.4567251901126</v>
      </c>
      <c r="I38" s="497">
        <v>35.367531194084499</v>
      </c>
      <c r="J38" s="497">
        <v>24.203192362224399</v>
      </c>
      <c r="K38" s="497">
        <v>12.567097031799401</v>
      </c>
    </row>
    <row r="39" spans="1:11" ht="15" thickBot="1" x14ac:dyDescent="0.35">
      <c r="A39" s="1557"/>
      <c r="B39" s="1560"/>
      <c r="C39" s="473" t="s">
        <v>17</v>
      </c>
      <c r="D39" s="495">
        <v>548</v>
      </c>
      <c r="E39" s="495">
        <v>174</v>
      </c>
      <c r="F39" s="495">
        <v>518</v>
      </c>
      <c r="G39" s="495">
        <v>871</v>
      </c>
      <c r="H39" s="651">
        <v>1028</v>
      </c>
      <c r="I39" s="651">
        <v>1920</v>
      </c>
      <c r="J39" s="651">
        <v>1144</v>
      </c>
      <c r="K39" s="495">
        <v>438</v>
      </c>
    </row>
    <row r="40" spans="1:11" ht="15" thickBot="1" x14ac:dyDescent="0.35">
      <c r="A40" s="1557"/>
      <c r="B40" s="1560"/>
      <c r="C40" s="473" t="s">
        <v>18</v>
      </c>
      <c r="D40" s="496">
        <v>583</v>
      </c>
      <c r="E40" s="496">
        <v>183</v>
      </c>
      <c r="F40" s="496">
        <v>370</v>
      </c>
      <c r="G40" s="496">
        <v>502</v>
      </c>
      <c r="H40" s="496">
        <v>723</v>
      </c>
      <c r="I40" s="502">
        <v>1795</v>
      </c>
      <c r="J40" s="502">
        <v>1338</v>
      </c>
      <c r="K40" s="496">
        <v>380</v>
      </c>
    </row>
    <row r="41" spans="1:11" ht="15" thickBot="1" x14ac:dyDescent="0.35">
      <c r="A41" s="1557"/>
      <c r="B41" s="1560"/>
      <c r="C41" s="471" t="s">
        <v>252</v>
      </c>
      <c r="D41" s="497">
        <v>4.9020000000000001</v>
      </c>
      <c r="E41" s="497">
        <v>14.351000000000001</v>
      </c>
      <c r="F41" s="497">
        <v>19.087</v>
      </c>
      <c r="G41" s="497">
        <v>14.846</v>
      </c>
      <c r="H41" s="497">
        <v>14.477</v>
      </c>
      <c r="I41" s="497">
        <v>13.645</v>
      </c>
      <c r="J41" s="497">
        <v>6.0979999999999999</v>
      </c>
      <c r="K41" s="497">
        <v>1.302</v>
      </c>
    </row>
    <row r="42" spans="1:11" ht="15" thickBot="1" x14ac:dyDescent="0.35">
      <c r="A42" s="1557"/>
      <c r="B42" s="1560"/>
      <c r="C42" s="473" t="s">
        <v>287</v>
      </c>
      <c r="D42" s="497">
        <v>38.381622483622799</v>
      </c>
      <c r="E42" s="497">
        <v>34.091003773650797</v>
      </c>
      <c r="F42" s="497">
        <v>54.5097143499165</v>
      </c>
      <c r="G42" s="497">
        <v>59.701315623762</v>
      </c>
      <c r="H42" s="497">
        <v>54.7837670569076</v>
      </c>
      <c r="I42" s="497">
        <v>58.481678573267402</v>
      </c>
      <c r="J42" s="497">
        <v>50.6292511683789</v>
      </c>
      <c r="K42" s="497">
        <v>39.044866200145698</v>
      </c>
    </row>
    <row r="43" spans="1:11" x14ac:dyDescent="0.3">
      <c r="A43" s="1558"/>
      <c r="B43" s="1561"/>
      <c r="C43" s="586" t="s">
        <v>254</v>
      </c>
      <c r="D43" s="781">
        <v>2.9809851028893899</v>
      </c>
      <c r="E43" s="781">
        <v>4.7259051121682498</v>
      </c>
      <c r="F43" s="781">
        <v>5.3142722283402302</v>
      </c>
      <c r="G43" s="781">
        <v>4.9969246049357903</v>
      </c>
      <c r="H43" s="781">
        <v>3.8207928904555999</v>
      </c>
      <c r="I43" s="781">
        <v>2.5885607196887599</v>
      </c>
      <c r="J43" s="781">
        <v>2.59563846217715</v>
      </c>
      <c r="K43" s="781">
        <v>3.75614971419449</v>
      </c>
    </row>
    <row r="44" spans="1:11" ht="15.75" customHeight="1" thickBot="1" x14ac:dyDescent="0.35">
      <c r="A44" s="1556" t="s">
        <v>1544</v>
      </c>
      <c r="B44" s="1559" t="s">
        <v>714</v>
      </c>
      <c r="C44" s="471" t="s">
        <v>265</v>
      </c>
      <c r="D44" s="708">
        <v>26.931739395793102</v>
      </c>
      <c r="E44" s="708">
        <v>32.854709367172397</v>
      </c>
      <c r="F44" s="708">
        <v>23.463226862510499</v>
      </c>
      <c r="G44" s="708">
        <v>25.3198681661734</v>
      </c>
      <c r="H44" s="708">
        <v>27.738300235426699</v>
      </c>
      <c r="I44" s="708">
        <v>31.257720662885401</v>
      </c>
      <c r="J44" s="708">
        <v>36.8958494082462</v>
      </c>
      <c r="K44" s="708">
        <v>20.0641661381853</v>
      </c>
    </row>
    <row r="45" spans="1:11" ht="15" thickBot="1" x14ac:dyDescent="0.35">
      <c r="A45" s="1557"/>
      <c r="B45" s="1560"/>
      <c r="C45" s="473" t="s">
        <v>17</v>
      </c>
      <c r="D45" s="495">
        <v>548</v>
      </c>
      <c r="E45" s="495">
        <v>174</v>
      </c>
      <c r="F45" s="495">
        <v>518</v>
      </c>
      <c r="G45" s="495">
        <v>871</v>
      </c>
      <c r="H45" s="651">
        <v>1028</v>
      </c>
      <c r="I45" s="651">
        <v>1920</v>
      </c>
      <c r="J45" s="651">
        <v>1144</v>
      </c>
      <c r="K45" s="495">
        <v>438</v>
      </c>
    </row>
    <row r="46" spans="1:11" ht="15" thickBot="1" x14ac:dyDescent="0.35">
      <c r="A46" s="1557"/>
      <c r="B46" s="1560"/>
      <c r="C46" s="473" t="s">
        <v>18</v>
      </c>
      <c r="D46" s="496">
        <v>583</v>
      </c>
      <c r="E46" s="496">
        <v>183</v>
      </c>
      <c r="F46" s="496">
        <v>370</v>
      </c>
      <c r="G46" s="496">
        <v>502</v>
      </c>
      <c r="H46" s="496">
        <v>723</v>
      </c>
      <c r="I46" s="502">
        <v>1795</v>
      </c>
      <c r="J46" s="502">
        <v>1338</v>
      </c>
      <c r="K46" s="496">
        <v>380</v>
      </c>
    </row>
    <row r="47" spans="1:11" ht="15" thickBot="1" x14ac:dyDescent="0.35">
      <c r="A47" s="1557"/>
      <c r="B47" s="1560"/>
      <c r="C47" s="471" t="s">
        <v>252</v>
      </c>
      <c r="D47" s="495">
        <v>10</v>
      </c>
      <c r="E47" s="495">
        <v>15</v>
      </c>
      <c r="F47" s="495">
        <v>4</v>
      </c>
      <c r="G47" s="495">
        <v>1</v>
      </c>
      <c r="H47" s="495">
        <v>0</v>
      </c>
      <c r="I47" s="495">
        <v>0</v>
      </c>
      <c r="J47" s="495">
        <v>0</v>
      </c>
      <c r="K47" s="495">
        <v>0</v>
      </c>
    </row>
    <row r="48" spans="1:11" ht="15" thickBot="1" x14ac:dyDescent="0.35">
      <c r="A48" s="1557"/>
      <c r="B48" s="1560"/>
      <c r="C48" s="473" t="s">
        <v>287</v>
      </c>
      <c r="D48" s="497">
        <v>52.675414532931804</v>
      </c>
      <c r="E48" s="497">
        <v>58.261469725192299</v>
      </c>
      <c r="F48" s="497">
        <v>38.738479919611798</v>
      </c>
      <c r="G48" s="497">
        <v>46.093891028021403</v>
      </c>
      <c r="H48" s="497">
        <v>56.710590269832103</v>
      </c>
      <c r="I48" s="497">
        <v>56.654904901880997</v>
      </c>
      <c r="J48" s="497">
        <v>58.292232089221201</v>
      </c>
      <c r="K48" s="497">
        <v>34.412570116231699</v>
      </c>
    </row>
    <row r="49" spans="1:11" x14ac:dyDescent="0.3">
      <c r="A49" s="1557"/>
      <c r="B49" s="1561"/>
      <c r="C49" s="586" t="s">
        <v>254</v>
      </c>
      <c r="D49" s="678">
        <v>4.0911409119870896</v>
      </c>
      <c r="E49" s="678">
        <v>8.0765641118943101</v>
      </c>
      <c r="F49" s="678">
        <v>3.7766998132365699</v>
      </c>
      <c r="G49" s="678">
        <v>3.85800037752393</v>
      </c>
      <c r="H49" s="678">
        <v>3.95517562513428</v>
      </c>
      <c r="I49" s="678">
        <v>2.5077026683319099</v>
      </c>
      <c r="J49" s="678">
        <v>2.98850084023046</v>
      </c>
      <c r="K49" s="678">
        <v>3.3105188462983901</v>
      </c>
    </row>
    <row r="50" spans="1:11" ht="15" thickBot="1" x14ac:dyDescent="0.35">
      <c r="A50" s="1557"/>
      <c r="B50" s="1559" t="s">
        <v>969</v>
      </c>
      <c r="C50" s="471" t="s">
        <v>265</v>
      </c>
      <c r="D50" s="708">
        <v>9.9721452458084006</v>
      </c>
      <c r="E50" s="708">
        <v>6.0195068683606001</v>
      </c>
      <c r="F50" s="708">
        <v>3.6127836888111902</v>
      </c>
      <c r="G50" s="708">
        <v>6.0649179860597799</v>
      </c>
      <c r="H50" s="708">
        <v>8.1216647054997502</v>
      </c>
      <c r="I50" s="708">
        <v>7.8773683607072504</v>
      </c>
      <c r="J50" s="708">
        <v>5.2468462019160098</v>
      </c>
      <c r="K50" s="878">
        <v>1.42113732092276</v>
      </c>
    </row>
    <row r="51" spans="1:11" ht="15" thickBot="1" x14ac:dyDescent="0.35">
      <c r="A51" s="1557"/>
      <c r="B51" s="1560"/>
      <c r="C51" s="473" t="s">
        <v>17</v>
      </c>
      <c r="D51" s="495">
        <v>548</v>
      </c>
      <c r="E51" s="495">
        <v>174</v>
      </c>
      <c r="F51" s="495">
        <v>518</v>
      </c>
      <c r="G51" s="495">
        <v>871</v>
      </c>
      <c r="H51" s="651">
        <v>1028</v>
      </c>
      <c r="I51" s="651">
        <v>1920</v>
      </c>
      <c r="J51" s="651">
        <v>1144</v>
      </c>
      <c r="K51" s="658">
        <v>438</v>
      </c>
    </row>
    <row r="52" spans="1:11" ht="15" thickBot="1" x14ac:dyDescent="0.35">
      <c r="A52" s="1557"/>
      <c r="B52" s="1560"/>
      <c r="C52" s="473" t="s">
        <v>18</v>
      </c>
      <c r="D52" s="496">
        <v>583</v>
      </c>
      <c r="E52" s="496">
        <v>183</v>
      </c>
      <c r="F52" s="496">
        <v>370</v>
      </c>
      <c r="G52" s="496">
        <v>502</v>
      </c>
      <c r="H52" s="496">
        <v>723</v>
      </c>
      <c r="I52" s="502">
        <v>1795</v>
      </c>
      <c r="J52" s="502">
        <v>1338</v>
      </c>
      <c r="K52" s="529">
        <v>380</v>
      </c>
    </row>
    <row r="53" spans="1:11" ht="15" thickBot="1" x14ac:dyDescent="0.35">
      <c r="A53" s="1557"/>
      <c r="B53" s="1560"/>
      <c r="C53" s="471" t="s">
        <v>252</v>
      </c>
      <c r="D53" s="495">
        <v>0</v>
      </c>
      <c r="E53" s="495">
        <v>0</v>
      </c>
      <c r="F53" s="495">
        <v>0</v>
      </c>
      <c r="G53" s="495">
        <v>0</v>
      </c>
      <c r="H53" s="495">
        <v>0</v>
      </c>
      <c r="I53" s="495">
        <v>0</v>
      </c>
      <c r="J53" s="495">
        <v>0</v>
      </c>
      <c r="K53" s="658">
        <v>0</v>
      </c>
    </row>
    <row r="54" spans="1:11" ht="15" thickBot="1" x14ac:dyDescent="0.35">
      <c r="A54" s="1557"/>
      <c r="B54" s="1560"/>
      <c r="C54" s="473" t="s">
        <v>287</v>
      </c>
      <c r="D54" s="497">
        <v>30.776526701144</v>
      </c>
      <c r="E54" s="497">
        <v>15.5566094174419</v>
      </c>
      <c r="F54" s="497">
        <v>13.9262116423702</v>
      </c>
      <c r="G54" s="497">
        <v>27.6891296053631</v>
      </c>
      <c r="H54" s="497">
        <v>35.826808371138704</v>
      </c>
      <c r="I54" s="497">
        <v>31.926524947930901</v>
      </c>
      <c r="J54" s="497">
        <v>27.709018953595599</v>
      </c>
      <c r="K54" s="531">
        <v>11.5041641056169</v>
      </c>
    </row>
    <row r="55" spans="1:11" x14ac:dyDescent="0.3">
      <c r="A55" s="1557"/>
      <c r="B55" s="1561"/>
      <c r="C55" s="586" t="s">
        <v>254</v>
      </c>
      <c r="D55" s="781">
        <v>2.39032020217318</v>
      </c>
      <c r="E55" s="781">
        <v>2.1565531030423002</v>
      </c>
      <c r="F55" s="781">
        <v>1.3576970758268101</v>
      </c>
      <c r="G55" s="781">
        <v>2.31754512557551</v>
      </c>
      <c r="H55" s="781">
        <v>2.4986747364409698</v>
      </c>
      <c r="I55" s="781">
        <v>1.413156229653</v>
      </c>
      <c r="J55" s="781">
        <v>1.4205739505400501</v>
      </c>
      <c r="K55" s="836">
        <v>1.10671048264978</v>
      </c>
    </row>
    <row r="56" spans="1:11" ht="15" thickBot="1" x14ac:dyDescent="0.35">
      <c r="A56" s="1557"/>
      <c r="B56" s="1559" t="s">
        <v>780</v>
      </c>
      <c r="C56" s="471" t="s">
        <v>265</v>
      </c>
      <c r="D56" s="708">
        <v>17.263275490304601</v>
      </c>
      <c r="E56" s="708">
        <v>10.467130894312399</v>
      </c>
      <c r="F56" s="708">
        <v>32.439076567734602</v>
      </c>
      <c r="G56" s="708">
        <v>32.817058278880197</v>
      </c>
      <c r="H56" s="708">
        <v>37.843603927670799</v>
      </c>
      <c r="I56" s="708">
        <v>33.578551041007302</v>
      </c>
      <c r="J56" s="708">
        <v>23.996315482217</v>
      </c>
      <c r="K56" s="708">
        <v>14.704654830680999</v>
      </c>
    </row>
    <row r="57" spans="1:11" ht="15" thickBot="1" x14ac:dyDescent="0.35">
      <c r="A57" s="1557"/>
      <c r="B57" s="1560"/>
      <c r="C57" s="473" t="s">
        <v>17</v>
      </c>
      <c r="D57" s="495">
        <v>548</v>
      </c>
      <c r="E57" s="495">
        <v>174</v>
      </c>
      <c r="F57" s="495">
        <v>518</v>
      </c>
      <c r="G57" s="495">
        <v>871</v>
      </c>
      <c r="H57" s="651">
        <v>1028</v>
      </c>
      <c r="I57" s="651">
        <v>1920</v>
      </c>
      <c r="J57" s="651">
        <v>1144</v>
      </c>
      <c r="K57" s="495">
        <v>438</v>
      </c>
    </row>
    <row r="58" spans="1:11" ht="15" thickBot="1" x14ac:dyDescent="0.35">
      <c r="A58" s="1557"/>
      <c r="B58" s="1560"/>
      <c r="C58" s="473" t="s">
        <v>18</v>
      </c>
      <c r="D58" s="496">
        <v>583</v>
      </c>
      <c r="E58" s="496">
        <v>183</v>
      </c>
      <c r="F58" s="496">
        <v>370</v>
      </c>
      <c r="G58" s="496">
        <v>502</v>
      </c>
      <c r="H58" s="496">
        <v>723</v>
      </c>
      <c r="I58" s="502">
        <v>1795</v>
      </c>
      <c r="J58" s="502">
        <v>1338</v>
      </c>
      <c r="K58" s="496">
        <v>380</v>
      </c>
    </row>
    <row r="59" spans="1:11" ht="15" thickBot="1" x14ac:dyDescent="0.35">
      <c r="A59" s="1557"/>
      <c r="B59" s="1560"/>
      <c r="C59" s="471" t="s">
        <v>252</v>
      </c>
      <c r="D59" s="495">
        <v>0</v>
      </c>
      <c r="E59" s="495">
        <v>0</v>
      </c>
      <c r="F59" s="495">
        <v>0</v>
      </c>
      <c r="G59" s="495">
        <v>0</v>
      </c>
      <c r="H59" s="495">
        <v>13</v>
      </c>
      <c r="I59" s="495">
        <v>10</v>
      </c>
      <c r="J59" s="495">
        <v>0</v>
      </c>
      <c r="K59" s="495">
        <v>0</v>
      </c>
    </row>
    <row r="60" spans="1:11" ht="15" thickBot="1" x14ac:dyDescent="0.35">
      <c r="A60" s="1557"/>
      <c r="B60" s="1560"/>
      <c r="C60" s="473" t="s">
        <v>287</v>
      </c>
      <c r="D60" s="497">
        <v>42.2822203608903</v>
      </c>
      <c r="E60" s="497">
        <v>24.544030069344601</v>
      </c>
      <c r="F60" s="497">
        <v>62.905168335623998</v>
      </c>
      <c r="G60" s="497">
        <v>60.064475487234603</v>
      </c>
      <c r="H60" s="497">
        <v>56.668160869139598</v>
      </c>
      <c r="I60" s="497">
        <v>59.747081277426602</v>
      </c>
      <c r="J60" s="497">
        <v>48.436015747254302</v>
      </c>
      <c r="K60" s="497">
        <v>34.6663550206083</v>
      </c>
    </row>
    <row r="61" spans="1:11" x14ac:dyDescent="0.3">
      <c r="A61" s="1557"/>
      <c r="B61" s="1561"/>
      <c r="C61" s="586" t="s">
        <v>254</v>
      </c>
      <c r="D61" s="781">
        <v>3.28393280056574</v>
      </c>
      <c r="E61" s="781">
        <v>3.4024447607371</v>
      </c>
      <c r="F61" s="781">
        <v>6.1327635466793904</v>
      </c>
      <c r="G61" s="781">
        <v>5.0273206261683399</v>
      </c>
      <c r="H61" s="781">
        <v>3.9522164647621199</v>
      </c>
      <c r="I61" s="781">
        <v>2.6445709405730802</v>
      </c>
      <c r="J61" s="781">
        <v>2.48319662106148</v>
      </c>
      <c r="K61" s="781">
        <v>3.3349331724009401</v>
      </c>
    </row>
    <row r="62" spans="1:11" ht="15" thickBot="1" x14ac:dyDescent="0.35">
      <c r="A62" s="1557"/>
      <c r="B62" s="1559" t="s">
        <v>781</v>
      </c>
      <c r="C62" s="471" t="s">
        <v>265</v>
      </c>
      <c r="D62" s="708">
        <v>5.2883701570045396</v>
      </c>
      <c r="E62" s="708">
        <v>24.237179018343401</v>
      </c>
      <c r="F62" s="708">
        <v>16.443408524787198</v>
      </c>
      <c r="G62" s="708">
        <v>10.5092373389949</v>
      </c>
      <c r="H62" s="708">
        <v>5.3358839221908996</v>
      </c>
      <c r="I62" s="708">
        <v>9.9618185101873795</v>
      </c>
      <c r="J62" s="708">
        <v>5.8030108204244497</v>
      </c>
      <c r="K62" s="878">
        <v>3.1498758016837098</v>
      </c>
    </row>
    <row r="63" spans="1:11" ht="15" thickBot="1" x14ac:dyDescent="0.35">
      <c r="A63" s="1557"/>
      <c r="B63" s="1560"/>
      <c r="C63" s="473" t="s">
        <v>17</v>
      </c>
      <c r="D63" s="495">
        <v>548</v>
      </c>
      <c r="E63" s="495">
        <v>174</v>
      </c>
      <c r="F63" s="495">
        <v>518</v>
      </c>
      <c r="G63" s="495">
        <v>871</v>
      </c>
      <c r="H63" s="651">
        <v>1028</v>
      </c>
      <c r="I63" s="651">
        <v>1920</v>
      </c>
      <c r="J63" s="651">
        <v>1144</v>
      </c>
      <c r="K63" s="658">
        <v>438</v>
      </c>
    </row>
    <row r="64" spans="1:11" ht="15" thickBot="1" x14ac:dyDescent="0.35">
      <c r="A64" s="1557"/>
      <c r="B64" s="1560"/>
      <c r="C64" s="473" t="s">
        <v>18</v>
      </c>
      <c r="D64" s="496">
        <v>583</v>
      </c>
      <c r="E64" s="496">
        <v>183</v>
      </c>
      <c r="F64" s="496">
        <v>370</v>
      </c>
      <c r="G64" s="496">
        <v>502</v>
      </c>
      <c r="H64" s="496">
        <v>723</v>
      </c>
      <c r="I64" s="502">
        <v>1795</v>
      </c>
      <c r="J64" s="502">
        <v>1338</v>
      </c>
      <c r="K64" s="529">
        <v>380</v>
      </c>
    </row>
    <row r="65" spans="1:11" ht="15" thickBot="1" x14ac:dyDescent="0.35">
      <c r="A65" s="1557"/>
      <c r="B65" s="1560"/>
      <c r="C65" s="471" t="s">
        <v>252</v>
      </c>
      <c r="D65" s="495">
        <v>0</v>
      </c>
      <c r="E65" s="495">
        <v>0</v>
      </c>
      <c r="F65" s="495">
        <v>0</v>
      </c>
      <c r="G65" s="495">
        <v>0</v>
      </c>
      <c r="H65" s="495">
        <v>0</v>
      </c>
      <c r="I65" s="495">
        <v>0</v>
      </c>
      <c r="J65" s="495">
        <v>0</v>
      </c>
      <c r="K65" s="658">
        <v>0</v>
      </c>
    </row>
    <row r="66" spans="1:11" ht="15" thickBot="1" x14ac:dyDescent="0.35">
      <c r="A66" s="1557"/>
      <c r="B66" s="1560"/>
      <c r="C66" s="473" t="s">
        <v>287</v>
      </c>
      <c r="D66" s="497">
        <v>18.263458363128802</v>
      </c>
      <c r="E66" s="497">
        <v>34.336576862943801</v>
      </c>
      <c r="F66" s="497">
        <v>35.163880716367402</v>
      </c>
      <c r="G66" s="497">
        <v>31.0592588533327</v>
      </c>
      <c r="H66" s="497">
        <v>20.018962599894699</v>
      </c>
      <c r="I66" s="497">
        <v>37.844745626369502</v>
      </c>
      <c r="J66" s="497">
        <v>27.690157822944599</v>
      </c>
      <c r="K66" s="531">
        <v>26.462725707033499</v>
      </c>
    </row>
    <row r="67" spans="1:11" x14ac:dyDescent="0.3">
      <c r="A67" s="1557"/>
      <c r="B67" s="1561"/>
      <c r="C67" s="586" t="s">
        <v>254</v>
      </c>
      <c r="D67" s="781">
        <v>1.41846784436896</v>
      </c>
      <c r="E67" s="781">
        <v>4.7599479677499197</v>
      </c>
      <c r="F67" s="781">
        <v>3.42820425607214</v>
      </c>
      <c r="G67" s="781">
        <v>2.5996206809471998</v>
      </c>
      <c r="H67" s="781">
        <v>1.3961856601887299</v>
      </c>
      <c r="I67" s="781">
        <v>1.6751130330895301</v>
      </c>
      <c r="J67" s="781">
        <v>1.4196069862846401</v>
      </c>
      <c r="K67" s="836">
        <v>2.54573697581041</v>
      </c>
    </row>
    <row r="68" spans="1:11" ht="15" thickBot="1" x14ac:dyDescent="0.35">
      <c r="A68" s="1557"/>
      <c r="B68" s="1559" t="s">
        <v>720</v>
      </c>
      <c r="C68" s="471" t="s">
        <v>265</v>
      </c>
      <c r="D68" s="708">
        <v>6.4291727081154999</v>
      </c>
      <c r="E68" s="878">
        <v>0.84772791853643403</v>
      </c>
      <c r="F68" s="878">
        <v>1.9271166316382899</v>
      </c>
      <c r="G68" s="878">
        <v>2.0320811170611202</v>
      </c>
      <c r="H68" s="878">
        <v>0.91976544666754401</v>
      </c>
      <c r="I68" s="878">
        <v>1.39016722017272</v>
      </c>
      <c r="J68" s="878">
        <v>1.1468772150953499</v>
      </c>
      <c r="K68" s="878">
        <v>1.34156797316791</v>
      </c>
    </row>
    <row r="69" spans="1:11" ht="15" thickBot="1" x14ac:dyDescent="0.35">
      <c r="A69" s="1557"/>
      <c r="B69" s="1560"/>
      <c r="C69" s="473" t="s">
        <v>17</v>
      </c>
      <c r="D69" s="495">
        <v>548</v>
      </c>
      <c r="E69" s="658">
        <v>174</v>
      </c>
      <c r="F69" s="658">
        <v>518</v>
      </c>
      <c r="G69" s="658">
        <v>871</v>
      </c>
      <c r="H69" s="658">
        <v>1028</v>
      </c>
      <c r="I69" s="658">
        <v>1920</v>
      </c>
      <c r="J69" s="658">
        <v>1144</v>
      </c>
      <c r="K69" s="658">
        <v>438</v>
      </c>
    </row>
    <row r="70" spans="1:11" ht="15" thickBot="1" x14ac:dyDescent="0.35">
      <c r="A70" s="1557"/>
      <c r="B70" s="1560"/>
      <c r="C70" s="473" t="s">
        <v>18</v>
      </c>
      <c r="D70" s="496">
        <v>583</v>
      </c>
      <c r="E70" s="529">
        <v>183</v>
      </c>
      <c r="F70" s="529">
        <v>370</v>
      </c>
      <c r="G70" s="529">
        <v>502</v>
      </c>
      <c r="H70" s="529">
        <v>723</v>
      </c>
      <c r="I70" s="529">
        <v>1795</v>
      </c>
      <c r="J70" s="529">
        <v>1338</v>
      </c>
      <c r="K70" s="529">
        <v>380</v>
      </c>
    </row>
    <row r="71" spans="1:11" ht="15" thickBot="1" x14ac:dyDescent="0.35">
      <c r="A71" s="1557"/>
      <c r="B71" s="1560"/>
      <c r="C71" s="471" t="s">
        <v>252</v>
      </c>
      <c r="D71" s="495">
        <v>0</v>
      </c>
      <c r="E71" s="658">
        <v>0</v>
      </c>
      <c r="F71" s="658">
        <v>0</v>
      </c>
      <c r="G71" s="658">
        <v>0</v>
      </c>
      <c r="H71" s="658">
        <v>0</v>
      </c>
      <c r="I71" s="658">
        <v>0</v>
      </c>
      <c r="J71" s="658">
        <v>0</v>
      </c>
      <c r="K71" s="658">
        <v>0</v>
      </c>
    </row>
    <row r="72" spans="1:11" ht="15" thickBot="1" x14ac:dyDescent="0.35">
      <c r="A72" s="1557"/>
      <c r="B72" s="1560"/>
      <c r="C72" s="473" t="s">
        <v>287</v>
      </c>
      <c r="D72" s="497">
        <v>30.245757113078099</v>
      </c>
      <c r="E72" s="531">
        <v>8.0306526685561899</v>
      </c>
      <c r="F72" s="531">
        <v>21.746648250478099</v>
      </c>
      <c r="G72" s="531">
        <v>22.886523877154499</v>
      </c>
      <c r="H72" s="531">
        <v>10.636560773280999</v>
      </c>
      <c r="I72" s="531">
        <v>17.231968773941301</v>
      </c>
      <c r="J72" s="531">
        <v>20.132686059901101</v>
      </c>
      <c r="K72" s="531">
        <v>17.1720396494906</v>
      </c>
    </row>
    <row r="73" spans="1:11" x14ac:dyDescent="0.3">
      <c r="A73" s="1557"/>
      <c r="B73" s="1561"/>
      <c r="C73" s="586" t="s">
        <v>254</v>
      </c>
      <c r="D73" s="781">
        <v>2.3490969257010499</v>
      </c>
      <c r="E73" s="836">
        <v>1.1132585814240701</v>
      </c>
      <c r="F73" s="836">
        <v>2.12012868229563</v>
      </c>
      <c r="G73" s="836">
        <v>1.9155731006652399</v>
      </c>
      <c r="H73" s="836">
        <v>0.74182733252416599</v>
      </c>
      <c r="I73" s="836">
        <v>0.76273456199182199</v>
      </c>
      <c r="J73" s="836">
        <v>1.0321538059139801</v>
      </c>
      <c r="K73" s="836">
        <v>1.6519649853821099</v>
      </c>
    </row>
    <row r="74" spans="1:11" ht="15" thickBot="1" x14ac:dyDescent="0.35">
      <c r="A74" s="1557"/>
      <c r="B74" s="1559" t="s">
        <v>782</v>
      </c>
      <c r="C74" s="471" t="s">
        <v>265</v>
      </c>
      <c r="D74" s="497">
        <v>65.884702997026096</v>
      </c>
      <c r="E74" s="497">
        <v>74.426254066725207</v>
      </c>
      <c r="F74" s="497">
        <v>77.885612275481805</v>
      </c>
      <c r="G74" s="497">
        <v>76.743162887169404</v>
      </c>
      <c r="H74" s="497">
        <v>79.959218237455701</v>
      </c>
      <c r="I74" s="497">
        <v>84.065625794960098</v>
      </c>
      <c r="J74" s="497">
        <v>73.088899127898998</v>
      </c>
      <c r="K74" s="497">
        <v>40.6814020646407</v>
      </c>
    </row>
    <row r="75" spans="1:11" ht="15" thickBot="1" x14ac:dyDescent="0.35">
      <c r="A75" s="1557"/>
      <c r="B75" s="1560"/>
      <c r="C75" s="473" t="s">
        <v>17</v>
      </c>
      <c r="D75" s="495">
        <v>548</v>
      </c>
      <c r="E75" s="495">
        <v>174</v>
      </c>
      <c r="F75" s="495">
        <v>518</v>
      </c>
      <c r="G75" s="495">
        <v>871</v>
      </c>
      <c r="H75" s="651">
        <v>1028</v>
      </c>
      <c r="I75" s="651">
        <v>1920</v>
      </c>
      <c r="J75" s="651">
        <v>1144</v>
      </c>
      <c r="K75" s="495">
        <v>438</v>
      </c>
    </row>
    <row r="76" spans="1:11" ht="15" thickBot="1" x14ac:dyDescent="0.35">
      <c r="A76" s="1557"/>
      <c r="B76" s="1560"/>
      <c r="C76" s="473" t="s">
        <v>18</v>
      </c>
      <c r="D76" s="496">
        <v>583</v>
      </c>
      <c r="E76" s="496">
        <v>183</v>
      </c>
      <c r="F76" s="496">
        <v>370</v>
      </c>
      <c r="G76" s="496">
        <v>502</v>
      </c>
      <c r="H76" s="496">
        <v>723</v>
      </c>
      <c r="I76" s="502">
        <v>1795</v>
      </c>
      <c r="J76" s="502">
        <v>1338</v>
      </c>
      <c r="K76" s="496">
        <v>380</v>
      </c>
    </row>
    <row r="77" spans="1:11" ht="15" thickBot="1" x14ac:dyDescent="0.35">
      <c r="A77" s="1557"/>
      <c r="B77" s="1560"/>
      <c r="C77" s="471" t="s">
        <v>252</v>
      </c>
      <c r="D77" s="495">
        <v>42</v>
      </c>
      <c r="E77" s="495">
        <v>60</v>
      </c>
      <c r="F77" s="495">
        <v>61</v>
      </c>
      <c r="G77" s="495">
        <v>56</v>
      </c>
      <c r="H77" s="495">
        <v>60</v>
      </c>
      <c r="I77" s="495">
        <v>60</v>
      </c>
      <c r="J77" s="495">
        <v>48</v>
      </c>
      <c r="K77" s="495">
        <v>25</v>
      </c>
    </row>
    <row r="78" spans="1:11" ht="15" thickBot="1" x14ac:dyDescent="0.35">
      <c r="A78" s="1557"/>
      <c r="B78" s="1560"/>
      <c r="C78" s="473" t="s">
        <v>287</v>
      </c>
      <c r="D78" s="497">
        <v>78.731320199059695</v>
      </c>
      <c r="E78" s="497">
        <v>81.115373436944694</v>
      </c>
      <c r="F78" s="497">
        <v>80.197975713231997</v>
      </c>
      <c r="G78" s="497">
        <v>82.914888911762603</v>
      </c>
      <c r="H78" s="497">
        <v>84.537206617917704</v>
      </c>
      <c r="I78" s="497">
        <v>93.703095551826394</v>
      </c>
      <c r="J78" s="497">
        <v>84.423319758381993</v>
      </c>
      <c r="K78" s="497">
        <v>59.352864035510699</v>
      </c>
    </row>
    <row r="79" spans="1:11" x14ac:dyDescent="0.3">
      <c r="A79" s="1558"/>
      <c r="B79" s="1561"/>
      <c r="C79" s="586" t="s">
        <v>254</v>
      </c>
      <c r="D79" s="781">
        <v>6.1148246858077702</v>
      </c>
      <c r="E79" s="781">
        <v>11.2447131374108</v>
      </c>
      <c r="F79" s="781">
        <v>7.8186774629940103</v>
      </c>
      <c r="G79" s="781">
        <v>6.9398713276227797</v>
      </c>
      <c r="H79" s="781">
        <v>5.8958917098416297</v>
      </c>
      <c r="I79" s="781">
        <v>4.1475579767229096</v>
      </c>
      <c r="J79" s="781">
        <v>4.3281780949270301</v>
      </c>
      <c r="K79" s="781">
        <v>5.7097965745564698</v>
      </c>
    </row>
    <row r="80" spans="1:11" ht="15" thickBot="1" x14ac:dyDescent="0.35">
      <c r="A80" s="1556" t="s">
        <v>1291</v>
      </c>
      <c r="B80" s="1559" t="s">
        <v>714</v>
      </c>
      <c r="C80" s="471" t="s">
        <v>265</v>
      </c>
      <c r="D80" s="708">
        <v>1.8910276890692399</v>
      </c>
      <c r="E80" s="708">
        <v>2.9272650403755298</v>
      </c>
      <c r="F80" s="708">
        <v>1.8629332024930501</v>
      </c>
      <c r="G80" s="708">
        <v>1.64097391967239</v>
      </c>
      <c r="H80" s="708">
        <v>1.3863558076392699</v>
      </c>
      <c r="I80" s="708">
        <v>1.4175510726678999</v>
      </c>
      <c r="J80" s="708">
        <v>1.26633344546629</v>
      </c>
      <c r="K80" s="708">
        <v>0.90436598883837804</v>
      </c>
    </row>
    <row r="81" spans="1:11" ht="15" thickBot="1" x14ac:dyDescent="0.35">
      <c r="A81" s="1557"/>
      <c r="B81" s="1560"/>
      <c r="C81" s="473" t="s">
        <v>17</v>
      </c>
      <c r="D81" s="495">
        <v>548</v>
      </c>
      <c r="E81" s="495">
        <v>174</v>
      </c>
      <c r="F81" s="495">
        <v>518</v>
      </c>
      <c r="G81" s="495">
        <v>871</v>
      </c>
      <c r="H81" s="651">
        <v>1028</v>
      </c>
      <c r="I81" s="651">
        <v>1920</v>
      </c>
      <c r="J81" s="651">
        <v>1144</v>
      </c>
      <c r="K81" s="495">
        <v>438</v>
      </c>
    </row>
    <row r="82" spans="1:11" ht="15" thickBot="1" x14ac:dyDescent="0.35">
      <c r="A82" s="1557"/>
      <c r="B82" s="1560"/>
      <c r="C82" s="473" t="s">
        <v>18</v>
      </c>
      <c r="D82" s="496">
        <v>583</v>
      </c>
      <c r="E82" s="496">
        <v>183</v>
      </c>
      <c r="F82" s="496">
        <v>370</v>
      </c>
      <c r="G82" s="496">
        <v>502</v>
      </c>
      <c r="H82" s="496">
        <v>723</v>
      </c>
      <c r="I82" s="502">
        <v>1795</v>
      </c>
      <c r="J82" s="502">
        <v>1338</v>
      </c>
      <c r="K82" s="496">
        <v>380</v>
      </c>
    </row>
    <row r="83" spans="1:11" ht="15" thickBot="1" x14ac:dyDescent="0.35">
      <c r="A83" s="1557"/>
      <c r="B83" s="1560"/>
      <c r="C83" s="471" t="s">
        <v>252</v>
      </c>
      <c r="D83" s="495">
        <v>1</v>
      </c>
      <c r="E83" s="495">
        <v>2</v>
      </c>
      <c r="F83" s="495">
        <v>1</v>
      </c>
      <c r="G83" s="495">
        <v>1</v>
      </c>
      <c r="H83" s="495">
        <v>0</v>
      </c>
      <c r="I83" s="495">
        <v>0</v>
      </c>
      <c r="J83" s="495">
        <v>0</v>
      </c>
      <c r="K83" s="495">
        <v>0</v>
      </c>
    </row>
    <row r="84" spans="1:11" ht="15" thickBot="1" x14ac:dyDescent="0.35">
      <c r="A84" s="1557"/>
      <c r="B84" s="1560"/>
      <c r="C84" s="473" t="s">
        <v>287</v>
      </c>
      <c r="D84" s="497">
        <v>2.1695111544297201</v>
      </c>
      <c r="E84" s="497">
        <v>2.90864207396202</v>
      </c>
      <c r="F84" s="497">
        <v>2.3654157989008202</v>
      </c>
      <c r="G84" s="497">
        <v>2.4474734427699598</v>
      </c>
      <c r="H84" s="497">
        <v>2.1090707538569302</v>
      </c>
      <c r="I84" s="497">
        <v>2.1709661643692399</v>
      </c>
      <c r="J84" s="497">
        <v>1.80202780880628</v>
      </c>
      <c r="K84" s="497">
        <v>1.5666997780694001</v>
      </c>
    </row>
    <row r="85" spans="1:11" x14ac:dyDescent="0.3">
      <c r="A85" s="1557"/>
      <c r="B85" s="1561"/>
      <c r="C85" s="586" t="s">
        <v>254</v>
      </c>
      <c r="D85" s="678">
        <v>0.16849940188606999</v>
      </c>
      <c r="E85" s="678">
        <v>0.40321389590262302</v>
      </c>
      <c r="F85" s="678">
        <v>0.23060960121496399</v>
      </c>
      <c r="G85" s="678">
        <v>0.20485043149093399</v>
      </c>
      <c r="H85" s="678">
        <v>0.14709325361714601</v>
      </c>
      <c r="I85" s="678">
        <v>9.6092962342370206E-2</v>
      </c>
      <c r="J85" s="678">
        <v>9.2385579136744403E-2</v>
      </c>
      <c r="K85" s="678">
        <v>0.150717866299206</v>
      </c>
    </row>
    <row r="86" spans="1:11" ht="15" thickBot="1" x14ac:dyDescent="0.35">
      <c r="A86" s="1557"/>
      <c r="B86" s="1559" t="s">
        <v>969</v>
      </c>
      <c r="C86" s="471" t="s">
        <v>265</v>
      </c>
      <c r="D86" s="708">
        <v>0.58688412823194602</v>
      </c>
      <c r="E86" s="708">
        <v>0.50450188683119301</v>
      </c>
      <c r="F86" s="708">
        <v>0.24091166594916699</v>
      </c>
      <c r="G86" s="708">
        <v>0.39662950251836898</v>
      </c>
      <c r="H86" s="708">
        <v>0.38415432369668301</v>
      </c>
      <c r="I86" s="708">
        <v>0.40852943585470403</v>
      </c>
      <c r="J86" s="708">
        <v>0.20847724714931701</v>
      </c>
      <c r="K86" s="878">
        <v>4.8003707088173399E-2</v>
      </c>
    </row>
    <row r="87" spans="1:11" ht="15" thickBot="1" x14ac:dyDescent="0.35">
      <c r="A87" s="1557"/>
      <c r="B87" s="1560"/>
      <c r="C87" s="473" t="s">
        <v>17</v>
      </c>
      <c r="D87" s="495">
        <v>548</v>
      </c>
      <c r="E87" s="495">
        <v>174</v>
      </c>
      <c r="F87" s="495">
        <v>518</v>
      </c>
      <c r="G87" s="495">
        <v>871</v>
      </c>
      <c r="H87" s="651">
        <v>1028</v>
      </c>
      <c r="I87" s="651">
        <v>1920</v>
      </c>
      <c r="J87" s="651">
        <v>1144</v>
      </c>
      <c r="K87" s="658">
        <v>438</v>
      </c>
    </row>
    <row r="88" spans="1:11" ht="15" thickBot="1" x14ac:dyDescent="0.35">
      <c r="A88" s="1557"/>
      <c r="B88" s="1560"/>
      <c r="C88" s="473" t="s">
        <v>18</v>
      </c>
      <c r="D88" s="496">
        <v>583</v>
      </c>
      <c r="E88" s="496">
        <v>183</v>
      </c>
      <c r="F88" s="496">
        <v>370</v>
      </c>
      <c r="G88" s="496">
        <v>502</v>
      </c>
      <c r="H88" s="496">
        <v>723</v>
      </c>
      <c r="I88" s="502">
        <v>1795</v>
      </c>
      <c r="J88" s="502">
        <v>1338</v>
      </c>
      <c r="K88" s="529">
        <v>380</v>
      </c>
    </row>
    <row r="89" spans="1:11" ht="15" thickBot="1" x14ac:dyDescent="0.35">
      <c r="A89" s="1557"/>
      <c r="B89" s="1560"/>
      <c r="C89" s="471" t="s">
        <v>252</v>
      </c>
      <c r="D89" s="495">
        <v>0</v>
      </c>
      <c r="E89" s="495">
        <v>0</v>
      </c>
      <c r="F89" s="495">
        <v>0</v>
      </c>
      <c r="G89" s="495">
        <v>0</v>
      </c>
      <c r="H89" s="495">
        <v>0</v>
      </c>
      <c r="I89" s="495">
        <v>0</v>
      </c>
      <c r="J89" s="495">
        <v>0</v>
      </c>
      <c r="K89" s="658">
        <v>0</v>
      </c>
    </row>
    <row r="90" spans="1:11" ht="15" thickBot="1" x14ac:dyDescent="0.35">
      <c r="A90" s="1557"/>
      <c r="B90" s="1560"/>
      <c r="C90" s="473" t="s">
        <v>287</v>
      </c>
      <c r="D90" s="497">
        <v>1.2963681071108899</v>
      </c>
      <c r="E90" s="497">
        <v>1.1365666081891299</v>
      </c>
      <c r="F90" s="497">
        <v>0.76533105041898297</v>
      </c>
      <c r="G90" s="497">
        <v>1.0370662919135301</v>
      </c>
      <c r="H90" s="497">
        <v>1.08187454565203</v>
      </c>
      <c r="I90" s="497">
        <v>1.0783738034520201</v>
      </c>
      <c r="J90" s="497">
        <v>0.771580546802629</v>
      </c>
      <c r="K90" s="531">
        <v>0.32349886922467902</v>
      </c>
    </row>
    <row r="91" spans="1:11" x14ac:dyDescent="0.3">
      <c r="A91" s="1557"/>
      <c r="B91" s="1561"/>
      <c r="C91" s="586" t="s">
        <v>254</v>
      </c>
      <c r="D91" s="781">
        <v>0.10068500925950701</v>
      </c>
      <c r="E91" s="781">
        <v>0.15755787009452199</v>
      </c>
      <c r="F91" s="781">
        <v>7.4613811413860198E-2</v>
      </c>
      <c r="G91" s="781">
        <v>8.6801136907436294E-2</v>
      </c>
      <c r="H91" s="781">
        <v>7.5453346756864798E-2</v>
      </c>
      <c r="I91" s="781">
        <v>4.7731804846539702E-2</v>
      </c>
      <c r="J91" s="781">
        <v>3.9557056399827199E-2</v>
      </c>
      <c r="K91" s="836">
        <v>3.11208694877275E-2</v>
      </c>
    </row>
    <row r="92" spans="1:11" ht="15" thickBot="1" x14ac:dyDescent="0.35">
      <c r="A92" s="1557"/>
      <c r="B92" s="1559" t="s">
        <v>780</v>
      </c>
      <c r="C92" s="471" t="s">
        <v>265</v>
      </c>
      <c r="D92" s="708">
        <v>0.70151664440926498</v>
      </c>
      <c r="E92" s="708">
        <v>0.588681668211955</v>
      </c>
      <c r="F92" s="708">
        <v>1.31512383498785</v>
      </c>
      <c r="G92" s="708">
        <v>1.37829775314426</v>
      </c>
      <c r="H92" s="708">
        <v>1.7145043009186101</v>
      </c>
      <c r="I92" s="708">
        <v>1.5825662189594301</v>
      </c>
      <c r="J92" s="708">
        <v>1.22144946559207</v>
      </c>
      <c r="K92" s="708">
        <v>0.77183095196757101</v>
      </c>
    </row>
    <row r="93" spans="1:11" ht="15" thickBot="1" x14ac:dyDescent="0.35">
      <c r="A93" s="1557"/>
      <c r="B93" s="1560"/>
      <c r="C93" s="473" t="s">
        <v>17</v>
      </c>
      <c r="D93" s="495">
        <v>548</v>
      </c>
      <c r="E93" s="495">
        <v>174</v>
      </c>
      <c r="F93" s="495">
        <v>518</v>
      </c>
      <c r="G93" s="495">
        <v>871</v>
      </c>
      <c r="H93" s="651">
        <v>1028</v>
      </c>
      <c r="I93" s="651">
        <v>1920</v>
      </c>
      <c r="J93" s="651">
        <v>1144</v>
      </c>
      <c r="K93" s="495">
        <v>438</v>
      </c>
    </row>
    <row r="94" spans="1:11" ht="15" thickBot="1" x14ac:dyDescent="0.35">
      <c r="A94" s="1557"/>
      <c r="B94" s="1560"/>
      <c r="C94" s="473" t="s">
        <v>18</v>
      </c>
      <c r="D94" s="496">
        <v>583</v>
      </c>
      <c r="E94" s="496">
        <v>183</v>
      </c>
      <c r="F94" s="496">
        <v>370</v>
      </c>
      <c r="G94" s="496">
        <v>502</v>
      </c>
      <c r="H94" s="496">
        <v>723</v>
      </c>
      <c r="I94" s="502">
        <v>1795</v>
      </c>
      <c r="J94" s="502">
        <v>1338</v>
      </c>
      <c r="K94" s="496">
        <v>380</v>
      </c>
    </row>
    <row r="95" spans="1:11" ht="15" thickBot="1" x14ac:dyDescent="0.35">
      <c r="A95" s="1557"/>
      <c r="B95" s="1560"/>
      <c r="C95" s="471" t="s">
        <v>252</v>
      </c>
      <c r="D95" s="495">
        <v>0</v>
      </c>
      <c r="E95" s="495">
        <v>0</v>
      </c>
      <c r="F95" s="495">
        <v>0</v>
      </c>
      <c r="G95" s="495">
        <v>0</v>
      </c>
      <c r="H95" s="495">
        <v>2</v>
      </c>
      <c r="I95" s="495">
        <v>2</v>
      </c>
      <c r="J95" s="495">
        <v>0</v>
      </c>
      <c r="K95" s="495">
        <v>0</v>
      </c>
    </row>
    <row r="96" spans="1:11" ht="15" thickBot="1" x14ac:dyDescent="0.35">
      <c r="A96" s="1557"/>
      <c r="B96" s="1560"/>
      <c r="C96" s="473" t="s">
        <v>287</v>
      </c>
      <c r="D96" s="497">
        <v>1.1490691352820199</v>
      </c>
      <c r="E96" s="497">
        <v>1.2579490921935199</v>
      </c>
      <c r="F96" s="497">
        <v>1.8893079352982101</v>
      </c>
      <c r="G96" s="497">
        <v>1.7561381317337199</v>
      </c>
      <c r="H96" s="497">
        <v>2.02096828353306</v>
      </c>
      <c r="I96" s="497">
        <v>1.89034269235361</v>
      </c>
      <c r="J96" s="497">
        <v>1.7178841910731799</v>
      </c>
      <c r="K96" s="497">
        <v>1.37785396829187</v>
      </c>
    </row>
    <row r="97" spans="1:11" x14ac:dyDescent="0.3">
      <c r="A97" s="1557"/>
      <c r="B97" s="1561"/>
      <c r="C97" s="586" t="s">
        <v>254</v>
      </c>
      <c r="D97" s="781">
        <v>8.9244741436536795E-2</v>
      </c>
      <c r="E97" s="781">
        <v>0.174384658343198</v>
      </c>
      <c r="F97" s="781">
        <v>0.18419279592782301</v>
      </c>
      <c r="G97" s="781">
        <v>0.14698654038761999</v>
      </c>
      <c r="H97" s="781">
        <v>0.14094870915938101</v>
      </c>
      <c r="I97" s="781">
        <v>8.3671791910809298E-2</v>
      </c>
      <c r="J97" s="781">
        <v>8.8071740683783803E-2</v>
      </c>
      <c r="K97" s="781">
        <v>0.13255073695660199</v>
      </c>
    </row>
    <row r="98" spans="1:11" ht="15" thickBot="1" x14ac:dyDescent="0.35">
      <c r="A98" s="1557"/>
      <c r="B98" s="1559" t="s">
        <v>781</v>
      </c>
      <c r="C98" s="471" t="s">
        <v>265</v>
      </c>
      <c r="D98" s="708">
        <v>0.38597087787136303</v>
      </c>
      <c r="E98" s="708">
        <v>1.6958014093610401</v>
      </c>
      <c r="F98" s="708">
        <v>0.95626538236552805</v>
      </c>
      <c r="G98" s="708">
        <v>0.60648339376593896</v>
      </c>
      <c r="H98" s="708">
        <v>0.31847240171798002</v>
      </c>
      <c r="I98" s="708">
        <v>0.449415026121048</v>
      </c>
      <c r="J98" s="708">
        <v>0.30565513889714502</v>
      </c>
      <c r="K98" s="708">
        <v>0.18758839593615301</v>
      </c>
    </row>
    <row r="99" spans="1:11" ht="15" thickBot="1" x14ac:dyDescent="0.35">
      <c r="A99" s="1557"/>
      <c r="B99" s="1560"/>
      <c r="C99" s="473" t="s">
        <v>17</v>
      </c>
      <c r="D99" s="495">
        <v>548</v>
      </c>
      <c r="E99" s="495">
        <v>174</v>
      </c>
      <c r="F99" s="495">
        <v>518</v>
      </c>
      <c r="G99" s="495">
        <v>871</v>
      </c>
      <c r="H99" s="651">
        <v>1028</v>
      </c>
      <c r="I99" s="651">
        <v>1920</v>
      </c>
      <c r="J99" s="651">
        <v>1144</v>
      </c>
      <c r="K99" s="495">
        <v>438</v>
      </c>
    </row>
    <row r="100" spans="1:11" ht="15" thickBot="1" x14ac:dyDescent="0.35">
      <c r="A100" s="1557"/>
      <c r="B100" s="1560"/>
      <c r="C100" s="473" t="s">
        <v>18</v>
      </c>
      <c r="D100" s="496">
        <v>583</v>
      </c>
      <c r="E100" s="496">
        <v>183</v>
      </c>
      <c r="F100" s="496">
        <v>370</v>
      </c>
      <c r="G100" s="496">
        <v>502</v>
      </c>
      <c r="H100" s="496">
        <v>723</v>
      </c>
      <c r="I100" s="502">
        <v>1795</v>
      </c>
      <c r="J100" s="502">
        <v>1338</v>
      </c>
      <c r="K100" s="496">
        <v>380</v>
      </c>
    </row>
    <row r="101" spans="1:11" ht="15" thickBot="1" x14ac:dyDescent="0.35">
      <c r="A101" s="1557"/>
      <c r="B101" s="1560"/>
      <c r="C101" s="471" t="s">
        <v>252</v>
      </c>
      <c r="D101" s="495">
        <v>0</v>
      </c>
      <c r="E101" s="495">
        <v>0</v>
      </c>
      <c r="F101" s="495">
        <v>0</v>
      </c>
      <c r="G101" s="495">
        <v>0</v>
      </c>
      <c r="H101" s="495">
        <v>0</v>
      </c>
      <c r="I101" s="495">
        <v>0</v>
      </c>
      <c r="J101" s="495">
        <v>0</v>
      </c>
      <c r="K101" s="495">
        <v>0</v>
      </c>
    </row>
    <row r="102" spans="1:11" ht="15" thickBot="1" x14ac:dyDescent="0.35">
      <c r="A102" s="1557"/>
      <c r="B102" s="1560"/>
      <c r="C102" s="473" t="s">
        <v>287</v>
      </c>
      <c r="D102" s="497">
        <v>1.0915983646024301</v>
      </c>
      <c r="E102" s="497">
        <v>2.0966419133782299</v>
      </c>
      <c r="F102" s="497">
        <v>1.73213707230474</v>
      </c>
      <c r="G102" s="497">
        <v>1.55369102357481</v>
      </c>
      <c r="H102" s="497">
        <v>1.05034851446327</v>
      </c>
      <c r="I102" s="497">
        <v>1.34332162259584</v>
      </c>
      <c r="J102" s="497">
        <v>1.0822660221756699</v>
      </c>
      <c r="K102" s="497">
        <v>0.79558667771193403</v>
      </c>
    </row>
    <row r="103" spans="1:11" x14ac:dyDescent="0.3">
      <c r="A103" s="1557"/>
      <c r="B103" s="1561"/>
      <c r="C103" s="586" t="s">
        <v>254</v>
      </c>
      <c r="D103" s="781">
        <v>8.4781159645003198E-2</v>
      </c>
      <c r="E103" s="781">
        <v>0.29064942770851399</v>
      </c>
      <c r="F103" s="781">
        <v>0.168869861983449</v>
      </c>
      <c r="G103" s="781">
        <v>0.130041973498466</v>
      </c>
      <c r="H103" s="781">
        <v>7.3254621800525804E-2</v>
      </c>
      <c r="I103" s="781">
        <v>5.9459127559133601E-2</v>
      </c>
      <c r="J103" s="781">
        <v>5.5485144430125997E-2</v>
      </c>
      <c r="K103" s="781">
        <v>7.6536122746233601E-2</v>
      </c>
    </row>
    <row r="104" spans="1:11" ht="15" thickBot="1" x14ac:dyDescent="0.35">
      <c r="A104" s="1557"/>
      <c r="B104" s="1559" t="s">
        <v>720</v>
      </c>
      <c r="C104" s="471" t="s">
        <v>265</v>
      </c>
      <c r="D104" s="708">
        <v>0.31511391264055499</v>
      </c>
      <c r="E104" s="878">
        <v>5.0605092417943802E-2</v>
      </c>
      <c r="F104" s="878">
        <v>8.7967267540080996E-2</v>
      </c>
      <c r="G104" s="878">
        <v>3.65547961150397E-2</v>
      </c>
      <c r="H104" s="878">
        <v>2.6130819755250698E-2</v>
      </c>
      <c r="I104" s="708">
        <v>2.58901734547894E-2</v>
      </c>
      <c r="J104" s="708">
        <v>2.3371876091659902E-2</v>
      </c>
      <c r="K104" s="878">
        <v>3.2949595438400002E-2</v>
      </c>
    </row>
    <row r="105" spans="1:11" ht="15" thickBot="1" x14ac:dyDescent="0.35">
      <c r="A105" s="1557"/>
      <c r="B105" s="1560"/>
      <c r="C105" s="473" t="s">
        <v>17</v>
      </c>
      <c r="D105" s="495">
        <v>548</v>
      </c>
      <c r="E105" s="658">
        <v>174</v>
      </c>
      <c r="F105" s="658">
        <v>518</v>
      </c>
      <c r="G105" s="658">
        <v>871</v>
      </c>
      <c r="H105" s="658">
        <v>1028</v>
      </c>
      <c r="I105" s="651">
        <v>1920</v>
      </c>
      <c r="J105" s="651">
        <v>1144</v>
      </c>
      <c r="K105" s="658">
        <v>438</v>
      </c>
    </row>
    <row r="106" spans="1:11" ht="15" thickBot="1" x14ac:dyDescent="0.35">
      <c r="A106" s="1557"/>
      <c r="B106" s="1560"/>
      <c r="C106" s="473" t="s">
        <v>18</v>
      </c>
      <c r="D106" s="496">
        <v>583</v>
      </c>
      <c r="E106" s="529">
        <v>183</v>
      </c>
      <c r="F106" s="529">
        <v>370</v>
      </c>
      <c r="G106" s="529">
        <v>502</v>
      </c>
      <c r="H106" s="529">
        <v>723</v>
      </c>
      <c r="I106" s="502">
        <v>1795</v>
      </c>
      <c r="J106" s="502">
        <v>1338</v>
      </c>
      <c r="K106" s="529">
        <v>380</v>
      </c>
    </row>
    <row r="107" spans="1:11" ht="15" thickBot="1" x14ac:dyDescent="0.35">
      <c r="A107" s="1557"/>
      <c r="B107" s="1560"/>
      <c r="C107" s="471" t="s">
        <v>252</v>
      </c>
      <c r="D107" s="495">
        <v>0</v>
      </c>
      <c r="E107" s="658">
        <v>0</v>
      </c>
      <c r="F107" s="658">
        <v>0</v>
      </c>
      <c r="G107" s="658">
        <v>0</v>
      </c>
      <c r="H107" s="658">
        <v>0</v>
      </c>
      <c r="I107" s="495">
        <v>0</v>
      </c>
      <c r="J107" s="495">
        <v>0</v>
      </c>
      <c r="K107" s="658">
        <v>0</v>
      </c>
    </row>
    <row r="108" spans="1:11" ht="15" thickBot="1" x14ac:dyDescent="0.35">
      <c r="A108" s="1557"/>
      <c r="B108" s="1560"/>
      <c r="C108" s="473" t="s">
        <v>287</v>
      </c>
      <c r="D108" s="497">
        <v>0.94789474665167195</v>
      </c>
      <c r="E108" s="531">
        <v>0.395909844689875</v>
      </c>
      <c r="F108" s="531">
        <v>0.56843963461000402</v>
      </c>
      <c r="G108" s="531">
        <v>0.24550497212848099</v>
      </c>
      <c r="H108" s="531">
        <v>0.21601352755380501</v>
      </c>
      <c r="I108" s="497">
        <v>0.235067142332615</v>
      </c>
      <c r="J108" s="497">
        <v>0.21609447951437899</v>
      </c>
      <c r="K108" s="531">
        <v>0.26457602499455402</v>
      </c>
    </row>
    <row r="109" spans="1:11" x14ac:dyDescent="0.3">
      <c r="A109" s="1557"/>
      <c r="B109" s="1561"/>
      <c r="C109" s="586" t="s">
        <v>254</v>
      </c>
      <c r="D109" s="781">
        <v>7.3620132136973604E-2</v>
      </c>
      <c r="E109" s="836">
        <v>5.4883463432184199E-2</v>
      </c>
      <c r="F109" s="836">
        <v>5.5418433204474198E-2</v>
      </c>
      <c r="G109" s="836">
        <v>2.05484556419827E-2</v>
      </c>
      <c r="H109" s="836">
        <v>1.50654654591838E-2</v>
      </c>
      <c r="I109" s="781">
        <v>1.0404721375590601E-2</v>
      </c>
      <c r="J109" s="781">
        <v>1.1078637932571101E-2</v>
      </c>
      <c r="K109" s="836">
        <v>2.5452441188344999E-2</v>
      </c>
    </row>
    <row r="110" spans="1:11" ht="15" thickBot="1" x14ac:dyDescent="0.35">
      <c r="A110" s="1557"/>
      <c r="B110" s="1559" t="s">
        <v>782</v>
      </c>
      <c r="C110" s="471" t="s">
        <v>265</v>
      </c>
      <c r="D110" s="497">
        <v>3.8805132522223702</v>
      </c>
      <c r="E110" s="497">
        <v>5.7668550971976602</v>
      </c>
      <c r="F110" s="497">
        <v>4.4632013533356698</v>
      </c>
      <c r="G110" s="497">
        <v>4.0589393652160002</v>
      </c>
      <c r="H110" s="497">
        <v>3.8296176537277899</v>
      </c>
      <c r="I110" s="497">
        <v>3.8839519270578702</v>
      </c>
      <c r="J110" s="497">
        <v>3.0252871731964799</v>
      </c>
      <c r="K110" s="497">
        <v>1.9447386392686801</v>
      </c>
    </row>
    <row r="111" spans="1:11" ht="15" thickBot="1" x14ac:dyDescent="0.35">
      <c r="A111" s="1557"/>
      <c r="B111" s="1560"/>
      <c r="C111" s="473" t="s">
        <v>17</v>
      </c>
      <c r="D111" s="495">
        <v>548</v>
      </c>
      <c r="E111" s="495">
        <v>174</v>
      </c>
      <c r="F111" s="495">
        <v>518</v>
      </c>
      <c r="G111" s="495">
        <v>871</v>
      </c>
      <c r="H111" s="651">
        <v>1028</v>
      </c>
      <c r="I111" s="651">
        <v>1920</v>
      </c>
      <c r="J111" s="651">
        <v>1144</v>
      </c>
      <c r="K111" s="495">
        <v>438</v>
      </c>
    </row>
    <row r="112" spans="1:11" ht="15" thickBot="1" x14ac:dyDescent="0.35">
      <c r="A112" s="1557"/>
      <c r="B112" s="1560"/>
      <c r="C112" s="473" t="s">
        <v>18</v>
      </c>
      <c r="D112" s="496">
        <v>583</v>
      </c>
      <c r="E112" s="496">
        <v>183</v>
      </c>
      <c r="F112" s="496">
        <v>370</v>
      </c>
      <c r="G112" s="496">
        <v>502</v>
      </c>
      <c r="H112" s="496">
        <v>723</v>
      </c>
      <c r="I112" s="502">
        <v>1795</v>
      </c>
      <c r="J112" s="502">
        <v>1338</v>
      </c>
      <c r="K112" s="496">
        <v>380</v>
      </c>
    </row>
    <row r="113" spans="1:11" ht="15" thickBot="1" x14ac:dyDescent="0.35">
      <c r="A113" s="1557"/>
      <c r="B113" s="1560"/>
      <c r="C113" s="471" t="s">
        <v>252</v>
      </c>
      <c r="D113" s="495">
        <v>4</v>
      </c>
      <c r="E113" s="495">
        <v>5</v>
      </c>
      <c r="F113" s="495">
        <v>4</v>
      </c>
      <c r="G113" s="495">
        <v>3</v>
      </c>
      <c r="H113" s="495">
        <v>3</v>
      </c>
      <c r="I113" s="495">
        <v>3</v>
      </c>
      <c r="J113" s="495">
        <v>2</v>
      </c>
      <c r="K113" s="495">
        <v>1</v>
      </c>
    </row>
    <row r="114" spans="1:11" ht="15" thickBot="1" x14ac:dyDescent="0.35">
      <c r="A114" s="1557"/>
      <c r="B114" s="1560"/>
      <c r="C114" s="473" t="s">
        <v>287</v>
      </c>
      <c r="D114" s="497">
        <v>3.02960676074016</v>
      </c>
      <c r="E114" s="497">
        <v>4.6644581193267998</v>
      </c>
      <c r="F114" s="497">
        <v>3.7075826255755699</v>
      </c>
      <c r="G114" s="497">
        <v>3.8786593266255598</v>
      </c>
      <c r="H114" s="497">
        <v>3.31138686591013</v>
      </c>
      <c r="I114" s="497">
        <v>3.4204387798717599</v>
      </c>
      <c r="J114" s="497">
        <v>2.8944837821180802</v>
      </c>
      <c r="K114" s="497">
        <v>2.4716245596131001</v>
      </c>
    </row>
    <row r="115" spans="1:11" x14ac:dyDescent="0.3">
      <c r="A115" s="1558"/>
      <c r="B115" s="1561"/>
      <c r="C115" s="586" t="s">
        <v>254</v>
      </c>
      <c r="D115" s="781">
        <v>0.23530043903779599</v>
      </c>
      <c r="E115" s="781">
        <v>0.64661594061536598</v>
      </c>
      <c r="F115" s="781">
        <v>0.36146040419313302</v>
      </c>
      <c r="G115" s="781">
        <v>0.32463887974463401</v>
      </c>
      <c r="H115" s="781">
        <v>0.23094657550063799</v>
      </c>
      <c r="I115" s="781">
        <v>0.15139807347669801</v>
      </c>
      <c r="J115" s="781">
        <v>0.14839313755653599</v>
      </c>
      <c r="K115" s="781">
        <v>0.23777240868486199</v>
      </c>
    </row>
    <row r="116" spans="1:11" ht="48.75" customHeight="1" x14ac:dyDescent="0.3">
      <c r="A116" s="1209" t="s">
        <v>1545</v>
      </c>
      <c r="B116" s="1209"/>
      <c r="C116" s="1209"/>
      <c r="D116" s="1209"/>
      <c r="E116" s="1209"/>
      <c r="F116" s="1209"/>
      <c r="G116" s="1209"/>
      <c r="H116" s="1209"/>
      <c r="I116" s="1209"/>
      <c r="J116" s="1209"/>
      <c r="K116" s="1209"/>
    </row>
    <row r="117" spans="1:11" x14ac:dyDescent="0.3">
      <c r="A117" s="1215" t="s">
        <v>290</v>
      </c>
      <c r="B117" s="1215"/>
      <c r="C117" s="1215"/>
      <c r="D117" s="1215"/>
      <c r="E117" s="1215"/>
      <c r="F117" s="1215"/>
    </row>
    <row r="118" spans="1:11" x14ac:dyDescent="0.3">
      <c r="A118" s="1215" t="s">
        <v>291</v>
      </c>
      <c r="B118" s="1215"/>
      <c r="C118" s="1215"/>
      <c r="D118" s="1215"/>
      <c r="E118" s="1215"/>
      <c r="F118" s="1215"/>
    </row>
  </sheetData>
  <mergeCells count="27">
    <mergeCell ref="A116:K116"/>
    <mergeCell ref="A117:F117"/>
    <mergeCell ref="A118:F118"/>
    <mergeCell ref="A80:A115"/>
    <mergeCell ref="B80:B85"/>
    <mergeCell ref="B86:B91"/>
    <mergeCell ref="B92:B97"/>
    <mergeCell ref="B98:B103"/>
    <mergeCell ref="B104:B109"/>
    <mergeCell ref="B110:B115"/>
    <mergeCell ref="A44:A79"/>
    <mergeCell ref="B44:B49"/>
    <mergeCell ref="B50:B55"/>
    <mergeCell ref="B56:B61"/>
    <mergeCell ref="B62:B67"/>
    <mergeCell ref="B68:B73"/>
    <mergeCell ref="B74:B79"/>
    <mergeCell ref="A1:K1"/>
    <mergeCell ref="A5:K5"/>
    <mergeCell ref="D6:K6"/>
    <mergeCell ref="A8:A43"/>
    <mergeCell ref="B8:B13"/>
    <mergeCell ref="B14:B19"/>
    <mergeCell ref="B20:B25"/>
    <mergeCell ref="B26:B31"/>
    <mergeCell ref="B32:B37"/>
    <mergeCell ref="B38:B43"/>
  </mergeCells>
  <hyperlinks>
    <hyperlink ref="A3" location="Kapitel6" display="&lt;  Zurück zur Übersicht"/>
  </hyperlinks>
  <pageMargins left="0.7" right="0.7" top="0.78740157499999996" bottom="0.78740157499999996"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4"/>
  <sheetViews>
    <sheetView showGridLines="0" zoomScaleNormal="100" workbookViewId="0">
      <selection sqref="A1:K1"/>
    </sheetView>
  </sheetViews>
  <sheetFormatPr baseColWidth="10" defaultColWidth="11.44140625" defaultRowHeight="14.4" x14ac:dyDescent="0.3"/>
  <cols>
    <col min="1" max="1" width="17.109375" style="443" customWidth="1"/>
    <col min="2" max="2" width="15.6640625" style="443" customWidth="1"/>
    <col min="3" max="3" width="22.88671875" style="443" customWidth="1"/>
    <col min="4" max="11" width="15.6640625" style="443" customWidth="1"/>
    <col min="12" max="16384" width="11.44140625" style="443"/>
  </cols>
  <sheetData>
    <row r="1" spans="1:11" ht="24.6" x14ac:dyDescent="0.4">
      <c r="A1" s="1304" t="s">
        <v>1546</v>
      </c>
      <c r="B1" s="1304"/>
      <c r="C1" s="1304"/>
      <c r="D1" s="1304"/>
      <c r="E1" s="1304"/>
      <c r="F1" s="1304"/>
      <c r="G1" s="1304"/>
      <c r="H1" s="1304"/>
      <c r="I1" s="1304"/>
      <c r="J1" s="1304"/>
      <c r="K1" s="1304"/>
    </row>
    <row r="3" spans="1:11" x14ac:dyDescent="0.3">
      <c r="A3" s="434" t="s">
        <v>7</v>
      </c>
    </row>
    <row r="5" spans="1:11" x14ac:dyDescent="0.3">
      <c r="A5" s="1417" t="s">
        <v>1547</v>
      </c>
      <c r="B5" s="1417"/>
      <c r="C5" s="1417"/>
      <c r="D5" s="1417"/>
      <c r="E5" s="1417"/>
      <c r="F5" s="1417"/>
      <c r="G5" s="1417"/>
      <c r="H5" s="1417"/>
      <c r="I5" s="1417"/>
      <c r="J5" s="1417"/>
      <c r="K5" s="1417"/>
    </row>
    <row r="6" spans="1:11" x14ac:dyDescent="0.3">
      <c r="A6" s="1108" t="s">
        <v>10</v>
      </c>
      <c r="B6" s="1108"/>
      <c r="C6" s="1108"/>
      <c r="D6" s="1478" t="s">
        <v>539</v>
      </c>
      <c r="E6" s="1480"/>
      <c r="F6" s="1480"/>
      <c r="G6" s="1480"/>
      <c r="H6" s="1480"/>
      <c r="I6" s="1480"/>
      <c r="J6" s="1480"/>
      <c r="K6" s="1480"/>
    </row>
    <row r="7" spans="1:11" x14ac:dyDescent="0.3">
      <c r="A7" s="1110"/>
      <c r="B7" s="1110"/>
      <c r="C7" s="1110"/>
      <c r="D7" s="697" t="s">
        <v>1540</v>
      </c>
      <c r="E7" s="698" t="s">
        <v>1541</v>
      </c>
      <c r="F7" s="698" t="s">
        <v>409</v>
      </c>
      <c r="G7" s="698" t="s">
        <v>1542</v>
      </c>
      <c r="H7" s="698" t="s">
        <v>1543</v>
      </c>
      <c r="I7" s="698" t="s">
        <v>411</v>
      </c>
      <c r="J7" s="698" t="s">
        <v>412</v>
      </c>
      <c r="K7" s="698" t="s">
        <v>1169</v>
      </c>
    </row>
    <row r="8" spans="1:11" ht="15" thickBot="1" x14ac:dyDescent="0.35">
      <c r="A8" s="1556" t="s">
        <v>1016</v>
      </c>
      <c r="B8" s="1559" t="s">
        <v>1045</v>
      </c>
      <c r="C8" s="471" t="s">
        <v>265</v>
      </c>
      <c r="D8" s="878">
        <v>7.0218958605942697E-2</v>
      </c>
      <c r="E8" s="708">
        <v>5.5664278910627596</v>
      </c>
      <c r="F8" s="708">
        <v>9.2283063969558992</v>
      </c>
      <c r="G8" s="708">
        <v>14.368688510376099</v>
      </c>
      <c r="H8" s="708">
        <v>13.485964999796099</v>
      </c>
      <c r="I8" s="708">
        <v>12.046164322550499</v>
      </c>
      <c r="J8" s="878">
        <v>0.72763286382367698</v>
      </c>
      <c r="K8" s="798">
        <v>0</v>
      </c>
    </row>
    <row r="9" spans="1:11" ht="15" thickBot="1" x14ac:dyDescent="0.35">
      <c r="A9" s="1557"/>
      <c r="B9" s="1560"/>
      <c r="C9" s="473" t="s">
        <v>17</v>
      </c>
      <c r="D9" s="658">
        <v>548</v>
      </c>
      <c r="E9" s="495">
        <v>174</v>
      </c>
      <c r="F9" s="495">
        <v>518</v>
      </c>
      <c r="G9" s="495">
        <v>871</v>
      </c>
      <c r="H9" s="651">
        <v>1028</v>
      </c>
      <c r="I9" s="651">
        <v>1920</v>
      </c>
      <c r="J9" s="658">
        <v>1144</v>
      </c>
      <c r="K9" s="652">
        <v>438</v>
      </c>
    </row>
    <row r="10" spans="1:11" ht="15" thickBot="1" x14ac:dyDescent="0.35">
      <c r="A10" s="1557"/>
      <c r="B10" s="1560"/>
      <c r="C10" s="473" t="s">
        <v>18</v>
      </c>
      <c r="D10" s="529">
        <v>583</v>
      </c>
      <c r="E10" s="496">
        <v>183</v>
      </c>
      <c r="F10" s="496">
        <v>370</v>
      </c>
      <c r="G10" s="496">
        <v>502</v>
      </c>
      <c r="H10" s="496">
        <v>723</v>
      </c>
      <c r="I10" s="502">
        <v>1795</v>
      </c>
      <c r="J10" s="529">
        <v>1338</v>
      </c>
      <c r="K10" s="653">
        <v>380</v>
      </c>
    </row>
    <row r="11" spans="1:11" ht="15" thickBot="1" x14ac:dyDescent="0.35">
      <c r="A11" s="1557"/>
      <c r="B11" s="1560"/>
      <c r="C11" s="471" t="s">
        <v>252</v>
      </c>
      <c r="D11" s="495">
        <v>0</v>
      </c>
      <c r="E11" s="495">
        <v>0</v>
      </c>
      <c r="F11" s="495">
        <v>0</v>
      </c>
      <c r="G11" s="495">
        <v>0</v>
      </c>
      <c r="H11" s="495">
        <v>0</v>
      </c>
      <c r="I11" s="495">
        <v>0</v>
      </c>
      <c r="J11" s="495">
        <v>0</v>
      </c>
      <c r="K11" s="652">
        <v>0</v>
      </c>
    </row>
    <row r="12" spans="1:11" ht="15" thickBot="1" x14ac:dyDescent="0.35">
      <c r="A12" s="1557"/>
      <c r="B12" s="1560"/>
      <c r="C12" s="473" t="s">
        <v>287</v>
      </c>
      <c r="D12" s="531">
        <v>1.09454003770959</v>
      </c>
      <c r="E12" s="497">
        <v>16.266619064111399</v>
      </c>
      <c r="F12" s="497">
        <v>23.308999305176901</v>
      </c>
      <c r="G12" s="497">
        <v>37.4894212334694</v>
      </c>
      <c r="H12" s="497">
        <v>31.061788711166098</v>
      </c>
      <c r="I12" s="497">
        <v>30.7330411053</v>
      </c>
      <c r="J12" s="531">
        <v>7.6947643879990899</v>
      </c>
      <c r="K12" s="652">
        <v>0</v>
      </c>
    </row>
    <row r="13" spans="1:11" x14ac:dyDescent="0.3">
      <c r="A13" s="1557"/>
      <c r="B13" s="1561"/>
      <c r="C13" s="586" t="s">
        <v>254</v>
      </c>
      <c r="D13" s="1115">
        <v>8.5009630541817593E-2</v>
      </c>
      <c r="E13" s="678">
        <v>2.2549790174319901</v>
      </c>
      <c r="F13" s="678">
        <v>2.2724457310991801</v>
      </c>
      <c r="G13" s="678">
        <v>3.1378171390207101</v>
      </c>
      <c r="H13" s="678">
        <v>2.16634722013869</v>
      </c>
      <c r="I13" s="678">
        <v>1.3603293363423501</v>
      </c>
      <c r="J13" s="1115">
        <v>0.39449183904492902</v>
      </c>
      <c r="K13" s="1120">
        <v>0</v>
      </c>
    </row>
    <row r="14" spans="1:11" ht="15" thickBot="1" x14ac:dyDescent="0.35">
      <c r="A14" s="1557"/>
      <c r="B14" s="1559" t="s">
        <v>766</v>
      </c>
      <c r="C14" s="471" t="s">
        <v>265</v>
      </c>
      <c r="D14" s="708">
        <v>3.05358457039027</v>
      </c>
      <c r="E14" s="708">
        <v>7.1181738632679803</v>
      </c>
      <c r="F14" s="708">
        <v>5.6857897635320596</v>
      </c>
      <c r="G14" s="878">
        <v>2.6416921996682898</v>
      </c>
      <c r="H14" s="878">
        <v>0.26696834021857002</v>
      </c>
      <c r="I14" s="878">
        <v>0.21994858826190999</v>
      </c>
      <c r="J14" s="878">
        <v>0.20752404189455201</v>
      </c>
      <c r="K14" s="798">
        <v>0</v>
      </c>
    </row>
    <row r="15" spans="1:11" ht="15" thickBot="1" x14ac:dyDescent="0.35">
      <c r="A15" s="1557"/>
      <c r="B15" s="1560"/>
      <c r="C15" s="473" t="s">
        <v>17</v>
      </c>
      <c r="D15" s="495">
        <v>548</v>
      </c>
      <c r="E15" s="495">
        <v>174</v>
      </c>
      <c r="F15" s="495">
        <v>518</v>
      </c>
      <c r="G15" s="658">
        <v>871</v>
      </c>
      <c r="H15" s="658">
        <v>1028</v>
      </c>
      <c r="I15" s="658">
        <v>1920</v>
      </c>
      <c r="J15" s="658">
        <v>1144</v>
      </c>
      <c r="K15" s="652">
        <v>438</v>
      </c>
    </row>
    <row r="16" spans="1:11" ht="15" thickBot="1" x14ac:dyDescent="0.35">
      <c r="A16" s="1557"/>
      <c r="B16" s="1560"/>
      <c r="C16" s="473" t="s">
        <v>18</v>
      </c>
      <c r="D16" s="496">
        <v>583</v>
      </c>
      <c r="E16" s="496">
        <v>183</v>
      </c>
      <c r="F16" s="496">
        <v>370</v>
      </c>
      <c r="G16" s="529">
        <v>502</v>
      </c>
      <c r="H16" s="529">
        <v>723</v>
      </c>
      <c r="I16" s="529">
        <v>1795</v>
      </c>
      <c r="J16" s="529">
        <v>1338</v>
      </c>
      <c r="K16" s="653">
        <v>380</v>
      </c>
    </row>
    <row r="17" spans="1:11" ht="15" thickBot="1" x14ac:dyDescent="0.35">
      <c r="A17" s="1557"/>
      <c r="B17" s="1560"/>
      <c r="C17" s="471" t="s">
        <v>252</v>
      </c>
      <c r="D17" s="497">
        <v>0.64600000000000002</v>
      </c>
      <c r="E17" s="495">
        <v>0</v>
      </c>
      <c r="F17" s="495">
        <v>0</v>
      </c>
      <c r="G17" s="495">
        <v>0</v>
      </c>
      <c r="H17" s="495">
        <v>0</v>
      </c>
      <c r="I17" s="495">
        <v>0</v>
      </c>
      <c r="J17" s="495">
        <v>0</v>
      </c>
      <c r="K17" s="652">
        <v>0</v>
      </c>
    </row>
    <row r="18" spans="1:11" ht="15" thickBot="1" x14ac:dyDescent="0.35">
      <c r="A18" s="1557"/>
      <c r="B18" s="1560"/>
      <c r="C18" s="473" t="s">
        <v>287</v>
      </c>
      <c r="D18" s="497">
        <v>7.3685016677019801</v>
      </c>
      <c r="E18" s="497">
        <v>17.835057852355501</v>
      </c>
      <c r="F18" s="497">
        <v>25.0286420796714</v>
      </c>
      <c r="G18" s="531">
        <v>22.505262742256601</v>
      </c>
      <c r="H18" s="531">
        <v>2.5644563194310002</v>
      </c>
      <c r="I18" s="531">
        <v>5.0088452407628097</v>
      </c>
      <c r="J18" s="531">
        <v>3.4232958261600399</v>
      </c>
      <c r="K18" s="652">
        <v>0</v>
      </c>
    </row>
    <row r="19" spans="1:11" x14ac:dyDescent="0.3">
      <c r="A19" s="1557"/>
      <c r="B19" s="1561"/>
      <c r="C19" s="586" t="s">
        <v>254</v>
      </c>
      <c r="D19" s="781">
        <v>0.57228934788798203</v>
      </c>
      <c r="E19" s="781">
        <v>2.4724056715927301</v>
      </c>
      <c r="F19" s="781">
        <v>2.4400974964432098</v>
      </c>
      <c r="G19" s="836">
        <v>1.8836620259096399</v>
      </c>
      <c r="H19" s="836">
        <v>0.17885328080830601</v>
      </c>
      <c r="I19" s="836">
        <v>0.22170533332067099</v>
      </c>
      <c r="J19" s="836">
        <v>0.17550404378370801</v>
      </c>
      <c r="K19" s="834">
        <v>0</v>
      </c>
    </row>
    <row r="20" spans="1:11" ht="15" thickBot="1" x14ac:dyDescent="0.35">
      <c r="A20" s="1557"/>
      <c r="B20" s="1559" t="s">
        <v>1257</v>
      </c>
      <c r="C20" s="471" t="s">
        <v>265</v>
      </c>
      <c r="D20" s="708">
        <v>1.8912071611547501</v>
      </c>
      <c r="E20" s="878">
        <v>2.5434482964934402</v>
      </c>
      <c r="F20" s="708">
        <v>4.28458241110574</v>
      </c>
      <c r="G20" s="708">
        <v>5.2101026522482101</v>
      </c>
      <c r="H20" s="708">
        <v>4.3842706088980403</v>
      </c>
      <c r="I20" s="708">
        <v>5.5145073475751101</v>
      </c>
      <c r="J20" s="708">
        <v>4.1466659473645597</v>
      </c>
      <c r="K20" s="708">
        <v>3.7610225489540201</v>
      </c>
    </row>
    <row r="21" spans="1:11" ht="15" thickBot="1" x14ac:dyDescent="0.35">
      <c r="A21" s="1557"/>
      <c r="B21" s="1560"/>
      <c r="C21" s="473" t="s">
        <v>17</v>
      </c>
      <c r="D21" s="495">
        <v>548</v>
      </c>
      <c r="E21" s="658">
        <v>174</v>
      </c>
      <c r="F21" s="495">
        <v>518</v>
      </c>
      <c r="G21" s="495">
        <v>871</v>
      </c>
      <c r="H21" s="651">
        <v>1028</v>
      </c>
      <c r="I21" s="651">
        <v>1920</v>
      </c>
      <c r="J21" s="651">
        <v>1144</v>
      </c>
      <c r="K21" s="495">
        <v>438</v>
      </c>
    </row>
    <row r="22" spans="1:11" ht="15" thickBot="1" x14ac:dyDescent="0.35">
      <c r="A22" s="1557"/>
      <c r="B22" s="1560"/>
      <c r="C22" s="473" t="s">
        <v>18</v>
      </c>
      <c r="D22" s="496">
        <v>583</v>
      </c>
      <c r="E22" s="529">
        <v>183</v>
      </c>
      <c r="F22" s="496">
        <v>370</v>
      </c>
      <c r="G22" s="496">
        <v>502</v>
      </c>
      <c r="H22" s="496">
        <v>723</v>
      </c>
      <c r="I22" s="502">
        <v>1795</v>
      </c>
      <c r="J22" s="502">
        <v>1338</v>
      </c>
      <c r="K22" s="496">
        <v>380</v>
      </c>
    </row>
    <row r="23" spans="1:11" ht="15" thickBot="1" x14ac:dyDescent="0.35">
      <c r="A23" s="1557"/>
      <c r="B23" s="1560"/>
      <c r="C23" s="471" t="s">
        <v>252</v>
      </c>
      <c r="D23" s="495">
        <v>0</v>
      </c>
      <c r="E23" s="495">
        <v>0</v>
      </c>
      <c r="F23" s="495">
        <v>0</v>
      </c>
      <c r="G23" s="495">
        <v>0</v>
      </c>
      <c r="H23" s="495">
        <v>0</v>
      </c>
      <c r="I23" s="495">
        <v>0</v>
      </c>
      <c r="J23" s="495">
        <v>0</v>
      </c>
      <c r="K23" s="495">
        <v>0</v>
      </c>
    </row>
    <row r="24" spans="1:11" ht="15" thickBot="1" x14ac:dyDescent="0.35">
      <c r="A24" s="1557"/>
      <c r="B24" s="1560"/>
      <c r="C24" s="473" t="s">
        <v>287</v>
      </c>
      <c r="D24" s="497">
        <v>8.5218612083878806</v>
      </c>
      <c r="E24" s="531">
        <v>9.7331086616482807</v>
      </c>
      <c r="F24" s="497">
        <v>15.970347812333401</v>
      </c>
      <c r="G24" s="497">
        <v>20.8020480170062</v>
      </c>
      <c r="H24" s="497">
        <v>14.464671003886</v>
      </c>
      <c r="I24" s="497">
        <v>22.661527893555999</v>
      </c>
      <c r="J24" s="497">
        <v>10.4561468791122</v>
      </c>
      <c r="K24" s="497">
        <v>14.028707755804099</v>
      </c>
    </row>
    <row r="25" spans="1:11" x14ac:dyDescent="0.3">
      <c r="A25" s="1557"/>
      <c r="B25" s="1561"/>
      <c r="C25" s="586" t="s">
        <v>254</v>
      </c>
      <c r="D25" s="781">
        <v>0.66186731219960204</v>
      </c>
      <c r="E25" s="836">
        <v>1.34926352672914</v>
      </c>
      <c r="F25" s="781">
        <v>1.5569844176985299</v>
      </c>
      <c r="G25" s="781">
        <v>1.7411051077049</v>
      </c>
      <c r="H25" s="781">
        <v>1.0088118269964499</v>
      </c>
      <c r="I25" s="781">
        <v>1.00306185431902</v>
      </c>
      <c r="J25" s="781">
        <v>0.53606119741600899</v>
      </c>
      <c r="K25" s="781">
        <v>1.3495737533679799</v>
      </c>
    </row>
    <row r="26" spans="1:11" ht="15" thickBot="1" x14ac:dyDescent="0.35">
      <c r="A26" s="1557"/>
      <c r="B26" s="1559" t="s">
        <v>1259</v>
      </c>
      <c r="C26" s="471" t="s">
        <v>265</v>
      </c>
      <c r="D26" s="878">
        <v>4.9988573401480302E-3</v>
      </c>
      <c r="E26" s="878">
        <v>8.59784106911788E-2</v>
      </c>
      <c r="F26" s="878">
        <v>0.25936552507210697</v>
      </c>
      <c r="G26" s="878">
        <v>1.81046122946052</v>
      </c>
      <c r="H26" s="878">
        <v>1.6697799264519</v>
      </c>
      <c r="I26" s="878">
        <v>1.1660401764545401</v>
      </c>
      <c r="J26" s="878">
        <v>0.33947057728569002</v>
      </c>
      <c r="K26" s="798">
        <v>0</v>
      </c>
    </row>
    <row r="27" spans="1:11" ht="15" thickBot="1" x14ac:dyDescent="0.35">
      <c r="A27" s="1557"/>
      <c r="B27" s="1560"/>
      <c r="C27" s="473" t="s">
        <v>17</v>
      </c>
      <c r="D27" s="658">
        <v>548</v>
      </c>
      <c r="E27" s="658">
        <v>174</v>
      </c>
      <c r="F27" s="658">
        <v>518</v>
      </c>
      <c r="G27" s="658">
        <v>871</v>
      </c>
      <c r="H27" s="658">
        <v>1028</v>
      </c>
      <c r="I27" s="658">
        <v>1920</v>
      </c>
      <c r="J27" s="658">
        <v>1144</v>
      </c>
      <c r="K27" s="652">
        <v>438</v>
      </c>
    </row>
    <row r="28" spans="1:11" ht="15" thickBot="1" x14ac:dyDescent="0.35">
      <c r="A28" s="1557"/>
      <c r="B28" s="1560"/>
      <c r="C28" s="473" t="s">
        <v>18</v>
      </c>
      <c r="D28" s="529">
        <v>583</v>
      </c>
      <c r="E28" s="529">
        <v>183</v>
      </c>
      <c r="F28" s="529">
        <v>370</v>
      </c>
      <c r="G28" s="529">
        <v>502</v>
      </c>
      <c r="H28" s="529">
        <v>723</v>
      </c>
      <c r="I28" s="529">
        <v>1795</v>
      </c>
      <c r="J28" s="529">
        <v>1338</v>
      </c>
      <c r="K28" s="653">
        <v>380</v>
      </c>
    </row>
    <row r="29" spans="1:11" ht="15" thickBot="1" x14ac:dyDescent="0.35">
      <c r="A29" s="1557"/>
      <c r="B29" s="1560"/>
      <c r="C29" s="471" t="s">
        <v>252</v>
      </c>
      <c r="D29" s="495">
        <v>0</v>
      </c>
      <c r="E29" s="495">
        <v>0</v>
      </c>
      <c r="F29" s="495">
        <v>0</v>
      </c>
      <c r="G29" s="495">
        <v>0</v>
      </c>
      <c r="H29" s="495">
        <v>0</v>
      </c>
      <c r="I29" s="495">
        <v>0</v>
      </c>
      <c r="J29" s="495">
        <v>0</v>
      </c>
      <c r="K29" s="652">
        <v>0</v>
      </c>
    </row>
    <row r="30" spans="1:11" ht="15" thickBot="1" x14ac:dyDescent="0.35">
      <c r="A30" s="1557"/>
      <c r="B30" s="1560"/>
      <c r="C30" s="473" t="s">
        <v>287</v>
      </c>
      <c r="D30" s="531">
        <v>0.11698442993871699</v>
      </c>
      <c r="E30" s="531">
        <v>1.0676316787334099</v>
      </c>
      <c r="F30" s="531">
        <v>2.81812104780338</v>
      </c>
      <c r="G30" s="531">
        <v>18.5985847796832</v>
      </c>
      <c r="H30" s="531">
        <v>13.9034338094584</v>
      </c>
      <c r="I30" s="531">
        <v>14.1550954898202</v>
      </c>
      <c r="J30" s="531">
        <v>5.3567043684273097</v>
      </c>
      <c r="K30" s="652">
        <v>0</v>
      </c>
    </row>
    <row r="31" spans="1:11" x14ac:dyDescent="0.3">
      <c r="A31" s="1557"/>
      <c r="B31" s="1561"/>
      <c r="C31" s="586" t="s">
        <v>254</v>
      </c>
      <c r="D31" s="836">
        <v>9.0858285906522899E-3</v>
      </c>
      <c r="E31" s="836">
        <v>0.14800168519352</v>
      </c>
      <c r="F31" s="836">
        <v>0.27474483399976801</v>
      </c>
      <c r="G31" s="836">
        <v>1.55667802177534</v>
      </c>
      <c r="H31" s="836">
        <v>0.96966937298994504</v>
      </c>
      <c r="I31" s="836">
        <v>0.62654364687030695</v>
      </c>
      <c r="J31" s="836">
        <v>0.27462519330892698</v>
      </c>
      <c r="K31" s="834">
        <v>0</v>
      </c>
    </row>
    <row r="32" spans="1:11" ht="15" thickBot="1" x14ac:dyDescent="0.35">
      <c r="A32" s="1557"/>
      <c r="B32" s="1559" t="s">
        <v>768</v>
      </c>
      <c r="C32" s="471" t="s">
        <v>265</v>
      </c>
      <c r="D32" s="708">
        <v>13.3919055875099</v>
      </c>
      <c r="E32" s="708">
        <v>11.7543901206889</v>
      </c>
      <c r="F32" s="708">
        <v>18.560056799359302</v>
      </c>
      <c r="G32" s="708">
        <v>13.5952357990938</v>
      </c>
      <c r="H32" s="708">
        <v>13.590891109857001</v>
      </c>
      <c r="I32" s="708">
        <v>14.3180415040434</v>
      </c>
      <c r="J32" s="708">
        <v>16.632707234152399</v>
      </c>
      <c r="K32" s="708">
        <v>8.0016311759678107</v>
      </c>
    </row>
    <row r="33" spans="1:11" ht="15" thickBot="1" x14ac:dyDescent="0.35">
      <c r="A33" s="1557"/>
      <c r="B33" s="1560"/>
      <c r="C33" s="473" t="s">
        <v>17</v>
      </c>
      <c r="D33" s="495">
        <v>548</v>
      </c>
      <c r="E33" s="495">
        <v>174</v>
      </c>
      <c r="F33" s="495">
        <v>518</v>
      </c>
      <c r="G33" s="495">
        <v>871</v>
      </c>
      <c r="H33" s="651">
        <v>1028</v>
      </c>
      <c r="I33" s="651">
        <v>1920</v>
      </c>
      <c r="J33" s="651">
        <v>1144</v>
      </c>
      <c r="K33" s="495">
        <v>438</v>
      </c>
    </row>
    <row r="34" spans="1:11" ht="15" thickBot="1" x14ac:dyDescent="0.35">
      <c r="A34" s="1557"/>
      <c r="B34" s="1560"/>
      <c r="C34" s="473" t="s">
        <v>18</v>
      </c>
      <c r="D34" s="496">
        <v>583</v>
      </c>
      <c r="E34" s="496">
        <v>183</v>
      </c>
      <c r="F34" s="496">
        <v>370</v>
      </c>
      <c r="G34" s="496">
        <v>502</v>
      </c>
      <c r="H34" s="496">
        <v>723</v>
      </c>
      <c r="I34" s="502">
        <v>1795</v>
      </c>
      <c r="J34" s="502">
        <v>1338</v>
      </c>
      <c r="K34" s="496">
        <v>380</v>
      </c>
    </row>
    <row r="35" spans="1:11" ht="15" thickBot="1" x14ac:dyDescent="0.35">
      <c r="A35" s="1557"/>
      <c r="B35" s="1560"/>
      <c r="C35" s="471" t="s">
        <v>252</v>
      </c>
      <c r="D35" s="495">
        <v>1</v>
      </c>
      <c r="E35" s="497">
        <v>0.14799999999999999</v>
      </c>
      <c r="F35" s="495">
        <v>0</v>
      </c>
      <c r="G35" s="495">
        <v>0</v>
      </c>
      <c r="H35" s="495">
        <v>0</v>
      </c>
      <c r="I35" s="495">
        <v>0</v>
      </c>
      <c r="J35" s="497">
        <v>1.306</v>
      </c>
      <c r="K35" s="495">
        <v>0</v>
      </c>
    </row>
    <row r="36" spans="1:11" ht="15" thickBot="1" x14ac:dyDescent="0.35">
      <c r="A36" s="1557"/>
      <c r="B36" s="1560"/>
      <c r="C36" s="473" t="s">
        <v>287</v>
      </c>
      <c r="D36" s="497">
        <v>36.983001136198503</v>
      </c>
      <c r="E36" s="497">
        <v>27.279511570325798</v>
      </c>
      <c r="F36" s="497">
        <v>45.334863678208997</v>
      </c>
      <c r="G36" s="497">
        <v>35.345071119346798</v>
      </c>
      <c r="H36" s="497">
        <v>38.524035352288301</v>
      </c>
      <c r="I36" s="497">
        <v>44.079680085081002</v>
      </c>
      <c r="J36" s="497">
        <v>47.631775667056999</v>
      </c>
      <c r="K36" s="497">
        <v>35.449708117811099</v>
      </c>
    </row>
    <row r="37" spans="1:11" x14ac:dyDescent="0.3">
      <c r="A37" s="1557"/>
      <c r="B37" s="1561"/>
      <c r="C37" s="586" t="s">
        <v>254</v>
      </c>
      <c r="D37" s="781">
        <v>2.8723583922016398</v>
      </c>
      <c r="E37" s="781">
        <v>3.78165407048821</v>
      </c>
      <c r="F37" s="781">
        <v>4.4197958087642304</v>
      </c>
      <c r="G37" s="781">
        <v>2.9583377467342298</v>
      </c>
      <c r="H37" s="781">
        <v>2.68678786241159</v>
      </c>
      <c r="I37" s="781">
        <v>1.95108846374401</v>
      </c>
      <c r="J37" s="781">
        <v>2.4419651898865999</v>
      </c>
      <c r="K37" s="781">
        <v>3.41029241417908</v>
      </c>
    </row>
    <row r="38" spans="1:11" ht="15" thickBot="1" x14ac:dyDescent="0.35">
      <c r="A38" s="1557"/>
      <c r="B38" s="1559" t="s">
        <v>855</v>
      </c>
      <c r="C38" s="471" t="s">
        <v>265</v>
      </c>
      <c r="D38" s="531">
        <v>0.12304204120191101</v>
      </c>
      <c r="E38" s="531">
        <v>0.19868859123781701</v>
      </c>
      <c r="F38" s="531">
        <v>0.884934825224993</v>
      </c>
      <c r="G38" s="531">
        <v>1.2851431707794001</v>
      </c>
      <c r="H38" s="497">
        <v>2.5175346382996899</v>
      </c>
      <c r="I38" s="497">
        <v>1.8713782025361201</v>
      </c>
      <c r="J38" s="497">
        <v>1.8455891190412399</v>
      </c>
      <c r="K38" s="531">
        <v>0.78257316512490105</v>
      </c>
    </row>
    <row r="39" spans="1:11" ht="15" thickBot="1" x14ac:dyDescent="0.35">
      <c r="A39" s="1557"/>
      <c r="B39" s="1560"/>
      <c r="C39" s="473" t="s">
        <v>17</v>
      </c>
      <c r="D39" s="658">
        <v>548</v>
      </c>
      <c r="E39" s="658">
        <v>174</v>
      </c>
      <c r="F39" s="658">
        <v>518</v>
      </c>
      <c r="G39" s="658">
        <v>871</v>
      </c>
      <c r="H39" s="651">
        <v>1028</v>
      </c>
      <c r="I39" s="651">
        <v>1920</v>
      </c>
      <c r="J39" s="651">
        <v>1144</v>
      </c>
      <c r="K39" s="658">
        <v>438</v>
      </c>
    </row>
    <row r="40" spans="1:11" ht="15" thickBot="1" x14ac:dyDescent="0.35">
      <c r="A40" s="1557"/>
      <c r="B40" s="1560"/>
      <c r="C40" s="473" t="s">
        <v>18</v>
      </c>
      <c r="D40" s="529">
        <v>583</v>
      </c>
      <c r="E40" s="529">
        <v>183</v>
      </c>
      <c r="F40" s="529">
        <v>370</v>
      </c>
      <c r="G40" s="529">
        <v>502</v>
      </c>
      <c r="H40" s="496">
        <v>723</v>
      </c>
      <c r="I40" s="502">
        <v>1795</v>
      </c>
      <c r="J40" s="502">
        <v>1338</v>
      </c>
      <c r="K40" s="529">
        <v>380</v>
      </c>
    </row>
    <row r="41" spans="1:11" ht="15" thickBot="1" x14ac:dyDescent="0.35">
      <c r="A41" s="1557"/>
      <c r="B41" s="1560"/>
      <c r="C41" s="471" t="s">
        <v>252</v>
      </c>
      <c r="D41" s="495">
        <v>0</v>
      </c>
      <c r="E41" s="495">
        <v>0</v>
      </c>
      <c r="F41" s="495">
        <v>0</v>
      </c>
      <c r="G41" s="495">
        <v>0</v>
      </c>
      <c r="H41" s="495">
        <v>0</v>
      </c>
      <c r="I41" s="495">
        <v>0</v>
      </c>
      <c r="J41" s="495">
        <v>0</v>
      </c>
      <c r="K41" s="495">
        <v>0</v>
      </c>
    </row>
    <row r="42" spans="1:11" ht="15" thickBot="1" x14ac:dyDescent="0.35">
      <c r="A42" s="1557"/>
      <c r="B42" s="1560"/>
      <c r="C42" s="473" t="s">
        <v>287</v>
      </c>
      <c r="D42" s="531">
        <v>1.56758984859024</v>
      </c>
      <c r="E42" s="531">
        <v>1.81300901329731</v>
      </c>
      <c r="F42" s="531">
        <v>4.67498013224691</v>
      </c>
      <c r="G42" s="531">
        <v>14.103895947098801</v>
      </c>
      <c r="H42" s="497">
        <v>13.886727637118501</v>
      </c>
      <c r="I42" s="497">
        <v>12.566002532962001</v>
      </c>
      <c r="J42" s="497">
        <v>11.5715635988819</v>
      </c>
      <c r="K42" s="531">
        <v>10.5544330980039</v>
      </c>
    </row>
    <row r="43" spans="1:11" x14ac:dyDescent="0.3">
      <c r="A43" s="1557"/>
      <c r="B43" s="1561"/>
      <c r="C43" s="586" t="s">
        <v>254</v>
      </c>
      <c r="D43" s="836">
        <v>0.12174998563653899</v>
      </c>
      <c r="E43" s="836">
        <v>0.25133048651888601</v>
      </c>
      <c r="F43" s="836">
        <v>0.45577411991850098</v>
      </c>
      <c r="G43" s="836">
        <v>1.18047825156237</v>
      </c>
      <c r="H43" s="781">
        <v>0.96850423178239198</v>
      </c>
      <c r="I43" s="781">
        <v>0.556206000817557</v>
      </c>
      <c r="J43" s="781">
        <v>0.59324589741406397</v>
      </c>
      <c r="K43" s="836">
        <v>1.0153455427747</v>
      </c>
    </row>
    <row r="44" spans="1:11" ht="15" thickBot="1" x14ac:dyDescent="0.35">
      <c r="A44" s="1557"/>
      <c r="B44" s="1559" t="s">
        <v>720</v>
      </c>
      <c r="C44" s="471" t="s">
        <v>265</v>
      </c>
      <c r="D44" s="878">
        <v>6.4100138375370402E-2</v>
      </c>
      <c r="E44" s="878">
        <v>0.39627769177988897</v>
      </c>
      <c r="F44" s="878">
        <v>0.262992937412587</v>
      </c>
      <c r="G44" s="878">
        <v>0.26181475162642398</v>
      </c>
      <c r="H44" s="878">
        <v>0.54131556659130498</v>
      </c>
      <c r="I44" s="878">
        <v>0.23145105266296501</v>
      </c>
      <c r="J44" s="878">
        <v>0.30360257866225698</v>
      </c>
      <c r="K44" s="878">
        <v>2.18701417526132E-2</v>
      </c>
    </row>
    <row r="45" spans="1:11" ht="15" thickBot="1" x14ac:dyDescent="0.35">
      <c r="A45" s="1557"/>
      <c r="B45" s="1560"/>
      <c r="C45" s="473" t="s">
        <v>17</v>
      </c>
      <c r="D45" s="658">
        <v>548</v>
      </c>
      <c r="E45" s="658">
        <v>174</v>
      </c>
      <c r="F45" s="658">
        <v>518</v>
      </c>
      <c r="G45" s="658">
        <v>871</v>
      </c>
      <c r="H45" s="658">
        <v>1028</v>
      </c>
      <c r="I45" s="658">
        <v>1920</v>
      </c>
      <c r="J45" s="658">
        <v>1144</v>
      </c>
      <c r="K45" s="658">
        <v>438</v>
      </c>
    </row>
    <row r="46" spans="1:11" ht="15" thickBot="1" x14ac:dyDescent="0.35">
      <c r="A46" s="1557"/>
      <c r="B46" s="1560"/>
      <c r="C46" s="473" t="s">
        <v>18</v>
      </c>
      <c r="D46" s="529">
        <v>583</v>
      </c>
      <c r="E46" s="529">
        <v>183</v>
      </c>
      <c r="F46" s="529">
        <v>370</v>
      </c>
      <c r="G46" s="529">
        <v>502</v>
      </c>
      <c r="H46" s="529">
        <v>723</v>
      </c>
      <c r="I46" s="529">
        <v>1795</v>
      </c>
      <c r="J46" s="529">
        <v>1338</v>
      </c>
      <c r="K46" s="529">
        <v>380</v>
      </c>
    </row>
    <row r="47" spans="1:11" ht="15" thickBot="1" x14ac:dyDescent="0.35">
      <c r="A47" s="1557"/>
      <c r="B47" s="1560"/>
      <c r="C47" s="471" t="s">
        <v>252</v>
      </c>
      <c r="D47" s="495">
        <v>0</v>
      </c>
      <c r="E47" s="495">
        <v>0</v>
      </c>
      <c r="F47" s="495">
        <v>0</v>
      </c>
      <c r="G47" s="495">
        <v>0</v>
      </c>
      <c r="H47" s="495">
        <v>0</v>
      </c>
      <c r="I47" s="495">
        <v>0</v>
      </c>
      <c r="J47" s="495">
        <v>0</v>
      </c>
      <c r="K47" s="495">
        <v>0</v>
      </c>
    </row>
    <row r="48" spans="1:11" ht="15" thickBot="1" x14ac:dyDescent="0.35">
      <c r="A48" s="1557"/>
      <c r="B48" s="1560"/>
      <c r="C48" s="473" t="s">
        <v>287</v>
      </c>
      <c r="D48" s="531">
        <v>0.73317833899404505</v>
      </c>
      <c r="E48" s="531">
        <v>3.4770657547962598</v>
      </c>
      <c r="F48" s="531">
        <v>3.01631703058588</v>
      </c>
      <c r="G48" s="531">
        <v>4.8831486222920297</v>
      </c>
      <c r="H48" s="531">
        <v>7.3525976522077396</v>
      </c>
      <c r="I48" s="531">
        <v>5.0562688763743404</v>
      </c>
      <c r="J48" s="531">
        <v>5.5327719745355903</v>
      </c>
      <c r="K48" s="531">
        <v>0.53371292864778497</v>
      </c>
    </row>
    <row r="49" spans="1:11" x14ac:dyDescent="0.3">
      <c r="A49" s="1557"/>
      <c r="B49" s="1561"/>
      <c r="C49" s="586" t="s">
        <v>254</v>
      </c>
      <c r="D49" s="836">
        <v>5.6943754976356599E-2</v>
      </c>
      <c r="E49" s="836">
        <v>0.48201229083895297</v>
      </c>
      <c r="F49" s="836">
        <v>0.294067397319553</v>
      </c>
      <c r="G49" s="836">
        <v>0.40871336327096802</v>
      </c>
      <c r="H49" s="836">
        <v>0.512793375577003</v>
      </c>
      <c r="I49" s="836">
        <v>0.223804434497719</v>
      </c>
      <c r="J49" s="836">
        <v>0.28365175087815098</v>
      </c>
      <c r="K49" s="836">
        <v>5.13436428268461E-2</v>
      </c>
    </row>
    <row r="50" spans="1:11" ht="15" thickBot="1" x14ac:dyDescent="0.35">
      <c r="A50" s="1557"/>
      <c r="B50" s="1559" t="s">
        <v>865</v>
      </c>
      <c r="C50" s="471" t="s">
        <v>265</v>
      </c>
      <c r="D50" s="497">
        <v>18.5990573145783</v>
      </c>
      <c r="E50" s="497">
        <v>27.663384865222</v>
      </c>
      <c r="F50" s="497">
        <v>39.166028658662697</v>
      </c>
      <c r="G50" s="497">
        <v>39.1731383132527</v>
      </c>
      <c r="H50" s="497">
        <v>36.4567251901126</v>
      </c>
      <c r="I50" s="497">
        <v>35.367531194084499</v>
      </c>
      <c r="J50" s="497">
        <v>24.203192362224399</v>
      </c>
      <c r="K50" s="497">
        <v>12.567097031799401</v>
      </c>
    </row>
    <row r="51" spans="1:11" ht="15" thickBot="1" x14ac:dyDescent="0.35">
      <c r="A51" s="1557"/>
      <c r="B51" s="1560"/>
      <c r="C51" s="473" t="s">
        <v>17</v>
      </c>
      <c r="D51" s="495">
        <v>548</v>
      </c>
      <c r="E51" s="495">
        <v>174</v>
      </c>
      <c r="F51" s="495">
        <v>518</v>
      </c>
      <c r="G51" s="495">
        <v>871</v>
      </c>
      <c r="H51" s="651">
        <v>1028</v>
      </c>
      <c r="I51" s="651">
        <v>1920</v>
      </c>
      <c r="J51" s="651">
        <v>1144</v>
      </c>
      <c r="K51" s="495">
        <v>438</v>
      </c>
    </row>
    <row r="52" spans="1:11" ht="15" thickBot="1" x14ac:dyDescent="0.35">
      <c r="A52" s="1557"/>
      <c r="B52" s="1560"/>
      <c r="C52" s="473" t="s">
        <v>18</v>
      </c>
      <c r="D52" s="496">
        <v>583</v>
      </c>
      <c r="E52" s="496">
        <v>183</v>
      </c>
      <c r="F52" s="496">
        <v>370</v>
      </c>
      <c r="G52" s="496">
        <v>502</v>
      </c>
      <c r="H52" s="496">
        <v>723</v>
      </c>
      <c r="I52" s="502">
        <v>1795</v>
      </c>
      <c r="J52" s="502">
        <v>1338</v>
      </c>
      <c r="K52" s="496">
        <v>380</v>
      </c>
    </row>
    <row r="53" spans="1:11" ht="15" thickBot="1" x14ac:dyDescent="0.35">
      <c r="A53" s="1557"/>
      <c r="B53" s="1560"/>
      <c r="C53" s="471" t="s">
        <v>252</v>
      </c>
      <c r="D53" s="497">
        <v>4.9020000000000001</v>
      </c>
      <c r="E53" s="497">
        <v>14.351000000000001</v>
      </c>
      <c r="F53" s="497">
        <v>19.087</v>
      </c>
      <c r="G53" s="497">
        <v>14.846</v>
      </c>
      <c r="H53" s="497">
        <v>14.477</v>
      </c>
      <c r="I53" s="497">
        <v>13.645</v>
      </c>
      <c r="J53" s="497">
        <v>6.0979999999999999</v>
      </c>
      <c r="K53" s="497">
        <v>1.302</v>
      </c>
    </row>
    <row r="54" spans="1:11" ht="15" thickBot="1" x14ac:dyDescent="0.35">
      <c r="A54" s="1557"/>
      <c r="B54" s="1560"/>
      <c r="C54" s="473" t="s">
        <v>287</v>
      </c>
      <c r="D54" s="497">
        <v>38.381622483622799</v>
      </c>
      <c r="E54" s="497">
        <v>34.091003773650797</v>
      </c>
      <c r="F54" s="497">
        <v>54.5097143499165</v>
      </c>
      <c r="G54" s="497">
        <v>59.701315623762</v>
      </c>
      <c r="H54" s="497">
        <v>54.7837670569076</v>
      </c>
      <c r="I54" s="497">
        <v>58.481678573267402</v>
      </c>
      <c r="J54" s="497">
        <v>50.6292511683789</v>
      </c>
      <c r="K54" s="497">
        <v>39.044866200145698</v>
      </c>
    </row>
    <row r="55" spans="1:11" x14ac:dyDescent="0.3">
      <c r="A55" s="1558"/>
      <c r="B55" s="1561"/>
      <c r="C55" s="586" t="s">
        <v>254</v>
      </c>
      <c r="D55" s="781">
        <v>2.9809851028893899</v>
      </c>
      <c r="E55" s="781">
        <v>4.7259051121682498</v>
      </c>
      <c r="F55" s="781">
        <v>5.3142722283402302</v>
      </c>
      <c r="G55" s="781">
        <v>4.9969246049357903</v>
      </c>
      <c r="H55" s="781">
        <v>3.8207928904555999</v>
      </c>
      <c r="I55" s="781">
        <v>2.5885607196887599</v>
      </c>
      <c r="J55" s="781">
        <v>2.59563846217715</v>
      </c>
      <c r="K55" s="781">
        <v>3.75614971419449</v>
      </c>
    </row>
    <row r="56" spans="1:11" ht="15.75" customHeight="1" thickBot="1" x14ac:dyDescent="0.35">
      <c r="A56" s="1556" t="s">
        <v>1544</v>
      </c>
      <c r="B56" s="1559" t="s">
        <v>1045</v>
      </c>
      <c r="C56" s="471" t="s">
        <v>265</v>
      </c>
      <c r="D56" s="878">
        <v>0.34181397737721297</v>
      </c>
      <c r="E56" s="708">
        <v>11.569802309985301</v>
      </c>
      <c r="F56" s="708">
        <v>18.102045029731801</v>
      </c>
      <c r="G56" s="708">
        <v>22.049603908381599</v>
      </c>
      <c r="H56" s="708">
        <v>21.0552628362158</v>
      </c>
      <c r="I56" s="708">
        <v>20.979769836772299</v>
      </c>
      <c r="J56" s="708">
        <v>1.54907839080452</v>
      </c>
      <c r="K56" s="798">
        <v>0</v>
      </c>
    </row>
    <row r="57" spans="1:11" ht="15" thickBot="1" x14ac:dyDescent="0.35">
      <c r="A57" s="1557"/>
      <c r="B57" s="1560"/>
      <c r="C57" s="473" t="s">
        <v>17</v>
      </c>
      <c r="D57" s="658">
        <v>548</v>
      </c>
      <c r="E57" s="495">
        <v>174</v>
      </c>
      <c r="F57" s="495">
        <v>518</v>
      </c>
      <c r="G57" s="495">
        <v>871</v>
      </c>
      <c r="H57" s="651">
        <v>1028</v>
      </c>
      <c r="I57" s="651">
        <v>1920</v>
      </c>
      <c r="J57" s="651">
        <v>1144</v>
      </c>
      <c r="K57" s="652">
        <v>438</v>
      </c>
    </row>
    <row r="58" spans="1:11" ht="15" thickBot="1" x14ac:dyDescent="0.35">
      <c r="A58" s="1557"/>
      <c r="B58" s="1560"/>
      <c r="C58" s="473" t="s">
        <v>18</v>
      </c>
      <c r="D58" s="529">
        <v>583</v>
      </c>
      <c r="E58" s="496">
        <v>183</v>
      </c>
      <c r="F58" s="496">
        <v>370</v>
      </c>
      <c r="G58" s="496">
        <v>502</v>
      </c>
      <c r="H58" s="496">
        <v>723</v>
      </c>
      <c r="I58" s="502">
        <v>1795</v>
      </c>
      <c r="J58" s="502">
        <v>1338</v>
      </c>
      <c r="K58" s="653">
        <v>380</v>
      </c>
    </row>
    <row r="59" spans="1:11" ht="15" thickBot="1" x14ac:dyDescent="0.35">
      <c r="A59" s="1557"/>
      <c r="B59" s="1560"/>
      <c r="C59" s="471" t="s">
        <v>252</v>
      </c>
      <c r="D59" s="495">
        <v>0</v>
      </c>
      <c r="E59" s="495">
        <v>0</v>
      </c>
      <c r="F59" s="495">
        <v>0</v>
      </c>
      <c r="G59" s="495">
        <v>0</v>
      </c>
      <c r="H59" s="495">
        <v>0</v>
      </c>
      <c r="I59" s="495">
        <v>0</v>
      </c>
      <c r="J59" s="495">
        <v>0</v>
      </c>
      <c r="K59" s="652">
        <v>0</v>
      </c>
    </row>
    <row r="60" spans="1:11" ht="15" thickBot="1" x14ac:dyDescent="0.35">
      <c r="A60" s="1557"/>
      <c r="B60" s="1560"/>
      <c r="C60" s="473" t="s">
        <v>287</v>
      </c>
      <c r="D60" s="531">
        <v>4.9661549814256603</v>
      </c>
      <c r="E60" s="497">
        <v>28.250648610231298</v>
      </c>
      <c r="F60" s="497">
        <v>48.497235942489397</v>
      </c>
      <c r="G60" s="497">
        <v>51.439405464586301</v>
      </c>
      <c r="H60" s="497">
        <v>38.500327427066601</v>
      </c>
      <c r="I60" s="497">
        <v>42.58375557395</v>
      </c>
      <c r="J60" s="497">
        <v>12.9772247094793</v>
      </c>
      <c r="K60" s="652">
        <v>0</v>
      </c>
    </row>
    <row r="61" spans="1:11" x14ac:dyDescent="0.3">
      <c r="A61" s="1557"/>
      <c r="B61" s="1561"/>
      <c r="C61" s="586" t="s">
        <v>254</v>
      </c>
      <c r="D61" s="1115">
        <v>0.38570631099783798</v>
      </c>
      <c r="E61" s="678">
        <v>3.91627907396354</v>
      </c>
      <c r="F61" s="678">
        <v>4.7281024528214202</v>
      </c>
      <c r="G61" s="678">
        <v>4.3054131746295097</v>
      </c>
      <c r="H61" s="678">
        <v>2.6851343968505201</v>
      </c>
      <c r="I61" s="678">
        <v>1.8848747105891299</v>
      </c>
      <c r="J61" s="678">
        <v>0.66531072079687503</v>
      </c>
      <c r="K61" s="1120">
        <v>0</v>
      </c>
    </row>
    <row r="62" spans="1:11" ht="15" thickBot="1" x14ac:dyDescent="0.35">
      <c r="A62" s="1557"/>
      <c r="B62" s="1559" t="s">
        <v>766</v>
      </c>
      <c r="C62" s="471" t="s">
        <v>265</v>
      </c>
      <c r="D62" s="708">
        <v>19.638753146785199</v>
      </c>
      <c r="E62" s="708">
        <v>19.203480947667501</v>
      </c>
      <c r="F62" s="708">
        <v>8.6672940548157609</v>
      </c>
      <c r="G62" s="878">
        <v>2.5480083695969</v>
      </c>
      <c r="H62" s="878">
        <v>0.86433656546066095</v>
      </c>
      <c r="I62" s="878">
        <v>0.39114909195080799</v>
      </c>
      <c r="J62" s="878">
        <v>0.31281132776738602</v>
      </c>
      <c r="K62" s="798">
        <v>0</v>
      </c>
    </row>
    <row r="63" spans="1:11" ht="15" thickBot="1" x14ac:dyDescent="0.35">
      <c r="A63" s="1557"/>
      <c r="B63" s="1560"/>
      <c r="C63" s="473" t="s">
        <v>17</v>
      </c>
      <c r="D63" s="495">
        <v>548</v>
      </c>
      <c r="E63" s="495">
        <v>174</v>
      </c>
      <c r="F63" s="495">
        <v>518</v>
      </c>
      <c r="G63" s="658">
        <v>871</v>
      </c>
      <c r="H63" s="658">
        <v>1028</v>
      </c>
      <c r="I63" s="658">
        <v>1920</v>
      </c>
      <c r="J63" s="658">
        <v>1144</v>
      </c>
      <c r="K63" s="652">
        <v>438</v>
      </c>
    </row>
    <row r="64" spans="1:11" ht="15" thickBot="1" x14ac:dyDescent="0.35">
      <c r="A64" s="1557"/>
      <c r="B64" s="1560"/>
      <c r="C64" s="473" t="s">
        <v>18</v>
      </c>
      <c r="D64" s="496">
        <v>583</v>
      </c>
      <c r="E64" s="496">
        <v>183</v>
      </c>
      <c r="F64" s="496">
        <v>370</v>
      </c>
      <c r="G64" s="529">
        <v>502</v>
      </c>
      <c r="H64" s="529">
        <v>723</v>
      </c>
      <c r="I64" s="529">
        <v>1795</v>
      </c>
      <c r="J64" s="529">
        <v>1338</v>
      </c>
      <c r="K64" s="653">
        <v>380</v>
      </c>
    </row>
    <row r="65" spans="1:11" ht="15" thickBot="1" x14ac:dyDescent="0.35">
      <c r="A65" s="1557"/>
      <c r="B65" s="1560"/>
      <c r="C65" s="471" t="s">
        <v>252</v>
      </c>
      <c r="D65" s="495">
        <v>10</v>
      </c>
      <c r="E65" s="495">
        <v>0</v>
      </c>
      <c r="F65" s="495">
        <v>0</v>
      </c>
      <c r="G65" s="495">
        <v>0</v>
      </c>
      <c r="H65" s="495">
        <v>0</v>
      </c>
      <c r="I65" s="495">
        <v>0</v>
      </c>
      <c r="J65" s="495">
        <v>0</v>
      </c>
      <c r="K65" s="652">
        <v>0</v>
      </c>
    </row>
    <row r="66" spans="1:11" ht="15" thickBot="1" x14ac:dyDescent="0.35">
      <c r="A66" s="1557"/>
      <c r="B66" s="1560"/>
      <c r="C66" s="473" t="s">
        <v>287</v>
      </c>
      <c r="D66" s="497">
        <v>31.382319083014199</v>
      </c>
      <c r="E66" s="497">
        <v>37.208637682035203</v>
      </c>
      <c r="F66" s="497">
        <v>30.536545642819199</v>
      </c>
      <c r="G66" s="531">
        <v>18.234702711803699</v>
      </c>
      <c r="H66" s="531">
        <v>8.2743594672858602</v>
      </c>
      <c r="I66" s="531">
        <v>5.6998679380613204</v>
      </c>
      <c r="J66" s="531">
        <v>4.1489852554781796</v>
      </c>
      <c r="K66" s="652">
        <v>0</v>
      </c>
    </row>
    <row r="67" spans="1:11" x14ac:dyDescent="0.3">
      <c r="A67" s="1557"/>
      <c r="B67" s="1561"/>
      <c r="C67" s="586" t="s">
        <v>254</v>
      </c>
      <c r="D67" s="781">
        <v>2.4373702732474101</v>
      </c>
      <c r="E67" s="781">
        <v>5.1580907445810604</v>
      </c>
      <c r="F67" s="781">
        <v>2.97707515796818</v>
      </c>
      <c r="G67" s="836">
        <v>1.5262215529474099</v>
      </c>
      <c r="H67" s="836">
        <v>0.57707995495891296</v>
      </c>
      <c r="I67" s="836">
        <v>0.25229190768514198</v>
      </c>
      <c r="J67" s="836">
        <v>0.21270837430143699</v>
      </c>
      <c r="K67" s="834">
        <v>0</v>
      </c>
    </row>
    <row r="68" spans="1:11" ht="15" thickBot="1" x14ac:dyDescent="0.35">
      <c r="A68" s="1557"/>
      <c r="B68" s="1559" t="s">
        <v>1257</v>
      </c>
      <c r="C68" s="471" t="s">
        <v>265</v>
      </c>
      <c r="D68" s="708">
        <v>4.8606712851145701</v>
      </c>
      <c r="E68" s="708">
        <v>7.01712530431913</v>
      </c>
      <c r="F68" s="708">
        <v>9.3995147309160298</v>
      </c>
      <c r="G68" s="708">
        <v>10.2943704263483</v>
      </c>
      <c r="H68" s="708">
        <v>11.840573042216899</v>
      </c>
      <c r="I68" s="708">
        <v>11.829380925359199</v>
      </c>
      <c r="J68" s="708">
        <v>13.292530786789801</v>
      </c>
      <c r="K68" s="708">
        <v>12.7316730087857</v>
      </c>
    </row>
    <row r="69" spans="1:11" ht="15" thickBot="1" x14ac:dyDescent="0.35">
      <c r="A69" s="1557"/>
      <c r="B69" s="1560"/>
      <c r="C69" s="473" t="s">
        <v>17</v>
      </c>
      <c r="D69" s="495">
        <v>548</v>
      </c>
      <c r="E69" s="495">
        <v>174</v>
      </c>
      <c r="F69" s="495">
        <v>518</v>
      </c>
      <c r="G69" s="495">
        <v>871</v>
      </c>
      <c r="H69" s="651">
        <v>1028</v>
      </c>
      <c r="I69" s="651">
        <v>1920</v>
      </c>
      <c r="J69" s="651">
        <v>1144</v>
      </c>
      <c r="K69" s="495">
        <v>438</v>
      </c>
    </row>
    <row r="70" spans="1:11" ht="15" thickBot="1" x14ac:dyDescent="0.35">
      <c r="A70" s="1557"/>
      <c r="B70" s="1560"/>
      <c r="C70" s="473" t="s">
        <v>18</v>
      </c>
      <c r="D70" s="496">
        <v>583</v>
      </c>
      <c r="E70" s="496">
        <v>183</v>
      </c>
      <c r="F70" s="496">
        <v>370</v>
      </c>
      <c r="G70" s="496">
        <v>502</v>
      </c>
      <c r="H70" s="496">
        <v>723</v>
      </c>
      <c r="I70" s="502">
        <v>1795</v>
      </c>
      <c r="J70" s="502">
        <v>1338</v>
      </c>
      <c r="K70" s="496">
        <v>380</v>
      </c>
    </row>
    <row r="71" spans="1:11" ht="15" thickBot="1" x14ac:dyDescent="0.35">
      <c r="A71" s="1557"/>
      <c r="B71" s="1560"/>
      <c r="C71" s="471" t="s">
        <v>252</v>
      </c>
      <c r="D71" s="495">
        <v>0</v>
      </c>
      <c r="E71" s="495">
        <v>0</v>
      </c>
      <c r="F71" s="495">
        <v>0</v>
      </c>
      <c r="G71" s="495">
        <v>0</v>
      </c>
      <c r="H71" s="495">
        <v>0</v>
      </c>
      <c r="I71" s="495">
        <v>0</v>
      </c>
      <c r="J71" s="495">
        <v>0</v>
      </c>
      <c r="K71" s="495">
        <v>0</v>
      </c>
    </row>
    <row r="72" spans="1:11" ht="15" thickBot="1" x14ac:dyDescent="0.35">
      <c r="A72" s="1557"/>
      <c r="B72" s="1560"/>
      <c r="C72" s="473" t="s">
        <v>287</v>
      </c>
      <c r="D72" s="497">
        <v>17.8105512754898</v>
      </c>
      <c r="E72" s="497">
        <v>20.8668009330849</v>
      </c>
      <c r="F72" s="497">
        <v>23.673616975348001</v>
      </c>
      <c r="G72" s="497">
        <v>27.5001780569993</v>
      </c>
      <c r="H72" s="497">
        <v>27.9570040509359</v>
      </c>
      <c r="I72" s="497">
        <v>29.797985184800201</v>
      </c>
      <c r="J72" s="497">
        <v>25.565774961909899</v>
      </c>
      <c r="K72" s="497">
        <v>28.2659753582757</v>
      </c>
    </row>
    <row r="73" spans="1:11" x14ac:dyDescent="0.3">
      <c r="A73" s="1557"/>
      <c r="B73" s="1561"/>
      <c r="C73" s="586" t="s">
        <v>254</v>
      </c>
      <c r="D73" s="781">
        <v>1.38329191396578</v>
      </c>
      <c r="E73" s="781">
        <v>2.8926845879640202</v>
      </c>
      <c r="F73" s="781">
        <v>2.30799311162871</v>
      </c>
      <c r="G73" s="781">
        <v>2.3017301199714502</v>
      </c>
      <c r="H73" s="781">
        <v>1.9498097347941601</v>
      </c>
      <c r="I73" s="781">
        <v>1.31894117708345</v>
      </c>
      <c r="J73" s="781">
        <v>1.31069504831911</v>
      </c>
      <c r="K73" s="781">
        <v>2.7192111433850799</v>
      </c>
    </row>
    <row r="74" spans="1:11" ht="15" thickBot="1" x14ac:dyDescent="0.35">
      <c r="A74" s="1557"/>
      <c r="B74" s="1559" t="s">
        <v>1259</v>
      </c>
      <c r="C74" s="471" t="s">
        <v>265</v>
      </c>
      <c r="D74" s="878">
        <v>0.21908797692394599</v>
      </c>
      <c r="E74" s="878">
        <v>0.39979173864574502</v>
      </c>
      <c r="F74" s="878">
        <v>0.67545771177889602</v>
      </c>
      <c r="G74" s="878">
        <v>3.4225094216945502</v>
      </c>
      <c r="H74" s="878">
        <v>2.1848292587572602</v>
      </c>
      <c r="I74" s="708">
        <v>3.1017626166271102</v>
      </c>
      <c r="J74" s="878">
        <v>0.87503573640240095</v>
      </c>
      <c r="K74" s="798">
        <v>0</v>
      </c>
    </row>
    <row r="75" spans="1:11" ht="15" thickBot="1" x14ac:dyDescent="0.35">
      <c r="A75" s="1557"/>
      <c r="B75" s="1560"/>
      <c r="C75" s="473" t="s">
        <v>17</v>
      </c>
      <c r="D75" s="658">
        <v>548</v>
      </c>
      <c r="E75" s="658">
        <v>174</v>
      </c>
      <c r="F75" s="658">
        <v>518</v>
      </c>
      <c r="G75" s="658">
        <v>871</v>
      </c>
      <c r="H75" s="658">
        <v>1028</v>
      </c>
      <c r="I75" s="651">
        <v>1920</v>
      </c>
      <c r="J75" s="658">
        <v>1144</v>
      </c>
      <c r="K75" s="652">
        <v>438</v>
      </c>
    </row>
    <row r="76" spans="1:11" ht="15" thickBot="1" x14ac:dyDescent="0.35">
      <c r="A76" s="1557"/>
      <c r="B76" s="1560"/>
      <c r="C76" s="473" t="s">
        <v>18</v>
      </c>
      <c r="D76" s="529">
        <v>583</v>
      </c>
      <c r="E76" s="529">
        <v>183</v>
      </c>
      <c r="F76" s="529">
        <v>370</v>
      </c>
      <c r="G76" s="529">
        <v>502</v>
      </c>
      <c r="H76" s="529">
        <v>723</v>
      </c>
      <c r="I76" s="502">
        <v>1795</v>
      </c>
      <c r="J76" s="529">
        <v>1338</v>
      </c>
      <c r="K76" s="653">
        <v>380</v>
      </c>
    </row>
    <row r="77" spans="1:11" ht="15" thickBot="1" x14ac:dyDescent="0.35">
      <c r="A77" s="1557"/>
      <c r="B77" s="1560"/>
      <c r="C77" s="471" t="s">
        <v>252</v>
      </c>
      <c r="D77" s="495">
        <v>0</v>
      </c>
      <c r="E77" s="495">
        <v>0</v>
      </c>
      <c r="F77" s="495">
        <v>0</v>
      </c>
      <c r="G77" s="495">
        <v>0</v>
      </c>
      <c r="H77" s="495">
        <v>0</v>
      </c>
      <c r="I77" s="495">
        <v>0</v>
      </c>
      <c r="J77" s="495">
        <v>0</v>
      </c>
      <c r="K77" s="652">
        <v>0</v>
      </c>
    </row>
    <row r="78" spans="1:11" ht="15" thickBot="1" x14ac:dyDescent="0.35">
      <c r="A78" s="1557"/>
      <c r="B78" s="1560"/>
      <c r="C78" s="473" t="s">
        <v>287</v>
      </c>
      <c r="D78" s="531">
        <v>5.1271481346406302</v>
      </c>
      <c r="E78" s="531">
        <v>4.4342927723458301</v>
      </c>
      <c r="F78" s="531">
        <v>5.9571953949589096</v>
      </c>
      <c r="G78" s="531">
        <v>32.9883205855363</v>
      </c>
      <c r="H78" s="531">
        <v>16.502547338504701</v>
      </c>
      <c r="I78" s="497">
        <v>30.054608913553398</v>
      </c>
      <c r="J78" s="531">
        <v>12.345093737448799</v>
      </c>
      <c r="K78" s="652">
        <v>0</v>
      </c>
    </row>
    <row r="79" spans="1:11" x14ac:dyDescent="0.3">
      <c r="A79" s="1557"/>
      <c r="B79" s="1561"/>
      <c r="C79" s="586" t="s">
        <v>254</v>
      </c>
      <c r="D79" s="836">
        <v>0.39821016467431503</v>
      </c>
      <c r="E79" s="836">
        <v>0.61470900126082295</v>
      </c>
      <c r="F79" s="836">
        <v>0.58078011275204899</v>
      </c>
      <c r="G79" s="836">
        <v>2.7610807079729902</v>
      </c>
      <c r="H79" s="836">
        <v>1.1509397570245301</v>
      </c>
      <c r="I79" s="781">
        <v>1.3303000525500399</v>
      </c>
      <c r="J79" s="836">
        <v>0.63290290463780996</v>
      </c>
      <c r="K79" s="834">
        <v>0</v>
      </c>
    </row>
    <row r="80" spans="1:11" ht="15" thickBot="1" x14ac:dyDescent="0.35">
      <c r="A80" s="1557"/>
      <c r="B80" s="1559" t="s">
        <v>768</v>
      </c>
      <c r="C80" s="471" t="s">
        <v>265</v>
      </c>
      <c r="D80" s="708">
        <v>40.1157723695638</v>
      </c>
      <c r="E80" s="708">
        <v>34.942824280483997</v>
      </c>
      <c r="F80" s="708">
        <v>38.830690310009899</v>
      </c>
      <c r="G80" s="708">
        <v>35.917325879429697</v>
      </c>
      <c r="H80" s="708">
        <v>37.428372169256001</v>
      </c>
      <c r="I80" s="708">
        <v>43.958483512452403</v>
      </c>
      <c r="J80" s="708">
        <v>52.938555014187102</v>
      </c>
      <c r="K80" s="708">
        <v>26.991885916882801</v>
      </c>
    </row>
    <row r="81" spans="1:11" ht="15" thickBot="1" x14ac:dyDescent="0.35">
      <c r="A81" s="1557"/>
      <c r="B81" s="1560"/>
      <c r="C81" s="473" t="s">
        <v>17</v>
      </c>
      <c r="D81" s="495">
        <v>548</v>
      </c>
      <c r="E81" s="495">
        <v>174</v>
      </c>
      <c r="F81" s="495">
        <v>518</v>
      </c>
      <c r="G81" s="495">
        <v>871</v>
      </c>
      <c r="H81" s="651">
        <v>1028</v>
      </c>
      <c r="I81" s="651">
        <v>1920</v>
      </c>
      <c r="J81" s="651">
        <v>1144</v>
      </c>
      <c r="K81" s="495">
        <v>438</v>
      </c>
    </row>
    <row r="82" spans="1:11" ht="15" thickBot="1" x14ac:dyDescent="0.35">
      <c r="A82" s="1557"/>
      <c r="B82" s="1560"/>
      <c r="C82" s="473" t="s">
        <v>18</v>
      </c>
      <c r="D82" s="496">
        <v>583</v>
      </c>
      <c r="E82" s="496">
        <v>183</v>
      </c>
      <c r="F82" s="496">
        <v>370</v>
      </c>
      <c r="G82" s="496">
        <v>502</v>
      </c>
      <c r="H82" s="496">
        <v>723</v>
      </c>
      <c r="I82" s="502">
        <v>1795</v>
      </c>
      <c r="J82" s="502">
        <v>1338</v>
      </c>
      <c r="K82" s="496">
        <v>380</v>
      </c>
    </row>
    <row r="83" spans="1:11" ht="15" thickBot="1" x14ac:dyDescent="0.35">
      <c r="A83" s="1557"/>
      <c r="B83" s="1560"/>
      <c r="C83" s="471" t="s">
        <v>252</v>
      </c>
      <c r="D83" s="495">
        <v>10</v>
      </c>
      <c r="E83" s="495">
        <v>1</v>
      </c>
      <c r="F83" s="495">
        <v>0</v>
      </c>
      <c r="G83" s="495">
        <v>0</v>
      </c>
      <c r="H83" s="495">
        <v>0</v>
      </c>
      <c r="I83" s="495">
        <v>0</v>
      </c>
      <c r="J83" s="495">
        <v>12</v>
      </c>
      <c r="K83" s="495">
        <v>0</v>
      </c>
    </row>
    <row r="84" spans="1:11" ht="15" thickBot="1" x14ac:dyDescent="0.35">
      <c r="A84" s="1557"/>
      <c r="B84" s="1560"/>
      <c r="C84" s="473" t="s">
        <v>287</v>
      </c>
      <c r="D84" s="497">
        <v>76.590436015626395</v>
      </c>
      <c r="E84" s="497">
        <v>71.847071347663501</v>
      </c>
      <c r="F84" s="497">
        <v>71.135055785377304</v>
      </c>
      <c r="G84" s="497">
        <v>62.7909326349181</v>
      </c>
      <c r="H84" s="497">
        <v>73.579700693639595</v>
      </c>
      <c r="I84" s="497">
        <v>82.508942677690399</v>
      </c>
      <c r="J84" s="497">
        <v>80.986206021427407</v>
      </c>
      <c r="K84" s="497">
        <v>54.719587146687203</v>
      </c>
    </row>
    <row r="85" spans="1:11" x14ac:dyDescent="0.3">
      <c r="A85" s="1557"/>
      <c r="B85" s="1561"/>
      <c r="C85" s="586" t="s">
        <v>254</v>
      </c>
      <c r="D85" s="781">
        <v>5.9485486546017201</v>
      </c>
      <c r="E85" s="781">
        <v>9.9598839632488207</v>
      </c>
      <c r="F85" s="781">
        <v>6.9351134184074699</v>
      </c>
      <c r="G85" s="781">
        <v>5.2555216408900396</v>
      </c>
      <c r="H85" s="781">
        <v>5.1316806491250899</v>
      </c>
      <c r="I85" s="781">
        <v>3.65207383319107</v>
      </c>
      <c r="J85" s="781">
        <v>4.1519656404934002</v>
      </c>
      <c r="K85" s="781">
        <v>5.26407135238441</v>
      </c>
    </row>
    <row r="86" spans="1:11" ht="15" thickBot="1" x14ac:dyDescent="0.35">
      <c r="A86" s="1557"/>
      <c r="B86" s="1559" t="s">
        <v>855</v>
      </c>
      <c r="C86" s="471" t="s">
        <v>265</v>
      </c>
      <c r="D86" s="531">
        <v>0.36132934498505298</v>
      </c>
      <c r="E86" s="531">
        <v>0.50318236676945305</v>
      </c>
      <c r="F86" s="497">
        <v>1.6712946143454499</v>
      </c>
      <c r="G86" s="531">
        <v>2.1336310078949801</v>
      </c>
      <c r="H86" s="497">
        <v>5.0091569952236403</v>
      </c>
      <c r="I86" s="497">
        <v>3.0286724897959401</v>
      </c>
      <c r="J86" s="497">
        <v>3.42213505937303</v>
      </c>
      <c r="K86" s="531">
        <v>0.79876921996123296</v>
      </c>
    </row>
    <row r="87" spans="1:11" ht="15" thickBot="1" x14ac:dyDescent="0.35">
      <c r="A87" s="1557"/>
      <c r="B87" s="1560"/>
      <c r="C87" s="473" t="s">
        <v>17</v>
      </c>
      <c r="D87" s="658">
        <v>548</v>
      </c>
      <c r="E87" s="658">
        <v>174</v>
      </c>
      <c r="F87" s="495">
        <v>518</v>
      </c>
      <c r="G87" s="658">
        <v>871</v>
      </c>
      <c r="H87" s="651">
        <v>1028</v>
      </c>
      <c r="I87" s="651">
        <v>1920</v>
      </c>
      <c r="J87" s="651">
        <v>1144</v>
      </c>
      <c r="K87" s="658">
        <v>438</v>
      </c>
    </row>
    <row r="88" spans="1:11" ht="15" thickBot="1" x14ac:dyDescent="0.35">
      <c r="A88" s="1557"/>
      <c r="B88" s="1560"/>
      <c r="C88" s="473" t="s">
        <v>18</v>
      </c>
      <c r="D88" s="529">
        <v>583</v>
      </c>
      <c r="E88" s="529">
        <v>183</v>
      </c>
      <c r="F88" s="496">
        <v>370</v>
      </c>
      <c r="G88" s="529">
        <v>502</v>
      </c>
      <c r="H88" s="496">
        <v>723</v>
      </c>
      <c r="I88" s="502">
        <v>1795</v>
      </c>
      <c r="J88" s="502">
        <v>1338</v>
      </c>
      <c r="K88" s="529">
        <v>380</v>
      </c>
    </row>
    <row r="89" spans="1:11" ht="15" thickBot="1" x14ac:dyDescent="0.35">
      <c r="A89" s="1557"/>
      <c r="B89" s="1560"/>
      <c r="C89" s="471" t="s">
        <v>252</v>
      </c>
      <c r="D89" s="495">
        <v>0</v>
      </c>
      <c r="E89" s="495">
        <v>0</v>
      </c>
      <c r="F89" s="495">
        <v>0</v>
      </c>
      <c r="G89" s="495">
        <v>0</v>
      </c>
      <c r="H89" s="495">
        <v>0</v>
      </c>
      <c r="I89" s="495">
        <v>0</v>
      </c>
      <c r="J89" s="495">
        <v>0</v>
      </c>
      <c r="K89" s="495">
        <v>0</v>
      </c>
    </row>
    <row r="90" spans="1:11" ht="15" thickBot="1" x14ac:dyDescent="0.35">
      <c r="A90" s="1557"/>
      <c r="B90" s="1560"/>
      <c r="C90" s="473" t="s">
        <v>287</v>
      </c>
      <c r="D90" s="531">
        <v>2.8206975648464501</v>
      </c>
      <c r="E90" s="531">
        <v>3.4723550121054401</v>
      </c>
      <c r="F90" s="497">
        <v>7.7679359088495197</v>
      </c>
      <c r="G90" s="531">
        <v>12.9011615869866</v>
      </c>
      <c r="H90" s="497">
        <v>19.2419275081179</v>
      </c>
      <c r="I90" s="497">
        <v>14.261512322272999</v>
      </c>
      <c r="J90" s="497">
        <v>22.138226464809701</v>
      </c>
      <c r="K90" s="531">
        <v>11.280164036476499</v>
      </c>
    </row>
    <row r="91" spans="1:11" x14ac:dyDescent="0.3">
      <c r="A91" s="1557"/>
      <c r="B91" s="1561"/>
      <c r="C91" s="586" t="s">
        <v>254</v>
      </c>
      <c r="D91" s="836">
        <v>0.21907509053718299</v>
      </c>
      <c r="E91" s="836">
        <v>0.48135925864569401</v>
      </c>
      <c r="F91" s="781">
        <v>0.75731319755098103</v>
      </c>
      <c r="G91" s="836">
        <v>1.07981090689075</v>
      </c>
      <c r="H91" s="781">
        <v>1.34199277945435</v>
      </c>
      <c r="I91" s="781">
        <v>0.63125394997926998</v>
      </c>
      <c r="J91" s="781">
        <v>1.1349729804484501</v>
      </c>
      <c r="K91" s="836">
        <v>1.08516148331736</v>
      </c>
    </row>
    <row r="92" spans="1:11" ht="15" thickBot="1" x14ac:dyDescent="0.35">
      <c r="A92" s="1557"/>
      <c r="B92" s="1559" t="s">
        <v>720</v>
      </c>
      <c r="C92" s="471" t="s">
        <v>265</v>
      </c>
      <c r="D92" s="878">
        <v>0.34727489627632702</v>
      </c>
      <c r="E92" s="878">
        <v>0.79004711885411805</v>
      </c>
      <c r="F92" s="878">
        <v>0.53931582388400601</v>
      </c>
      <c r="G92" s="878">
        <v>0.377713873823318</v>
      </c>
      <c r="H92" s="878">
        <v>1.57668737032554</v>
      </c>
      <c r="I92" s="878">
        <v>0.77640732200242402</v>
      </c>
      <c r="J92" s="878">
        <v>0.69875281257466904</v>
      </c>
      <c r="K92" s="878">
        <v>0.15907391901092699</v>
      </c>
    </row>
    <row r="93" spans="1:11" ht="15" thickBot="1" x14ac:dyDescent="0.35">
      <c r="A93" s="1557"/>
      <c r="B93" s="1560"/>
      <c r="C93" s="473" t="s">
        <v>17</v>
      </c>
      <c r="D93" s="658">
        <v>548</v>
      </c>
      <c r="E93" s="658">
        <v>174</v>
      </c>
      <c r="F93" s="658">
        <v>518</v>
      </c>
      <c r="G93" s="658">
        <v>871</v>
      </c>
      <c r="H93" s="658">
        <v>1028</v>
      </c>
      <c r="I93" s="658">
        <v>1920</v>
      </c>
      <c r="J93" s="658">
        <v>1144</v>
      </c>
      <c r="K93" s="658">
        <v>438</v>
      </c>
    </row>
    <row r="94" spans="1:11" ht="15" thickBot="1" x14ac:dyDescent="0.35">
      <c r="A94" s="1557"/>
      <c r="B94" s="1560"/>
      <c r="C94" s="473" t="s">
        <v>18</v>
      </c>
      <c r="D94" s="529">
        <v>583</v>
      </c>
      <c r="E94" s="529">
        <v>183</v>
      </c>
      <c r="F94" s="529">
        <v>370</v>
      </c>
      <c r="G94" s="529">
        <v>502</v>
      </c>
      <c r="H94" s="529">
        <v>723</v>
      </c>
      <c r="I94" s="529">
        <v>1795</v>
      </c>
      <c r="J94" s="529">
        <v>1338</v>
      </c>
      <c r="K94" s="529">
        <v>380</v>
      </c>
    </row>
    <row r="95" spans="1:11" ht="15" thickBot="1" x14ac:dyDescent="0.35">
      <c r="A95" s="1557"/>
      <c r="B95" s="1560"/>
      <c r="C95" s="471" t="s">
        <v>252</v>
      </c>
      <c r="D95" s="495">
        <v>0</v>
      </c>
      <c r="E95" s="495">
        <v>0</v>
      </c>
      <c r="F95" s="495">
        <v>0</v>
      </c>
      <c r="G95" s="495">
        <v>0</v>
      </c>
      <c r="H95" s="495">
        <v>0</v>
      </c>
      <c r="I95" s="495">
        <v>0</v>
      </c>
      <c r="J95" s="495">
        <v>0</v>
      </c>
      <c r="K95" s="495">
        <v>0</v>
      </c>
    </row>
    <row r="96" spans="1:11" ht="15" thickBot="1" x14ac:dyDescent="0.35">
      <c r="A96" s="1557"/>
      <c r="B96" s="1560"/>
      <c r="C96" s="473" t="s">
        <v>287</v>
      </c>
      <c r="D96" s="531">
        <v>3.32769326795272</v>
      </c>
      <c r="E96" s="531">
        <v>5.5817836150125002</v>
      </c>
      <c r="F96" s="531">
        <v>5.0508951672653204</v>
      </c>
      <c r="G96" s="531">
        <v>5.5237449472943503</v>
      </c>
      <c r="H96" s="531">
        <v>21.5357722344019</v>
      </c>
      <c r="I96" s="531">
        <v>13.4080649635904</v>
      </c>
      <c r="J96" s="531">
        <v>9.1897099725912508</v>
      </c>
      <c r="K96" s="531">
        <v>2.5355020190964499</v>
      </c>
    </row>
    <row r="97" spans="1:11" x14ac:dyDescent="0.3">
      <c r="A97" s="1557"/>
      <c r="B97" s="1561"/>
      <c r="C97" s="586" t="s">
        <v>254</v>
      </c>
      <c r="D97" s="836">
        <v>0.25845192091566999</v>
      </c>
      <c r="E97" s="836">
        <v>0.77378125608589599</v>
      </c>
      <c r="F97" s="836">
        <v>0.49242290545404599</v>
      </c>
      <c r="G97" s="836">
        <v>0.462330465420078</v>
      </c>
      <c r="H97" s="836">
        <v>1.50197275331943</v>
      </c>
      <c r="I97" s="836">
        <v>0.59347801120829102</v>
      </c>
      <c r="J97" s="836">
        <v>0.47113406006700997</v>
      </c>
      <c r="K97" s="836">
        <v>0.24391747523348301</v>
      </c>
    </row>
    <row r="98" spans="1:11" ht="15" thickBot="1" x14ac:dyDescent="0.35">
      <c r="A98" s="1557"/>
      <c r="B98" s="1559" t="s">
        <v>865</v>
      </c>
      <c r="C98" s="471" t="s">
        <v>265</v>
      </c>
      <c r="D98" s="497">
        <v>65.884702997026096</v>
      </c>
      <c r="E98" s="497">
        <v>74.426254066725207</v>
      </c>
      <c r="F98" s="497">
        <v>77.885612275481805</v>
      </c>
      <c r="G98" s="497">
        <v>76.743162887169404</v>
      </c>
      <c r="H98" s="497">
        <v>79.959218237455701</v>
      </c>
      <c r="I98" s="497">
        <v>84.065625794960098</v>
      </c>
      <c r="J98" s="497">
        <v>73.088899127898998</v>
      </c>
      <c r="K98" s="497">
        <v>40.6814020646407</v>
      </c>
    </row>
    <row r="99" spans="1:11" ht="15" thickBot="1" x14ac:dyDescent="0.35">
      <c r="A99" s="1557"/>
      <c r="B99" s="1560"/>
      <c r="C99" s="473" t="s">
        <v>17</v>
      </c>
      <c r="D99" s="495">
        <v>548</v>
      </c>
      <c r="E99" s="495">
        <v>174</v>
      </c>
      <c r="F99" s="495">
        <v>518</v>
      </c>
      <c r="G99" s="495">
        <v>871</v>
      </c>
      <c r="H99" s="651">
        <v>1028</v>
      </c>
      <c r="I99" s="651">
        <v>1920</v>
      </c>
      <c r="J99" s="651">
        <v>1144</v>
      </c>
      <c r="K99" s="495">
        <v>438</v>
      </c>
    </row>
    <row r="100" spans="1:11" ht="15" thickBot="1" x14ac:dyDescent="0.35">
      <c r="A100" s="1557"/>
      <c r="B100" s="1560"/>
      <c r="C100" s="473" t="s">
        <v>18</v>
      </c>
      <c r="D100" s="496">
        <v>583</v>
      </c>
      <c r="E100" s="496">
        <v>183</v>
      </c>
      <c r="F100" s="496">
        <v>370</v>
      </c>
      <c r="G100" s="496">
        <v>502</v>
      </c>
      <c r="H100" s="496">
        <v>723</v>
      </c>
      <c r="I100" s="502">
        <v>1795</v>
      </c>
      <c r="J100" s="502">
        <v>1338</v>
      </c>
      <c r="K100" s="496">
        <v>380</v>
      </c>
    </row>
    <row r="101" spans="1:11" ht="15" thickBot="1" x14ac:dyDescent="0.35">
      <c r="A101" s="1557"/>
      <c r="B101" s="1560"/>
      <c r="C101" s="471" t="s">
        <v>252</v>
      </c>
      <c r="D101" s="495">
        <v>42</v>
      </c>
      <c r="E101" s="495">
        <v>60</v>
      </c>
      <c r="F101" s="495">
        <v>61</v>
      </c>
      <c r="G101" s="495">
        <v>56</v>
      </c>
      <c r="H101" s="495">
        <v>60</v>
      </c>
      <c r="I101" s="495">
        <v>60</v>
      </c>
      <c r="J101" s="495">
        <v>48</v>
      </c>
      <c r="K101" s="495">
        <v>25</v>
      </c>
    </row>
    <row r="102" spans="1:11" ht="15" thickBot="1" x14ac:dyDescent="0.35">
      <c r="A102" s="1557"/>
      <c r="B102" s="1560"/>
      <c r="C102" s="473" t="s">
        <v>287</v>
      </c>
      <c r="D102" s="497">
        <v>78.731320199059695</v>
      </c>
      <c r="E102" s="497">
        <v>81.115373436944694</v>
      </c>
      <c r="F102" s="497">
        <v>80.197975713231997</v>
      </c>
      <c r="G102" s="497">
        <v>82.914888911762603</v>
      </c>
      <c r="H102" s="497">
        <v>84.537206617917704</v>
      </c>
      <c r="I102" s="497">
        <v>93.703095551826394</v>
      </c>
      <c r="J102" s="497">
        <v>84.423319758381993</v>
      </c>
      <c r="K102" s="497">
        <v>59.352864035510699</v>
      </c>
    </row>
    <row r="103" spans="1:11" x14ac:dyDescent="0.3">
      <c r="A103" s="1558"/>
      <c r="B103" s="1561"/>
      <c r="C103" s="586" t="s">
        <v>254</v>
      </c>
      <c r="D103" s="781">
        <v>6.1148246858077702</v>
      </c>
      <c r="E103" s="781">
        <v>11.2447131374108</v>
      </c>
      <c r="F103" s="781">
        <v>7.8186774629940103</v>
      </c>
      <c r="G103" s="781">
        <v>6.9398713276227797</v>
      </c>
      <c r="H103" s="781">
        <v>5.8958917098416297</v>
      </c>
      <c r="I103" s="781">
        <v>4.1475579767229096</v>
      </c>
      <c r="J103" s="781">
        <v>4.3281780949270301</v>
      </c>
      <c r="K103" s="781">
        <v>5.7097965745564698</v>
      </c>
    </row>
    <row r="104" spans="1:11" ht="15" thickBot="1" x14ac:dyDescent="0.35">
      <c r="A104" s="1556" t="s">
        <v>702</v>
      </c>
      <c r="B104" s="1559" t="s">
        <v>1045</v>
      </c>
      <c r="C104" s="471" t="s">
        <v>265</v>
      </c>
      <c r="D104" s="878">
        <v>1.42350869255872E-2</v>
      </c>
      <c r="E104" s="708">
        <v>0.41401436023750399</v>
      </c>
      <c r="F104" s="708">
        <v>0.700727795531637</v>
      </c>
      <c r="G104" s="708">
        <v>0.90485739100443197</v>
      </c>
      <c r="H104" s="708">
        <v>0.93410533219986003</v>
      </c>
      <c r="I104" s="708">
        <v>0.91873344405374802</v>
      </c>
      <c r="J104" s="708">
        <v>8.3727425757728693E-2</v>
      </c>
      <c r="K104" s="798">
        <v>0</v>
      </c>
    </row>
    <row r="105" spans="1:11" ht="15" thickBot="1" x14ac:dyDescent="0.35">
      <c r="A105" s="1557"/>
      <c r="B105" s="1560"/>
      <c r="C105" s="473" t="s">
        <v>17</v>
      </c>
      <c r="D105" s="658">
        <v>548</v>
      </c>
      <c r="E105" s="495">
        <v>174</v>
      </c>
      <c r="F105" s="495">
        <v>518</v>
      </c>
      <c r="G105" s="495">
        <v>871</v>
      </c>
      <c r="H105" s="651">
        <v>1028</v>
      </c>
      <c r="I105" s="651">
        <v>1920</v>
      </c>
      <c r="J105" s="651">
        <v>1144</v>
      </c>
      <c r="K105" s="652">
        <v>438</v>
      </c>
    </row>
    <row r="106" spans="1:11" ht="15" thickBot="1" x14ac:dyDescent="0.35">
      <c r="A106" s="1557"/>
      <c r="B106" s="1560"/>
      <c r="C106" s="473" t="s">
        <v>18</v>
      </c>
      <c r="D106" s="529">
        <v>583</v>
      </c>
      <c r="E106" s="496">
        <v>183</v>
      </c>
      <c r="F106" s="496">
        <v>370</v>
      </c>
      <c r="G106" s="496">
        <v>502</v>
      </c>
      <c r="H106" s="496">
        <v>723</v>
      </c>
      <c r="I106" s="502">
        <v>1795</v>
      </c>
      <c r="J106" s="502">
        <v>1338</v>
      </c>
      <c r="K106" s="653">
        <v>380</v>
      </c>
    </row>
    <row r="107" spans="1:11" ht="15" thickBot="1" x14ac:dyDescent="0.35">
      <c r="A107" s="1557"/>
      <c r="B107" s="1560"/>
      <c r="C107" s="471" t="s">
        <v>252</v>
      </c>
      <c r="D107" s="658">
        <v>0</v>
      </c>
      <c r="E107" s="495">
        <v>0</v>
      </c>
      <c r="F107" s="495">
        <v>0</v>
      </c>
      <c r="G107" s="495">
        <v>0</v>
      </c>
      <c r="H107" s="495">
        <v>0</v>
      </c>
      <c r="I107" s="495">
        <v>0</v>
      </c>
      <c r="J107" s="495">
        <v>0</v>
      </c>
      <c r="K107" s="652">
        <v>0</v>
      </c>
    </row>
    <row r="108" spans="1:11" ht="15" thickBot="1" x14ac:dyDescent="0.35">
      <c r="A108" s="1557"/>
      <c r="B108" s="1560"/>
      <c r="C108" s="473" t="s">
        <v>287</v>
      </c>
      <c r="D108" s="531">
        <v>0.168273901128904</v>
      </c>
      <c r="E108" s="497">
        <v>0.928885296620231</v>
      </c>
      <c r="F108" s="497">
        <v>1.1459918808164999</v>
      </c>
      <c r="G108" s="497">
        <v>1.2592373584629599</v>
      </c>
      <c r="H108" s="497">
        <v>1.3235707516748401</v>
      </c>
      <c r="I108" s="497">
        <v>1.3010251194261999</v>
      </c>
      <c r="J108" s="497">
        <v>0.51429503931972698</v>
      </c>
      <c r="K108" s="652">
        <v>0</v>
      </c>
    </row>
    <row r="109" spans="1:11" x14ac:dyDescent="0.3">
      <c r="A109" s="1557"/>
      <c r="B109" s="1561"/>
      <c r="C109" s="586" t="s">
        <v>254</v>
      </c>
      <c r="D109" s="1115">
        <v>1.3069327454418699E-2</v>
      </c>
      <c r="E109" s="678">
        <v>0.128767806341578</v>
      </c>
      <c r="F109" s="678">
        <v>0.111725275003865</v>
      </c>
      <c r="G109" s="678">
        <v>0.105396574166172</v>
      </c>
      <c r="H109" s="678">
        <v>9.2310003303735094E-2</v>
      </c>
      <c r="I109" s="678">
        <v>5.75869674338398E-2</v>
      </c>
      <c r="J109" s="678">
        <v>2.6366654733359599E-2</v>
      </c>
      <c r="K109" s="1120">
        <v>0</v>
      </c>
    </row>
    <row r="110" spans="1:11" ht="15" thickBot="1" x14ac:dyDescent="0.35">
      <c r="A110" s="1557"/>
      <c r="B110" s="1559" t="s">
        <v>766</v>
      </c>
      <c r="C110" s="471" t="s">
        <v>265</v>
      </c>
      <c r="D110" s="708">
        <v>1.52301724658251</v>
      </c>
      <c r="E110" s="708">
        <v>0.79093897183272999</v>
      </c>
      <c r="F110" s="708">
        <v>0.22146463787496401</v>
      </c>
      <c r="G110" s="708">
        <v>5.6484113151898503E-2</v>
      </c>
      <c r="H110" s="878">
        <v>3.2257516334966201E-2</v>
      </c>
      <c r="I110" s="708">
        <v>2.04581992200073E-2</v>
      </c>
      <c r="J110" s="878">
        <v>1.40240723145227E-2</v>
      </c>
      <c r="K110" s="798">
        <v>0</v>
      </c>
    </row>
    <row r="111" spans="1:11" ht="15" thickBot="1" x14ac:dyDescent="0.35">
      <c r="A111" s="1557"/>
      <c r="B111" s="1560"/>
      <c r="C111" s="473" t="s">
        <v>17</v>
      </c>
      <c r="D111" s="495">
        <v>548</v>
      </c>
      <c r="E111" s="495">
        <v>174</v>
      </c>
      <c r="F111" s="495">
        <v>518</v>
      </c>
      <c r="G111" s="495">
        <v>871</v>
      </c>
      <c r="H111" s="658">
        <v>1028</v>
      </c>
      <c r="I111" s="651">
        <v>1920</v>
      </c>
      <c r="J111" s="658">
        <v>1144</v>
      </c>
      <c r="K111" s="652">
        <v>438</v>
      </c>
    </row>
    <row r="112" spans="1:11" ht="15" thickBot="1" x14ac:dyDescent="0.35">
      <c r="A112" s="1557"/>
      <c r="B112" s="1560"/>
      <c r="C112" s="473" t="s">
        <v>18</v>
      </c>
      <c r="D112" s="496">
        <v>583</v>
      </c>
      <c r="E112" s="496">
        <v>183</v>
      </c>
      <c r="F112" s="496">
        <v>370</v>
      </c>
      <c r="G112" s="496">
        <v>502</v>
      </c>
      <c r="H112" s="529">
        <v>723</v>
      </c>
      <c r="I112" s="502">
        <v>1795</v>
      </c>
      <c r="J112" s="529">
        <v>1338</v>
      </c>
      <c r="K112" s="653">
        <v>380</v>
      </c>
    </row>
    <row r="113" spans="1:11" ht="15" thickBot="1" x14ac:dyDescent="0.35">
      <c r="A113" s="1557"/>
      <c r="B113" s="1560"/>
      <c r="C113" s="471" t="s">
        <v>252</v>
      </c>
      <c r="D113" s="495">
        <v>2</v>
      </c>
      <c r="E113" s="495">
        <v>0</v>
      </c>
      <c r="F113" s="495">
        <v>0</v>
      </c>
      <c r="G113" s="495">
        <v>0</v>
      </c>
      <c r="H113" s="658">
        <v>0</v>
      </c>
      <c r="I113" s="495">
        <v>0</v>
      </c>
      <c r="J113" s="658">
        <v>0</v>
      </c>
      <c r="K113" s="652">
        <v>0</v>
      </c>
    </row>
    <row r="114" spans="1:11" ht="15" thickBot="1" x14ac:dyDescent="0.35">
      <c r="A114" s="1557"/>
      <c r="B114" s="1560"/>
      <c r="C114" s="473" t="s">
        <v>287</v>
      </c>
      <c r="D114" s="497">
        <v>1.65246006848514</v>
      </c>
      <c r="E114" s="497">
        <v>1.2922881669783</v>
      </c>
      <c r="F114" s="497">
        <v>0.69046101986555497</v>
      </c>
      <c r="G114" s="497">
        <v>0.32803687464382703</v>
      </c>
      <c r="H114" s="531">
        <v>0.24201038668928401</v>
      </c>
      <c r="I114" s="497">
        <v>0.19307566042346999</v>
      </c>
      <c r="J114" s="531">
        <v>0.16501724827516601</v>
      </c>
      <c r="K114" s="652">
        <v>0</v>
      </c>
    </row>
    <row r="115" spans="1:11" x14ac:dyDescent="0.3">
      <c r="A115" s="1557"/>
      <c r="B115" s="1561"/>
      <c r="C115" s="586" t="s">
        <v>254</v>
      </c>
      <c r="D115" s="781">
        <v>0.12834160018575699</v>
      </c>
      <c r="E115" s="781">
        <v>0.17914495258827201</v>
      </c>
      <c r="F115" s="781">
        <v>6.7314567070898904E-2</v>
      </c>
      <c r="G115" s="781">
        <v>2.74562714926429E-2</v>
      </c>
      <c r="H115" s="836">
        <v>1.6878568498553698E-2</v>
      </c>
      <c r="I115" s="781">
        <v>8.5460623342746896E-3</v>
      </c>
      <c r="J115" s="836">
        <v>8.4600326226663899E-3</v>
      </c>
      <c r="K115" s="834">
        <v>0</v>
      </c>
    </row>
    <row r="116" spans="1:11" ht="15" thickBot="1" x14ac:dyDescent="0.35">
      <c r="A116" s="1557"/>
      <c r="B116" s="1559" t="s">
        <v>1257</v>
      </c>
      <c r="C116" s="471" t="s">
        <v>265</v>
      </c>
      <c r="D116" s="708">
        <v>0.26322233525166</v>
      </c>
      <c r="E116" s="708">
        <v>0.38747728191347203</v>
      </c>
      <c r="F116" s="708">
        <v>0.55116821662322402</v>
      </c>
      <c r="G116" s="708">
        <v>0.63055696391849902</v>
      </c>
      <c r="H116" s="708">
        <v>0.71016681064717402</v>
      </c>
      <c r="I116" s="708">
        <v>0.76112306124292195</v>
      </c>
      <c r="J116" s="708">
        <v>0.90204546892044102</v>
      </c>
      <c r="K116" s="708">
        <v>0.73794073089693901</v>
      </c>
    </row>
    <row r="117" spans="1:11" ht="15" thickBot="1" x14ac:dyDescent="0.35">
      <c r="A117" s="1557"/>
      <c r="B117" s="1560"/>
      <c r="C117" s="473" t="s">
        <v>17</v>
      </c>
      <c r="D117" s="495">
        <v>548</v>
      </c>
      <c r="E117" s="495">
        <v>174</v>
      </c>
      <c r="F117" s="495">
        <v>518</v>
      </c>
      <c r="G117" s="495">
        <v>871</v>
      </c>
      <c r="H117" s="651">
        <v>1028</v>
      </c>
      <c r="I117" s="651">
        <v>1920</v>
      </c>
      <c r="J117" s="651">
        <v>1144</v>
      </c>
      <c r="K117" s="495">
        <v>438</v>
      </c>
    </row>
    <row r="118" spans="1:11" ht="15" thickBot="1" x14ac:dyDescent="0.35">
      <c r="A118" s="1557"/>
      <c r="B118" s="1560"/>
      <c r="C118" s="473" t="s">
        <v>18</v>
      </c>
      <c r="D118" s="496">
        <v>583</v>
      </c>
      <c r="E118" s="496">
        <v>183</v>
      </c>
      <c r="F118" s="496">
        <v>370</v>
      </c>
      <c r="G118" s="496">
        <v>502</v>
      </c>
      <c r="H118" s="496">
        <v>723</v>
      </c>
      <c r="I118" s="502">
        <v>1795</v>
      </c>
      <c r="J118" s="502">
        <v>1338</v>
      </c>
      <c r="K118" s="496">
        <v>380</v>
      </c>
    </row>
    <row r="119" spans="1:11" ht="15" thickBot="1" x14ac:dyDescent="0.35">
      <c r="A119" s="1557"/>
      <c r="B119" s="1560"/>
      <c r="C119" s="471" t="s">
        <v>252</v>
      </c>
      <c r="D119" s="495">
        <v>0</v>
      </c>
      <c r="E119" s="495">
        <v>0</v>
      </c>
      <c r="F119" s="495">
        <v>0</v>
      </c>
      <c r="G119" s="495">
        <v>0</v>
      </c>
      <c r="H119" s="495">
        <v>0</v>
      </c>
      <c r="I119" s="495">
        <v>0</v>
      </c>
      <c r="J119" s="495">
        <v>0</v>
      </c>
      <c r="K119" s="495">
        <v>0</v>
      </c>
    </row>
    <row r="120" spans="1:11" ht="15" thickBot="1" x14ac:dyDescent="0.35">
      <c r="A120" s="1557"/>
      <c r="B120" s="1560"/>
      <c r="C120" s="473" t="s">
        <v>287</v>
      </c>
      <c r="D120" s="497">
        <v>0.69705188400585705</v>
      </c>
      <c r="E120" s="497">
        <v>0.80369705895216303</v>
      </c>
      <c r="F120" s="497">
        <v>0.96126269584624002</v>
      </c>
      <c r="G120" s="497">
        <v>0.96070535544930502</v>
      </c>
      <c r="H120" s="497">
        <v>1.13938649929449</v>
      </c>
      <c r="I120" s="497">
        <v>1.12448392544875</v>
      </c>
      <c r="J120" s="497">
        <v>1.1822937876737001</v>
      </c>
      <c r="K120" s="497">
        <v>1.15007185850121</v>
      </c>
    </row>
    <row r="121" spans="1:11" x14ac:dyDescent="0.3">
      <c r="A121" s="1557"/>
      <c r="B121" s="1561"/>
      <c r="C121" s="586" t="s">
        <v>254</v>
      </c>
      <c r="D121" s="781">
        <v>5.4137921945563099E-2</v>
      </c>
      <c r="E121" s="781">
        <v>0.111413441057792</v>
      </c>
      <c r="F121" s="781">
        <v>9.3715619492747607E-2</v>
      </c>
      <c r="G121" s="781">
        <v>8.0409823109953593E-2</v>
      </c>
      <c r="H121" s="781">
        <v>7.9464411993854803E-2</v>
      </c>
      <c r="I121" s="781">
        <v>4.9772766280833401E-2</v>
      </c>
      <c r="J121" s="781">
        <v>6.0613324472703498E-2</v>
      </c>
      <c r="K121" s="781">
        <v>0.110637902060382</v>
      </c>
    </row>
    <row r="122" spans="1:11" ht="15" thickBot="1" x14ac:dyDescent="0.35">
      <c r="A122" s="1557"/>
      <c r="B122" s="1559" t="s">
        <v>1259</v>
      </c>
      <c r="C122" s="471" t="s">
        <v>265</v>
      </c>
      <c r="D122" s="878">
        <v>1.82573314103288E-3</v>
      </c>
      <c r="E122" s="878">
        <v>2.6028922750268801E-2</v>
      </c>
      <c r="F122" s="878">
        <v>2.4960977472368098E-2</v>
      </c>
      <c r="G122" s="878">
        <v>6.3245398574413303E-2</v>
      </c>
      <c r="H122" s="708">
        <v>6.4743257339516594E-2</v>
      </c>
      <c r="I122" s="708">
        <v>5.9120407775535698E-2</v>
      </c>
      <c r="J122" s="878">
        <v>1.7501938513095099E-2</v>
      </c>
      <c r="K122" s="798">
        <v>0</v>
      </c>
    </row>
    <row r="123" spans="1:11" ht="15" thickBot="1" x14ac:dyDescent="0.35">
      <c r="A123" s="1557"/>
      <c r="B123" s="1560"/>
      <c r="C123" s="473" t="s">
        <v>17</v>
      </c>
      <c r="D123" s="658">
        <v>548</v>
      </c>
      <c r="E123" s="658">
        <v>174</v>
      </c>
      <c r="F123" s="658">
        <v>518</v>
      </c>
      <c r="G123" s="658">
        <v>871</v>
      </c>
      <c r="H123" s="651">
        <v>1028</v>
      </c>
      <c r="I123" s="651">
        <v>1920</v>
      </c>
      <c r="J123" s="658">
        <v>1144</v>
      </c>
      <c r="K123" s="652">
        <v>438</v>
      </c>
    </row>
    <row r="124" spans="1:11" ht="15" thickBot="1" x14ac:dyDescent="0.35">
      <c r="A124" s="1557"/>
      <c r="B124" s="1560"/>
      <c r="C124" s="473" t="s">
        <v>18</v>
      </c>
      <c r="D124" s="529">
        <v>583</v>
      </c>
      <c r="E124" s="529">
        <v>183</v>
      </c>
      <c r="F124" s="529">
        <v>370</v>
      </c>
      <c r="G124" s="529">
        <v>502</v>
      </c>
      <c r="H124" s="496">
        <v>723</v>
      </c>
      <c r="I124" s="502">
        <v>1795</v>
      </c>
      <c r="J124" s="529">
        <v>1338</v>
      </c>
      <c r="K124" s="653">
        <v>380</v>
      </c>
    </row>
    <row r="125" spans="1:11" ht="15" thickBot="1" x14ac:dyDescent="0.35">
      <c r="A125" s="1557"/>
      <c r="B125" s="1560"/>
      <c r="C125" s="471" t="s">
        <v>252</v>
      </c>
      <c r="D125" s="658">
        <v>0</v>
      </c>
      <c r="E125" s="658">
        <v>0</v>
      </c>
      <c r="F125" s="658">
        <v>0</v>
      </c>
      <c r="G125" s="658">
        <v>0</v>
      </c>
      <c r="H125" s="495">
        <v>0</v>
      </c>
      <c r="I125" s="495">
        <v>0</v>
      </c>
      <c r="J125" s="658">
        <v>0</v>
      </c>
      <c r="K125" s="652">
        <v>0</v>
      </c>
    </row>
    <row r="126" spans="1:11" ht="15" thickBot="1" x14ac:dyDescent="0.35">
      <c r="A126" s="1557"/>
      <c r="B126" s="1560"/>
      <c r="C126" s="473" t="s">
        <v>287</v>
      </c>
      <c r="D126" s="531">
        <v>4.2726234455338602E-2</v>
      </c>
      <c r="E126" s="531">
        <v>0.29892242977302802</v>
      </c>
      <c r="F126" s="531">
        <v>0.21873821086640999</v>
      </c>
      <c r="G126" s="531">
        <v>0.42515706544156401</v>
      </c>
      <c r="H126" s="497">
        <v>0.39526488316890701</v>
      </c>
      <c r="I126" s="497">
        <v>0.37685329545825103</v>
      </c>
      <c r="J126" s="531">
        <v>0.22113997128589399</v>
      </c>
      <c r="K126" s="652">
        <v>0</v>
      </c>
    </row>
    <row r="127" spans="1:11" x14ac:dyDescent="0.3">
      <c r="A127" s="1557"/>
      <c r="B127" s="1561"/>
      <c r="C127" s="586" t="s">
        <v>254</v>
      </c>
      <c r="D127" s="836">
        <v>3.3184180389526298E-3</v>
      </c>
      <c r="E127" s="836">
        <v>4.1438470054612403E-2</v>
      </c>
      <c r="F127" s="836">
        <v>2.1325270424683001E-2</v>
      </c>
      <c r="G127" s="836">
        <v>3.5585108620649397E-2</v>
      </c>
      <c r="H127" s="781">
        <v>2.7567020973379801E-2</v>
      </c>
      <c r="I127" s="781">
        <v>1.6680568367858199E-2</v>
      </c>
      <c r="J127" s="836">
        <v>1.13373080136116E-2</v>
      </c>
      <c r="K127" s="834">
        <v>0</v>
      </c>
    </row>
    <row r="128" spans="1:11" ht="15" thickBot="1" x14ac:dyDescent="0.35">
      <c r="A128" s="1557"/>
      <c r="B128" s="1559" t="s">
        <v>768</v>
      </c>
      <c r="C128" s="471" t="s">
        <v>265</v>
      </c>
      <c r="D128" s="708">
        <v>1.22785380063628</v>
      </c>
      <c r="E128" s="708">
        <v>1.01209947783541</v>
      </c>
      <c r="F128" s="708">
        <v>1.0409659908151701</v>
      </c>
      <c r="G128" s="708">
        <v>1.0053232692379599</v>
      </c>
      <c r="H128" s="708">
        <v>0.93074555074648502</v>
      </c>
      <c r="I128" s="708">
        <v>0.90303396367257904</v>
      </c>
      <c r="J128" s="708">
        <v>1.12979339107993</v>
      </c>
      <c r="K128" s="708">
        <v>0.69364477397802504</v>
      </c>
    </row>
    <row r="129" spans="1:11" ht="15" thickBot="1" x14ac:dyDescent="0.35">
      <c r="A129" s="1557"/>
      <c r="B129" s="1560"/>
      <c r="C129" s="473" t="s">
        <v>17</v>
      </c>
      <c r="D129" s="495">
        <v>548</v>
      </c>
      <c r="E129" s="495">
        <v>174</v>
      </c>
      <c r="F129" s="495">
        <v>518</v>
      </c>
      <c r="G129" s="495">
        <v>871</v>
      </c>
      <c r="H129" s="651">
        <v>1028</v>
      </c>
      <c r="I129" s="651">
        <v>1920</v>
      </c>
      <c r="J129" s="651">
        <v>1144</v>
      </c>
      <c r="K129" s="495">
        <v>438</v>
      </c>
    </row>
    <row r="130" spans="1:11" ht="15" thickBot="1" x14ac:dyDescent="0.35">
      <c r="A130" s="1557"/>
      <c r="B130" s="1560"/>
      <c r="C130" s="473" t="s">
        <v>18</v>
      </c>
      <c r="D130" s="496">
        <v>583</v>
      </c>
      <c r="E130" s="496">
        <v>183</v>
      </c>
      <c r="F130" s="496">
        <v>370</v>
      </c>
      <c r="G130" s="496">
        <v>502</v>
      </c>
      <c r="H130" s="496">
        <v>723</v>
      </c>
      <c r="I130" s="502">
        <v>1795</v>
      </c>
      <c r="J130" s="502">
        <v>1338</v>
      </c>
      <c r="K130" s="496">
        <v>380</v>
      </c>
    </row>
    <row r="131" spans="1:11" ht="15" thickBot="1" x14ac:dyDescent="0.35">
      <c r="A131" s="1557"/>
      <c r="B131" s="1560"/>
      <c r="C131" s="471" t="s">
        <v>252</v>
      </c>
      <c r="D131" s="495">
        <v>1</v>
      </c>
      <c r="E131" s="495">
        <v>1</v>
      </c>
      <c r="F131" s="495">
        <v>0</v>
      </c>
      <c r="G131" s="495">
        <v>0</v>
      </c>
      <c r="H131" s="495">
        <v>0</v>
      </c>
      <c r="I131" s="495">
        <v>0</v>
      </c>
      <c r="J131" s="495">
        <v>1</v>
      </c>
      <c r="K131" s="495">
        <v>0</v>
      </c>
    </row>
    <row r="132" spans="1:11" ht="15" thickBot="1" x14ac:dyDescent="0.35">
      <c r="A132" s="1557"/>
      <c r="B132" s="1560"/>
      <c r="C132" s="473" t="s">
        <v>287</v>
      </c>
      <c r="D132" s="497">
        <v>1.2716723501854099</v>
      </c>
      <c r="E132" s="497">
        <v>1.18075668757689</v>
      </c>
      <c r="F132" s="497">
        <v>1.27868436968267</v>
      </c>
      <c r="G132" s="497">
        <v>1.3008268373798699</v>
      </c>
      <c r="H132" s="497">
        <v>1.2782075154316099</v>
      </c>
      <c r="I132" s="497">
        <v>1.2319219492058699</v>
      </c>
      <c r="J132" s="497">
        <v>1.30975367659686</v>
      </c>
      <c r="K132" s="497">
        <v>1.0845759523818299</v>
      </c>
    </row>
    <row r="133" spans="1:11" x14ac:dyDescent="0.3">
      <c r="A133" s="1557"/>
      <c r="B133" s="1561"/>
      <c r="C133" s="586" t="s">
        <v>254</v>
      </c>
      <c r="D133" s="781">
        <v>9.8766964144794994E-2</v>
      </c>
      <c r="E133" s="781">
        <v>0.16368377132853501</v>
      </c>
      <c r="F133" s="781">
        <v>0.124661758287636</v>
      </c>
      <c r="G133" s="781">
        <v>0.108877560947369</v>
      </c>
      <c r="H133" s="781">
        <v>8.9146227976892006E-2</v>
      </c>
      <c r="I133" s="781">
        <v>5.45282701391957E-2</v>
      </c>
      <c r="J133" s="781">
        <v>6.7147882706115006E-2</v>
      </c>
      <c r="K133" s="781">
        <v>0.104337139553215</v>
      </c>
    </row>
    <row r="134" spans="1:11" ht="15" thickBot="1" x14ac:dyDescent="0.35">
      <c r="A134" s="1557"/>
      <c r="B134" s="1559" t="s">
        <v>855</v>
      </c>
      <c r="C134" s="471" t="s">
        <v>265</v>
      </c>
      <c r="D134" s="531">
        <v>3.94811705159702E-2</v>
      </c>
      <c r="E134" s="531">
        <v>3.1286190435878998E-2</v>
      </c>
      <c r="F134" s="497">
        <v>0.12629838499768001</v>
      </c>
      <c r="G134" s="497">
        <v>0.120001889532725</v>
      </c>
      <c r="H134" s="497">
        <v>0.32899865818249102</v>
      </c>
      <c r="I134" s="497">
        <v>0.167404932682403</v>
      </c>
      <c r="J134" s="497">
        <v>0.13117783600249999</v>
      </c>
      <c r="K134" s="531">
        <v>2.0234342539885E-2</v>
      </c>
    </row>
    <row r="135" spans="1:11" ht="15" thickBot="1" x14ac:dyDescent="0.35">
      <c r="A135" s="1557"/>
      <c r="B135" s="1560"/>
      <c r="C135" s="473" t="s">
        <v>17</v>
      </c>
      <c r="D135" s="658">
        <v>548</v>
      </c>
      <c r="E135" s="658">
        <v>174</v>
      </c>
      <c r="F135" s="495">
        <v>518</v>
      </c>
      <c r="G135" s="495">
        <v>871</v>
      </c>
      <c r="H135" s="651">
        <v>1028</v>
      </c>
      <c r="I135" s="651">
        <v>1920</v>
      </c>
      <c r="J135" s="651">
        <v>1144</v>
      </c>
      <c r="K135" s="658">
        <v>438</v>
      </c>
    </row>
    <row r="136" spans="1:11" ht="15" thickBot="1" x14ac:dyDescent="0.35">
      <c r="A136" s="1557"/>
      <c r="B136" s="1560"/>
      <c r="C136" s="473" t="s">
        <v>18</v>
      </c>
      <c r="D136" s="529">
        <v>583</v>
      </c>
      <c r="E136" s="529">
        <v>183</v>
      </c>
      <c r="F136" s="496">
        <v>370</v>
      </c>
      <c r="G136" s="496">
        <v>502</v>
      </c>
      <c r="H136" s="496">
        <v>723</v>
      </c>
      <c r="I136" s="502">
        <v>1795</v>
      </c>
      <c r="J136" s="502">
        <v>1338</v>
      </c>
      <c r="K136" s="529">
        <v>380</v>
      </c>
    </row>
    <row r="137" spans="1:11" ht="15" thickBot="1" x14ac:dyDescent="0.35">
      <c r="A137" s="1557"/>
      <c r="B137" s="1560"/>
      <c r="C137" s="471" t="s">
        <v>252</v>
      </c>
      <c r="D137" s="658">
        <v>0</v>
      </c>
      <c r="E137" s="658">
        <v>0</v>
      </c>
      <c r="F137" s="495">
        <v>0</v>
      </c>
      <c r="G137" s="495">
        <v>0</v>
      </c>
      <c r="H137" s="495">
        <v>0</v>
      </c>
      <c r="I137" s="495">
        <v>0</v>
      </c>
      <c r="J137" s="495">
        <v>0</v>
      </c>
      <c r="K137" s="658">
        <v>0</v>
      </c>
    </row>
    <row r="138" spans="1:11" ht="15" thickBot="1" x14ac:dyDescent="0.35">
      <c r="A138" s="1557"/>
      <c r="B138" s="1560"/>
      <c r="C138" s="473" t="s">
        <v>287</v>
      </c>
      <c r="D138" s="531">
        <v>0.26197957985846898</v>
      </c>
      <c r="E138" s="531">
        <v>0.21092395905661501</v>
      </c>
      <c r="F138" s="497">
        <v>0.480216548049472</v>
      </c>
      <c r="G138" s="497">
        <v>0.50478621391748502</v>
      </c>
      <c r="H138" s="497">
        <v>1.03462359868149</v>
      </c>
      <c r="I138" s="497">
        <v>0.64103688926132796</v>
      </c>
      <c r="J138" s="497">
        <v>0.54006152270728602</v>
      </c>
      <c r="K138" s="531">
        <v>0.21844709678521901</v>
      </c>
    </row>
    <row r="139" spans="1:11" x14ac:dyDescent="0.3">
      <c r="A139" s="1557"/>
      <c r="B139" s="1561"/>
      <c r="C139" s="586" t="s">
        <v>254</v>
      </c>
      <c r="D139" s="836">
        <v>2.0347165499648798E-2</v>
      </c>
      <c r="E139" s="836">
        <v>2.92395795384254E-2</v>
      </c>
      <c r="F139" s="781">
        <v>4.6817369992191701E-2</v>
      </c>
      <c r="G139" s="781">
        <v>4.2249967629736998E-2</v>
      </c>
      <c r="H139" s="781">
        <v>7.2157916523584401E-2</v>
      </c>
      <c r="I139" s="781">
        <v>2.8374064354778301E-2</v>
      </c>
      <c r="J139" s="781">
        <v>2.7687639614083499E-2</v>
      </c>
      <c r="K139" s="836">
        <v>2.1014798615274902E-2</v>
      </c>
    </row>
    <row r="140" spans="1:11" ht="15" thickBot="1" x14ac:dyDescent="0.35">
      <c r="A140" s="1557"/>
      <c r="B140" s="1559" t="s">
        <v>720</v>
      </c>
      <c r="C140" s="471" t="s">
        <v>265</v>
      </c>
      <c r="D140" s="878">
        <v>2.20132738512448E-2</v>
      </c>
      <c r="E140" s="878">
        <v>2.1391942861188899E-2</v>
      </c>
      <c r="F140" s="878">
        <v>1.9702320897436901E-2</v>
      </c>
      <c r="G140" s="878">
        <v>9.8954539319925702E-3</v>
      </c>
      <c r="H140" s="878">
        <v>1.4783738968953601E-2</v>
      </c>
      <c r="I140" s="708">
        <v>2.3563054563020401E-2</v>
      </c>
      <c r="J140" s="878">
        <v>1.7287447352671001E-2</v>
      </c>
      <c r="K140" s="878">
        <v>5.6183535860666999E-3</v>
      </c>
    </row>
    <row r="141" spans="1:11" ht="15" thickBot="1" x14ac:dyDescent="0.35">
      <c r="A141" s="1557"/>
      <c r="B141" s="1560"/>
      <c r="C141" s="473" t="s">
        <v>17</v>
      </c>
      <c r="D141" s="658">
        <v>548</v>
      </c>
      <c r="E141" s="658">
        <v>174</v>
      </c>
      <c r="F141" s="658">
        <v>518</v>
      </c>
      <c r="G141" s="658">
        <v>871</v>
      </c>
      <c r="H141" s="658">
        <v>1028</v>
      </c>
      <c r="I141" s="651">
        <v>1920</v>
      </c>
      <c r="J141" s="658">
        <v>1144</v>
      </c>
      <c r="K141" s="658">
        <v>438</v>
      </c>
    </row>
    <row r="142" spans="1:11" ht="15" thickBot="1" x14ac:dyDescent="0.35">
      <c r="A142" s="1557"/>
      <c r="B142" s="1560"/>
      <c r="C142" s="473" t="s">
        <v>18</v>
      </c>
      <c r="D142" s="529">
        <v>583</v>
      </c>
      <c r="E142" s="529">
        <v>183</v>
      </c>
      <c r="F142" s="529">
        <v>370</v>
      </c>
      <c r="G142" s="529">
        <v>502</v>
      </c>
      <c r="H142" s="529">
        <v>723</v>
      </c>
      <c r="I142" s="502">
        <v>1795</v>
      </c>
      <c r="J142" s="529">
        <v>1338</v>
      </c>
      <c r="K142" s="529">
        <v>380</v>
      </c>
    </row>
    <row r="143" spans="1:11" ht="15" thickBot="1" x14ac:dyDescent="0.35">
      <c r="A143" s="1557"/>
      <c r="B143" s="1560"/>
      <c r="C143" s="471" t="s">
        <v>252</v>
      </c>
      <c r="D143" s="658">
        <v>0</v>
      </c>
      <c r="E143" s="658">
        <v>0</v>
      </c>
      <c r="F143" s="658">
        <v>0</v>
      </c>
      <c r="G143" s="658">
        <v>0</v>
      </c>
      <c r="H143" s="658">
        <v>0</v>
      </c>
      <c r="I143" s="495">
        <v>0</v>
      </c>
      <c r="J143" s="658">
        <v>0</v>
      </c>
      <c r="K143" s="658">
        <v>0</v>
      </c>
    </row>
    <row r="144" spans="1:11" ht="15" thickBot="1" x14ac:dyDescent="0.35">
      <c r="A144" s="1557"/>
      <c r="B144" s="1560"/>
      <c r="C144" s="473" t="s">
        <v>287</v>
      </c>
      <c r="D144" s="531">
        <v>0.190053100001014</v>
      </c>
      <c r="E144" s="531">
        <v>0.14508394611418701</v>
      </c>
      <c r="F144" s="531">
        <v>0.15029591543443199</v>
      </c>
      <c r="G144" s="531">
        <v>9.9081228693468804E-2</v>
      </c>
      <c r="H144" s="531">
        <v>0.14569593870144501</v>
      </c>
      <c r="I144" s="497">
        <v>0.207820749870188</v>
      </c>
      <c r="J144" s="531">
        <v>0.169678663670703</v>
      </c>
      <c r="K144" s="531">
        <v>9.2161903875000006E-2</v>
      </c>
    </row>
    <row r="145" spans="1:11" x14ac:dyDescent="0.3">
      <c r="A145" s="1557"/>
      <c r="B145" s="1561"/>
      <c r="C145" s="586" t="s">
        <v>254</v>
      </c>
      <c r="D145" s="836">
        <v>1.47608522829568E-2</v>
      </c>
      <c r="E145" s="836">
        <v>2.0112431044477599E-2</v>
      </c>
      <c r="F145" s="836">
        <v>1.4652680149797899E-2</v>
      </c>
      <c r="G145" s="836">
        <v>8.2929735194747708E-3</v>
      </c>
      <c r="H145" s="836">
        <v>1.01612947897592E-2</v>
      </c>
      <c r="I145" s="781">
        <v>9.1987207442458408E-3</v>
      </c>
      <c r="J145" s="836">
        <v>8.6990120428557804E-3</v>
      </c>
      <c r="K145" s="836">
        <v>8.8660544289023303E-3</v>
      </c>
    </row>
    <row r="146" spans="1:11" ht="15" thickBot="1" x14ac:dyDescent="0.35">
      <c r="A146" s="1557"/>
      <c r="B146" s="1559" t="s">
        <v>865</v>
      </c>
      <c r="C146" s="471" t="s">
        <v>265</v>
      </c>
      <c r="D146" s="497">
        <v>3.0916486469042899</v>
      </c>
      <c r="E146" s="497">
        <v>2.6832371478664601</v>
      </c>
      <c r="F146" s="497">
        <v>2.6852883242124799</v>
      </c>
      <c r="G146" s="497">
        <v>2.7903644793519198</v>
      </c>
      <c r="H146" s="497">
        <v>3.0158008644194498</v>
      </c>
      <c r="I146" s="497">
        <v>2.8534370632102202</v>
      </c>
      <c r="J146" s="497">
        <v>2.29555757994089</v>
      </c>
      <c r="K146" s="497">
        <v>1.4574382010009199</v>
      </c>
    </row>
    <row r="147" spans="1:11" ht="15" thickBot="1" x14ac:dyDescent="0.35">
      <c r="A147" s="1557"/>
      <c r="B147" s="1560"/>
      <c r="C147" s="473" t="s">
        <v>17</v>
      </c>
      <c r="D147" s="495">
        <v>548</v>
      </c>
      <c r="E147" s="495">
        <v>174</v>
      </c>
      <c r="F147" s="495">
        <v>518</v>
      </c>
      <c r="G147" s="495">
        <v>871</v>
      </c>
      <c r="H147" s="651">
        <v>1028</v>
      </c>
      <c r="I147" s="651">
        <v>1920</v>
      </c>
      <c r="J147" s="651">
        <v>1144</v>
      </c>
      <c r="K147" s="495">
        <v>438</v>
      </c>
    </row>
    <row r="148" spans="1:11" ht="15" thickBot="1" x14ac:dyDescent="0.35">
      <c r="A148" s="1557"/>
      <c r="B148" s="1560"/>
      <c r="C148" s="473" t="s">
        <v>18</v>
      </c>
      <c r="D148" s="496">
        <v>583</v>
      </c>
      <c r="E148" s="496">
        <v>183</v>
      </c>
      <c r="F148" s="496">
        <v>370</v>
      </c>
      <c r="G148" s="496">
        <v>502</v>
      </c>
      <c r="H148" s="496">
        <v>723</v>
      </c>
      <c r="I148" s="502">
        <v>1795</v>
      </c>
      <c r="J148" s="502">
        <v>1338</v>
      </c>
      <c r="K148" s="496">
        <v>380</v>
      </c>
    </row>
    <row r="149" spans="1:11" ht="15" thickBot="1" x14ac:dyDescent="0.35">
      <c r="A149" s="1557"/>
      <c r="B149" s="1560"/>
      <c r="C149" s="471" t="s">
        <v>252</v>
      </c>
      <c r="D149" s="495">
        <v>3</v>
      </c>
      <c r="E149" s="495">
        <v>2</v>
      </c>
      <c r="F149" s="495">
        <v>2</v>
      </c>
      <c r="G149" s="495">
        <v>2</v>
      </c>
      <c r="H149" s="495">
        <v>3</v>
      </c>
      <c r="I149" s="495">
        <v>3</v>
      </c>
      <c r="J149" s="495">
        <v>2</v>
      </c>
      <c r="K149" s="495">
        <v>1</v>
      </c>
    </row>
    <row r="150" spans="1:11" ht="15" thickBot="1" x14ac:dyDescent="0.35">
      <c r="A150" s="1557"/>
      <c r="B150" s="1560"/>
      <c r="C150" s="473" t="s">
        <v>287</v>
      </c>
      <c r="D150" s="497">
        <v>2.0452930703891399</v>
      </c>
      <c r="E150" s="497">
        <v>1.90508906516379</v>
      </c>
      <c r="F150" s="497">
        <v>1.87037859571183</v>
      </c>
      <c r="G150" s="497">
        <v>2.0028119698947502</v>
      </c>
      <c r="H150" s="497">
        <v>2.3049810405033799</v>
      </c>
      <c r="I150" s="497">
        <v>1.9715476027472001</v>
      </c>
      <c r="J150" s="497">
        <v>1.8350958550313701</v>
      </c>
      <c r="K150" s="497">
        <v>1.55185810170025</v>
      </c>
    </row>
    <row r="151" spans="1:11" x14ac:dyDescent="0.3">
      <c r="A151" s="1558"/>
      <c r="B151" s="1561"/>
      <c r="C151" s="586" t="s">
        <v>254</v>
      </c>
      <c r="D151" s="781">
        <v>0.15885175715212299</v>
      </c>
      <c r="E151" s="781">
        <v>0.264095190976808</v>
      </c>
      <c r="F151" s="781">
        <v>0.18234733287844901</v>
      </c>
      <c r="G151" s="781">
        <v>0.167632828638096</v>
      </c>
      <c r="H151" s="781">
        <v>0.16075665558087701</v>
      </c>
      <c r="I151" s="781">
        <v>8.7266145671146794E-2</v>
      </c>
      <c r="J151" s="781">
        <v>9.4080897370179301E-2</v>
      </c>
      <c r="K151" s="781">
        <v>0.14929008426593199</v>
      </c>
    </row>
    <row r="152" spans="1:11" ht="45.75" customHeight="1" x14ac:dyDescent="0.3">
      <c r="A152" s="1209" t="s">
        <v>1545</v>
      </c>
      <c r="B152" s="1209"/>
      <c r="C152" s="1209"/>
      <c r="D152" s="1209"/>
      <c r="E152" s="1209"/>
      <c r="F152" s="1209"/>
      <c r="G152" s="1209"/>
      <c r="H152" s="1209"/>
      <c r="I152" s="1209"/>
      <c r="J152" s="1209"/>
      <c r="K152" s="1209"/>
    </row>
    <row r="153" spans="1:11" x14ac:dyDescent="0.3">
      <c r="A153" s="1215" t="s">
        <v>290</v>
      </c>
      <c r="B153" s="1215"/>
      <c r="C153" s="1215"/>
      <c r="D153" s="1215"/>
      <c r="E153" s="1215"/>
      <c r="F153" s="1215"/>
    </row>
    <row r="154" spans="1:11" x14ac:dyDescent="0.3">
      <c r="A154" s="1215" t="s">
        <v>291</v>
      </c>
      <c r="B154" s="1215"/>
      <c r="C154" s="1215"/>
      <c r="D154" s="1215"/>
      <c r="E154" s="1215"/>
      <c r="F154" s="1215"/>
    </row>
  </sheetData>
  <mergeCells count="33">
    <mergeCell ref="A152:K152"/>
    <mergeCell ref="A153:F153"/>
    <mergeCell ref="A154:F154"/>
    <mergeCell ref="B98:B103"/>
    <mergeCell ref="A104:A151"/>
    <mergeCell ref="B104:B109"/>
    <mergeCell ref="B110:B115"/>
    <mergeCell ref="B116:B121"/>
    <mergeCell ref="B122:B127"/>
    <mergeCell ref="B128:B133"/>
    <mergeCell ref="B134:B139"/>
    <mergeCell ref="B140:B145"/>
    <mergeCell ref="B146:B151"/>
    <mergeCell ref="A56:A103"/>
    <mergeCell ref="B56:B61"/>
    <mergeCell ref="B62:B67"/>
    <mergeCell ref="B68:B73"/>
    <mergeCell ref="B74:B79"/>
    <mergeCell ref="B80:B85"/>
    <mergeCell ref="B86:B91"/>
    <mergeCell ref="B92:B97"/>
    <mergeCell ref="A1:K1"/>
    <mergeCell ref="A5:K5"/>
    <mergeCell ref="D6:K6"/>
    <mergeCell ref="A8:A55"/>
    <mergeCell ref="B8:B13"/>
    <mergeCell ref="B14:B19"/>
    <mergeCell ref="B20:B25"/>
    <mergeCell ref="B26:B31"/>
    <mergeCell ref="B32:B37"/>
    <mergeCell ref="B38:B43"/>
    <mergeCell ref="B44:B49"/>
    <mergeCell ref="B50:B55"/>
  </mergeCells>
  <hyperlinks>
    <hyperlink ref="A3" location="Kapitel6" display="&lt;  Zurück zur Übersicht"/>
  </hyperlinks>
  <pageMargins left="0.7" right="0.7" top="0.78740157499999996" bottom="0.78740157499999996"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8"/>
  <sheetViews>
    <sheetView showGridLines="0" workbookViewId="0">
      <selection sqref="A1:H1"/>
    </sheetView>
  </sheetViews>
  <sheetFormatPr baseColWidth="10" defaultColWidth="11.44140625" defaultRowHeight="14.4" x14ac:dyDescent="0.3"/>
  <cols>
    <col min="1" max="1" width="17.109375" style="443" customWidth="1"/>
    <col min="2" max="2" width="15.6640625" style="443" customWidth="1"/>
    <col min="3" max="3" width="18.5546875" style="443" customWidth="1"/>
    <col min="4" max="8" width="15.6640625" style="443" customWidth="1"/>
    <col min="9" max="16384" width="11.44140625" style="443"/>
  </cols>
  <sheetData>
    <row r="1" spans="1:8" ht="24.6" x14ac:dyDescent="0.4">
      <c r="A1" s="1304" t="s">
        <v>1548</v>
      </c>
      <c r="B1" s="1304"/>
      <c r="C1" s="1304"/>
      <c r="D1" s="1304"/>
      <c r="E1" s="1304"/>
      <c r="F1" s="1304"/>
      <c r="G1" s="1304"/>
      <c r="H1" s="1304"/>
    </row>
    <row r="3" spans="1:8" x14ac:dyDescent="0.3">
      <c r="A3" s="434" t="s">
        <v>7</v>
      </c>
    </row>
    <row r="5" spans="1:8" ht="26.25" customHeight="1" x14ac:dyDescent="0.3">
      <c r="A5" s="1417" t="s">
        <v>1549</v>
      </c>
      <c r="B5" s="1417"/>
      <c r="C5" s="1417"/>
      <c r="D5" s="1417"/>
      <c r="E5" s="1417"/>
      <c r="F5" s="1417"/>
      <c r="G5" s="1417"/>
      <c r="H5" s="1417"/>
    </row>
    <row r="6" spans="1:8" x14ac:dyDescent="0.3">
      <c r="A6" s="1108" t="s">
        <v>10</v>
      </c>
      <c r="B6" s="1108"/>
      <c r="C6" s="1108"/>
      <c r="D6" s="1478" t="s">
        <v>1550</v>
      </c>
      <c r="E6" s="1480"/>
      <c r="F6" s="1480"/>
      <c r="G6" s="1480"/>
      <c r="H6" s="1480"/>
    </row>
    <row r="7" spans="1:8" ht="21.6" x14ac:dyDescent="0.3">
      <c r="A7" s="1110"/>
      <c r="B7" s="1110"/>
      <c r="C7" s="1110"/>
      <c r="D7" s="697" t="s">
        <v>513</v>
      </c>
      <c r="E7" s="698" t="s">
        <v>514</v>
      </c>
      <c r="F7" s="698" t="s">
        <v>515</v>
      </c>
      <c r="G7" s="698" t="s">
        <v>516</v>
      </c>
      <c r="H7" s="698" t="s">
        <v>517</v>
      </c>
    </row>
    <row r="8" spans="1:8" ht="15" thickBot="1" x14ac:dyDescent="0.35">
      <c r="A8" s="1556" t="s">
        <v>1016</v>
      </c>
      <c r="B8" s="1559" t="s">
        <v>714</v>
      </c>
      <c r="C8" s="471" t="s">
        <v>265</v>
      </c>
      <c r="D8" s="708">
        <v>1.4661435468769299</v>
      </c>
      <c r="E8" s="708">
        <v>1.65683319868142</v>
      </c>
      <c r="F8" s="708">
        <v>1.5144913137354199</v>
      </c>
      <c r="G8" s="708">
        <v>1.7251975368983099</v>
      </c>
      <c r="H8" s="708">
        <v>1.7156211510405399</v>
      </c>
    </row>
    <row r="9" spans="1:8" ht="15" thickBot="1" x14ac:dyDescent="0.35">
      <c r="A9" s="1557"/>
      <c r="B9" s="1560"/>
      <c r="C9" s="473" t="s">
        <v>17</v>
      </c>
      <c r="D9" s="651">
        <v>1765</v>
      </c>
      <c r="E9" s="495">
        <v>876</v>
      </c>
      <c r="F9" s="651">
        <v>1840</v>
      </c>
      <c r="G9" s="651">
        <v>1303</v>
      </c>
      <c r="H9" s="495">
        <v>857</v>
      </c>
    </row>
    <row r="10" spans="1:8" ht="15" thickBot="1" x14ac:dyDescent="0.35">
      <c r="A10" s="1557"/>
      <c r="B10" s="1560"/>
      <c r="C10" s="473" t="s">
        <v>18</v>
      </c>
      <c r="D10" s="502">
        <v>1707</v>
      </c>
      <c r="E10" s="496">
        <v>739</v>
      </c>
      <c r="F10" s="502">
        <v>1604</v>
      </c>
      <c r="G10" s="502">
        <v>1093</v>
      </c>
      <c r="H10" s="496">
        <v>731</v>
      </c>
    </row>
    <row r="11" spans="1:8" ht="15" thickBot="1" x14ac:dyDescent="0.35">
      <c r="A11" s="1557"/>
      <c r="B11" s="1560"/>
      <c r="C11" s="471" t="s">
        <v>252</v>
      </c>
      <c r="D11" s="497">
        <v>8.8999999999999996E-2</v>
      </c>
      <c r="E11" s="497">
        <v>0.22600000000000001</v>
      </c>
      <c r="F11" s="495">
        <v>0</v>
      </c>
      <c r="G11" s="495">
        <v>0</v>
      </c>
      <c r="H11" s="495">
        <v>0</v>
      </c>
    </row>
    <row r="12" spans="1:8" ht="15" thickBot="1" x14ac:dyDescent="0.35">
      <c r="A12" s="1557"/>
      <c r="B12" s="1560"/>
      <c r="C12" s="473" t="s">
        <v>287</v>
      </c>
      <c r="D12" s="497">
        <v>2.4381984732926698</v>
      </c>
      <c r="E12" s="497">
        <v>2.814140559797</v>
      </c>
      <c r="F12" s="497">
        <v>2.8612509595089901</v>
      </c>
      <c r="G12" s="497">
        <v>3.8168984115104401</v>
      </c>
      <c r="H12" s="497">
        <v>3.5543951252469501</v>
      </c>
    </row>
    <row r="13" spans="1:8" x14ac:dyDescent="0.3">
      <c r="A13" s="1557"/>
      <c r="B13" s="1561"/>
      <c r="C13" s="586" t="s">
        <v>254</v>
      </c>
      <c r="D13" s="678">
        <v>0.110668251418853</v>
      </c>
      <c r="E13" s="678">
        <v>0.19413074449305201</v>
      </c>
      <c r="F13" s="678">
        <v>0.13397523360469499</v>
      </c>
      <c r="G13" s="678">
        <v>0.21650666673018301</v>
      </c>
      <c r="H13" s="678">
        <v>0.24653453791163499</v>
      </c>
    </row>
    <row r="14" spans="1:8" ht="15" thickBot="1" x14ac:dyDescent="0.35">
      <c r="A14" s="1557"/>
      <c r="B14" s="1559" t="s">
        <v>969</v>
      </c>
      <c r="C14" s="471" t="s">
        <v>265</v>
      </c>
      <c r="D14" s="708">
        <v>1.14071144053038</v>
      </c>
      <c r="E14" s="708">
        <v>0.62729958519294304</v>
      </c>
      <c r="F14" s="708">
        <v>1.0718984915134</v>
      </c>
      <c r="G14" s="708">
        <v>1.67316531380195</v>
      </c>
      <c r="H14" s="708">
        <v>2.0580835872522298</v>
      </c>
    </row>
    <row r="15" spans="1:8" ht="15" thickBot="1" x14ac:dyDescent="0.35">
      <c r="A15" s="1557"/>
      <c r="B15" s="1560"/>
      <c r="C15" s="473" t="s">
        <v>17</v>
      </c>
      <c r="D15" s="651">
        <v>1765</v>
      </c>
      <c r="E15" s="495">
        <v>876</v>
      </c>
      <c r="F15" s="651">
        <v>1840</v>
      </c>
      <c r="G15" s="651">
        <v>1303</v>
      </c>
      <c r="H15" s="495">
        <v>857</v>
      </c>
    </row>
    <row r="16" spans="1:8" ht="15" thickBot="1" x14ac:dyDescent="0.35">
      <c r="A16" s="1557"/>
      <c r="B16" s="1560"/>
      <c r="C16" s="473" t="s">
        <v>18</v>
      </c>
      <c r="D16" s="502">
        <v>1707</v>
      </c>
      <c r="E16" s="496">
        <v>739</v>
      </c>
      <c r="F16" s="502">
        <v>1604</v>
      </c>
      <c r="G16" s="502">
        <v>1093</v>
      </c>
      <c r="H16" s="496">
        <v>731</v>
      </c>
    </row>
    <row r="17" spans="1:8" ht="15" thickBot="1" x14ac:dyDescent="0.35">
      <c r="A17" s="1557"/>
      <c r="B17" s="1560"/>
      <c r="C17" s="471" t="s">
        <v>252</v>
      </c>
      <c r="D17" s="495">
        <v>0</v>
      </c>
      <c r="E17" s="495">
        <v>0</v>
      </c>
      <c r="F17" s="495">
        <v>0</v>
      </c>
      <c r="G17" s="495">
        <v>0</v>
      </c>
      <c r="H17" s="495">
        <v>0</v>
      </c>
    </row>
    <row r="18" spans="1:8" ht="15" thickBot="1" x14ac:dyDescent="0.35">
      <c r="A18" s="1557"/>
      <c r="B18" s="1560"/>
      <c r="C18" s="473" t="s">
        <v>287</v>
      </c>
      <c r="D18" s="497">
        <v>4.4395312124977702</v>
      </c>
      <c r="E18" s="497">
        <v>3.9175085450464699</v>
      </c>
      <c r="F18" s="497">
        <v>4.6457334873579796</v>
      </c>
      <c r="G18" s="497">
        <v>7.3758630406366601</v>
      </c>
      <c r="H18" s="497">
        <v>6.4206587899787397</v>
      </c>
    </row>
    <row r="19" spans="1:8" x14ac:dyDescent="0.3">
      <c r="A19" s="1557"/>
      <c r="B19" s="1561"/>
      <c r="C19" s="586" t="s">
        <v>254</v>
      </c>
      <c r="D19" s="781">
        <v>0.20150744977829901</v>
      </c>
      <c r="E19" s="781">
        <v>0.27024550986274198</v>
      </c>
      <c r="F19" s="781">
        <v>0.21753185513679901</v>
      </c>
      <c r="G19" s="781">
        <v>0.41838250564144802</v>
      </c>
      <c r="H19" s="781">
        <v>0.44533995014572397</v>
      </c>
    </row>
    <row r="20" spans="1:8" ht="15" thickBot="1" x14ac:dyDescent="0.35">
      <c r="A20" s="1557"/>
      <c r="B20" s="1559" t="s">
        <v>780</v>
      </c>
      <c r="C20" s="471" t="s">
        <v>265</v>
      </c>
      <c r="D20" s="708">
        <v>15.4247939663328</v>
      </c>
      <c r="E20" s="708">
        <v>11.188318054859501</v>
      </c>
      <c r="F20" s="708">
        <v>22.877691869937099</v>
      </c>
      <c r="G20" s="708">
        <v>28.0166729156469</v>
      </c>
      <c r="H20" s="708">
        <v>26.607076926051999</v>
      </c>
    </row>
    <row r="21" spans="1:8" ht="15" thickBot="1" x14ac:dyDescent="0.35">
      <c r="A21" s="1557"/>
      <c r="B21" s="1560"/>
      <c r="C21" s="473" t="s">
        <v>17</v>
      </c>
      <c r="D21" s="651">
        <v>1765</v>
      </c>
      <c r="E21" s="495">
        <v>876</v>
      </c>
      <c r="F21" s="651">
        <v>1840</v>
      </c>
      <c r="G21" s="651">
        <v>1303</v>
      </c>
      <c r="H21" s="495">
        <v>857</v>
      </c>
    </row>
    <row r="22" spans="1:8" ht="15" thickBot="1" x14ac:dyDescent="0.35">
      <c r="A22" s="1557"/>
      <c r="B22" s="1560"/>
      <c r="C22" s="473" t="s">
        <v>18</v>
      </c>
      <c r="D22" s="502">
        <v>1707</v>
      </c>
      <c r="E22" s="496">
        <v>739</v>
      </c>
      <c r="F22" s="502">
        <v>1604</v>
      </c>
      <c r="G22" s="502">
        <v>1093</v>
      </c>
      <c r="H22" s="496">
        <v>731</v>
      </c>
    </row>
    <row r="23" spans="1:8" ht="15" thickBot="1" x14ac:dyDescent="0.35">
      <c r="A23" s="1557"/>
      <c r="B23" s="1560"/>
      <c r="C23" s="471" t="s">
        <v>252</v>
      </c>
      <c r="D23" s="495">
        <v>0</v>
      </c>
      <c r="E23" s="495">
        <v>0</v>
      </c>
      <c r="F23" s="495">
        <v>0</v>
      </c>
      <c r="G23" s="497">
        <v>4.7300000000000004</v>
      </c>
      <c r="H23" s="497">
        <v>3.476</v>
      </c>
    </row>
    <row r="24" spans="1:8" ht="15" thickBot="1" x14ac:dyDescent="0.35">
      <c r="A24" s="1557"/>
      <c r="B24" s="1560"/>
      <c r="C24" s="473" t="s">
        <v>287</v>
      </c>
      <c r="D24" s="497">
        <v>38.542848260030397</v>
      </c>
      <c r="E24" s="497">
        <v>30.402741209802699</v>
      </c>
      <c r="F24" s="497">
        <v>46.176154463928697</v>
      </c>
      <c r="G24" s="497">
        <v>50.9619850952881</v>
      </c>
      <c r="H24" s="497">
        <v>51.012599186187202</v>
      </c>
    </row>
    <row r="25" spans="1:8" x14ac:dyDescent="0.3">
      <c r="A25" s="1557"/>
      <c r="B25" s="1561"/>
      <c r="C25" s="586" t="s">
        <v>254</v>
      </c>
      <c r="D25" s="781">
        <v>1.7494349489438501</v>
      </c>
      <c r="E25" s="781">
        <v>2.0973034787268601</v>
      </c>
      <c r="F25" s="781">
        <v>2.1621525580310998</v>
      </c>
      <c r="G25" s="781">
        <v>2.89072653588594</v>
      </c>
      <c r="H25" s="781">
        <v>3.53825816345174</v>
      </c>
    </row>
    <row r="26" spans="1:8" ht="15" thickBot="1" x14ac:dyDescent="0.35">
      <c r="A26" s="1557"/>
      <c r="B26" s="1559" t="s">
        <v>781</v>
      </c>
      <c r="C26" s="471" t="s">
        <v>265</v>
      </c>
      <c r="D26" s="708">
        <v>6.9515253767987604</v>
      </c>
      <c r="E26" s="708">
        <v>7.09923622412858</v>
      </c>
      <c r="F26" s="708">
        <v>5.8744627334139601</v>
      </c>
      <c r="G26" s="708">
        <v>7.3673656035939201</v>
      </c>
      <c r="H26" s="708">
        <v>10.723357571431199</v>
      </c>
    </row>
    <row r="27" spans="1:8" ht="15" thickBot="1" x14ac:dyDescent="0.35">
      <c r="A27" s="1557"/>
      <c r="B27" s="1560"/>
      <c r="C27" s="473" t="s">
        <v>17</v>
      </c>
      <c r="D27" s="651">
        <v>1765</v>
      </c>
      <c r="E27" s="495">
        <v>876</v>
      </c>
      <c r="F27" s="651">
        <v>1840</v>
      </c>
      <c r="G27" s="651">
        <v>1303</v>
      </c>
      <c r="H27" s="495">
        <v>857</v>
      </c>
    </row>
    <row r="28" spans="1:8" ht="15" thickBot="1" x14ac:dyDescent="0.35">
      <c r="A28" s="1557"/>
      <c r="B28" s="1560"/>
      <c r="C28" s="473" t="s">
        <v>18</v>
      </c>
      <c r="D28" s="502">
        <v>1707</v>
      </c>
      <c r="E28" s="496">
        <v>739</v>
      </c>
      <c r="F28" s="502">
        <v>1604</v>
      </c>
      <c r="G28" s="502">
        <v>1093</v>
      </c>
      <c r="H28" s="496">
        <v>731</v>
      </c>
    </row>
    <row r="29" spans="1:8" ht="15" thickBot="1" x14ac:dyDescent="0.35">
      <c r="A29" s="1557"/>
      <c r="B29" s="1560"/>
      <c r="C29" s="471" t="s">
        <v>252</v>
      </c>
      <c r="D29" s="495">
        <v>0</v>
      </c>
      <c r="E29" s="495">
        <v>0</v>
      </c>
      <c r="F29" s="495">
        <v>0</v>
      </c>
      <c r="G29" s="495">
        <v>0</v>
      </c>
      <c r="H29" s="495">
        <v>0</v>
      </c>
    </row>
    <row r="30" spans="1:8" ht="15" thickBot="1" x14ac:dyDescent="0.35">
      <c r="A30" s="1557"/>
      <c r="B30" s="1560"/>
      <c r="C30" s="473" t="s">
        <v>287</v>
      </c>
      <c r="D30" s="497">
        <v>28.4850950616914</v>
      </c>
      <c r="E30" s="497">
        <v>37.662024321640203</v>
      </c>
      <c r="F30" s="497">
        <v>29.969923017468801</v>
      </c>
      <c r="G30" s="497">
        <v>32.993931238604802</v>
      </c>
      <c r="H30" s="497">
        <v>40.247618839880602</v>
      </c>
    </row>
    <row r="31" spans="1:8" x14ac:dyDescent="0.3">
      <c r="A31" s="1557"/>
      <c r="B31" s="1561"/>
      <c r="C31" s="586" t="s">
        <v>254</v>
      </c>
      <c r="D31" s="781">
        <v>1.2929200376866901</v>
      </c>
      <c r="E31" s="781">
        <v>2.5980780509424402</v>
      </c>
      <c r="F31" s="781">
        <v>1.40331187099685</v>
      </c>
      <c r="G31" s="781">
        <v>1.8715211422062401</v>
      </c>
      <c r="H31" s="781">
        <v>2.7915940021001999</v>
      </c>
    </row>
    <row r="32" spans="1:8" ht="15" thickBot="1" x14ac:dyDescent="0.35">
      <c r="A32" s="1557"/>
      <c r="B32" s="1559" t="s">
        <v>720</v>
      </c>
      <c r="C32" s="471" t="s">
        <v>265</v>
      </c>
      <c r="D32" s="708">
        <v>0.32607543410183598</v>
      </c>
      <c r="E32" s="878">
        <v>0.480567955273555</v>
      </c>
      <c r="F32" s="878">
        <v>0.64815571143434503</v>
      </c>
      <c r="G32" s="878">
        <v>0.112062022410302</v>
      </c>
      <c r="H32" s="878">
        <v>0.14036056387479401</v>
      </c>
    </row>
    <row r="33" spans="1:8" ht="15" thickBot="1" x14ac:dyDescent="0.35">
      <c r="A33" s="1557"/>
      <c r="B33" s="1560"/>
      <c r="C33" s="473" t="s">
        <v>17</v>
      </c>
      <c r="D33" s="651">
        <v>1765</v>
      </c>
      <c r="E33" s="658">
        <v>876</v>
      </c>
      <c r="F33" s="658">
        <v>1840</v>
      </c>
      <c r="G33" s="658">
        <v>1303</v>
      </c>
      <c r="H33" s="658">
        <v>857</v>
      </c>
    </row>
    <row r="34" spans="1:8" ht="15" thickBot="1" x14ac:dyDescent="0.35">
      <c r="A34" s="1557"/>
      <c r="B34" s="1560"/>
      <c r="C34" s="473" t="s">
        <v>18</v>
      </c>
      <c r="D34" s="502">
        <v>1707</v>
      </c>
      <c r="E34" s="529">
        <v>739</v>
      </c>
      <c r="F34" s="529">
        <v>1604</v>
      </c>
      <c r="G34" s="529">
        <v>1093</v>
      </c>
      <c r="H34" s="529">
        <v>731</v>
      </c>
    </row>
    <row r="35" spans="1:8" ht="15" thickBot="1" x14ac:dyDescent="0.35">
      <c r="A35" s="1557"/>
      <c r="B35" s="1560"/>
      <c r="C35" s="471" t="s">
        <v>252</v>
      </c>
      <c r="D35" s="495">
        <v>0</v>
      </c>
      <c r="E35" s="658">
        <v>0</v>
      </c>
      <c r="F35" s="658">
        <v>0</v>
      </c>
      <c r="G35" s="658">
        <v>0</v>
      </c>
      <c r="H35" s="658">
        <v>0</v>
      </c>
    </row>
    <row r="36" spans="1:8" ht="15" thickBot="1" x14ac:dyDescent="0.35">
      <c r="A36" s="1557"/>
      <c r="B36" s="1560"/>
      <c r="C36" s="473" t="s">
        <v>287</v>
      </c>
      <c r="D36" s="497">
        <v>2.8134129242755899</v>
      </c>
      <c r="E36" s="531">
        <v>10.622108581282999</v>
      </c>
      <c r="F36" s="531">
        <v>11.376937838433699</v>
      </c>
      <c r="G36" s="531">
        <v>1.17781447465323</v>
      </c>
      <c r="H36" s="531">
        <v>3.6287717396267398</v>
      </c>
    </row>
    <row r="37" spans="1:8" x14ac:dyDescent="0.3">
      <c r="A37" s="1557"/>
      <c r="B37" s="1561"/>
      <c r="C37" s="586" t="s">
        <v>254</v>
      </c>
      <c r="D37" s="781">
        <v>0.12769899262069101</v>
      </c>
      <c r="E37" s="836">
        <v>0.732755810576591</v>
      </c>
      <c r="F37" s="836">
        <v>0.53271381160910303</v>
      </c>
      <c r="G37" s="836">
        <v>6.6809398218387606E-2</v>
      </c>
      <c r="H37" s="836">
        <v>0.25169333529105598</v>
      </c>
    </row>
    <row r="38" spans="1:8" ht="15" thickBot="1" x14ac:dyDescent="0.35">
      <c r="A38" s="1557"/>
      <c r="B38" s="1559" t="s">
        <v>782</v>
      </c>
      <c r="C38" s="471" t="s">
        <v>265</v>
      </c>
      <c r="D38" s="497">
        <v>25.3092497646407</v>
      </c>
      <c r="E38" s="497">
        <v>21.052255018136002</v>
      </c>
      <c r="F38" s="497">
        <v>31.9867001200343</v>
      </c>
      <c r="G38" s="497">
        <v>38.894463392351298</v>
      </c>
      <c r="H38" s="497">
        <v>41.244499799650796</v>
      </c>
    </row>
    <row r="39" spans="1:8" ht="15" thickBot="1" x14ac:dyDescent="0.35">
      <c r="A39" s="1557"/>
      <c r="B39" s="1560"/>
      <c r="C39" s="473" t="s">
        <v>17</v>
      </c>
      <c r="D39" s="651">
        <v>1765</v>
      </c>
      <c r="E39" s="495">
        <v>876</v>
      </c>
      <c r="F39" s="651">
        <v>1840</v>
      </c>
      <c r="G39" s="651">
        <v>1303</v>
      </c>
      <c r="H39" s="495">
        <v>857</v>
      </c>
    </row>
    <row r="40" spans="1:8" ht="15" thickBot="1" x14ac:dyDescent="0.35">
      <c r="A40" s="1557"/>
      <c r="B40" s="1560"/>
      <c r="C40" s="473" t="s">
        <v>18</v>
      </c>
      <c r="D40" s="502">
        <v>1707</v>
      </c>
      <c r="E40" s="496">
        <v>739</v>
      </c>
      <c r="F40" s="502">
        <v>1604</v>
      </c>
      <c r="G40" s="502">
        <v>1093</v>
      </c>
      <c r="H40" s="496">
        <v>731</v>
      </c>
    </row>
    <row r="41" spans="1:8" ht="15" thickBot="1" x14ac:dyDescent="0.35">
      <c r="A41" s="1557"/>
      <c r="B41" s="1560"/>
      <c r="C41" s="471" t="s">
        <v>252</v>
      </c>
      <c r="D41" s="497">
        <v>7.2279999999999998</v>
      </c>
      <c r="E41" s="497">
        <v>4.4960000000000004</v>
      </c>
      <c r="F41" s="497">
        <v>10.52</v>
      </c>
      <c r="G41" s="497">
        <v>16.405000000000001</v>
      </c>
      <c r="H41" s="497">
        <v>16.439</v>
      </c>
    </row>
    <row r="42" spans="1:8" ht="15" thickBot="1" x14ac:dyDescent="0.35">
      <c r="A42" s="1557"/>
      <c r="B42" s="1560"/>
      <c r="C42" s="473" t="s">
        <v>287</v>
      </c>
      <c r="D42" s="497">
        <v>46.647497202091401</v>
      </c>
      <c r="E42" s="497">
        <v>49.211837849014202</v>
      </c>
      <c r="F42" s="497">
        <v>54.181214428326399</v>
      </c>
      <c r="G42" s="497">
        <v>58.379788152509597</v>
      </c>
      <c r="H42" s="497">
        <v>61.343664331125602</v>
      </c>
    </row>
    <row r="43" spans="1:8" x14ac:dyDescent="0.3">
      <c r="A43" s="1558"/>
      <c r="B43" s="1561"/>
      <c r="C43" s="586" t="s">
        <v>254</v>
      </c>
      <c r="D43" s="781">
        <v>2.1172997214823499</v>
      </c>
      <c r="E43" s="781">
        <v>3.3948306832938102</v>
      </c>
      <c r="F43" s="781">
        <v>2.5369815380566099</v>
      </c>
      <c r="G43" s="781">
        <v>3.3114880131987299</v>
      </c>
      <c r="H43" s="781">
        <v>4.2548257598765797</v>
      </c>
    </row>
    <row r="44" spans="1:8" ht="15" thickBot="1" x14ac:dyDescent="0.35">
      <c r="A44" s="1556" t="s">
        <v>1544</v>
      </c>
      <c r="B44" s="1559" t="s">
        <v>714</v>
      </c>
      <c r="C44" s="471" t="s">
        <v>265</v>
      </c>
      <c r="D44" s="708">
        <v>28.451592394558201</v>
      </c>
      <c r="E44" s="708">
        <v>34.0609395044237</v>
      </c>
      <c r="F44" s="708">
        <v>28.229410872619798</v>
      </c>
      <c r="G44" s="708">
        <v>28.401896305258099</v>
      </c>
      <c r="H44" s="708">
        <v>29.401268153975099</v>
      </c>
    </row>
    <row r="45" spans="1:8" ht="15" thickBot="1" x14ac:dyDescent="0.35">
      <c r="A45" s="1557"/>
      <c r="B45" s="1560"/>
      <c r="C45" s="473" t="s">
        <v>17</v>
      </c>
      <c r="D45" s="651">
        <v>1765</v>
      </c>
      <c r="E45" s="495">
        <v>876</v>
      </c>
      <c r="F45" s="651">
        <v>1840</v>
      </c>
      <c r="G45" s="651">
        <v>1303</v>
      </c>
      <c r="H45" s="495">
        <v>857</v>
      </c>
    </row>
    <row r="46" spans="1:8" ht="15" thickBot="1" x14ac:dyDescent="0.35">
      <c r="A46" s="1557"/>
      <c r="B46" s="1560"/>
      <c r="C46" s="473" t="s">
        <v>18</v>
      </c>
      <c r="D46" s="502">
        <v>1707</v>
      </c>
      <c r="E46" s="496">
        <v>739</v>
      </c>
      <c r="F46" s="502">
        <v>1604</v>
      </c>
      <c r="G46" s="502">
        <v>1093</v>
      </c>
      <c r="H46" s="496">
        <v>731</v>
      </c>
    </row>
    <row r="47" spans="1:8" ht="15" thickBot="1" x14ac:dyDescent="0.35">
      <c r="A47" s="1557"/>
      <c r="B47" s="1560"/>
      <c r="C47" s="471" t="s">
        <v>252</v>
      </c>
      <c r="D47" s="495">
        <v>2</v>
      </c>
      <c r="E47" s="495">
        <v>6</v>
      </c>
      <c r="F47" s="495">
        <v>0</v>
      </c>
      <c r="G47" s="495">
        <v>0</v>
      </c>
      <c r="H47" s="495">
        <v>0</v>
      </c>
    </row>
    <row r="48" spans="1:8" ht="15" thickBot="1" x14ac:dyDescent="0.35">
      <c r="A48" s="1557"/>
      <c r="B48" s="1560"/>
      <c r="C48" s="473" t="s">
        <v>287</v>
      </c>
      <c r="D48" s="497">
        <v>53.744816832616898</v>
      </c>
      <c r="E48" s="497">
        <v>62.3382322504564</v>
      </c>
      <c r="F48" s="497">
        <v>49.930280383442899</v>
      </c>
      <c r="G48" s="497">
        <v>49.528850039448102</v>
      </c>
      <c r="H48" s="497">
        <v>53.412147675702997</v>
      </c>
    </row>
    <row r="49" spans="1:8" x14ac:dyDescent="0.3">
      <c r="A49" s="1557"/>
      <c r="B49" s="1561"/>
      <c r="C49" s="586" t="s">
        <v>254</v>
      </c>
      <c r="D49" s="678">
        <v>2.4394424682170999</v>
      </c>
      <c r="E49" s="678">
        <v>4.3003422110638496</v>
      </c>
      <c r="F49" s="678">
        <v>2.3379357745912701</v>
      </c>
      <c r="G49" s="678">
        <v>2.80943453896551</v>
      </c>
      <c r="H49" s="678">
        <v>3.7046919889590302</v>
      </c>
    </row>
    <row r="50" spans="1:8" ht="15" thickBot="1" x14ac:dyDescent="0.35">
      <c r="A50" s="1557"/>
      <c r="B50" s="1559" t="s">
        <v>969</v>
      </c>
      <c r="C50" s="471" t="s">
        <v>265</v>
      </c>
      <c r="D50" s="708">
        <v>6.2283061593471798</v>
      </c>
      <c r="E50" s="708">
        <v>3.4651102635254798</v>
      </c>
      <c r="F50" s="708">
        <v>6.0579645968800104</v>
      </c>
      <c r="G50" s="708">
        <v>7.6902944084948599</v>
      </c>
      <c r="H50" s="708">
        <v>9.9992680603488502</v>
      </c>
    </row>
    <row r="51" spans="1:8" ht="15" thickBot="1" x14ac:dyDescent="0.35">
      <c r="A51" s="1557"/>
      <c r="B51" s="1560"/>
      <c r="C51" s="473" t="s">
        <v>17</v>
      </c>
      <c r="D51" s="651">
        <v>1765</v>
      </c>
      <c r="E51" s="495">
        <v>876</v>
      </c>
      <c r="F51" s="651">
        <v>1840</v>
      </c>
      <c r="G51" s="651">
        <v>1303</v>
      </c>
      <c r="H51" s="495">
        <v>857</v>
      </c>
    </row>
    <row r="52" spans="1:8" ht="15" thickBot="1" x14ac:dyDescent="0.35">
      <c r="A52" s="1557"/>
      <c r="B52" s="1560"/>
      <c r="C52" s="473" t="s">
        <v>18</v>
      </c>
      <c r="D52" s="502">
        <v>1707</v>
      </c>
      <c r="E52" s="496">
        <v>739</v>
      </c>
      <c r="F52" s="502">
        <v>1604</v>
      </c>
      <c r="G52" s="502">
        <v>1093</v>
      </c>
      <c r="H52" s="496">
        <v>731</v>
      </c>
    </row>
    <row r="53" spans="1:8" ht="15" thickBot="1" x14ac:dyDescent="0.35">
      <c r="A53" s="1557"/>
      <c r="B53" s="1560"/>
      <c r="C53" s="471" t="s">
        <v>252</v>
      </c>
      <c r="D53" s="495">
        <v>0</v>
      </c>
      <c r="E53" s="495">
        <v>0</v>
      </c>
      <c r="F53" s="495">
        <v>0</v>
      </c>
      <c r="G53" s="495">
        <v>0</v>
      </c>
      <c r="H53" s="495">
        <v>0</v>
      </c>
    </row>
    <row r="54" spans="1:8" ht="15" thickBot="1" x14ac:dyDescent="0.35">
      <c r="A54" s="1557"/>
      <c r="B54" s="1560"/>
      <c r="C54" s="473" t="s">
        <v>287</v>
      </c>
      <c r="D54" s="497">
        <v>23.742527040297301</v>
      </c>
      <c r="E54" s="497">
        <v>22.1828644125887</v>
      </c>
      <c r="F54" s="497">
        <v>27.922659729396301</v>
      </c>
      <c r="G54" s="497">
        <v>32.896792953644599</v>
      </c>
      <c r="H54" s="497">
        <v>38.649361701609998</v>
      </c>
    </row>
    <row r="55" spans="1:8" x14ac:dyDescent="0.3">
      <c r="A55" s="1557"/>
      <c r="B55" s="1561"/>
      <c r="C55" s="586" t="s">
        <v>254</v>
      </c>
      <c r="D55" s="781">
        <v>1.0776579431887501</v>
      </c>
      <c r="E55" s="781">
        <v>1.5302632871027999</v>
      </c>
      <c r="F55" s="781">
        <v>1.3074508014327599</v>
      </c>
      <c r="G55" s="781">
        <v>1.86601114848327</v>
      </c>
      <c r="H55" s="781">
        <v>2.6807381261597998</v>
      </c>
    </row>
    <row r="56" spans="1:8" ht="15" thickBot="1" x14ac:dyDescent="0.35">
      <c r="A56" s="1557"/>
      <c r="B56" s="1559" t="s">
        <v>780</v>
      </c>
      <c r="C56" s="471" t="s">
        <v>265</v>
      </c>
      <c r="D56" s="708">
        <v>22.323018978021999</v>
      </c>
      <c r="E56" s="708">
        <v>20.7416957150031</v>
      </c>
      <c r="F56" s="708">
        <v>32.752078915120499</v>
      </c>
      <c r="G56" s="708">
        <v>36.445782404442099</v>
      </c>
      <c r="H56" s="708">
        <v>33.398207438787402</v>
      </c>
    </row>
    <row r="57" spans="1:8" ht="15" thickBot="1" x14ac:dyDescent="0.35">
      <c r="A57" s="1557"/>
      <c r="B57" s="1560"/>
      <c r="C57" s="473" t="s">
        <v>17</v>
      </c>
      <c r="D57" s="651">
        <v>1765</v>
      </c>
      <c r="E57" s="495">
        <v>876</v>
      </c>
      <c r="F57" s="651">
        <v>1840</v>
      </c>
      <c r="G57" s="651">
        <v>1303</v>
      </c>
      <c r="H57" s="495">
        <v>857</v>
      </c>
    </row>
    <row r="58" spans="1:8" ht="15" thickBot="1" x14ac:dyDescent="0.35">
      <c r="A58" s="1557"/>
      <c r="B58" s="1560"/>
      <c r="C58" s="473" t="s">
        <v>18</v>
      </c>
      <c r="D58" s="502">
        <v>1707</v>
      </c>
      <c r="E58" s="496">
        <v>739</v>
      </c>
      <c r="F58" s="502">
        <v>1604</v>
      </c>
      <c r="G58" s="502">
        <v>1093</v>
      </c>
      <c r="H58" s="496">
        <v>731</v>
      </c>
    </row>
    <row r="59" spans="1:8" ht="15" thickBot="1" x14ac:dyDescent="0.35">
      <c r="A59" s="1557"/>
      <c r="B59" s="1560"/>
      <c r="C59" s="471" t="s">
        <v>252</v>
      </c>
      <c r="D59" s="495">
        <v>0</v>
      </c>
      <c r="E59" s="495">
        <v>0</v>
      </c>
      <c r="F59" s="495">
        <v>0</v>
      </c>
      <c r="G59" s="495">
        <v>15</v>
      </c>
      <c r="H59" s="495">
        <v>10</v>
      </c>
    </row>
    <row r="60" spans="1:8" ht="15" thickBot="1" x14ac:dyDescent="0.35">
      <c r="A60" s="1557"/>
      <c r="B60" s="1560"/>
      <c r="C60" s="473" t="s">
        <v>287</v>
      </c>
      <c r="D60" s="497">
        <v>51.207947672715697</v>
      </c>
      <c r="E60" s="497">
        <v>52.4318395372227</v>
      </c>
      <c r="F60" s="497">
        <v>58.2368748836805</v>
      </c>
      <c r="G60" s="497">
        <v>58.124481967478999</v>
      </c>
      <c r="H60" s="497">
        <v>49.433788406646201</v>
      </c>
    </row>
    <row r="61" spans="1:8" x14ac:dyDescent="0.3">
      <c r="A61" s="1557"/>
      <c r="B61" s="1561"/>
      <c r="C61" s="586" t="s">
        <v>254</v>
      </c>
      <c r="D61" s="781">
        <v>2.3242956181636898</v>
      </c>
      <c r="E61" s="781">
        <v>3.6169593622699199</v>
      </c>
      <c r="F61" s="781">
        <v>2.72688380969119</v>
      </c>
      <c r="G61" s="781">
        <v>3.29700623109265</v>
      </c>
      <c r="H61" s="781">
        <v>3.4287510962100201</v>
      </c>
    </row>
    <row r="62" spans="1:8" ht="15" thickBot="1" x14ac:dyDescent="0.35">
      <c r="A62" s="1557"/>
      <c r="B62" s="1559" t="s">
        <v>781</v>
      </c>
      <c r="C62" s="471" t="s">
        <v>265</v>
      </c>
      <c r="D62" s="708">
        <v>9.7179990596904293</v>
      </c>
      <c r="E62" s="708">
        <v>8.85425190474208</v>
      </c>
      <c r="F62" s="708">
        <v>6.5039454390989198</v>
      </c>
      <c r="G62" s="708">
        <v>8.7630223431441596</v>
      </c>
      <c r="H62" s="708">
        <v>10.6375162300457</v>
      </c>
    </row>
    <row r="63" spans="1:8" ht="15" thickBot="1" x14ac:dyDescent="0.35">
      <c r="A63" s="1557"/>
      <c r="B63" s="1560"/>
      <c r="C63" s="473" t="s">
        <v>17</v>
      </c>
      <c r="D63" s="651">
        <v>1765</v>
      </c>
      <c r="E63" s="495">
        <v>876</v>
      </c>
      <c r="F63" s="651">
        <v>1840</v>
      </c>
      <c r="G63" s="651">
        <v>1303</v>
      </c>
      <c r="H63" s="495">
        <v>857</v>
      </c>
    </row>
    <row r="64" spans="1:8" ht="15" thickBot="1" x14ac:dyDescent="0.35">
      <c r="A64" s="1557"/>
      <c r="B64" s="1560"/>
      <c r="C64" s="473" t="s">
        <v>18</v>
      </c>
      <c r="D64" s="502">
        <v>1707</v>
      </c>
      <c r="E64" s="496">
        <v>739</v>
      </c>
      <c r="F64" s="502">
        <v>1604</v>
      </c>
      <c r="G64" s="502">
        <v>1093</v>
      </c>
      <c r="H64" s="496">
        <v>731</v>
      </c>
    </row>
    <row r="65" spans="1:8" ht="15" thickBot="1" x14ac:dyDescent="0.35">
      <c r="A65" s="1557"/>
      <c r="B65" s="1560"/>
      <c r="C65" s="471" t="s">
        <v>252</v>
      </c>
      <c r="D65" s="495">
        <v>0</v>
      </c>
      <c r="E65" s="495">
        <v>0</v>
      </c>
      <c r="F65" s="495">
        <v>0</v>
      </c>
      <c r="G65" s="495">
        <v>0</v>
      </c>
      <c r="H65" s="495">
        <v>0</v>
      </c>
    </row>
    <row r="66" spans="1:8" ht="15" thickBot="1" x14ac:dyDescent="0.35">
      <c r="A66" s="1557"/>
      <c r="B66" s="1560"/>
      <c r="C66" s="473" t="s">
        <v>287</v>
      </c>
      <c r="D66" s="497">
        <v>29.687984818068401</v>
      </c>
      <c r="E66" s="497">
        <v>35.378084173370802</v>
      </c>
      <c r="F66" s="497">
        <v>25.353539408860499</v>
      </c>
      <c r="G66" s="497">
        <v>33.738355934940301</v>
      </c>
      <c r="H66" s="497">
        <v>34.156139143222497</v>
      </c>
    </row>
    <row r="67" spans="1:8" x14ac:dyDescent="0.3">
      <c r="A67" s="1557"/>
      <c r="B67" s="1561"/>
      <c r="C67" s="586" t="s">
        <v>254</v>
      </c>
      <c r="D67" s="781">
        <v>1.34751842557269</v>
      </c>
      <c r="E67" s="781">
        <v>2.4405226652252798</v>
      </c>
      <c r="F67" s="781">
        <v>1.18715429477421</v>
      </c>
      <c r="G67" s="781">
        <v>1.91374728821767</v>
      </c>
      <c r="H67" s="781">
        <v>2.3690860705687</v>
      </c>
    </row>
    <row r="68" spans="1:8" ht="15" thickBot="1" x14ac:dyDescent="0.35">
      <c r="A68" s="1557"/>
      <c r="B68" s="1559" t="s">
        <v>720</v>
      </c>
      <c r="C68" s="471" t="s">
        <v>265</v>
      </c>
      <c r="D68" s="708">
        <v>3.0970785484059302</v>
      </c>
      <c r="E68" s="878">
        <v>1.91224863636332</v>
      </c>
      <c r="F68" s="878">
        <v>1.6984489205345401</v>
      </c>
      <c r="G68" s="878">
        <v>1.0049521418729099</v>
      </c>
      <c r="H68" s="878">
        <v>0.44054454807340199</v>
      </c>
    </row>
    <row r="69" spans="1:8" ht="15" thickBot="1" x14ac:dyDescent="0.35">
      <c r="A69" s="1557"/>
      <c r="B69" s="1560"/>
      <c r="C69" s="473" t="s">
        <v>17</v>
      </c>
      <c r="D69" s="651">
        <v>1765</v>
      </c>
      <c r="E69" s="658">
        <v>876</v>
      </c>
      <c r="F69" s="658">
        <v>1840</v>
      </c>
      <c r="G69" s="658">
        <v>1303</v>
      </c>
      <c r="H69" s="658">
        <v>857</v>
      </c>
    </row>
    <row r="70" spans="1:8" ht="15" thickBot="1" x14ac:dyDescent="0.35">
      <c r="A70" s="1557"/>
      <c r="B70" s="1560"/>
      <c r="C70" s="473" t="s">
        <v>18</v>
      </c>
      <c r="D70" s="502">
        <v>1707</v>
      </c>
      <c r="E70" s="529">
        <v>739</v>
      </c>
      <c r="F70" s="529">
        <v>1604</v>
      </c>
      <c r="G70" s="529">
        <v>1093</v>
      </c>
      <c r="H70" s="529">
        <v>731</v>
      </c>
    </row>
    <row r="71" spans="1:8" ht="15" thickBot="1" x14ac:dyDescent="0.35">
      <c r="A71" s="1557"/>
      <c r="B71" s="1560"/>
      <c r="C71" s="471" t="s">
        <v>252</v>
      </c>
      <c r="D71" s="495">
        <v>0</v>
      </c>
      <c r="E71" s="658">
        <v>0</v>
      </c>
      <c r="F71" s="658">
        <v>0</v>
      </c>
      <c r="G71" s="658">
        <v>0</v>
      </c>
      <c r="H71" s="658">
        <v>0</v>
      </c>
    </row>
    <row r="72" spans="1:8" ht="15" thickBot="1" x14ac:dyDescent="0.35">
      <c r="A72" s="1557"/>
      <c r="B72" s="1560"/>
      <c r="C72" s="473" t="s">
        <v>287</v>
      </c>
      <c r="D72" s="497">
        <v>21.221850277506899</v>
      </c>
      <c r="E72" s="531">
        <v>25.245445899122</v>
      </c>
      <c r="F72" s="531">
        <v>21.535057947249701</v>
      </c>
      <c r="G72" s="531">
        <v>14.3588780773342</v>
      </c>
      <c r="H72" s="531">
        <v>5.3547318107336199</v>
      </c>
    </row>
    <row r="73" spans="1:8" x14ac:dyDescent="0.3">
      <c r="A73" s="1557"/>
      <c r="B73" s="1561"/>
      <c r="C73" s="586" t="s">
        <v>254</v>
      </c>
      <c r="D73" s="781">
        <v>0.963246055565252</v>
      </c>
      <c r="E73" s="836">
        <v>1.74153248685245</v>
      </c>
      <c r="F73" s="836">
        <v>1.0083576938908301</v>
      </c>
      <c r="G73" s="836">
        <v>0.81448141798421902</v>
      </c>
      <c r="H73" s="836">
        <v>0.371406747444328</v>
      </c>
    </row>
    <row r="74" spans="1:8" ht="15" thickBot="1" x14ac:dyDescent="0.35">
      <c r="A74" s="1557"/>
      <c r="B74" s="1559" t="s">
        <v>782</v>
      </c>
      <c r="C74" s="471" t="s">
        <v>265</v>
      </c>
      <c r="D74" s="497">
        <v>69.817995140023797</v>
      </c>
      <c r="E74" s="497">
        <v>69.034246024057794</v>
      </c>
      <c r="F74" s="497">
        <v>75.241848744253801</v>
      </c>
      <c r="G74" s="497">
        <v>82.305947603212104</v>
      </c>
      <c r="H74" s="497">
        <v>83.876804431230497</v>
      </c>
    </row>
    <row r="75" spans="1:8" ht="15" thickBot="1" x14ac:dyDescent="0.35">
      <c r="A75" s="1557"/>
      <c r="B75" s="1560"/>
      <c r="C75" s="473" t="s">
        <v>17</v>
      </c>
      <c r="D75" s="651">
        <v>1765</v>
      </c>
      <c r="E75" s="495">
        <v>876</v>
      </c>
      <c r="F75" s="651">
        <v>1840</v>
      </c>
      <c r="G75" s="651">
        <v>1303</v>
      </c>
      <c r="H75" s="495">
        <v>857</v>
      </c>
    </row>
    <row r="76" spans="1:8" ht="15" thickBot="1" x14ac:dyDescent="0.35">
      <c r="A76" s="1557"/>
      <c r="B76" s="1560"/>
      <c r="C76" s="473" t="s">
        <v>18</v>
      </c>
      <c r="D76" s="502">
        <v>1707</v>
      </c>
      <c r="E76" s="496">
        <v>739</v>
      </c>
      <c r="F76" s="502">
        <v>1604</v>
      </c>
      <c r="G76" s="502">
        <v>1093</v>
      </c>
      <c r="H76" s="496">
        <v>731</v>
      </c>
    </row>
    <row r="77" spans="1:8" ht="15" thickBot="1" x14ac:dyDescent="0.35">
      <c r="A77" s="1557"/>
      <c r="B77" s="1560"/>
      <c r="C77" s="471" t="s">
        <v>252</v>
      </c>
      <c r="D77" s="495">
        <v>48</v>
      </c>
      <c r="E77" s="495">
        <v>40</v>
      </c>
      <c r="F77" s="495">
        <v>55</v>
      </c>
      <c r="G77" s="495">
        <v>60</v>
      </c>
      <c r="H77" s="495">
        <v>60</v>
      </c>
    </row>
    <row r="78" spans="1:8" ht="15" thickBot="1" x14ac:dyDescent="0.35">
      <c r="A78" s="1557"/>
      <c r="B78" s="1560"/>
      <c r="C78" s="473" t="s">
        <v>287</v>
      </c>
      <c r="D78" s="497">
        <v>83.988311064068597</v>
      </c>
      <c r="E78" s="497">
        <v>91.8040981879154</v>
      </c>
      <c r="F78" s="497">
        <v>82.599889252441301</v>
      </c>
      <c r="G78" s="497">
        <v>86.887960613232394</v>
      </c>
      <c r="H78" s="497">
        <v>84.069782332477502</v>
      </c>
    </row>
    <row r="79" spans="1:8" x14ac:dyDescent="0.3">
      <c r="A79" s="1558"/>
      <c r="B79" s="1561"/>
      <c r="C79" s="586" t="s">
        <v>254</v>
      </c>
      <c r="D79" s="781">
        <v>3.8121751067011802</v>
      </c>
      <c r="E79" s="781">
        <v>6.3330162619946897</v>
      </c>
      <c r="F79" s="781">
        <v>3.8676577535221801</v>
      </c>
      <c r="G79" s="781">
        <v>4.9285625927649797</v>
      </c>
      <c r="H79" s="781">
        <v>5.83112012292922</v>
      </c>
    </row>
    <row r="80" spans="1:8" ht="15" thickBot="1" x14ac:dyDescent="0.35">
      <c r="A80" s="1556" t="s">
        <v>1291</v>
      </c>
      <c r="B80" s="1559" t="s">
        <v>714</v>
      </c>
      <c r="C80" s="471" t="s">
        <v>265</v>
      </c>
      <c r="D80" s="708">
        <v>1.6798515674441601</v>
      </c>
      <c r="E80" s="708">
        <v>1.4932138218604001</v>
      </c>
      <c r="F80" s="708">
        <v>1.3163383710649501</v>
      </c>
      <c r="G80" s="708">
        <v>1.5070478131120899</v>
      </c>
      <c r="H80" s="708">
        <v>1.48445209677871</v>
      </c>
    </row>
    <row r="81" spans="1:8" ht="15" thickBot="1" x14ac:dyDescent="0.35">
      <c r="A81" s="1557"/>
      <c r="B81" s="1560"/>
      <c r="C81" s="473" t="s">
        <v>17</v>
      </c>
      <c r="D81" s="651">
        <v>1765</v>
      </c>
      <c r="E81" s="495">
        <v>876</v>
      </c>
      <c r="F81" s="651">
        <v>1840</v>
      </c>
      <c r="G81" s="651">
        <v>1303</v>
      </c>
      <c r="H81" s="495">
        <v>857</v>
      </c>
    </row>
    <row r="82" spans="1:8" ht="15" thickBot="1" x14ac:dyDescent="0.35">
      <c r="A82" s="1557"/>
      <c r="B82" s="1560"/>
      <c r="C82" s="473" t="s">
        <v>18</v>
      </c>
      <c r="D82" s="502">
        <v>1707</v>
      </c>
      <c r="E82" s="496">
        <v>739</v>
      </c>
      <c r="F82" s="502">
        <v>1604</v>
      </c>
      <c r="G82" s="502">
        <v>1093</v>
      </c>
      <c r="H82" s="496">
        <v>731</v>
      </c>
    </row>
    <row r="83" spans="1:8" ht="15" thickBot="1" x14ac:dyDescent="0.35">
      <c r="A83" s="1557"/>
      <c r="B83" s="1560"/>
      <c r="C83" s="471" t="s">
        <v>252</v>
      </c>
      <c r="D83" s="495">
        <v>1</v>
      </c>
      <c r="E83" s="495">
        <v>1</v>
      </c>
      <c r="F83" s="495">
        <v>0</v>
      </c>
      <c r="G83" s="495">
        <v>0</v>
      </c>
      <c r="H83" s="495">
        <v>0</v>
      </c>
    </row>
    <row r="84" spans="1:8" ht="15" thickBot="1" x14ac:dyDescent="0.35">
      <c r="A84" s="1557"/>
      <c r="B84" s="1560"/>
      <c r="C84" s="473" t="s">
        <v>287</v>
      </c>
      <c r="D84" s="497">
        <v>2.3182425226515599</v>
      </c>
      <c r="E84" s="497">
        <v>2.1118859567792101</v>
      </c>
      <c r="F84" s="497">
        <v>2.0447060789826899</v>
      </c>
      <c r="G84" s="497">
        <v>2.1679703101274899</v>
      </c>
      <c r="H84" s="497">
        <v>2.1588273797430499</v>
      </c>
    </row>
    <row r="85" spans="1:8" x14ac:dyDescent="0.3">
      <c r="A85" s="1557"/>
      <c r="B85" s="1561"/>
      <c r="C85" s="586" t="s">
        <v>254</v>
      </c>
      <c r="D85" s="678">
        <v>0.105223528419412</v>
      </c>
      <c r="E85" s="678">
        <v>0.145686394962284</v>
      </c>
      <c r="F85" s="678">
        <v>9.5741330788982795E-2</v>
      </c>
      <c r="G85" s="678">
        <v>0.122974199156105</v>
      </c>
      <c r="H85" s="678">
        <v>0.14973729474124201</v>
      </c>
    </row>
    <row r="86" spans="1:8" ht="15" thickBot="1" x14ac:dyDescent="0.35">
      <c r="A86" s="1557"/>
      <c r="B86" s="1559" t="s">
        <v>969</v>
      </c>
      <c r="C86" s="471" t="s">
        <v>265</v>
      </c>
      <c r="D86" s="708">
        <v>0.37825327122547597</v>
      </c>
      <c r="E86" s="708">
        <v>0.180757429298462</v>
      </c>
      <c r="F86" s="708">
        <v>0.30536310826208402</v>
      </c>
      <c r="G86" s="708">
        <v>0.38481633885452399</v>
      </c>
      <c r="H86" s="708">
        <v>0.50076015174305699</v>
      </c>
    </row>
    <row r="87" spans="1:8" ht="15" thickBot="1" x14ac:dyDescent="0.35">
      <c r="A87" s="1557"/>
      <c r="B87" s="1560"/>
      <c r="C87" s="473" t="s">
        <v>17</v>
      </c>
      <c r="D87" s="651">
        <v>1765</v>
      </c>
      <c r="E87" s="495">
        <v>876</v>
      </c>
      <c r="F87" s="651">
        <v>1840</v>
      </c>
      <c r="G87" s="651">
        <v>1303</v>
      </c>
      <c r="H87" s="495">
        <v>857</v>
      </c>
    </row>
    <row r="88" spans="1:8" ht="15" thickBot="1" x14ac:dyDescent="0.35">
      <c r="A88" s="1557"/>
      <c r="B88" s="1560"/>
      <c r="C88" s="473" t="s">
        <v>18</v>
      </c>
      <c r="D88" s="502">
        <v>1707</v>
      </c>
      <c r="E88" s="496">
        <v>739</v>
      </c>
      <c r="F88" s="502">
        <v>1604</v>
      </c>
      <c r="G88" s="502">
        <v>1093</v>
      </c>
      <c r="H88" s="496">
        <v>731</v>
      </c>
    </row>
    <row r="89" spans="1:8" ht="15" thickBot="1" x14ac:dyDescent="0.35">
      <c r="A89" s="1557"/>
      <c r="B89" s="1560"/>
      <c r="C89" s="471" t="s">
        <v>252</v>
      </c>
      <c r="D89" s="495">
        <v>0</v>
      </c>
      <c r="E89" s="495">
        <v>0</v>
      </c>
      <c r="F89" s="495">
        <v>0</v>
      </c>
      <c r="G89" s="495">
        <v>0</v>
      </c>
      <c r="H89" s="495">
        <v>0</v>
      </c>
    </row>
    <row r="90" spans="1:8" ht="15" thickBot="1" x14ac:dyDescent="0.35">
      <c r="A90" s="1557"/>
      <c r="B90" s="1560"/>
      <c r="C90" s="473" t="s">
        <v>287</v>
      </c>
      <c r="D90" s="497">
        <v>1.0553704751048301</v>
      </c>
      <c r="E90" s="497">
        <v>0.72327780344863801</v>
      </c>
      <c r="F90" s="497">
        <v>0.94151133704327705</v>
      </c>
      <c r="G90" s="497">
        <v>1.03936282677736</v>
      </c>
      <c r="H90" s="497">
        <v>1.15577254811562</v>
      </c>
    </row>
    <row r="91" spans="1:8" x14ac:dyDescent="0.3">
      <c r="A91" s="1557"/>
      <c r="B91" s="1561"/>
      <c r="C91" s="586" t="s">
        <v>254</v>
      </c>
      <c r="D91" s="781">
        <v>4.7902583140087003E-2</v>
      </c>
      <c r="E91" s="781">
        <v>4.9894614528036202E-2</v>
      </c>
      <c r="F91" s="781">
        <v>4.4085332991373703E-2</v>
      </c>
      <c r="G91" s="781">
        <v>5.8955978621337599E-2</v>
      </c>
      <c r="H91" s="781">
        <v>8.0164934128092696E-2</v>
      </c>
    </row>
    <row r="92" spans="1:8" ht="15" thickBot="1" x14ac:dyDescent="0.35">
      <c r="A92" s="1557"/>
      <c r="B92" s="1559" t="s">
        <v>780</v>
      </c>
      <c r="C92" s="471" t="s">
        <v>265</v>
      </c>
      <c r="D92" s="708">
        <v>0.96680194938371</v>
      </c>
      <c r="E92" s="708">
        <v>0.95657300804189704</v>
      </c>
      <c r="F92" s="708">
        <v>1.4961491921516401</v>
      </c>
      <c r="G92" s="708">
        <v>1.7079733759259199</v>
      </c>
      <c r="H92" s="708">
        <v>1.6133561403991501</v>
      </c>
    </row>
    <row r="93" spans="1:8" ht="15" thickBot="1" x14ac:dyDescent="0.35">
      <c r="A93" s="1557"/>
      <c r="B93" s="1560"/>
      <c r="C93" s="473" t="s">
        <v>17</v>
      </c>
      <c r="D93" s="651">
        <v>1765</v>
      </c>
      <c r="E93" s="495">
        <v>876</v>
      </c>
      <c r="F93" s="651">
        <v>1840</v>
      </c>
      <c r="G93" s="651">
        <v>1303</v>
      </c>
      <c r="H93" s="495">
        <v>857</v>
      </c>
    </row>
    <row r="94" spans="1:8" ht="15" thickBot="1" x14ac:dyDescent="0.35">
      <c r="A94" s="1557"/>
      <c r="B94" s="1560"/>
      <c r="C94" s="473" t="s">
        <v>18</v>
      </c>
      <c r="D94" s="502">
        <v>1707</v>
      </c>
      <c r="E94" s="496">
        <v>739</v>
      </c>
      <c r="F94" s="502">
        <v>1604</v>
      </c>
      <c r="G94" s="502">
        <v>1093</v>
      </c>
      <c r="H94" s="496">
        <v>731</v>
      </c>
    </row>
    <row r="95" spans="1:8" ht="15" thickBot="1" x14ac:dyDescent="0.35">
      <c r="A95" s="1557"/>
      <c r="B95" s="1560"/>
      <c r="C95" s="471" t="s">
        <v>252</v>
      </c>
      <c r="D95" s="495">
        <v>0</v>
      </c>
      <c r="E95" s="495">
        <v>0</v>
      </c>
      <c r="F95" s="495">
        <v>0</v>
      </c>
      <c r="G95" s="495">
        <v>2</v>
      </c>
      <c r="H95" s="495">
        <v>2</v>
      </c>
    </row>
    <row r="96" spans="1:8" ht="15" thickBot="1" x14ac:dyDescent="0.35">
      <c r="A96" s="1557"/>
      <c r="B96" s="1560"/>
      <c r="C96" s="473" t="s">
        <v>287</v>
      </c>
      <c r="D96" s="497">
        <v>1.55493691562678</v>
      </c>
      <c r="E96" s="497">
        <v>1.57154692396219</v>
      </c>
      <c r="F96" s="497">
        <v>1.8382066125652801</v>
      </c>
      <c r="G96" s="497">
        <v>2.0063492318786</v>
      </c>
      <c r="H96" s="497">
        <v>1.8638013370353499</v>
      </c>
    </row>
    <row r="97" spans="1:8" x14ac:dyDescent="0.3">
      <c r="A97" s="1557"/>
      <c r="B97" s="1561"/>
      <c r="C97" s="586" t="s">
        <v>254</v>
      </c>
      <c r="D97" s="781">
        <v>7.0577580703121007E-2</v>
      </c>
      <c r="E97" s="781">
        <v>0.108411633275543</v>
      </c>
      <c r="F97" s="781">
        <v>8.6072198425540994E-2</v>
      </c>
      <c r="G97" s="781">
        <v>0.11380653547936601</v>
      </c>
      <c r="H97" s="781">
        <v>0.12927414797564801</v>
      </c>
    </row>
    <row r="98" spans="1:8" ht="15" thickBot="1" x14ac:dyDescent="0.35">
      <c r="A98" s="1557"/>
      <c r="B98" s="1559" t="s">
        <v>781</v>
      </c>
      <c r="C98" s="471" t="s">
        <v>265</v>
      </c>
      <c r="D98" s="708">
        <v>0.60235786389445301</v>
      </c>
      <c r="E98" s="708">
        <v>0.48033423427407301</v>
      </c>
      <c r="F98" s="708">
        <v>0.35459816349949203</v>
      </c>
      <c r="G98" s="708">
        <v>0.43196600270139501</v>
      </c>
      <c r="H98" s="708">
        <v>0.52800946304319296</v>
      </c>
    </row>
    <row r="99" spans="1:8" ht="15" thickBot="1" x14ac:dyDescent="0.35">
      <c r="A99" s="1557"/>
      <c r="B99" s="1560"/>
      <c r="C99" s="473" t="s">
        <v>17</v>
      </c>
      <c r="D99" s="651">
        <v>1765</v>
      </c>
      <c r="E99" s="495">
        <v>876</v>
      </c>
      <c r="F99" s="651">
        <v>1840</v>
      </c>
      <c r="G99" s="651">
        <v>1303</v>
      </c>
      <c r="H99" s="495">
        <v>857</v>
      </c>
    </row>
    <row r="100" spans="1:8" ht="15" thickBot="1" x14ac:dyDescent="0.35">
      <c r="A100" s="1557"/>
      <c r="B100" s="1560"/>
      <c r="C100" s="473" t="s">
        <v>18</v>
      </c>
      <c r="D100" s="502">
        <v>1707</v>
      </c>
      <c r="E100" s="496">
        <v>739</v>
      </c>
      <c r="F100" s="502">
        <v>1604</v>
      </c>
      <c r="G100" s="502">
        <v>1093</v>
      </c>
      <c r="H100" s="496">
        <v>731</v>
      </c>
    </row>
    <row r="101" spans="1:8" ht="15" thickBot="1" x14ac:dyDescent="0.35">
      <c r="A101" s="1557"/>
      <c r="B101" s="1560"/>
      <c r="C101" s="471" t="s">
        <v>252</v>
      </c>
      <c r="D101" s="495">
        <v>0</v>
      </c>
      <c r="E101" s="495">
        <v>0</v>
      </c>
      <c r="F101" s="495">
        <v>0</v>
      </c>
      <c r="G101" s="495">
        <v>0</v>
      </c>
      <c r="H101" s="495">
        <v>0</v>
      </c>
    </row>
    <row r="102" spans="1:8" ht="15" thickBot="1" x14ac:dyDescent="0.35">
      <c r="A102" s="1557"/>
      <c r="B102" s="1560"/>
      <c r="C102" s="473" t="s">
        <v>287</v>
      </c>
      <c r="D102" s="497">
        <v>1.4858494029540299</v>
      </c>
      <c r="E102" s="497">
        <v>1.4446832189682699</v>
      </c>
      <c r="F102" s="497">
        <v>1.08792257530184</v>
      </c>
      <c r="G102" s="497">
        <v>1.2395271101509799</v>
      </c>
      <c r="H102" s="497">
        <v>1.4530331410143</v>
      </c>
    </row>
    <row r="103" spans="1:8" x14ac:dyDescent="0.3">
      <c r="A103" s="1557"/>
      <c r="B103" s="1561"/>
      <c r="C103" s="586" t="s">
        <v>254</v>
      </c>
      <c r="D103" s="781">
        <v>6.7441743195993997E-2</v>
      </c>
      <c r="E103" s="781">
        <v>9.9660064199195403E-2</v>
      </c>
      <c r="F103" s="781">
        <v>5.0940893767283398E-2</v>
      </c>
      <c r="G103" s="781">
        <v>7.0309935976076293E-2</v>
      </c>
      <c r="H103" s="781">
        <v>0.100783070358663</v>
      </c>
    </row>
    <row r="104" spans="1:8" ht="15" thickBot="1" x14ac:dyDescent="0.35">
      <c r="A104" s="1557"/>
      <c r="B104" s="1559" t="s">
        <v>720</v>
      </c>
      <c r="C104" s="471" t="s">
        <v>265</v>
      </c>
      <c r="D104" s="708">
        <v>0.130276474200928</v>
      </c>
      <c r="E104" s="708">
        <v>5.2546469211585997E-2</v>
      </c>
      <c r="F104" s="708">
        <v>2.4994197587672701E-2</v>
      </c>
      <c r="G104" s="878">
        <v>3.02330056840227E-2</v>
      </c>
      <c r="H104" s="878">
        <v>1.7860666656733599E-2</v>
      </c>
    </row>
    <row r="105" spans="1:8" ht="15" thickBot="1" x14ac:dyDescent="0.35">
      <c r="A105" s="1557"/>
      <c r="B105" s="1560"/>
      <c r="C105" s="473" t="s">
        <v>17</v>
      </c>
      <c r="D105" s="651">
        <v>1765</v>
      </c>
      <c r="E105" s="495">
        <v>876</v>
      </c>
      <c r="F105" s="651">
        <v>1840</v>
      </c>
      <c r="G105" s="658">
        <v>1303</v>
      </c>
      <c r="H105" s="658">
        <v>857</v>
      </c>
    </row>
    <row r="106" spans="1:8" ht="15" thickBot="1" x14ac:dyDescent="0.35">
      <c r="A106" s="1557"/>
      <c r="B106" s="1560"/>
      <c r="C106" s="473" t="s">
        <v>18</v>
      </c>
      <c r="D106" s="502">
        <v>1707</v>
      </c>
      <c r="E106" s="496">
        <v>739</v>
      </c>
      <c r="F106" s="502">
        <v>1604</v>
      </c>
      <c r="G106" s="529">
        <v>1093</v>
      </c>
      <c r="H106" s="529">
        <v>731</v>
      </c>
    </row>
    <row r="107" spans="1:8" ht="15" thickBot="1" x14ac:dyDescent="0.35">
      <c r="A107" s="1557"/>
      <c r="B107" s="1560"/>
      <c r="C107" s="471" t="s">
        <v>252</v>
      </c>
      <c r="D107" s="495">
        <v>0</v>
      </c>
      <c r="E107" s="495">
        <v>0</v>
      </c>
      <c r="F107" s="495">
        <v>0</v>
      </c>
      <c r="G107" s="658">
        <v>0</v>
      </c>
      <c r="H107" s="658">
        <v>0</v>
      </c>
    </row>
    <row r="108" spans="1:8" ht="15" thickBot="1" x14ac:dyDescent="0.35">
      <c r="A108" s="1557"/>
      <c r="B108" s="1560"/>
      <c r="C108" s="473" t="s">
        <v>287</v>
      </c>
      <c r="D108" s="497">
        <v>0.61506303393301598</v>
      </c>
      <c r="E108" s="497">
        <v>0.36608118947954998</v>
      </c>
      <c r="F108" s="497">
        <v>0.226770476092781</v>
      </c>
      <c r="G108" s="531">
        <v>0.27649472309871098</v>
      </c>
      <c r="H108" s="531">
        <v>0.172493624883091</v>
      </c>
    </row>
    <row r="109" spans="1:8" x14ac:dyDescent="0.3">
      <c r="A109" s="1557"/>
      <c r="B109" s="1561"/>
      <c r="C109" s="586" t="s">
        <v>254</v>
      </c>
      <c r="D109" s="781">
        <v>2.7917313222585501E-2</v>
      </c>
      <c r="E109" s="781">
        <v>2.52537541563644E-2</v>
      </c>
      <c r="F109" s="781">
        <v>1.06183022527992E-2</v>
      </c>
      <c r="G109" s="836">
        <v>1.5683663648490401E-2</v>
      </c>
      <c r="H109" s="836">
        <v>1.19642399352833E-2</v>
      </c>
    </row>
    <row r="110" spans="1:8" ht="15" thickBot="1" x14ac:dyDescent="0.35">
      <c r="A110" s="1557"/>
      <c r="B110" s="1559" t="s">
        <v>782</v>
      </c>
      <c r="C110" s="471" t="s">
        <v>265</v>
      </c>
      <c r="D110" s="497">
        <v>3.7575411261487299</v>
      </c>
      <c r="E110" s="497">
        <v>3.1634249626864102</v>
      </c>
      <c r="F110" s="497">
        <v>3.4974430325658301</v>
      </c>
      <c r="G110" s="497">
        <v>4.06203653627795</v>
      </c>
      <c r="H110" s="497">
        <v>4.1444385186208503</v>
      </c>
    </row>
    <row r="111" spans="1:8" ht="15" thickBot="1" x14ac:dyDescent="0.35">
      <c r="A111" s="1557"/>
      <c r="B111" s="1560"/>
      <c r="C111" s="473" t="s">
        <v>17</v>
      </c>
      <c r="D111" s="651">
        <v>1765</v>
      </c>
      <c r="E111" s="495">
        <v>876</v>
      </c>
      <c r="F111" s="651">
        <v>1840</v>
      </c>
      <c r="G111" s="651">
        <v>1303</v>
      </c>
      <c r="H111" s="495">
        <v>857</v>
      </c>
    </row>
    <row r="112" spans="1:8" ht="15" thickBot="1" x14ac:dyDescent="0.35">
      <c r="A112" s="1557"/>
      <c r="B112" s="1560"/>
      <c r="C112" s="473" t="s">
        <v>18</v>
      </c>
      <c r="D112" s="502">
        <v>1707</v>
      </c>
      <c r="E112" s="496">
        <v>739</v>
      </c>
      <c r="F112" s="502">
        <v>1604</v>
      </c>
      <c r="G112" s="502">
        <v>1093</v>
      </c>
      <c r="H112" s="496">
        <v>731</v>
      </c>
    </row>
    <row r="113" spans="1:8" ht="15" thickBot="1" x14ac:dyDescent="0.35">
      <c r="A113" s="1557"/>
      <c r="B113" s="1560"/>
      <c r="C113" s="471" t="s">
        <v>252</v>
      </c>
      <c r="D113" s="495">
        <v>3</v>
      </c>
      <c r="E113" s="495">
        <v>2</v>
      </c>
      <c r="F113" s="495">
        <v>3</v>
      </c>
      <c r="G113" s="495">
        <v>3</v>
      </c>
      <c r="H113" s="495">
        <v>3</v>
      </c>
    </row>
    <row r="114" spans="1:8" ht="15" thickBot="1" x14ac:dyDescent="0.35">
      <c r="A114" s="1557"/>
      <c r="B114" s="1560"/>
      <c r="C114" s="473" t="s">
        <v>287</v>
      </c>
      <c r="D114" s="497">
        <v>3.6440562255247002</v>
      </c>
      <c r="E114" s="497">
        <v>3.45481704284999</v>
      </c>
      <c r="F114" s="497">
        <v>3.1125808090473899</v>
      </c>
      <c r="G114" s="497">
        <v>3.4071091812365202</v>
      </c>
      <c r="H114" s="497">
        <v>3.5146659757063801</v>
      </c>
    </row>
    <row r="115" spans="1:8" x14ac:dyDescent="0.3">
      <c r="A115" s="1558"/>
      <c r="B115" s="1561"/>
      <c r="C115" s="586" t="s">
        <v>254</v>
      </c>
      <c r="D115" s="781">
        <v>0.165401354716702</v>
      </c>
      <c r="E115" s="781">
        <v>0.23832718741814901</v>
      </c>
      <c r="F115" s="781">
        <v>0.14574350412002099</v>
      </c>
      <c r="G115" s="781">
        <v>0.19326211297392501</v>
      </c>
      <c r="H115" s="781">
        <v>0.24377890518694501</v>
      </c>
    </row>
    <row r="116" spans="1:8" ht="45" customHeight="1" x14ac:dyDescent="0.3">
      <c r="A116" s="1209" t="s">
        <v>1545</v>
      </c>
      <c r="B116" s="1209"/>
      <c r="C116" s="1209"/>
      <c r="D116" s="1209"/>
      <c r="E116" s="1209"/>
      <c r="F116" s="1209"/>
      <c r="G116" s="1209"/>
      <c r="H116" s="1209"/>
    </row>
    <row r="117" spans="1:8" ht="15.75" customHeight="1" x14ac:dyDescent="0.3">
      <c r="A117" s="1215" t="s">
        <v>290</v>
      </c>
      <c r="B117" s="1215"/>
      <c r="C117" s="1215"/>
      <c r="D117" s="1215"/>
      <c r="E117" s="1215"/>
      <c r="F117" s="1215"/>
    </row>
    <row r="118" spans="1:8" x14ac:dyDescent="0.3">
      <c r="A118" s="1215" t="s">
        <v>291</v>
      </c>
      <c r="B118" s="1215"/>
      <c r="C118" s="1215"/>
      <c r="D118" s="1215"/>
      <c r="E118" s="1215"/>
      <c r="F118" s="1215"/>
    </row>
  </sheetData>
  <mergeCells count="27">
    <mergeCell ref="A116:H116"/>
    <mergeCell ref="A117:F117"/>
    <mergeCell ref="A118:F118"/>
    <mergeCell ref="A80:A115"/>
    <mergeCell ref="B80:B85"/>
    <mergeCell ref="B86:B91"/>
    <mergeCell ref="B92:B97"/>
    <mergeCell ref="B98:B103"/>
    <mergeCell ref="B104:B109"/>
    <mergeCell ref="B110:B115"/>
    <mergeCell ref="A44:A79"/>
    <mergeCell ref="B44:B49"/>
    <mergeCell ref="B50:B55"/>
    <mergeCell ref="B56:B61"/>
    <mergeCell ref="B62:B67"/>
    <mergeCell ref="B68:B73"/>
    <mergeCell ref="B74:B79"/>
    <mergeCell ref="A1:H1"/>
    <mergeCell ref="A5:H5"/>
    <mergeCell ref="D6:H6"/>
    <mergeCell ref="A8:A43"/>
    <mergeCell ref="B8:B13"/>
    <mergeCell ref="B14:B19"/>
    <mergeCell ref="B20:B25"/>
    <mergeCell ref="B26:B31"/>
    <mergeCell ref="B32:B37"/>
    <mergeCell ref="B38:B43"/>
  </mergeCells>
  <hyperlinks>
    <hyperlink ref="A3" location="Kapitel6" display="&lt;  Zurück zur Übersicht"/>
  </hyperlinks>
  <pageMargins left="0.7" right="0.7" top="0.78740157499999996" bottom="0.78740157499999996"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5"/>
  <sheetViews>
    <sheetView showGridLines="0" workbookViewId="0">
      <selection sqref="A1:H1"/>
    </sheetView>
  </sheetViews>
  <sheetFormatPr baseColWidth="10" defaultColWidth="11.44140625" defaultRowHeight="14.4" x14ac:dyDescent="0.3"/>
  <cols>
    <col min="1" max="1" width="17.109375" style="443" customWidth="1"/>
    <col min="2" max="2" width="15.6640625" style="443" customWidth="1"/>
    <col min="3" max="3" width="22.88671875" style="443" customWidth="1"/>
    <col min="4" max="8" width="15.6640625" style="443" customWidth="1"/>
    <col min="9" max="16384" width="11.44140625" style="443"/>
  </cols>
  <sheetData>
    <row r="1" spans="1:8" ht="24.6" x14ac:dyDescent="0.4">
      <c r="A1" s="1304" t="s">
        <v>1551</v>
      </c>
      <c r="B1" s="1304"/>
      <c r="C1" s="1304"/>
      <c r="D1" s="1304"/>
      <c r="E1" s="1304"/>
      <c r="F1" s="1304"/>
      <c r="G1" s="1304"/>
      <c r="H1" s="1304"/>
    </row>
    <row r="3" spans="1:8" x14ac:dyDescent="0.3">
      <c r="A3" s="434" t="s">
        <v>7</v>
      </c>
    </row>
    <row r="5" spans="1:8" ht="27" customHeight="1" x14ac:dyDescent="0.3">
      <c r="A5" s="1417" t="s">
        <v>1552</v>
      </c>
      <c r="B5" s="1417"/>
      <c r="C5" s="1417"/>
      <c r="D5" s="1417"/>
      <c r="E5" s="1417"/>
      <c r="F5" s="1417"/>
      <c r="G5" s="1417"/>
      <c r="H5" s="1417"/>
    </row>
    <row r="6" spans="1:8" x14ac:dyDescent="0.3">
      <c r="A6" s="1108" t="s">
        <v>10</v>
      </c>
      <c r="B6" s="1108"/>
      <c r="C6" s="1108"/>
      <c r="D6" s="1478" t="s">
        <v>1550</v>
      </c>
      <c r="E6" s="1480"/>
      <c r="F6" s="1480"/>
      <c r="G6" s="1480"/>
      <c r="H6" s="1480"/>
    </row>
    <row r="7" spans="1:8" ht="21.6" x14ac:dyDescent="0.3">
      <c r="A7" s="1110"/>
      <c r="B7" s="1110"/>
      <c r="C7" s="1110"/>
      <c r="D7" s="697" t="s">
        <v>513</v>
      </c>
      <c r="E7" s="698" t="s">
        <v>514</v>
      </c>
      <c r="F7" s="698" t="s">
        <v>515</v>
      </c>
      <c r="G7" s="698" t="s">
        <v>516</v>
      </c>
      <c r="H7" s="698" t="s">
        <v>517</v>
      </c>
    </row>
    <row r="8" spans="1:8" ht="15" thickBot="1" x14ac:dyDescent="0.35">
      <c r="A8" s="1556" t="s">
        <v>1016</v>
      </c>
      <c r="B8" s="1559" t="s">
        <v>1045</v>
      </c>
      <c r="C8" s="471" t="s">
        <v>265</v>
      </c>
      <c r="D8" s="708">
        <v>5.3078017864853999</v>
      </c>
      <c r="E8" s="708">
        <v>2.3132373502728201</v>
      </c>
      <c r="F8" s="708">
        <v>8.9370103963813605</v>
      </c>
      <c r="G8" s="708">
        <v>12.3583296853745</v>
      </c>
      <c r="H8" s="708">
        <v>14.2214348502202</v>
      </c>
    </row>
    <row r="9" spans="1:8" ht="15" thickBot="1" x14ac:dyDescent="0.35">
      <c r="A9" s="1557"/>
      <c r="B9" s="1560"/>
      <c r="C9" s="473" t="s">
        <v>17</v>
      </c>
      <c r="D9" s="651">
        <v>1765</v>
      </c>
      <c r="E9" s="495">
        <v>876</v>
      </c>
      <c r="F9" s="651">
        <v>1840</v>
      </c>
      <c r="G9" s="651">
        <v>1303</v>
      </c>
      <c r="H9" s="495">
        <v>857</v>
      </c>
    </row>
    <row r="10" spans="1:8" ht="15" thickBot="1" x14ac:dyDescent="0.35">
      <c r="A10" s="1557"/>
      <c r="B10" s="1560"/>
      <c r="C10" s="473" t="s">
        <v>18</v>
      </c>
      <c r="D10" s="502">
        <v>1707</v>
      </c>
      <c r="E10" s="496">
        <v>739</v>
      </c>
      <c r="F10" s="502">
        <v>1604</v>
      </c>
      <c r="G10" s="502">
        <v>1093</v>
      </c>
      <c r="H10" s="496">
        <v>731</v>
      </c>
    </row>
    <row r="11" spans="1:8" ht="15" thickBot="1" x14ac:dyDescent="0.35">
      <c r="A11" s="1557"/>
      <c r="B11" s="1560"/>
      <c r="C11" s="471" t="s">
        <v>252</v>
      </c>
      <c r="D11" s="495">
        <v>0</v>
      </c>
      <c r="E11" s="495">
        <v>0</v>
      </c>
      <c r="F11" s="495">
        <v>0</v>
      </c>
      <c r="G11" s="495">
        <v>0</v>
      </c>
      <c r="H11" s="495">
        <v>0</v>
      </c>
    </row>
    <row r="12" spans="1:8" ht="15" thickBot="1" x14ac:dyDescent="0.35">
      <c r="A12" s="1557"/>
      <c r="B12" s="1560"/>
      <c r="C12" s="473" t="s">
        <v>287</v>
      </c>
      <c r="D12" s="497">
        <v>19.182564298722198</v>
      </c>
      <c r="E12" s="497">
        <v>15.169023473633599</v>
      </c>
      <c r="F12" s="497">
        <v>28.801389116094899</v>
      </c>
      <c r="G12" s="497">
        <v>29.922864087524101</v>
      </c>
      <c r="H12" s="497">
        <v>34.186359060010403</v>
      </c>
    </row>
    <row r="13" spans="1:8" x14ac:dyDescent="0.3">
      <c r="A13" s="1557"/>
      <c r="B13" s="1561"/>
      <c r="C13" s="586" t="s">
        <v>254</v>
      </c>
      <c r="D13" s="678">
        <v>0.87068418421344596</v>
      </c>
      <c r="E13" s="678">
        <v>1.04642030403112</v>
      </c>
      <c r="F13" s="678">
        <v>1.3485964319713799</v>
      </c>
      <c r="G13" s="678">
        <v>1.6973204062946099</v>
      </c>
      <c r="H13" s="678">
        <v>2.3711821383829101</v>
      </c>
    </row>
    <row r="14" spans="1:8" ht="15" thickBot="1" x14ac:dyDescent="0.35">
      <c r="A14" s="1557"/>
      <c r="B14" s="1559" t="s">
        <v>766</v>
      </c>
      <c r="C14" s="471" t="s">
        <v>265</v>
      </c>
      <c r="D14" s="708">
        <v>2.28832432479589</v>
      </c>
      <c r="E14" s="878">
        <v>0.33867968887111799</v>
      </c>
      <c r="F14" s="878">
        <v>0.45055800849307198</v>
      </c>
      <c r="G14" s="878">
        <v>1.3833673818008301</v>
      </c>
      <c r="H14" s="878">
        <v>2.4785941426622902</v>
      </c>
    </row>
    <row r="15" spans="1:8" ht="15" thickBot="1" x14ac:dyDescent="0.35">
      <c r="A15" s="1557"/>
      <c r="B15" s="1560"/>
      <c r="C15" s="473" t="s">
        <v>17</v>
      </c>
      <c r="D15" s="651">
        <v>1765</v>
      </c>
      <c r="E15" s="658">
        <v>876</v>
      </c>
      <c r="F15" s="658">
        <v>1840</v>
      </c>
      <c r="G15" s="658">
        <v>1303</v>
      </c>
      <c r="H15" s="658">
        <v>857</v>
      </c>
    </row>
    <row r="16" spans="1:8" ht="15" thickBot="1" x14ac:dyDescent="0.35">
      <c r="A16" s="1557"/>
      <c r="B16" s="1560"/>
      <c r="C16" s="473" t="s">
        <v>18</v>
      </c>
      <c r="D16" s="502">
        <v>1707</v>
      </c>
      <c r="E16" s="529">
        <v>739</v>
      </c>
      <c r="F16" s="529">
        <v>1604</v>
      </c>
      <c r="G16" s="529">
        <v>1093</v>
      </c>
      <c r="H16" s="529">
        <v>731</v>
      </c>
    </row>
    <row r="17" spans="1:8" ht="15" thickBot="1" x14ac:dyDescent="0.35">
      <c r="A17" s="1557"/>
      <c r="B17" s="1560"/>
      <c r="C17" s="471" t="s">
        <v>252</v>
      </c>
      <c r="D17" s="495">
        <v>0</v>
      </c>
      <c r="E17" s="658">
        <v>0</v>
      </c>
      <c r="F17" s="658">
        <v>0</v>
      </c>
      <c r="G17" s="658">
        <v>0</v>
      </c>
      <c r="H17" s="658">
        <v>0</v>
      </c>
    </row>
    <row r="18" spans="1:8" ht="15" thickBot="1" x14ac:dyDescent="0.35">
      <c r="A18" s="1557"/>
      <c r="B18" s="1560"/>
      <c r="C18" s="473" t="s">
        <v>287</v>
      </c>
      <c r="D18" s="497">
        <v>9.7517678978437292</v>
      </c>
      <c r="E18" s="531">
        <v>3.5302649279903702</v>
      </c>
      <c r="F18" s="531">
        <v>5.9179293556995098</v>
      </c>
      <c r="G18" s="531">
        <v>14.945260224163301</v>
      </c>
      <c r="H18" s="531">
        <v>21.693494767900599</v>
      </c>
    </row>
    <row r="19" spans="1:8" x14ac:dyDescent="0.3">
      <c r="A19" s="1557"/>
      <c r="B19" s="1561"/>
      <c r="C19" s="586" t="s">
        <v>254</v>
      </c>
      <c r="D19" s="781">
        <v>0.442626436411242</v>
      </c>
      <c r="E19" s="836">
        <v>0.24353188626012301</v>
      </c>
      <c r="F19" s="836">
        <v>0.27710116278020602</v>
      </c>
      <c r="G19" s="836">
        <v>0.84774288589680302</v>
      </c>
      <c r="H19" s="836">
        <v>1.5046711240133299</v>
      </c>
    </row>
    <row r="20" spans="1:8" ht="15" thickBot="1" x14ac:dyDescent="0.35">
      <c r="A20" s="1557"/>
      <c r="B20" s="1559" t="s">
        <v>1257</v>
      </c>
      <c r="C20" s="471" t="s">
        <v>265</v>
      </c>
      <c r="D20" s="708">
        <v>3.6547704050493799</v>
      </c>
      <c r="E20" s="708">
        <v>4.6273068519888403</v>
      </c>
      <c r="F20" s="708">
        <v>4.6495410829484101</v>
      </c>
      <c r="G20" s="708">
        <v>5.3264896985885404</v>
      </c>
      <c r="H20" s="708">
        <v>4.3442946548178796</v>
      </c>
    </row>
    <row r="21" spans="1:8" ht="15" thickBot="1" x14ac:dyDescent="0.35">
      <c r="A21" s="1557"/>
      <c r="B21" s="1560"/>
      <c r="C21" s="473" t="s">
        <v>17</v>
      </c>
      <c r="D21" s="651">
        <v>1765</v>
      </c>
      <c r="E21" s="495">
        <v>876</v>
      </c>
      <c r="F21" s="651">
        <v>1840</v>
      </c>
      <c r="G21" s="651">
        <v>1303</v>
      </c>
      <c r="H21" s="495">
        <v>857</v>
      </c>
    </row>
    <row r="22" spans="1:8" ht="15" thickBot="1" x14ac:dyDescent="0.35">
      <c r="A22" s="1557"/>
      <c r="B22" s="1560"/>
      <c r="C22" s="473" t="s">
        <v>18</v>
      </c>
      <c r="D22" s="502">
        <v>1707</v>
      </c>
      <c r="E22" s="496">
        <v>739</v>
      </c>
      <c r="F22" s="502">
        <v>1604</v>
      </c>
      <c r="G22" s="502">
        <v>1093</v>
      </c>
      <c r="H22" s="496">
        <v>731</v>
      </c>
    </row>
    <row r="23" spans="1:8" ht="15" thickBot="1" x14ac:dyDescent="0.35">
      <c r="A23" s="1557"/>
      <c r="B23" s="1560"/>
      <c r="C23" s="471" t="s">
        <v>252</v>
      </c>
      <c r="D23" s="495">
        <v>0</v>
      </c>
      <c r="E23" s="495">
        <v>0</v>
      </c>
      <c r="F23" s="495">
        <v>0</v>
      </c>
      <c r="G23" s="495">
        <v>0</v>
      </c>
      <c r="H23" s="495">
        <v>0</v>
      </c>
    </row>
    <row r="24" spans="1:8" ht="15" thickBot="1" x14ac:dyDescent="0.35">
      <c r="A24" s="1557"/>
      <c r="B24" s="1560"/>
      <c r="C24" s="473" t="s">
        <v>287</v>
      </c>
      <c r="D24" s="497">
        <v>20.2324798898286</v>
      </c>
      <c r="E24" s="497">
        <v>15.254980826193099</v>
      </c>
      <c r="F24" s="497">
        <v>15.6983800063357</v>
      </c>
      <c r="G24" s="497">
        <v>18.566332066042701</v>
      </c>
      <c r="H24" s="497">
        <v>13.3534580385792</v>
      </c>
    </row>
    <row r="25" spans="1:8" x14ac:dyDescent="0.3">
      <c r="A25" s="1557"/>
      <c r="B25" s="1561"/>
      <c r="C25" s="586" t="s">
        <v>254</v>
      </c>
      <c r="D25" s="781">
        <v>0.91833917369763896</v>
      </c>
      <c r="E25" s="781">
        <v>1.05234998824285</v>
      </c>
      <c r="F25" s="781">
        <v>0.73506104788690596</v>
      </c>
      <c r="G25" s="781">
        <v>1.0531416442477299</v>
      </c>
      <c r="H25" s="781">
        <v>0.92620220629938899</v>
      </c>
    </row>
    <row r="26" spans="1:8" ht="15" thickBot="1" x14ac:dyDescent="0.35">
      <c r="A26" s="1557"/>
      <c r="B26" s="1559" t="s">
        <v>1259</v>
      </c>
      <c r="C26" s="471" t="s">
        <v>265</v>
      </c>
      <c r="D26" s="878">
        <v>0.55264009714204698</v>
      </c>
      <c r="E26" s="878">
        <v>0.45458966339338402</v>
      </c>
      <c r="F26" s="878">
        <v>1.1691013112259501</v>
      </c>
      <c r="G26" s="878">
        <v>1.2608490036031099</v>
      </c>
      <c r="H26" s="878">
        <v>1.0560268123597401</v>
      </c>
    </row>
    <row r="27" spans="1:8" ht="15" thickBot="1" x14ac:dyDescent="0.35">
      <c r="A27" s="1557"/>
      <c r="B27" s="1560"/>
      <c r="C27" s="473" t="s">
        <v>17</v>
      </c>
      <c r="D27" s="658">
        <v>1765</v>
      </c>
      <c r="E27" s="658">
        <v>876</v>
      </c>
      <c r="F27" s="658">
        <v>1840</v>
      </c>
      <c r="G27" s="658">
        <v>1303</v>
      </c>
      <c r="H27" s="658">
        <v>857</v>
      </c>
    </row>
    <row r="28" spans="1:8" ht="15" thickBot="1" x14ac:dyDescent="0.35">
      <c r="A28" s="1557"/>
      <c r="B28" s="1560"/>
      <c r="C28" s="473" t="s">
        <v>18</v>
      </c>
      <c r="D28" s="529">
        <v>1707</v>
      </c>
      <c r="E28" s="529">
        <v>739</v>
      </c>
      <c r="F28" s="529">
        <v>1604</v>
      </c>
      <c r="G28" s="529">
        <v>1093</v>
      </c>
      <c r="H28" s="529">
        <v>731</v>
      </c>
    </row>
    <row r="29" spans="1:8" ht="15" thickBot="1" x14ac:dyDescent="0.35">
      <c r="A29" s="1557"/>
      <c r="B29" s="1560"/>
      <c r="C29" s="471" t="s">
        <v>252</v>
      </c>
      <c r="D29" s="658">
        <v>0</v>
      </c>
      <c r="E29" s="658">
        <v>0</v>
      </c>
      <c r="F29" s="658">
        <v>0</v>
      </c>
      <c r="G29" s="658">
        <v>0</v>
      </c>
      <c r="H29" s="658">
        <v>0</v>
      </c>
    </row>
    <row r="30" spans="1:8" ht="15" thickBot="1" x14ac:dyDescent="0.35">
      <c r="A30" s="1557"/>
      <c r="B30" s="1560"/>
      <c r="C30" s="473" t="s">
        <v>287</v>
      </c>
      <c r="D30" s="531">
        <v>8.3753260155043794</v>
      </c>
      <c r="E30" s="531">
        <v>4.8624185826273099</v>
      </c>
      <c r="F30" s="531">
        <v>13.130517042046201</v>
      </c>
      <c r="G30" s="531">
        <v>17.0021140762904</v>
      </c>
      <c r="H30" s="531">
        <v>9.9780262186538593</v>
      </c>
    </row>
    <row r="31" spans="1:8" x14ac:dyDescent="0.3">
      <c r="A31" s="1557"/>
      <c r="B31" s="1561"/>
      <c r="C31" s="586" t="s">
        <v>254</v>
      </c>
      <c r="D31" s="836">
        <v>0.38015062979962599</v>
      </c>
      <c r="E31" s="836">
        <v>0.33542920810976901</v>
      </c>
      <c r="F31" s="836">
        <v>0.61482341568544097</v>
      </c>
      <c r="G31" s="836">
        <v>0.96441420471740402</v>
      </c>
      <c r="H31" s="836">
        <v>0.69208064843806405</v>
      </c>
    </row>
    <row r="32" spans="1:8" ht="15" thickBot="1" x14ac:dyDescent="0.35">
      <c r="A32" s="1557"/>
      <c r="B32" s="1559" t="s">
        <v>768</v>
      </c>
      <c r="C32" s="471" t="s">
        <v>265</v>
      </c>
      <c r="D32" s="708">
        <v>12.6245595390969</v>
      </c>
      <c r="E32" s="708">
        <v>11.8909426824492</v>
      </c>
      <c r="F32" s="708">
        <v>14.448219434461601</v>
      </c>
      <c r="G32" s="708">
        <v>16.282284147600699</v>
      </c>
      <c r="H32" s="708">
        <v>16.729544679386699</v>
      </c>
    </row>
    <row r="33" spans="1:8" ht="15" thickBot="1" x14ac:dyDescent="0.35">
      <c r="A33" s="1557"/>
      <c r="B33" s="1560"/>
      <c r="C33" s="473" t="s">
        <v>17</v>
      </c>
      <c r="D33" s="651">
        <v>1765</v>
      </c>
      <c r="E33" s="495">
        <v>876</v>
      </c>
      <c r="F33" s="651">
        <v>1840</v>
      </c>
      <c r="G33" s="651">
        <v>1303</v>
      </c>
      <c r="H33" s="495">
        <v>857</v>
      </c>
    </row>
    <row r="34" spans="1:8" ht="15" thickBot="1" x14ac:dyDescent="0.35">
      <c r="A34" s="1557"/>
      <c r="B34" s="1560"/>
      <c r="C34" s="473" t="s">
        <v>18</v>
      </c>
      <c r="D34" s="502">
        <v>1707</v>
      </c>
      <c r="E34" s="496">
        <v>739</v>
      </c>
      <c r="F34" s="502">
        <v>1604</v>
      </c>
      <c r="G34" s="502">
        <v>1093</v>
      </c>
      <c r="H34" s="496">
        <v>731</v>
      </c>
    </row>
    <row r="35" spans="1:8" ht="15" thickBot="1" x14ac:dyDescent="0.35">
      <c r="A35" s="1557"/>
      <c r="B35" s="1560"/>
      <c r="C35" s="471" t="s">
        <v>252</v>
      </c>
      <c r="D35" s="495">
        <v>0</v>
      </c>
      <c r="E35" s="495">
        <v>0</v>
      </c>
      <c r="F35" s="495">
        <v>0</v>
      </c>
      <c r="G35" s="497">
        <v>0.68200000000000005</v>
      </c>
      <c r="H35" s="495">
        <v>0</v>
      </c>
    </row>
    <row r="36" spans="1:8" ht="15" thickBot="1" x14ac:dyDescent="0.35">
      <c r="A36" s="1557"/>
      <c r="B36" s="1560"/>
      <c r="C36" s="473" t="s">
        <v>287</v>
      </c>
      <c r="D36" s="497">
        <v>36.225507616395397</v>
      </c>
      <c r="E36" s="497">
        <v>44.016390374358899</v>
      </c>
      <c r="F36" s="497">
        <v>41.025610964036098</v>
      </c>
      <c r="G36" s="497">
        <v>43.8577720038626</v>
      </c>
      <c r="H36" s="497">
        <v>46.196255221306103</v>
      </c>
    </row>
    <row r="37" spans="1:8" x14ac:dyDescent="0.3">
      <c r="A37" s="1557"/>
      <c r="B37" s="1561"/>
      <c r="C37" s="586" t="s">
        <v>254</v>
      </c>
      <c r="D37" s="781">
        <v>1.6442523562295699</v>
      </c>
      <c r="E37" s="781">
        <v>3.03642780156208</v>
      </c>
      <c r="F37" s="781">
        <v>1.9209834755722599</v>
      </c>
      <c r="G37" s="781">
        <v>2.4877528828468498</v>
      </c>
      <c r="H37" s="781">
        <v>3.20419425328841</v>
      </c>
    </row>
    <row r="38" spans="1:8" ht="15" thickBot="1" x14ac:dyDescent="0.35">
      <c r="A38" s="1557"/>
      <c r="B38" s="1559" t="s">
        <v>855</v>
      </c>
      <c r="C38" s="471" t="s">
        <v>265</v>
      </c>
      <c r="D38" s="497">
        <v>0.55028393499981398</v>
      </c>
      <c r="E38" s="531">
        <v>0.97655447120870997</v>
      </c>
      <c r="F38" s="497">
        <v>2.1512854642714698</v>
      </c>
      <c r="G38" s="497">
        <v>1.9856984563547799</v>
      </c>
      <c r="H38" s="497">
        <v>2.2673401972264098</v>
      </c>
    </row>
    <row r="39" spans="1:8" ht="15" thickBot="1" x14ac:dyDescent="0.35">
      <c r="A39" s="1557"/>
      <c r="B39" s="1560"/>
      <c r="C39" s="473" t="s">
        <v>17</v>
      </c>
      <c r="D39" s="651">
        <v>1765</v>
      </c>
      <c r="E39" s="658">
        <v>876</v>
      </c>
      <c r="F39" s="651">
        <v>1840</v>
      </c>
      <c r="G39" s="651">
        <v>1303</v>
      </c>
      <c r="H39" s="495">
        <v>857</v>
      </c>
    </row>
    <row r="40" spans="1:8" ht="15" thickBot="1" x14ac:dyDescent="0.35">
      <c r="A40" s="1557"/>
      <c r="B40" s="1560"/>
      <c r="C40" s="473" t="s">
        <v>18</v>
      </c>
      <c r="D40" s="502">
        <v>1707</v>
      </c>
      <c r="E40" s="529">
        <v>739</v>
      </c>
      <c r="F40" s="502">
        <v>1604</v>
      </c>
      <c r="G40" s="502">
        <v>1093</v>
      </c>
      <c r="H40" s="496">
        <v>731</v>
      </c>
    </row>
    <row r="41" spans="1:8" ht="15" thickBot="1" x14ac:dyDescent="0.35">
      <c r="A41" s="1557"/>
      <c r="B41" s="1560"/>
      <c r="C41" s="471" t="s">
        <v>252</v>
      </c>
      <c r="D41" s="495">
        <v>0</v>
      </c>
      <c r="E41" s="658">
        <v>0</v>
      </c>
      <c r="F41" s="495">
        <v>0</v>
      </c>
      <c r="G41" s="495">
        <v>0</v>
      </c>
      <c r="H41" s="495">
        <v>0</v>
      </c>
    </row>
    <row r="42" spans="1:8" ht="15" thickBot="1" x14ac:dyDescent="0.35">
      <c r="A42" s="1557"/>
      <c r="B42" s="1560"/>
      <c r="C42" s="473" t="s">
        <v>287</v>
      </c>
      <c r="D42" s="497">
        <v>4.1566650891642798</v>
      </c>
      <c r="E42" s="531">
        <v>9.0396428700013693</v>
      </c>
      <c r="F42" s="497">
        <v>14.558901551541499</v>
      </c>
      <c r="G42" s="497">
        <v>11.9120454763464</v>
      </c>
      <c r="H42" s="497">
        <v>15.749704851040599</v>
      </c>
    </row>
    <row r="43" spans="1:8" x14ac:dyDescent="0.3">
      <c r="A43" s="1557"/>
      <c r="B43" s="1561"/>
      <c r="C43" s="586" t="s">
        <v>254</v>
      </c>
      <c r="D43" s="781">
        <v>0.18866833942783101</v>
      </c>
      <c r="E43" s="836">
        <v>0.62359095539679199</v>
      </c>
      <c r="F43" s="781">
        <v>0.68170610128174203</v>
      </c>
      <c r="G43" s="781">
        <v>0.67568925917562705</v>
      </c>
      <c r="H43" s="781">
        <v>1.09240702591447</v>
      </c>
    </row>
    <row r="44" spans="1:8" ht="15" thickBot="1" x14ac:dyDescent="0.35">
      <c r="A44" s="1557"/>
      <c r="B44" s="1559" t="s">
        <v>720</v>
      </c>
      <c r="C44" s="471" t="s">
        <v>265</v>
      </c>
      <c r="D44" s="878">
        <v>0.33086967707119203</v>
      </c>
      <c r="E44" s="878">
        <v>0.45094430995195001</v>
      </c>
      <c r="F44" s="878">
        <v>0.18098442225237901</v>
      </c>
      <c r="G44" s="878">
        <v>0.297445019028788</v>
      </c>
      <c r="H44" s="878">
        <v>0.14726446297764001</v>
      </c>
    </row>
    <row r="45" spans="1:8" ht="15" thickBot="1" x14ac:dyDescent="0.35">
      <c r="A45" s="1557"/>
      <c r="B45" s="1560"/>
      <c r="C45" s="473" t="s">
        <v>17</v>
      </c>
      <c r="D45" s="658">
        <v>1765</v>
      </c>
      <c r="E45" s="658">
        <v>876</v>
      </c>
      <c r="F45" s="658">
        <v>1840</v>
      </c>
      <c r="G45" s="658">
        <v>1303</v>
      </c>
      <c r="H45" s="658">
        <v>857</v>
      </c>
    </row>
    <row r="46" spans="1:8" ht="15" thickBot="1" x14ac:dyDescent="0.35">
      <c r="A46" s="1557"/>
      <c r="B46" s="1560"/>
      <c r="C46" s="473" t="s">
        <v>18</v>
      </c>
      <c r="D46" s="529">
        <v>1707</v>
      </c>
      <c r="E46" s="529">
        <v>739</v>
      </c>
      <c r="F46" s="529">
        <v>1604</v>
      </c>
      <c r="G46" s="529">
        <v>1093</v>
      </c>
      <c r="H46" s="529">
        <v>731</v>
      </c>
    </row>
    <row r="47" spans="1:8" ht="15" thickBot="1" x14ac:dyDescent="0.35">
      <c r="A47" s="1557"/>
      <c r="B47" s="1560"/>
      <c r="C47" s="471" t="s">
        <v>252</v>
      </c>
      <c r="D47" s="658">
        <v>0</v>
      </c>
      <c r="E47" s="658">
        <v>0</v>
      </c>
      <c r="F47" s="658">
        <v>0</v>
      </c>
      <c r="G47" s="658">
        <v>0</v>
      </c>
      <c r="H47" s="658">
        <v>0</v>
      </c>
    </row>
    <row r="48" spans="1:8" ht="15" thickBot="1" x14ac:dyDescent="0.35">
      <c r="A48" s="1557"/>
      <c r="B48" s="1560"/>
      <c r="C48" s="473" t="s">
        <v>287</v>
      </c>
      <c r="D48" s="531">
        <v>6.3586540541374097</v>
      </c>
      <c r="E48" s="531">
        <v>7.36646807196417</v>
      </c>
      <c r="F48" s="531">
        <v>3.5931199729880099</v>
      </c>
      <c r="G48" s="531">
        <v>4.0990202188881097</v>
      </c>
      <c r="H48" s="531">
        <v>1.90760771415698</v>
      </c>
    </row>
    <row r="49" spans="1:8" x14ac:dyDescent="0.3">
      <c r="A49" s="1557"/>
      <c r="B49" s="1561"/>
      <c r="C49" s="586" t="s">
        <v>254</v>
      </c>
      <c r="D49" s="836">
        <v>0.28861519406927999</v>
      </c>
      <c r="E49" s="836">
        <v>0.508168622251712</v>
      </c>
      <c r="F49" s="836">
        <v>0.168244273069068</v>
      </c>
      <c r="G49" s="836">
        <v>0.232509516568428</v>
      </c>
      <c r="H49" s="836">
        <v>0.13231257914627201</v>
      </c>
    </row>
    <row r="50" spans="1:8" ht="15" thickBot="1" x14ac:dyDescent="0.35">
      <c r="A50" s="1557"/>
      <c r="B50" s="1559" t="s">
        <v>865</v>
      </c>
      <c r="C50" s="471" t="s">
        <v>265</v>
      </c>
      <c r="D50" s="497">
        <v>25.3092497646407</v>
      </c>
      <c r="E50" s="497">
        <v>21.052255018136002</v>
      </c>
      <c r="F50" s="497">
        <v>31.9867001200343</v>
      </c>
      <c r="G50" s="497">
        <v>38.894463392351298</v>
      </c>
      <c r="H50" s="497">
        <v>41.244499799650796</v>
      </c>
    </row>
    <row r="51" spans="1:8" ht="15" thickBot="1" x14ac:dyDescent="0.35">
      <c r="A51" s="1557"/>
      <c r="B51" s="1560"/>
      <c r="C51" s="473" t="s">
        <v>17</v>
      </c>
      <c r="D51" s="651">
        <v>1765</v>
      </c>
      <c r="E51" s="495">
        <v>876</v>
      </c>
      <c r="F51" s="651">
        <v>1840</v>
      </c>
      <c r="G51" s="651">
        <v>1303</v>
      </c>
      <c r="H51" s="485">
        <v>857</v>
      </c>
    </row>
    <row r="52" spans="1:8" ht="15" thickBot="1" x14ac:dyDescent="0.35">
      <c r="A52" s="1557"/>
      <c r="B52" s="1560"/>
      <c r="C52" s="473" t="s">
        <v>18</v>
      </c>
      <c r="D52" s="502">
        <v>1707</v>
      </c>
      <c r="E52" s="496">
        <v>739</v>
      </c>
      <c r="F52" s="502">
        <v>1604</v>
      </c>
      <c r="G52" s="502">
        <v>1093</v>
      </c>
      <c r="H52" s="496">
        <v>731</v>
      </c>
    </row>
    <row r="53" spans="1:8" ht="15" thickBot="1" x14ac:dyDescent="0.35">
      <c r="A53" s="1557"/>
      <c r="B53" s="1560"/>
      <c r="C53" s="471" t="s">
        <v>252</v>
      </c>
      <c r="D53" s="497">
        <v>7.2279999999999998</v>
      </c>
      <c r="E53" s="497">
        <v>4.4960000000000004</v>
      </c>
      <c r="F53" s="497">
        <v>10.52</v>
      </c>
      <c r="G53" s="497">
        <v>16.405000000000001</v>
      </c>
      <c r="H53" s="497">
        <v>16.439</v>
      </c>
    </row>
    <row r="54" spans="1:8" ht="15" thickBot="1" x14ac:dyDescent="0.35">
      <c r="A54" s="1557"/>
      <c r="B54" s="1560"/>
      <c r="C54" s="473" t="s">
        <v>287</v>
      </c>
      <c r="D54" s="497">
        <v>46.647497202091401</v>
      </c>
      <c r="E54" s="497">
        <v>49.211837849014202</v>
      </c>
      <c r="F54" s="497">
        <v>54.181214428326399</v>
      </c>
      <c r="G54" s="497">
        <v>58.379788152509597</v>
      </c>
      <c r="H54" s="497">
        <v>61.343664331125602</v>
      </c>
    </row>
    <row r="55" spans="1:8" x14ac:dyDescent="0.3">
      <c r="A55" s="1558"/>
      <c r="B55" s="1561"/>
      <c r="C55" s="586" t="s">
        <v>254</v>
      </c>
      <c r="D55" s="781">
        <v>2.1172997214823499</v>
      </c>
      <c r="E55" s="781">
        <v>3.3948306832938102</v>
      </c>
      <c r="F55" s="781">
        <v>2.5369815380566099</v>
      </c>
      <c r="G55" s="781">
        <v>3.3114880131987299</v>
      </c>
      <c r="H55" s="781">
        <v>4.2548257598765797</v>
      </c>
    </row>
    <row r="56" spans="1:8" ht="15" thickBot="1" x14ac:dyDescent="0.35">
      <c r="A56" s="1556" t="s">
        <v>1544</v>
      </c>
      <c r="B56" s="1559" t="s">
        <v>1045</v>
      </c>
      <c r="C56" s="471" t="s">
        <v>265</v>
      </c>
      <c r="D56" s="708">
        <v>10.1103396105041</v>
      </c>
      <c r="E56" s="708">
        <v>5.6611224186043403</v>
      </c>
      <c r="F56" s="708">
        <v>15.103457998526901</v>
      </c>
      <c r="G56" s="708">
        <v>20.225522403108901</v>
      </c>
      <c r="H56" s="708">
        <v>20.4606105687777</v>
      </c>
    </row>
    <row r="57" spans="1:8" ht="15" thickBot="1" x14ac:dyDescent="0.35">
      <c r="A57" s="1557"/>
      <c r="B57" s="1560"/>
      <c r="C57" s="473" t="s">
        <v>17</v>
      </c>
      <c r="D57" s="651">
        <v>1765</v>
      </c>
      <c r="E57" s="495">
        <v>876</v>
      </c>
      <c r="F57" s="651">
        <v>1840</v>
      </c>
      <c r="G57" s="651">
        <v>1303</v>
      </c>
      <c r="H57" s="495">
        <v>857</v>
      </c>
    </row>
    <row r="58" spans="1:8" ht="15" thickBot="1" x14ac:dyDescent="0.35">
      <c r="A58" s="1557"/>
      <c r="B58" s="1560"/>
      <c r="C58" s="473" t="s">
        <v>18</v>
      </c>
      <c r="D58" s="502">
        <v>1707</v>
      </c>
      <c r="E58" s="496">
        <v>739</v>
      </c>
      <c r="F58" s="502">
        <v>1604</v>
      </c>
      <c r="G58" s="502">
        <v>1093</v>
      </c>
      <c r="H58" s="496">
        <v>731</v>
      </c>
    </row>
    <row r="59" spans="1:8" ht="15" thickBot="1" x14ac:dyDescent="0.35">
      <c r="A59" s="1557"/>
      <c r="B59" s="1560"/>
      <c r="C59" s="471" t="s">
        <v>252</v>
      </c>
      <c r="D59" s="495">
        <v>0</v>
      </c>
      <c r="E59" s="495">
        <v>0</v>
      </c>
      <c r="F59" s="495">
        <v>0</v>
      </c>
      <c r="G59" s="495">
        <v>0</v>
      </c>
      <c r="H59" s="495">
        <v>0</v>
      </c>
    </row>
    <row r="60" spans="1:8" ht="15" thickBot="1" x14ac:dyDescent="0.35">
      <c r="A60" s="1557"/>
      <c r="B60" s="1560"/>
      <c r="C60" s="473" t="s">
        <v>287</v>
      </c>
      <c r="D60" s="497">
        <v>31.203917128719699</v>
      </c>
      <c r="E60" s="497">
        <v>22.566950213450401</v>
      </c>
      <c r="F60" s="497">
        <v>42.482030973637201</v>
      </c>
      <c r="G60" s="497">
        <v>44.435051798081702</v>
      </c>
      <c r="H60" s="497">
        <v>37.5905331252563</v>
      </c>
    </row>
    <row r="61" spans="1:8" x14ac:dyDescent="0.3">
      <c r="A61" s="1557"/>
      <c r="B61" s="1561"/>
      <c r="C61" s="586" t="s">
        <v>254</v>
      </c>
      <c r="D61" s="678">
        <v>1.4163256124882599</v>
      </c>
      <c r="E61" s="678">
        <v>1.55675907183214</v>
      </c>
      <c r="F61" s="678">
        <v>1.9891788956085199</v>
      </c>
      <c r="G61" s="678">
        <v>2.5204980362520701</v>
      </c>
      <c r="H61" s="678">
        <v>2.60729727206206</v>
      </c>
    </row>
    <row r="62" spans="1:8" ht="15" thickBot="1" x14ac:dyDescent="0.35">
      <c r="A62" s="1557"/>
      <c r="B62" s="1559" t="s">
        <v>766</v>
      </c>
      <c r="C62" s="471" t="s">
        <v>265</v>
      </c>
      <c r="D62" s="708">
        <v>9.1280730143319406</v>
      </c>
      <c r="E62" s="878">
        <v>1.02152494101842</v>
      </c>
      <c r="F62" s="708">
        <v>0.81132730377751405</v>
      </c>
      <c r="G62" s="708">
        <v>1.6224378071227701</v>
      </c>
      <c r="H62" s="878">
        <v>2.5579588024075299</v>
      </c>
    </row>
    <row r="63" spans="1:8" ht="15" thickBot="1" x14ac:dyDescent="0.35">
      <c r="A63" s="1557"/>
      <c r="B63" s="1560"/>
      <c r="C63" s="473" t="s">
        <v>17</v>
      </c>
      <c r="D63" s="651">
        <v>1765</v>
      </c>
      <c r="E63" s="658">
        <v>876</v>
      </c>
      <c r="F63" s="651">
        <v>1840</v>
      </c>
      <c r="G63" s="651">
        <v>1303</v>
      </c>
      <c r="H63" s="658">
        <v>857</v>
      </c>
    </row>
    <row r="64" spans="1:8" ht="15" thickBot="1" x14ac:dyDescent="0.35">
      <c r="A64" s="1557"/>
      <c r="B64" s="1560"/>
      <c r="C64" s="473" t="s">
        <v>18</v>
      </c>
      <c r="D64" s="502">
        <v>1707</v>
      </c>
      <c r="E64" s="529">
        <v>739</v>
      </c>
      <c r="F64" s="502">
        <v>1604</v>
      </c>
      <c r="G64" s="502">
        <v>1093</v>
      </c>
      <c r="H64" s="529">
        <v>731</v>
      </c>
    </row>
    <row r="65" spans="1:8" ht="15" thickBot="1" x14ac:dyDescent="0.35">
      <c r="A65" s="1557"/>
      <c r="B65" s="1560"/>
      <c r="C65" s="471" t="s">
        <v>252</v>
      </c>
      <c r="D65" s="495">
        <v>0</v>
      </c>
      <c r="E65" s="658">
        <v>0</v>
      </c>
      <c r="F65" s="495">
        <v>0</v>
      </c>
      <c r="G65" s="495">
        <v>0</v>
      </c>
      <c r="H65" s="658">
        <v>0</v>
      </c>
    </row>
    <row r="66" spans="1:8" ht="15" thickBot="1" x14ac:dyDescent="0.35">
      <c r="A66" s="1557"/>
      <c r="B66" s="1560"/>
      <c r="C66" s="473" t="s">
        <v>287</v>
      </c>
      <c r="D66" s="497">
        <v>24.677073908352099</v>
      </c>
      <c r="E66" s="531">
        <v>10.046506698246199</v>
      </c>
      <c r="F66" s="497">
        <v>7.8314633338382098</v>
      </c>
      <c r="G66" s="497">
        <v>13.7814678583656</v>
      </c>
      <c r="H66" s="531">
        <v>19.9784103793836</v>
      </c>
    </row>
    <row r="67" spans="1:8" x14ac:dyDescent="0.3">
      <c r="A67" s="1557"/>
      <c r="B67" s="1561"/>
      <c r="C67" s="586" t="s">
        <v>254</v>
      </c>
      <c r="D67" s="781">
        <v>1.1200764209662899</v>
      </c>
      <c r="E67" s="836">
        <v>0.69304847552662796</v>
      </c>
      <c r="F67" s="781">
        <v>0.36670049026305201</v>
      </c>
      <c r="G67" s="781">
        <v>0.78172886647070705</v>
      </c>
      <c r="H67" s="836">
        <v>1.3857120543817201</v>
      </c>
    </row>
    <row r="68" spans="1:8" ht="15" thickBot="1" x14ac:dyDescent="0.35">
      <c r="A68" s="1557"/>
      <c r="B68" s="1559" t="s">
        <v>1257</v>
      </c>
      <c r="C68" s="471" t="s">
        <v>265</v>
      </c>
      <c r="D68" s="708">
        <v>8.9968426566034392</v>
      </c>
      <c r="E68" s="708">
        <v>13.4546381445568</v>
      </c>
      <c r="F68" s="708">
        <v>12.2128743472023</v>
      </c>
      <c r="G68" s="708">
        <v>11.1787165754203</v>
      </c>
      <c r="H68" s="708">
        <v>10.1338986727266</v>
      </c>
    </row>
    <row r="69" spans="1:8" ht="15" thickBot="1" x14ac:dyDescent="0.35">
      <c r="A69" s="1557"/>
      <c r="B69" s="1560"/>
      <c r="C69" s="473" t="s">
        <v>17</v>
      </c>
      <c r="D69" s="651">
        <v>1765</v>
      </c>
      <c r="E69" s="495">
        <v>876</v>
      </c>
      <c r="F69" s="651">
        <v>1840</v>
      </c>
      <c r="G69" s="651">
        <v>1303</v>
      </c>
      <c r="H69" s="495">
        <v>857</v>
      </c>
    </row>
    <row r="70" spans="1:8" ht="15" thickBot="1" x14ac:dyDescent="0.35">
      <c r="A70" s="1557"/>
      <c r="B70" s="1560"/>
      <c r="C70" s="473" t="s">
        <v>18</v>
      </c>
      <c r="D70" s="502">
        <v>1707</v>
      </c>
      <c r="E70" s="496">
        <v>739</v>
      </c>
      <c r="F70" s="502">
        <v>1604</v>
      </c>
      <c r="G70" s="502">
        <v>1093</v>
      </c>
      <c r="H70" s="496">
        <v>731</v>
      </c>
    </row>
    <row r="71" spans="1:8" ht="15" thickBot="1" x14ac:dyDescent="0.35">
      <c r="A71" s="1557"/>
      <c r="B71" s="1560"/>
      <c r="C71" s="471" t="s">
        <v>252</v>
      </c>
      <c r="D71" s="495">
        <v>0</v>
      </c>
      <c r="E71" s="495">
        <v>0</v>
      </c>
      <c r="F71" s="495">
        <v>0</v>
      </c>
      <c r="G71" s="495">
        <v>0</v>
      </c>
      <c r="H71" s="495">
        <v>0</v>
      </c>
    </row>
    <row r="72" spans="1:8" ht="15" thickBot="1" x14ac:dyDescent="0.35">
      <c r="A72" s="1557"/>
      <c r="B72" s="1560"/>
      <c r="C72" s="473" t="s">
        <v>287</v>
      </c>
      <c r="D72" s="497">
        <v>28.400968940623699</v>
      </c>
      <c r="E72" s="497">
        <v>30.707591024038901</v>
      </c>
      <c r="F72" s="497">
        <v>28.163595260465701</v>
      </c>
      <c r="G72" s="497">
        <v>22.374287299712702</v>
      </c>
      <c r="H72" s="497">
        <v>23.155218053302701</v>
      </c>
    </row>
    <row r="73" spans="1:8" x14ac:dyDescent="0.3">
      <c r="A73" s="1557"/>
      <c r="B73" s="1561"/>
      <c r="C73" s="586" t="s">
        <v>254</v>
      </c>
      <c r="D73" s="781">
        <v>1.2891016074730699</v>
      </c>
      <c r="E73" s="781">
        <v>2.1183332461242999</v>
      </c>
      <c r="F73" s="781">
        <v>1.3187323683122401</v>
      </c>
      <c r="G73" s="781">
        <v>1.2691410253717801</v>
      </c>
      <c r="H73" s="781">
        <v>1.6060569469235599</v>
      </c>
    </row>
    <row r="74" spans="1:8" ht="15" thickBot="1" x14ac:dyDescent="0.35">
      <c r="A74" s="1557"/>
      <c r="B74" s="1559" t="s">
        <v>1259</v>
      </c>
      <c r="C74" s="471" t="s">
        <v>265</v>
      </c>
      <c r="D74" s="878">
        <v>1.3408057066986401</v>
      </c>
      <c r="E74" s="878">
        <v>2.6611599166917999</v>
      </c>
      <c r="F74" s="708">
        <v>1.9956173273031099</v>
      </c>
      <c r="G74" s="878">
        <v>2.29019106307753</v>
      </c>
      <c r="H74" s="878">
        <v>1.59706762232356</v>
      </c>
    </row>
    <row r="75" spans="1:8" ht="15" thickBot="1" x14ac:dyDescent="0.35">
      <c r="A75" s="1557"/>
      <c r="B75" s="1560"/>
      <c r="C75" s="473" t="s">
        <v>17</v>
      </c>
      <c r="D75" s="658">
        <v>1765</v>
      </c>
      <c r="E75" s="658">
        <v>876</v>
      </c>
      <c r="F75" s="651">
        <v>1840</v>
      </c>
      <c r="G75" s="658">
        <v>1303</v>
      </c>
      <c r="H75" s="658">
        <v>857</v>
      </c>
    </row>
    <row r="76" spans="1:8" ht="15" thickBot="1" x14ac:dyDescent="0.35">
      <c r="A76" s="1557"/>
      <c r="B76" s="1560"/>
      <c r="C76" s="473" t="s">
        <v>18</v>
      </c>
      <c r="D76" s="529">
        <v>1707</v>
      </c>
      <c r="E76" s="529">
        <v>739</v>
      </c>
      <c r="F76" s="502">
        <v>1604</v>
      </c>
      <c r="G76" s="529">
        <v>1093</v>
      </c>
      <c r="H76" s="529">
        <v>731</v>
      </c>
    </row>
    <row r="77" spans="1:8" ht="15" thickBot="1" x14ac:dyDescent="0.35">
      <c r="A77" s="1557"/>
      <c r="B77" s="1560"/>
      <c r="C77" s="471" t="s">
        <v>252</v>
      </c>
      <c r="D77" s="658">
        <v>0</v>
      </c>
      <c r="E77" s="658">
        <v>0</v>
      </c>
      <c r="F77" s="495">
        <v>0</v>
      </c>
      <c r="G77" s="658">
        <v>0</v>
      </c>
      <c r="H77" s="658">
        <v>0</v>
      </c>
    </row>
    <row r="78" spans="1:8" ht="15" thickBot="1" x14ac:dyDescent="0.35">
      <c r="A78" s="1557"/>
      <c r="B78" s="1560"/>
      <c r="C78" s="473" t="s">
        <v>287</v>
      </c>
      <c r="D78" s="531">
        <v>15.589497238524499</v>
      </c>
      <c r="E78" s="531">
        <v>31.745726271984701</v>
      </c>
      <c r="F78" s="497">
        <v>21.015618600456602</v>
      </c>
      <c r="G78" s="531">
        <v>26.437976217388499</v>
      </c>
      <c r="H78" s="531">
        <v>13.045104437510799</v>
      </c>
    </row>
    <row r="79" spans="1:8" x14ac:dyDescent="0.3">
      <c r="A79" s="1557"/>
      <c r="B79" s="1561"/>
      <c r="C79" s="586" t="s">
        <v>254</v>
      </c>
      <c r="D79" s="836">
        <v>0.70759719472576599</v>
      </c>
      <c r="E79" s="836">
        <v>2.1899479946721598</v>
      </c>
      <c r="F79" s="781">
        <v>0.98403546252598095</v>
      </c>
      <c r="G79" s="836">
        <v>1.49964643770897</v>
      </c>
      <c r="H79" s="836">
        <v>0.90481465374148196</v>
      </c>
    </row>
    <row r="80" spans="1:8" ht="15" thickBot="1" x14ac:dyDescent="0.35">
      <c r="A80" s="1557"/>
      <c r="B80" s="1559" t="s">
        <v>768</v>
      </c>
      <c r="C80" s="471" t="s">
        <v>265</v>
      </c>
      <c r="D80" s="708">
        <v>38.327131613620303</v>
      </c>
      <c r="E80" s="708">
        <v>42.802469002443203</v>
      </c>
      <c r="F80" s="708">
        <v>41.325515873949598</v>
      </c>
      <c r="G80" s="708">
        <v>42.660445736606597</v>
      </c>
      <c r="H80" s="708">
        <v>44.285839394158998</v>
      </c>
    </row>
    <row r="81" spans="1:8" ht="15" thickBot="1" x14ac:dyDescent="0.35">
      <c r="A81" s="1557"/>
      <c r="B81" s="1560"/>
      <c r="C81" s="473" t="s">
        <v>17</v>
      </c>
      <c r="D81" s="651">
        <v>1765</v>
      </c>
      <c r="E81" s="495">
        <v>876</v>
      </c>
      <c r="F81" s="651">
        <v>1840</v>
      </c>
      <c r="G81" s="651">
        <v>1303</v>
      </c>
      <c r="H81" s="495">
        <v>857</v>
      </c>
    </row>
    <row r="82" spans="1:8" ht="15" thickBot="1" x14ac:dyDescent="0.35">
      <c r="A82" s="1557"/>
      <c r="B82" s="1560"/>
      <c r="C82" s="473" t="s">
        <v>18</v>
      </c>
      <c r="D82" s="502">
        <v>1707</v>
      </c>
      <c r="E82" s="496">
        <v>739</v>
      </c>
      <c r="F82" s="502">
        <v>1604</v>
      </c>
      <c r="G82" s="502">
        <v>1093</v>
      </c>
      <c r="H82" s="496">
        <v>731</v>
      </c>
    </row>
    <row r="83" spans="1:8" ht="15" thickBot="1" x14ac:dyDescent="0.35">
      <c r="A83" s="1557"/>
      <c r="B83" s="1560"/>
      <c r="C83" s="471" t="s">
        <v>252</v>
      </c>
      <c r="D83" s="495">
        <v>0</v>
      </c>
      <c r="E83" s="495">
        <v>0</v>
      </c>
      <c r="F83" s="495">
        <v>0</v>
      </c>
      <c r="G83" s="495">
        <v>5</v>
      </c>
      <c r="H83" s="495">
        <v>0</v>
      </c>
    </row>
    <row r="84" spans="1:8" ht="15" thickBot="1" x14ac:dyDescent="0.35">
      <c r="A84" s="1557"/>
      <c r="B84" s="1560"/>
      <c r="C84" s="473" t="s">
        <v>287</v>
      </c>
      <c r="D84" s="497">
        <v>75.716308896110107</v>
      </c>
      <c r="E84" s="497">
        <v>80.285134307700204</v>
      </c>
      <c r="F84" s="497">
        <v>72.066512722643296</v>
      </c>
      <c r="G84" s="497">
        <v>74.909064715451393</v>
      </c>
      <c r="H84" s="497">
        <v>78.288048566537299</v>
      </c>
    </row>
    <row r="85" spans="1:8" x14ac:dyDescent="0.3">
      <c r="A85" s="1557"/>
      <c r="B85" s="1561"/>
      <c r="C85" s="586" t="s">
        <v>254</v>
      </c>
      <c r="D85" s="781">
        <v>3.4367142795009</v>
      </c>
      <c r="E85" s="781">
        <v>5.5383917624934798</v>
      </c>
      <c r="F85" s="781">
        <v>3.3744428621349298</v>
      </c>
      <c r="G85" s="781">
        <v>4.2490813642063898</v>
      </c>
      <c r="H85" s="781">
        <v>5.4300963166029304</v>
      </c>
    </row>
    <row r="86" spans="1:8" ht="15" thickBot="1" x14ac:dyDescent="0.35">
      <c r="A86" s="1557"/>
      <c r="B86" s="1559" t="s">
        <v>855</v>
      </c>
      <c r="C86" s="471" t="s">
        <v>265</v>
      </c>
      <c r="D86" s="497">
        <v>1.18113816588361</v>
      </c>
      <c r="E86" s="531">
        <v>2.7657766423005699</v>
      </c>
      <c r="F86" s="497">
        <v>3.19871562124478</v>
      </c>
      <c r="G86" s="497">
        <v>3.6763077888460698</v>
      </c>
      <c r="H86" s="497">
        <v>3.5658412489012901</v>
      </c>
    </row>
    <row r="87" spans="1:8" ht="15" thickBot="1" x14ac:dyDescent="0.35">
      <c r="A87" s="1557"/>
      <c r="B87" s="1560"/>
      <c r="C87" s="473" t="s">
        <v>17</v>
      </c>
      <c r="D87" s="651">
        <v>1765</v>
      </c>
      <c r="E87" s="658">
        <v>876</v>
      </c>
      <c r="F87" s="651">
        <v>1840</v>
      </c>
      <c r="G87" s="651">
        <v>1303</v>
      </c>
      <c r="H87" s="495">
        <v>857</v>
      </c>
    </row>
    <row r="88" spans="1:8" ht="15" thickBot="1" x14ac:dyDescent="0.35">
      <c r="A88" s="1557"/>
      <c r="B88" s="1560"/>
      <c r="C88" s="473" t="s">
        <v>18</v>
      </c>
      <c r="D88" s="502">
        <v>1707</v>
      </c>
      <c r="E88" s="529">
        <v>739</v>
      </c>
      <c r="F88" s="502">
        <v>1604</v>
      </c>
      <c r="G88" s="502">
        <v>1093</v>
      </c>
      <c r="H88" s="496">
        <v>731</v>
      </c>
    </row>
    <row r="89" spans="1:8" ht="15" thickBot="1" x14ac:dyDescent="0.35">
      <c r="A89" s="1557"/>
      <c r="B89" s="1560"/>
      <c r="C89" s="471" t="s">
        <v>252</v>
      </c>
      <c r="D89" s="495">
        <v>0</v>
      </c>
      <c r="E89" s="658">
        <v>0</v>
      </c>
      <c r="F89" s="495">
        <v>0</v>
      </c>
      <c r="G89" s="495">
        <v>0</v>
      </c>
      <c r="H89" s="495">
        <v>0</v>
      </c>
    </row>
    <row r="90" spans="1:8" ht="15" thickBot="1" x14ac:dyDescent="0.35">
      <c r="A90" s="1557"/>
      <c r="B90" s="1560"/>
      <c r="C90" s="473" t="s">
        <v>287</v>
      </c>
      <c r="D90" s="497">
        <v>7.8900461026173803</v>
      </c>
      <c r="E90" s="531">
        <v>22.2921368754441</v>
      </c>
      <c r="F90" s="497">
        <v>15.8423328961584</v>
      </c>
      <c r="G90" s="497">
        <v>17.419685919105302</v>
      </c>
      <c r="H90" s="497">
        <v>14.238136754294</v>
      </c>
    </row>
    <row r="91" spans="1:8" x14ac:dyDescent="0.3">
      <c r="A91" s="1557"/>
      <c r="B91" s="1561"/>
      <c r="C91" s="586" t="s">
        <v>254</v>
      </c>
      <c r="D91" s="781">
        <v>0.35812408848390997</v>
      </c>
      <c r="E91" s="836">
        <v>1.5378013414806699</v>
      </c>
      <c r="F91" s="781">
        <v>0.74180149893960601</v>
      </c>
      <c r="G91" s="781">
        <v>0.98810021310987095</v>
      </c>
      <c r="H91" s="781">
        <v>0.98756394316139795</v>
      </c>
    </row>
    <row r="92" spans="1:8" ht="15" thickBot="1" x14ac:dyDescent="0.35">
      <c r="A92" s="1557"/>
      <c r="B92" s="1559" t="s">
        <v>720</v>
      </c>
      <c r="C92" s="471" t="s">
        <v>265</v>
      </c>
      <c r="D92" s="878">
        <v>0.73366437238168702</v>
      </c>
      <c r="E92" s="878">
        <v>0.66755495844260304</v>
      </c>
      <c r="F92" s="878">
        <v>0.59434027224963004</v>
      </c>
      <c r="G92" s="878">
        <v>0.65232622902999204</v>
      </c>
      <c r="H92" s="878">
        <v>1.2755881219348</v>
      </c>
    </row>
    <row r="93" spans="1:8" ht="15" thickBot="1" x14ac:dyDescent="0.35">
      <c r="A93" s="1557"/>
      <c r="B93" s="1560"/>
      <c r="C93" s="473" t="s">
        <v>17</v>
      </c>
      <c r="D93" s="658">
        <v>1765</v>
      </c>
      <c r="E93" s="658">
        <v>876</v>
      </c>
      <c r="F93" s="658">
        <v>1840</v>
      </c>
      <c r="G93" s="658">
        <v>1303</v>
      </c>
      <c r="H93" s="658">
        <v>857</v>
      </c>
    </row>
    <row r="94" spans="1:8" ht="15" thickBot="1" x14ac:dyDescent="0.35">
      <c r="A94" s="1557"/>
      <c r="B94" s="1560"/>
      <c r="C94" s="473" t="s">
        <v>18</v>
      </c>
      <c r="D94" s="529">
        <v>1707</v>
      </c>
      <c r="E94" s="529">
        <v>739</v>
      </c>
      <c r="F94" s="529">
        <v>1604</v>
      </c>
      <c r="G94" s="529">
        <v>1093</v>
      </c>
      <c r="H94" s="529">
        <v>731</v>
      </c>
    </row>
    <row r="95" spans="1:8" ht="15" thickBot="1" x14ac:dyDescent="0.35">
      <c r="A95" s="1557"/>
      <c r="B95" s="1560"/>
      <c r="C95" s="471" t="s">
        <v>252</v>
      </c>
      <c r="D95" s="658">
        <v>0</v>
      </c>
      <c r="E95" s="658">
        <v>0</v>
      </c>
      <c r="F95" s="658">
        <v>0</v>
      </c>
      <c r="G95" s="658">
        <v>0</v>
      </c>
      <c r="H95" s="658">
        <v>0</v>
      </c>
    </row>
    <row r="96" spans="1:8" ht="15" thickBot="1" x14ac:dyDescent="0.35">
      <c r="A96" s="1557"/>
      <c r="B96" s="1560"/>
      <c r="C96" s="473" t="s">
        <v>287</v>
      </c>
      <c r="D96" s="531">
        <v>13.2236787816432</v>
      </c>
      <c r="E96" s="531">
        <v>9.4439257838006707</v>
      </c>
      <c r="F96" s="531">
        <v>8.3385505446097792</v>
      </c>
      <c r="G96" s="531">
        <v>7.0094397089308798</v>
      </c>
      <c r="H96" s="531">
        <v>21.458279378334701</v>
      </c>
    </row>
    <row r="97" spans="1:8" x14ac:dyDescent="0.3">
      <c r="A97" s="1557"/>
      <c r="B97" s="1561"/>
      <c r="C97" s="586" t="s">
        <v>254</v>
      </c>
      <c r="D97" s="836">
        <v>0.60021422542879599</v>
      </c>
      <c r="E97" s="836">
        <v>0.65148001828259905</v>
      </c>
      <c r="F97" s="836">
        <v>0.39044434513020099</v>
      </c>
      <c r="G97" s="836">
        <v>0.39759780413602003</v>
      </c>
      <c r="H97" s="836">
        <v>1.48835647262175</v>
      </c>
    </row>
    <row r="98" spans="1:8" ht="15" thickBot="1" x14ac:dyDescent="0.35">
      <c r="A98" s="1557"/>
      <c r="B98" s="1559" t="s">
        <v>865</v>
      </c>
      <c r="C98" s="471" t="s">
        <v>265</v>
      </c>
      <c r="D98" s="497">
        <v>69.817995140023797</v>
      </c>
      <c r="E98" s="497">
        <v>69.034246024057794</v>
      </c>
      <c r="F98" s="497">
        <v>75.241848744253801</v>
      </c>
      <c r="G98" s="497">
        <v>82.305947603212104</v>
      </c>
      <c r="H98" s="497">
        <v>83.876804431230497</v>
      </c>
    </row>
    <row r="99" spans="1:8" ht="15" thickBot="1" x14ac:dyDescent="0.35">
      <c r="A99" s="1557"/>
      <c r="B99" s="1560"/>
      <c r="C99" s="473" t="s">
        <v>17</v>
      </c>
      <c r="D99" s="651">
        <v>1765</v>
      </c>
      <c r="E99" s="495">
        <v>876</v>
      </c>
      <c r="F99" s="651">
        <v>1840</v>
      </c>
      <c r="G99" s="651">
        <v>1303</v>
      </c>
      <c r="H99" s="485">
        <v>857</v>
      </c>
    </row>
    <row r="100" spans="1:8" ht="15" thickBot="1" x14ac:dyDescent="0.35">
      <c r="A100" s="1557"/>
      <c r="B100" s="1560"/>
      <c r="C100" s="473" t="s">
        <v>18</v>
      </c>
      <c r="D100" s="502">
        <v>1707</v>
      </c>
      <c r="E100" s="496">
        <v>739</v>
      </c>
      <c r="F100" s="502">
        <v>1604</v>
      </c>
      <c r="G100" s="502">
        <v>1093</v>
      </c>
      <c r="H100" s="496">
        <v>731</v>
      </c>
    </row>
    <row r="101" spans="1:8" ht="15" thickBot="1" x14ac:dyDescent="0.35">
      <c r="A101" s="1557"/>
      <c r="B101" s="1560"/>
      <c r="C101" s="471" t="s">
        <v>252</v>
      </c>
      <c r="D101" s="495">
        <v>48</v>
      </c>
      <c r="E101" s="495">
        <v>40</v>
      </c>
      <c r="F101" s="495">
        <v>55</v>
      </c>
      <c r="G101" s="495">
        <v>60</v>
      </c>
      <c r="H101" s="495">
        <v>60</v>
      </c>
    </row>
    <row r="102" spans="1:8" ht="15" thickBot="1" x14ac:dyDescent="0.35">
      <c r="A102" s="1557"/>
      <c r="B102" s="1560"/>
      <c r="C102" s="473" t="s">
        <v>287</v>
      </c>
      <c r="D102" s="497">
        <v>83.988311064068597</v>
      </c>
      <c r="E102" s="497">
        <v>91.8040981879154</v>
      </c>
      <c r="F102" s="497">
        <v>82.599889252441301</v>
      </c>
      <c r="G102" s="497">
        <v>86.887960613232394</v>
      </c>
      <c r="H102" s="497">
        <v>84.069782332477502</v>
      </c>
    </row>
    <row r="103" spans="1:8" x14ac:dyDescent="0.3">
      <c r="A103" s="1558"/>
      <c r="B103" s="1561"/>
      <c r="C103" s="586" t="s">
        <v>254</v>
      </c>
      <c r="D103" s="781">
        <v>3.8121751067011802</v>
      </c>
      <c r="E103" s="781">
        <v>6.3330162619946897</v>
      </c>
      <c r="F103" s="781">
        <v>3.8676577535221801</v>
      </c>
      <c r="G103" s="781">
        <v>4.9285625927649797</v>
      </c>
      <c r="H103" s="781">
        <v>5.83112012292922</v>
      </c>
    </row>
    <row r="104" spans="1:8" ht="15" thickBot="1" x14ac:dyDescent="0.35">
      <c r="A104" s="1556" t="s">
        <v>702</v>
      </c>
      <c r="B104" s="1559" t="s">
        <v>1045</v>
      </c>
      <c r="C104" s="471" t="s">
        <v>265</v>
      </c>
      <c r="D104" s="708">
        <v>0.38256270233065798</v>
      </c>
      <c r="E104" s="708">
        <v>0.287930347643782</v>
      </c>
      <c r="F104" s="708">
        <v>0.64288283206781205</v>
      </c>
      <c r="G104" s="708">
        <v>0.87746123008653698</v>
      </c>
      <c r="H104" s="708">
        <v>0.93046407545014598</v>
      </c>
    </row>
    <row r="105" spans="1:8" ht="15" thickBot="1" x14ac:dyDescent="0.35">
      <c r="A105" s="1557"/>
      <c r="B105" s="1560"/>
      <c r="C105" s="473" t="s">
        <v>17</v>
      </c>
      <c r="D105" s="651">
        <v>1765</v>
      </c>
      <c r="E105" s="495">
        <v>876</v>
      </c>
      <c r="F105" s="651">
        <v>1840</v>
      </c>
      <c r="G105" s="651">
        <v>1303</v>
      </c>
      <c r="H105" s="495">
        <v>857</v>
      </c>
    </row>
    <row r="106" spans="1:8" ht="15" thickBot="1" x14ac:dyDescent="0.35">
      <c r="A106" s="1557"/>
      <c r="B106" s="1560"/>
      <c r="C106" s="473" t="s">
        <v>18</v>
      </c>
      <c r="D106" s="502">
        <v>1707</v>
      </c>
      <c r="E106" s="496">
        <v>739</v>
      </c>
      <c r="F106" s="502">
        <v>1604</v>
      </c>
      <c r="G106" s="502">
        <v>1093</v>
      </c>
      <c r="H106" s="496">
        <v>731</v>
      </c>
    </row>
    <row r="107" spans="1:8" ht="15" thickBot="1" x14ac:dyDescent="0.35">
      <c r="A107" s="1557"/>
      <c r="B107" s="1560"/>
      <c r="C107" s="471" t="s">
        <v>252</v>
      </c>
      <c r="D107" s="495">
        <v>0</v>
      </c>
      <c r="E107" s="495">
        <v>0</v>
      </c>
      <c r="F107" s="495">
        <v>0</v>
      </c>
      <c r="G107" s="495">
        <v>0</v>
      </c>
      <c r="H107" s="495">
        <v>0</v>
      </c>
    </row>
    <row r="108" spans="1:8" ht="15" thickBot="1" x14ac:dyDescent="0.35">
      <c r="A108" s="1557"/>
      <c r="B108" s="1560"/>
      <c r="C108" s="473" t="s">
        <v>287</v>
      </c>
      <c r="D108" s="497">
        <v>0.92728972959093803</v>
      </c>
      <c r="E108" s="497">
        <v>0.86827598070275303</v>
      </c>
      <c r="F108" s="497">
        <v>1.1443792718452499</v>
      </c>
      <c r="G108" s="497">
        <v>1.3189655457001499</v>
      </c>
      <c r="H108" s="497">
        <v>1.2827130941262599</v>
      </c>
    </row>
    <row r="109" spans="1:8" x14ac:dyDescent="0.3">
      <c r="A109" s="1557"/>
      <c r="B109" s="1561"/>
      <c r="C109" s="586" t="s">
        <v>254</v>
      </c>
      <c r="D109" s="678">
        <v>4.2089080957344802E-2</v>
      </c>
      <c r="E109" s="678">
        <v>5.9897172503501198E-2</v>
      </c>
      <c r="F109" s="678">
        <v>5.3584422494749498E-2</v>
      </c>
      <c r="G109" s="678">
        <v>7.4815937717999603E-2</v>
      </c>
      <c r="H109" s="678">
        <v>8.89695908278203E-2</v>
      </c>
    </row>
    <row r="110" spans="1:8" ht="15" thickBot="1" x14ac:dyDescent="0.35">
      <c r="A110" s="1557"/>
      <c r="B110" s="1559" t="s">
        <v>766</v>
      </c>
      <c r="C110" s="471" t="s">
        <v>265</v>
      </c>
      <c r="D110" s="708">
        <v>0.58700496957251502</v>
      </c>
      <c r="E110" s="878">
        <v>2.62862085953228E-2</v>
      </c>
      <c r="F110" s="708">
        <v>3.6492026794049698E-2</v>
      </c>
      <c r="G110" s="708">
        <v>4.0999650268247798E-2</v>
      </c>
      <c r="H110" s="708">
        <v>5.2257409546851298E-2</v>
      </c>
    </row>
    <row r="111" spans="1:8" ht="15" thickBot="1" x14ac:dyDescent="0.35">
      <c r="A111" s="1557"/>
      <c r="B111" s="1560"/>
      <c r="C111" s="473" t="s">
        <v>17</v>
      </c>
      <c r="D111" s="651">
        <v>1765</v>
      </c>
      <c r="E111" s="658">
        <v>876</v>
      </c>
      <c r="F111" s="651">
        <v>1840</v>
      </c>
      <c r="G111" s="651">
        <v>1303</v>
      </c>
      <c r="H111" s="495">
        <v>857</v>
      </c>
    </row>
    <row r="112" spans="1:8" ht="15" thickBot="1" x14ac:dyDescent="0.35">
      <c r="A112" s="1557"/>
      <c r="B112" s="1560"/>
      <c r="C112" s="473" t="s">
        <v>18</v>
      </c>
      <c r="D112" s="502">
        <v>1707</v>
      </c>
      <c r="E112" s="529">
        <v>739</v>
      </c>
      <c r="F112" s="502">
        <v>1604</v>
      </c>
      <c r="G112" s="502">
        <v>1093</v>
      </c>
      <c r="H112" s="496">
        <v>731</v>
      </c>
    </row>
    <row r="113" spans="1:8" ht="15" thickBot="1" x14ac:dyDescent="0.35">
      <c r="A113" s="1557"/>
      <c r="B113" s="1560"/>
      <c r="C113" s="471" t="s">
        <v>252</v>
      </c>
      <c r="D113" s="495">
        <v>0</v>
      </c>
      <c r="E113" s="658">
        <v>0</v>
      </c>
      <c r="F113" s="495">
        <v>0</v>
      </c>
      <c r="G113" s="495">
        <v>0</v>
      </c>
      <c r="H113" s="495">
        <v>0</v>
      </c>
    </row>
    <row r="114" spans="1:8" ht="15" thickBot="1" x14ac:dyDescent="0.35">
      <c r="A114" s="1557"/>
      <c r="B114" s="1560"/>
      <c r="C114" s="473" t="s">
        <v>287</v>
      </c>
      <c r="D114" s="497">
        <v>1.2389669124014999</v>
      </c>
      <c r="E114" s="531">
        <v>0.222053019523965</v>
      </c>
      <c r="F114" s="497">
        <v>0.27243356006417802</v>
      </c>
      <c r="G114" s="497">
        <v>0.28859848709055003</v>
      </c>
      <c r="H114" s="497">
        <v>0.31250242472436601</v>
      </c>
    </row>
    <row r="115" spans="1:8" x14ac:dyDescent="0.3">
      <c r="A115" s="1557"/>
      <c r="B115" s="1561"/>
      <c r="C115" s="586" t="s">
        <v>254</v>
      </c>
      <c r="D115" s="781">
        <v>5.6235906659445403E-2</v>
      </c>
      <c r="E115" s="836">
        <v>1.5318111189238899E-2</v>
      </c>
      <c r="F115" s="781">
        <v>1.2756430794738901E-2</v>
      </c>
      <c r="G115" s="781">
        <v>1.6370227794095998E-2</v>
      </c>
      <c r="H115" s="781">
        <v>2.1675316941679099E-2</v>
      </c>
    </row>
    <row r="116" spans="1:8" ht="15" thickBot="1" x14ac:dyDescent="0.35">
      <c r="A116" s="1557"/>
      <c r="B116" s="1559" t="s">
        <v>1257</v>
      </c>
      <c r="C116" s="471" t="s">
        <v>265</v>
      </c>
      <c r="D116" s="708">
        <v>0.50499130678895898</v>
      </c>
      <c r="E116" s="708">
        <v>0.80162111976610595</v>
      </c>
      <c r="F116" s="708">
        <v>0.74034972090921103</v>
      </c>
      <c r="G116" s="708">
        <v>0.797693170280658</v>
      </c>
      <c r="H116" s="708">
        <v>0.69760298987421299</v>
      </c>
    </row>
    <row r="117" spans="1:8" ht="15" thickBot="1" x14ac:dyDescent="0.35">
      <c r="A117" s="1557"/>
      <c r="B117" s="1560"/>
      <c r="C117" s="473" t="s">
        <v>17</v>
      </c>
      <c r="D117" s="651">
        <v>1765</v>
      </c>
      <c r="E117" s="495">
        <v>876</v>
      </c>
      <c r="F117" s="651">
        <v>1840</v>
      </c>
      <c r="G117" s="651">
        <v>1303</v>
      </c>
      <c r="H117" s="495">
        <v>857</v>
      </c>
    </row>
    <row r="118" spans="1:8" ht="15" thickBot="1" x14ac:dyDescent="0.35">
      <c r="A118" s="1557"/>
      <c r="B118" s="1560"/>
      <c r="C118" s="473" t="s">
        <v>18</v>
      </c>
      <c r="D118" s="502">
        <v>1707</v>
      </c>
      <c r="E118" s="496">
        <v>739</v>
      </c>
      <c r="F118" s="502">
        <v>1604</v>
      </c>
      <c r="G118" s="502">
        <v>1093</v>
      </c>
      <c r="H118" s="496">
        <v>731</v>
      </c>
    </row>
    <row r="119" spans="1:8" ht="15" thickBot="1" x14ac:dyDescent="0.35">
      <c r="A119" s="1557"/>
      <c r="B119" s="1560"/>
      <c r="C119" s="471" t="s">
        <v>252</v>
      </c>
      <c r="D119" s="495">
        <v>0</v>
      </c>
      <c r="E119" s="495">
        <v>0</v>
      </c>
      <c r="F119" s="495">
        <v>0</v>
      </c>
      <c r="G119" s="495">
        <v>0</v>
      </c>
      <c r="H119" s="495">
        <v>0</v>
      </c>
    </row>
    <row r="120" spans="1:8" ht="15" thickBot="1" x14ac:dyDescent="0.35">
      <c r="A120" s="1557"/>
      <c r="B120" s="1560"/>
      <c r="C120" s="473" t="s">
        <v>287</v>
      </c>
      <c r="D120" s="497">
        <v>0.96956513691080204</v>
      </c>
      <c r="E120" s="497">
        <v>1.12579529515534</v>
      </c>
      <c r="F120" s="497">
        <v>1.13036136625454</v>
      </c>
      <c r="G120" s="497">
        <v>1.1230794041743</v>
      </c>
      <c r="H120" s="497">
        <v>1.04459924849462</v>
      </c>
    </row>
    <row r="121" spans="1:8" x14ac:dyDescent="0.3">
      <c r="A121" s="1557"/>
      <c r="B121" s="1561"/>
      <c r="C121" s="586" t="s">
        <v>254</v>
      </c>
      <c r="D121" s="781">
        <v>4.4007934347401703E-2</v>
      </c>
      <c r="E121" s="781">
        <v>7.7661891490966195E-2</v>
      </c>
      <c r="F121" s="781">
        <v>5.2928047991869197E-2</v>
      </c>
      <c r="G121" s="781">
        <v>6.3704650230624299E-2</v>
      </c>
      <c r="H121" s="781">
        <v>7.2453901143747904E-2</v>
      </c>
    </row>
    <row r="122" spans="1:8" ht="15" thickBot="1" x14ac:dyDescent="0.35">
      <c r="A122" s="1557"/>
      <c r="B122" s="1559" t="s">
        <v>1259</v>
      </c>
      <c r="C122" s="471" t="s">
        <v>265</v>
      </c>
      <c r="D122" s="708">
        <v>3.5423856557573803E-2</v>
      </c>
      <c r="E122" s="878">
        <v>3.6600688762917E-2</v>
      </c>
      <c r="F122" s="708">
        <v>4.3066731487426201E-2</v>
      </c>
      <c r="G122" s="708">
        <v>4.6532947822846303E-2</v>
      </c>
      <c r="H122" s="708">
        <v>4.56959778710469E-2</v>
      </c>
    </row>
    <row r="123" spans="1:8" ht="15" thickBot="1" x14ac:dyDescent="0.35">
      <c r="A123" s="1557"/>
      <c r="B123" s="1560"/>
      <c r="C123" s="473" t="s">
        <v>17</v>
      </c>
      <c r="D123" s="651">
        <v>1765</v>
      </c>
      <c r="E123" s="658">
        <v>876</v>
      </c>
      <c r="F123" s="651">
        <v>1840</v>
      </c>
      <c r="G123" s="651">
        <v>1303</v>
      </c>
      <c r="H123" s="495">
        <v>857</v>
      </c>
    </row>
    <row r="124" spans="1:8" ht="15" thickBot="1" x14ac:dyDescent="0.35">
      <c r="A124" s="1557"/>
      <c r="B124" s="1560"/>
      <c r="C124" s="473" t="s">
        <v>18</v>
      </c>
      <c r="D124" s="502">
        <v>1707</v>
      </c>
      <c r="E124" s="529">
        <v>739</v>
      </c>
      <c r="F124" s="502">
        <v>1604</v>
      </c>
      <c r="G124" s="502">
        <v>1093</v>
      </c>
      <c r="H124" s="496">
        <v>731</v>
      </c>
    </row>
    <row r="125" spans="1:8" ht="15" thickBot="1" x14ac:dyDescent="0.35">
      <c r="A125" s="1557"/>
      <c r="B125" s="1560"/>
      <c r="C125" s="471" t="s">
        <v>252</v>
      </c>
      <c r="D125" s="495">
        <v>0</v>
      </c>
      <c r="E125" s="658">
        <v>0</v>
      </c>
      <c r="F125" s="495">
        <v>0</v>
      </c>
      <c r="G125" s="495">
        <v>0</v>
      </c>
      <c r="H125" s="495">
        <v>0</v>
      </c>
    </row>
    <row r="126" spans="1:8" ht="15" thickBot="1" x14ac:dyDescent="0.35">
      <c r="A126" s="1557"/>
      <c r="B126" s="1560"/>
      <c r="C126" s="473" t="s">
        <v>287</v>
      </c>
      <c r="D126" s="497">
        <v>0.31967183991072201</v>
      </c>
      <c r="E126" s="531">
        <v>0.32527165333977098</v>
      </c>
      <c r="F126" s="497">
        <v>0.33057432120008401</v>
      </c>
      <c r="G126" s="497">
        <v>0.32218034992422101</v>
      </c>
      <c r="H126" s="497">
        <v>0.30961989796871198</v>
      </c>
    </row>
    <row r="127" spans="1:8" x14ac:dyDescent="0.3">
      <c r="A127" s="1557"/>
      <c r="B127" s="1561"/>
      <c r="C127" s="586" t="s">
        <v>254</v>
      </c>
      <c r="D127" s="781">
        <v>1.4509698016089499E-2</v>
      </c>
      <c r="E127" s="836">
        <v>2.24385480695003E-2</v>
      </c>
      <c r="F127" s="781">
        <v>1.5478814173677E-2</v>
      </c>
      <c r="G127" s="781">
        <v>1.8275098293866799E-2</v>
      </c>
      <c r="H127" s="781">
        <v>2.1475383513716799E-2</v>
      </c>
    </row>
    <row r="128" spans="1:8" ht="15" thickBot="1" x14ac:dyDescent="0.35">
      <c r="A128" s="1557"/>
      <c r="B128" s="1559" t="s">
        <v>768</v>
      </c>
      <c r="C128" s="471" t="s">
        <v>265</v>
      </c>
      <c r="D128" s="708">
        <v>0.97131067656362502</v>
      </c>
      <c r="E128" s="708">
        <v>0.93031023333203</v>
      </c>
      <c r="F128" s="708">
        <v>0.98152422137900697</v>
      </c>
      <c r="G128" s="708">
        <v>1.0450645079148799</v>
      </c>
      <c r="H128" s="708">
        <v>0.99615457605695001</v>
      </c>
    </row>
    <row r="129" spans="1:8" ht="15" thickBot="1" x14ac:dyDescent="0.35">
      <c r="A129" s="1557"/>
      <c r="B129" s="1560"/>
      <c r="C129" s="473" t="s">
        <v>17</v>
      </c>
      <c r="D129" s="651">
        <v>1765</v>
      </c>
      <c r="E129" s="495">
        <v>876</v>
      </c>
      <c r="F129" s="651">
        <v>1840</v>
      </c>
      <c r="G129" s="651">
        <v>1303</v>
      </c>
      <c r="H129" s="495">
        <v>857</v>
      </c>
    </row>
    <row r="130" spans="1:8" ht="15" thickBot="1" x14ac:dyDescent="0.35">
      <c r="A130" s="1557"/>
      <c r="B130" s="1560"/>
      <c r="C130" s="473" t="s">
        <v>18</v>
      </c>
      <c r="D130" s="502">
        <v>1707</v>
      </c>
      <c r="E130" s="496">
        <v>739</v>
      </c>
      <c r="F130" s="502">
        <v>1604</v>
      </c>
      <c r="G130" s="502">
        <v>1093</v>
      </c>
      <c r="H130" s="496">
        <v>731</v>
      </c>
    </row>
    <row r="131" spans="1:8" ht="15" thickBot="1" x14ac:dyDescent="0.35">
      <c r="A131" s="1557"/>
      <c r="B131" s="1560"/>
      <c r="C131" s="471" t="s">
        <v>252</v>
      </c>
      <c r="D131" s="495">
        <v>0</v>
      </c>
      <c r="E131" s="495">
        <v>0</v>
      </c>
      <c r="F131" s="495">
        <v>0</v>
      </c>
      <c r="G131" s="495">
        <v>1</v>
      </c>
      <c r="H131" s="495">
        <v>0</v>
      </c>
    </row>
    <row r="132" spans="1:8" ht="15" thickBot="1" x14ac:dyDescent="0.35">
      <c r="A132" s="1557"/>
      <c r="B132" s="1560"/>
      <c r="C132" s="473" t="s">
        <v>287</v>
      </c>
      <c r="D132" s="497">
        <v>1.2452921440720801</v>
      </c>
      <c r="E132" s="497">
        <v>1.24247952887677</v>
      </c>
      <c r="F132" s="497">
        <v>1.3125727224252599</v>
      </c>
      <c r="G132" s="497">
        <v>1.2554171820689</v>
      </c>
      <c r="H132" s="497">
        <v>1.2343016138538001</v>
      </c>
    </row>
    <row r="133" spans="1:8" x14ac:dyDescent="0.3">
      <c r="A133" s="1557"/>
      <c r="B133" s="1561"/>
      <c r="C133" s="586" t="s">
        <v>254</v>
      </c>
      <c r="D133" s="781">
        <v>5.6523004833145901E-2</v>
      </c>
      <c r="E133" s="781">
        <v>8.5711239660190897E-2</v>
      </c>
      <c r="F133" s="781">
        <v>6.1459913722580597E-2</v>
      </c>
      <c r="G133" s="781">
        <v>7.1211271598390996E-2</v>
      </c>
      <c r="H133" s="781">
        <v>8.56117475104545E-2</v>
      </c>
    </row>
    <row r="134" spans="1:8" ht="15" thickBot="1" x14ac:dyDescent="0.35">
      <c r="A134" s="1557"/>
      <c r="B134" s="1559" t="s">
        <v>855</v>
      </c>
      <c r="C134" s="471" t="s">
        <v>265</v>
      </c>
      <c r="D134" s="497">
        <v>7.49130815749358E-2</v>
      </c>
      <c r="E134" s="497">
        <v>0.10536273568556601</v>
      </c>
      <c r="F134" s="497">
        <v>0.179579274184967</v>
      </c>
      <c r="G134" s="497">
        <v>0.21331331361771799</v>
      </c>
      <c r="H134" s="497">
        <v>0.213224016583314</v>
      </c>
    </row>
    <row r="135" spans="1:8" ht="15" thickBot="1" x14ac:dyDescent="0.35">
      <c r="A135" s="1557"/>
      <c r="B135" s="1560"/>
      <c r="C135" s="473" t="s">
        <v>17</v>
      </c>
      <c r="D135" s="651">
        <v>1765</v>
      </c>
      <c r="E135" s="495">
        <v>876</v>
      </c>
      <c r="F135" s="651">
        <v>1840</v>
      </c>
      <c r="G135" s="651">
        <v>1303</v>
      </c>
      <c r="H135" s="495">
        <v>857</v>
      </c>
    </row>
    <row r="136" spans="1:8" ht="15" thickBot="1" x14ac:dyDescent="0.35">
      <c r="A136" s="1557"/>
      <c r="B136" s="1560"/>
      <c r="C136" s="473" t="s">
        <v>18</v>
      </c>
      <c r="D136" s="502">
        <v>1707</v>
      </c>
      <c r="E136" s="496">
        <v>739</v>
      </c>
      <c r="F136" s="502">
        <v>1604</v>
      </c>
      <c r="G136" s="502">
        <v>1093</v>
      </c>
      <c r="H136" s="496">
        <v>731</v>
      </c>
    </row>
    <row r="137" spans="1:8" ht="15" thickBot="1" x14ac:dyDescent="0.35">
      <c r="A137" s="1557"/>
      <c r="B137" s="1560"/>
      <c r="C137" s="471" t="s">
        <v>252</v>
      </c>
      <c r="D137" s="495">
        <v>0</v>
      </c>
      <c r="E137" s="495">
        <v>0</v>
      </c>
      <c r="F137" s="495">
        <v>0</v>
      </c>
      <c r="G137" s="495">
        <v>0</v>
      </c>
      <c r="H137" s="495">
        <v>0</v>
      </c>
    </row>
    <row r="138" spans="1:8" ht="15" thickBot="1" x14ac:dyDescent="0.35">
      <c r="A138" s="1557"/>
      <c r="B138" s="1560"/>
      <c r="C138" s="473" t="s">
        <v>287</v>
      </c>
      <c r="D138" s="497">
        <v>0.37768685096189603</v>
      </c>
      <c r="E138" s="497">
        <v>0.50653135263888704</v>
      </c>
      <c r="F138" s="497">
        <v>0.67881081656350695</v>
      </c>
      <c r="G138" s="497">
        <v>0.85260371846394101</v>
      </c>
      <c r="H138" s="497">
        <v>0.672905310578507</v>
      </c>
    </row>
    <row r="139" spans="1:8" x14ac:dyDescent="0.3">
      <c r="A139" s="1557"/>
      <c r="B139" s="1561"/>
      <c r="C139" s="586" t="s">
        <v>254</v>
      </c>
      <c r="D139" s="781">
        <v>1.71429618374749E-2</v>
      </c>
      <c r="E139" s="781">
        <v>3.4942571810966397E-2</v>
      </c>
      <c r="F139" s="781">
        <v>3.1784642105666901E-2</v>
      </c>
      <c r="G139" s="781">
        <v>4.8362405603910003E-2</v>
      </c>
      <c r="H139" s="781">
        <v>4.6673032669723502E-2</v>
      </c>
    </row>
    <row r="140" spans="1:8" ht="15" thickBot="1" x14ac:dyDescent="0.35">
      <c r="A140" s="1557"/>
      <c r="B140" s="1559" t="s">
        <v>720</v>
      </c>
      <c r="C140" s="471" t="s">
        <v>265</v>
      </c>
      <c r="D140" s="708">
        <v>1.6117895994554099E-2</v>
      </c>
      <c r="E140" s="878">
        <v>1.7338699285550999E-2</v>
      </c>
      <c r="F140" s="708">
        <v>1.7960471302750601E-2</v>
      </c>
      <c r="G140" s="878">
        <v>1.98893829004687E-2</v>
      </c>
      <c r="H140" s="878">
        <v>1.7134969893234001E-2</v>
      </c>
    </row>
    <row r="141" spans="1:8" ht="15" thickBot="1" x14ac:dyDescent="0.35">
      <c r="A141" s="1557"/>
      <c r="B141" s="1560"/>
      <c r="C141" s="473" t="s">
        <v>17</v>
      </c>
      <c r="D141" s="651">
        <v>1765</v>
      </c>
      <c r="E141" s="658">
        <v>876</v>
      </c>
      <c r="F141" s="651">
        <v>1840</v>
      </c>
      <c r="G141" s="658">
        <v>1303</v>
      </c>
      <c r="H141" s="658">
        <v>857</v>
      </c>
    </row>
    <row r="142" spans="1:8" ht="15" thickBot="1" x14ac:dyDescent="0.35">
      <c r="A142" s="1557"/>
      <c r="B142" s="1560"/>
      <c r="C142" s="473" t="s">
        <v>18</v>
      </c>
      <c r="D142" s="502">
        <v>1707</v>
      </c>
      <c r="E142" s="529">
        <v>739</v>
      </c>
      <c r="F142" s="502">
        <v>1604</v>
      </c>
      <c r="G142" s="529">
        <v>1093</v>
      </c>
      <c r="H142" s="529">
        <v>731</v>
      </c>
    </row>
    <row r="143" spans="1:8" ht="15" thickBot="1" x14ac:dyDescent="0.35">
      <c r="A143" s="1557"/>
      <c r="B143" s="1560"/>
      <c r="C143" s="471" t="s">
        <v>252</v>
      </c>
      <c r="D143" s="495">
        <v>0</v>
      </c>
      <c r="E143" s="658">
        <v>0</v>
      </c>
      <c r="F143" s="495">
        <v>0</v>
      </c>
      <c r="G143" s="658">
        <v>0</v>
      </c>
      <c r="H143" s="658">
        <v>0</v>
      </c>
    </row>
    <row r="144" spans="1:8" ht="15" thickBot="1" x14ac:dyDescent="0.35">
      <c r="A144" s="1557"/>
      <c r="B144" s="1560"/>
      <c r="C144" s="473" t="s">
        <v>287</v>
      </c>
      <c r="D144" s="497">
        <v>0.14939239437503599</v>
      </c>
      <c r="E144" s="531">
        <v>0.16644389851824401</v>
      </c>
      <c r="F144" s="497">
        <v>0.169113783948</v>
      </c>
      <c r="G144" s="531">
        <v>0.176748948494172</v>
      </c>
      <c r="H144" s="531">
        <v>0.18162841457487</v>
      </c>
    </row>
    <row r="145" spans="1:8" x14ac:dyDescent="0.3">
      <c r="A145" s="1557"/>
      <c r="B145" s="1561"/>
      <c r="C145" s="586" t="s">
        <v>254</v>
      </c>
      <c r="D145" s="781">
        <v>6.7808241379274901E-3</v>
      </c>
      <c r="E145" s="836">
        <v>1.1481970160724201E-2</v>
      </c>
      <c r="F145" s="781">
        <v>7.9185849234613293E-3</v>
      </c>
      <c r="G145" s="836">
        <v>1.00257647861774E-2</v>
      </c>
      <c r="H145" s="836">
        <v>1.2597833296805199E-2</v>
      </c>
    </row>
    <row r="146" spans="1:8" ht="15" thickBot="1" x14ac:dyDescent="0.35">
      <c r="A146" s="1557"/>
      <c r="B146" s="1559" t="s">
        <v>865</v>
      </c>
      <c r="C146" s="471" t="s">
        <v>265</v>
      </c>
      <c r="D146" s="497">
        <v>2.5723244893828201</v>
      </c>
      <c r="E146" s="497">
        <v>2.2054500330712701</v>
      </c>
      <c r="F146" s="497">
        <v>2.6418552781252198</v>
      </c>
      <c r="G146" s="497">
        <v>3.0409542028913501</v>
      </c>
      <c r="H146" s="497">
        <v>2.95253401527575</v>
      </c>
    </row>
    <row r="147" spans="1:8" ht="15" thickBot="1" x14ac:dyDescent="0.35">
      <c r="A147" s="1557"/>
      <c r="B147" s="1560"/>
      <c r="C147" s="473" t="s">
        <v>17</v>
      </c>
      <c r="D147" s="651">
        <v>1765</v>
      </c>
      <c r="E147" s="495">
        <v>876</v>
      </c>
      <c r="F147" s="651">
        <v>1840</v>
      </c>
      <c r="G147" s="651">
        <v>1303</v>
      </c>
      <c r="H147" s="495">
        <v>857</v>
      </c>
    </row>
    <row r="148" spans="1:8" ht="15" thickBot="1" x14ac:dyDescent="0.35">
      <c r="A148" s="1557"/>
      <c r="B148" s="1560"/>
      <c r="C148" s="473" t="s">
        <v>18</v>
      </c>
      <c r="D148" s="502">
        <v>1707</v>
      </c>
      <c r="E148" s="496">
        <v>739</v>
      </c>
      <c r="F148" s="502">
        <v>1604</v>
      </c>
      <c r="G148" s="502">
        <v>1093</v>
      </c>
      <c r="H148" s="496">
        <v>731</v>
      </c>
    </row>
    <row r="149" spans="1:8" ht="15" thickBot="1" x14ac:dyDescent="0.35">
      <c r="A149" s="1557"/>
      <c r="B149" s="1560"/>
      <c r="C149" s="471" t="s">
        <v>252</v>
      </c>
      <c r="D149" s="495">
        <v>2</v>
      </c>
      <c r="E149" s="495">
        <v>2</v>
      </c>
      <c r="F149" s="495">
        <v>2</v>
      </c>
      <c r="G149" s="495">
        <v>3</v>
      </c>
      <c r="H149" s="495">
        <v>3</v>
      </c>
    </row>
    <row r="150" spans="1:8" ht="15" thickBot="1" x14ac:dyDescent="0.35">
      <c r="A150" s="1557"/>
      <c r="B150" s="1560"/>
      <c r="C150" s="473" t="s">
        <v>287</v>
      </c>
      <c r="D150" s="497">
        <v>2.03926953580745</v>
      </c>
      <c r="E150" s="497">
        <v>1.8430687800774901</v>
      </c>
      <c r="F150" s="497">
        <v>1.9599662607038999</v>
      </c>
      <c r="G150" s="497">
        <v>2.1591572935959</v>
      </c>
      <c r="H150" s="497">
        <v>1.9433775787484999</v>
      </c>
    </row>
    <row r="151" spans="1:8" x14ac:dyDescent="0.3">
      <c r="A151" s="1558"/>
      <c r="B151" s="1561"/>
      <c r="C151" s="586" t="s">
        <v>254</v>
      </c>
      <c r="D151" s="781">
        <v>9.2561125015705598E-2</v>
      </c>
      <c r="E151" s="781">
        <v>0.12714230395590301</v>
      </c>
      <c r="F151" s="781">
        <v>9.1773472984762794E-2</v>
      </c>
      <c r="G151" s="781">
        <v>0.122474296715071</v>
      </c>
      <c r="H151" s="781">
        <v>0.13479359398212801</v>
      </c>
    </row>
    <row r="152" spans="1:8" ht="48" customHeight="1" x14ac:dyDescent="0.3">
      <c r="A152" s="1209" t="s">
        <v>1545</v>
      </c>
      <c r="B152" s="1209"/>
      <c r="C152" s="1209"/>
      <c r="D152" s="1209"/>
      <c r="E152" s="1209"/>
      <c r="F152" s="1209"/>
      <c r="G152" s="1209"/>
      <c r="H152" s="1209"/>
    </row>
    <row r="154" spans="1:8" ht="15" customHeight="1" x14ac:dyDescent="0.3">
      <c r="A154" s="1215" t="s">
        <v>290</v>
      </c>
      <c r="B154" s="1215"/>
      <c r="C154" s="1215"/>
      <c r="D154" s="1215"/>
      <c r="E154" s="1215"/>
      <c r="F154" s="1215"/>
      <c r="G154" s="1215"/>
      <c r="H154" s="1215"/>
    </row>
    <row r="155" spans="1:8" ht="15" customHeight="1" x14ac:dyDescent="0.3">
      <c r="A155" s="1215" t="s">
        <v>291</v>
      </c>
      <c r="B155" s="1215"/>
      <c r="C155" s="1215"/>
      <c r="D155" s="1215"/>
      <c r="E155" s="1215"/>
      <c r="F155" s="1215"/>
      <c r="G155" s="1215"/>
      <c r="H155" s="1215"/>
    </row>
  </sheetData>
  <mergeCells count="33">
    <mergeCell ref="A152:H152"/>
    <mergeCell ref="A154:H154"/>
    <mergeCell ref="A155:H155"/>
    <mergeCell ref="B98:B103"/>
    <mergeCell ref="A104:A151"/>
    <mergeCell ref="B104:B109"/>
    <mergeCell ref="B110:B115"/>
    <mergeCell ref="B116:B121"/>
    <mergeCell ref="B122:B127"/>
    <mergeCell ref="B128:B133"/>
    <mergeCell ref="B134:B139"/>
    <mergeCell ref="B140:B145"/>
    <mergeCell ref="B146:B151"/>
    <mergeCell ref="A56:A103"/>
    <mergeCell ref="B56:B61"/>
    <mergeCell ref="B62:B67"/>
    <mergeCell ref="B68:B73"/>
    <mergeCell ref="B74:B79"/>
    <mergeCell ref="B80:B85"/>
    <mergeCell ref="B86:B91"/>
    <mergeCell ref="B92:B97"/>
    <mergeCell ref="A1:H1"/>
    <mergeCell ref="A5:H5"/>
    <mergeCell ref="D6:H6"/>
    <mergeCell ref="A8:A55"/>
    <mergeCell ref="B8:B13"/>
    <mergeCell ref="B14:B19"/>
    <mergeCell ref="B20:B25"/>
    <mergeCell ref="B26:B31"/>
    <mergeCell ref="B32:B37"/>
    <mergeCell ref="B38:B43"/>
    <mergeCell ref="B44:B49"/>
    <mergeCell ref="B50:B55"/>
  </mergeCells>
  <hyperlinks>
    <hyperlink ref="A3" location="Kapitel6" display="&lt;  Zurück zur Übersicht"/>
  </hyperlinks>
  <pageMargins left="0.7" right="0.7" top="0.78740157499999996" bottom="0.78740157499999996"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7"/>
  <sheetViews>
    <sheetView showGridLines="0" zoomScale="106" zoomScaleNormal="106" workbookViewId="0">
      <selection activeCell="G7" sqref="G7"/>
    </sheetView>
  </sheetViews>
  <sheetFormatPr baseColWidth="10" defaultColWidth="11.44140625" defaultRowHeight="14.4" x14ac:dyDescent="0.3"/>
  <cols>
    <col min="1" max="1" width="28.5546875" style="443" customWidth="1"/>
    <col min="2" max="2" width="21.44140625" style="443" customWidth="1"/>
    <col min="3" max="3" width="17.109375" style="443" customWidth="1"/>
    <col min="4" max="13" width="15.88671875" style="443" customWidth="1"/>
    <col min="14" max="16384" width="11.44140625" style="443"/>
  </cols>
  <sheetData>
    <row r="1" spans="1:13" ht="24.6" x14ac:dyDescent="0.4">
      <c r="A1" s="1304" t="s">
        <v>1553</v>
      </c>
      <c r="B1" s="1304"/>
      <c r="C1" s="1304"/>
      <c r="D1" s="1304"/>
      <c r="E1" s="1304"/>
      <c r="F1" s="1304"/>
      <c r="G1" s="1304"/>
      <c r="H1" s="1304"/>
      <c r="I1" s="1304"/>
      <c r="J1" s="1304"/>
      <c r="K1" s="1304"/>
      <c r="L1" s="1304"/>
      <c r="M1" s="1304"/>
    </row>
    <row r="3" spans="1:13" x14ac:dyDescent="0.3">
      <c r="A3" s="434" t="s">
        <v>7</v>
      </c>
    </row>
    <row r="4" spans="1:13" x14ac:dyDescent="0.3">
      <c r="A4" s="713"/>
    </row>
    <row r="5" spans="1:13" ht="15" customHeight="1" x14ac:dyDescent="0.3">
      <c r="A5" s="1407" t="s">
        <v>1687</v>
      </c>
      <c r="B5" s="1407"/>
      <c r="C5" s="1407"/>
      <c r="D5" s="1407"/>
      <c r="E5" s="1407"/>
      <c r="F5" s="1407"/>
      <c r="G5" s="1407"/>
      <c r="H5" s="1407"/>
      <c r="I5" s="1407"/>
      <c r="J5" s="1407"/>
      <c r="K5" s="1407"/>
      <c r="L5" s="1407"/>
      <c r="M5" s="1407"/>
    </row>
    <row r="6" spans="1:13" x14ac:dyDescent="0.3">
      <c r="A6" s="1551" t="s">
        <v>10</v>
      </c>
      <c r="B6" s="1551"/>
      <c r="C6" s="1552"/>
      <c r="D6" s="1440" t="s">
        <v>363</v>
      </c>
      <c r="E6" s="1441"/>
      <c r="F6" s="1441"/>
      <c r="G6" s="1441"/>
      <c r="H6" s="1441"/>
      <c r="I6" s="1469" t="s">
        <v>6</v>
      </c>
      <c r="J6" s="1446"/>
      <c r="K6" s="1446"/>
      <c r="L6" s="1446"/>
      <c r="M6" s="1446"/>
    </row>
    <row r="7" spans="1:13" ht="32.4" x14ac:dyDescent="0.3">
      <c r="A7" s="1417"/>
      <c r="B7" s="1417"/>
      <c r="C7" s="1553"/>
      <c r="D7" s="697" t="s">
        <v>700</v>
      </c>
      <c r="E7" s="698" t="s">
        <v>1554</v>
      </c>
      <c r="F7" s="698" t="s">
        <v>1555</v>
      </c>
      <c r="G7" s="698" t="s">
        <v>1556</v>
      </c>
      <c r="H7" s="698" t="s">
        <v>1557</v>
      </c>
      <c r="I7" s="697" t="s">
        <v>700</v>
      </c>
      <c r="J7" s="698" t="s">
        <v>1558</v>
      </c>
      <c r="K7" s="698" t="s">
        <v>1559</v>
      </c>
      <c r="L7" s="698" t="s">
        <v>1560</v>
      </c>
      <c r="M7" s="698" t="s">
        <v>1557</v>
      </c>
    </row>
    <row r="8" spans="1:13" ht="15" thickBot="1" x14ac:dyDescent="0.35">
      <c r="A8" s="1562" t="s">
        <v>536</v>
      </c>
      <c r="B8" s="1563" t="s">
        <v>537</v>
      </c>
      <c r="C8" s="137" t="s">
        <v>265</v>
      </c>
      <c r="D8" s="500">
        <v>33.721584836314598</v>
      </c>
      <c r="E8" s="500">
        <v>77.388959014519202</v>
      </c>
      <c r="F8" s="500">
        <v>82.956381521802101</v>
      </c>
      <c r="G8" s="500">
        <v>2.7901006404266702</v>
      </c>
      <c r="H8" s="699">
        <v>2.7934848086702302</v>
      </c>
      <c r="I8" s="500">
        <v>34.156039357361003</v>
      </c>
      <c r="J8" s="500">
        <v>76.335733012291399</v>
      </c>
      <c r="K8" s="500">
        <v>81.749045418833404</v>
      </c>
      <c r="L8" s="500">
        <v>2.7194877186931099</v>
      </c>
      <c r="M8" s="699">
        <v>2.7241142294145</v>
      </c>
    </row>
    <row r="9" spans="1:13" ht="15" thickBot="1" x14ac:dyDescent="0.35">
      <c r="A9" s="1368"/>
      <c r="B9" s="1373"/>
      <c r="C9" s="139" t="s">
        <v>17</v>
      </c>
      <c r="D9" s="502">
        <v>27241</v>
      </c>
      <c r="E9" s="502">
        <v>27241</v>
      </c>
      <c r="F9" s="502">
        <v>27241</v>
      </c>
      <c r="G9" s="502">
        <v>27241</v>
      </c>
      <c r="H9" s="700">
        <v>27241</v>
      </c>
      <c r="I9" s="502">
        <v>3173</v>
      </c>
      <c r="J9" s="502">
        <v>3173</v>
      </c>
      <c r="K9" s="502">
        <v>3173</v>
      </c>
      <c r="L9" s="502">
        <v>3173</v>
      </c>
      <c r="M9" s="700">
        <v>3173</v>
      </c>
    </row>
    <row r="10" spans="1:13" ht="15" thickBot="1" x14ac:dyDescent="0.35">
      <c r="A10" s="1368"/>
      <c r="B10" s="1373"/>
      <c r="C10" s="139" t="s">
        <v>18</v>
      </c>
      <c r="D10" s="502">
        <v>26780</v>
      </c>
      <c r="E10" s="502">
        <v>26780</v>
      </c>
      <c r="F10" s="502">
        <v>26780</v>
      </c>
      <c r="G10" s="502">
        <v>26780</v>
      </c>
      <c r="H10" s="700">
        <v>26780</v>
      </c>
      <c r="I10" s="502">
        <v>2776</v>
      </c>
      <c r="J10" s="502">
        <v>2776</v>
      </c>
      <c r="K10" s="502">
        <v>2776</v>
      </c>
      <c r="L10" s="502">
        <v>2776</v>
      </c>
      <c r="M10" s="700">
        <v>2776</v>
      </c>
    </row>
    <row r="11" spans="1:13" ht="15" thickBot="1" x14ac:dyDescent="0.35">
      <c r="A11" s="1368"/>
      <c r="B11" s="1373"/>
      <c r="C11" s="139" t="s">
        <v>252</v>
      </c>
      <c r="D11" s="493">
        <v>11.853</v>
      </c>
      <c r="E11" s="496">
        <v>57</v>
      </c>
      <c r="F11" s="496">
        <v>60</v>
      </c>
      <c r="G11" s="496">
        <v>2</v>
      </c>
      <c r="H11" s="528">
        <v>2</v>
      </c>
      <c r="I11" s="493">
        <v>11.170999999999999</v>
      </c>
      <c r="J11" s="496">
        <v>55</v>
      </c>
      <c r="K11" s="496">
        <v>60</v>
      </c>
      <c r="L11" s="496">
        <v>2</v>
      </c>
      <c r="M11" s="528">
        <v>2</v>
      </c>
    </row>
    <row r="12" spans="1:13" ht="15" thickBot="1" x14ac:dyDescent="0.35">
      <c r="A12" s="1368"/>
      <c r="B12" s="1373"/>
      <c r="C12" s="139" t="s">
        <v>287</v>
      </c>
      <c r="D12" s="493">
        <v>56.773011234042698</v>
      </c>
      <c r="E12" s="493">
        <v>86.381476342664598</v>
      </c>
      <c r="F12" s="493">
        <v>93.737029544439693</v>
      </c>
      <c r="G12" s="493">
        <v>2.01125041221957</v>
      </c>
      <c r="H12" s="701">
        <v>2.01200814267398</v>
      </c>
      <c r="I12" s="493">
        <v>56.048975618163396</v>
      </c>
      <c r="J12" s="493">
        <v>87.169298895040001</v>
      </c>
      <c r="K12" s="493">
        <v>94.407456716379002</v>
      </c>
      <c r="L12" s="493">
        <v>1.9983702049413801</v>
      </c>
      <c r="M12" s="701">
        <v>1.9980753916749101</v>
      </c>
    </row>
    <row r="13" spans="1:13" x14ac:dyDescent="0.3">
      <c r="A13" s="1368"/>
      <c r="B13" s="1374"/>
      <c r="C13" s="157" t="s">
        <v>254</v>
      </c>
      <c r="D13" s="781">
        <v>0.65059002014535605</v>
      </c>
      <c r="E13" s="781">
        <v>0.98988806850994204</v>
      </c>
      <c r="F13" s="781">
        <v>1.07417899128653</v>
      </c>
      <c r="G13" s="781">
        <v>2.3047913396897102E-2</v>
      </c>
      <c r="H13" s="702">
        <v>2.3056596605007602E-2</v>
      </c>
      <c r="I13" s="781">
        <v>1.9949347817329699</v>
      </c>
      <c r="J13" s="781">
        <v>3.10259133814818</v>
      </c>
      <c r="K13" s="781">
        <v>3.3602169706277598</v>
      </c>
      <c r="L13" s="781">
        <v>7.1127405713450401E-2</v>
      </c>
      <c r="M13" s="702">
        <v>7.11169125111588E-2</v>
      </c>
    </row>
    <row r="14" spans="1:13" ht="15" thickBot="1" x14ac:dyDescent="0.35">
      <c r="A14" s="1368"/>
      <c r="B14" s="1563" t="s">
        <v>538</v>
      </c>
      <c r="C14" s="137" t="s">
        <v>265</v>
      </c>
      <c r="D14" s="500">
        <v>26.3780325269543</v>
      </c>
      <c r="E14" s="500">
        <v>71.948946654787093</v>
      </c>
      <c r="F14" s="500">
        <v>77.584622014963003</v>
      </c>
      <c r="G14" s="500">
        <v>2.71164683612567</v>
      </c>
      <c r="H14" s="699">
        <v>2.7124817352344599</v>
      </c>
      <c r="I14" s="500">
        <v>28.721629261432401</v>
      </c>
      <c r="J14" s="500">
        <v>74.698370781529206</v>
      </c>
      <c r="K14" s="500">
        <v>80.839893095553293</v>
      </c>
      <c r="L14" s="500">
        <v>2.6518504378802499</v>
      </c>
      <c r="M14" s="699">
        <v>2.6527864414142202</v>
      </c>
    </row>
    <row r="15" spans="1:13" ht="15" thickBot="1" x14ac:dyDescent="0.35">
      <c r="A15" s="1368"/>
      <c r="B15" s="1373"/>
      <c r="C15" s="139" t="s">
        <v>17</v>
      </c>
      <c r="D15" s="502">
        <v>27777</v>
      </c>
      <c r="E15" s="502">
        <v>27777</v>
      </c>
      <c r="F15" s="502">
        <v>27777</v>
      </c>
      <c r="G15" s="502">
        <v>27777</v>
      </c>
      <c r="H15" s="700">
        <v>27777</v>
      </c>
      <c r="I15" s="502">
        <v>3467</v>
      </c>
      <c r="J15" s="502">
        <v>3467</v>
      </c>
      <c r="K15" s="502">
        <v>3467</v>
      </c>
      <c r="L15" s="502">
        <v>3467</v>
      </c>
      <c r="M15" s="700">
        <v>3467</v>
      </c>
    </row>
    <row r="16" spans="1:13" ht="15" thickBot="1" x14ac:dyDescent="0.35">
      <c r="A16" s="1368"/>
      <c r="B16" s="1373"/>
      <c r="C16" s="139" t="s">
        <v>18</v>
      </c>
      <c r="D16" s="502">
        <v>28238</v>
      </c>
      <c r="E16" s="502">
        <v>28238</v>
      </c>
      <c r="F16" s="502">
        <v>28238</v>
      </c>
      <c r="G16" s="502">
        <v>28238</v>
      </c>
      <c r="H16" s="700">
        <v>28238</v>
      </c>
      <c r="I16" s="502">
        <v>3098</v>
      </c>
      <c r="J16" s="502">
        <v>3098</v>
      </c>
      <c r="K16" s="502">
        <v>3098</v>
      </c>
      <c r="L16" s="502">
        <v>3098</v>
      </c>
      <c r="M16" s="700">
        <v>3098</v>
      </c>
    </row>
    <row r="17" spans="1:13" ht="15" thickBot="1" x14ac:dyDescent="0.35">
      <c r="A17" s="1368"/>
      <c r="B17" s="1373"/>
      <c r="C17" s="139" t="s">
        <v>252</v>
      </c>
      <c r="D17" s="493">
        <v>8.7059999999999995</v>
      </c>
      <c r="E17" s="496">
        <v>55</v>
      </c>
      <c r="F17" s="496">
        <v>60</v>
      </c>
      <c r="G17" s="496">
        <v>2</v>
      </c>
      <c r="H17" s="528">
        <v>2</v>
      </c>
      <c r="I17" s="493">
        <v>8.8879999999999999</v>
      </c>
      <c r="J17" s="496">
        <v>54</v>
      </c>
      <c r="K17" s="496">
        <v>60</v>
      </c>
      <c r="L17" s="496">
        <v>2</v>
      </c>
      <c r="M17" s="528">
        <v>2</v>
      </c>
    </row>
    <row r="18" spans="1:13" ht="15" thickBot="1" x14ac:dyDescent="0.35">
      <c r="A18" s="1368"/>
      <c r="B18" s="1373"/>
      <c r="C18" s="139" t="s">
        <v>287</v>
      </c>
      <c r="D18" s="493">
        <v>46.938059098644402</v>
      </c>
      <c r="E18" s="493">
        <v>79.103854359771404</v>
      </c>
      <c r="F18" s="493">
        <v>86.396495163042601</v>
      </c>
      <c r="G18" s="493">
        <v>2.0837683284047399</v>
      </c>
      <c r="H18" s="701">
        <v>2.0841037674463698</v>
      </c>
      <c r="I18" s="493">
        <v>51.8331931406696</v>
      </c>
      <c r="J18" s="493">
        <v>83.802164637577405</v>
      </c>
      <c r="K18" s="493">
        <v>91.880495588080507</v>
      </c>
      <c r="L18" s="493">
        <v>2.0416998132707498</v>
      </c>
      <c r="M18" s="701">
        <v>2.0425118657476702</v>
      </c>
    </row>
    <row r="19" spans="1:13" x14ac:dyDescent="0.3">
      <c r="A19" s="1369"/>
      <c r="B19" s="1374"/>
      <c r="C19" s="157" t="s">
        <v>254</v>
      </c>
      <c r="D19" s="781">
        <v>0.52381618606639402</v>
      </c>
      <c r="E19" s="781">
        <v>0.88277785851361801</v>
      </c>
      <c r="F19" s="781">
        <v>0.96416177947834303</v>
      </c>
      <c r="G19" s="781">
        <v>2.32542972460155E-2</v>
      </c>
      <c r="H19" s="702">
        <v>2.32580406560076E-2</v>
      </c>
      <c r="I19" s="781">
        <v>1.7463770317560801</v>
      </c>
      <c r="J19" s="781">
        <v>2.8234836919525401</v>
      </c>
      <c r="K19" s="781">
        <v>3.0956608582057501</v>
      </c>
      <c r="L19" s="781">
        <v>6.8789465660742094E-2</v>
      </c>
      <c r="M19" s="702">
        <v>6.8816825537847001E-2</v>
      </c>
    </row>
    <row r="20" spans="1:13" ht="15" thickBot="1" x14ac:dyDescent="0.35">
      <c r="A20" s="1368" t="s">
        <v>1561</v>
      </c>
      <c r="B20" s="1373" t="s">
        <v>1158</v>
      </c>
      <c r="C20" s="137" t="s">
        <v>265</v>
      </c>
      <c r="D20" s="500">
        <v>19.377793098821499</v>
      </c>
      <c r="E20" s="500">
        <v>64.682712404530406</v>
      </c>
      <c r="F20" s="500">
        <v>70.827919713338403</v>
      </c>
      <c r="G20" s="500">
        <v>2.9995075008521099</v>
      </c>
      <c r="H20" s="699">
        <v>2.99979890080564</v>
      </c>
      <c r="I20" s="500">
        <v>20.7785416660953</v>
      </c>
      <c r="J20" s="500">
        <v>67.938487658941895</v>
      </c>
      <c r="K20" s="500">
        <v>75.819697202528204</v>
      </c>
      <c r="L20" s="500">
        <v>2.9934475982154298</v>
      </c>
      <c r="M20" s="699">
        <v>2.9934475982154298</v>
      </c>
    </row>
    <row r="21" spans="1:13" ht="15" thickBot="1" x14ac:dyDescent="0.35">
      <c r="A21" s="1368"/>
      <c r="B21" s="1373"/>
      <c r="C21" s="139" t="s">
        <v>17</v>
      </c>
      <c r="D21" s="502">
        <v>6658</v>
      </c>
      <c r="E21" s="502">
        <v>6658</v>
      </c>
      <c r="F21" s="502">
        <v>6658</v>
      </c>
      <c r="G21" s="502">
        <v>6658</v>
      </c>
      <c r="H21" s="700">
        <v>6658</v>
      </c>
      <c r="I21" s="496">
        <v>722</v>
      </c>
      <c r="J21" s="496">
        <v>722</v>
      </c>
      <c r="K21" s="496">
        <v>722</v>
      </c>
      <c r="L21" s="496">
        <v>722</v>
      </c>
      <c r="M21" s="528">
        <v>722</v>
      </c>
    </row>
    <row r="22" spans="1:13" ht="15" thickBot="1" x14ac:dyDescent="0.35">
      <c r="A22" s="1368"/>
      <c r="B22" s="1373"/>
      <c r="C22" s="139" t="s">
        <v>18</v>
      </c>
      <c r="D22" s="502">
        <v>7679</v>
      </c>
      <c r="E22" s="502">
        <v>7679</v>
      </c>
      <c r="F22" s="502">
        <v>7679</v>
      </c>
      <c r="G22" s="502">
        <v>7679</v>
      </c>
      <c r="H22" s="700">
        <v>7679</v>
      </c>
      <c r="I22" s="496">
        <v>766</v>
      </c>
      <c r="J22" s="496">
        <v>766</v>
      </c>
      <c r="K22" s="496">
        <v>766</v>
      </c>
      <c r="L22" s="496">
        <v>766</v>
      </c>
      <c r="M22" s="528">
        <v>766</v>
      </c>
    </row>
    <row r="23" spans="1:13" ht="15" thickBot="1" x14ac:dyDescent="0.35">
      <c r="A23" s="1368"/>
      <c r="B23" s="1373"/>
      <c r="C23" s="139" t="s">
        <v>252</v>
      </c>
      <c r="D23" s="493">
        <v>5.68</v>
      </c>
      <c r="E23" s="496">
        <v>46</v>
      </c>
      <c r="F23" s="496">
        <v>50</v>
      </c>
      <c r="G23" s="496">
        <v>3</v>
      </c>
      <c r="H23" s="528">
        <v>3</v>
      </c>
      <c r="I23" s="493">
        <v>6.24</v>
      </c>
      <c r="J23" s="496">
        <v>49</v>
      </c>
      <c r="K23" s="496">
        <v>50</v>
      </c>
      <c r="L23" s="496">
        <v>3</v>
      </c>
      <c r="M23" s="528">
        <v>3</v>
      </c>
    </row>
    <row r="24" spans="1:13" ht="15" thickBot="1" x14ac:dyDescent="0.35">
      <c r="A24" s="1368"/>
      <c r="B24" s="1373"/>
      <c r="C24" s="139" t="s">
        <v>287</v>
      </c>
      <c r="D24" s="493">
        <v>39.130438381210503</v>
      </c>
      <c r="E24" s="493">
        <v>74.7385966407588</v>
      </c>
      <c r="F24" s="493">
        <v>82.526132131759795</v>
      </c>
      <c r="G24" s="493">
        <v>1.9963075021619801</v>
      </c>
      <c r="H24" s="701">
        <v>1.9962581880029799</v>
      </c>
      <c r="I24" s="493">
        <v>37.573710841492101</v>
      </c>
      <c r="J24" s="493">
        <v>79.341492465294607</v>
      </c>
      <c r="K24" s="493">
        <v>89.541761570097705</v>
      </c>
      <c r="L24" s="493">
        <v>2.0188152932307002</v>
      </c>
      <c r="M24" s="701">
        <v>2.0188152932307002</v>
      </c>
    </row>
    <row r="25" spans="1:13" x14ac:dyDescent="0.3">
      <c r="A25" s="1368"/>
      <c r="B25" s="1374"/>
      <c r="C25" s="157" t="s">
        <v>254</v>
      </c>
      <c r="D25" s="781">
        <v>0.83740034058319901</v>
      </c>
      <c r="E25" s="781">
        <v>1.5994230801087601</v>
      </c>
      <c r="F25" s="781">
        <v>1.76607812263441</v>
      </c>
      <c r="G25" s="781">
        <v>4.2721437616757001E-2</v>
      </c>
      <c r="H25" s="702">
        <v>4.2720382282463498E-2</v>
      </c>
      <c r="I25" s="781">
        <v>2.54589482112396</v>
      </c>
      <c r="J25" s="781">
        <v>5.3759687356879002</v>
      </c>
      <c r="K25" s="781">
        <v>6.0671118702465403</v>
      </c>
      <c r="L25" s="781">
        <v>0.13678956069907799</v>
      </c>
      <c r="M25" s="702">
        <v>0.13678956069907799</v>
      </c>
    </row>
    <row r="26" spans="1:13" ht="15" thickBot="1" x14ac:dyDescent="0.35">
      <c r="A26" s="1368"/>
      <c r="B26" s="1563" t="s">
        <v>1159</v>
      </c>
      <c r="C26" s="137" t="s">
        <v>265</v>
      </c>
      <c r="D26" s="500">
        <v>40.217052067995702</v>
      </c>
      <c r="E26" s="500">
        <v>83.232169056550006</v>
      </c>
      <c r="F26" s="500">
        <v>92.309116474923897</v>
      </c>
      <c r="G26" s="500">
        <v>2.8634618872764599</v>
      </c>
      <c r="H26" s="699">
        <v>2.8656243058366599</v>
      </c>
      <c r="I26" s="500">
        <v>39.166028658662697</v>
      </c>
      <c r="J26" s="500">
        <v>77.885612275481805</v>
      </c>
      <c r="K26" s="500">
        <v>86.062746030383593</v>
      </c>
      <c r="L26" s="500">
        <v>2.6852883242124799</v>
      </c>
      <c r="M26" s="699">
        <v>2.6870536072214999</v>
      </c>
    </row>
    <row r="27" spans="1:13" ht="15" thickBot="1" x14ac:dyDescent="0.35">
      <c r="A27" s="1368"/>
      <c r="B27" s="1373"/>
      <c r="C27" s="139" t="s">
        <v>17</v>
      </c>
      <c r="D27" s="502">
        <v>4341</v>
      </c>
      <c r="E27" s="502">
        <v>4341</v>
      </c>
      <c r="F27" s="502">
        <v>4341</v>
      </c>
      <c r="G27" s="502">
        <v>4341</v>
      </c>
      <c r="H27" s="700">
        <v>4341</v>
      </c>
      <c r="I27" s="496">
        <v>518</v>
      </c>
      <c r="J27" s="496">
        <v>518</v>
      </c>
      <c r="K27" s="496">
        <v>518</v>
      </c>
      <c r="L27" s="496">
        <v>518</v>
      </c>
      <c r="M27" s="528">
        <v>518</v>
      </c>
    </row>
    <row r="28" spans="1:13" ht="15" thickBot="1" x14ac:dyDescent="0.35">
      <c r="A28" s="1368"/>
      <c r="B28" s="1373"/>
      <c r="C28" s="139" t="s">
        <v>18</v>
      </c>
      <c r="D28" s="502">
        <v>3614</v>
      </c>
      <c r="E28" s="502">
        <v>3614</v>
      </c>
      <c r="F28" s="502">
        <v>3614</v>
      </c>
      <c r="G28" s="502">
        <v>3614</v>
      </c>
      <c r="H28" s="700">
        <v>3614</v>
      </c>
      <c r="I28" s="496">
        <v>370</v>
      </c>
      <c r="J28" s="496">
        <v>370</v>
      </c>
      <c r="K28" s="496">
        <v>370</v>
      </c>
      <c r="L28" s="496">
        <v>370</v>
      </c>
      <c r="M28" s="528">
        <v>370</v>
      </c>
    </row>
    <row r="29" spans="1:13" ht="15" thickBot="1" x14ac:dyDescent="0.35">
      <c r="A29" s="1368"/>
      <c r="B29" s="1373"/>
      <c r="C29" s="139" t="s">
        <v>252</v>
      </c>
      <c r="D29" s="493">
        <v>19.274999999999999</v>
      </c>
      <c r="E29" s="496">
        <v>66</v>
      </c>
      <c r="F29" s="496">
        <v>72</v>
      </c>
      <c r="G29" s="496">
        <v>2</v>
      </c>
      <c r="H29" s="528">
        <v>2</v>
      </c>
      <c r="I29" s="493">
        <v>19.087</v>
      </c>
      <c r="J29" s="496">
        <v>61</v>
      </c>
      <c r="K29" s="496">
        <v>64</v>
      </c>
      <c r="L29" s="496">
        <v>2</v>
      </c>
      <c r="M29" s="528">
        <v>2</v>
      </c>
    </row>
    <row r="30" spans="1:13" ht="15" thickBot="1" x14ac:dyDescent="0.35">
      <c r="A30" s="1368"/>
      <c r="B30" s="1373"/>
      <c r="C30" s="139" t="s">
        <v>287</v>
      </c>
      <c r="D30" s="493">
        <v>56.639835665697497</v>
      </c>
      <c r="E30" s="493">
        <v>81.8729322626574</v>
      </c>
      <c r="F30" s="493">
        <v>92.128801847300394</v>
      </c>
      <c r="G30" s="493">
        <v>1.9841626175331699</v>
      </c>
      <c r="H30" s="701">
        <v>1.9849727305670199</v>
      </c>
      <c r="I30" s="493">
        <v>54.5097143499165</v>
      </c>
      <c r="J30" s="493">
        <v>80.197975713231997</v>
      </c>
      <c r="K30" s="493">
        <v>90.219772080488895</v>
      </c>
      <c r="L30" s="493">
        <v>1.87037859571183</v>
      </c>
      <c r="M30" s="701">
        <v>1.8730396213065199</v>
      </c>
    </row>
    <row r="31" spans="1:13" x14ac:dyDescent="0.3">
      <c r="A31" s="1368"/>
      <c r="B31" s="1374"/>
      <c r="C31" s="157" t="s">
        <v>254</v>
      </c>
      <c r="D31" s="781">
        <v>1.7668458637306901</v>
      </c>
      <c r="E31" s="781">
        <v>2.5539772497501598</v>
      </c>
      <c r="F31" s="781">
        <v>2.8739029794351798</v>
      </c>
      <c r="G31" s="781">
        <v>6.1894768453233301E-2</v>
      </c>
      <c r="H31" s="702">
        <v>6.19200394457457E-2</v>
      </c>
      <c r="I31" s="781">
        <v>5.3142722283402302</v>
      </c>
      <c r="J31" s="781">
        <v>7.8186774629940103</v>
      </c>
      <c r="K31" s="781">
        <v>8.7957244856716503</v>
      </c>
      <c r="L31" s="781">
        <v>0.18234733287844901</v>
      </c>
      <c r="M31" s="702">
        <v>0.18260676213037899</v>
      </c>
    </row>
    <row r="32" spans="1:13" ht="15" thickBot="1" x14ac:dyDescent="0.35">
      <c r="A32" s="1368"/>
      <c r="B32" s="1563" t="s">
        <v>1562</v>
      </c>
      <c r="C32" s="137" t="s">
        <v>265</v>
      </c>
      <c r="D32" s="500">
        <v>36.690122030395301</v>
      </c>
      <c r="E32" s="500">
        <v>78.331104948824105</v>
      </c>
      <c r="F32" s="500">
        <v>84.190276898148596</v>
      </c>
      <c r="G32" s="500">
        <v>2.9789159520082502</v>
      </c>
      <c r="H32" s="699">
        <v>2.98270011404894</v>
      </c>
      <c r="I32" s="500">
        <v>37.702667207587197</v>
      </c>
      <c r="J32" s="500">
        <v>78.484104434878503</v>
      </c>
      <c r="K32" s="500">
        <v>83.813378925077899</v>
      </c>
      <c r="L32" s="500">
        <v>2.9123995584728299</v>
      </c>
      <c r="M32" s="699">
        <v>2.9186436875987001</v>
      </c>
    </row>
    <row r="33" spans="1:13" ht="15" thickBot="1" x14ac:dyDescent="0.35">
      <c r="A33" s="1368"/>
      <c r="B33" s="1373"/>
      <c r="C33" s="139" t="s">
        <v>17</v>
      </c>
      <c r="D33" s="502">
        <v>16058</v>
      </c>
      <c r="E33" s="502">
        <v>16058</v>
      </c>
      <c r="F33" s="502">
        <v>16058</v>
      </c>
      <c r="G33" s="502">
        <v>16058</v>
      </c>
      <c r="H33" s="700">
        <v>16058</v>
      </c>
      <c r="I33" s="502">
        <v>1899</v>
      </c>
      <c r="J33" s="502">
        <v>1899</v>
      </c>
      <c r="K33" s="502">
        <v>1899</v>
      </c>
      <c r="L33" s="502">
        <v>1899</v>
      </c>
      <c r="M33" s="700">
        <v>1899</v>
      </c>
    </row>
    <row r="34" spans="1:13" ht="15" thickBot="1" x14ac:dyDescent="0.35">
      <c r="A34" s="1368"/>
      <c r="B34" s="1373"/>
      <c r="C34" s="139" t="s">
        <v>18</v>
      </c>
      <c r="D34" s="502">
        <v>11784</v>
      </c>
      <c r="E34" s="502">
        <v>11784</v>
      </c>
      <c r="F34" s="502">
        <v>11784</v>
      </c>
      <c r="G34" s="502">
        <v>11784</v>
      </c>
      <c r="H34" s="700">
        <v>11784</v>
      </c>
      <c r="I34" s="502">
        <v>1225</v>
      </c>
      <c r="J34" s="502">
        <v>1225</v>
      </c>
      <c r="K34" s="502">
        <v>1225</v>
      </c>
      <c r="L34" s="502">
        <v>1225</v>
      </c>
      <c r="M34" s="700">
        <v>1225</v>
      </c>
    </row>
    <row r="35" spans="1:13" ht="15" thickBot="1" x14ac:dyDescent="0.35">
      <c r="A35" s="1368"/>
      <c r="B35" s="1373"/>
      <c r="C35" s="139" t="s">
        <v>252</v>
      </c>
      <c r="D35" s="493">
        <v>14.7</v>
      </c>
      <c r="E35" s="496">
        <v>60</v>
      </c>
      <c r="F35" s="496">
        <v>60</v>
      </c>
      <c r="G35" s="496">
        <v>3</v>
      </c>
      <c r="H35" s="528">
        <v>3</v>
      </c>
      <c r="I35" s="493">
        <v>14.788</v>
      </c>
      <c r="J35" s="496">
        <v>60</v>
      </c>
      <c r="K35" s="496">
        <v>60</v>
      </c>
      <c r="L35" s="496">
        <v>3</v>
      </c>
      <c r="M35" s="528">
        <v>3</v>
      </c>
    </row>
    <row r="36" spans="1:13" ht="15" thickBot="1" x14ac:dyDescent="0.35">
      <c r="A36" s="1368"/>
      <c r="B36" s="1373"/>
      <c r="C36" s="139" t="s">
        <v>287</v>
      </c>
      <c r="D36" s="493">
        <v>57.664381273220002</v>
      </c>
      <c r="E36" s="493">
        <v>83.274160266747202</v>
      </c>
      <c r="F36" s="493">
        <v>90.509631004399097</v>
      </c>
      <c r="G36" s="493">
        <v>2.1125692229281001</v>
      </c>
      <c r="H36" s="701">
        <v>2.1125968625821399</v>
      </c>
      <c r="I36" s="493">
        <v>57.083055866152499</v>
      </c>
      <c r="J36" s="493">
        <v>83.777094513437703</v>
      </c>
      <c r="K36" s="493">
        <v>90.294384509058204</v>
      </c>
      <c r="L36" s="493">
        <v>2.1736433544468601</v>
      </c>
      <c r="M36" s="701">
        <v>2.17315195458717</v>
      </c>
    </row>
    <row r="37" spans="1:13" x14ac:dyDescent="0.3">
      <c r="A37" s="1368"/>
      <c r="B37" s="1374"/>
      <c r="C37" s="157" t="s">
        <v>254</v>
      </c>
      <c r="D37" s="781">
        <v>0.99616670739250002</v>
      </c>
      <c r="E37" s="781">
        <v>1.438582088495</v>
      </c>
      <c r="F37" s="781">
        <v>1.5635766675057501</v>
      </c>
      <c r="G37" s="781">
        <v>3.6495165307883999E-2</v>
      </c>
      <c r="H37" s="702">
        <v>3.6495642789867798E-2</v>
      </c>
      <c r="I37" s="781">
        <v>3.0585101333084501</v>
      </c>
      <c r="J37" s="781">
        <v>4.4887767240299903</v>
      </c>
      <c r="K37" s="781">
        <v>4.8379731219953399</v>
      </c>
      <c r="L37" s="781">
        <v>0.116463810931263</v>
      </c>
      <c r="M37" s="702">
        <v>0.11643748172678001</v>
      </c>
    </row>
    <row r="38" spans="1:13" ht="15" thickBot="1" x14ac:dyDescent="0.35">
      <c r="A38" s="1368"/>
      <c r="B38" s="1563" t="s">
        <v>1161</v>
      </c>
      <c r="C38" s="137" t="s">
        <v>265</v>
      </c>
      <c r="D38" s="500">
        <v>32.835945615301597</v>
      </c>
      <c r="E38" s="500">
        <v>79.927891899866694</v>
      </c>
      <c r="F38" s="500">
        <v>85.260154478051902</v>
      </c>
      <c r="G38" s="500">
        <v>2.8428158264702499</v>
      </c>
      <c r="H38" s="699">
        <v>2.8452708507969402</v>
      </c>
      <c r="I38" s="500">
        <v>35.367531194084499</v>
      </c>
      <c r="J38" s="500">
        <v>84.065625794960098</v>
      </c>
      <c r="K38" s="500">
        <v>90.6661289280148</v>
      </c>
      <c r="L38" s="500">
        <v>2.8534370632102202</v>
      </c>
      <c r="M38" s="699">
        <v>2.85535347882541</v>
      </c>
    </row>
    <row r="39" spans="1:13" ht="15" thickBot="1" x14ac:dyDescent="0.35">
      <c r="A39" s="1368"/>
      <c r="B39" s="1373"/>
      <c r="C39" s="139" t="s">
        <v>17</v>
      </c>
      <c r="D39" s="502">
        <v>16547</v>
      </c>
      <c r="E39" s="502">
        <v>16547</v>
      </c>
      <c r="F39" s="502">
        <v>16547</v>
      </c>
      <c r="G39" s="502">
        <v>16547</v>
      </c>
      <c r="H39" s="700">
        <v>16547</v>
      </c>
      <c r="I39" s="502">
        <v>1920</v>
      </c>
      <c r="J39" s="502">
        <v>1920</v>
      </c>
      <c r="K39" s="502">
        <v>1920</v>
      </c>
      <c r="L39" s="502">
        <v>1920</v>
      </c>
      <c r="M39" s="700">
        <v>1920</v>
      </c>
    </row>
    <row r="40" spans="1:13" ht="15" thickBot="1" x14ac:dyDescent="0.35">
      <c r="A40" s="1368"/>
      <c r="B40" s="1373"/>
      <c r="C40" s="139" t="s">
        <v>18</v>
      </c>
      <c r="D40" s="502">
        <v>17759</v>
      </c>
      <c r="E40" s="502">
        <v>17759</v>
      </c>
      <c r="F40" s="502">
        <v>17759</v>
      </c>
      <c r="G40" s="502">
        <v>17759</v>
      </c>
      <c r="H40" s="700">
        <v>17759</v>
      </c>
      <c r="I40" s="502">
        <v>1795</v>
      </c>
      <c r="J40" s="502">
        <v>1795</v>
      </c>
      <c r="K40" s="502">
        <v>1795</v>
      </c>
      <c r="L40" s="502">
        <v>1795</v>
      </c>
      <c r="M40" s="700">
        <v>1795</v>
      </c>
    </row>
    <row r="41" spans="1:13" ht="15" thickBot="1" x14ac:dyDescent="0.35">
      <c r="A41" s="1368"/>
      <c r="B41" s="1373"/>
      <c r="C41" s="139" t="s">
        <v>252</v>
      </c>
      <c r="D41" s="493">
        <v>13.069000000000001</v>
      </c>
      <c r="E41" s="496">
        <v>60</v>
      </c>
      <c r="F41" s="496">
        <v>60</v>
      </c>
      <c r="G41" s="496">
        <v>2</v>
      </c>
      <c r="H41" s="528">
        <v>2</v>
      </c>
      <c r="I41" s="493">
        <v>13.645</v>
      </c>
      <c r="J41" s="496">
        <v>60</v>
      </c>
      <c r="K41" s="496">
        <v>60</v>
      </c>
      <c r="L41" s="496">
        <v>3</v>
      </c>
      <c r="M41" s="528">
        <v>3</v>
      </c>
    </row>
    <row r="42" spans="1:13" ht="15" thickBot="1" x14ac:dyDescent="0.35">
      <c r="A42" s="1368"/>
      <c r="B42" s="1373"/>
      <c r="C42" s="139" t="s">
        <v>287</v>
      </c>
      <c r="D42" s="493">
        <v>53.462009675307797</v>
      </c>
      <c r="E42" s="493">
        <v>86.614529484015605</v>
      </c>
      <c r="F42" s="493">
        <v>93.440808756896502</v>
      </c>
      <c r="G42" s="493">
        <v>2.0669603520256699</v>
      </c>
      <c r="H42" s="701">
        <v>2.0680367528454799</v>
      </c>
      <c r="I42" s="493">
        <v>58.481678573267402</v>
      </c>
      <c r="J42" s="493">
        <v>93.703095551826394</v>
      </c>
      <c r="K42" s="493">
        <v>102.987028047108</v>
      </c>
      <c r="L42" s="493">
        <v>1.9715476027472001</v>
      </c>
      <c r="M42" s="701">
        <v>1.9713374300278099</v>
      </c>
    </row>
    <row r="43" spans="1:13" x14ac:dyDescent="0.3">
      <c r="A43" s="1368"/>
      <c r="B43" s="1374"/>
      <c r="C43" s="157" t="s">
        <v>254</v>
      </c>
      <c r="D43" s="781">
        <v>0.75232722837177202</v>
      </c>
      <c r="E43" s="781">
        <v>1.2188555817334099</v>
      </c>
      <c r="F43" s="781">
        <v>1.3149162385745701</v>
      </c>
      <c r="G43" s="781">
        <v>2.9086646054610098E-2</v>
      </c>
      <c r="H43" s="702">
        <v>2.91017933648272E-2</v>
      </c>
      <c r="I43" s="781">
        <v>2.5885607196887599</v>
      </c>
      <c r="J43" s="781">
        <v>4.1475579767229096</v>
      </c>
      <c r="K43" s="781">
        <v>4.55849048700337</v>
      </c>
      <c r="L43" s="781">
        <v>8.7266145671146794E-2</v>
      </c>
      <c r="M43" s="702">
        <v>8.72568428457315E-2</v>
      </c>
    </row>
    <row r="44" spans="1:13" ht="15" thickBot="1" x14ac:dyDescent="0.35">
      <c r="A44" s="1368"/>
      <c r="B44" s="1563" t="s">
        <v>1162</v>
      </c>
      <c r="C44" s="137" t="s">
        <v>265</v>
      </c>
      <c r="D44" s="500">
        <v>22.174763969782401</v>
      </c>
      <c r="E44" s="500">
        <v>73.148927649988806</v>
      </c>
      <c r="F44" s="500">
        <v>77.526544750747405</v>
      </c>
      <c r="G44" s="500">
        <v>2.30376371848324</v>
      </c>
      <c r="H44" s="699">
        <v>2.3040929856275798</v>
      </c>
      <c r="I44" s="500">
        <v>24.203192362224399</v>
      </c>
      <c r="J44" s="500">
        <v>73.088899127898998</v>
      </c>
      <c r="K44" s="500">
        <v>77.266693118003801</v>
      </c>
      <c r="L44" s="500">
        <v>2.29555757994089</v>
      </c>
      <c r="M44" s="699">
        <v>2.2968482285726299</v>
      </c>
    </row>
    <row r="45" spans="1:13" ht="15" thickBot="1" x14ac:dyDescent="0.35">
      <c r="A45" s="1368"/>
      <c r="B45" s="1373"/>
      <c r="C45" s="139" t="s">
        <v>17</v>
      </c>
      <c r="D45" s="502">
        <v>8088</v>
      </c>
      <c r="E45" s="502">
        <v>8088</v>
      </c>
      <c r="F45" s="502">
        <v>8088</v>
      </c>
      <c r="G45" s="502">
        <v>8088</v>
      </c>
      <c r="H45" s="700">
        <v>8088</v>
      </c>
      <c r="I45" s="502">
        <v>1144</v>
      </c>
      <c r="J45" s="502">
        <v>1144</v>
      </c>
      <c r="K45" s="502">
        <v>1144</v>
      </c>
      <c r="L45" s="502">
        <v>1144</v>
      </c>
      <c r="M45" s="700">
        <v>1144</v>
      </c>
    </row>
    <row r="46" spans="1:13" ht="15" thickBot="1" x14ac:dyDescent="0.35">
      <c r="A46" s="1368"/>
      <c r="B46" s="1373"/>
      <c r="C46" s="139" t="s">
        <v>18</v>
      </c>
      <c r="D46" s="502">
        <v>10842</v>
      </c>
      <c r="E46" s="502">
        <v>10842</v>
      </c>
      <c r="F46" s="502">
        <v>10842</v>
      </c>
      <c r="G46" s="502">
        <v>10842</v>
      </c>
      <c r="H46" s="700">
        <v>10842</v>
      </c>
      <c r="I46" s="502">
        <v>1338</v>
      </c>
      <c r="J46" s="502">
        <v>1338</v>
      </c>
      <c r="K46" s="502">
        <v>1338</v>
      </c>
      <c r="L46" s="502">
        <v>1338</v>
      </c>
      <c r="M46" s="700">
        <v>1338</v>
      </c>
    </row>
    <row r="47" spans="1:13" ht="15" thickBot="1" x14ac:dyDescent="0.35">
      <c r="A47" s="1368"/>
      <c r="B47" s="1373"/>
      <c r="C47" s="139" t="s">
        <v>252</v>
      </c>
      <c r="D47" s="493">
        <v>5.952</v>
      </c>
      <c r="E47" s="496">
        <v>50</v>
      </c>
      <c r="F47" s="496">
        <v>55</v>
      </c>
      <c r="G47" s="496">
        <v>2</v>
      </c>
      <c r="H47" s="528">
        <v>2</v>
      </c>
      <c r="I47" s="493">
        <v>6.0979999999999999</v>
      </c>
      <c r="J47" s="496">
        <v>48</v>
      </c>
      <c r="K47" s="496">
        <v>50</v>
      </c>
      <c r="L47" s="496">
        <v>2</v>
      </c>
      <c r="M47" s="528">
        <v>2</v>
      </c>
    </row>
    <row r="48" spans="1:13" ht="15" thickBot="1" x14ac:dyDescent="0.35">
      <c r="A48" s="1368"/>
      <c r="B48" s="1373"/>
      <c r="C48" s="139" t="s">
        <v>287</v>
      </c>
      <c r="D48" s="493">
        <v>46.674605798654802</v>
      </c>
      <c r="E48" s="493">
        <v>85.299893534942399</v>
      </c>
      <c r="F48" s="493">
        <v>92.147487504937104</v>
      </c>
      <c r="G48" s="493">
        <v>1.88308969043149</v>
      </c>
      <c r="H48" s="701">
        <v>1.88319553051877</v>
      </c>
      <c r="I48" s="493">
        <v>50.6292511683789</v>
      </c>
      <c r="J48" s="493">
        <v>84.423319758381993</v>
      </c>
      <c r="K48" s="493">
        <v>89.578496157527894</v>
      </c>
      <c r="L48" s="493">
        <v>1.8350958550313701</v>
      </c>
      <c r="M48" s="701">
        <v>1.83594294013447</v>
      </c>
    </row>
    <row r="49" spans="1:13" x14ac:dyDescent="0.3">
      <c r="A49" s="1368"/>
      <c r="B49" s="1374"/>
      <c r="C49" s="157" t="s">
        <v>254</v>
      </c>
      <c r="D49" s="781">
        <v>0.84061417839646602</v>
      </c>
      <c r="E49" s="781">
        <v>1.53625935761515</v>
      </c>
      <c r="F49" s="781">
        <v>1.6595851893085201</v>
      </c>
      <c r="G49" s="781">
        <v>3.3914628005589802E-2</v>
      </c>
      <c r="H49" s="702">
        <v>3.3916534195829302E-2</v>
      </c>
      <c r="I49" s="781">
        <v>2.59563846217715</v>
      </c>
      <c r="J49" s="781">
        <v>4.3281780949270301</v>
      </c>
      <c r="K49" s="781">
        <v>4.5924714398242203</v>
      </c>
      <c r="L49" s="781">
        <v>9.4080897370179301E-2</v>
      </c>
      <c r="M49" s="702">
        <v>9.4124325361382294E-2</v>
      </c>
    </row>
    <row r="50" spans="1:13" ht="15" thickBot="1" x14ac:dyDescent="0.35">
      <c r="A50" s="514"/>
      <c r="B50" s="1563" t="s">
        <v>1563</v>
      </c>
      <c r="C50" s="137" t="s">
        <v>265</v>
      </c>
      <c r="D50" s="500">
        <v>10.7806155547629</v>
      </c>
      <c r="E50" s="500">
        <v>42.892743987688803</v>
      </c>
      <c r="F50" s="500">
        <v>45.947560650403098</v>
      </c>
      <c r="G50" s="500">
        <v>1.62856510855073</v>
      </c>
      <c r="H50" s="699">
        <v>1.62856510855073</v>
      </c>
      <c r="I50" s="500">
        <v>12.567097031799401</v>
      </c>
      <c r="J50" s="500">
        <v>40.6814020646407</v>
      </c>
      <c r="K50" s="500">
        <v>42.911328682671801</v>
      </c>
      <c r="L50" s="500">
        <v>1.4574382010009199</v>
      </c>
      <c r="M50" s="699">
        <v>1.4574382010009199</v>
      </c>
    </row>
    <row r="51" spans="1:13" ht="15" thickBot="1" x14ac:dyDescent="0.35">
      <c r="A51" s="514"/>
      <c r="B51" s="1373"/>
      <c r="C51" s="139" t="s">
        <v>17</v>
      </c>
      <c r="D51" s="502">
        <v>3325</v>
      </c>
      <c r="E51" s="502">
        <v>3325</v>
      </c>
      <c r="F51" s="502">
        <v>3325</v>
      </c>
      <c r="G51" s="502">
        <v>3325</v>
      </c>
      <c r="H51" s="700">
        <v>3325</v>
      </c>
      <c r="I51" s="496">
        <v>438</v>
      </c>
      <c r="J51" s="496">
        <v>438</v>
      </c>
      <c r="K51" s="496">
        <v>438</v>
      </c>
      <c r="L51" s="496">
        <v>438</v>
      </c>
      <c r="M51" s="528">
        <v>438</v>
      </c>
    </row>
    <row r="52" spans="1:13" ht="15" thickBot="1" x14ac:dyDescent="0.35">
      <c r="A52" s="514"/>
      <c r="B52" s="1373"/>
      <c r="C52" s="139" t="s">
        <v>18</v>
      </c>
      <c r="D52" s="502">
        <v>3340</v>
      </c>
      <c r="E52" s="502">
        <v>3340</v>
      </c>
      <c r="F52" s="502">
        <v>3340</v>
      </c>
      <c r="G52" s="502">
        <v>3340</v>
      </c>
      <c r="H52" s="700">
        <v>3340</v>
      </c>
      <c r="I52" s="496">
        <v>380</v>
      </c>
      <c r="J52" s="496">
        <v>380</v>
      </c>
      <c r="K52" s="496">
        <v>380</v>
      </c>
      <c r="L52" s="496">
        <v>380</v>
      </c>
      <c r="M52" s="528">
        <v>380</v>
      </c>
    </row>
    <row r="53" spans="1:13" ht="15" thickBot="1" x14ac:dyDescent="0.35">
      <c r="A53" s="514"/>
      <c r="B53" s="1373"/>
      <c r="C53" s="139" t="s">
        <v>252</v>
      </c>
      <c r="D53" s="493">
        <v>1.714</v>
      </c>
      <c r="E53" s="496">
        <v>25</v>
      </c>
      <c r="F53" s="496">
        <v>26</v>
      </c>
      <c r="G53" s="496">
        <v>2</v>
      </c>
      <c r="H53" s="528">
        <v>2</v>
      </c>
      <c r="I53" s="493">
        <v>1.302</v>
      </c>
      <c r="J53" s="496">
        <v>25</v>
      </c>
      <c r="K53" s="496">
        <v>25</v>
      </c>
      <c r="L53" s="496">
        <v>1</v>
      </c>
      <c r="M53" s="528">
        <v>1</v>
      </c>
    </row>
    <row r="54" spans="1:13" ht="15" thickBot="1" x14ac:dyDescent="0.35">
      <c r="A54" s="514"/>
      <c r="B54" s="1373"/>
      <c r="C54" s="139" t="s">
        <v>287</v>
      </c>
      <c r="D54" s="493">
        <v>32.627686601472</v>
      </c>
      <c r="E54" s="493">
        <v>59.679156076557803</v>
      </c>
      <c r="F54" s="493">
        <v>65.731823586774894</v>
      </c>
      <c r="G54" s="493">
        <v>1.6441980100865901</v>
      </c>
      <c r="H54" s="701">
        <v>1.6441980100865901</v>
      </c>
      <c r="I54" s="493">
        <v>39.044866200145798</v>
      </c>
      <c r="J54" s="493">
        <v>59.352864035510699</v>
      </c>
      <c r="K54" s="493">
        <v>62.015116498761699</v>
      </c>
      <c r="L54" s="493">
        <v>1.55185810170025</v>
      </c>
      <c r="M54" s="701">
        <v>1.55185810170025</v>
      </c>
    </row>
    <row r="55" spans="1:13" x14ac:dyDescent="0.3">
      <c r="A55" s="521"/>
      <c r="B55" s="1374"/>
      <c r="C55" s="157" t="s">
        <v>254</v>
      </c>
      <c r="D55" s="781">
        <v>1.0587265456064401</v>
      </c>
      <c r="E55" s="781">
        <v>1.93651200372849</v>
      </c>
      <c r="F55" s="781">
        <v>2.13291329454227</v>
      </c>
      <c r="G55" s="781">
        <v>5.3352114747646E-2</v>
      </c>
      <c r="H55" s="702">
        <v>5.3352114747646E-2</v>
      </c>
      <c r="I55" s="781">
        <v>3.75614971419449</v>
      </c>
      <c r="J55" s="781">
        <v>5.7097965745564698</v>
      </c>
      <c r="K55" s="781">
        <v>5.9659075515462296</v>
      </c>
      <c r="L55" s="781">
        <v>0.14929008426593199</v>
      </c>
      <c r="M55" s="702">
        <v>0.14929008426593199</v>
      </c>
    </row>
    <row r="56" spans="1:13" ht="15" thickBot="1" x14ac:dyDescent="0.35">
      <c r="A56" s="1562" t="s">
        <v>541</v>
      </c>
      <c r="B56" s="1563" t="s">
        <v>542</v>
      </c>
      <c r="C56" s="137" t="s">
        <v>265</v>
      </c>
      <c r="D56" s="500">
        <v>40.178806759881802</v>
      </c>
      <c r="E56" s="500">
        <v>81.450641845524103</v>
      </c>
      <c r="F56" s="500">
        <v>87.239877988638796</v>
      </c>
      <c r="G56" s="500">
        <v>2.93478973268267</v>
      </c>
      <c r="H56" s="699">
        <v>2.9392289384753401</v>
      </c>
      <c r="I56" s="493">
        <v>40.2742298364604</v>
      </c>
      <c r="J56" s="493">
        <v>79.203230436603604</v>
      </c>
      <c r="K56" s="493">
        <v>84.935450516249205</v>
      </c>
      <c r="L56" s="493">
        <v>2.89025196447523</v>
      </c>
      <c r="M56" s="701">
        <v>2.89617503846647</v>
      </c>
    </row>
    <row r="57" spans="1:13" ht="15" thickBot="1" x14ac:dyDescent="0.35">
      <c r="A57" s="1368"/>
      <c r="B57" s="1373"/>
      <c r="C57" s="139" t="s">
        <v>17</v>
      </c>
      <c r="D57" s="502">
        <v>19187</v>
      </c>
      <c r="E57" s="502">
        <v>19187</v>
      </c>
      <c r="F57" s="502">
        <v>19187</v>
      </c>
      <c r="G57" s="502">
        <v>19187</v>
      </c>
      <c r="H57" s="700">
        <v>19187</v>
      </c>
      <c r="I57" s="502">
        <v>2140</v>
      </c>
      <c r="J57" s="502">
        <v>2140</v>
      </c>
      <c r="K57" s="502">
        <v>2140</v>
      </c>
      <c r="L57" s="502">
        <v>2140</v>
      </c>
      <c r="M57" s="700">
        <v>2140</v>
      </c>
    </row>
    <row r="58" spans="1:13" ht="15" thickBot="1" x14ac:dyDescent="0.35">
      <c r="A58" s="1368"/>
      <c r="B58" s="1373"/>
      <c r="C58" s="139" t="s">
        <v>18</v>
      </c>
      <c r="D58" s="502">
        <v>16478</v>
      </c>
      <c r="E58" s="502">
        <v>16478</v>
      </c>
      <c r="F58" s="502">
        <v>16478</v>
      </c>
      <c r="G58" s="502">
        <v>16478</v>
      </c>
      <c r="H58" s="700">
        <v>16478</v>
      </c>
      <c r="I58" s="502">
        <v>1608</v>
      </c>
      <c r="J58" s="502">
        <v>1608</v>
      </c>
      <c r="K58" s="502">
        <v>1608</v>
      </c>
      <c r="L58" s="502">
        <v>1608</v>
      </c>
      <c r="M58" s="700">
        <v>1608</v>
      </c>
    </row>
    <row r="59" spans="1:13" ht="15" thickBot="1" x14ac:dyDescent="0.35">
      <c r="A59" s="1368"/>
      <c r="B59" s="1373"/>
      <c r="C59" s="139" t="s">
        <v>252</v>
      </c>
      <c r="D59" s="493">
        <v>17.757999999999999</v>
      </c>
      <c r="E59" s="496">
        <v>60</v>
      </c>
      <c r="F59" s="496">
        <v>60</v>
      </c>
      <c r="G59" s="496">
        <v>3</v>
      </c>
      <c r="H59" s="528">
        <v>3</v>
      </c>
      <c r="I59" s="493">
        <v>17.57</v>
      </c>
      <c r="J59" s="496">
        <v>60</v>
      </c>
      <c r="K59" s="496">
        <v>60</v>
      </c>
      <c r="L59" s="496">
        <v>3</v>
      </c>
      <c r="M59" s="528">
        <v>3</v>
      </c>
    </row>
    <row r="60" spans="1:13" ht="15" thickBot="1" x14ac:dyDescent="0.35">
      <c r="A60" s="1368"/>
      <c r="B60" s="1373"/>
      <c r="C60" s="139" t="s">
        <v>287</v>
      </c>
      <c r="D60" s="493">
        <v>60.313138674629599</v>
      </c>
      <c r="E60" s="493">
        <v>87.554074908704393</v>
      </c>
      <c r="F60" s="493">
        <v>94.932054458001105</v>
      </c>
      <c r="G60" s="493">
        <v>2.0115737927969399</v>
      </c>
      <c r="H60" s="701">
        <v>2.0120348544945301</v>
      </c>
      <c r="I60" s="493">
        <v>58.962835665843102</v>
      </c>
      <c r="J60" s="493">
        <v>85.425330327966506</v>
      </c>
      <c r="K60" s="493">
        <v>93.467460221622005</v>
      </c>
      <c r="L60" s="493">
        <v>1.9614026496147201</v>
      </c>
      <c r="M60" s="701">
        <v>1.96054507751718</v>
      </c>
    </row>
    <row r="61" spans="1:13" x14ac:dyDescent="0.3">
      <c r="A61" s="1368"/>
      <c r="B61" s="1374"/>
      <c r="C61" s="157" t="s">
        <v>254</v>
      </c>
      <c r="D61" s="781">
        <v>0.88111061622857101</v>
      </c>
      <c r="E61" s="781">
        <v>1.2790716349932101</v>
      </c>
      <c r="F61" s="781">
        <v>1.3868560456549199</v>
      </c>
      <c r="G61" s="781">
        <v>2.93869472408359E-2</v>
      </c>
      <c r="H61" s="702">
        <v>2.9393682860394201E-2</v>
      </c>
      <c r="I61" s="781">
        <v>2.7574401382831999</v>
      </c>
      <c r="J61" s="781">
        <v>3.99497805715087</v>
      </c>
      <c r="K61" s="781">
        <v>4.3710741440441101</v>
      </c>
      <c r="L61" s="781">
        <v>9.1726429577330196E-2</v>
      </c>
      <c r="M61" s="702">
        <v>9.1686324590917606E-2</v>
      </c>
    </row>
    <row r="62" spans="1:13" ht="15" thickBot="1" x14ac:dyDescent="0.35">
      <c r="A62" s="1368"/>
      <c r="B62" s="1563" t="s">
        <v>543</v>
      </c>
      <c r="C62" s="137" t="s">
        <v>265</v>
      </c>
      <c r="D62" s="500">
        <v>32.252312770106101</v>
      </c>
      <c r="E62" s="500">
        <v>80.445904918023402</v>
      </c>
      <c r="F62" s="500">
        <v>86.620655929167299</v>
      </c>
      <c r="G62" s="500">
        <v>3.0683587521622799</v>
      </c>
      <c r="H62" s="699">
        <v>3.0704911027931501</v>
      </c>
      <c r="I62" s="500">
        <v>36.920691775892401</v>
      </c>
      <c r="J62" s="500">
        <v>87.325816385109107</v>
      </c>
      <c r="K62" s="500">
        <v>93.785640644190806</v>
      </c>
      <c r="L62" s="500">
        <v>3.0631529515260398</v>
      </c>
      <c r="M62" s="699">
        <v>3.0664972216391502</v>
      </c>
    </row>
    <row r="63" spans="1:13" ht="15" thickBot="1" x14ac:dyDescent="0.35">
      <c r="A63" s="1368"/>
      <c r="B63" s="1373"/>
      <c r="C63" s="139" t="s">
        <v>17</v>
      </c>
      <c r="D63" s="502">
        <v>11174</v>
      </c>
      <c r="E63" s="502">
        <v>11174</v>
      </c>
      <c r="F63" s="502">
        <v>11174</v>
      </c>
      <c r="G63" s="502">
        <v>11174</v>
      </c>
      <c r="H63" s="700">
        <v>11174</v>
      </c>
      <c r="I63" s="502">
        <v>1570</v>
      </c>
      <c r="J63" s="502">
        <v>1570</v>
      </c>
      <c r="K63" s="502">
        <v>1570</v>
      </c>
      <c r="L63" s="502">
        <v>1570</v>
      </c>
      <c r="M63" s="700">
        <v>1570</v>
      </c>
    </row>
    <row r="64" spans="1:13" ht="15" thickBot="1" x14ac:dyDescent="0.35">
      <c r="A64" s="1368"/>
      <c r="B64" s="1373"/>
      <c r="C64" s="139" t="s">
        <v>18</v>
      </c>
      <c r="D64" s="502">
        <v>10993</v>
      </c>
      <c r="E64" s="502">
        <v>10993</v>
      </c>
      <c r="F64" s="502">
        <v>10993</v>
      </c>
      <c r="G64" s="502">
        <v>10993</v>
      </c>
      <c r="H64" s="700">
        <v>10993</v>
      </c>
      <c r="I64" s="502">
        <v>1334</v>
      </c>
      <c r="J64" s="502">
        <v>1334</v>
      </c>
      <c r="K64" s="502">
        <v>1334</v>
      </c>
      <c r="L64" s="502">
        <v>1334</v>
      </c>
      <c r="M64" s="700">
        <v>1334</v>
      </c>
    </row>
    <row r="65" spans="1:13" ht="15" thickBot="1" x14ac:dyDescent="0.35">
      <c r="A65" s="1368"/>
      <c r="B65" s="1373"/>
      <c r="C65" s="139" t="s">
        <v>252</v>
      </c>
      <c r="D65" s="493">
        <v>13.760999999999999</v>
      </c>
      <c r="E65" s="496">
        <v>60</v>
      </c>
      <c r="F65" s="496">
        <v>63</v>
      </c>
      <c r="G65" s="496">
        <v>3</v>
      </c>
      <c r="H65" s="528">
        <v>3</v>
      </c>
      <c r="I65" s="493">
        <v>13.962</v>
      </c>
      <c r="J65" s="496">
        <v>60</v>
      </c>
      <c r="K65" s="496">
        <v>64</v>
      </c>
      <c r="L65" s="496">
        <v>3</v>
      </c>
      <c r="M65" s="528">
        <v>3</v>
      </c>
    </row>
    <row r="66" spans="1:13" ht="15" thickBot="1" x14ac:dyDescent="0.35">
      <c r="A66" s="1368"/>
      <c r="B66" s="1373"/>
      <c r="C66" s="139" t="s">
        <v>287</v>
      </c>
      <c r="D66" s="493">
        <v>51.8939369392128</v>
      </c>
      <c r="E66" s="493">
        <v>81.873948905434602</v>
      </c>
      <c r="F66" s="493">
        <v>89.408099301907797</v>
      </c>
      <c r="G66" s="493">
        <v>2.16544337820328</v>
      </c>
      <c r="H66" s="701">
        <v>2.1659573491320701</v>
      </c>
      <c r="I66" s="493">
        <v>59.682882270649202</v>
      </c>
      <c r="J66" s="493">
        <v>91.786252185356602</v>
      </c>
      <c r="K66" s="493">
        <v>100.42741755655</v>
      </c>
      <c r="L66" s="493">
        <v>2.1122049284085</v>
      </c>
      <c r="M66" s="701">
        <v>2.1131933604521098</v>
      </c>
    </row>
    <row r="67" spans="1:13" x14ac:dyDescent="0.3">
      <c r="A67" s="1368"/>
      <c r="B67" s="1374"/>
      <c r="C67" s="157" t="s">
        <v>254</v>
      </c>
      <c r="D67" s="781">
        <v>0.92817370203142202</v>
      </c>
      <c r="E67" s="781">
        <v>1.4643954715655001</v>
      </c>
      <c r="F67" s="781">
        <v>1.59915110348734</v>
      </c>
      <c r="G67" s="781">
        <v>3.8731067932670497E-2</v>
      </c>
      <c r="H67" s="702">
        <v>3.8740260804282202E-2</v>
      </c>
      <c r="I67" s="781">
        <v>3.0643800565650201</v>
      </c>
      <c r="J67" s="781">
        <v>4.7127073955336796</v>
      </c>
      <c r="K67" s="781">
        <v>5.1563825972252699</v>
      </c>
      <c r="L67" s="781">
        <v>0.108449833716835</v>
      </c>
      <c r="M67" s="702">
        <v>0.108500584138505</v>
      </c>
    </row>
    <row r="68" spans="1:13" ht="15" thickBot="1" x14ac:dyDescent="0.35">
      <c r="A68" s="1368"/>
      <c r="B68" s="1563" t="s">
        <v>544</v>
      </c>
      <c r="C68" s="137" t="s">
        <v>265</v>
      </c>
      <c r="D68" s="500">
        <v>24.475995010775598</v>
      </c>
      <c r="E68" s="500">
        <v>69.306868476088496</v>
      </c>
      <c r="F68" s="500">
        <v>76.153968256191405</v>
      </c>
      <c r="G68" s="500">
        <v>2.93056697387218</v>
      </c>
      <c r="H68" s="699">
        <v>2.93109324167462</v>
      </c>
      <c r="I68" s="500">
        <v>25.7825858903445</v>
      </c>
      <c r="J68" s="500">
        <v>69.938970850584795</v>
      </c>
      <c r="K68" s="500">
        <v>78.044987019777395</v>
      </c>
      <c r="L68" s="500">
        <v>2.8704846694952901</v>
      </c>
      <c r="M68" s="699">
        <v>2.8704846694952901</v>
      </c>
    </row>
    <row r="69" spans="1:13" ht="15" thickBot="1" x14ac:dyDescent="0.35">
      <c r="A69" s="1368"/>
      <c r="B69" s="1373"/>
      <c r="C69" s="139" t="s">
        <v>17</v>
      </c>
      <c r="D69" s="502">
        <v>9174</v>
      </c>
      <c r="E69" s="502">
        <v>9174</v>
      </c>
      <c r="F69" s="502">
        <v>9174</v>
      </c>
      <c r="G69" s="502">
        <v>9174</v>
      </c>
      <c r="H69" s="700">
        <v>9174</v>
      </c>
      <c r="I69" s="496">
        <v>987</v>
      </c>
      <c r="J69" s="496">
        <v>987</v>
      </c>
      <c r="K69" s="496">
        <v>987</v>
      </c>
      <c r="L69" s="496">
        <v>987</v>
      </c>
      <c r="M69" s="528">
        <v>987</v>
      </c>
    </row>
    <row r="70" spans="1:13" ht="15" thickBot="1" x14ac:dyDescent="0.35">
      <c r="A70" s="1368"/>
      <c r="B70" s="1373"/>
      <c r="C70" s="139" t="s">
        <v>18</v>
      </c>
      <c r="D70" s="502">
        <v>9789</v>
      </c>
      <c r="E70" s="502">
        <v>9789</v>
      </c>
      <c r="F70" s="502">
        <v>9789</v>
      </c>
      <c r="G70" s="502">
        <v>9789</v>
      </c>
      <c r="H70" s="700">
        <v>9789</v>
      </c>
      <c r="I70" s="496">
        <v>966</v>
      </c>
      <c r="J70" s="496">
        <v>966</v>
      </c>
      <c r="K70" s="496">
        <v>966</v>
      </c>
      <c r="L70" s="496">
        <v>966</v>
      </c>
      <c r="M70" s="528">
        <v>966</v>
      </c>
    </row>
    <row r="71" spans="1:13" ht="15" thickBot="1" x14ac:dyDescent="0.35">
      <c r="A71" s="1368"/>
      <c r="B71" s="1373"/>
      <c r="C71" s="139" t="s">
        <v>252</v>
      </c>
      <c r="D71" s="493">
        <v>7.5449999999999999</v>
      </c>
      <c r="E71" s="496">
        <v>51</v>
      </c>
      <c r="F71" s="496">
        <v>55</v>
      </c>
      <c r="G71" s="496">
        <v>3</v>
      </c>
      <c r="H71" s="528">
        <v>3</v>
      </c>
      <c r="I71" s="493">
        <v>7.8819999999999997</v>
      </c>
      <c r="J71" s="496">
        <v>50</v>
      </c>
      <c r="K71" s="496">
        <v>55</v>
      </c>
      <c r="L71" s="496">
        <v>2</v>
      </c>
      <c r="M71" s="528">
        <v>2</v>
      </c>
    </row>
    <row r="72" spans="1:13" ht="15" thickBot="1" x14ac:dyDescent="0.35">
      <c r="A72" s="1368"/>
      <c r="B72" s="1373"/>
      <c r="C72" s="139" t="s">
        <v>287</v>
      </c>
      <c r="D72" s="493">
        <v>44.588796207026597</v>
      </c>
      <c r="E72" s="493">
        <v>76.743076246189901</v>
      </c>
      <c r="F72" s="493">
        <v>84.993405880153801</v>
      </c>
      <c r="G72" s="493">
        <v>1.99042179319042</v>
      </c>
      <c r="H72" s="701">
        <v>1.99074535512623</v>
      </c>
      <c r="I72" s="493">
        <v>43.968313923900297</v>
      </c>
      <c r="J72" s="493">
        <v>77.735035434460301</v>
      </c>
      <c r="K72" s="493">
        <v>88.141804434427598</v>
      </c>
      <c r="L72" s="493">
        <v>2.0538208378600098</v>
      </c>
      <c r="M72" s="701">
        <v>2.0538208378600098</v>
      </c>
    </row>
    <row r="73" spans="1:13" x14ac:dyDescent="0.3">
      <c r="A73" s="1368"/>
      <c r="B73" s="1374"/>
      <c r="C73" s="157" t="s">
        <v>254</v>
      </c>
      <c r="D73" s="781">
        <v>0.84513743096094396</v>
      </c>
      <c r="E73" s="781">
        <v>1.4545906555002199</v>
      </c>
      <c r="F73" s="781">
        <v>1.6109676601418199</v>
      </c>
      <c r="G73" s="781">
        <v>3.7726516612272498E-2</v>
      </c>
      <c r="H73" s="702">
        <v>3.7732649415273503E-2</v>
      </c>
      <c r="I73" s="781">
        <v>2.65290685682927</v>
      </c>
      <c r="J73" s="781">
        <v>4.6902823901065398</v>
      </c>
      <c r="K73" s="781">
        <v>5.3181934099658799</v>
      </c>
      <c r="L73" s="781">
        <v>0.12392095345953</v>
      </c>
      <c r="M73" s="702">
        <v>0.12392095345953</v>
      </c>
    </row>
    <row r="74" spans="1:13" ht="15" thickBot="1" x14ac:dyDescent="0.35">
      <c r="A74" s="1368"/>
      <c r="B74" s="1563" t="s">
        <v>1564</v>
      </c>
      <c r="C74" s="137" t="s">
        <v>265</v>
      </c>
      <c r="D74" s="500">
        <v>18.9698110101357</v>
      </c>
      <c r="E74" s="500">
        <v>65.172240991088501</v>
      </c>
      <c r="F74" s="500">
        <v>69.384565339006997</v>
      </c>
      <c r="G74" s="500">
        <v>2.1841440448425198</v>
      </c>
      <c r="H74" s="699">
        <v>2.1842456962875998</v>
      </c>
      <c r="I74" s="500">
        <v>19.761048858747401</v>
      </c>
      <c r="J74" s="500">
        <v>64.754439669007098</v>
      </c>
      <c r="K74" s="500">
        <v>68.878253979661395</v>
      </c>
      <c r="L74" s="500">
        <v>2.05531710233811</v>
      </c>
      <c r="M74" s="699">
        <v>2.05531710233811</v>
      </c>
    </row>
    <row r="75" spans="1:13" ht="15" thickBot="1" x14ac:dyDescent="0.35">
      <c r="A75" s="1368"/>
      <c r="B75" s="1373"/>
      <c r="C75" s="139" t="s">
        <v>17</v>
      </c>
      <c r="D75" s="502">
        <v>15250</v>
      </c>
      <c r="E75" s="502">
        <v>15250</v>
      </c>
      <c r="F75" s="502">
        <v>15250</v>
      </c>
      <c r="G75" s="502">
        <v>15250</v>
      </c>
      <c r="H75" s="700">
        <v>15250</v>
      </c>
      <c r="I75" s="502">
        <v>1916</v>
      </c>
      <c r="J75" s="502">
        <v>1916</v>
      </c>
      <c r="K75" s="502">
        <v>1916</v>
      </c>
      <c r="L75" s="502">
        <v>1916</v>
      </c>
      <c r="M75" s="700">
        <v>1916</v>
      </c>
    </row>
    <row r="76" spans="1:13" ht="15" thickBot="1" x14ac:dyDescent="0.35">
      <c r="A76" s="1368"/>
      <c r="B76" s="1373"/>
      <c r="C76" s="139" t="s">
        <v>18</v>
      </c>
      <c r="D76" s="502">
        <v>17525</v>
      </c>
      <c r="E76" s="502">
        <v>17525</v>
      </c>
      <c r="F76" s="502">
        <v>17525</v>
      </c>
      <c r="G76" s="502">
        <v>17525</v>
      </c>
      <c r="H76" s="700">
        <v>17525</v>
      </c>
      <c r="I76" s="502">
        <v>1942</v>
      </c>
      <c r="J76" s="502">
        <v>1942</v>
      </c>
      <c r="K76" s="502">
        <v>1942</v>
      </c>
      <c r="L76" s="502">
        <v>1942</v>
      </c>
      <c r="M76" s="700">
        <v>1942</v>
      </c>
    </row>
    <row r="77" spans="1:13" ht="15" thickBot="1" x14ac:dyDescent="0.35">
      <c r="A77" s="1368"/>
      <c r="B77" s="1373"/>
      <c r="C77" s="139" t="s">
        <v>252</v>
      </c>
      <c r="D77" s="493">
        <v>4.2640000000000002</v>
      </c>
      <c r="E77" s="496">
        <v>42</v>
      </c>
      <c r="F77" s="496">
        <v>45</v>
      </c>
      <c r="G77" s="496">
        <v>2</v>
      </c>
      <c r="H77" s="528">
        <v>2</v>
      </c>
      <c r="I77" s="493">
        <v>4.1360000000000001</v>
      </c>
      <c r="J77" s="496">
        <v>40</v>
      </c>
      <c r="K77" s="496">
        <v>43</v>
      </c>
      <c r="L77" s="496">
        <v>2</v>
      </c>
      <c r="M77" s="528">
        <v>2</v>
      </c>
    </row>
    <row r="78" spans="1:13" ht="15" thickBot="1" x14ac:dyDescent="0.35">
      <c r="A78" s="1368"/>
      <c r="B78" s="1373"/>
      <c r="C78" s="139" t="s">
        <v>287</v>
      </c>
      <c r="D78" s="493">
        <v>42.030840091148903</v>
      </c>
      <c r="E78" s="493">
        <v>79.859868289715806</v>
      </c>
      <c r="F78" s="493">
        <v>86.303004492221106</v>
      </c>
      <c r="G78" s="493">
        <v>1.92761064405056</v>
      </c>
      <c r="H78" s="701">
        <v>1.92775472070905</v>
      </c>
      <c r="I78" s="493">
        <v>44.790859614764202</v>
      </c>
      <c r="J78" s="493">
        <v>82.446479479434998</v>
      </c>
      <c r="K78" s="493">
        <v>87.316939557462604</v>
      </c>
      <c r="L78" s="493">
        <v>1.84550406455758</v>
      </c>
      <c r="M78" s="701">
        <v>1.84550406455758</v>
      </c>
    </row>
    <row r="79" spans="1:13" x14ac:dyDescent="0.3">
      <c r="A79" s="1368"/>
      <c r="B79" s="1374"/>
      <c r="C79" s="157" t="s">
        <v>254</v>
      </c>
      <c r="D79" s="781">
        <v>0.59540134428564695</v>
      </c>
      <c r="E79" s="781">
        <v>1.1312805747174299</v>
      </c>
      <c r="F79" s="781">
        <v>1.22255288685937</v>
      </c>
      <c r="G79" s="781">
        <v>2.73061867485422E-2</v>
      </c>
      <c r="H79" s="702">
        <v>2.7308227712652199E-2</v>
      </c>
      <c r="I79" s="781">
        <v>1.90605548278004</v>
      </c>
      <c r="J79" s="781">
        <v>3.5084739520357302</v>
      </c>
      <c r="K79" s="781">
        <v>3.71573425503572</v>
      </c>
      <c r="L79" s="781">
        <v>7.8534620031791597E-2</v>
      </c>
      <c r="M79" s="702">
        <v>7.8534620031791597E-2</v>
      </c>
    </row>
    <row r="80" spans="1:13" ht="15" thickBot="1" x14ac:dyDescent="0.35">
      <c r="A80" s="1368"/>
      <c r="B80" s="1563" t="s">
        <v>546</v>
      </c>
      <c r="C80" s="137" t="s">
        <v>265</v>
      </c>
      <c r="D80" s="500">
        <v>28.088868663452601</v>
      </c>
      <c r="E80" s="500">
        <v>67.735805359054496</v>
      </c>
      <c r="F80" s="500">
        <v>72.431120136664504</v>
      </c>
      <c r="G80" s="500">
        <v>2.4095156794986199</v>
      </c>
      <c r="H80" s="699">
        <v>2.4095156794986199</v>
      </c>
      <c r="I80" s="674">
        <v>21.093560186389102</v>
      </c>
      <c r="J80" s="674">
        <v>58.239249637275698</v>
      </c>
      <c r="K80" s="674">
        <v>65.196336872409802</v>
      </c>
      <c r="L80" s="500">
        <v>2.2426769445266799</v>
      </c>
      <c r="M80" s="699">
        <v>2.2426769445266799</v>
      </c>
    </row>
    <row r="81" spans="1:13" ht="15" thickBot="1" x14ac:dyDescent="0.35">
      <c r="A81" s="1368"/>
      <c r="B81" s="1373"/>
      <c r="C81" s="139" t="s">
        <v>17</v>
      </c>
      <c r="D81" s="496">
        <v>201</v>
      </c>
      <c r="E81" s="496">
        <v>201</v>
      </c>
      <c r="F81" s="496">
        <v>201</v>
      </c>
      <c r="G81" s="496">
        <v>201</v>
      </c>
      <c r="H81" s="528">
        <v>201</v>
      </c>
      <c r="I81" s="529">
        <v>23</v>
      </c>
      <c r="J81" s="529">
        <v>23</v>
      </c>
      <c r="K81" s="529">
        <v>23</v>
      </c>
      <c r="L81" s="496">
        <v>23</v>
      </c>
      <c r="M81" s="528">
        <v>23</v>
      </c>
    </row>
    <row r="82" spans="1:13" ht="15" thickBot="1" x14ac:dyDescent="0.35">
      <c r="A82" s="1368"/>
      <c r="B82" s="1373"/>
      <c r="C82" s="139" t="s">
        <v>18</v>
      </c>
      <c r="D82" s="496">
        <v>201</v>
      </c>
      <c r="E82" s="496">
        <v>201</v>
      </c>
      <c r="F82" s="496">
        <v>201</v>
      </c>
      <c r="G82" s="496">
        <v>201</v>
      </c>
      <c r="H82" s="528">
        <v>201</v>
      </c>
      <c r="I82" s="529">
        <v>21</v>
      </c>
      <c r="J82" s="529">
        <v>21</v>
      </c>
      <c r="K82" s="529">
        <v>21</v>
      </c>
      <c r="L82" s="496">
        <v>21</v>
      </c>
      <c r="M82" s="528">
        <v>21</v>
      </c>
    </row>
    <row r="83" spans="1:13" ht="15" thickBot="1" x14ac:dyDescent="0.35">
      <c r="A83" s="1368"/>
      <c r="B83" s="1373"/>
      <c r="C83" s="139" t="s">
        <v>252</v>
      </c>
      <c r="D83" s="493">
        <v>10.581</v>
      </c>
      <c r="E83" s="496">
        <v>50</v>
      </c>
      <c r="F83" s="496">
        <v>50</v>
      </c>
      <c r="G83" s="496">
        <v>2</v>
      </c>
      <c r="H83" s="528">
        <v>2</v>
      </c>
      <c r="I83" s="661">
        <v>1.96</v>
      </c>
      <c r="J83" s="529">
        <v>26</v>
      </c>
      <c r="K83" s="529">
        <v>26</v>
      </c>
      <c r="L83" s="496">
        <v>2</v>
      </c>
      <c r="M83" s="528">
        <v>2</v>
      </c>
    </row>
    <row r="84" spans="1:13" ht="15" thickBot="1" x14ac:dyDescent="0.35">
      <c r="A84" s="1368"/>
      <c r="B84" s="1373"/>
      <c r="C84" s="139" t="s">
        <v>287</v>
      </c>
      <c r="D84" s="493">
        <v>47.798002210168598</v>
      </c>
      <c r="E84" s="493">
        <v>77.086593600356295</v>
      </c>
      <c r="F84" s="493">
        <v>86.699795146811496</v>
      </c>
      <c r="G84" s="493">
        <v>1.96281812104774</v>
      </c>
      <c r="H84" s="701">
        <v>1.96281812104774</v>
      </c>
      <c r="I84" s="661">
        <v>43.449920007062403</v>
      </c>
      <c r="J84" s="661">
        <v>78.520282738096299</v>
      </c>
      <c r="K84" s="661">
        <v>88.7496334991297</v>
      </c>
      <c r="L84" s="493">
        <v>2.0898395760891799</v>
      </c>
      <c r="M84" s="701">
        <v>2.0898395760891799</v>
      </c>
    </row>
    <row r="85" spans="1:13" x14ac:dyDescent="0.3">
      <c r="A85" s="1369"/>
      <c r="B85" s="1374"/>
      <c r="C85" s="157" t="s">
        <v>254</v>
      </c>
      <c r="D85" s="781">
        <v>6.3224072931658002</v>
      </c>
      <c r="E85" s="781">
        <v>10.196510712753501</v>
      </c>
      <c r="F85" s="781">
        <v>11.468082175107501</v>
      </c>
      <c r="G85" s="781">
        <v>0.259628750781349</v>
      </c>
      <c r="H85" s="702">
        <v>0.259628750781349</v>
      </c>
      <c r="I85" s="836">
        <v>17.780750480332099</v>
      </c>
      <c r="J85" s="836">
        <v>32.132384933833798</v>
      </c>
      <c r="K85" s="836">
        <v>36.318480867455001</v>
      </c>
      <c r="L85" s="781">
        <v>0.85521253066345704</v>
      </c>
      <c r="M85" s="702">
        <v>0.85521253066345704</v>
      </c>
    </row>
    <row r="86" spans="1:13" ht="15" thickBot="1" x14ac:dyDescent="0.35">
      <c r="A86" s="1368" t="s">
        <v>512</v>
      </c>
      <c r="B86" s="1373" t="s">
        <v>513</v>
      </c>
      <c r="C86" s="139" t="s">
        <v>265</v>
      </c>
      <c r="D86" s="493">
        <v>24.190787588348499</v>
      </c>
      <c r="E86" s="493">
        <v>68.1320238781028</v>
      </c>
      <c r="F86" s="493">
        <v>73.697726563574406</v>
      </c>
      <c r="G86" s="493">
        <v>2.63772314713948</v>
      </c>
      <c r="H86" s="701">
        <v>2.6385082475444501</v>
      </c>
      <c r="I86" s="500">
        <v>25.3092497646407</v>
      </c>
      <c r="J86" s="500">
        <v>69.817995140023797</v>
      </c>
      <c r="K86" s="500">
        <v>75.936223107687994</v>
      </c>
      <c r="L86" s="500">
        <v>2.5723244893828201</v>
      </c>
      <c r="M86" s="699">
        <v>2.57278348567892</v>
      </c>
    </row>
    <row r="87" spans="1:13" ht="15" thickBot="1" x14ac:dyDescent="0.35">
      <c r="A87" s="1368"/>
      <c r="B87" s="1564"/>
      <c r="C87" s="139" t="s">
        <v>17</v>
      </c>
      <c r="D87" s="502">
        <v>16199</v>
      </c>
      <c r="E87" s="502">
        <v>16199</v>
      </c>
      <c r="F87" s="502">
        <v>16199</v>
      </c>
      <c r="G87" s="502">
        <v>16199</v>
      </c>
      <c r="H87" s="700">
        <v>16199</v>
      </c>
      <c r="I87" s="502">
        <v>1765</v>
      </c>
      <c r="J87" s="502">
        <v>1765</v>
      </c>
      <c r="K87" s="502">
        <v>1765</v>
      </c>
      <c r="L87" s="502">
        <v>1765</v>
      </c>
      <c r="M87" s="700">
        <v>1765</v>
      </c>
    </row>
    <row r="88" spans="1:13" ht="15" thickBot="1" x14ac:dyDescent="0.35">
      <c r="A88" s="1368"/>
      <c r="B88" s="1564"/>
      <c r="C88" s="139" t="s">
        <v>18</v>
      </c>
      <c r="D88" s="502">
        <v>17232</v>
      </c>
      <c r="E88" s="502">
        <v>17232</v>
      </c>
      <c r="F88" s="502">
        <v>17232</v>
      </c>
      <c r="G88" s="502">
        <v>17232</v>
      </c>
      <c r="H88" s="700">
        <v>17232</v>
      </c>
      <c r="I88" s="502">
        <v>1707</v>
      </c>
      <c r="J88" s="502">
        <v>1707</v>
      </c>
      <c r="K88" s="502">
        <v>1707</v>
      </c>
      <c r="L88" s="502">
        <v>1707</v>
      </c>
      <c r="M88" s="700">
        <v>1707</v>
      </c>
    </row>
    <row r="89" spans="1:13" ht="15" thickBot="1" x14ac:dyDescent="0.35">
      <c r="A89" s="1368"/>
      <c r="B89" s="1564"/>
      <c r="C89" s="139" t="s">
        <v>252</v>
      </c>
      <c r="D89" s="493">
        <v>7.1550000000000002</v>
      </c>
      <c r="E89" s="496">
        <v>50</v>
      </c>
      <c r="F89" s="496">
        <v>50</v>
      </c>
      <c r="G89" s="496">
        <v>2</v>
      </c>
      <c r="H89" s="528">
        <v>2</v>
      </c>
      <c r="I89" s="493">
        <v>7.2279999999999998</v>
      </c>
      <c r="J89" s="496">
        <v>48</v>
      </c>
      <c r="K89" s="496">
        <v>50</v>
      </c>
      <c r="L89" s="496">
        <v>2</v>
      </c>
      <c r="M89" s="528">
        <v>2</v>
      </c>
    </row>
    <row r="90" spans="1:13" ht="15" thickBot="1" x14ac:dyDescent="0.35">
      <c r="A90" s="1368"/>
      <c r="B90" s="1564"/>
      <c r="C90" s="139" t="s">
        <v>287</v>
      </c>
      <c r="D90" s="493">
        <v>45.640311058173303</v>
      </c>
      <c r="E90" s="493">
        <v>79.997662367803898</v>
      </c>
      <c r="F90" s="493">
        <v>87.321939124175202</v>
      </c>
      <c r="G90" s="493">
        <v>1.9916293075496401</v>
      </c>
      <c r="H90" s="701">
        <v>1.9915573422107</v>
      </c>
      <c r="I90" s="493">
        <v>46.647497202091401</v>
      </c>
      <c r="J90" s="493">
        <v>83.988311064068597</v>
      </c>
      <c r="K90" s="493">
        <v>91.047701157456899</v>
      </c>
      <c r="L90" s="493">
        <v>2.03926953580745</v>
      </c>
      <c r="M90" s="701">
        <v>2.0397035711067302</v>
      </c>
    </row>
    <row r="91" spans="1:13" x14ac:dyDescent="0.3">
      <c r="A91" s="1368"/>
      <c r="B91" s="1565"/>
      <c r="C91" s="157" t="s">
        <v>254</v>
      </c>
      <c r="D91" s="781">
        <v>0.652005870911188</v>
      </c>
      <c r="E91" s="781">
        <v>1.14282624972685</v>
      </c>
      <c r="F91" s="781">
        <v>1.2474590038561</v>
      </c>
      <c r="G91" s="781">
        <v>2.8451909531159999E-2</v>
      </c>
      <c r="H91" s="702">
        <v>2.8450881452639101E-2</v>
      </c>
      <c r="I91" s="781">
        <v>2.1172997214823499</v>
      </c>
      <c r="J91" s="781">
        <v>3.8121751067011802</v>
      </c>
      <c r="K91" s="781">
        <v>4.1325962562820902</v>
      </c>
      <c r="L91" s="781">
        <v>9.2561125015705598E-2</v>
      </c>
      <c r="M91" s="702">
        <v>9.2580825597160299E-2</v>
      </c>
    </row>
    <row r="92" spans="1:13" ht="15" thickBot="1" x14ac:dyDescent="0.35">
      <c r="A92" s="1368"/>
      <c r="B92" s="1563" t="s">
        <v>514</v>
      </c>
      <c r="C92" s="137" t="s">
        <v>265</v>
      </c>
      <c r="D92" s="500">
        <v>18.298608880397399</v>
      </c>
      <c r="E92" s="500">
        <v>64.066036823179701</v>
      </c>
      <c r="F92" s="500">
        <v>69.414450578385598</v>
      </c>
      <c r="G92" s="500">
        <v>2.2809422984824201</v>
      </c>
      <c r="H92" s="699">
        <v>2.28398989868117</v>
      </c>
      <c r="I92" s="500">
        <v>21.052255018136002</v>
      </c>
      <c r="J92" s="500">
        <v>69.034246024057794</v>
      </c>
      <c r="K92" s="500">
        <v>73.9341128933726</v>
      </c>
      <c r="L92" s="500">
        <v>2.2054500330712701</v>
      </c>
      <c r="M92" s="699">
        <v>2.2077393314645</v>
      </c>
    </row>
    <row r="93" spans="1:13" ht="15" thickBot="1" x14ac:dyDescent="0.35">
      <c r="A93" s="1368"/>
      <c r="B93" s="1373"/>
      <c r="C93" s="139" t="s">
        <v>17</v>
      </c>
      <c r="D93" s="502">
        <v>6115</v>
      </c>
      <c r="E93" s="502">
        <v>6115</v>
      </c>
      <c r="F93" s="502">
        <v>6115</v>
      </c>
      <c r="G93" s="502">
        <v>6115</v>
      </c>
      <c r="H93" s="700">
        <v>6115</v>
      </c>
      <c r="I93" s="496">
        <v>876</v>
      </c>
      <c r="J93" s="496">
        <v>876</v>
      </c>
      <c r="K93" s="496">
        <v>876</v>
      </c>
      <c r="L93" s="496">
        <v>876</v>
      </c>
      <c r="M93" s="528">
        <v>876</v>
      </c>
    </row>
    <row r="94" spans="1:13" ht="15" thickBot="1" x14ac:dyDescent="0.35">
      <c r="A94" s="1368"/>
      <c r="B94" s="1373"/>
      <c r="C94" s="139" t="s">
        <v>18</v>
      </c>
      <c r="D94" s="502">
        <v>6137</v>
      </c>
      <c r="E94" s="502">
        <v>6137</v>
      </c>
      <c r="F94" s="502">
        <v>6137</v>
      </c>
      <c r="G94" s="502">
        <v>6137</v>
      </c>
      <c r="H94" s="700">
        <v>6137</v>
      </c>
      <c r="I94" s="496">
        <v>739</v>
      </c>
      <c r="J94" s="496">
        <v>739</v>
      </c>
      <c r="K94" s="496">
        <v>739</v>
      </c>
      <c r="L94" s="496">
        <v>739</v>
      </c>
      <c r="M94" s="528">
        <v>739</v>
      </c>
    </row>
    <row r="95" spans="1:13" ht="15" thickBot="1" x14ac:dyDescent="0.35">
      <c r="A95" s="1368"/>
      <c r="B95" s="1373"/>
      <c r="C95" s="139" t="s">
        <v>252</v>
      </c>
      <c r="D95" s="493">
        <v>4.734</v>
      </c>
      <c r="E95" s="496">
        <v>42</v>
      </c>
      <c r="F95" s="496">
        <v>45</v>
      </c>
      <c r="G95" s="496">
        <v>2</v>
      </c>
      <c r="H95" s="528">
        <v>2</v>
      </c>
      <c r="I95" s="493">
        <v>4.4960000000000004</v>
      </c>
      <c r="J95" s="496">
        <v>40</v>
      </c>
      <c r="K95" s="496">
        <v>44</v>
      </c>
      <c r="L95" s="496">
        <v>2</v>
      </c>
      <c r="M95" s="528">
        <v>2</v>
      </c>
    </row>
    <row r="96" spans="1:13" ht="15" thickBot="1" x14ac:dyDescent="0.35">
      <c r="A96" s="1368"/>
      <c r="B96" s="1373"/>
      <c r="C96" s="139" t="s">
        <v>287</v>
      </c>
      <c r="D96" s="493">
        <v>39.655524662514701</v>
      </c>
      <c r="E96" s="493">
        <v>79.508876841360006</v>
      </c>
      <c r="F96" s="493">
        <v>86.779364533893798</v>
      </c>
      <c r="G96" s="493">
        <v>1.96518860659746</v>
      </c>
      <c r="H96" s="701">
        <v>1.9651590788205699</v>
      </c>
      <c r="I96" s="493">
        <v>49.211837849014202</v>
      </c>
      <c r="J96" s="493">
        <v>91.8040981879154</v>
      </c>
      <c r="K96" s="493">
        <v>97.816809467112506</v>
      </c>
      <c r="L96" s="493">
        <v>1.8430687800774901</v>
      </c>
      <c r="M96" s="701">
        <v>1.84343368013216</v>
      </c>
    </row>
    <row r="97" spans="1:13" x14ac:dyDescent="0.3">
      <c r="A97" s="1368"/>
      <c r="B97" s="1374"/>
      <c r="C97" s="157" t="s">
        <v>254</v>
      </c>
      <c r="D97" s="781">
        <v>0.94928450531845399</v>
      </c>
      <c r="E97" s="781">
        <v>1.90330465838275</v>
      </c>
      <c r="F97" s="781">
        <v>2.0773475281056402</v>
      </c>
      <c r="G97" s="781">
        <v>4.7043207980419499E-2</v>
      </c>
      <c r="H97" s="702">
        <v>4.70425011366363E-2</v>
      </c>
      <c r="I97" s="781">
        <v>3.3948306832938102</v>
      </c>
      <c r="J97" s="781">
        <v>6.3330162619946897</v>
      </c>
      <c r="K97" s="781">
        <v>6.7477972909623896</v>
      </c>
      <c r="L97" s="781">
        <v>0.12714230395590301</v>
      </c>
      <c r="M97" s="702">
        <v>0.12716747623062499</v>
      </c>
    </row>
    <row r="98" spans="1:13" ht="15" thickBot="1" x14ac:dyDescent="0.35">
      <c r="A98" s="1368"/>
      <c r="B98" s="1563" t="s">
        <v>515</v>
      </c>
      <c r="C98" s="137" t="s">
        <v>265</v>
      </c>
      <c r="D98" s="500">
        <v>30.1952341843289</v>
      </c>
      <c r="E98" s="500">
        <v>76.564209617268801</v>
      </c>
      <c r="F98" s="500">
        <v>81.852399031177995</v>
      </c>
      <c r="G98" s="500">
        <v>2.73671377436338</v>
      </c>
      <c r="H98" s="699">
        <v>2.7397352945812798</v>
      </c>
      <c r="I98" s="500">
        <v>31.9867001200343</v>
      </c>
      <c r="J98" s="500">
        <v>75.241848744253801</v>
      </c>
      <c r="K98" s="500">
        <v>80.540893804136104</v>
      </c>
      <c r="L98" s="500">
        <v>2.6418552781252198</v>
      </c>
      <c r="M98" s="699">
        <v>2.6471990105596399</v>
      </c>
    </row>
    <row r="99" spans="1:13" ht="15" thickBot="1" x14ac:dyDescent="0.35">
      <c r="A99" s="1368"/>
      <c r="B99" s="1373"/>
      <c r="C99" s="139" t="s">
        <v>17</v>
      </c>
      <c r="D99" s="502">
        <v>14164</v>
      </c>
      <c r="E99" s="502">
        <v>14164</v>
      </c>
      <c r="F99" s="502">
        <v>14164</v>
      </c>
      <c r="G99" s="502">
        <v>14164</v>
      </c>
      <c r="H99" s="700">
        <v>14164</v>
      </c>
      <c r="I99" s="502">
        <v>1840</v>
      </c>
      <c r="J99" s="502">
        <v>1840</v>
      </c>
      <c r="K99" s="502">
        <v>1840</v>
      </c>
      <c r="L99" s="502">
        <v>1840</v>
      </c>
      <c r="M99" s="700">
        <v>1840</v>
      </c>
    </row>
    <row r="100" spans="1:13" ht="15" thickBot="1" x14ac:dyDescent="0.35">
      <c r="A100" s="1368"/>
      <c r="B100" s="1373"/>
      <c r="C100" s="139" t="s">
        <v>18</v>
      </c>
      <c r="D100" s="502">
        <v>13924</v>
      </c>
      <c r="E100" s="502">
        <v>13924</v>
      </c>
      <c r="F100" s="502">
        <v>13924</v>
      </c>
      <c r="G100" s="502">
        <v>13924</v>
      </c>
      <c r="H100" s="700">
        <v>13924</v>
      </c>
      <c r="I100" s="502">
        <v>1604</v>
      </c>
      <c r="J100" s="502">
        <v>1604</v>
      </c>
      <c r="K100" s="502">
        <v>1604</v>
      </c>
      <c r="L100" s="502">
        <v>1604</v>
      </c>
      <c r="M100" s="700">
        <v>1604</v>
      </c>
    </row>
    <row r="101" spans="1:13" ht="15" thickBot="1" x14ac:dyDescent="0.35">
      <c r="A101" s="1368"/>
      <c r="B101" s="1373"/>
      <c r="C101" s="139" t="s">
        <v>252</v>
      </c>
      <c r="D101" s="493">
        <v>11.032</v>
      </c>
      <c r="E101" s="496">
        <v>58</v>
      </c>
      <c r="F101" s="496">
        <v>60</v>
      </c>
      <c r="G101" s="496">
        <v>2</v>
      </c>
      <c r="H101" s="528">
        <v>2</v>
      </c>
      <c r="I101" s="493">
        <v>10.52</v>
      </c>
      <c r="J101" s="496">
        <v>55</v>
      </c>
      <c r="K101" s="496">
        <v>60</v>
      </c>
      <c r="L101" s="496">
        <v>2</v>
      </c>
      <c r="M101" s="528">
        <v>2</v>
      </c>
    </row>
    <row r="102" spans="1:13" ht="15" thickBot="1" x14ac:dyDescent="0.35">
      <c r="A102" s="1368"/>
      <c r="B102" s="1373"/>
      <c r="C102" s="139" t="s">
        <v>287</v>
      </c>
      <c r="D102" s="493">
        <v>51.7715013432259</v>
      </c>
      <c r="E102" s="493">
        <v>85.411363817663599</v>
      </c>
      <c r="F102" s="493">
        <v>91.994757372336394</v>
      </c>
      <c r="G102" s="493">
        <v>2.01813394549833</v>
      </c>
      <c r="H102" s="701">
        <v>2.0185954366519798</v>
      </c>
      <c r="I102" s="493">
        <v>54.181214428326399</v>
      </c>
      <c r="J102" s="493">
        <v>82.599889252441301</v>
      </c>
      <c r="K102" s="493">
        <v>89.952562283780296</v>
      </c>
      <c r="L102" s="493">
        <v>1.9599662607038999</v>
      </c>
      <c r="M102" s="701">
        <v>1.9596961043796399</v>
      </c>
    </row>
    <row r="103" spans="1:13" x14ac:dyDescent="0.3">
      <c r="A103" s="1368"/>
      <c r="B103" s="1374"/>
      <c r="C103" s="157" t="s">
        <v>254</v>
      </c>
      <c r="D103" s="781">
        <v>0.82277200397416606</v>
      </c>
      <c r="E103" s="781">
        <v>1.3573892420954601</v>
      </c>
      <c r="F103" s="781">
        <v>1.46201498729104</v>
      </c>
      <c r="G103" s="781">
        <v>3.2072937186381503E-2</v>
      </c>
      <c r="H103" s="702">
        <v>3.2080271375876698E-2</v>
      </c>
      <c r="I103" s="781">
        <v>2.5369815380566099</v>
      </c>
      <c r="J103" s="781">
        <v>3.8676577535221801</v>
      </c>
      <c r="K103" s="781">
        <v>4.2119393635357296</v>
      </c>
      <c r="L103" s="781">
        <v>9.1773472984762794E-2</v>
      </c>
      <c r="M103" s="702">
        <v>9.1760823183272305E-2</v>
      </c>
    </row>
    <row r="104" spans="1:13" ht="15" thickBot="1" x14ac:dyDescent="0.35">
      <c r="A104" s="1368"/>
      <c r="B104" s="1563" t="s">
        <v>516</v>
      </c>
      <c r="C104" s="137" t="s">
        <v>265</v>
      </c>
      <c r="D104" s="500">
        <v>37.1975613529791</v>
      </c>
      <c r="E104" s="500">
        <v>81.370633808172698</v>
      </c>
      <c r="F104" s="500">
        <v>86.770991203891995</v>
      </c>
      <c r="G104" s="500">
        <v>3.0069992568742601</v>
      </c>
      <c r="H104" s="699">
        <v>3.0093231999746202</v>
      </c>
      <c r="I104" s="500">
        <v>38.894463392351298</v>
      </c>
      <c r="J104" s="500">
        <v>82.305947603212104</v>
      </c>
      <c r="K104" s="500">
        <v>88.365494861514506</v>
      </c>
      <c r="L104" s="500">
        <v>3.0409542028913501</v>
      </c>
      <c r="M104" s="699">
        <v>3.0443042619779401</v>
      </c>
    </row>
    <row r="105" spans="1:13" ht="15" thickBot="1" x14ac:dyDescent="0.35">
      <c r="A105" s="1368"/>
      <c r="B105" s="1373"/>
      <c r="C105" s="139" t="s">
        <v>17</v>
      </c>
      <c r="D105" s="502">
        <v>10168</v>
      </c>
      <c r="E105" s="502">
        <v>10168</v>
      </c>
      <c r="F105" s="502">
        <v>10168</v>
      </c>
      <c r="G105" s="502">
        <v>10168</v>
      </c>
      <c r="H105" s="700">
        <v>10168</v>
      </c>
      <c r="I105" s="502">
        <v>1303</v>
      </c>
      <c r="J105" s="502">
        <v>1303</v>
      </c>
      <c r="K105" s="502">
        <v>1303</v>
      </c>
      <c r="L105" s="502">
        <v>1303</v>
      </c>
      <c r="M105" s="700">
        <v>1303</v>
      </c>
    </row>
    <row r="106" spans="1:13" ht="15" thickBot="1" x14ac:dyDescent="0.35">
      <c r="A106" s="1368"/>
      <c r="B106" s="1373"/>
      <c r="C106" s="139" t="s">
        <v>18</v>
      </c>
      <c r="D106" s="502">
        <v>9811</v>
      </c>
      <c r="E106" s="502">
        <v>9811</v>
      </c>
      <c r="F106" s="502">
        <v>9811</v>
      </c>
      <c r="G106" s="502">
        <v>9811</v>
      </c>
      <c r="H106" s="700">
        <v>9811</v>
      </c>
      <c r="I106" s="502">
        <v>1093</v>
      </c>
      <c r="J106" s="502">
        <v>1093</v>
      </c>
      <c r="K106" s="502">
        <v>1093</v>
      </c>
      <c r="L106" s="502">
        <v>1093</v>
      </c>
      <c r="M106" s="700">
        <v>1093</v>
      </c>
    </row>
    <row r="107" spans="1:13" ht="15" thickBot="1" x14ac:dyDescent="0.35">
      <c r="A107" s="1368"/>
      <c r="B107" s="1373"/>
      <c r="C107" s="139" t="s">
        <v>252</v>
      </c>
      <c r="D107" s="493">
        <v>15.946</v>
      </c>
      <c r="E107" s="496">
        <v>60</v>
      </c>
      <c r="F107" s="496">
        <v>63</v>
      </c>
      <c r="G107" s="496">
        <v>3</v>
      </c>
      <c r="H107" s="528">
        <v>3</v>
      </c>
      <c r="I107" s="493">
        <v>16.405000000000001</v>
      </c>
      <c r="J107" s="496">
        <v>60</v>
      </c>
      <c r="K107" s="496">
        <v>64</v>
      </c>
      <c r="L107" s="496">
        <v>3</v>
      </c>
      <c r="M107" s="528">
        <v>3</v>
      </c>
    </row>
    <row r="108" spans="1:13" ht="15" thickBot="1" x14ac:dyDescent="0.35">
      <c r="A108" s="1368"/>
      <c r="B108" s="1373"/>
      <c r="C108" s="139" t="s">
        <v>287</v>
      </c>
      <c r="D108" s="493">
        <v>57.769586653294198</v>
      </c>
      <c r="E108" s="493">
        <v>83.333061985091902</v>
      </c>
      <c r="F108" s="493">
        <v>89.924527948105506</v>
      </c>
      <c r="G108" s="493">
        <v>2.0977101982140902</v>
      </c>
      <c r="H108" s="701">
        <v>2.0993572260720299</v>
      </c>
      <c r="I108" s="493">
        <v>58.379788152509597</v>
      </c>
      <c r="J108" s="493">
        <v>86.887960613232394</v>
      </c>
      <c r="K108" s="493">
        <v>95.055180086719403</v>
      </c>
      <c r="L108" s="493">
        <v>2.1591572935959</v>
      </c>
      <c r="M108" s="701">
        <v>2.1593170687493002</v>
      </c>
    </row>
    <row r="109" spans="1:13" x14ac:dyDescent="0.3">
      <c r="A109" s="1368"/>
      <c r="B109" s="1374"/>
      <c r="C109" s="157" t="s">
        <v>254</v>
      </c>
      <c r="D109" s="781">
        <v>1.0937381881972299</v>
      </c>
      <c r="E109" s="781">
        <v>1.5777255388636999</v>
      </c>
      <c r="F109" s="781">
        <v>1.70252023547833</v>
      </c>
      <c r="G109" s="781">
        <v>3.9715460754931799E-2</v>
      </c>
      <c r="H109" s="702">
        <v>3.9746643551444798E-2</v>
      </c>
      <c r="I109" s="781">
        <v>3.3114880131987299</v>
      </c>
      <c r="J109" s="781">
        <v>4.9285625927649797</v>
      </c>
      <c r="K109" s="781">
        <v>5.3918333623841201</v>
      </c>
      <c r="L109" s="781">
        <v>0.122474296715071</v>
      </c>
      <c r="M109" s="702">
        <v>0.122483359671996</v>
      </c>
    </row>
    <row r="110" spans="1:13" ht="15" thickBot="1" x14ac:dyDescent="0.35">
      <c r="A110" s="1368"/>
      <c r="B110" s="1563" t="s">
        <v>517</v>
      </c>
      <c r="C110" s="137" t="s">
        <v>265</v>
      </c>
      <c r="D110" s="500">
        <v>40.807428949857297</v>
      </c>
      <c r="E110" s="500">
        <v>83.541883058549701</v>
      </c>
      <c r="F110" s="500">
        <v>90.174345407845607</v>
      </c>
      <c r="G110" s="500">
        <v>3.0234308682721398</v>
      </c>
      <c r="H110" s="699">
        <v>3.02553293381759</v>
      </c>
      <c r="I110" s="500">
        <v>41.244499799650796</v>
      </c>
      <c r="J110" s="500">
        <v>83.876804431230497</v>
      </c>
      <c r="K110" s="500">
        <v>90.572714547250698</v>
      </c>
      <c r="L110" s="500">
        <v>2.95253401527575</v>
      </c>
      <c r="M110" s="699">
        <v>2.95360205793801</v>
      </c>
    </row>
    <row r="111" spans="1:13" ht="15" thickBot="1" x14ac:dyDescent="0.35">
      <c r="A111" s="1368"/>
      <c r="B111" s="1373"/>
      <c r="C111" s="139" t="s">
        <v>17</v>
      </c>
      <c r="D111" s="502">
        <v>8372</v>
      </c>
      <c r="E111" s="502">
        <v>8372</v>
      </c>
      <c r="F111" s="502">
        <v>8372</v>
      </c>
      <c r="G111" s="502">
        <v>8372</v>
      </c>
      <c r="H111" s="700">
        <v>8372</v>
      </c>
      <c r="I111" s="496">
        <v>857</v>
      </c>
      <c r="J111" s="496">
        <v>857</v>
      </c>
      <c r="K111" s="496">
        <v>857</v>
      </c>
      <c r="L111" s="496">
        <v>857</v>
      </c>
      <c r="M111" s="528">
        <v>857</v>
      </c>
    </row>
    <row r="112" spans="1:13" ht="15" thickBot="1" x14ac:dyDescent="0.35">
      <c r="A112" s="1368"/>
      <c r="B112" s="1373"/>
      <c r="C112" s="139" t="s">
        <v>18</v>
      </c>
      <c r="D112" s="502">
        <v>7914</v>
      </c>
      <c r="E112" s="502">
        <v>7914</v>
      </c>
      <c r="F112" s="502">
        <v>7914</v>
      </c>
      <c r="G112" s="502">
        <v>7914</v>
      </c>
      <c r="H112" s="700">
        <v>7914</v>
      </c>
      <c r="I112" s="496">
        <v>731</v>
      </c>
      <c r="J112" s="496">
        <v>731</v>
      </c>
      <c r="K112" s="496">
        <v>731</v>
      </c>
      <c r="L112" s="496">
        <v>731</v>
      </c>
      <c r="M112" s="528">
        <v>731</v>
      </c>
    </row>
    <row r="113" spans="1:13" ht="15" thickBot="1" x14ac:dyDescent="0.35">
      <c r="A113" s="1368"/>
      <c r="B113" s="1373"/>
      <c r="C113" s="139" t="s">
        <v>252</v>
      </c>
      <c r="D113" s="493">
        <v>16.786999999999999</v>
      </c>
      <c r="E113" s="496">
        <v>63</v>
      </c>
      <c r="F113" s="496">
        <v>66</v>
      </c>
      <c r="G113" s="496">
        <v>3</v>
      </c>
      <c r="H113" s="528">
        <v>3</v>
      </c>
      <c r="I113" s="493">
        <v>16.439</v>
      </c>
      <c r="J113" s="496">
        <v>60</v>
      </c>
      <c r="K113" s="496">
        <v>65</v>
      </c>
      <c r="L113" s="496">
        <v>3</v>
      </c>
      <c r="M113" s="528">
        <v>3</v>
      </c>
    </row>
    <row r="114" spans="1:13" ht="15" thickBot="1" x14ac:dyDescent="0.35">
      <c r="A114" s="1368"/>
      <c r="B114" s="1373"/>
      <c r="C114" s="139" t="s">
        <v>287</v>
      </c>
      <c r="D114" s="493">
        <v>61.440939364282201</v>
      </c>
      <c r="E114" s="493">
        <v>83.732143334991093</v>
      </c>
      <c r="F114" s="493">
        <v>93.216088281134205</v>
      </c>
      <c r="G114" s="493">
        <v>2.1234389243743399</v>
      </c>
      <c r="H114" s="701">
        <v>2.1244492643680699</v>
      </c>
      <c r="I114" s="493">
        <v>61.343664331125602</v>
      </c>
      <c r="J114" s="493">
        <v>84.069782332477502</v>
      </c>
      <c r="K114" s="493">
        <v>94.646805563034107</v>
      </c>
      <c r="L114" s="493">
        <v>1.9433775787484999</v>
      </c>
      <c r="M114" s="701">
        <v>1.94477873555382</v>
      </c>
    </row>
    <row r="115" spans="1:13" x14ac:dyDescent="0.3">
      <c r="A115" s="1369"/>
      <c r="B115" s="1374"/>
      <c r="C115" s="157" t="s">
        <v>254</v>
      </c>
      <c r="D115" s="781">
        <v>1.2951813364637299</v>
      </c>
      <c r="E115" s="781">
        <v>1.7650822144270599</v>
      </c>
      <c r="F115" s="781">
        <v>1.96500475170251</v>
      </c>
      <c r="G115" s="781">
        <v>4.47623114559519E-2</v>
      </c>
      <c r="H115" s="702">
        <v>4.4783609527187497E-2</v>
      </c>
      <c r="I115" s="781">
        <v>4.2548257598765797</v>
      </c>
      <c r="J115" s="781">
        <v>5.83112012292922</v>
      </c>
      <c r="K115" s="781">
        <v>6.5647474892577504</v>
      </c>
      <c r="L115" s="781">
        <v>0.13479359398212801</v>
      </c>
      <c r="M115" s="702">
        <v>0.134890778885148</v>
      </c>
    </row>
    <row r="116" spans="1:13" ht="15" thickBot="1" x14ac:dyDescent="0.35">
      <c r="A116" s="1562" t="s">
        <v>518</v>
      </c>
      <c r="B116" s="1563" t="s">
        <v>519</v>
      </c>
      <c r="C116" s="137" t="s">
        <v>265</v>
      </c>
      <c r="D116" s="500">
        <v>27.684850087926399</v>
      </c>
      <c r="E116" s="500">
        <v>73.747729566189307</v>
      </c>
      <c r="F116" s="500">
        <v>79.828944502835895</v>
      </c>
      <c r="G116" s="500">
        <v>2.7680211189086199</v>
      </c>
      <c r="H116" s="699">
        <v>2.7700302907588399</v>
      </c>
      <c r="I116" s="500">
        <v>29.257536881545398</v>
      </c>
      <c r="J116" s="500">
        <v>75.295206890535894</v>
      </c>
      <c r="K116" s="500">
        <v>81.723147135839099</v>
      </c>
      <c r="L116" s="500">
        <v>2.6982707253203402</v>
      </c>
      <c r="M116" s="699">
        <v>2.6999210237936602</v>
      </c>
    </row>
    <row r="117" spans="1:13" ht="15" thickBot="1" x14ac:dyDescent="0.35">
      <c r="A117" s="1368"/>
      <c r="B117" s="1373"/>
      <c r="C117" s="139" t="s">
        <v>17</v>
      </c>
      <c r="D117" s="502">
        <v>34569</v>
      </c>
      <c r="E117" s="502">
        <v>34569</v>
      </c>
      <c r="F117" s="502">
        <v>34569</v>
      </c>
      <c r="G117" s="502">
        <v>34569</v>
      </c>
      <c r="H117" s="700">
        <v>34569</v>
      </c>
      <c r="I117" s="502">
        <v>3551</v>
      </c>
      <c r="J117" s="502">
        <v>3551</v>
      </c>
      <c r="K117" s="502">
        <v>3551</v>
      </c>
      <c r="L117" s="502">
        <v>3551</v>
      </c>
      <c r="M117" s="700">
        <v>3551</v>
      </c>
    </row>
    <row r="118" spans="1:13" ht="15" thickBot="1" x14ac:dyDescent="0.35">
      <c r="A118" s="1368"/>
      <c r="B118" s="1373"/>
      <c r="C118" s="139" t="s">
        <v>18</v>
      </c>
      <c r="D118" s="502">
        <v>37170</v>
      </c>
      <c r="E118" s="502">
        <v>37170</v>
      </c>
      <c r="F118" s="502">
        <v>37170</v>
      </c>
      <c r="G118" s="502">
        <v>37170</v>
      </c>
      <c r="H118" s="700">
        <v>37170</v>
      </c>
      <c r="I118" s="502">
        <v>3245</v>
      </c>
      <c r="J118" s="502">
        <v>3245</v>
      </c>
      <c r="K118" s="502">
        <v>3245</v>
      </c>
      <c r="L118" s="502">
        <v>3245</v>
      </c>
      <c r="M118" s="700">
        <v>3245</v>
      </c>
    </row>
    <row r="119" spans="1:13" ht="15" thickBot="1" x14ac:dyDescent="0.35">
      <c r="A119" s="1368"/>
      <c r="B119" s="1373"/>
      <c r="C119" s="139" t="s">
        <v>252</v>
      </c>
      <c r="D119" s="493">
        <v>8.6560000000000006</v>
      </c>
      <c r="E119" s="496">
        <v>55</v>
      </c>
      <c r="F119" s="496">
        <v>60</v>
      </c>
      <c r="G119" s="496">
        <v>2</v>
      </c>
      <c r="H119" s="528">
        <v>2</v>
      </c>
      <c r="I119" s="493">
        <v>8.6980000000000004</v>
      </c>
      <c r="J119" s="496">
        <v>55</v>
      </c>
      <c r="K119" s="496">
        <v>60</v>
      </c>
      <c r="L119" s="496">
        <v>2</v>
      </c>
      <c r="M119" s="528">
        <v>2</v>
      </c>
    </row>
    <row r="120" spans="1:13" ht="15" thickBot="1" x14ac:dyDescent="0.35">
      <c r="A120" s="1368"/>
      <c r="B120" s="1373"/>
      <c r="C120" s="139" t="s">
        <v>287</v>
      </c>
      <c r="D120" s="493">
        <v>51.192500769203001</v>
      </c>
      <c r="E120" s="493">
        <v>81.372211953360804</v>
      </c>
      <c r="F120" s="493">
        <v>89.1832673748753</v>
      </c>
      <c r="G120" s="493">
        <v>2.0412036321146498</v>
      </c>
      <c r="H120" s="701">
        <v>2.0417871563077701</v>
      </c>
      <c r="I120" s="493">
        <v>52.7045171059791</v>
      </c>
      <c r="J120" s="493">
        <v>84.535003630453105</v>
      </c>
      <c r="K120" s="493">
        <v>92.391899901834293</v>
      </c>
      <c r="L120" s="493">
        <v>1.9896925886949</v>
      </c>
      <c r="M120" s="701">
        <v>1.9899793238158301</v>
      </c>
    </row>
    <row r="121" spans="1:13" x14ac:dyDescent="0.3">
      <c r="A121" s="1368"/>
      <c r="B121" s="1374"/>
      <c r="C121" s="157" t="s">
        <v>254</v>
      </c>
      <c r="D121" s="781">
        <v>0.49794436102148099</v>
      </c>
      <c r="E121" s="781">
        <v>0.79149940864769397</v>
      </c>
      <c r="F121" s="781">
        <v>0.86747676748594904</v>
      </c>
      <c r="G121" s="781">
        <v>1.9854584617587601E-2</v>
      </c>
      <c r="H121" s="702">
        <v>1.9860260499349899E-2</v>
      </c>
      <c r="I121" s="781">
        <v>1.73504699157741</v>
      </c>
      <c r="J121" s="781">
        <v>2.7829152373613901</v>
      </c>
      <c r="K121" s="781">
        <v>3.0415663926577001</v>
      </c>
      <c r="L121" s="781">
        <v>6.5501219435085398E-2</v>
      </c>
      <c r="M121" s="702">
        <v>6.5510658833002E-2</v>
      </c>
    </row>
    <row r="122" spans="1:13" ht="15" thickBot="1" x14ac:dyDescent="0.35">
      <c r="A122" s="1368"/>
      <c r="B122" s="1563" t="s">
        <v>520</v>
      </c>
      <c r="C122" s="137" t="s">
        <v>265</v>
      </c>
      <c r="D122" s="500">
        <v>32.858874374779603</v>
      </c>
      <c r="E122" s="500">
        <v>75.975628142680804</v>
      </c>
      <c r="F122" s="500">
        <v>80.903708804734194</v>
      </c>
      <c r="G122" s="500">
        <v>2.7384324068028398</v>
      </c>
      <c r="H122" s="699">
        <v>2.7400562992574198</v>
      </c>
      <c r="I122" s="500">
        <v>33.0684827004265</v>
      </c>
      <c r="J122" s="500">
        <v>76.902464045424693</v>
      </c>
      <c r="K122" s="500">
        <v>82.382912673589701</v>
      </c>
      <c r="L122" s="500">
        <v>2.76444211633883</v>
      </c>
      <c r="M122" s="699">
        <v>2.7681000135155398</v>
      </c>
    </row>
    <row r="123" spans="1:13" ht="15" thickBot="1" x14ac:dyDescent="0.35">
      <c r="A123" s="1368"/>
      <c r="B123" s="1373"/>
      <c r="C123" s="139" t="s">
        <v>17</v>
      </c>
      <c r="D123" s="502">
        <v>11717</v>
      </c>
      <c r="E123" s="502">
        <v>11717</v>
      </c>
      <c r="F123" s="502">
        <v>11717</v>
      </c>
      <c r="G123" s="502">
        <v>11717</v>
      </c>
      <c r="H123" s="700">
        <v>11717</v>
      </c>
      <c r="I123" s="502">
        <v>1718</v>
      </c>
      <c r="J123" s="502">
        <v>1718</v>
      </c>
      <c r="K123" s="502">
        <v>1718</v>
      </c>
      <c r="L123" s="502">
        <v>1718</v>
      </c>
      <c r="M123" s="700">
        <v>1718</v>
      </c>
    </row>
    <row r="124" spans="1:13" ht="15" thickBot="1" x14ac:dyDescent="0.35">
      <c r="A124" s="1368"/>
      <c r="B124" s="1373"/>
      <c r="C124" s="139" t="s">
        <v>18</v>
      </c>
      <c r="D124" s="502">
        <v>10277</v>
      </c>
      <c r="E124" s="502">
        <v>10277</v>
      </c>
      <c r="F124" s="502">
        <v>10277</v>
      </c>
      <c r="G124" s="502">
        <v>10277</v>
      </c>
      <c r="H124" s="700">
        <v>10277</v>
      </c>
      <c r="I124" s="502">
        <v>1446</v>
      </c>
      <c r="J124" s="502">
        <v>1446</v>
      </c>
      <c r="K124" s="502">
        <v>1446</v>
      </c>
      <c r="L124" s="502">
        <v>1446</v>
      </c>
      <c r="M124" s="700">
        <v>1446</v>
      </c>
    </row>
    <row r="125" spans="1:13" ht="15" thickBot="1" x14ac:dyDescent="0.35">
      <c r="A125" s="1368"/>
      <c r="B125" s="1373"/>
      <c r="C125" s="139" t="s">
        <v>252</v>
      </c>
      <c r="D125" s="493">
        <v>13.654</v>
      </c>
      <c r="E125" s="496">
        <v>58</v>
      </c>
      <c r="F125" s="496">
        <v>60</v>
      </c>
      <c r="G125" s="496">
        <v>2</v>
      </c>
      <c r="H125" s="528">
        <v>2</v>
      </c>
      <c r="I125" s="493">
        <v>12.057</v>
      </c>
      <c r="J125" s="496">
        <v>55</v>
      </c>
      <c r="K125" s="496">
        <v>58</v>
      </c>
      <c r="L125" s="496">
        <v>2</v>
      </c>
      <c r="M125" s="528">
        <v>2</v>
      </c>
    </row>
    <row r="126" spans="1:13" ht="15" thickBot="1" x14ac:dyDescent="0.35">
      <c r="A126" s="1368"/>
      <c r="B126" s="1373"/>
      <c r="C126" s="139" t="s">
        <v>287</v>
      </c>
      <c r="D126" s="493">
        <v>51.546143153362202</v>
      </c>
      <c r="E126" s="493">
        <v>84.373327739990401</v>
      </c>
      <c r="F126" s="493">
        <v>91.116098758930093</v>
      </c>
      <c r="G126" s="493">
        <v>2.0726820424149799</v>
      </c>
      <c r="H126" s="701">
        <v>2.0726184244383701</v>
      </c>
      <c r="I126" s="493">
        <v>54.454952729707401</v>
      </c>
      <c r="J126" s="493">
        <v>87.234554275099597</v>
      </c>
      <c r="K126" s="493">
        <v>94.872332865409902</v>
      </c>
      <c r="L126" s="493">
        <v>2.0430497140144599</v>
      </c>
      <c r="M126" s="701">
        <v>2.0443517782832301</v>
      </c>
    </row>
    <row r="127" spans="1:13" x14ac:dyDescent="0.3">
      <c r="A127" s="1368"/>
      <c r="B127" s="1374"/>
      <c r="C127" s="157" t="s">
        <v>254</v>
      </c>
      <c r="D127" s="781">
        <v>0.95352865961746003</v>
      </c>
      <c r="E127" s="781">
        <v>1.56078381786999</v>
      </c>
      <c r="F127" s="781">
        <v>1.6855152724168001</v>
      </c>
      <c r="G127" s="781">
        <v>3.8341602471342801E-2</v>
      </c>
      <c r="H127" s="702">
        <v>3.83404256313261E-2</v>
      </c>
      <c r="I127" s="781">
        <v>2.6854928011689601</v>
      </c>
      <c r="J127" s="781">
        <v>4.3020470274168501</v>
      </c>
      <c r="K127" s="781">
        <v>4.6787106437275696</v>
      </c>
      <c r="L127" s="781">
        <v>0.10075475277059499</v>
      </c>
      <c r="M127" s="702">
        <v>0.100818965189212</v>
      </c>
    </row>
    <row r="128" spans="1:13" ht="15" thickBot="1" x14ac:dyDescent="0.35">
      <c r="A128" s="1368"/>
      <c r="B128" s="1563" t="s">
        <v>521</v>
      </c>
      <c r="C128" s="137" t="s">
        <v>265</v>
      </c>
      <c r="D128" s="500">
        <v>35.417243683243598</v>
      </c>
      <c r="E128" s="500">
        <v>76.395525014861803</v>
      </c>
      <c r="F128" s="500">
        <v>81.004001557425099</v>
      </c>
      <c r="G128" s="500">
        <v>2.69728097663425</v>
      </c>
      <c r="H128" s="699">
        <v>2.7003611535490299</v>
      </c>
      <c r="I128" s="500">
        <v>34.4624431004681</v>
      </c>
      <c r="J128" s="500">
        <v>74.180011597337895</v>
      </c>
      <c r="K128" s="500">
        <v>78.723100834365098</v>
      </c>
      <c r="L128" s="500">
        <v>2.5470820522512199</v>
      </c>
      <c r="M128" s="699">
        <v>2.55129762246181</v>
      </c>
    </row>
    <row r="129" spans="1:13" ht="15" thickBot="1" x14ac:dyDescent="0.35">
      <c r="A129" s="1368"/>
      <c r="B129" s="1373"/>
      <c r="C129" s="139" t="s">
        <v>17</v>
      </c>
      <c r="D129" s="502">
        <v>8733</v>
      </c>
      <c r="E129" s="502">
        <v>8733</v>
      </c>
      <c r="F129" s="502">
        <v>8733</v>
      </c>
      <c r="G129" s="502">
        <v>8733</v>
      </c>
      <c r="H129" s="700">
        <v>8733</v>
      </c>
      <c r="I129" s="502">
        <v>1371</v>
      </c>
      <c r="J129" s="502">
        <v>1371</v>
      </c>
      <c r="K129" s="502">
        <v>1371</v>
      </c>
      <c r="L129" s="502">
        <v>1371</v>
      </c>
      <c r="M129" s="700">
        <v>1371</v>
      </c>
    </row>
    <row r="130" spans="1:13" ht="15" thickBot="1" x14ac:dyDescent="0.35">
      <c r="A130" s="1368"/>
      <c r="B130" s="1373"/>
      <c r="C130" s="139" t="s">
        <v>18</v>
      </c>
      <c r="D130" s="502">
        <v>7571</v>
      </c>
      <c r="E130" s="502">
        <v>7571</v>
      </c>
      <c r="F130" s="502">
        <v>7571</v>
      </c>
      <c r="G130" s="502">
        <v>7571</v>
      </c>
      <c r="H130" s="700">
        <v>7571</v>
      </c>
      <c r="I130" s="502">
        <v>1183</v>
      </c>
      <c r="J130" s="502">
        <v>1183</v>
      </c>
      <c r="K130" s="502">
        <v>1183</v>
      </c>
      <c r="L130" s="502">
        <v>1183</v>
      </c>
      <c r="M130" s="700">
        <v>1183</v>
      </c>
    </row>
    <row r="131" spans="1:13" ht="15" thickBot="1" x14ac:dyDescent="0.35">
      <c r="A131" s="1368"/>
      <c r="B131" s="1373"/>
      <c r="C131" s="139" t="s">
        <v>252</v>
      </c>
      <c r="D131" s="493">
        <v>15.571999999999999</v>
      </c>
      <c r="E131" s="496">
        <v>60</v>
      </c>
      <c r="F131" s="496">
        <v>60</v>
      </c>
      <c r="G131" s="496">
        <v>2</v>
      </c>
      <c r="H131" s="528">
        <v>2</v>
      </c>
      <c r="I131" s="493">
        <v>13.013</v>
      </c>
      <c r="J131" s="496">
        <v>55</v>
      </c>
      <c r="K131" s="496">
        <v>58</v>
      </c>
      <c r="L131" s="496">
        <v>2</v>
      </c>
      <c r="M131" s="528">
        <v>2</v>
      </c>
    </row>
    <row r="132" spans="1:13" ht="15" thickBot="1" x14ac:dyDescent="0.35">
      <c r="A132" s="1368"/>
      <c r="B132" s="1373"/>
      <c r="C132" s="139" t="s">
        <v>287</v>
      </c>
      <c r="D132" s="493">
        <v>56.100382076436603</v>
      </c>
      <c r="E132" s="493">
        <v>86.351187578295395</v>
      </c>
      <c r="F132" s="493">
        <v>92.590092663137796</v>
      </c>
      <c r="G132" s="493">
        <v>2.0441722410112599</v>
      </c>
      <c r="H132" s="701">
        <v>2.0455464411278399</v>
      </c>
      <c r="I132" s="493">
        <v>56.282117707487998</v>
      </c>
      <c r="J132" s="493">
        <v>85.470592177537895</v>
      </c>
      <c r="K132" s="493">
        <v>92.667055141307102</v>
      </c>
      <c r="L132" s="493">
        <v>2.0691290451416098</v>
      </c>
      <c r="M132" s="701">
        <v>2.0683920505305999</v>
      </c>
    </row>
    <row r="133" spans="1:13" x14ac:dyDescent="0.3">
      <c r="A133" s="1369"/>
      <c r="B133" s="1374"/>
      <c r="C133" s="157" t="s">
        <v>254</v>
      </c>
      <c r="D133" s="781">
        <v>1.20909367583247</v>
      </c>
      <c r="E133" s="781">
        <v>1.86106887220993</v>
      </c>
      <c r="F133" s="781">
        <v>1.9955317832097901</v>
      </c>
      <c r="G133" s="781">
        <v>4.4056664811149802E-2</v>
      </c>
      <c r="H133" s="702">
        <v>4.4086282018890303E-2</v>
      </c>
      <c r="I133" s="781">
        <v>3.0686602762078099</v>
      </c>
      <c r="J133" s="781">
        <v>4.6600984767897904</v>
      </c>
      <c r="K133" s="781">
        <v>5.0524699959442803</v>
      </c>
      <c r="L133" s="781">
        <v>0.112814768985302</v>
      </c>
      <c r="M133" s="702">
        <v>0.112774585954196</v>
      </c>
    </row>
    <row r="134" spans="1:13" ht="15" thickBot="1" x14ac:dyDescent="0.35">
      <c r="A134" s="1368" t="s">
        <v>522</v>
      </c>
      <c r="B134" s="1373" t="s">
        <v>523</v>
      </c>
      <c r="C134" s="137" t="s">
        <v>265</v>
      </c>
      <c r="D134" s="500">
        <v>27.1527815061614</v>
      </c>
      <c r="E134" s="500">
        <v>74.822484798236999</v>
      </c>
      <c r="F134" s="500">
        <v>80.895853795243994</v>
      </c>
      <c r="G134" s="500">
        <v>2.61073913028756</v>
      </c>
      <c r="H134" s="699">
        <v>2.6139164065078799</v>
      </c>
      <c r="I134" s="500">
        <v>28.804609203271099</v>
      </c>
      <c r="J134" s="500">
        <v>72.645265133420907</v>
      </c>
      <c r="K134" s="500">
        <v>78.151735188550305</v>
      </c>
      <c r="L134" s="500">
        <v>2.4673367517571898</v>
      </c>
      <c r="M134" s="699">
        <v>2.4717170902599701</v>
      </c>
    </row>
    <row r="135" spans="1:13" ht="15" thickBot="1" x14ac:dyDescent="0.35">
      <c r="A135" s="1368"/>
      <c r="B135" s="1373"/>
      <c r="C135" s="139" t="s">
        <v>17</v>
      </c>
      <c r="D135" s="502">
        <v>10579</v>
      </c>
      <c r="E135" s="502">
        <v>10579</v>
      </c>
      <c r="F135" s="502">
        <v>10579</v>
      </c>
      <c r="G135" s="502">
        <v>10579</v>
      </c>
      <c r="H135" s="700">
        <v>10579</v>
      </c>
      <c r="I135" s="502">
        <v>1408</v>
      </c>
      <c r="J135" s="502">
        <v>1408</v>
      </c>
      <c r="K135" s="502">
        <v>1408</v>
      </c>
      <c r="L135" s="502">
        <v>1408</v>
      </c>
      <c r="M135" s="700">
        <v>1408</v>
      </c>
    </row>
    <row r="136" spans="1:13" ht="15" thickBot="1" x14ac:dyDescent="0.35">
      <c r="A136" s="1368"/>
      <c r="B136" s="1373"/>
      <c r="C136" s="139" t="s">
        <v>18</v>
      </c>
      <c r="D136" s="502">
        <v>9330</v>
      </c>
      <c r="E136" s="502">
        <v>9330</v>
      </c>
      <c r="F136" s="502">
        <v>9330</v>
      </c>
      <c r="G136" s="502">
        <v>9330</v>
      </c>
      <c r="H136" s="700">
        <v>9330</v>
      </c>
      <c r="I136" s="502">
        <v>1059</v>
      </c>
      <c r="J136" s="502">
        <v>1059</v>
      </c>
      <c r="K136" s="502">
        <v>1059</v>
      </c>
      <c r="L136" s="502">
        <v>1059</v>
      </c>
      <c r="M136" s="700">
        <v>1059</v>
      </c>
    </row>
    <row r="137" spans="1:13" ht="15" thickBot="1" x14ac:dyDescent="0.35">
      <c r="A137" s="1368"/>
      <c r="B137" s="1373"/>
      <c r="C137" s="139" t="s">
        <v>252</v>
      </c>
      <c r="D137" s="493">
        <v>8.1959999999999997</v>
      </c>
      <c r="E137" s="496">
        <v>54</v>
      </c>
      <c r="F137" s="496">
        <v>59</v>
      </c>
      <c r="G137" s="496">
        <v>2</v>
      </c>
      <c r="H137" s="528">
        <v>2</v>
      </c>
      <c r="I137" s="493">
        <v>7.3380000000000001</v>
      </c>
      <c r="J137" s="496">
        <v>50</v>
      </c>
      <c r="K137" s="496">
        <v>55</v>
      </c>
      <c r="L137" s="496">
        <v>2</v>
      </c>
      <c r="M137" s="528">
        <v>2</v>
      </c>
    </row>
    <row r="138" spans="1:13" ht="15" thickBot="1" x14ac:dyDescent="0.35">
      <c r="A138" s="1368"/>
      <c r="B138" s="1373"/>
      <c r="C138" s="139" t="s">
        <v>287</v>
      </c>
      <c r="D138" s="493">
        <v>50.714906536390998</v>
      </c>
      <c r="E138" s="493">
        <v>85.506110169233693</v>
      </c>
      <c r="F138" s="493">
        <v>93.665099945354399</v>
      </c>
      <c r="G138" s="493">
        <v>1.97669211457066</v>
      </c>
      <c r="H138" s="701">
        <v>1.9763973998795299</v>
      </c>
      <c r="I138" s="493">
        <v>54.283445009672199</v>
      </c>
      <c r="J138" s="493">
        <v>86.111729056946601</v>
      </c>
      <c r="K138" s="493">
        <v>92.655492711385406</v>
      </c>
      <c r="L138" s="493">
        <v>1.8817051446761299</v>
      </c>
      <c r="M138" s="701">
        <v>1.8823336043637799</v>
      </c>
    </row>
    <row r="139" spans="1:13" x14ac:dyDescent="0.3">
      <c r="A139" s="1368"/>
      <c r="B139" s="1374"/>
      <c r="C139" s="157" t="s">
        <v>254</v>
      </c>
      <c r="D139" s="781">
        <v>0.98461299017824699</v>
      </c>
      <c r="E139" s="781">
        <v>1.66007260117552</v>
      </c>
      <c r="F139" s="781">
        <v>1.81847666556111</v>
      </c>
      <c r="G139" s="781">
        <v>3.8376817912354901E-2</v>
      </c>
      <c r="H139" s="702">
        <v>3.8371096124953603E-2</v>
      </c>
      <c r="I139" s="781">
        <v>3.1281687647754999</v>
      </c>
      <c r="J139" s="781">
        <v>4.9623236157681996</v>
      </c>
      <c r="K139" s="781">
        <v>5.3394182726058697</v>
      </c>
      <c r="L139" s="781">
        <v>0.10843621396992</v>
      </c>
      <c r="M139" s="702">
        <v>0.108472429946347</v>
      </c>
    </row>
    <row r="140" spans="1:13" ht="15" thickBot="1" x14ac:dyDescent="0.35">
      <c r="A140" s="1368"/>
      <c r="B140" s="1563" t="s">
        <v>524</v>
      </c>
      <c r="C140" s="137" t="s">
        <v>265</v>
      </c>
      <c r="D140" s="500">
        <v>29.660843339879499</v>
      </c>
      <c r="E140" s="500">
        <v>74.2669212288002</v>
      </c>
      <c r="F140" s="500">
        <v>79.410855976214094</v>
      </c>
      <c r="G140" s="500">
        <v>2.5352602562199702</v>
      </c>
      <c r="H140" s="699">
        <v>2.5377458161392799</v>
      </c>
      <c r="I140" s="500">
        <v>30.884433196394099</v>
      </c>
      <c r="J140" s="500">
        <v>75.548292521119194</v>
      </c>
      <c r="K140" s="500">
        <v>81.307673619584506</v>
      </c>
      <c r="L140" s="500">
        <v>2.5274465721892998</v>
      </c>
      <c r="M140" s="699">
        <v>2.5301781836659001</v>
      </c>
    </row>
    <row r="141" spans="1:13" ht="15" thickBot="1" x14ac:dyDescent="0.35">
      <c r="A141" s="1368"/>
      <c r="B141" s="1373"/>
      <c r="C141" s="139" t="s">
        <v>17</v>
      </c>
      <c r="D141" s="502">
        <v>18231</v>
      </c>
      <c r="E141" s="502">
        <v>18231</v>
      </c>
      <c r="F141" s="502">
        <v>18231</v>
      </c>
      <c r="G141" s="502">
        <v>18231</v>
      </c>
      <c r="H141" s="700">
        <v>18231</v>
      </c>
      <c r="I141" s="502">
        <v>2369</v>
      </c>
      <c r="J141" s="502">
        <v>2369</v>
      </c>
      <c r="K141" s="502">
        <v>2369</v>
      </c>
      <c r="L141" s="502">
        <v>2369</v>
      </c>
      <c r="M141" s="700">
        <v>2369</v>
      </c>
    </row>
    <row r="142" spans="1:13" ht="15" thickBot="1" x14ac:dyDescent="0.35">
      <c r="A142" s="1368"/>
      <c r="B142" s="1373"/>
      <c r="C142" s="139" t="s">
        <v>18</v>
      </c>
      <c r="D142" s="502">
        <v>19256</v>
      </c>
      <c r="E142" s="502">
        <v>19256</v>
      </c>
      <c r="F142" s="502">
        <v>19256</v>
      </c>
      <c r="G142" s="502">
        <v>19256</v>
      </c>
      <c r="H142" s="700">
        <v>19256</v>
      </c>
      <c r="I142" s="502">
        <v>2232</v>
      </c>
      <c r="J142" s="502">
        <v>2232</v>
      </c>
      <c r="K142" s="502">
        <v>2232</v>
      </c>
      <c r="L142" s="502">
        <v>2232</v>
      </c>
      <c r="M142" s="700">
        <v>2232</v>
      </c>
    </row>
    <row r="143" spans="1:13" ht="15" thickBot="1" x14ac:dyDescent="0.35">
      <c r="A143" s="1368"/>
      <c r="B143" s="1373"/>
      <c r="C143" s="139" t="s">
        <v>252</v>
      </c>
      <c r="D143" s="493">
        <v>9.9160000000000004</v>
      </c>
      <c r="E143" s="496">
        <v>55</v>
      </c>
      <c r="F143" s="496">
        <v>60</v>
      </c>
      <c r="G143" s="496">
        <v>2</v>
      </c>
      <c r="H143" s="528">
        <v>2</v>
      </c>
      <c r="I143" s="493">
        <v>10.864000000000001</v>
      </c>
      <c r="J143" s="496">
        <v>57</v>
      </c>
      <c r="K143" s="496">
        <v>60</v>
      </c>
      <c r="L143" s="496">
        <v>2</v>
      </c>
      <c r="M143" s="528">
        <v>2</v>
      </c>
    </row>
    <row r="144" spans="1:13" ht="15" thickBot="1" x14ac:dyDescent="0.35">
      <c r="A144" s="1368"/>
      <c r="B144" s="1373"/>
      <c r="C144" s="139" t="s">
        <v>287</v>
      </c>
      <c r="D144" s="493">
        <v>51.421831630321201</v>
      </c>
      <c r="E144" s="493">
        <v>82.745012535308703</v>
      </c>
      <c r="F144" s="493">
        <v>89.647763007554801</v>
      </c>
      <c r="G144" s="493">
        <v>1.9359890783698901</v>
      </c>
      <c r="H144" s="701">
        <v>1.9375251700823799</v>
      </c>
      <c r="I144" s="493">
        <v>52.250793768472903</v>
      </c>
      <c r="J144" s="493">
        <v>83.422913627493799</v>
      </c>
      <c r="K144" s="493">
        <v>92.011532283817303</v>
      </c>
      <c r="L144" s="493">
        <v>1.90560250196642</v>
      </c>
      <c r="M144" s="701">
        <v>1.9069442071023499</v>
      </c>
    </row>
    <row r="145" spans="1:13" x14ac:dyDescent="0.3">
      <c r="A145" s="1368"/>
      <c r="B145" s="1374"/>
      <c r="C145" s="157" t="s">
        <v>254</v>
      </c>
      <c r="D145" s="781">
        <v>0.694920713699125</v>
      </c>
      <c r="E145" s="781">
        <v>1.11822588466829</v>
      </c>
      <c r="F145" s="781">
        <v>1.2115104708562301</v>
      </c>
      <c r="G145" s="781">
        <v>2.61631853514377E-2</v>
      </c>
      <c r="H145" s="702">
        <v>2.6183944276495501E-2</v>
      </c>
      <c r="I145" s="781">
        <v>2.0740372442649799</v>
      </c>
      <c r="J145" s="781">
        <v>3.31137993147428</v>
      </c>
      <c r="K145" s="781">
        <v>3.6522956130414399</v>
      </c>
      <c r="L145" s="781">
        <v>7.5640775513492894E-2</v>
      </c>
      <c r="M145" s="702">
        <v>7.5694033009160597E-2</v>
      </c>
    </row>
    <row r="146" spans="1:13" ht="15" thickBot="1" x14ac:dyDescent="0.35">
      <c r="A146" s="1368"/>
      <c r="B146" s="1563" t="s">
        <v>525</v>
      </c>
      <c r="C146" s="137" t="s">
        <v>265</v>
      </c>
      <c r="D146" s="500">
        <v>32.622038117359402</v>
      </c>
      <c r="E146" s="500">
        <v>77.440419120150807</v>
      </c>
      <c r="F146" s="500">
        <v>83.258875289027998</v>
      </c>
      <c r="G146" s="500">
        <v>2.8877903587134299</v>
      </c>
      <c r="H146" s="699">
        <v>2.8892224135643798</v>
      </c>
      <c r="I146" s="500">
        <v>35.598207613042703</v>
      </c>
      <c r="J146" s="500">
        <v>78.848754150688606</v>
      </c>
      <c r="K146" s="500">
        <v>85.019866577719796</v>
      </c>
      <c r="L146" s="500">
        <v>2.87093536441607</v>
      </c>
      <c r="M146" s="699">
        <v>2.87145659991352</v>
      </c>
    </row>
    <row r="147" spans="1:13" ht="15" thickBot="1" x14ac:dyDescent="0.35">
      <c r="A147" s="1368"/>
      <c r="B147" s="1373"/>
      <c r="C147" s="139" t="s">
        <v>17</v>
      </c>
      <c r="D147" s="502">
        <v>9121</v>
      </c>
      <c r="E147" s="502">
        <v>9121</v>
      </c>
      <c r="F147" s="502">
        <v>9121</v>
      </c>
      <c r="G147" s="502">
        <v>9121</v>
      </c>
      <c r="H147" s="700">
        <v>9121</v>
      </c>
      <c r="I147" s="496">
        <v>976</v>
      </c>
      <c r="J147" s="496">
        <v>976</v>
      </c>
      <c r="K147" s="496">
        <v>976</v>
      </c>
      <c r="L147" s="496">
        <v>976</v>
      </c>
      <c r="M147" s="528">
        <v>976</v>
      </c>
    </row>
    <row r="148" spans="1:13" ht="15" thickBot="1" x14ac:dyDescent="0.35">
      <c r="A148" s="1368"/>
      <c r="B148" s="1373"/>
      <c r="C148" s="139" t="s">
        <v>18</v>
      </c>
      <c r="D148" s="502">
        <v>8523</v>
      </c>
      <c r="E148" s="502">
        <v>8523</v>
      </c>
      <c r="F148" s="502">
        <v>8523</v>
      </c>
      <c r="G148" s="502">
        <v>8523</v>
      </c>
      <c r="H148" s="700">
        <v>8523</v>
      </c>
      <c r="I148" s="496">
        <v>785</v>
      </c>
      <c r="J148" s="496">
        <v>785</v>
      </c>
      <c r="K148" s="496">
        <v>785</v>
      </c>
      <c r="L148" s="496">
        <v>785</v>
      </c>
      <c r="M148" s="528">
        <v>785</v>
      </c>
    </row>
    <row r="149" spans="1:13" ht="15" thickBot="1" x14ac:dyDescent="0.35">
      <c r="A149" s="1368"/>
      <c r="B149" s="1373"/>
      <c r="C149" s="139" t="s">
        <v>252</v>
      </c>
      <c r="D149" s="493">
        <v>12.022</v>
      </c>
      <c r="E149" s="496">
        <v>60</v>
      </c>
      <c r="F149" s="496">
        <v>60</v>
      </c>
      <c r="G149" s="496">
        <v>2</v>
      </c>
      <c r="H149" s="528">
        <v>2</v>
      </c>
      <c r="I149" s="493">
        <v>10.98</v>
      </c>
      <c r="J149" s="496">
        <v>60</v>
      </c>
      <c r="K149" s="496">
        <v>60</v>
      </c>
      <c r="L149" s="496">
        <v>2</v>
      </c>
      <c r="M149" s="528">
        <v>2</v>
      </c>
    </row>
    <row r="150" spans="1:13" ht="15" thickBot="1" x14ac:dyDescent="0.35">
      <c r="A150" s="1368"/>
      <c r="B150" s="1373"/>
      <c r="C150" s="139" t="s">
        <v>287</v>
      </c>
      <c r="D150" s="493">
        <v>52.891353522174001</v>
      </c>
      <c r="E150" s="493">
        <v>82.461988235741899</v>
      </c>
      <c r="F150" s="493">
        <v>89.4037695139818</v>
      </c>
      <c r="G150" s="493">
        <v>2.08054225782179</v>
      </c>
      <c r="H150" s="701">
        <v>2.08069589436192</v>
      </c>
      <c r="I150" s="493">
        <v>58.525144175133804</v>
      </c>
      <c r="J150" s="493">
        <v>86.495891896292207</v>
      </c>
      <c r="K150" s="493">
        <v>94.090446195362603</v>
      </c>
      <c r="L150" s="493">
        <v>2.1449719528916198</v>
      </c>
      <c r="M150" s="701">
        <v>2.1451249438555799</v>
      </c>
    </row>
    <row r="151" spans="1:13" x14ac:dyDescent="0.3">
      <c r="A151" s="1368"/>
      <c r="B151" s="1374"/>
      <c r="C151" s="157" t="s">
        <v>254</v>
      </c>
      <c r="D151" s="781">
        <v>1.07438315478025</v>
      </c>
      <c r="E151" s="781">
        <v>1.6750520674995799</v>
      </c>
      <c r="F151" s="781">
        <v>1.81606061375248</v>
      </c>
      <c r="G151" s="781">
        <v>4.2262097786457398E-2</v>
      </c>
      <c r="H151" s="702">
        <v>4.2265218608665202E-2</v>
      </c>
      <c r="I151" s="781">
        <v>3.9172240975972099</v>
      </c>
      <c r="J151" s="781">
        <v>5.7893713352572798</v>
      </c>
      <c r="K151" s="781">
        <v>6.2976925283124299</v>
      </c>
      <c r="L151" s="781">
        <v>0.143567964521259</v>
      </c>
      <c r="M151" s="702">
        <v>0.143578204562513</v>
      </c>
    </row>
    <row r="152" spans="1:13" ht="15" thickBot="1" x14ac:dyDescent="0.35">
      <c r="A152" s="1368"/>
      <c r="B152" s="1563" t="s">
        <v>526</v>
      </c>
      <c r="C152" s="137" t="s">
        <v>265</v>
      </c>
      <c r="D152" s="500">
        <v>31.4205090492745</v>
      </c>
      <c r="E152" s="500">
        <v>74.425699785827405</v>
      </c>
      <c r="F152" s="500">
        <v>79.900300561132298</v>
      </c>
      <c r="G152" s="500">
        <v>3.0155323134357399</v>
      </c>
      <c r="H152" s="699">
        <v>3.01719803121162</v>
      </c>
      <c r="I152" s="500">
        <v>32.437087053950002</v>
      </c>
      <c r="J152" s="500">
        <v>76.413526675779494</v>
      </c>
      <c r="K152" s="500">
        <v>82.190392403274998</v>
      </c>
      <c r="L152" s="500">
        <v>2.95164672502474</v>
      </c>
      <c r="M152" s="699">
        <v>2.9556153821643698</v>
      </c>
    </row>
    <row r="153" spans="1:13" ht="15" thickBot="1" x14ac:dyDescent="0.35">
      <c r="A153" s="1368"/>
      <c r="B153" s="1373"/>
      <c r="C153" s="139" t="s">
        <v>17</v>
      </c>
      <c r="D153" s="502">
        <v>11248</v>
      </c>
      <c r="E153" s="502">
        <v>11248</v>
      </c>
      <c r="F153" s="502">
        <v>11248</v>
      </c>
      <c r="G153" s="502">
        <v>11248</v>
      </c>
      <c r="H153" s="700">
        <v>11248</v>
      </c>
      <c r="I153" s="502">
        <v>1204</v>
      </c>
      <c r="J153" s="502">
        <v>1204</v>
      </c>
      <c r="K153" s="502">
        <v>1204</v>
      </c>
      <c r="L153" s="502">
        <v>1204</v>
      </c>
      <c r="M153" s="700">
        <v>1204</v>
      </c>
    </row>
    <row r="154" spans="1:13" ht="15" thickBot="1" x14ac:dyDescent="0.35">
      <c r="A154" s="1368"/>
      <c r="B154" s="1373"/>
      <c r="C154" s="139" t="s">
        <v>18</v>
      </c>
      <c r="D154" s="502">
        <v>11788</v>
      </c>
      <c r="E154" s="502">
        <v>11788</v>
      </c>
      <c r="F154" s="502">
        <v>11788</v>
      </c>
      <c r="G154" s="502">
        <v>11788</v>
      </c>
      <c r="H154" s="700">
        <v>11788</v>
      </c>
      <c r="I154" s="502">
        <v>1158</v>
      </c>
      <c r="J154" s="502">
        <v>1158</v>
      </c>
      <c r="K154" s="502">
        <v>1158</v>
      </c>
      <c r="L154" s="502">
        <v>1158</v>
      </c>
      <c r="M154" s="700">
        <v>1158</v>
      </c>
    </row>
    <row r="155" spans="1:13" ht="15" thickBot="1" x14ac:dyDescent="0.35">
      <c r="A155" s="1368"/>
      <c r="B155" s="1373"/>
      <c r="C155" s="139" t="s">
        <v>252</v>
      </c>
      <c r="D155" s="493">
        <v>11.670999999999999</v>
      </c>
      <c r="E155" s="496">
        <v>55</v>
      </c>
      <c r="F155" s="496">
        <v>60</v>
      </c>
      <c r="G155" s="496">
        <v>3</v>
      </c>
      <c r="H155" s="528">
        <v>3</v>
      </c>
      <c r="I155" s="493">
        <v>11.186</v>
      </c>
      <c r="J155" s="496">
        <v>55</v>
      </c>
      <c r="K155" s="496">
        <v>59</v>
      </c>
      <c r="L155" s="496">
        <v>3</v>
      </c>
      <c r="M155" s="528">
        <v>3</v>
      </c>
    </row>
    <row r="156" spans="1:13" ht="15" thickBot="1" x14ac:dyDescent="0.35">
      <c r="A156" s="1368"/>
      <c r="B156" s="1373"/>
      <c r="C156" s="139" t="s">
        <v>287</v>
      </c>
      <c r="D156" s="493">
        <v>53.089184248221699</v>
      </c>
      <c r="E156" s="493">
        <v>80.529312502219199</v>
      </c>
      <c r="F156" s="493">
        <v>87.196954400150801</v>
      </c>
      <c r="G156" s="493">
        <v>2.1463818704717501</v>
      </c>
      <c r="H156" s="701">
        <v>2.1468656846489602</v>
      </c>
      <c r="I156" s="493">
        <v>54.262336934565297</v>
      </c>
      <c r="J156" s="493">
        <v>83.9677805266641</v>
      </c>
      <c r="K156" s="493">
        <v>91.496621975323606</v>
      </c>
      <c r="L156" s="493">
        <v>2.0574223605775899</v>
      </c>
      <c r="M156" s="701">
        <v>2.0563048263746602</v>
      </c>
    </row>
    <row r="157" spans="1:13" x14ac:dyDescent="0.3">
      <c r="A157" s="1368"/>
      <c r="B157" s="1374"/>
      <c r="C157" s="157" t="s">
        <v>254</v>
      </c>
      <c r="D157" s="781">
        <v>0.91697340962982898</v>
      </c>
      <c r="E157" s="781">
        <v>1.3909281015705099</v>
      </c>
      <c r="F157" s="781">
        <v>1.50609374993968</v>
      </c>
      <c r="G157" s="781">
        <v>3.7072995752426903E-2</v>
      </c>
      <c r="H157" s="702">
        <v>3.70813523459965E-2</v>
      </c>
      <c r="I157" s="781">
        <v>2.9903014240973298</v>
      </c>
      <c r="J157" s="781">
        <v>4.6273158856015</v>
      </c>
      <c r="K157" s="781">
        <v>5.0422170228834897</v>
      </c>
      <c r="L157" s="781">
        <v>0.11338090768600501</v>
      </c>
      <c r="M157" s="702">
        <v>0.11331932235247</v>
      </c>
    </row>
    <row r="158" spans="1:13" ht="15" thickBot="1" x14ac:dyDescent="0.35">
      <c r="A158" s="1368"/>
      <c r="B158" s="1563" t="s">
        <v>527</v>
      </c>
      <c r="C158" s="137" t="s">
        <v>265</v>
      </c>
      <c r="D158" s="500">
        <v>29.517522418412</v>
      </c>
      <c r="E158" s="500">
        <v>71.535957067909195</v>
      </c>
      <c r="F158" s="500">
        <v>77.620280683280498</v>
      </c>
      <c r="G158" s="500">
        <v>2.9506343605011098</v>
      </c>
      <c r="H158" s="699">
        <v>2.9514316684210602</v>
      </c>
      <c r="I158" s="500">
        <v>29.918655026594799</v>
      </c>
      <c r="J158" s="500">
        <v>74.635591346968397</v>
      </c>
      <c r="K158" s="500">
        <v>80.629254007364096</v>
      </c>
      <c r="L158" s="500">
        <v>2.9363399941555701</v>
      </c>
      <c r="M158" s="699">
        <v>2.9363399941555701</v>
      </c>
    </row>
    <row r="159" spans="1:13" ht="15" thickBot="1" x14ac:dyDescent="0.35">
      <c r="A159" s="1368"/>
      <c r="B159" s="1373"/>
      <c r="C159" s="139" t="s">
        <v>17</v>
      </c>
      <c r="D159" s="502">
        <v>5839</v>
      </c>
      <c r="E159" s="502">
        <v>5839</v>
      </c>
      <c r="F159" s="502">
        <v>5839</v>
      </c>
      <c r="G159" s="502">
        <v>5839</v>
      </c>
      <c r="H159" s="700">
        <v>5839</v>
      </c>
      <c r="I159" s="496">
        <v>683</v>
      </c>
      <c r="J159" s="496">
        <v>683</v>
      </c>
      <c r="K159" s="496">
        <v>683</v>
      </c>
      <c r="L159" s="496">
        <v>683</v>
      </c>
      <c r="M159" s="528">
        <v>683</v>
      </c>
    </row>
    <row r="160" spans="1:13" ht="15" thickBot="1" x14ac:dyDescent="0.35">
      <c r="A160" s="1368"/>
      <c r="B160" s="1373"/>
      <c r="C160" s="139" t="s">
        <v>18</v>
      </c>
      <c r="D160" s="502">
        <v>6121</v>
      </c>
      <c r="E160" s="502">
        <v>6121</v>
      </c>
      <c r="F160" s="502">
        <v>6121</v>
      </c>
      <c r="G160" s="502">
        <v>6121</v>
      </c>
      <c r="H160" s="700">
        <v>6121</v>
      </c>
      <c r="I160" s="496">
        <v>640</v>
      </c>
      <c r="J160" s="496">
        <v>640</v>
      </c>
      <c r="K160" s="496">
        <v>640</v>
      </c>
      <c r="L160" s="496">
        <v>640</v>
      </c>
      <c r="M160" s="528">
        <v>640</v>
      </c>
    </row>
    <row r="161" spans="1:13" ht="15" thickBot="1" x14ac:dyDescent="0.35">
      <c r="A161" s="1368"/>
      <c r="B161" s="1373"/>
      <c r="C161" s="139" t="s">
        <v>252</v>
      </c>
      <c r="D161" s="493">
        <v>9.5990000000000002</v>
      </c>
      <c r="E161" s="496">
        <v>51</v>
      </c>
      <c r="F161" s="496">
        <v>55</v>
      </c>
      <c r="G161" s="496">
        <v>3</v>
      </c>
      <c r="H161" s="528">
        <v>3</v>
      </c>
      <c r="I161" s="493">
        <v>9.4990000000000006</v>
      </c>
      <c r="J161" s="496">
        <v>50</v>
      </c>
      <c r="K161" s="496">
        <v>54</v>
      </c>
      <c r="L161" s="496">
        <v>3</v>
      </c>
      <c r="M161" s="528">
        <v>3</v>
      </c>
    </row>
    <row r="162" spans="1:13" ht="15" thickBot="1" x14ac:dyDescent="0.35">
      <c r="A162" s="1368"/>
      <c r="B162" s="1373"/>
      <c r="C162" s="139" t="s">
        <v>287</v>
      </c>
      <c r="D162" s="493">
        <v>53.865763781636197</v>
      </c>
      <c r="E162" s="493">
        <v>83.016177947422193</v>
      </c>
      <c r="F162" s="493">
        <v>91.811835432600901</v>
      </c>
      <c r="G162" s="493">
        <v>2.17754670590806</v>
      </c>
      <c r="H162" s="701">
        <v>2.17816077991505</v>
      </c>
      <c r="I162" s="493">
        <v>51.436774672723097</v>
      </c>
      <c r="J162" s="493">
        <v>91.721691677771702</v>
      </c>
      <c r="K162" s="493">
        <v>98.953804554444105</v>
      </c>
      <c r="L162" s="493">
        <v>2.3221455652524399</v>
      </c>
      <c r="M162" s="701">
        <v>2.3221455652524399</v>
      </c>
    </row>
    <row r="163" spans="1:13" x14ac:dyDescent="0.3">
      <c r="A163" s="1368"/>
      <c r="B163" s="1374"/>
      <c r="C163" s="157" t="s">
        <v>254</v>
      </c>
      <c r="D163" s="781">
        <v>1.29113717620853</v>
      </c>
      <c r="E163" s="781">
        <v>1.9898589762724399</v>
      </c>
      <c r="F163" s="781">
        <v>2.20068677432146</v>
      </c>
      <c r="G163" s="781">
        <v>5.21947765620807E-2</v>
      </c>
      <c r="H163" s="702">
        <v>5.2209495628955598E-2</v>
      </c>
      <c r="I163" s="781">
        <v>3.8128919211754799</v>
      </c>
      <c r="J163" s="781">
        <v>6.7991218232464803</v>
      </c>
      <c r="K163" s="781">
        <v>7.3352220149079299</v>
      </c>
      <c r="L163" s="781">
        <v>0.172135405493062</v>
      </c>
      <c r="M163" s="702">
        <v>0.172135405493062</v>
      </c>
    </row>
    <row r="164" spans="1:13" ht="49.5" customHeight="1" x14ac:dyDescent="0.3">
      <c r="A164" s="1566" t="s">
        <v>1565</v>
      </c>
      <c r="B164" s="1566"/>
      <c r="C164" s="1566"/>
      <c r="D164" s="1566"/>
      <c r="E164" s="1566"/>
      <c r="F164" s="1566"/>
      <c r="G164" s="1566"/>
      <c r="H164" s="1566"/>
      <c r="I164" s="1566"/>
      <c r="J164" s="1566"/>
      <c r="K164" s="1566"/>
      <c r="L164" s="1566"/>
      <c r="M164" s="1566"/>
    </row>
    <row r="166" spans="1:13" ht="15" customHeight="1" x14ac:dyDescent="0.3">
      <c r="A166" s="1215" t="s">
        <v>290</v>
      </c>
      <c r="B166" s="1215"/>
      <c r="C166" s="1215"/>
      <c r="D166" s="1215"/>
      <c r="E166" s="1215"/>
      <c r="F166" s="1215"/>
      <c r="G166" s="1215"/>
      <c r="H166" s="1215"/>
    </row>
    <row r="167" spans="1:13" ht="15" customHeight="1" x14ac:dyDescent="0.3">
      <c r="A167" s="1215" t="s">
        <v>291</v>
      </c>
      <c r="B167" s="1215"/>
      <c r="C167" s="1215"/>
      <c r="D167" s="1215"/>
      <c r="E167" s="1215"/>
      <c r="F167" s="1215"/>
      <c r="G167" s="1215"/>
      <c r="H167" s="1215"/>
    </row>
  </sheetData>
  <mergeCells count="40">
    <mergeCell ref="A164:M164"/>
    <mergeCell ref="A166:H166"/>
    <mergeCell ref="A167:H167"/>
    <mergeCell ref="A116:A133"/>
    <mergeCell ref="B116:B121"/>
    <mergeCell ref="B122:B127"/>
    <mergeCell ref="B128:B133"/>
    <mergeCell ref="A134:A163"/>
    <mergeCell ref="B134:B139"/>
    <mergeCell ref="B140:B145"/>
    <mergeCell ref="B146:B151"/>
    <mergeCell ref="B152:B157"/>
    <mergeCell ref="B158:B163"/>
    <mergeCell ref="A86:A115"/>
    <mergeCell ref="B86:B91"/>
    <mergeCell ref="B92:B97"/>
    <mergeCell ref="B98:B103"/>
    <mergeCell ref="B104:B109"/>
    <mergeCell ref="B110:B115"/>
    <mergeCell ref="B50:B55"/>
    <mergeCell ref="A56:A85"/>
    <mergeCell ref="B56:B61"/>
    <mergeCell ref="B62:B67"/>
    <mergeCell ref="B68:B73"/>
    <mergeCell ref="B74:B79"/>
    <mergeCell ref="B80:B85"/>
    <mergeCell ref="A20:A49"/>
    <mergeCell ref="B20:B25"/>
    <mergeCell ref="B26:B31"/>
    <mergeCell ref="B32:B37"/>
    <mergeCell ref="B38:B43"/>
    <mergeCell ref="B44:B49"/>
    <mergeCell ref="A8:A19"/>
    <mergeCell ref="B8:B13"/>
    <mergeCell ref="B14:B19"/>
    <mergeCell ref="A1:M1"/>
    <mergeCell ref="A5:M5"/>
    <mergeCell ref="A6:C7"/>
    <mergeCell ref="D6:H6"/>
    <mergeCell ref="I6:M6"/>
  </mergeCells>
  <hyperlinks>
    <hyperlink ref="A3" location="Kapitel6" display="&lt;  Zurück zur Übersicht"/>
  </hyperlinks>
  <pageMargins left="0.7" right="0.7" top="0.78740157499999996" bottom="0.78740157499999996"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67"/>
  <sheetViews>
    <sheetView showGridLines="0" zoomScaleNormal="100" workbookViewId="0">
      <selection activeCell="F13" sqref="F13"/>
    </sheetView>
  </sheetViews>
  <sheetFormatPr baseColWidth="10" defaultColWidth="11.44140625" defaultRowHeight="14.4" x14ac:dyDescent="0.3"/>
  <cols>
    <col min="1" max="1" width="28.5546875" style="443" customWidth="1"/>
    <col min="2" max="2" width="21.44140625" style="443" customWidth="1"/>
    <col min="3" max="3" width="17.109375" style="443" customWidth="1"/>
    <col min="4" max="43" width="15.88671875" style="443" customWidth="1"/>
    <col min="44" max="16384" width="11.44140625" style="443"/>
  </cols>
  <sheetData>
    <row r="1" spans="1:43" ht="24.6" x14ac:dyDescent="0.4">
      <c r="A1" s="1304" t="s">
        <v>1566</v>
      </c>
      <c r="B1" s="1304"/>
      <c r="C1" s="1304"/>
      <c r="D1" s="1304"/>
      <c r="E1" s="1304"/>
      <c r="F1" s="1304"/>
      <c r="G1" s="1304"/>
      <c r="H1" s="1304"/>
      <c r="I1" s="1304"/>
      <c r="J1" s="1304"/>
      <c r="K1" s="1304"/>
      <c r="L1" s="1304"/>
      <c r="M1" s="1304"/>
    </row>
    <row r="3" spans="1:43" x14ac:dyDescent="0.3">
      <c r="A3" s="434" t="s">
        <v>7</v>
      </c>
    </row>
    <row r="4" spans="1:43" x14ac:dyDescent="0.3">
      <c r="A4" s="713"/>
    </row>
    <row r="5" spans="1:43" ht="15" customHeight="1" x14ac:dyDescent="0.3">
      <c r="A5" s="1407" t="s">
        <v>1688</v>
      </c>
      <c r="B5" s="1407"/>
      <c r="C5" s="1407"/>
      <c r="D5" s="1407"/>
      <c r="E5" s="1407"/>
      <c r="F5" s="1407"/>
      <c r="G5" s="1407"/>
      <c r="H5" s="1407"/>
      <c r="I5" s="1407"/>
      <c r="J5" s="1407"/>
      <c r="K5" s="1407"/>
      <c r="L5" s="1407"/>
      <c r="M5" s="1407"/>
    </row>
    <row r="6" spans="1:43" x14ac:dyDescent="0.3">
      <c r="A6" s="1551" t="s">
        <v>10</v>
      </c>
      <c r="B6" s="1551"/>
      <c r="C6" s="1552"/>
      <c r="D6" s="1567" t="s">
        <v>38</v>
      </c>
      <c r="E6" s="1568"/>
      <c r="F6" s="1568"/>
      <c r="G6" s="1568"/>
      <c r="H6" s="1569"/>
      <c r="I6" s="1567" t="s">
        <v>39</v>
      </c>
      <c r="J6" s="1568"/>
      <c r="K6" s="1568"/>
      <c r="L6" s="1568"/>
      <c r="M6" s="1569"/>
      <c r="N6" s="1567" t="s">
        <v>47</v>
      </c>
      <c r="O6" s="1568"/>
      <c r="P6" s="1568"/>
      <c r="Q6" s="1568"/>
      <c r="R6" s="1569"/>
      <c r="S6" s="1567" t="s">
        <v>51</v>
      </c>
      <c r="T6" s="1568"/>
      <c r="U6" s="1568"/>
      <c r="V6" s="1568"/>
      <c r="W6" s="1569"/>
      <c r="X6" s="1567" t="s">
        <v>56</v>
      </c>
      <c r="Y6" s="1568"/>
      <c r="Z6" s="1568"/>
      <c r="AA6" s="1568"/>
      <c r="AB6" s="1569"/>
      <c r="AC6" s="1567" t="s">
        <v>66</v>
      </c>
      <c r="AD6" s="1568"/>
      <c r="AE6" s="1568"/>
      <c r="AF6" s="1568"/>
      <c r="AG6" s="1569"/>
      <c r="AH6" s="1567" t="s">
        <v>71</v>
      </c>
      <c r="AI6" s="1568"/>
      <c r="AJ6" s="1568"/>
      <c r="AK6" s="1568"/>
      <c r="AL6" s="1569"/>
      <c r="AM6" s="1567" t="s">
        <v>72</v>
      </c>
      <c r="AN6" s="1568"/>
      <c r="AO6" s="1568"/>
      <c r="AP6" s="1568"/>
      <c r="AQ6" s="1569"/>
    </row>
    <row r="7" spans="1:43" ht="32.4" x14ac:dyDescent="0.3">
      <c r="A7" s="1417"/>
      <c r="B7" s="1417"/>
      <c r="C7" s="1553"/>
      <c r="D7" s="697" t="s">
        <v>700</v>
      </c>
      <c r="E7" s="698" t="s">
        <v>1554</v>
      </c>
      <c r="F7" s="698" t="s">
        <v>1555</v>
      </c>
      <c r="G7" s="698" t="s">
        <v>1556</v>
      </c>
      <c r="H7" s="698" t="s">
        <v>1557</v>
      </c>
      <c r="I7" s="697" t="s">
        <v>700</v>
      </c>
      <c r="J7" s="698" t="s">
        <v>1558</v>
      </c>
      <c r="K7" s="698" t="s">
        <v>1559</v>
      </c>
      <c r="L7" s="698" t="s">
        <v>1560</v>
      </c>
      <c r="M7" s="698" t="s">
        <v>1557</v>
      </c>
      <c r="N7" s="697" t="s">
        <v>700</v>
      </c>
      <c r="O7" s="698" t="s">
        <v>1558</v>
      </c>
      <c r="P7" s="698" t="s">
        <v>1559</v>
      </c>
      <c r="Q7" s="698" t="s">
        <v>1560</v>
      </c>
      <c r="R7" s="698" t="s">
        <v>1557</v>
      </c>
      <c r="S7" s="697" t="s">
        <v>700</v>
      </c>
      <c r="T7" s="698" t="s">
        <v>1558</v>
      </c>
      <c r="U7" s="698" t="s">
        <v>1559</v>
      </c>
      <c r="V7" s="698" t="s">
        <v>1560</v>
      </c>
      <c r="W7" s="698" t="s">
        <v>1557</v>
      </c>
      <c r="X7" s="697" t="s">
        <v>700</v>
      </c>
      <c r="Y7" s="698" t="s">
        <v>1558</v>
      </c>
      <c r="Z7" s="698" t="s">
        <v>1559</v>
      </c>
      <c r="AA7" s="698" t="s">
        <v>1560</v>
      </c>
      <c r="AB7" s="698" t="s">
        <v>1557</v>
      </c>
      <c r="AC7" s="697" t="s">
        <v>700</v>
      </c>
      <c r="AD7" s="698" t="s">
        <v>1558</v>
      </c>
      <c r="AE7" s="698" t="s">
        <v>1559</v>
      </c>
      <c r="AF7" s="698" t="s">
        <v>1560</v>
      </c>
      <c r="AG7" s="698" t="s">
        <v>1557</v>
      </c>
      <c r="AH7" s="697" t="s">
        <v>700</v>
      </c>
      <c r="AI7" s="698" t="s">
        <v>1558</v>
      </c>
      <c r="AJ7" s="698" t="s">
        <v>1559</v>
      </c>
      <c r="AK7" s="698" t="s">
        <v>1560</v>
      </c>
      <c r="AL7" s="698" t="s">
        <v>1557</v>
      </c>
      <c r="AM7" s="697" t="s">
        <v>700</v>
      </c>
      <c r="AN7" s="698" t="s">
        <v>1558</v>
      </c>
      <c r="AO7" s="698" t="s">
        <v>1559</v>
      </c>
      <c r="AP7" s="698" t="s">
        <v>1560</v>
      </c>
      <c r="AQ7" s="698" t="s">
        <v>1557</v>
      </c>
    </row>
    <row r="8" spans="1:43" ht="15" thickBot="1" x14ac:dyDescent="0.35">
      <c r="A8" s="1562" t="s">
        <v>536</v>
      </c>
      <c r="B8" s="1563" t="s">
        <v>537</v>
      </c>
      <c r="C8" s="137" t="s">
        <v>265</v>
      </c>
      <c r="D8" s="500">
        <v>38.8933120936981</v>
      </c>
      <c r="E8" s="500">
        <v>73.154821987711003</v>
      </c>
      <c r="F8" s="500">
        <v>78.0447128208652</v>
      </c>
      <c r="G8" s="500">
        <v>3.1037297821596601</v>
      </c>
      <c r="H8" s="699">
        <v>3.1037297821596601</v>
      </c>
      <c r="I8" s="500">
        <v>36.180142948626603</v>
      </c>
      <c r="J8" s="500">
        <v>77.105011304028807</v>
      </c>
      <c r="K8" s="500">
        <v>82.707973290120904</v>
      </c>
      <c r="L8" s="500">
        <v>2.7185487953199399</v>
      </c>
      <c r="M8" s="699">
        <v>2.7202737141772801</v>
      </c>
      <c r="N8" s="500">
        <v>32.2582008592058</v>
      </c>
      <c r="O8" s="500">
        <v>69.271508969456704</v>
      </c>
      <c r="P8" s="500">
        <v>74.639905968744202</v>
      </c>
      <c r="Q8" s="500">
        <v>2.67229154706403</v>
      </c>
      <c r="R8" s="699">
        <v>2.67229154706403</v>
      </c>
      <c r="S8" s="500">
        <v>33.8855289976742</v>
      </c>
      <c r="T8" s="500">
        <v>72.699510096888304</v>
      </c>
      <c r="U8" s="500">
        <v>76.4796879289283</v>
      </c>
      <c r="V8" s="500">
        <v>2.5434309378232198</v>
      </c>
      <c r="W8" s="699">
        <v>2.5609972158691501</v>
      </c>
      <c r="X8" s="500">
        <v>32.935263084633</v>
      </c>
      <c r="Y8" s="500">
        <v>77.871263449578507</v>
      </c>
      <c r="Z8" s="500">
        <v>83.723405527045003</v>
      </c>
      <c r="AA8" s="500">
        <v>2.6867654546158901</v>
      </c>
      <c r="AB8" s="699">
        <v>2.6904048080528402</v>
      </c>
      <c r="AC8" s="500">
        <v>32.813200672006403</v>
      </c>
      <c r="AD8" s="500">
        <v>73.162165185552894</v>
      </c>
      <c r="AE8" s="500">
        <v>78.873626825724301</v>
      </c>
      <c r="AF8" s="500">
        <v>2.7498836026111801</v>
      </c>
      <c r="AG8" s="699">
        <v>2.7591977637976299</v>
      </c>
      <c r="AH8" s="500">
        <v>30.488454664283999</v>
      </c>
      <c r="AI8" s="500">
        <v>64.497428651303906</v>
      </c>
      <c r="AJ8" s="500">
        <v>67.500703171701801</v>
      </c>
      <c r="AK8" s="500">
        <v>2.5605038370529498</v>
      </c>
      <c r="AL8" s="699">
        <v>2.5605038370529498</v>
      </c>
      <c r="AM8" s="500">
        <v>42.023304664933697</v>
      </c>
      <c r="AN8" s="500">
        <v>101.342358234937</v>
      </c>
      <c r="AO8" s="500">
        <v>107.130993859943</v>
      </c>
      <c r="AP8" s="500">
        <v>3.0575374329583398</v>
      </c>
      <c r="AQ8" s="699">
        <v>3.0575374329583398</v>
      </c>
    </row>
    <row r="9" spans="1:43" ht="15" thickBot="1" x14ac:dyDescent="0.35">
      <c r="A9" s="1368"/>
      <c r="B9" s="1373"/>
      <c r="C9" s="139" t="s">
        <v>17</v>
      </c>
      <c r="D9" s="496">
        <v>176</v>
      </c>
      <c r="E9" s="496">
        <v>176</v>
      </c>
      <c r="F9" s="496">
        <v>176</v>
      </c>
      <c r="G9" s="496">
        <v>176</v>
      </c>
      <c r="H9" s="528">
        <v>176</v>
      </c>
      <c r="I9" s="496">
        <v>530</v>
      </c>
      <c r="J9" s="496">
        <v>530</v>
      </c>
      <c r="K9" s="496">
        <v>530</v>
      </c>
      <c r="L9" s="496">
        <v>530</v>
      </c>
      <c r="M9" s="528">
        <v>530</v>
      </c>
      <c r="N9" s="496">
        <v>266</v>
      </c>
      <c r="O9" s="496">
        <v>266</v>
      </c>
      <c r="P9" s="496">
        <v>266</v>
      </c>
      <c r="Q9" s="496">
        <v>266</v>
      </c>
      <c r="R9" s="528">
        <v>266</v>
      </c>
      <c r="S9" s="496">
        <v>319</v>
      </c>
      <c r="T9" s="496">
        <v>319</v>
      </c>
      <c r="U9" s="496">
        <v>319</v>
      </c>
      <c r="V9" s="496">
        <v>319</v>
      </c>
      <c r="W9" s="528">
        <v>319</v>
      </c>
      <c r="X9" s="502">
        <v>1289</v>
      </c>
      <c r="Y9" s="502">
        <v>1289</v>
      </c>
      <c r="Z9" s="502">
        <v>1289</v>
      </c>
      <c r="AA9" s="502">
        <v>1289</v>
      </c>
      <c r="AB9" s="700">
        <v>1289</v>
      </c>
      <c r="AC9" s="496">
        <v>372</v>
      </c>
      <c r="AD9" s="496">
        <v>372</v>
      </c>
      <c r="AE9" s="496">
        <v>372</v>
      </c>
      <c r="AF9" s="496">
        <v>372</v>
      </c>
      <c r="AG9" s="528">
        <v>372</v>
      </c>
      <c r="AH9" s="496">
        <v>84</v>
      </c>
      <c r="AI9" s="496">
        <v>84</v>
      </c>
      <c r="AJ9" s="496">
        <v>84</v>
      </c>
      <c r="AK9" s="496">
        <v>84</v>
      </c>
      <c r="AL9" s="528">
        <v>84</v>
      </c>
      <c r="AM9" s="496">
        <v>136</v>
      </c>
      <c r="AN9" s="496">
        <v>136</v>
      </c>
      <c r="AO9" s="496">
        <v>136</v>
      </c>
      <c r="AP9" s="496">
        <v>136</v>
      </c>
      <c r="AQ9" s="528">
        <v>136</v>
      </c>
    </row>
    <row r="10" spans="1:43" ht="15" thickBot="1" x14ac:dyDescent="0.35">
      <c r="A10" s="1368"/>
      <c r="B10" s="1373"/>
      <c r="C10" s="139" t="s">
        <v>18</v>
      </c>
      <c r="D10" s="496">
        <v>158</v>
      </c>
      <c r="E10" s="496">
        <v>158</v>
      </c>
      <c r="F10" s="496">
        <v>158</v>
      </c>
      <c r="G10" s="496">
        <v>158</v>
      </c>
      <c r="H10" s="528">
        <v>158</v>
      </c>
      <c r="I10" s="496">
        <v>506</v>
      </c>
      <c r="J10" s="496">
        <v>506</v>
      </c>
      <c r="K10" s="496">
        <v>506</v>
      </c>
      <c r="L10" s="496">
        <v>506</v>
      </c>
      <c r="M10" s="528">
        <v>506</v>
      </c>
      <c r="N10" s="496">
        <v>208</v>
      </c>
      <c r="O10" s="496">
        <v>208</v>
      </c>
      <c r="P10" s="496">
        <v>208</v>
      </c>
      <c r="Q10" s="496">
        <v>208</v>
      </c>
      <c r="R10" s="528">
        <v>208</v>
      </c>
      <c r="S10" s="496">
        <v>254</v>
      </c>
      <c r="T10" s="496">
        <v>254</v>
      </c>
      <c r="U10" s="496">
        <v>254</v>
      </c>
      <c r="V10" s="496">
        <v>254</v>
      </c>
      <c r="W10" s="528">
        <v>254</v>
      </c>
      <c r="X10" s="496">
        <v>996</v>
      </c>
      <c r="Y10" s="496">
        <v>996</v>
      </c>
      <c r="Z10" s="496">
        <v>996</v>
      </c>
      <c r="AA10" s="496">
        <v>996</v>
      </c>
      <c r="AB10" s="528">
        <v>996</v>
      </c>
      <c r="AC10" s="496">
        <v>414</v>
      </c>
      <c r="AD10" s="496">
        <v>414</v>
      </c>
      <c r="AE10" s="496">
        <v>414</v>
      </c>
      <c r="AF10" s="496">
        <v>414</v>
      </c>
      <c r="AG10" s="528">
        <v>414</v>
      </c>
      <c r="AH10" s="496">
        <v>72</v>
      </c>
      <c r="AI10" s="496">
        <v>72</v>
      </c>
      <c r="AJ10" s="496">
        <v>72</v>
      </c>
      <c r="AK10" s="496">
        <v>72</v>
      </c>
      <c r="AL10" s="528">
        <v>72</v>
      </c>
      <c r="AM10" s="496">
        <v>168</v>
      </c>
      <c r="AN10" s="496">
        <v>168</v>
      </c>
      <c r="AO10" s="496">
        <v>168</v>
      </c>
      <c r="AP10" s="496">
        <v>168</v>
      </c>
      <c r="AQ10" s="528">
        <v>168</v>
      </c>
    </row>
    <row r="11" spans="1:43" ht="15" thickBot="1" x14ac:dyDescent="0.35">
      <c r="A11" s="1368"/>
      <c r="B11" s="1373"/>
      <c r="C11" s="139" t="s">
        <v>252</v>
      </c>
      <c r="D11" s="493">
        <v>14.19</v>
      </c>
      <c r="E11" s="496">
        <v>60</v>
      </c>
      <c r="F11" s="496">
        <v>60</v>
      </c>
      <c r="G11" s="496">
        <v>3</v>
      </c>
      <c r="H11" s="528">
        <v>3</v>
      </c>
      <c r="I11" s="493">
        <v>11.544</v>
      </c>
      <c r="J11" s="496">
        <v>60</v>
      </c>
      <c r="K11" s="496">
        <v>60</v>
      </c>
      <c r="L11" s="496">
        <v>2</v>
      </c>
      <c r="M11" s="528">
        <v>2</v>
      </c>
      <c r="N11" s="493">
        <v>13.16</v>
      </c>
      <c r="O11" s="496">
        <v>60</v>
      </c>
      <c r="P11" s="496">
        <v>60</v>
      </c>
      <c r="Q11" s="496">
        <v>2</v>
      </c>
      <c r="R11" s="528">
        <v>2</v>
      </c>
      <c r="S11" s="493">
        <v>7.8819999999999997</v>
      </c>
      <c r="T11" s="496">
        <v>55</v>
      </c>
      <c r="U11" s="496">
        <v>55</v>
      </c>
      <c r="V11" s="496">
        <v>2</v>
      </c>
      <c r="W11" s="528">
        <v>2</v>
      </c>
      <c r="X11" s="493">
        <v>11.273999999999999</v>
      </c>
      <c r="Y11" s="496">
        <v>54</v>
      </c>
      <c r="Z11" s="496">
        <v>57</v>
      </c>
      <c r="AA11" s="496">
        <v>2</v>
      </c>
      <c r="AB11" s="528">
        <v>2</v>
      </c>
      <c r="AC11" s="493">
        <v>11.53</v>
      </c>
      <c r="AD11" s="496">
        <v>56</v>
      </c>
      <c r="AE11" s="496">
        <v>60</v>
      </c>
      <c r="AF11" s="496">
        <v>2</v>
      </c>
      <c r="AG11" s="528">
        <v>2</v>
      </c>
      <c r="AH11" s="493">
        <v>6.9290000000000003</v>
      </c>
      <c r="AI11" s="496">
        <v>30</v>
      </c>
      <c r="AJ11" s="496">
        <v>30</v>
      </c>
      <c r="AK11" s="496">
        <v>2</v>
      </c>
      <c r="AL11" s="528">
        <v>2</v>
      </c>
      <c r="AM11" s="493">
        <v>9.3490000000000002</v>
      </c>
      <c r="AN11" s="496">
        <v>60</v>
      </c>
      <c r="AO11" s="496">
        <v>60</v>
      </c>
      <c r="AP11" s="496">
        <v>3</v>
      </c>
      <c r="AQ11" s="528">
        <v>3</v>
      </c>
    </row>
    <row r="12" spans="1:43" ht="15" thickBot="1" x14ac:dyDescent="0.35">
      <c r="A12" s="1368"/>
      <c r="B12" s="1373"/>
      <c r="C12" s="139" t="s">
        <v>287</v>
      </c>
      <c r="D12" s="493">
        <v>57.034698770048102</v>
      </c>
      <c r="E12" s="493">
        <v>70.952319270775106</v>
      </c>
      <c r="F12" s="493">
        <v>78.519173380385695</v>
      </c>
      <c r="G12" s="493">
        <v>2.06929520733825</v>
      </c>
      <c r="H12" s="701">
        <v>2.06929520733825</v>
      </c>
      <c r="I12" s="493">
        <v>61.996611925551299</v>
      </c>
      <c r="J12" s="493">
        <v>81.944932985419499</v>
      </c>
      <c r="K12" s="493">
        <v>88.545664619782301</v>
      </c>
      <c r="L12" s="493">
        <v>1.9315116696753301</v>
      </c>
      <c r="M12" s="701">
        <v>1.93399816577529</v>
      </c>
      <c r="N12" s="493">
        <v>47.4999836689598</v>
      </c>
      <c r="O12" s="493">
        <v>69.949977193043097</v>
      </c>
      <c r="P12" s="493">
        <v>78.884579828425302</v>
      </c>
      <c r="Q12" s="493">
        <v>1.99606792358959</v>
      </c>
      <c r="R12" s="701">
        <v>1.99606792358959</v>
      </c>
      <c r="S12" s="493">
        <v>55.014921994188001</v>
      </c>
      <c r="T12" s="493">
        <v>87.302839324217004</v>
      </c>
      <c r="U12" s="493">
        <v>93.560835755104904</v>
      </c>
      <c r="V12" s="493">
        <v>2.1627402143274002</v>
      </c>
      <c r="W12" s="701">
        <v>2.1618362189217701</v>
      </c>
      <c r="X12" s="493">
        <v>55.967860718929202</v>
      </c>
      <c r="Y12" s="493">
        <v>93.063115417964696</v>
      </c>
      <c r="Z12" s="493">
        <v>100.231354892572</v>
      </c>
      <c r="AA12" s="493">
        <v>1.9583083398747001</v>
      </c>
      <c r="AB12" s="701">
        <v>1.9579574864070399</v>
      </c>
      <c r="AC12" s="493">
        <v>46.975838929879302</v>
      </c>
      <c r="AD12" s="493">
        <v>73.912922149043098</v>
      </c>
      <c r="AE12" s="493">
        <v>82.622573848825098</v>
      </c>
      <c r="AF12" s="493">
        <v>1.99334259506981</v>
      </c>
      <c r="AG12" s="701">
        <v>1.99075966415614</v>
      </c>
      <c r="AH12" s="493">
        <v>53.490106690671396</v>
      </c>
      <c r="AI12" s="493">
        <v>81.917101464040101</v>
      </c>
      <c r="AJ12" s="493">
        <v>86.165669889810601</v>
      </c>
      <c r="AK12" s="493">
        <v>1.9269923284770401</v>
      </c>
      <c r="AL12" s="701">
        <v>1.9269923284770401</v>
      </c>
      <c r="AM12" s="493">
        <v>71.565969016603503</v>
      </c>
      <c r="AN12" s="493">
        <v>124.332407472475</v>
      </c>
      <c r="AO12" s="493">
        <v>132.93478054147201</v>
      </c>
      <c r="AP12" s="493">
        <v>2.1481405089559802</v>
      </c>
      <c r="AQ12" s="701">
        <v>2.1481405089559802</v>
      </c>
    </row>
    <row r="13" spans="1:43" x14ac:dyDescent="0.3">
      <c r="A13" s="1368"/>
      <c r="B13" s="1374"/>
      <c r="C13" s="157" t="s">
        <v>254</v>
      </c>
      <c r="D13" s="781">
        <v>8.5090556168417795</v>
      </c>
      <c r="E13" s="781">
        <v>10.5854373537254</v>
      </c>
      <c r="F13" s="781">
        <v>11.7143428069267</v>
      </c>
      <c r="G13" s="781">
        <v>0.30871992640648499</v>
      </c>
      <c r="H13" s="702">
        <v>0.30871992640648499</v>
      </c>
      <c r="I13" s="781">
        <v>5.1684872759100999</v>
      </c>
      <c r="J13" s="781">
        <v>6.8315240189100104</v>
      </c>
      <c r="K13" s="781">
        <v>7.3818088877810597</v>
      </c>
      <c r="L13" s="781">
        <v>0.16102482342062399</v>
      </c>
      <c r="M13" s="702">
        <v>0.16123211577185201</v>
      </c>
      <c r="N13" s="781">
        <v>6.1763592145099402</v>
      </c>
      <c r="O13" s="781">
        <v>9.0955017837898406</v>
      </c>
      <c r="P13" s="781">
        <v>10.2572561898464</v>
      </c>
      <c r="Q13" s="781">
        <v>0.25954603686962302</v>
      </c>
      <c r="R13" s="702">
        <v>0.25954603686962302</v>
      </c>
      <c r="S13" s="781">
        <v>6.4734291156795303</v>
      </c>
      <c r="T13" s="781">
        <v>10.272644611267101</v>
      </c>
      <c r="U13" s="781">
        <v>11.009002945208</v>
      </c>
      <c r="V13" s="781">
        <v>0.25448269243310101</v>
      </c>
      <c r="W13" s="702">
        <v>0.254376322198133</v>
      </c>
      <c r="X13" s="781">
        <v>3.32567489044273</v>
      </c>
      <c r="Y13" s="781">
        <v>5.5299177455825497</v>
      </c>
      <c r="Z13" s="781">
        <v>5.9558628098240103</v>
      </c>
      <c r="AA13" s="781">
        <v>0.116364942129424</v>
      </c>
      <c r="AB13" s="702">
        <v>0.116344094011368</v>
      </c>
      <c r="AC13" s="781">
        <v>4.3295736108576204</v>
      </c>
      <c r="AD13" s="781">
        <v>6.8122559283198898</v>
      </c>
      <c r="AE13" s="781">
        <v>7.6149893976555996</v>
      </c>
      <c r="AF13" s="781">
        <v>0.18371834742313201</v>
      </c>
      <c r="AG13" s="702">
        <v>0.18348028909831701</v>
      </c>
      <c r="AH13" s="781">
        <v>11.8216465256601</v>
      </c>
      <c r="AI13" s="781">
        <v>18.104189313262399</v>
      </c>
      <c r="AJ13" s="781">
        <v>19.043149380401299</v>
      </c>
      <c r="AK13" s="781">
        <v>0.42587729907981597</v>
      </c>
      <c r="AL13" s="702">
        <v>0.42587729907981597</v>
      </c>
      <c r="AM13" s="781">
        <v>10.354345895200501</v>
      </c>
      <c r="AN13" s="781">
        <v>17.988728031536098</v>
      </c>
      <c r="AO13" s="781">
        <v>19.233341183567699</v>
      </c>
      <c r="AP13" s="781">
        <v>0.31079841671761499</v>
      </c>
      <c r="AQ13" s="702">
        <v>0.31079841671761499</v>
      </c>
    </row>
    <row r="14" spans="1:43" ht="15" thickBot="1" x14ac:dyDescent="0.35">
      <c r="A14" s="1368"/>
      <c r="B14" s="1563" t="s">
        <v>538</v>
      </c>
      <c r="C14" s="137" t="s">
        <v>265</v>
      </c>
      <c r="D14" s="500">
        <v>24.9960831898625</v>
      </c>
      <c r="E14" s="500">
        <v>56.457260176241199</v>
      </c>
      <c r="F14" s="500">
        <v>59.150459996110001</v>
      </c>
      <c r="G14" s="500">
        <v>2.2319294579105602</v>
      </c>
      <c r="H14" s="699">
        <v>2.2319294579105602</v>
      </c>
      <c r="I14" s="500">
        <v>29.3054018488011</v>
      </c>
      <c r="J14" s="500">
        <v>71.063487568866407</v>
      </c>
      <c r="K14" s="500">
        <v>77.227727597548295</v>
      </c>
      <c r="L14" s="500">
        <v>2.7234696885885001</v>
      </c>
      <c r="M14" s="699">
        <v>2.7234696885885001</v>
      </c>
      <c r="N14" s="500">
        <v>32.4213578254151</v>
      </c>
      <c r="O14" s="500">
        <v>73.075549687441097</v>
      </c>
      <c r="P14" s="500">
        <v>78.139043192456398</v>
      </c>
      <c r="Q14" s="500">
        <v>2.6477438011719499</v>
      </c>
      <c r="R14" s="699">
        <v>2.6477438011719499</v>
      </c>
      <c r="S14" s="500">
        <v>25.514971503772099</v>
      </c>
      <c r="T14" s="500">
        <v>68.982886208200796</v>
      </c>
      <c r="U14" s="500">
        <v>73.147311154055004</v>
      </c>
      <c r="V14" s="500">
        <v>2.6359203940113902</v>
      </c>
      <c r="W14" s="699">
        <v>2.6425273820875499</v>
      </c>
      <c r="X14" s="500">
        <v>28.8481264216414</v>
      </c>
      <c r="Y14" s="500">
        <v>80.305925019817494</v>
      </c>
      <c r="Z14" s="500">
        <v>87.109177933641504</v>
      </c>
      <c r="AA14" s="500">
        <v>2.6252691669681001</v>
      </c>
      <c r="AB14" s="699">
        <v>2.6252691669681001</v>
      </c>
      <c r="AC14" s="500">
        <v>26.008621324744102</v>
      </c>
      <c r="AD14" s="500">
        <v>68.035900207816496</v>
      </c>
      <c r="AE14" s="500">
        <v>73.942562153649206</v>
      </c>
      <c r="AF14" s="500">
        <v>2.6869209953548499</v>
      </c>
      <c r="AG14" s="699">
        <v>2.6895453586958702</v>
      </c>
      <c r="AH14" s="500">
        <v>33.9803374883492</v>
      </c>
      <c r="AI14" s="500">
        <v>80.288633458842398</v>
      </c>
      <c r="AJ14" s="500">
        <v>86.734435342920506</v>
      </c>
      <c r="AK14" s="500">
        <v>2.7754543563111702</v>
      </c>
      <c r="AL14" s="699">
        <v>2.7754543563111702</v>
      </c>
      <c r="AM14" s="500">
        <v>34.302332510020598</v>
      </c>
      <c r="AN14" s="500">
        <v>90.726587145239606</v>
      </c>
      <c r="AO14" s="500">
        <v>101.47366294106099</v>
      </c>
      <c r="AP14" s="500">
        <v>2.9928655037951502</v>
      </c>
      <c r="AQ14" s="699">
        <v>2.9928655037951502</v>
      </c>
    </row>
    <row r="15" spans="1:43" ht="15" thickBot="1" x14ac:dyDescent="0.35">
      <c r="A15" s="1368"/>
      <c r="B15" s="1373"/>
      <c r="C15" s="139" t="s">
        <v>17</v>
      </c>
      <c r="D15" s="496">
        <v>193</v>
      </c>
      <c r="E15" s="496">
        <v>193</v>
      </c>
      <c r="F15" s="496">
        <v>193</v>
      </c>
      <c r="G15" s="496">
        <v>193</v>
      </c>
      <c r="H15" s="528">
        <v>193</v>
      </c>
      <c r="I15" s="496">
        <v>596</v>
      </c>
      <c r="J15" s="496">
        <v>596</v>
      </c>
      <c r="K15" s="496">
        <v>596</v>
      </c>
      <c r="L15" s="496">
        <v>596</v>
      </c>
      <c r="M15" s="528">
        <v>596</v>
      </c>
      <c r="N15" s="496">
        <v>269</v>
      </c>
      <c r="O15" s="496">
        <v>269</v>
      </c>
      <c r="P15" s="496">
        <v>269</v>
      </c>
      <c r="Q15" s="496">
        <v>269</v>
      </c>
      <c r="R15" s="528">
        <v>269</v>
      </c>
      <c r="S15" s="496">
        <v>315</v>
      </c>
      <c r="T15" s="496">
        <v>315</v>
      </c>
      <c r="U15" s="496">
        <v>315</v>
      </c>
      <c r="V15" s="496">
        <v>315</v>
      </c>
      <c r="W15" s="528">
        <v>315</v>
      </c>
      <c r="X15" s="502">
        <v>1392</v>
      </c>
      <c r="Y15" s="502">
        <v>1392</v>
      </c>
      <c r="Z15" s="502">
        <v>1392</v>
      </c>
      <c r="AA15" s="502">
        <v>1392</v>
      </c>
      <c r="AB15" s="700">
        <v>1392</v>
      </c>
      <c r="AC15" s="496">
        <v>444</v>
      </c>
      <c r="AD15" s="496">
        <v>444</v>
      </c>
      <c r="AE15" s="496">
        <v>444</v>
      </c>
      <c r="AF15" s="496">
        <v>444</v>
      </c>
      <c r="AG15" s="528">
        <v>444</v>
      </c>
      <c r="AH15" s="496">
        <v>104</v>
      </c>
      <c r="AI15" s="496">
        <v>104</v>
      </c>
      <c r="AJ15" s="496">
        <v>104</v>
      </c>
      <c r="AK15" s="496">
        <v>104</v>
      </c>
      <c r="AL15" s="528">
        <v>104</v>
      </c>
      <c r="AM15" s="496">
        <v>155</v>
      </c>
      <c r="AN15" s="496">
        <v>155</v>
      </c>
      <c r="AO15" s="496">
        <v>155</v>
      </c>
      <c r="AP15" s="496">
        <v>155</v>
      </c>
      <c r="AQ15" s="528">
        <v>155</v>
      </c>
    </row>
    <row r="16" spans="1:43" ht="15" thickBot="1" x14ac:dyDescent="0.35">
      <c r="A16" s="1368"/>
      <c r="B16" s="1373"/>
      <c r="C16" s="139" t="s">
        <v>18</v>
      </c>
      <c r="D16" s="496">
        <v>169</v>
      </c>
      <c r="E16" s="496">
        <v>169</v>
      </c>
      <c r="F16" s="496">
        <v>169</v>
      </c>
      <c r="G16" s="496">
        <v>169</v>
      </c>
      <c r="H16" s="528">
        <v>169</v>
      </c>
      <c r="I16" s="496">
        <v>607</v>
      </c>
      <c r="J16" s="496">
        <v>607</v>
      </c>
      <c r="K16" s="496">
        <v>607</v>
      </c>
      <c r="L16" s="496">
        <v>607</v>
      </c>
      <c r="M16" s="528">
        <v>607</v>
      </c>
      <c r="N16" s="496">
        <v>202</v>
      </c>
      <c r="O16" s="496">
        <v>202</v>
      </c>
      <c r="P16" s="496">
        <v>202</v>
      </c>
      <c r="Q16" s="496">
        <v>202</v>
      </c>
      <c r="R16" s="528">
        <v>202</v>
      </c>
      <c r="S16" s="496">
        <v>252</v>
      </c>
      <c r="T16" s="496">
        <v>252</v>
      </c>
      <c r="U16" s="496">
        <v>252</v>
      </c>
      <c r="V16" s="496">
        <v>252</v>
      </c>
      <c r="W16" s="528">
        <v>252</v>
      </c>
      <c r="X16" s="502">
        <v>1074</v>
      </c>
      <c r="Y16" s="502">
        <v>1074</v>
      </c>
      <c r="Z16" s="502">
        <v>1074</v>
      </c>
      <c r="AA16" s="502">
        <v>1074</v>
      </c>
      <c r="AB16" s="700">
        <v>1074</v>
      </c>
      <c r="AC16" s="496">
        <v>510</v>
      </c>
      <c r="AD16" s="496">
        <v>510</v>
      </c>
      <c r="AE16" s="496">
        <v>510</v>
      </c>
      <c r="AF16" s="496">
        <v>510</v>
      </c>
      <c r="AG16" s="528">
        <v>510</v>
      </c>
      <c r="AH16" s="496">
        <v>80</v>
      </c>
      <c r="AI16" s="496">
        <v>80</v>
      </c>
      <c r="AJ16" s="496">
        <v>80</v>
      </c>
      <c r="AK16" s="496">
        <v>80</v>
      </c>
      <c r="AL16" s="528">
        <v>80</v>
      </c>
      <c r="AM16" s="496">
        <v>204</v>
      </c>
      <c r="AN16" s="496">
        <v>204</v>
      </c>
      <c r="AO16" s="496">
        <v>204</v>
      </c>
      <c r="AP16" s="496">
        <v>204</v>
      </c>
      <c r="AQ16" s="528">
        <v>204</v>
      </c>
    </row>
    <row r="17" spans="1:43" ht="15" thickBot="1" x14ac:dyDescent="0.35">
      <c r="A17" s="1368"/>
      <c r="B17" s="1373"/>
      <c r="C17" s="139" t="s">
        <v>252</v>
      </c>
      <c r="D17" s="493">
        <v>3.32</v>
      </c>
      <c r="E17" s="496">
        <v>30</v>
      </c>
      <c r="F17" s="496">
        <v>30</v>
      </c>
      <c r="G17" s="496">
        <v>2</v>
      </c>
      <c r="H17" s="528">
        <v>2</v>
      </c>
      <c r="I17" s="493">
        <v>9.3480000000000008</v>
      </c>
      <c r="J17" s="496">
        <v>50</v>
      </c>
      <c r="K17" s="496">
        <v>53</v>
      </c>
      <c r="L17" s="496">
        <v>2</v>
      </c>
      <c r="M17" s="528">
        <v>2</v>
      </c>
      <c r="N17" s="493">
        <v>7.79</v>
      </c>
      <c r="O17" s="496">
        <v>44</v>
      </c>
      <c r="P17" s="496">
        <v>45</v>
      </c>
      <c r="Q17" s="496">
        <v>2</v>
      </c>
      <c r="R17" s="528">
        <v>2</v>
      </c>
      <c r="S17" s="493">
        <v>9.9619999999999997</v>
      </c>
      <c r="T17" s="496">
        <v>50</v>
      </c>
      <c r="U17" s="496">
        <v>50</v>
      </c>
      <c r="V17" s="496">
        <v>2</v>
      </c>
      <c r="W17" s="528">
        <v>2</v>
      </c>
      <c r="X17" s="493">
        <v>9.7089999999999996</v>
      </c>
      <c r="Y17" s="496">
        <v>60</v>
      </c>
      <c r="Z17" s="496">
        <v>63</v>
      </c>
      <c r="AA17" s="496">
        <v>2</v>
      </c>
      <c r="AB17" s="528">
        <v>2</v>
      </c>
      <c r="AC17" s="493">
        <v>8.0289999999999999</v>
      </c>
      <c r="AD17" s="496">
        <v>48</v>
      </c>
      <c r="AE17" s="496">
        <v>52</v>
      </c>
      <c r="AF17" s="496">
        <v>2</v>
      </c>
      <c r="AG17" s="528">
        <v>2</v>
      </c>
      <c r="AH17" s="493">
        <v>16.292000000000002</v>
      </c>
      <c r="AI17" s="496">
        <v>60</v>
      </c>
      <c r="AJ17" s="496">
        <v>60</v>
      </c>
      <c r="AK17" s="496">
        <v>3</v>
      </c>
      <c r="AL17" s="528">
        <v>3</v>
      </c>
      <c r="AM17" s="493">
        <v>8.8919999999999995</v>
      </c>
      <c r="AN17" s="496">
        <v>70</v>
      </c>
      <c r="AO17" s="496">
        <v>70</v>
      </c>
      <c r="AP17" s="496">
        <v>3</v>
      </c>
      <c r="AQ17" s="528">
        <v>3</v>
      </c>
    </row>
    <row r="18" spans="1:43" ht="15" thickBot="1" x14ac:dyDescent="0.35">
      <c r="A18" s="1368"/>
      <c r="B18" s="1373"/>
      <c r="C18" s="139" t="s">
        <v>287</v>
      </c>
      <c r="D18" s="493">
        <v>50.718146308289299</v>
      </c>
      <c r="E18" s="493">
        <v>74.223973290610601</v>
      </c>
      <c r="F18" s="493">
        <v>81.322173859584893</v>
      </c>
      <c r="G18" s="493">
        <v>2.0032265841772698</v>
      </c>
      <c r="H18" s="701">
        <v>2.0032265841772698</v>
      </c>
      <c r="I18" s="493">
        <v>52.7629138180151</v>
      </c>
      <c r="J18" s="493">
        <v>77.853920517251296</v>
      </c>
      <c r="K18" s="493">
        <v>86.980962631968396</v>
      </c>
      <c r="L18" s="493">
        <v>2.1481921745055499</v>
      </c>
      <c r="M18" s="701">
        <v>2.1481921745055499</v>
      </c>
      <c r="N18" s="493">
        <v>63.080051349335697</v>
      </c>
      <c r="O18" s="493">
        <v>85.833364448438701</v>
      </c>
      <c r="P18" s="493">
        <v>94.459241536173394</v>
      </c>
      <c r="Q18" s="493">
        <v>2.2236972487958302</v>
      </c>
      <c r="R18" s="701">
        <v>2.2236972487958302</v>
      </c>
      <c r="S18" s="493">
        <v>39.436642297398301</v>
      </c>
      <c r="T18" s="493">
        <v>70.901540090555002</v>
      </c>
      <c r="U18" s="493">
        <v>75.381126690091307</v>
      </c>
      <c r="V18" s="493">
        <v>2.08649771178293</v>
      </c>
      <c r="W18" s="701">
        <v>2.0955728417497701</v>
      </c>
      <c r="X18" s="493">
        <v>49.677689643061598</v>
      </c>
      <c r="Y18" s="493">
        <v>86.829925318067296</v>
      </c>
      <c r="Z18" s="493">
        <v>94.407207374954496</v>
      </c>
      <c r="AA18" s="493">
        <v>1.94916713551667</v>
      </c>
      <c r="AB18" s="701">
        <v>1.94916713551667</v>
      </c>
      <c r="AC18" s="493">
        <v>48.597254275027097</v>
      </c>
      <c r="AD18" s="493">
        <v>80.328256313193506</v>
      </c>
      <c r="AE18" s="493">
        <v>86.728260503059005</v>
      </c>
      <c r="AF18" s="493">
        <v>2.0391675918413701</v>
      </c>
      <c r="AG18" s="701">
        <v>2.0389248495437502</v>
      </c>
      <c r="AH18" s="493">
        <v>73.921744578017297</v>
      </c>
      <c r="AI18" s="493">
        <v>93.436062396813696</v>
      </c>
      <c r="AJ18" s="493">
        <v>104.249865761761</v>
      </c>
      <c r="AK18" s="493">
        <v>1.92786851125724</v>
      </c>
      <c r="AL18" s="701">
        <v>1.92786851125724</v>
      </c>
      <c r="AM18" s="493">
        <v>59.771260574847702</v>
      </c>
      <c r="AN18" s="493">
        <v>105.057169574922</v>
      </c>
      <c r="AO18" s="493">
        <v>119.837903651692</v>
      </c>
      <c r="AP18" s="493">
        <v>2.09950589521819</v>
      </c>
      <c r="AQ18" s="701">
        <v>2.09950589521819</v>
      </c>
    </row>
    <row r="19" spans="1:43" x14ac:dyDescent="0.3">
      <c r="A19" s="1369"/>
      <c r="B19" s="1374"/>
      <c r="C19" s="157" t="s">
        <v>254</v>
      </c>
      <c r="D19" s="781">
        <v>7.3162876747642196</v>
      </c>
      <c r="E19" s="781">
        <v>10.7070936239909</v>
      </c>
      <c r="F19" s="781">
        <v>11.731036356836899</v>
      </c>
      <c r="G19" s="781">
        <v>0.28897313948520298</v>
      </c>
      <c r="H19" s="702">
        <v>0.28897313948520298</v>
      </c>
      <c r="I19" s="781">
        <v>4.0161061154276396</v>
      </c>
      <c r="J19" s="781">
        <v>5.9259351630537402</v>
      </c>
      <c r="K19" s="781">
        <v>6.62064982151837</v>
      </c>
      <c r="L19" s="781">
        <v>0.16351196522053801</v>
      </c>
      <c r="M19" s="702">
        <v>0.16351196522053801</v>
      </c>
      <c r="N19" s="781">
        <v>8.3231382236125206</v>
      </c>
      <c r="O19" s="781">
        <v>11.325338854683499</v>
      </c>
      <c r="P19" s="781">
        <v>12.4634857928259</v>
      </c>
      <c r="Q19" s="781">
        <v>0.29340717347703099</v>
      </c>
      <c r="R19" s="702">
        <v>0.29340717347703099</v>
      </c>
      <c r="S19" s="781">
        <v>4.6587608209829003</v>
      </c>
      <c r="T19" s="781">
        <v>8.3757971743709199</v>
      </c>
      <c r="U19" s="781">
        <v>8.9049832644731293</v>
      </c>
      <c r="V19" s="781">
        <v>0.24648380862196401</v>
      </c>
      <c r="W19" s="702">
        <v>0.247555879099364</v>
      </c>
      <c r="X19" s="781">
        <v>2.84269328014503</v>
      </c>
      <c r="Y19" s="781">
        <v>4.9686458245273704</v>
      </c>
      <c r="Z19" s="781">
        <v>5.40223862925808</v>
      </c>
      <c r="AA19" s="781">
        <v>0.111536674870037</v>
      </c>
      <c r="AB19" s="702">
        <v>0.111536674870037</v>
      </c>
      <c r="AC19" s="781">
        <v>4.0355004313712097</v>
      </c>
      <c r="AD19" s="781">
        <v>6.6704326785344596</v>
      </c>
      <c r="AE19" s="781">
        <v>7.2018869768126201</v>
      </c>
      <c r="AF19" s="781">
        <v>0.16933182376813299</v>
      </c>
      <c r="AG19" s="702">
        <v>0.16931166652547899</v>
      </c>
      <c r="AH19" s="781">
        <v>15.4987962130468</v>
      </c>
      <c r="AI19" s="781">
        <v>19.5902639785423</v>
      </c>
      <c r="AJ19" s="781">
        <v>21.857539130096701</v>
      </c>
      <c r="AK19" s="781">
        <v>0.40420638544306497</v>
      </c>
      <c r="AL19" s="702">
        <v>0.40420638544306497</v>
      </c>
      <c r="AM19" s="781">
        <v>7.8478028644811797</v>
      </c>
      <c r="AN19" s="781">
        <v>13.793718726944601</v>
      </c>
      <c r="AO19" s="781">
        <v>15.734388642740599</v>
      </c>
      <c r="AP19" s="781">
        <v>0.27565937576062899</v>
      </c>
      <c r="AQ19" s="702">
        <v>0.27565937576062899</v>
      </c>
    </row>
    <row r="20" spans="1:43" ht="15" thickBot="1" x14ac:dyDescent="0.35">
      <c r="A20" s="1368" t="s">
        <v>1561</v>
      </c>
      <c r="B20" s="1373" t="s">
        <v>1158</v>
      </c>
      <c r="C20" s="137" t="s">
        <v>265</v>
      </c>
      <c r="D20" s="500">
        <v>22.837444352176</v>
      </c>
      <c r="E20" s="500">
        <v>58.092367147809902</v>
      </c>
      <c r="F20" s="500">
        <v>63.190393275606802</v>
      </c>
      <c r="G20" s="500">
        <v>3.1502154576505998</v>
      </c>
      <c r="H20" s="699">
        <v>3.1502154576505998</v>
      </c>
      <c r="I20" s="500">
        <v>18.7585512530035</v>
      </c>
      <c r="J20" s="500">
        <v>54.2964986973641</v>
      </c>
      <c r="K20" s="500">
        <v>63.388153370734997</v>
      </c>
      <c r="L20" s="500">
        <v>2.86171620747584</v>
      </c>
      <c r="M20" s="699">
        <v>2.86171620747584</v>
      </c>
      <c r="N20" s="500">
        <v>41.3579748576485</v>
      </c>
      <c r="O20" s="500">
        <v>84.680307483176506</v>
      </c>
      <c r="P20" s="500">
        <v>93.712657591883399</v>
      </c>
      <c r="Q20" s="500">
        <v>3.5061206840784598</v>
      </c>
      <c r="R20" s="699">
        <v>3.5061206840784598</v>
      </c>
      <c r="S20" s="674">
        <v>22.689756895430101</v>
      </c>
      <c r="T20" s="500">
        <v>54.780560483020203</v>
      </c>
      <c r="U20" s="500">
        <v>65.433691532123902</v>
      </c>
      <c r="V20" s="500">
        <v>2.7096075853363399</v>
      </c>
      <c r="W20" s="699">
        <v>2.7096075853363399</v>
      </c>
      <c r="X20" s="500">
        <v>18.3827209085036</v>
      </c>
      <c r="Y20" s="500">
        <v>70.399535671641303</v>
      </c>
      <c r="Z20" s="500">
        <v>77.729832741250107</v>
      </c>
      <c r="AA20" s="500">
        <v>2.98740015166329</v>
      </c>
      <c r="AB20" s="699">
        <v>2.98740015166329</v>
      </c>
      <c r="AC20" s="500">
        <v>17.338717157489398</v>
      </c>
      <c r="AD20" s="500">
        <v>65.672762041897499</v>
      </c>
      <c r="AE20" s="500">
        <v>69.509513901129196</v>
      </c>
      <c r="AF20" s="500">
        <v>2.96047401954492</v>
      </c>
      <c r="AG20" s="699">
        <v>2.96047401954492</v>
      </c>
      <c r="AH20" s="674">
        <v>25.164626939187102</v>
      </c>
      <c r="AI20" s="674">
        <v>77.264450197057499</v>
      </c>
      <c r="AJ20" s="674">
        <v>89.905495932168407</v>
      </c>
      <c r="AK20" s="500">
        <v>2.9135039704035299</v>
      </c>
      <c r="AL20" s="699">
        <v>2.9135039704035299</v>
      </c>
      <c r="AM20" s="500">
        <v>18.924789691816599</v>
      </c>
      <c r="AN20" s="500">
        <v>105.622839528955</v>
      </c>
      <c r="AO20" s="500">
        <v>117.417498593644</v>
      </c>
      <c r="AP20" s="500">
        <v>3.2274449036182302</v>
      </c>
      <c r="AQ20" s="699">
        <v>3.2274449036182302</v>
      </c>
    </row>
    <row r="21" spans="1:43" ht="15" thickBot="1" x14ac:dyDescent="0.35">
      <c r="A21" s="1368"/>
      <c r="B21" s="1373"/>
      <c r="C21" s="139" t="s">
        <v>17</v>
      </c>
      <c r="D21" s="496">
        <v>39</v>
      </c>
      <c r="E21" s="496">
        <v>39</v>
      </c>
      <c r="F21" s="496">
        <v>39</v>
      </c>
      <c r="G21" s="496">
        <v>39</v>
      </c>
      <c r="H21" s="528">
        <v>39</v>
      </c>
      <c r="I21" s="496">
        <v>129</v>
      </c>
      <c r="J21" s="496">
        <v>129</v>
      </c>
      <c r="K21" s="496">
        <v>129</v>
      </c>
      <c r="L21" s="496">
        <v>129</v>
      </c>
      <c r="M21" s="528">
        <v>129</v>
      </c>
      <c r="N21" s="496">
        <v>51</v>
      </c>
      <c r="O21" s="496">
        <v>51</v>
      </c>
      <c r="P21" s="496">
        <v>51</v>
      </c>
      <c r="Q21" s="496">
        <v>51</v>
      </c>
      <c r="R21" s="528">
        <v>51</v>
      </c>
      <c r="S21" s="529">
        <v>62</v>
      </c>
      <c r="T21" s="496">
        <v>62</v>
      </c>
      <c r="U21" s="496">
        <v>62</v>
      </c>
      <c r="V21" s="496">
        <v>62</v>
      </c>
      <c r="W21" s="528">
        <v>62</v>
      </c>
      <c r="X21" s="496">
        <v>293</v>
      </c>
      <c r="Y21" s="496">
        <v>293</v>
      </c>
      <c r="Z21" s="496">
        <v>293</v>
      </c>
      <c r="AA21" s="496">
        <v>293</v>
      </c>
      <c r="AB21" s="528">
        <v>293</v>
      </c>
      <c r="AC21" s="496">
        <v>89</v>
      </c>
      <c r="AD21" s="496">
        <v>89</v>
      </c>
      <c r="AE21" s="496">
        <v>89</v>
      </c>
      <c r="AF21" s="496">
        <v>89</v>
      </c>
      <c r="AG21" s="528">
        <v>89</v>
      </c>
      <c r="AH21" s="529">
        <v>20</v>
      </c>
      <c r="AI21" s="529">
        <v>20</v>
      </c>
      <c r="AJ21" s="529">
        <v>20</v>
      </c>
      <c r="AK21" s="496">
        <v>20</v>
      </c>
      <c r="AL21" s="528">
        <v>20</v>
      </c>
      <c r="AM21" s="496">
        <v>37</v>
      </c>
      <c r="AN21" s="496">
        <v>37</v>
      </c>
      <c r="AO21" s="496">
        <v>37</v>
      </c>
      <c r="AP21" s="496">
        <v>37</v>
      </c>
      <c r="AQ21" s="528">
        <v>37</v>
      </c>
    </row>
    <row r="22" spans="1:43" ht="15" thickBot="1" x14ac:dyDescent="0.35">
      <c r="A22" s="1368"/>
      <c r="B22" s="1373"/>
      <c r="C22" s="139" t="s">
        <v>18</v>
      </c>
      <c r="D22" s="496">
        <v>43</v>
      </c>
      <c r="E22" s="496">
        <v>43</v>
      </c>
      <c r="F22" s="496">
        <v>43</v>
      </c>
      <c r="G22" s="496">
        <v>43</v>
      </c>
      <c r="H22" s="528">
        <v>43</v>
      </c>
      <c r="I22" s="496">
        <v>151</v>
      </c>
      <c r="J22" s="496">
        <v>151</v>
      </c>
      <c r="K22" s="496">
        <v>151</v>
      </c>
      <c r="L22" s="496">
        <v>151</v>
      </c>
      <c r="M22" s="528">
        <v>151</v>
      </c>
      <c r="N22" s="496">
        <v>47</v>
      </c>
      <c r="O22" s="496">
        <v>47</v>
      </c>
      <c r="P22" s="496">
        <v>47</v>
      </c>
      <c r="Q22" s="496">
        <v>47</v>
      </c>
      <c r="R22" s="528">
        <v>47</v>
      </c>
      <c r="S22" s="529">
        <v>59</v>
      </c>
      <c r="T22" s="496">
        <v>59</v>
      </c>
      <c r="U22" s="496">
        <v>59</v>
      </c>
      <c r="V22" s="496">
        <v>59</v>
      </c>
      <c r="W22" s="528">
        <v>59</v>
      </c>
      <c r="X22" s="496">
        <v>271</v>
      </c>
      <c r="Y22" s="496">
        <v>271</v>
      </c>
      <c r="Z22" s="496">
        <v>271</v>
      </c>
      <c r="AA22" s="496">
        <v>271</v>
      </c>
      <c r="AB22" s="528">
        <v>271</v>
      </c>
      <c r="AC22" s="496">
        <v>118</v>
      </c>
      <c r="AD22" s="496">
        <v>118</v>
      </c>
      <c r="AE22" s="496">
        <v>118</v>
      </c>
      <c r="AF22" s="496">
        <v>118</v>
      </c>
      <c r="AG22" s="528">
        <v>118</v>
      </c>
      <c r="AH22" s="529">
        <v>20</v>
      </c>
      <c r="AI22" s="529">
        <v>20</v>
      </c>
      <c r="AJ22" s="529">
        <v>20</v>
      </c>
      <c r="AK22" s="496">
        <v>20</v>
      </c>
      <c r="AL22" s="528">
        <v>20</v>
      </c>
      <c r="AM22" s="496">
        <v>57</v>
      </c>
      <c r="AN22" s="496">
        <v>57</v>
      </c>
      <c r="AO22" s="496">
        <v>57</v>
      </c>
      <c r="AP22" s="496">
        <v>57</v>
      </c>
      <c r="AQ22" s="528">
        <v>57</v>
      </c>
    </row>
    <row r="23" spans="1:43" ht="15" thickBot="1" x14ac:dyDescent="0.35">
      <c r="A23" s="1368"/>
      <c r="B23" s="1373"/>
      <c r="C23" s="139" t="s">
        <v>252</v>
      </c>
      <c r="D23" s="493">
        <v>6.24</v>
      </c>
      <c r="E23" s="496">
        <v>50</v>
      </c>
      <c r="F23" s="496">
        <v>50</v>
      </c>
      <c r="G23" s="496">
        <v>4</v>
      </c>
      <c r="H23" s="528">
        <v>4</v>
      </c>
      <c r="I23" s="493">
        <v>6.26</v>
      </c>
      <c r="J23" s="496">
        <v>40</v>
      </c>
      <c r="K23" s="496">
        <v>40</v>
      </c>
      <c r="L23" s="496">
        <v>2</v>
      </c>
      <c r="M23" s="528">
        <v>2</v>
      </c>
      <c r="N23" s="493">
        <v>12.186</v>
      </c>
      <c r="O23" s="496">
        <v>55</v>
      </c>
      <c r="P23" s="496">
        <v>57</v>
      </c>
      <c r="Q23" s="496">
        <v>4</v>
      </c>
      <c r="R23" s="528">
        <v>4</v>
      </c>
      <c r="S23" s="661">
        <v>5.5250000000000004</v>
      </c>
      <c r="T23" s="496">
        <v>35</v>
      </c>
      <c r="U23" s="496">
        <v>35</v>
      </c>
      <c r="V23" s="496">
        <v>2</v>
      </c>
      <c r="W23" s="528">
        <v>2</v>
      </c>
      <c r="X23" s="493">
        <v>5.4889999999999999</v>
      </c>
      <c r="Y23" s="496">
        <v>50</v>
      </c>
      <c r="Z23" s="496">
        <v>53</v>
      </c>
      <c r="AA23" s="496">
        <v>3</v>
      </c>
      <c r="AB23" s="528">
        <v>3</v>
      </c>
      <c r="AC23" s="493">
        <v>6.8719999999999999</v>
      </c>
      <c r="AD23" s="496">
        <v>50</v>
      </c>
      <c r="AE23" s="496">
        <v>57</v>
      </c>
      <c r="AF23" s="496">
        <v>3</v>
      </c>
      <c r="AG23" s="528">
        <v>3</v>
      </c>
      <c r="AH23" s="661">
        <v>6.9290000000000003</v>
      </c>
      <c r="AI23" s="529">
        <v>48</v>
      </c>
      <c r="AJ23" s="529">
        <v>48</v>
      </c>
      <c r="AK23" s="496">
        <v>3</v>
      </c>
      <c r="AL23" s="528">
        <v>3</v>
      </c>
      <c r="AM23" s="493">
        <v>7.9729999999999999</v>
      </c>
      <c r="AN23" s="496">
        <v>50</v>
      </c>
      <c r="AO23" s="496">
        <v>50</v>
      </c>
      <c r="AP23" s="496">
        <v>4</v>
      </c>
      <c r="AQ23" s="528">
        <v>4</v>
      </c>
    </row>
    <row r="24" spans="1:43" ht="15" thickBot="1" x14ac:dyDescent="0.35">
      <c r="A24" s="1368"/>
      <c r="B24" s="1373"/>
      <c r="C24" s="139" t="s">
        <v>287</v>
      </c>
      <c r="D24" s="493">
        <v>37.538350554254798</v>
      </c>
      <c r="E24" s="493">
        <v>52.347868772477497</v>
      </c>
      <c r="F24" s="493">
        <v>59.198947927822701</v>
      </c>
      <c r="G24" s="493">
        <v>2.0283733944078501</v>
      </c>
      <c r="H24" s="701">
        <v>2.0283733944078501</v>
      </c>
      <c r="I24" s="493">
        <v>31.931254623505499</v>
      </c>
      <c r="J24" s="493">
        <v>59.885463742535599</v>
      </c>
      <c r="K24" s="493">
        <v>76.181247686957903</v>
      </c>
      <c r="L24" s="493">
        <v>2.16721670488216</v>
      </c>
      <c r="M24" s="701">
        <v>2.16721670488216</v>
      </c>
      <c r="N24" s="493">
        <v>62.690321270707599</v>
      </c>
      <c r="O24" s="493">
        <v>84.643074803378695</v>
      </c>
      <c r="P24" s="493">
        <v>93.910363160470496</v>
      </c>
      <c r="Q24" s="493">
        <v>1.93345752563463</v>
      </c>
      <c r="R24" s="701">
        <v>1.93345752563463</v>
      </c>
      <c r="S24" s="661">
        <v>48.926041874791302</v>
      </c>
      <c r="T24" s="493">
        <v>71.636373995419405</v>
      </c>
      <c r="U24" s="493">
        <v>98.185985527791402</v>
      </c>
      <c r="V24" s="493">
        <v>2.3265816327691198</v>
      </c>
      <c r="W24" s="701">
        <v>2.3265816327691198</v>
      </c>
      <c r="X24" s="493">
        <v>35.595224593910501</v>
      </c>
      <c r="Y24" s="493">
        <v>79.1824142023344</v>
      </c>
      <c r="Z24" s="493">
        <v>85.790119997498806</v>
      </c>
      <c r="AA24" s="493">
        <v>1.9471062438737801</v>
      </c>
      <c r="AB24" s="701">
        <v>1.9471062438737801</v>
      </c>
      <c r="AC24" s="493">
        <v>24.6228286701452</v>
      </c>
      <c r="AD24" s="493">
        <v>66.202649197024002</v>
      </c>
      <c r="AE24" s="493">
        <v>69.062243493774901</v>
      </c>
      <c r="AF24" s="493">
        <v>1.72473331103317</v>
      </c>
      <c r="AG24" s="701">
        <v>1.72473331103317</v>
      </c>
      <c r="AH24" s="661">
        <v>30.038012830994099</v>
      </c>
      <c r="AI24" s="661">
        <v>95.636451397338803</v>
      </c>
      <c r="AJ24" s="661">
        <v>113.60433514399401</v>
      </c>
      <c r="AK24" s="493">
        <v>2.2810195609093502</v>
      </c>
      <c r="AL24" s="701">
        <v>2.2810195609093502</v>
      </c>
      <c r="AM24" s="493">
        <v>25.0313774603278</v>
      </c>
      <c r="AN24" s="493">
        <v>147.14076613696901</v>
      </c>
      <c r="AO24" s="493">
        <v>158.78747293030801</v>
      </c>
      <c r="AP24" s="493">
        <v>2.1138290355984002</v>
      </c>
      <c r="AQ24" s="701">
        <v>2.1138290355984002</v>
      </c>
    </row>
    <row r="25" spans="1:43" x14ac:dyDescent="0.3">
      <c r="A25" s="1368"/>
      <c r="B25" s="1374"/>
      <c r="C25" s="157" t="s">
        <v>254</v>
      </c>
      <c r="D25" s="781">
        <v>10.7352388487526</v>
      </c>
      <c r="E25" s="781">
        <v>14.970473294597401</v>
      </c>
      <c r="F25" s="781">
        <v>16.929748809328402</v>
      </c>
      <c r="G25" s="781">
        <v>0.58007537736511805</v>
      </c>
      <c r="H25" s="702">
        <v>0.58007537736511805</v>
      </c>
      <c r="I25" s="781">
        <v>4.8730207748493504</v>
      </c>
      <c r="J25" s="781">
        <v>9.1391056308211596</v>
      </c>
      <c r="K25" s="781">
        <v>11.6260011393105</v>
      </c>
      <c r="L25" s="781">
        <v>0.33073839881998002</v>
      </c>
      <c r="M25" s="702">
        <v>0.33073839881998002</v>
      </c>
      <c r="N25" s="781">
        <v>17.148349257863799</v>
      </c>
      <c r="O25" s="781">
        <v>23.153319038198099</v>
      </c>
      <c r="P25" s="781">
        <v>25.688298827733899</v>
      </c>
      <c r="Q25" s="781">
        <v>0.528879167513853</v>
      </c>
      <c r="R25" s="702">
        <v>0.528879167513853</v>
      </c>
      <c r="S25" s="836">
        <v>11.944963595210501</v>
      </c>
      <c r="T25" s="781">
        <v>17.4895382229776</v>
      </c>
      <c r="U25" s="781">
        <v>23.971447060662801</v>
      </c>
      <c r="V25" s="781">
        <v>0.56801923556034495</v>
      </c>
      <c r="W25" s="702">
        <v>0.56801923556034495</v>
      </c>
      <c r="X25" s="781">
        <v>4.0548785012727402</v>
      </c>
      <c r="Y25" s="781">
        <v>9.0201725846912506</v>
      </c>
      <c r="Z25" s="781">
        <v>9.7728983920775399</v>
      </c>
      <c r="AA25" s="781">
        <v>0.22180726032919601</v>
      </c>
      <c r="AB25" s="702">
        <v>0.22180726032919601</v>
      </c>
      <c r="AC25" s="781">
        <v>4.2507708447693702</v>
      </c>
      <c r="AD25" s="781">
        <v>11.428918050930999</v>
      </c>
      <c r="AE25" s="781">
        <v>11.922585136355501</v>
      </c>
      <c r="AF25" s="781">
        <v>0.29774995276767702</v>
      </c>
      <c r="AG25" s="702">
        <v>0.29774995276767702</v>
      </c>
      <c r="AH25" s="836">
        <v>12.5958347484918</v>
      </c>
      <c r="AI25" s="836">
        <v>40.103216697813103</v>
      </c>
      <c r="AJ25" s="836">
        <v>47.637686295597597</v>
      </c>
      <c r="AK25" s="781">
        <v>0.95649953973139001</v>
      </c>
      <c r="AL25" s="702">
        <v>0.95649953973139001</v>
      </c>
      <c r="AM25" s="781">
        <v>6.2175326563527804</v>
      </c>
      <c r="AN25" s="781">
        <v>36.548229117128002</v>
      </c>
      <c r="AO25" s="781">
        <v>39.441149410520502</v>
      </c>
      <c r="AP25" s="781">
        <v>0.52505304910246298</v>
      </c>
      <c r="AQ25" s="702">
        <v>0.52505304910246298</v>
      </c>
    </row>
    <row r="26" spans="1:43" ht="15" thickBot="1" x14ac:dyDescent="0.35">
      <c r="A26" s="1368"/>
      <c r="B26" s="1563" t="s">
        <v>1159</v>
      </c>
      <c r="C26" s="137" t="s">
        <v>265</v>
      </c>
      <c r="D26" s="674">
        <v>43.163570547538001</v>
      </c>
      <c r="E26" s="500">
        <v>61.491856007157899</v>
      </c>
      <c r="F26" s="500">
        <v>63.7001383733867</v>
      </c>
      <c r="G26" s="500">
        <v>2.4537929194378099</v>
      </c>
      <c r="H26" s="699">
        <v>2.4537929194378099</v>
      </c>
      <c r="I26" s="500">
        <v>42.183024083450299</v>
      </c>
      <c r="J26" s="500">
        <v>76.169463445387805</v>
      </c>
      <c r="K26" s="500">
        <v>84.743428955205403</v>
      </c>
      <c r="L26" s="500">
        <v>2.6462307400694498</v>
      </c>
      <c r="M26" s="699">
        <v>2.6583282267988801</v>
      </c>
      <c r="N26" s="500">
        <v>53.449035036755298</v>
      </c>
      <c r="O26" s="500">
        <v>77.044162368904097</v>
      </c>
      <c r="P26" s="500">
        <v>95.909077246004799</v>
      </c>
      <c r="Q26" s="500">
        <v>2.8784052867783601</v>
      </c>
      <c r="R26" s="699">
        <v>2.8784052867783601</v>
      </c>
      <c r="S26" s="500">
        <v>35.525158007868399</v>
      </c>
      <c r="T26" s="500">
        <v>82.125173019326496</v>
      </c>
      <c r="U26" s="500">
        <v>87.110787750994206</v>
      </c>
      <c r="V26" s="500">
        <v>2.5467403995748801</v>
      </c>
      <c r="W26" s="699">
        <v>2.5467403995748801</v>
      </c>
      <c r="X26" s="500">
        <v>37.933714945027504</v>
      </c>
      <c r="Y26" s="500">
        <v>81.233159211940702</v>
      </c>
      <c r="Z26" s="500">
        <v>88.9937561563126</v>
      </c>
      <c r="AA26" s="500">
        <v>2.5209860340614298</v>
      </c>
      <c r="AB26" s="699">
        <v>2.5209860340614298</v>
      </c>
      <c r="AC26" s="500">
        <v>25.0135529429168</v>
      </c>
      <c r="AD26" s="500">
        <v>67.742480327276397</v>
      </c>
      <c r="AE26" s="500">
        <v>75.118312575368705</v>
      </c>
      <c r="AF26" s="500">
        <v>3.0679635215947898</v>
      </c>
      <c r="AG26" s="699">
        <v>3.0679635215947898</v>
      </c>
      <c r="AH26" s="674">
        <v>45.701382643613599</v>
      </c>
      <c r="AI26" s="500">
        <v>93.781188224796793</v>
      </c>
      <c r="AJ26" s="500">
        <v>95.191378136145005</v>
      </c>
      <c r="AK26" s="500">
        <v>3.03897819749566</v>
      </c>
      <c r="AL26" s="699">
        <v>3.03897819749566</v>
      </c>
      <c r="AM26" s="674">
        <v>50.815848508120098</v>
      </c>
      <c r="AN26" s="500">
        <v>88.684079600346394</v>
      </c>
      <c r="AO26" s="500">
        <v>105.78527995930099</v>
      </c>
      <c r="AP26" s="500">
        <v>3.6362936651036799</v>
      </c>
      <c r="AQ26" s="699">
        <v>3.6362936651036799</v>
      </c>
    </row>
    <row r="27" spans="1:43" ht="15" thickBot="1" x14ac:dyDescent="0.35">
      <c r="A27" s="1368"/>
      <c r="B27" s="1373"/>
      <c r="C27" s="139" t="s">
        <v>17</v>
      </c>
      <c r="D27" s="529">
        <v>37</v>
      </c>
      <c r="E27" s="496">
        <v>37</v>
      </c>
      <c r="F27" s="496">
        <v>37</v>
      </c>
      <c r="G27" s="496">
        <v>37</v>
      </c>
      <c r="H27" s="528">
        <v>37</v>
      </c>
      <c r="I27" s="496">
        <v>76</v>
      </c>
      <c r="J27" s="496">
        <v>76</v>
      </c>
      <c r="K27" s="496">
        <v>76</v>
      </c>
      <c r="L27" s="496">
        <v>76</v>
      </c>
      <c r="M27" s="528">
        <v>76</v>
      </c>
      <c r="N27" s="496">
        <v>45</v>
      </c>
      <c r="O27" s="496">
        <v>45</v>
      </c>
      <c r="P27" s="496">
        <v>45</v>
      </c>
      <c r="Q27" s="496">
        <v>45</v>
      </c>
      <c r="R27" s="528">
        <v>45</v>
      </c>
      <c r="S27" s="496">
        <v>55</v>
      </c>
      <c r="T27" s="496">
        <v>55</v>
      </c>
      <c r="U27" s="496">
        <v>55</v>
      </c>
      <c r="V27" s="496">
        <v>55</v>
      </c>
      <c r="W27" s="528">
        <v>55</v>
      </c>
      <c r="X27" s="496">
        <v>211</v>
      </c>
      <c r="Y27" s="496">
        <v>211</v>
      </c>
      <c r="Z27" s="496">
        <v>211</v>
      </c>
      <c r="AA27" s="496">
        <v>211</v>
      </c>
      <c r="AB27" s="528">
        <v>211</v>
      </c>
      <c r="AC27" s="496">
        <v>61</v>
      </c>
      <c r="AD27" s="496">
        <v>61</v>
      </c>
      <c r="AE27" s="496">
        <v>61</v>
      </c>
      <c r="AF27" s="496">
        <v>61</v>
      </c>
      <c r="AG27" s="528">
        <v>61</v>
      </c>
      <c r="AH27" s="529">
        <v>18</v>
      </c>
      <c r="AI27" s="496">
        <v>18</v>
      </c>
      <c r="AJ27" s="496">
        <v>18</v>
      </c>
      <c r="AK27" s="496">
        <v>18</v>
      </c>
      <c r="AL27" s="528">
        <v>18</v>
      </c>
      <c r="AM27" s="529">
        <v>16</v>
      </c>
      <c r="AN27" s="496">
        <v>16</v>
      </c>
      <c r="AO27" s="496">
        <v>16</v>
      </c>
      <c r="AP27" s="496">
        <v>16</v>
      </c>
      <c r="AQ27" s="528">
        <v>16</v>
      </c>
    </row>
    <row r="28" spans="1:43" ht="15" thickBot="1" x14ac:dyDescent="0.35">
      <c r="A28" s="1368"/>
      <c r="B28" s="1373"/>
      <c r="C28" s="139" t="s">
        <v>18</v>
      </c>
      <c r="D28" s="529">
        <v>23</v>
      </c>
      <c r="E28" s="496">
        <v>23</v>
      </c>
      <c r="F28" s="496">
        <v>23</v>
      </c>
      <c r="G28" s="496">
        <v>23</v>
      </c>
      <c r="H28" s="528">
        <v>23</v>
      </c>
      <c r="I28" s="496">
        <v>65</v>
      </c>
      <c r="J28" s="496">
        <v>65</v>
      </c>
      <c r="K28" s="496">
        <v>65</v>
      </c>
      <c r="L28" s="496">
        <v>65</v>
      </c>
      <c r="M28" s="528">
        <v>65</v>
      </c>
      <c r="N28" s="496">
        <v>29</v>
      </c>
      <c r="O28" s="496">
        <v>29</v>
      </c>
      <c r="P28" s="496">
        <v>29</v>
      </c>
      <c r="Q28" s="496">
        <v>29</v>
      </c>
      <c r="R28" s="528">
        <v>29</v>
      </c>
      <c r="S28" s="496">
        <v>36</v>
      </c>
      <c r="T28" s="496">
        <v>36</v>
      </c>
      <c r="U28" s="496">
        <v>36</v>
      </c>
      <c r="V28" s="496">
        <v>36</v>
      </c>
      <c r="W28" s="528">
        <v>36</v>
      </c>
      <c r="X28" s="496">
        <v>127</v>
      </c>
      <c r="Y28" s="496">
        <v>127</v>
      </c>
      <c r="Z28" s="496">
        <v>127</v>
      </c>
      <c r="AA28" s="496">
        <v>127</v>
      </c>
      <c r="AB28" s="528">
        <v>127</v>
      </c>
      <c r="AC28" s="496">
        <v>57</v>
      </c>
      <c r="AD28" s="496">
        <v>57</v>
      </c>
      <c r="AE28" s="496">
        <v>57</v>
      </c>
      <c r="AF28" s="496">
        <v>57</v>
      </c>
      <c r="AG28" s="528">
        <v>57</v>
      </c>
      <c r="AH28" s="529">
        <v>12</v>
      </c>
      <c r="AI28" s="496">
        <v>12</v>
      </c>
      <c r="AJ28" s="496">
        <v>12</v>
      </c>
      <c r="AK28" s="496">
        <v>12</v>
      </c>
      <c r="AL28" s="528">
        <v>12</v>
      </c>
      <c r="AM28" s="529">
        <v>21</v>
      </c>
      <c r="AN28" s="496">
        <v>21</v>
      </c>
      <c r="AO28" s="496">
        <v>21</v>
      </c>
      <c r="AP28" s="496">
        <v>21</v>
      </c>
      <c r="AQ28" s="528">
        <v>21</v>
      </c>
    </row>
    <row r="29" spans="1:43" ht="15" thickBot="1" x14ac:dyDescent="0.35">
      <c r="A29" s="1368"/>
      <c r="B29" s="1373"/>
      <c r="C29" s="139" t="s">
        <v>252</v>
      </c>
      <c r="D29" s="661">
        <v>7.6950000000000003</v>
      </c>
      <c r="E29" s="496">
        <v>48</v>
      </c>
      <c r="F29" s="496">
        <v>55</v>
      </c>
      <c r="G29" s="496">
        <v>2</v>
      </c>
      <c r="H29" s="528">
        <v>2</v>
      </c>
      <c r="I29" s="493">
        <v>22.518000000000001</v>
      </c>
      <c r="J29" s="496">
        <v>61</v>
      </c>
      <c r="K29" s="496">
        <v>65</v>
      </c>
      <c r="L29" s="496">
        <v>2</v>
      </c>
      <c r="M29" s="528">
        <v>2</v>
      </c>
      <c r="N29" s="493">
        <v>6.1360000000000001</v>
      </c>
      <c r="O29" s="496">
        <v>46</v>
      </c>
      <c r="P29" s="496">
        <v>50</v>
      </c>
      <c r="Q29" s="496">
        <v>2</v>
      </c>
      <c r="R29" s="528">
        <v>2</v>
      </c>
      <c r="S29" s="493">
        <v>32.347000000000001</v>
      </c>
      <c r="T29" s="496">
        <v>68</v>
      </c>
      <c r="U29" s="496">
        <v>70</v>
      </c>
      <c r="V29" s="496">
        <v>2</v>
      </c>
      <c r="W29" s="528">
        <v>2</v>
      </c>
      <c r="X29" s="493">
        <v>17.446000000000002</v>
      </c>
      <c r="Y29" s="496">
        <v>61</v>
      </c>
      <c r="Z29" s="496">
        <v>64</v>
      </c>
      <c r="AA29" s="496">
        <v>2</v>
      </c>
      <c r="AB29" s="528">
        <v>2</v>
      </c>
      <c r="AC29" s="493">
        <v>8.5730000000000004</v>
      </c>
      <c r="AD29" s="496">
        <v>57</v>
      </c>
      <c r="AE29" s="496">
        <v>60</v>
      </c>
      <c r="AF29" s="496">
        <v>3</v>
      </c>
      <c r="AG29" s="528">
        <v>3</v>
      </c>
      <c r="AH29" s="661">
        <v>19.777999999999999</v>
      </c>
      <c r="AI29" s="496">
        <v>63</v>
      </c>
      <c r="AJ29" s="496">
        <v>69</v>
      </c>
      <c r="AK29" s="496">
        <v>4</v>
      </c>
      <c r="AL29" s="528">
        <v>4</v>
      </c>
      <c r="AM29" s="661">
        <v>26.693999999999999</v>
      </c>
      <c r="AN29" s="496">
        <v>100</v>
      </c>
      <c r="AO29" s="496">
        <v>113</v>
      </c>
      <c r="AP29" s="496">
        <v>4</v>
      </c>
      <c r="AQ29" s="528">
        <v>4</v>
      </c>
    </row>
    <row r="30" spans="1:43" ht="15" thickBot="1" x14ac:dyDescent="0.35">
      <c r="A30" s="1368"/>
      <c r="B30" s="1373"/>
      <c r="C30" s="139" t="s">
        <v>287</v>
      </c>
      <c r="D30" s="661">
        <v>59.199804807612601</v>
      </c>
      <c r="E30" s="493">
        <v>62.996137607813402</v>
      </c>
      <c r="F30" s="493">
        <v>65.459235697678494</v>
      </c>
      <c r="G30" s="493">
        <v>2.3506854844009699</v>
      </c>
      <c r="H30" s="701">
        <v>2.3506854844009699</v>
      </c>
      <c r="I30" s="493">
        <v>62.914096132896297</v>
      </c>
      <c r="J30" s="493">
        <v>74.954753739721198</v>
      </c>
      <c r="K30" s="493">
        <v>79.960252487942796</v>
      </c>
      <c r="L30" s="493">
        <v>1.6266115364103499</v>
      </c>
      <c r="M30" s="701">
        <v>1.6479812448450299</v>
      </c>
      <c r="N30" s="493">
        <v>73.699351543321896</v>
      </c>
      <c r="O30" s="493">
        <v>78.451898307575405</v>
      </c>
      <c r="P30" s="493">
        <v>117.060456812978</v>
      </c>
      <c r="Q30" s="493">
        <v>2.47720263087658</v>
      </c>
      <c r="R30" s="701">
        <v>2.47720263087658</v>
      </c>
      <c r="S30" s="493">
        <v>31.427191703811101</v>
      </c>
      <c r="T30" s="493">
        <v>69.848624181202894</v>
      </c>
      <c r="U30" s="493">
        <v>72.406104213618093</v>
      </c>
      <c r="V30" s="493">
        <v>1.67007264466646</v>
      </c>
      <c r="W30" s="701">
        <v>1.67007264466646</v>
      </c>
      <c r="X30" s="493">
        <v>53.697297768159402</v>
      </c>
      <c r="Y30" s="493">
        <v>95.356868674786995</v>
      </c>
      <c r="Z30" s="493">
        <v>103.25116750641099</v>
      </c>
      <c r="AA30" s="493">
        <v>1.6981313124819299</v>
      </c>
      <c r="AB30" s="701">
        <v>1.6981313124819299</v>
      </c>
      <c r="AC30" s="493">
        <v>32.986603746153001</v>
      </c>
      <c r="AD30" s="493">
        <v>51.351266878966399</v>
      </c>
      <c r="AE30" s="493">
        <v>61.773937366473902</v>
      </c>
      <c r="AF30" s="493">
        <v>1.9661103088444101</v>
      </c>
      <c r="AG30" s="701">
        <v>1.9661103088444101</v>
      </c>
      <c r="AH30" s="661">
        <v>66.780665475561506</v>
      </c>
      <c r="AI30" s="493">
        <v>69.774475202739296</v>
      </c>
      <c r="AJ30" s="493">
        <v>69.939041494176095</v>
      </c>
      <c r="AK30" s="493">
        <v>1.4632465955064</v>
      </c>
      <c r="AL30" s="701">
        <v>1.4632465955064</v>
      </c>
      <c r="AM30" s="661">
        <v>63.000514166525001</v>
      </c>
      <c r="AN30" s="493">
        <v>68.923037915782004</v>
      </c>
      <c r="AO30" s="493">
        <v>91.287479753582403</v>
      </c>
      <c r="AP30" s="493">
        <v>2.46495251916244</v>
      </c>
      <c r="AQ30" s="701">
        <v>2.46495251916244</v>
      </c>
    </row>
    <row r="31" spans="1:43" x14ac:dyDescent="0.3">
      <c r="A31" s="1368"/>
      <c r="B31" s="1374"/>
      <c r="C31" s="157" t="s">
        <v>254</v>
      </c>
      <c r="D31" s="836">
        <v>23.1487268508195</v>
      </c>
      <c r="E31" s="781">
        <v>24.6331957829765</v>
      </c>
      <c r="F31" s="781">
        <v>25.596333838487901</v>
      </c>
      <c r="G31" s="781">
        <v>0.91918168256505906</v>
      </c>
      <c r="H31" s="702">
        <v>0.91918168256505906</v>
      </c>
      <c r="I31" s="781">
        <v>14.6339658395217</v>
      </c>
      <c r="J31" s="781">
        <v>17.4346509472193</v>
      </c>
      <c r="K31" s="781">
        <v>18.598941657786199</v>
      </c>
      <c r="L31" s="781">
        <v>0.37835364602106503</v>
      </c>
      <c r="M31" s="702">
        <v>0.38332429016054498</v>
      </c>
      <c r="N31" s="781">
        <v>25.664654453302301</v>
      </c>
      <c r="O31" s="781">
        <v>27.319655045892802</v>
      </c>
      <c r="P31" s="781">
        <v>40.764485865045998</v>
      </c>
      <c r="Q31" s="781">
        <v>0.862647339507286</v>
      </c>
      <c r="R31" s="702">
        <v>0.862647339507286</v>
      </c>
      <c r="S31" s="781">
        <v>9.8225687670261497</v>
      </c>
      <c r="T31" s="781">
        <v>21.831187487834999</v>
      </c>
      <c r="U31" s="781">
        <v>22.630527871966301</v>
      </c>
      <c r="V31" s="781">
        <v>0.52198120509050105</v>
      </c>
      <c r="W31" s="702">
        <v>0.52198120509050105</v>
      </c>
      <c r="X31" s="781">
        <v>8.9355507180197993</v>
      </c>
      <c r="Y31" s="781">
        <v>15.867951866664701</v>
      </c>
      <c r="Z31" s="781">
        <v>17.181610291297901</v>
      </c>
      <c r="AA31" s="781">
        <v>0.28257918180637598</v>
      </c>
      <c r="AB31" s="702">
        <v>0.28257918180637598</v>
      </c>
      <c r="AC31" s="781">
        <v>8.1935277568695994</v>
      </c>
      <c r="AD31" s="781">
        <v>12.755118221963</v>
      </c>
      <c r="AE31" s="781">
        <v>15.3440006845917</v>
      </c>
      <c r="AF31" s="781">
        <v>0.48836126060606699</v>
      </c>
      <c r="AG31" s="702">
        <v>0.48836126060606699</v>
      </c>
      <c r="AH31" s="836">
        <v>36.151878864944997</v>
      </c>
      <c r="AI31" s="781">
        <v>37.772585185118402</v>
      </c>
      <c r="AJ31" s="781">
        <v>37.861673555096601</v>
      </c>
      <c r="AK31" s="781">
        <v>0.79213217319089502</v>
      </c>
      <c r="AL31" s="702">
        <v>0.79213217319089502</v>
      </c>
      <c r="AM31" s="836">
        <v>25.781323011539001</v>
      </c>
      <c r="AN31" s="781">
        <v>28.204961926921701</v>
      </c>
      <c r="AO31" s="781">
        <v>37.357028487347797</v>
      </c>
      <c r="AP31" s="781">
        <v>1.00871775326558</v>
      </c>
      <c r="AQ31" s="702">
        <v>1.00871775326558</v>
      </c>
    </row>
    <row r="32" spans="1:43" ht="15" thickBot="1" x14ac:dyDescent="0.35">
      <c r="A32" s="1368"/>
      <c r="B32" s="1563" t="s">
        <v>1562</v>
      </c>
      <c r="C32" s="137" t="s">
        <v>265</v>
      </c>
      <c r="D32" s="500">
        <v>38.0305885274283</v>
      </c>
      <c r="E32" s="500">
        <v>64.578972748703194</v>
      </c>
      <c r="F32" s="500">
        <v>68.228206949966605</v>
      </c>
      <c r="G32" s="500">
        <v>3.06017306856327</v>
      </c>
      <c r="H32" s="699">
        <v>3.06017306856327</v>
      </c>
      <c r="I32" s="500">
        <v>42.227356606200303</v>
      </c>
      <c r="J32" s="500">
        <v>79.430473090715907</v>
      </c>
      <c r="K32" s="500">
        <v>84.4120269235259</v>
      </c>
      <c r="L32" s="500">
        <v>2.93220528765608</v>
      </c>
      <c r="M32" s="699">
        <v>2.93220528765608</v>
      </c>
      <c r="N32" s="500">
        <v>40.6309213454686</v>
      </c>
      <c r="O32" s="500">
        <v>74.384506081702298</v>
      </c>
      <c r="P32" s="500">
        <v>79.059984993334595</v>
      </c>
      <c r="Q32" s="500">
        <v>3.0912496430140002</v>
      </c>
      <c r="R32" s="699">
        <v>3.0912496430140002</v>
      </c>
      <c r="S32" s="500">
        <v>43.9131982528028</v>
      </c>
      <c r="T32" s="500">
        <v>84.760012914436501</v>
      </c>
      <c r="U32" s="500">
        <v>87.931310898840195</v>
      </c>
      <c r="V32" s="500">
        <v>2.76996028979696</v>
      </c>
      <c r="W32" s="699">
        <v>2.8087117425526098</v>
      </c>
      <c r="X32" s="500">
        <v>34.385188664791499</v>
      </c>
      <c r="Y32" s="500">
        <v>82.209656163466903</v>
      </c>
      <c r="Z32" s="500">
        <v>87.508733507438194</v>
      </c>
      <c r="AA32" s="500">
        <v>2.8275115289460602</v>
      </c>
      <c r="AB32" s="699">
        <v>2.83077742240325</v>
      </c>
      <c r="AC32" s="500">
        <v>38.157395553791801</v>
      </c>
      <c r="AD32" s="500">
        <v>66.364522864524901</v>
      </c>
      <c r="AE32" s="500">
        <v>74.758038357693906</v>
      </c>
      <c r="AF32" s="500">
        <v>2.7902447304851998</v>
      </c>
      <c r="AG32" s="699">
        <v>2.8061280615819899</v>
      </c>
      <c r="AH32" s="674">
        <v>25.3259198779316</v>
      </c>
      <c r="AI32" s="500">
        <v>62.503241526227598</v>
      </c>
      <c r="AJ32" s="500">
        <v>66.879708783153504</v>
      </c>
      <c r="AK32" s="500">
        <v>3.22500299405226</v>
      </c>
      <c r="AL32" s="699">
        <v>3.22500299405226</v>
      </c>
      <c r="AM32" s="500">
        <v>40.258722939860903</v>
      </c>
      <c r="AN32" s="500">
        <v>86.535956964641102</v>
      </c>
      <c r="AO32" s="500">
        <v>94.831333303913596</v>
      </c>
      <c r="AP32" s="500">
        <v>3.5740335619465999</v>
      </c>
      <c r="AQ32" s="699">
        <v>3.5740335619465999</v>
      </c>
    </row>
    <row r="33" spans="1:43" ht="15" thickBot="1" x14ac:dyDescent="0.35">
      <c r="A33" s="1368"/>
      <c r="B33" s="1373"/>
      <c r="C33" s="139" t="s">
        <v>17</v>
      </c>
      <c r="D33" s="496">
        <v>100</v>
      </c>
      <c r="E33" s="496">
        <v>100</v>
      </c>
      <c r="F33" s="496">
        <v>100</v>
      </c>
      <c r="G33" s="496">
        <v>100</v>
      </c>
      <c r="H33" s="528">
        <v>100</v>
      </c>
      <c r="I33" s="496">
        <v>356</v>
      </c>
      <c r="J33" s="496">
        <v>356</v>
      </c>
      <c r="K33" s="496">
        <v>356</v>
      </c>
      <c r="L33" s="496">
        <v>356</v>
      </c>
      <c r="M33" s="528">
        <v>356</v>
      </c>
      <c r="N33" s="496">
        <v>145</v>
      </c>
      <c r="O33" s="496">
        <v>145</v>
      </c>
      <c r="P33" s="496">
        <v>145</v>
      </c>
      <c r="Q33" s="496">
        <v>145</v>
      </c>
      <c r="R33" s="528">
        <v>145</v>
      </c>
      <c r="S33" s="496">
        <v>160</v>
      </c>
      <c r="T33" s="496">
        <v>160</v>
      </c>
      <c r="U33" s="496">
        <v>160</v>
      </c>
      <c r="V33" s="496">
        <v>160</v>
      </c>
      <c r="W33" s="528">
        <v>160</v>
      </c>
      <c r="X33" s="496">
        <v>823</v>
      </c>
      <c r="Y33" s="496">
        <v>823</v>
      </c>
      <c r="Z33" s="496">
        <v>823</v>
      </c>
      <c r="AA33" s="496">
        <v>823</v>
      </c>
      <c r="AB33" s="528">
        <v>823</v>
      </c>
      <c r="AC33" s="496">
        <v>186</v>
      </c>
      <c r="AD33" s="496">
        <v>186</v>
      </c>
      <c r="AE33" s="496">
        <v>186</v>
      </c>
      <c r="AF33" s="496">
        <v>186</v>
      </c>
      <c r="AG33" s="528">
        <v>186</v>
      </c>
      <c r="AH33" s="529">
        <v>50</v>
      </c>
      <c r="AI33" s="496">
        <v>50</v>
      </c>
      <c r="AJ33" s="496">
        <v>50</v>
      </c>
      <c r="AK33" s="496">
        <v>50</v>
      </c>
      <c r="AL33" s="528">
        <v>50</v>
      </c>
      <c r="AM33" s="496">
        <v>79</v>
      </c>
      <c r="AN33" s="496">
        <v>79</v>
      </c>
      <c r="AO33" s="496">
        <v>79</v>
      </c>
      <c r="AP33" s="496">
        <v>79</v>
      </c>
      <c r="AQ33" s="528">
        <v>79</v>
      </c>
    </row>
    <row r="34" spans="1:43" ht="15" thickBot="1" x14ac:dyDescent="0.35">
      <c r="A34" s="1368"/>
      <c r="B34" s="1373"/>
      <c r="C34" s="139" t="s">
        <v>18</v>
      </c>
      <c r="D34" s="496">
        <v>71</v>
      </c>
      <c r="E34" s="496">
        <v>71</v>
      </c>
      <c r="F34" s="496">
        <v>71</v>
      </c>
      <c r="G34" s="496">
        <v>71</v>
      </c>
      <c r="H34" s="528">
        <v>71</v>
      </c>
      <c r="I34" s="496">
        <v>258</v>
      </c>
      <c r="J34" s="496">
        <v>258</v>
      </c>
      <c r="K34" s="496">
        <v>258</v>
      </c>
      <c r="L34" s="496">
        <v>258</v>
      </c>
      <c r="M34" s="528">
        <v>258</v>
      </c>
      <c r="N34" s="496">
        <v>83</v>
      </c>
      <c r="O34" s="496">
        <v>83</v>
      </c>
      <c r="P34" s="496">
        <v>83</v>
      </c>
      <c r="Q34" s="496">
        <v>83</v>
      </c>
      <c r="R34" s="528">
        <v>83</v>
      </c>
      <c r="S34" s="496">
        <v>93</v>
      </c>
      <c r="T34" s="496">
        <v>93</v>
      </c>
      <c r="U34" s="496">
        <v>93</v>
      </c>
      <c r="V34" s="496">
        <v>93</v>
      </c>
      <c r="W34" s="528">
        <v>93</v>
      </c>
      <c r="X34" s="496">
        <v>459</v>
      </c>
      <c r="Y34" s="496">
        <v>459</v>
      </c>
      <c r="Z34" s="496">
        <v>459</v>
      </c>
      <c r="AA34" s="496">
        <v>459</v>
      </c>
      <c r="AB34" s="528">
        <v>459</v>
      </c>
      <c r="AC34" s="496">
        <v>155</v>
      </c>
      <c r="AD34" s="496">
        <v>155</v>
      </c>
      <c r="AE34" s="496">
        <v>155</v>
      </c>
      <c r="AF34" s="496">
        <v>155</v>
      </c>
      <c r="AG34" s="528">
        <v>155</v>
      </c>
      <c r="AH34" s="529">
        <v>29</v>
      </c>
      <c r="AI34" s="496">
        <v>29</v>
      </c>
      <c r="AJ34" s="496">
        <v>29</v>
      </c>
      <c r="AK34" s="496">
        <v>29</v>
      </c>
      <c r="AL34" s="528">
        <v>29</v>
      </c>
      <c r="AM34" s="496">
        <v>77</v>
      </c>
      <c r="AN34" s="496">
        <v>77</v>
      </c>
      <c r="AO34" s="496">
        <v>77</v>
      </c>
      <c r="AP34" s="496">
        <v>77</v>
      </c>
      <c r="AQ34" s="528">
        <v>77</v>
      </c>
    </row>
    <row r="35" spans="1:43" ht="15" thickBot="1" x14ac:dyDescent="0.35">
      <c r="A35" s="1368"/>
      <c r="B35" s="1373"/>
      <c r="C35" s="139" t="s">
        <v>252</v>
      </c>
      <c r="D35" s="493">
        <v>14.901999999999999</v>
      </c>
      <c r="E35" s="496">
        <v>48</v>
      </c>
      <c r="F35" s="496">
        <v>50</v>
      </c>
      <c r="G35" s="496">
        <v>3</v>
      </c>
      <c r="H35" s="528">
        <v>3</v>
      </c>
      <c r="I35" s="493">
        <v>14.372</v>
      </c>
      <c r="J35" s="496">
        <v>60</v>
      </c>
      <c r="K35" s="496">
        <v>60</v>
      </c>
      <c r="L35" s="496">
        <v>3</v>
      </c>
      <c r="M35" s="528">
        <v>3</v>
      </c>
      <c r="N35" s="493">
        <v>22.606000000000002</v>
      </c>
      <c r="O35" s="496">
        <v>60</v>
      </c>
      <c r="P35" s="496">
        <v>62</v>
      </c>
      <c r="Q35" s="496">
        <v>3</v>
      </c>
      <c r="R35" s="528">
        <v>3</v>
      </c>
      <c r="S35" s="493">
        <v>17.846</v>
      </c>
      <c r="T35" s="496">
        <v>60</v>
      </c>
      <c r="U35" s="496">
        <v>60</v>
      </c>
      <c r="V35" s="496">
        <v>2</v>
      </c>
      <c r="W35" s="528">
        <v>2</v>
      </c>
      <c r="X35" s="493">
        <v>12.236000000000001</v>
      </c>
      <c r="Y35" s="496">
        <v>60</v>
      </c>
      <c r="Z35" s="496">
        <v>60</v>
      </c>
      <c r="AA35" s="496">
        <v>3</v>
      </c>
      <c r="AB35" s="528">
        <v>3</v>
      </c>
      <c r="AC35" s="493">
        <v>17.411999999999999</v>
      </c>
      <c r="AD35" s="496">
        <v>50</v>
      </c>
      <c r="AE35" s="496">
        <v>55</v>
      </c>
      <c r="AF35" s="496">
        <v>2</v>
      </c>
      <c r="AG35" s="528">
        <v>2</v>
      </c>
      <c r="AH35" s="661">
        <v>9.8659999999999997</v>
      </c>
      <c r="AI35" s="496">
        <v>60</v>
      </c>
      <c r="AJ35" s="496">
        <v>60</v>
      </c>
      <c r="AK35" s="496">
        <v>4</v>
      </c>
      <c r="AL35" s="528">
        <v>4</v>
      </c>
      <c r="AM35" s="493">
        <v>11.914</v>
      </c>
      <c r="AN35" s="496">
        <v>61</v>
      </c>
      <c r="AO35" s="496">
        <v>61</v>
      </c>
      <c r="AP35" s="496">
        <v>3</v>
      </c>
      <c r="AQ35" s="528">
        <v>3</v>
      </c>
    </row>
    <row r="36" spans="1:43" ht="15" thickBot="1" x14ac:dyDescent="0.35">
      <c r="A36" s="1368"/>
      <c r="B36" s="1373"/>
      <c r="C36" s="139" t="s">
        <v>287</v>
      </c>
      <c r="D36" s="493">
        <v>57.065904588687701</v>
      </c>
      <c r="E36" s="493">
        <v>63.119304513256303</v>
      </c>
      <c r="F36" s="493">
        <v>73.904900194730303</v>
      </c>
      <c r="G36" s="493">
        <v>2.2917729957867699</v>
      </c>
      <c r="H36" s="701">
        <v>2.2917729957867699</v>
      </c>
      <c r="I36" s="493">
        <v>67.208646391498405</v>
      </c>
      <c r="J36" s="493">
        <v>78.118052812487406</v>
      </c>
      <c r="K36" s="493">
        <v>86.124760169735794</v>
      </c>
      <c r="L36" s="493">
        <v>2.2576426822804598</v>
      </c>
      <c r="M36" s="701">
        <v>2.2576426822804598</v>
      </c>
      <c r="N36" s="493">
        <v>48.225004851802403</v>
      </c>
      <c r="O36" s="493">
        <v>77.074188164855101</v>
      </c>
      <c r="P36" s="493">
        <v>82.267522345619597</v>
      </c>
      <c r="Q36" s="493">
        <v>2.3819344037308401</v>
      </c>
      <c r="R36" s="701">
        <v>2.3819344037308401</v>
      </c>
      <c r="S36" s="493">
        <v>62.540738338719699</v>
      </c>
      <c r="T36" s="493">
        <v>91.758288683055994</v>
      </c>
      <c r="U36" s="493">
        <v>95.432838632893294</v>
      </c>
      <c r="V36" s="493">
        <v>2.2184478520137101</v>
      </c>
      <c r="W36" s="701">
        <v>2.2259479800816901</v>
      </c>
      <c r="X36" s="493">
        <v>54.774218162184603</v>
      </c>
      <c r="Y36" s="493">
        <v>90.549853923243802</v>
      </c>
      <c r="Z36" s="493">
        <v>94.459126116994696</v>
      </c>
      <c r="AA36" s="493">
        <v>2.0782773246931101</v>
      </c>
      <c r="AB36" s="701">
        <v>2.0777588990655702</v>
      </c>
      <c r="AC36" s="493">
        <v>51.120433290230402</v>
      </c>
      <c r="AD36" s="493">
        <v>71.180928358186904</v>
      </c>
      <c r="AE36" s="493">
        <v>87.4790305013764</v>
      </c>
      <c r="AF36" s="493">
        <v>2.2628664691810099</v>
      </c>
      <c r="AG36" s="701">
        <v>2.2570829958433198</v>
      </c>
      <c r="AH36" s="661">
        <v>42.635286126409298</v>
      </c>
      <c r="AI36" s="493">
        <v>60.576480930454998</v>
      </c>
      <c r="AJ36" s="493">
        <v>64.105495329991498</v>
      </c>
      <c r="AK36" s="493">
        <v>1.8634221694064701</v>
      </c>
      <c r="AL36" s="701">
        <v>1.8634221694064701</v>
      </c>
      <c r="AM36" s="493">
        <v>55.631312978038999</v>
      </c>
      <c r="AN36" s="493">
        <v>90.997048319835699</v>
      </c>
      <c r="AO36" s="493">
        <v>105.627735801692</v>
      </c>
      <c r="AP36" s="493">
        <v>2.0523086952610501</v>
      </c>
      <c r="AQ36" s="701">
        <v>2.0523086952610501</v>
      </c>
    </row>
    <row r="37" spans="1:43" x14ac:dyDescent="0.3">
      <c r="A37" s="1368"/>
      <c r="B37" s="1374"/>
      <c r="C37" s="157" t="s">
        <v>254</v>
      </c>
      <c r="D37" s="781">
        <v>12.700425906959</v>
      </c>
      <c r="E37" s="781">
        <v>14.0476534289147</v>
      </c>
      <c r="F37" s="781">
        <v>16.448065019728801</v>
      </c>
      <c r="G37" s="781">
        <v>0.51005049930163104</v>
      </c>
      <c r="H37" s="702">
        <v>0.51005049930163104</v>
      </c>
      <c r="I37" s="781">
        <v>7.8466819425042402</v>
      </c>
      <c r="J37" s="781">
        <v>9.1203669066138993</v>
      </c>
      <c r="K37" s="781">
        <v>10.0551586248263</v>
      </c>
      <c r="L37" s="781">
        <v>0.26358221774747498</v>
      </c>
      <c r="M37" s="702">
        <v>0.26358221774747498</v>
      </c>
      <c r="N37" s="781">
        <v>9.9266792093861405</v>
      </c>
      <c r="O37" s="781">
        <v>15.8650215502837</v>
      </c>
      <c r="P37" s="781">
        <v>16.934022219086401</v>
      </c>
      <c r="Q37" s="781">
        <v>0.49029956132296199</v>
      </c>
      <c r="R37" s="702">
        <v>0.49029956132296199</v>
      </c>
      <c r="S37" s="781">
        <v>12.1616439161185</v>
      </c>
      <c r="T37" s="781">
        <v>17.843275646537101</v>
      </c>
      <c r="U37" s="781">
        <v>18.557826981059002</v>
      </c>
      <c r="V37" s="781">
        <v>0.43139837391342301</v>
      </c>
      <c r="W37" s="702">
        <v>0.43285684545231101</v>
      </c>
      <c r="X37" s="781">
        <v>4.7944699181376302</v>
      </c>
      <c r="Y37" s="781">
        <v>7.9259652678433401</v>
      </c>
      <c r="Z37" s="781">
        <v>8.26814975835042</v>
      </c>
      <c r="AA37" s="781">
        <v>0.18191474838189201</v>
      </c>
      <c r="AB37" s="702">
        <v>0.18186936980490001</v>
      </c>
      <c r="AC37" s="781">
        <v>7.7001543502130803</v>
      </c>
      <c r="AD37" s="781">
        <v>10.7218209993976</v>
      </c>
      <c r="AE37" s="781">
        <v>13.176766977762099</v>
      </c>
      <c r="AF37" s="781">
        <v>0.340850418612266</v>
      </c>
      <c r="AG37" s="702">
        <v>0.33997926720539801</v>
      </c>
      <c r="AH37" s="836">
        <v>14.847076168760699</v>
      </c>
      <c r="AI37" s="781">
        <v>21.094818590952201</v>
      </c>
      <c r="AJ37" s="781">
        <v>22.323743041821899</v>
      </c>
      <c r="AK37" s="781">
        <v>0.64890782723275597</v>
      </c>
      <c r="AL37" s="702">
        <v>0.64890782723275597</v>
      </c>
      <c r="AM37" s="781">
        <v>11.888982863293601</v>
      </c>
      <c r="AN37" s="781">
        <v>19.447003677801099</v>
      </c>
      <c r="AO37" s="781">
        <v>22.573731835712099</v>
      </c>
      <c r="AP37" s="781">
        <v>0.438599443406614</v>
      </c>
      <c r="AQ37" s="702">
        <v>0.438599443406614</v>
      </c>
    </row>
    <row r="38" spans="1:43" ht="15" thickBot="1" x14ac:dyDescent="0.35">
      <c r="A38" s="1368"/>
      <c r="B38" s="1563" t="s">
        <v>1161</v>
      </c>
      <c r="C38" s="137" t="s">
        <v>265</v>
      </c>
      <c r="D38" s="500">
        <v>36.817688776342102</v>
      </c>
      <c r="E38" s="500">
        <v>76.229520861356605</v>
      </c>
      <c r="F38" s="500">
        <v>81.455967851970399</v>
      </c>
      <c r="G38" s="500">
        <v>2.7002628110039701</v>
      </c>
      <c r="H38" s="699">
        <v>2.7002628110039701</v>
      </c>
      <c r="I38" s="500">
        <v>32.8275840508066</v>
      </c>
      <c r="J38" s="500">
        <v>79.132283829982697</v>
      </c>
      <c r="K38" s="500">
        <v>86.011548346185506</v>
      </c>
      <c r="L38" s="500">
        <v>2.9232608015803199</v>
      </c>
      <c r="M38" s="699">
        <v>2.9232608015803199</v>
      </c>
      <c r="N38" s="500">
        <v>28.416319910902601</v>
      </c>
      <c r="O38" s="500">
        <v>77.731353343147902</v>
      </c>
      <c r="P38" s="500">
        <v>81.030281365213298</v>
      </c>
      <c r="Q38" s="500">
        <v>2.6532896407411299</v>
      </c>
      <c r="R38" s="699">
        <v>2.6532896407411299</v>
      </c>
      <c r="S38" s="500">
        <v>28.497618988451698</v>
      </c>
      <c r="T38" s="500">
        <v>72.428059729042104</v>
      </c>
      <c r="U38" s="500">
        <v>75.667240665959696</v>
      </c>
      <c r="V38" s="500">
        <v>2.8953860350255201</v>
      </c>
      <c r="W38" s="699">
        <v>2.8953860350255201</v>
      </c>
      <c r="X38" s="500">
        <v>37.694569017511398</v>
      </c>
      <c r="Y38" s="500">
        <v>88.349810761547602</v>
      </c>
      <c r="Z38" s="500">
        <v>96.266787638887394</v>
      </c>
      <c r="AA38" s="500">
        <v>2.8384302091057898</v>
      </c>
      <c r="AB38" s="699">
        <v>2.84116779843349</v>
      </c>
      <c r="AC38" s="500">
        <v>36.151190664381303</v>
      </c>
      <c r="AD38" s="500">
        <v>82.244035018741101</v>
      </c>
      <c r="AE38" s="500">
        <v>89.228697247401797</v>
      </c>
      <c r="AF38" s="500">
        <v>2.94399783891464</v>
      </c>
      <c r="AG38" s="699">
        <v>2.95057528682235</v>
      </c>
      <c r="AH38" s="500">
        <v>31.639970166814699</v>
      </c>
      <c r="AI38" s="500">
        <v>74.385426031028899</v>
      </c>
      <c r="AJ38" s="500">
        <v>78.388215537233606</v>
      </c>
      <c r="AK38" s="500">
        <v>2.77126720526477</v>
      </c>
      <c r="AL38" s="699">
        <v>2.77126720526477</v>
      </c>
      <c r="AM38" s="500">
        <v>51.878385395193497</v>
      </c>
      <c r="AN38" s="500">
        <v>125.851232494174</v>
      </c>
      <c r="AO38" s="500">
        <v>136.24688485383399</v>
      </c>
      <c r="AP38" s="500">
        <v>2.9941901159108602</v>
      </c>
      <c r="AQ38" s="699">
        <v>2.9941901159108602</v>
      </c>
    </row>
    <row r="39" spans="1:43" ht="15" thickBot="1" x14ac:dyDescent="0.35">
      <c r="A39" s="1368"/>
      <c r="B39" s="1373"/>
      <c r="C39" s="139" t="s">
        <v>17</v>
      </c>
      <c r="D39" s="496">
        <v>110</v>
      </c>
      <c r="E39" s="496">
        <v>110</v>
      </c>
      <c r="F39" s="496">
        <v>110</v>
      </c>
      <c r="G39" s="496">
        <v>110</v>
      </c>
      <c r="H39" s="528">
        <v>110</v>
      </c>
      <c r="I39" s="496">
        <v>326</v>
      </c>
      <c r="J39" s="496">
        <v>326</v>
      </c>
      <c r="K39" s="496">
        <v>326</v>
      </c>
      <c r="L39" s="496">
        <v>326</v>
      </c>
      <c r="M39" s="528">
        <v>326</v>
      </c>
      <c r="N39" s="496">
        <v>165</v>
      </c>
      <c r="O39" s="496">
        <v>165</v>
      </c>
      <c r="P39" s="496">
        <v>165</v>
      </c>
      <c r="Q39" s="496">
        <v>165</v>
      </c>
      <c r="R39" s="528">
        <v>165</v>
      </c>
      <c r="S39" s="496">
        <v>187</v>
      </c>
      <c r="T39" s="496">
        <v>187</v>
      </c>
      <c r="U39" s="496">
        <v>187</v>
      </c>
      <c r="V39" s="496">
        <v>187</v>
      </c>
      <c r="W39" s="528">
        <v>187</v>
      </c>
      <c r="X39" s="496">
        <v>733</v>
      </c>
      <c r="Y39" s="496">
        <v>733</v>
      </c>
      <c r="Z39" s="496">
        <v>733</v>
      </c>
      <c r="AA39" s="496">
        <v>733</v>
      </c>
      <c r="AB39" s="528">
        <v>733</v>
      </c>
      <c r="AC39" s="496">
        <v>254</v>
      </c>
      <c r="AD39" s="496">
        <v>254</v>
      </c>
      <c r="AE39" s="496">
        <v>254</v>
      </c>
      <c r="AF39" s="496">
        <v>254</v>
      </c>
      <c r="AG39" s="528">
        <v>254</v>
      </c>
      <c r="AH39" s="496">
        <v>59</v>
      </c>
      <c r="AI39" s="496">
        <v>59</v>
      </c>
      <c r="AJ39" s="496">
        <v>59</v>
      </c>
      <c r="AK39" s="496">
        <v>59</v>
      </c>
      <c r="AL39" s="528">
        <v>59</v>
      </c>
      <c r="AM39" s="496">
        <v>86</v>
      </c>
      <c r="AN39" s="496">
        <v>86</v>
      </c>
      <c r="AO39" s="496">
        <v>86</v>
      </c>
      <c r="AP39" s="496">
        <v>86</v>
      </c>
      <c r="AQ39" s="528">
        <v>86</v>
      </c>
    </row>
    <row r="40" spans="1:43" ht="15" thickBot="1" x14ac:dyDescent="0.35">
      <c r="A40" s="1368"/>
      <c r="B40" s="1373"/>
      <c r="C40" s="139" t="s">
        <v>18</v>
      </c>
      <c r="D40" s="496">
        <v>108</v>
      </c>
      <c r="E40" s="496">
        <v>108</v>
      </c>
      <c r="F40" s="496">
        <v>108</v>
      </c>
      <c r="G40" s="496">
        <v>108</v>
      </c>
      <c r="H40" s="528">
        <v>108</v>
      </c>
      <c r="I40" s="496">
        <v>330</v>
      </c>
      <c r="J40" s="496">
        <v>330</v>
      </c>
      <c r="K40" s="496">
        <v>330</v>
      </c>
      <c r="L40" s="496">
        <v>330</v>
      </c>
      <c r="M40" s="528">
        <v>330</v>
      </c>
      <c r="N40" s="496">
        <v>132</v>
      </c>
      <c r="O40" s="496">
        <v>132</v>
      </c>
      <c r="P40" s="496">
        <v>132</v>
      </c>
      <c r="Q40" s="496">
        <v>132</v>
      </c>
      <c r="R40" s="528">
        <v>132</v>
      </c>
      <c r="S40" s="496">
        <v>154</v>
      </c>
      <c r="T40" s="496">
        <v>154</v>
      </c>
      <c r="U40" s="496">
        <v>154</v>
      </c>
      <c r="V40" s="496">
        <v>154</v>
      </c>
      <c r="W40" s="528">
        <v>154</v>
      </c>
      <c r="X40" s="496">
        <v>613</v>
      </c>
      <c r="Y40" s="496">
        <v>613</v>
      </c>
      <c r="Z40" s="496">
        <v>613</v>
      </c>
      <c r="AA40" s="496">
        <v>613</v>
      </c>
      <c r="AB40" s="528">
        <v>613</v>
      </c>
      <c r="AC40" s="496">
        <v>296</v>
      </c>
      <c r="AD40" s="496">
        <v>296</v>
      </c>
      <c r="AE40" s="496">
        <v>296</v>
      </c>
      <c r="AF40" s="496">
        <v>296</v>
      </c>
      <c r="AG40" s="528">
        <v>296</v>
      </c>
      <c r="AH40" s="496">
        <v>53</v>
      </c>
      <c r="AI40" s="496">
        <v>53</v>
      </c>
      <c r="AJ40" s="496">
        <v>53</v>
      </c>
      <c r="AK40" s="496">
        <v>53</v>
      </c>
      <c r="AL40" s="528">
        <v>53</v>
      </c>
      <c r="AM40" s="496">
        <v>109</v>
      </c>
      <c r="AN40" s="496">
        <v>109</v>
      </c>
      <c r="AO40" s="496">
        <v>109</v>
      </c>
      <c r="AP40" s="496">
        <v>109</v>
      </c>
      <c r="AQ40" s="528">
        <v>109</v>
      </c>
    </row>
    <row r="41" spans="1:43" ht="15" thickBot="1" x14ac:dyDescent="0.35">
      <c r="A41" s="1368"/>
      <c r="B41" s="1373"/>
      <c r="C41" s="139" t="s">
        <v>252</v>
      </c>
      <c r="D41" s="493">
        <v>11.413</v>
      </c>
      <c r="E41" s="496">
        <v>60</v>
      </c>
      <c r="F41" s="496">
        <v>60</v>
      </c>
      <c r="G41" s="496">
        <v>2</v>
      </c>
      <c r="H41" s="528">
        <v>2</v>
      </c>
      <c r="I41" s="493">
        <v>11.173999999999999</v>
      </c>
      <c r="J41" s="496">
        <v>59</v>
      </c>
      <c r="K41" s="496">
        <v>60</v>
      </c>
      <c r="L41" s="496">
        <v>3</v>
      </c>
      <c r="M41" s="528">
        <v>3</v>
      </c>
      <c r="N41" s="493">
        <v>11.087999999999999</v>
      </c>
      <c r="O41" s="496">
        <v>55</v>
      </c>
      <c r="P41" s="496">
        <v>60</v>
      </c>
      <c r="Q41" s="496">
        <v>2</v>
      </c>
      <c r="R41" s="528">
        <v>2</v>
      </c>
      <c r="S41" s="493">
        <v>13.645</v>
      </c>
      <c r="T41" s="496">
        <v>53</v>
      </c>
      <c r="U41" s="496">
        <v>53</v>
      </c>
      <c r="V41" s="496">
        <v>2</v>
      </c>
      <c r="W41" s="528">
        <v>2</v>
      </c>
      <c r="X41" s="493">
        <v>14.567</v>
      </c>
      <c r="Y41" s="496">
        <v>60</v>
      </c>
      <c r="Z41" s="496">
        <v>62</v>
      </c>
      <c r="AA41" s="496">
        <v>2</v>
      </c>
      <c r="AB41" s="528">
        <v>3</v>
      </c>
      <c r="AC41" s="493">
        <v>15.288</v>
      </c>
      <c r="AD41" s="496">
        <v>60</v>
      </c>
      <c r="AE41" s="496">
        <v>66</v>
      </c>
      <c r="AF41" s="496">
        <v>3</v>
      </c>
      <c r="AG41" s="528">
        <v>3</v>
      </c>
      <c r="AH41" s="496">
        <v>15</v>
      </c>
      <c r="AI41" s="496">
        <v>45</v>
      </c>
      <c r="AJ41" s="496">
        <v>49</v>
      </c>
      <c r="AK41" s="496">
        <v>2</v>
      </c>
      <c r="AL41" s="528">
        <v>2</v>
      </c>
      <c r="AM41" s="493">
        <v>13.612</v>
      </c>
      <c r="AN41" s="496">
        <v>80</v>
      </c>
      <c r="AO41" s="496">
        <v>80</v>
      </c>
      <c r="AP41" s="496">
        <v>3</v>
      </c>
      <c r="AQ41" s="528">
        <v>3</v>
      </c>
    </row>
    <row r="42" spans="1:43" ht="15" thickBot="1" x14ac:dyDescent="0.35">
      <c r="A42" s="1368"/>
      <c r="B42" s="1373"/>
      <c r="C42" s="139" t="s">
        <v>287</v>
      </c>
      <c r="D42" s="493">
        <v>63.517216629938098</v>
      </c>
      <c r="E42" s="493">
        <v>88.007115585008293</v>
      </c>
      <c r="F42" s="493">
        <v>97.531456132831806</v>
      </c>
      <c r="G42" s="493">
        <v>1.8786786428120801</v>
      </c>
      <c r="H42" s="701">
        <v>1.8786786428120801</v>
      </c>
      <c r="I42" s="493">
        <v>56.746382388985303</v>
      </c>
      <c r="J42" s="493">
        <v>85.631668307178401</v>
      </c>
      <c r="K42" s="493">
        <v>94.486058291865504</v>
      </c>
      <c r="L42" s="493">
        <v>1.9392921331183901</v>
      </c>
      <c r="M42" s="701">
        <v>1.9392921331183901</v>
      </c>
      <c r="N42" s="493">
        <v>54.576482200416201</v>
      </c>
      <c r="O42" s="493">
        <v>85.30568495803</v>
      </c>
      <c r="P42" s="493">
        <v>90.179594530957303</v>
      </c>
      <c r="Q42" s="493">
        <v>1.86096578210701</v>
      </c>
      <c r="R42" s="701">
        <v>1.86096578210701</v>
      </c>
      <c r="S42" s="493">
        <v>39.537754129369297</v>
      </c>
      <c r="T42" s="493">
        <v>82.611710780767496</v>
      </c>
      <c r="U42" s="493">
        <v>84.954162213044398</v>
      </c>
      <c r="V42" s="493">
        <v>2.2947904121787999</v>
      </c>
      <c r="W42" s="701">
        <v>2.2947904121787999</v>
      </c>
      <c r="X42" s="493">
        <v>62.015812882162201</v>
      </c>
      <c r="Y42" s="493">
        <v>97.1180348066611</v>
      </c>
      <c r="Z42" s="493">
        <v>109.429337252781</v>
      </c>
      <c r="AA42" s="493">
        <v>1.9224410680495001</v>
      </c>
      <c r="AB42" s="701">
        <v>1.92195633662761</v>
      </c>
      <c r="AC42" s="493">
        <v>50.551105815297703</v>
      </c>
      <c r="AD42" s="493">
        <v>85.864313101629904</v>
      </c>
      <c r="AE42" s="493">
        <v>92.1194614067321</v>
      </c>
      <c r="AF42" s="493">
        <v>1.9872937881959101</v>
      </c>
      <c r="AG42" s="701">
        <v>1.9868180888265701</v>
      </c>
      <c r="AH42" s="493">
        <v>52.354913352846602</v>
      </c>
      <c r="AI42" s="493">
        <v>86.497091223477</v>
      </c>
      <c r="AJ42" s="493">
        <v>92.579384438497499</v>
      </c>
      <c r="AK42" s="493">
        <v>1.9283798642224199</v>
      </c>
      <c r="AL42" s="701">
        <v>1.9283798642224199</v>
      </c>
      <c r="AM42" s="493">
        <v>86.157720661376402</v>
      </c>
      <c r="AN42" s="493">
        <v>143.147406844447</v>
      </c>
      <c r="AO42" s="493">
        <v>155.23871024668799</v>
      </c>
      <c r="AP42" s="493">
        <v>2.0858643689818899</v>
      </c>
      <c r="AQ42" s="701">
        <v>2.0858643689818899</v>
      </c>
    </row>
    <row r="43" spans="1:43" x14ac:dyDescent="0.3">
      <c r="A43" s="1368"/>
      <c r="B43" s="1374"/>
      <c r="C43" s="157" t="s">
        <v>254</v>
      </c>
      <c r="D43" s="781">
        <v>11.4617342464405</v>
      </c>
      <c r="E43" s="781">
        <v>15.8809567570959</v>
      </c>
      <c r="F43" s="781">
        <v>17.599631882105999</v>
      </c>
      <c r="G43" s="781">
        <v>0.339009114077369</v>
      </c>
      <c r="H43" s="702">
        <v>0.339009114077369</v>
      </c>
      <c r="I43" s="781">
        <v>5.8580350243131898</v>
      </c>
      <c r="J43" s="781">
        <v>8.8399170311020594</v>
      </c>
      <c r="K43" s="781">
        <v>9.7539722442374295</v>
      </c>
      <c r="L43" s="781">
        <v>0.20019674840783599</v>
      </c>
      <c r="M43" s="702">
        <v>0.20019674840783599</v>
      </c>
      <c r="N43" s="781">
        <v>8.9081870429353103</v>
      </c>
      <c r="O43" s="781">
        <v>13.9239277944164</v>
      </c>
      <c r="P43" s="781">
        <v>14.7194663919125</v>
      </c>
      <c r="Q43" s="781">
        <v>0.30375411897443999</v>
      </c>
      <c r="R43" s="702">
        <v>0.30375411897443999</v>
      </c>
      <c r="S43" s="781">
        <v>5.9747864798007901</v>
      </c>
      <c r="T43" s="781">
        <v>12.4839496707654</v>
      </c>
      <c r="U43" s="781">
        <v>12.837931515595599</v>
      </c>
      <c r="V43" s="781">
        <v>0.346779503049155</v>
      </c>
      <c r="W43" s="702">
        <v>0.346779503049155</v>
      </c>
      <c r="X43" s="781">
        <v>4.6972422334647197</v>
      </c>
      <c r="Y43" s="781">
        <v>7.3559776696268999</v>
      </c>
      <c r="Z43" s="781">
        <v>8.2884683862889901</v>
      </c>
      <c r="AA43" s="781">
        <v>0.14561078790255699</v>
      </c>
      <c r="AB43" s="702">
        <v>0.145574073058374</v>
      </c>
      <c r="AC43" s="781">
        <v>5.5100502359880101</v>
      </c>
      <c r="AD43" s="781">
        <v>9.3591756508204895</v>
      </c>
      <c r="AE43" s="781">
        <v>10.0409843044353</v>
      </c>
      <c r="AF43" s="781">
        <v>0.216614224951587</v>
      </c>
      <c r="AG43" s="702">
        <v>0.21656237391133701</v>
      </c>
      <c r="AH43" s="781">
        <v>13.486220744436601</v>
      </c>
      <c r="AI43" s="781">
        <v>22.280981693727899</v>
      </c>
      <c r="AJ43" s="781">
        <v>23.847733382864099</v>
      </c>
      <c r="AK43" s="781">
        <v>0.49673573811036298</v>
      </c>
      <c r="AL43" s="702">
        <v>0.49673573811036298</v>
      </c>
      <c r="AM43" s="781">
        <v>15.4757500096747</v>
      </c>
      <c r="AN43" s="781">
        <v>25.712303736128799</v>
      </c>
      <c r="AO43" s="781">
        <v>27.884157718659999</v>
      </c>
      <c r="AP43" s="781">
        <v>0.37466538437480301</v>
      </c>
      <c r="AQ43" s="702">
        <v>0.37466538437480301</v>
      </c>
    </row>
    <row r="44" spans="1:43" ht="15" thickBot="1" x14ac:dyDescent="0.35">
      <c r="A44" s="1368"/>
      <c r="B44" s="1563" t="s">
        <v>1162</v>
      </c>
      <c r="C44" s="137" t="s">
        <v>265</v>
      </c>
      <c r="D44" s="500">
        <v>21.668237792638699</v>
      </c>
      <c r="E44" s="500">
        <v>61.275161137923703</v>
      </c>
      <c r="F44" s="500">
        <v>63.822515188633702</v>
      </c>
      <c r="G44" s="500">
        <v>2.1391007955668302</v>
      </c>
      <c r="H44" s="699">
        <v>2.1391007955668302</v>
      </c>
      <c r="I44" s="500">
        <v>23.872522964075099</v>
      </c>
      <c r="J44" s="500">
        <v>75.042985345702306</v>
      </c>
      <c r="K44" s="500">
        <v>78.648679564543002</v>
      </c>
      <c r="L44" s="500">
        <v>2.2548099035604698</v>
      </c>
      <c r="M44" s="699">
        <v>2.2548099035604698</v>
      </c>
      <c r="N44" s="674">
        <v>21.468456399402701</v>
      </c>
      <c r="O44" s="500">
        <v>59.915790822488098</v>
      </c>
      <c r="P44" s="500">
        <v>62.672220129206501</v>
      </c>
      <c r="Q44" s="500">
        <v>1.8699170806410299</v>
      </c>
      <c r="R44" s="699">
        <v>1.8699170806410299</v>
      </c>
      <c r="S44" s="500">
        <v>18.838326783805201</v>
      </c>
      <c r="T44" s="500">
        <v>65.726314923469502</v>
      </c>
      <c r="U44" s="500">
        <v>69.321136127762799</v>
      </c>
      <c r="V44" s="500">
        <v>2.3338022920664101</v>
      </c>
      <c r="W44" s="699">
        <v>2.34596749956998</v>
      </c>
      <c r="X44" s="500">
        <v>25.1176511017199</v>
      </c>
      <c r="Y44" s="500">
        <v>78.065582784856403</v>
      </c>
      <c r="Z44" s="500">
        <v>83.670614175341996</v>
      </c>
      <c r="AA44" s="500">
        <v>2.3468697747762599</v>
      </c>
      <c r="AB44" s="699">
        <v>2.3468697747762599</v>
      </c>
      <c r="AC44" s="500">
        <v>20.177512481335501</v>
      </c>
      <c r="AD44" s="500">
        <v>70.402199147690794</v>
      </c>
      <c r="AE44" s="500">
        <v>72.856488218076905</v>
      </c>
      <c r="AF44" s="500">
        <v>2.44929960752828</v>
      </c>
      <c r="AG44" s="699">
        <v>2.44929960752828</v>
      </c>
      <c r="AH44" s="674">
        <v>54.128724782284301</v>
      </c>
      <c r="AI44" s="674">
        <v>88.429502967004396</v>
      </c>
      <c r="AJ44" s="674">
        <v>94.220510668049698</v>
      </c>
      <c r="AK44" s="500">
        <v>2.0173853262208801</v>
      </c>
      <c r="AL44" s="699">
        <v>2.0173853262208801</v>
      </c>
      <c r="AM44" s="500">
        <v>33.903736530818001</v>
      </c>
      <c r="AN44" s="500">
        <v>74.010681560210699</v>
      </c>
      <c r="AO44" s="500">
        <v>77.265622133197098</v>
      </c>
      <c r="AP44" s="500">
        <v>2.4697351990518501</v>
      </c>
      <c r="AQ44" s="699">
        <v>2.4697351990518501</v>
      </c>
    </row>
    <row r="45" spans="1:43" ht="15" thickBot="1" x14ac:dyDescent="0.35">
      <c r="A45" s="1368"/>
      <c r="B45" s="1373"/>
      <c r="C45" s="139" t="s">
        <v>17</v>
      </c>
      <c r="D45" s="496">
        <v>56</v>
      </c>
      <c r="E45" s="496">
        <v>56</v>
      </c>
      <c r="F45" s="496">
        <v>56</v>
      </c>
      <c r="G45" s="496">
        <v>56</v>
      </c>
      <c r="H45" s="528">
        <v>56</v>
      </c>
      <c r="I45" s="496">
        <v>185</v>
      </c>
      <c r="J45" s="496">
        <v>185</v>
      </c>
      <c r="K45" s="496">
        <v>185</v>
      </c>
      <c r="L45" s="496">
        <v>185</v>
      </c>
      <c r="M45" s="528">
        <v>185</v>
      </c>
      <c r="N45" s="529">
        <v>88</v>
      </c>
      <c r="O45" s="496">
        <v>88</v>
      </c>
      <c r="P45" s="496">
        <v>88</v>
      </c>
      <c r="Q45" s="496">
        <v>88</v>
      </c>
      <c r="R45" s="528">
        <v>88</v>
      </c>
      <c r="S45" s="496">
        <v>121</v>
      </c>
      <c r="T45" s="496">
        <v>121</v>
      </c>
      <c r="U45" s="496">
        <v>121</v>
      </c>
      <c r="V45" s="496">
        <v>121</v>
      </c>
      <c r="W45" s="528">
        <v>121</v>
      </c>
      <c r="X45" s="496">
        <v>463</v>
      </c>
      <c r="Y45" s="496">
        <v>463</v>
      </c>
      <c r="Z45" s="496">
        <v>463</v>
      </c>
      <c r="AA45" s="496">
        <v>463</v>
      </c>
      <c r="AB45" s="528">
        <v>463</v>
      </c>
      <c r="AC45" s="496">
        <v>154</v>
      </c>
      <c r="AD45" s="496">
        <v>154</v>
      </c>
      <c r="AE45" s="496">
        <v>154</v>
      </c>
      <c r="AF45" s="496">
        <v>154</v>
      </c>
      <c r="AG45" s="528">
        <v>154</v>
      </c>
      <c r="AH45" s="529">
        <v>27</v>
      </c>
      <c r="AI45" s="529">
        <v>27</v>
      </c>
      <c r="AJ45" s="529">
        <v>27</v>
      </c>
      <c r="AK45" s="496">
        <v>27</v>
      </c>
      <c r="AL45" s="528">
        <v>27</v>
      </c>
      <c r="AM45" s="496">
        <v>51</v>
      </c>
      <c r="AN45" s="496">
        <v>51</v>
      </c>
      <c r="AO45" s="496">
        <v>51</v>
      </c>
      <c r="AP45" s="496">
        <v>51</v>
      </c>
      <c r="AQ45" s="528">
        <v>51</v>
      </c>
    </row>
    <row r="46" spans="1:43" ht="15" thickBot="1" x14ac:dyDescent="0.35">
      <c r="A46" s="1368"/>
      <c r="B46" s="1373"/>
      <c r="C46" s="139" t="s">
        <v>18</v>
      </c>
      <c r="D46" s="496">
        <v>63</v>
      </c>
      <c r="E46" s="496">
        <v>63</v>
      </c>
      <c r="F46" s="496">
        <v>63</v>
      </c>
      <c r="G46" s="496">
        <v>63</v>
      </c>
      <c r="H46" s="528">
        <v>63</v>
      </c>
      <c r="I46" s="496">
        <v>251</v>
      </c>
      <c r="J46" s="496">
        <v>251</v>
      </c>
      <c r="K46" s="496">
        <v>251</v>
      </c>
      <c r="L46" s="496">
        <v>251</v>
      </c>
      <c r="M46" s="528">
        <v>251</v>
      </c>
      <c r="N46" s="529">
        <v>87</v>
      </c>
      <c r="O46" s="496">
        <v>87</v>
      </c>
      <c r="P46" s="496">
        <v>87</v>
      </c>
      <c r="Q46" s="496">
        <v>87</v>
      </c>
      <c r="R46" s="528">
        <v>87</v>
      </c>
      <c r="S46" s="496">
        <v>128</v>
      </c>
      <c r="T46" s="496">
        <v>128</v>
      </c>
      <c r="U46" s="496">
        <v>128</v>
      </c>
      <c r="V46" s="496">
        <v>128</v>
      </c>
      <c r="W46" s="528">
        <v>128</v>
      </c>
      <c r="X46" s="496">
        <v>480</v>
      </c>
      <c r="Y46" s="496">
        <v>480</v>
      </c>
      <c r="Z46" s="496">
        <v>480</v>
      </c>
      <c r="AA46" s="496">
        <v>480</v>
      </c>
      <c r="AB46" s="528">
        <v>480</v>
      </c>
      <c r="AC46" s="496">
        <v>221</v>
      </c>
      <c r="AD46" s="496">
        <v>221</v>
      </c>
      <c r="AE46" s="496">
        <v>221</v>
      </c>
      <c r="AF46" s="496">
        <v>221</v>
      </c>
      <c r="AG46" s="528">
        <v>221</v>
      </c>
      <c r="AH46" s="529">
        <v>27</v>
      </c>
      <c r="AI46" s="529">
        <v>27</v>
      </c>
      <c r="AJ46" s="529">
        <v>27</v>
      </c>
      <c r="AK46" s="496">
        <v>27</v>
      </c>
      <c r="AL46" s="528">
        <v>27</v>
      </c>
      <c r="AM46" s="496">
        <v>81</v>
      </c>
      <c r="AN46" s="496">
        <v>81</v>
      </c>
      <c r="AO46" s="496">
        <v>81</v>
      </c>
      <c r="AP46" s="496">
        <v>81</v>
      </c>
      <c r="AQ46" s="528">
        <v>81</v>
      </c>
    </row>
    <row r="47" spans="1:43" ht="15" thickBot="1" x14ac:dyDescent="0.35">
      <c r="A47" s="1368"/>
      <c r="B47" s="1373"/>
      <c r="C47" s="139" t="s">
        <v>252</v>
      </c>
      <c r="D47" s="493">
        <v>3.71</v>
      </c>
      <c r="E47" s="496">
        <v>30</v>
      </c>
      <c r="F47" s="496">
        <v>30</v>
      </c>
      <c r="G47" s="496">
        <v>2</v>
      </c>
      <c r="H47" s="528">
        <v>2</v>
      </c>
      <c r="I47" s="493">
        <v>7.2469999999999999</v>
      </c>
      <c r="J47" s="496">
        <v>46</v>
      </c>
      <c r="K47" s="496">
        <v>49</v>
      </c>
      <c r="L47" s="496">
        <v>2</v>
      </c>
      <c r="M47" s="528">
        <v>2</v>
      </c>
      <c r="N47" s="661">
        <v>2.6779999999999999</v>
      </c>
      <c r="O47" s="496">
        <v>40</v>
      </c>
      <c r="P47" s="496">
        <v>40</v>
      </c>
      <c r="Q47" s="496">
        <v>2</v>
      </c>
      <c r="R47" s="528">
        <v>2</v>
      </c>
      <c r="S47" s="493">
        <v>5.7720000000000002</v>
      </c>
      <c r="T47" s="496">
        <v>52</v>
      </c>
      <c r="U47" s="496">
        <v>55</v>
      </c>
      <c r="V47" s="496">
        <v>2</v>
      </c>
      <c r="W47" s="528">
        <v>2</v>
      </c>
      <c r="X47" s="493">
        <v>6.492</v>
      </c>
      <c r="Y47" s="496">
        <v>52</v>
      </c>
      <c r="Z47" s="496">
        <v>60</v>
      </c>
      <c r="AA47" s="496">
        <v>2</v>
      </c>
      <c r="AB47" s="528">
        <v>2</v>
      </c>
      <c r="AC47" s="493">
        <v>6.4480000000000004</v>
      </c>
      <c r="AD47" s="496">
        <v>49</v>
      </c>
      <c r="AE47" s="496">
        <v>50</v>
      </c>
      <c r="AF47" s="496">
        <v>2</v>
      </c>
      <c r="AG47" s="528">
        <v>2</v>
      </c>
      <c r="AH47" s="661">
        <v>5.0750000000000002</v>
      </c>
      <c r="AI47" s="529">
        <v>15</v>
      </c>
      <c r="AJ47" s="529">
        <v>15</v>
      </c>
      <c r="AK47" s="496">
        <v>2</v>
      </c>
      <c r="AL47" s="528">
        <v>2</v>
      </c>
      <c r="AM47" s="493">
        <v>5.468</v>
      </c>
      <c r="AN47" s="496">
        <v>60</v>
      </c>
      <c r="AO47" s="496">
        <v>60</v>
      </c>
      <c r="AP47" s="496">
        <v>2</v>
      </c>
      <c r="AQ47" s="528">
        <v>2</v>
      </c>
    </row>
    <row r="48" spans="1:43" ht="15" thickBot="1" x14ac:dyDescent="0.35">
      <c r="A48" s="1368"/>
      <c r="B48" s="1373"/>
      <c r="C48" s="139" t="s">
        <v>287</v>
      </c>
      <c r="D48" s="493">
        <v>42.157781466016303</v>
      </c>
      <c r="E48" s="493">
        <v>84.7634931539923</v>
      </c>
      <c r="F48" s="493">
        <v>87.570633887355598</v>
      </c>
      <c r="G48" s="493">
        <v>1.9061316559463499</v>
      </c>
      <c r="H48" s="701">
        <v>1.9061316559463499</v>
      </c>
      <c r="I48" s="493">
        <v>48.4003621725873</v>
      </c>
      <c r="J48" s="493">
        <v>89.052875815693397</v>
      </c>
      <c r="K48" s="493">
        <v>93.788474165563898</v>
      </c>
      <c r="L48" s="493">
        <v>1.7547523462294801</v>
      </c>
      <c r="M48" s="701">
        <v>1.7547523462294801</v>
      </c>
      <c r="N48" s="661">
        <v>61.383394504808599</v>
      </c>
      <c r="O48" s="493">
        <v>72.448881203528899</v>
      </c>
      <c r="P48" s="493">
        <v>76.909160079969098</v>
      </c>
      <c r="Q48" s="493">
        <v>1.7985770150993801</v>
      </c>
      <c r="R48" s="701">
        <v>1.7985770150993801</v>
      </c>
      <c r="S48" s="493">
        <v>41.226698511267898</v>
      </c>
      <c r="T48" s="493">
        <v>70.196070685716904</v>
      </c>
      <c r="U48" s="493">
        <v>75.127229126419195</v>
      </c>
      <c r="V48" s="493">
        <v>1.8258500625513101</v>
      </c>
      <c r="W48" s="701">
        <v>1.83362394876188</v>
      </c>
      <c r="X48" s="493">
        <v>44.897137494343397</v>
      </c>
      <c r="Y48" s="493">
        <v>86.977732806827206</v>
      </c>
      <c r="Z48" s="493">
        <v>92.515359015425105</v>
      </c>
      <c r="AA48" s="493">
        <v>1.83582516130474</v>
      </c>
      <c r="AB48" s="701">
        <v>1.83582516130474</v>
      </c>
      <c r="AC48" s="493">
        <v>40.198601911519702</v>
      </c>
      <c r="AD48" s="493">
        <v>77.189917346648798</v>
      </c>
      <c r="AE48" s="493">
        <v>79.277639919039899</v>
      </c>
      <c r="AF48" s="493">
        <v>1.87493717160312</v>
      </c>
      <c r="AG48" s="701">
        <v>1.87493717160312</v>
      </c>
      <c r="AH48" s="661">
        <v>128.77388054060401</v>
      </c>
      <c r="AI48" s="661">
        <v>137.63742260624099</v>
      </c>
      <c r="AJ48" s="661">
        <v>154.020268488863</v>
      </c>
      <c r="AK48" s="493">
        <v>1.7574221954137701</v>
      </c>
      <c r="AL48" s="701">
        <v>1.7574221954137701</v>
      </c>
      <c r="AM48" s="493">
        <v>67.882932374384794</v>
      </c>
      <c r="AN48" s="493">
        <v>77.659791000766305</v>
      </c>
      <c r="AO48" s="493">
        <v>83.427391977413507</v>
      </c>
      <c r="AP48" s="493">
        <v>1.9972890420051701</v>
      </c>
      <c r="AQ48" s="701">
        <v>1.9972890420051701</v>
      </c>
    </row>
    <row r="49" spans="1:43" x14ac:dyDescent="0.3">
      <c r="A49" s="1368"/>
      <c r="B49" s="1374"/>
      <c r="C49" s="157" t="s">
        <v>254</v>
      </c>
      <c r="D49" s="781">
        <v>9.9604331987661503</v>
      </c>
      <c r="E49" s="781">
        <v>20.026696896633201</v>
      </c>
      <c r="F49" s="781">
        <v>20.689927664047801</v>
      </c>
      <c r="G49" s="781">
        <v>0.45035332427091301</v>
      </c>
      <c r="H49" s="702">
        <v>0.45035332427091301</v>
      </c>
      <c r="I49" s="781">
        <v>5.7290485719895301</v>
      </c>
      <c r="J49" s="781">
        <v>10.5410006892968</v>
      </c>
      <c r="K49" s="781">
        <v>11.1015434568716</v>
      </c>
      <c r="L49" s="781">
        <v>0.20770632640131501</v>
      </c>
      <c r="M49" s="702">
        <v>0.20770632640131501</v>
      </c>
      <c r="N49" s="836">
        <v>12.341331799606399</v>
      </c>
      <c r="O49" s="781">
        <v>14.5660840143498</v>
      </c>
      <c r="P49" s="781">
        <v>15.462837639283499</v>
      </c>
      <c r="Q49" s="781">
        <v>0.36160977882623002</v>
      </c>
      <c r="R49" s="702">
        <v>0.36160977882623002</v>
      </c>
      <c r="S49" s="781">
        <v>6.8335177386900501</v>
      </c>
      <c r="T49" s="781">
        <v>11.635326415625601</v>
      </c>
      <c r="U49" s="781">
        <v>12.452688947520301</v>
      </c>
      <c r="V49" s="781">
        <v>0.30264317156569098</v>
      </c>
      <c r="W49" s="702">
        <v>0.303931729496276</v>
      </c>
      <c r="X49" s="781">
        <v>3.8429858689154002</v>
      </c>
      <c r="Y49" s="781">
        <v>7.4448888446184096</v>
      </c>
      <c r="Z49" s="781">
        <v>7.9188838575445404</v>
      </c>
      <c r="AA49" s="781">
        <v>0.157138083771651</v>
      </c>
      <c r="AB49" s="702">
        <v>0.157138083771651</v>
      </c>
      <c r="AC49" s="781">
        <v>5.0709060644072697</v>
      </c>
      <c r="AD49" s="781">
        <v>9.7372247135800993</v>
      </c>
      <c r="AE49" s="781">
        <v>10.000583252179</v>
      </c>
      <c r="AF49" s="781">
        <v>0.236516441412363</v>
      </c>
      <c r="AG49" s="702">
        <v>0.236516441412363</v>
      </c>
      <c r="AH49" s="836">
        <v>46.474706385153603</v>
      </c>
      <c r="AI49" s="836">
        <v>49.673573370474003</v>
      </c>
      <c r="AJ49" s="836">
        <v>55.586169534786997</v>
      </c>
      <c r="AK49" s="781">
        <v>0.63425657581898898</v>
      </c>
      <c r="AL49" s="702">
        <v>0.63425657581898898</v>
      </c>
      <c r="AM49" s="781">
        <v>14.1445403424093</v>
      </c>
      <c r="AN49" s="781">
        <v>16.181711784859701</v>
      </c>
      <c r="AO49" s="781">
        <v>17.3834875750271</v>
      </c>
      <c r="AP49" s="781">
        <v>0.41616846005247599</v>
      </c>
      <c r="AQ49" s="702">
        <v>0.41616846005247599</v>
      </c>
    </row>
    <row r="50" spans="1:43" ht="15" thickBot="1" x14ac:dyDescent="0.35">
      <c r="A50" s="514"/>
      <c r="B50" s="1563" t="s">
        <v>1563</v>
      </c>
      <c r="C50" s="137" t="s">
        <v>265</v>
      </c>
      <c r="D50" s="674">
        <v>3.4870231768203301</v>
      </c>
      <c r="E50" s="674">
        <v>34.719025640385297</v>
      </c>
      <c r="F50" s="674">
        <v>35.262390365622103</v>
      </c>
      <c r="G50" s="500">
        <v>1.4610859450698299</v>
      </c>
      <c r="H50" s="699">
        <v>1.4610859450698299</v>
      </c>
      <c r="I50" s="674">
        <v>16.577205563549601</v>
      </c>
      <c r="J50" s="500">
        <v>46.648252801162798</v>
      </c>
      <c r="K50" s="500">
        <v>49.257474788584602</v>
      </c>
      <c r="L50" s="500">
        <v>1.5100750578622</v>
      </c>
      <c r="M50" s="699">
        <v>1.5100750578622</v>
      </c>
      <c r="N50" s="674">
        <v>8.2587833771486707</v>
      </c>
      <c r="O50" s="500">
        <v>35.029077746340299</v>
      </c>
      <c r="P50" s="500">
        <v>35.579599307546403</v>
      </c>
      <c r="Q50" s="500">
        <v>1.5780172630606799</v>
      </c>
      <c r="R50" s="699">
        <v>1.5780172630606799</v>
      </c>
      <c r="S50" s="674">
        <v>17.137484248852001</v>
      </c>
      <c r="T50" s="500">
        <v>39.032560564912202</v>
      </c>
      <c r="U50" s="500">
        <v>39.6059338886406</v>
      </c>
      <c r="V50" s="500">
        <v>1.3210131168621999</v>
      </c>
      <c r="W50" s="699">
        <v>1.3210131168621999</v>
      </c>
      <c r="X50" s="500">
        <v>10.693132516147701</v>
      </c>
      <c r="Y50" s="500">
        <v>37.211123744235799</v>
      </c>
      <c r="Z50" s="500">
        <v>40.204058355826199</v>
      </c>
      <c r="AA50" s="500">
        <v>1.37740393784724</v>
      </c>
      <c r="AB50" s="699">
        <v>1.37740393784724</v>
      </c>
      <c r="AC50" s="674">
        <v>17.903754539245401</v>
      </c>
      <c r="AD50" s="500">
        <v>46.752471071353497</v>
      </c>
      <c r="AE50" s="500">
        <v>50.078990594037997</v>
      </c>
      <c r="AF50" s="500">
        <v>1.68132521245995</v>
      </c>
      <c r="AG50" s="699">
        <v>1.68132521245995</v>
      </c>
      <c r="AH50" s="674">
        <v>14.607395450104001</v>
      </c>
      <c r="AI50" s="674">
        <v>47.220713691022503</v>
      </c>
      <c r="AJ50" s="674">
        <v>49.398995260032301</v>
      </c>
      <c r="AK50" s="674">
        <v>0.90640734457608096</v>
      </c>
      <c r="AL50" s="1121">
        <v>0.90640734457608096</v>
      </c>
      <c r="AM50" s="674">
        <v>6.0842062070378002</v>
      </c>
      <c r="AN50" s="500">
        <v>47.996053340986599</v>
      </c>
      <c r="AO50" s="500">
        <v>48.949931446533597</v>
      </c>
      <c r="AP50" s="500">
        <v>1.60929227653384</v>
      </c>
      <c r="AQ50" s="699">
        <v>1.60929227653384</v>
      </c>
    </row>
    <row r="51" spans="1:43" ht="15" thickBot="1" x14ac:dyDescent="0.35">
      <c r="A51" s="514"/>
      <c r="B51" s="1373"/>
      <c r="C51" s="139" t="s">
        <v>17</v>
      </c>
      <c r="D51" s="529">
        <v>26</v>
      </c>
      <c r="E51" s="529">
        <v>26</v>
      </c>
      <c r="F51" s="529">
        <v>26</v>
      </c>
      <c r="G51" s="496">
        <v>26</v>
      </c>
      <c r="H51" s="528">
        <v>26</v>
      </c>
      <c r="I51" s="529">
        <v>56</v>
      </c>
      <c r="J51" s="496">
        <v>56</v>
      </c>
      <c r="K51" s="496">
        <v>56</v>
      </c>
      <c r="L51" s="496">
        <v>56</v>
      </c>
      <c r="M51" s="528">
        <v>56</v>
      </c>
      <c r="N51" s="529">
        <v>42</v>
      </c>
      <c r="O51" s="496">
        <v>42</v>
      </c>
      <c r="P51" s="496">
        <v>42</v>
      </c>
      <c r="Q51" s="496">
        <v>42</v>
      </c>
      <c r="R51" s="528">
        <v>42</v>
      </c>
      <c r="S51" s="529">
        <v>48</v>
      </c>
      <c r="T51" s="496">
        <v>48</v>
      </c>
      <c r="U51" s="496">
        <v>48</v>
      </c>
      <c r="V51" s="496">
        <v>48</v>
      </c>
      <c r="W51" s="528">
        <v>48</v>
      </c>
      <c r="X51" s="496">
        <v>159</v>
      </c>
      <c r="Y51" s="496">
        <v>159</v>
      </c>
      <c r="Z51" s="496">
        <v>159</v>
      </c>
      <c r="AA51" s="496">
        <v>159</v>
      </c>
      <c r="AB51" s="528">
        <v>159</v>
      </c>
      <c r="AC51" s="529">
        <v>72</v>
      </c>
      <c r="AD51" s="496">
        <v>72</v>
      </c>
      <c r="AE51" s="496">
        <v>72</v>
      </c>
      <c r="AF51" s="496">
        <v>72</v>
      </c>
      <c r="AG51" s="528">
        <v>72</v>
      </c>
      <c r="AH51" s="529">
        <v>15</v>
      </c>
      <c r="AI51" s="529">
        <v>15</v>
      </c>
      <c r="AJ51" s="529">
        <v>15</v>
      </c>
      <c r="AK51" s="529">
        <v>15</v>
      </c>
      <c r="AL51" s="895">
        <v>15</v>
      </c>
      <c r="AM51" s="529">
        <v>21</v>
      </c>
      <c r="AN51" s="496">
        <v>21</v>
      </c>
      <c r="AO51" s="496">
        <v>21</v>
      </c>
      <c r="AP51" s="496">
        <v>21</v>
      </c>
      <c r="AQ51" s="528">
        <v>21</v>
      </c>
    </row>
    <row r="52" spans="1:43" ht="15" thickBot="1" x14ac:dyDescent="0.35">
      <c r="A52" s="514"/>
      <c r="B52" s="1373"/>
      <c r="C52" s="139" t="s">
        <v>18</v>
      </c>
      <c r="D52" s="529">
        <v>19</v>
      </c>
      <c r="E52" s="529">
        <v>19</v>
      </c>
      <c r="F52" s="529">
        <v>19</v>
      </c>
      <c r="G52" s="496">
        <v>19</v>
      </c>
      <c r="H52" s="528">
        <v>19</v>
      </c>
      <c r="I52" s="529">
        <v>58</v>
      </c>
      <c r="J52" s="496">
        <v>58</v>
      </c>
      <c r="K52" s="496">
        <v>58</v>
      </c>
      <c r="L52" s="496">
        <v>58</v>
      </c>
      <c r="M52" s="528">
        <v>58</v>
      </c>
      <c r="N52" s="529">
        <v>32</v>
      </c>
      <c r="O52" s="496">
        <v>32</v>
      </c>
      <c r="P52" s="496">
        <v>32</v>
      </c>
      <c r="Q52" s="496">
        <v>32</v>
      </c>
      <c r="R52" s="528">
        <v>32</v>
      </c>
      <c r="S52" s="529">
        <v>36</v>
      </c>
      <c r="T52" s="496">
        <v>36</v>
      </c>
      <c r="U52" s="496">
        <v>36</v>
      </c>
      <c r="V52" s="496">
        <v>36</v>
      </c>
      <c r="W52" s="528">
        <v>36</v>
      </c>
      <c r="X52" s="496">
        <v>120</v>
      </c>
      <c r="Y52" s="496">
        <v>120</v>
      </c>
      <c r="Z52" s="496">
        <v>120</v>
      </c>
      <c r="AA52" s="496">
        <v>120</v>
      </c>
      <c r="AB52" s="528">
        <v>120</v>
      </c>
      <c r="AC52" s="529">
        <v>77</v>
      </c>
      <c r="AD52" s="496">
        <v>77</v>
      </c>
      <c r="AE52" s="496">
        <v>77</v>
      </c>
      <c r="AF52" s="496">
        <v>77</v>
      </c>
      <c r="AG52" s="528">
        <v>77</v>
      </c>
      <c r="AH52" s="529">
        <v>11</v>
      </c>
      <c r="AI52" s="529">
        <v>11</v>
      </c>
      <c r="AJ52" s="529">
        <v>11</v>
      </c>
      <c r="AK52" s="529">
        <v>11</v>
      </c>
      <c r="AL52" s="895">
        <v>11</v>
      </c>
      <c r="AM52" s="529">
        <v>27</v>
      </c>
      <c r="AN52" s="496">
        <v>27</v>
      </c>
      <c r="AO52" s="496">
        <v>27</v>
      </c>
      <c r="AP52" s="496">
        <v>27</v>
      </c>
      <c r="AQ52" s="528">
        <v>27</v>
      </c>
    </row>
    <row r="53" spans="1:43" ht="15" thickBot="1" x14ac:dyDescent="0.35">
      <c r="A53" s="514"/>
      <c r="B53" s="1373"/>
      <c r="C53" s="139" t="s">
        <v>252</v>
      </c>
      <c r="D53" s="661">
        <v>0.82399999999999995</v>
      </c>
      <c r="E53" s="529">
        <v>20</v>
      </c>
      <c r="F53" s="529">
        <v>20</v>
      </c>
      <c r="G53" s="496">
        <v>1</v>
      </c>
      <c r="H53" s="528">
        <v>1</v>
      </c>
      <c r="I53" s="661">
        <v>1.3460000000000001</v>
      </c>
      <c r="J53" s="496">
        <v>35</v>
      </c>
      <c r="K53" s="496">
        <v>40</v>
      </c>
      <c r="L53" s="496">
        <v>1</v>
      </c>
      <c r="M53" s="528">
        <v>1</v>
      </c>
      <c r="N53" s="529">
        <v>2</v>
      </c>
      <c r="O53" s="496">
        <v>25</v>
      </c>
      <c r="P53" s="496">
        <v>25</v>
      </c>
      <c r="Q53" s="496">
        <v>2</v>
      </c>
      <c r="R53" s="528">
        <v>2</v>
      </c>
      <c r="S53" s="661">
        <v>0.96499999999999997</v>
      </c>
      <c r="T53" s="496">
        <v>22</v>
      </c>
      <c r="U53" s="496">
        <v>22</v>
      </c>
      <c r="V53" s="496">
        <v>1</v>
      </c>
      <c r="W53" s="528">
        <v>1</v>
      </c>
      <c r="X53" s="493">
        <v>1.228</v>
      </c>
      <c r="Y53" s="496">
        <v>20</v>
      </c>
      <c r="Z53" s="496">
        <v>25</v>
      </c>
      <c r="AA53" s="496">
        <v>2</v>
      </c>
      <c r="AB53" s="528">
        <v>2</v>
      </c>
      <c r="AC53" s="661">
        <v>1.9670000000000001</v>
      </c>
      <c r="AD53" s="496">
        <v>20</v>
      </c>
      <c r="AE53" s="496">
        <v>20</v>
      </c>
      <c r="AF53" s="496">
        <v>2</v>
      </c>
      <c r="AG53" s="528">
        <v>2</v>
      </c>
      <c r="AH53" s="496">
        <v>0</v>
      </c>
      <c r="AI53" s="496">
        <v>0</v>
      </c>
      <c r="AJ53" s="496">
        <v>0</v>
      </c>
      <c r="AK53" s="496">
        <v>0</v>
      </c>
      <c r="AL53" s="528">
        <v>0</v>
      </c>
      <c r="AM53" s="529">
        <v>2</v>
      </c>
      <c r="AN53" s="496">
        <v>30</v>
      </c>
      <c r="AO53" s="496">
        <v>30</v>
      </c>
      <c r="AP53" s="496">
        <v>1</v>
      </c>
      <c r="AQ53" s="528">
        <v>1</v>
      </c>
    </row>
    <row r="54" spans="1:43" ht="15" thickBot="1" x14ac:dyDescent="0.35">
      <c r="A54" s="514"/>
      <c r="B54" s="1373"/>
      <c r="C54" s="139" t="s">
        <v>287</v>
      </c>
      <c r="D54" s="661">
        <v>4.9763256560473996</v>
      </c>
      <c r="E54" s="661">
        <v>41.029028388263797</v>
      </c>
      <c r="F54" s="661">
        <v>41.662227384525998</v>
      </c>
      <c r="G54" s="493">
        <v>1.4206265653321799</v>
      </c>
      <c r="H54" s="701">
        <v>1.4206265653321799</v>
      </c>
      <c r="I54" s="661">
        <v>44.6069731187375</v>
      </c>
      <c r="J54" s="493">
        <v>57.365117336823403</v>
      </c>
      <c r="K54" s="493">
        <v>58.363272150550202</v>
      </c>
      <c r="L54" s="493">
        <v>1.7837950777981399</v>
      </c>
      <c r="M54" s="701">
        <v>1.7837950777981399</v>
      </c>
      <c r="N54" s="661">
        <v>18.5559484954819</v>
      </c>
      <c r="O54" s="493">
        <v>39.834739013998302</v>
      </c>
      <c r="P54" s="493">
        <v>41.5572611747899</v>
      </c>
      <c r="Q54" s="493">
        <v>1.56016682209202</v>
      </c>
      <c r="R54" s="701">
        <v>1.56016682209202</v>
      </c>
      <c r="S54" s="661">
        <v>43.097565705870501</v>
      </c>
      <c r="T54" s="493">
        <v>51.147286980755602</v>
      </c>
      <c r="U54" s="493">
        <v>51.571202826871399</v>
      </c>
      <c r="V54" s="493">
        <v>1.48304782050221</v>
      </c>
      <c r="W54" s="701">
        <v>1.48304782050221</v>
      </c>
      <c r="X54" s="493">
        <v>27.2222924725416</v>
      </c>
      <c r="Y54" s="493">
        <v>51.1750923987222</v>
      </c>
      <c r="Z54" s="493">
        <v>55.687671685744903</v>
      </c>
      <c r="AA54" s="493">
        <v>1.4252284651863301</v>
      </c>
      <c r="AB54" s="701">
        <v>1.4252284651863301</v>
      </c>
      <c r="AC54" s="661">
        <v>66.653077732870599</v>
      </c>
      <c r="AD54" s="493">
        <v>87.913788968572206</v>
      </c>
      <c r="AE54" s="493">
        <v>91.592447624433703</v>
      </c>
      <c r="AF54" s="493">
        <v>1.7718137116666099</v>
      </c>
      <c r="AG54" s="701">
        <v>1.7718137116666099</v>
      </c>
      <c r="AH54" s="661">
        <v>33.599524573815998</v>
      </c>
      <c r="AI54" s="661">
        <v>80.111322396436805</v>
      </c>
      <c r="AJ54" s="661">
        <v>80.683253310532194</v>
      </c>
      <c r="AK54" s="661">
        <v>1.1804076395398999</v>
      </c>
      <c r="AL54" s="896">
        <v>1.1804076395398999</v>
      </c>
      <c r="AM54" s="661">
        <v>8.6901274357339293</v>
      </c>
      <c r="AN54" s="493">
        <v>60.067398616767598</v>
      </c>
      <c r="AO54" s="493">
        <v>59.961870053592698</v>
      </c>
      <c r="AP54" s="493">
        <v>1.6402741806548899</v>
      </c>
      <c r="AQ54" s="701">
        <v>1.6402741806548899</v>
      </c>
    </row>
    <row r="55" spans="1:43" x14ac:dyDescent="0.3">
      <c r="A55" s="521"/>
      <c r="B55" s="1374"/>
      <c r="C55" s="157" t="s">
        <v>254</v>
      </c>
      <c r="D55" s="836">
        <v>2.1409313736476201</v>
      </c>
      <c r="E55" s="836">
        <v>17.651645044565399</v>
      </c>
      <c r="F55" s="836">
        <v>17.9240620225846</v>
      </c>
      <c r="G55" s="781">
        <v>0.61118668555399402</v>
      </c>
      <c r="H55" s="702">
        <v>0.61118668555399402</v>
      </c>
      <c r="I55" s="836">
        <v>10.983974381426799</v>
      </c>
      <c r="J55" s="781">
        <v>14.1255264628241</v>
      </c>
      <c r="K55" s="781">
        <v>14.371311059629001</v>
      </c>
      <c r="L55" s="781">
        <v>0.43923983329009397</v>
      </c>
      <c r="M55" s="702">
        <v>0.43923983329009397</v>
      </c>
      <c r="N55" s="836">
        <v>6.1514701773869902</v>
      </c>
      <c r="O55" s="781">
        <v>13.205587907741201</v>
      </c>
      <c r="P55" s="781">
        <v>13.776620086698699</v>
      </c>
      <c r="Q55" s="781">
        <v>0.517209868317133</v>
      </c>
      <c r="R55" s="702">
        <v>0.517209868317133</v>
      </c>
      <c r="S55" s="836">
        <v>13.470144161369801</v>
      </c>
      <c r="T55" s="781">
        <v>15.986084545835199</v>
      </c>
      <c r="U55" s="781">
        <v>16.1185794435387</v>
      </c>
      <c r="V55" s="781">
        <v>0.463526596297965</v>
      </c>
      <c r="W55" s="702">
        <v>0.463526596297965</v>
      </c>
      <c r="X55" s="781">
        <v>4.6602029051246197</v>
      </c>
      <c r="Y55" s="781">
        <v>8.7606991404967403</v>
      </c>
      <c r="Z55" s="781">
        <v>9.5332106813304307</v>
      </c>
      <c r="AA55" s="781">
        <v>0.24398583773306801</v>
      </c>
      <c r="AB55" s="702">
        <v>0.24398583773306801</v>
      </c>
      <c r="AC55" s="836">
        <v>14.244447174286501</v>
      </c>
      <c r="AD55" s="781">
        <v>18.7880794923386</v>
      </c>
      <c r="AE55" s="781">
        <v>19.574246623369799</v>
      </c>
      <c r="AF55" s="781">
        <v>0.37865478499974498</v>
      </c>
      <c r="AG55" s="702">
        <v>0.37865478499974498</v>
      </c>
      <c r="AH55" s="836">
        <v>18.9979851252711</v>
      </c>
      <c r="AI55" s="836">
        <v>45.296882338607702</v>
      </c>
      <c r="AJ55" s="836">
        <v>45.62026593217</v>
      </c>
      <c r="AK55" s="836">
        <v>0.66743107416500003</v>
      </c>
      <c r="AL55" s="897">
        <v>0.66743107416500003</v>
      </c>
      <c r="AM55" s="836">
        <v>3.1362813586871399</v>
      </c>
      <c r="AN55" s="781">
        <v>21.6784234684457</v>
      </c>
      <c r="AO55" s="781">
        <v>21.6403380355286</v>
      </c>
      <c r="AP55" s="781">
        <v>0.59197766361516002</v>
      </c>
      <c r="AQ55" s="702">
        <v>0.59197766361516002</v>
      </c>
    </row>
    <row r="56" spans="1:43" ht="15" thickBot="1" x14ac:dyDescent="0.35">
      <c r="A56" s="1562" t="s">
        <v>541</v>
      </c>
      <c r="B56" s="1563" t="s">
        <v>542</v>
      </c>
      <c r="C56" s="137" t="s">
        <v>265</v>
      </c>
      <c r="D56" s="500">
        <v>49.221115171027698</v>
      </c>
      <c r="E56" s="500">
        <v>74.517692106654707</v>
      </c>
      <c r="F56" s="500">
        <v>79.395410593591507</v>
      </c>
      <c r="G56" s="500">
        <v>3.3310105307944902</v>
      </c>
      <c r="H56" s="699">
        <v>3.3310105307944902</v>
      </c>
      <c r="I56" s="493">
        <v>41.2076663509132</v>
      </c>
      <c r="J56" s="493">
        <v>76.714588210641693</v>
      </c>
      <c r="K56" s="493">
        <v>82.936687657645393</v>
      </c>
      <c r="L56" s="493">
        <v>2.9615385534462302</v>
      </c>
      <c r="M56" s="701">
        <v>2.9640735595960801</v>
      </c>
      <c r="N56" s="493">
        <v>41.0273317356653</v>
      </c>
      <c r="O56" s="493">
        <v>81.528565156560902</v>
      </c>
      <c r="P56" s="493">
        <v>86.301512679442098</v>
      </c>
      <c r="Q56" s="493">
        <v>2.8572402248455</v>
      </c>
      <c r="R56" s="701">
        <v>2.8572402248455</v>
      </c>
      <c r="S56" s="493">
        <v>34.782681104006201</v>
      </c>
      <c r="T56" s="493">
        <v>70.815388626494695</v>
      </c>
      <c r="U56" s="493">
        <v>74.005391125110506</v>
      </c>
      <c r="V56" s="493">
        <v>2.8094298686889299</v>
      </c>
      <c r="W56" s="701">
        <v>2.83529409475118</v>
      </c>
      <c r="X56" s="493">
        <v>38.685996426339003</v>
      </c>
      <c r="Y56" s="493">
        <v>80.763342564522404</v>
      </c>
      <c r="Z56" s="493">
        <v>86.472243316803798</v>
      </c>
      <c r="AA56" s="493">
        <v>2.73122378140864</v>
      </c>
      <c r="AB56" s="701">
        <v>2.7343841121838199</v>
      </c>
      <c r="AC56" s="493">
        <v>38.169125593977199</v>
      </c>
      <c r="AD56" s="493">
        <v>74.008582374115704</v>
      </c>
      <c r="AE56" s="493">
        <v>82.376192996012307</v>
      </c>
      <c r="AF56" s="493">
        <v>2.8778225183953698</v>
      </c>
      <c r="AG56" s="701">
        <v>2.8918431219743002</v>
      </c>
      <c r="AH56" s="493">
        <v>39.903199983331703</v>
      </c>
      <c r="AI56" s="493">
        <v>73.917567133171204</v>
      </c>
      <c r="AJ56" s="493">
        <v>77.487112521125397</v>
      </c>
      <c r="AK56" s="493">
        <v>3.3692577298021198</v>
      </c>
      <c r="AL56" s="701">
        <v>3.3692577298021198</v>
      </c>
      <c r="AM56" s="493">
        <v>57.803361271428003</v>
      </c>
      <c r="AN56" s="493">
        <v>114.587278068567</v>
      </c>
      <c r="AO56" s="493">
        <v>122.243477223486</v>
      </c>
      <c r="AP56" s="493">
        <v>3.4856315706097298</v>
      </c>
      <c r="AQ56" s="701">
        <v>3.4856315706097298</v>
      </c>
    </row>
    <row r="57" spans="1:43" ht="15" thickBot="1" x14ac:dyDescent="0.35">
      <c r="A57" s="1368"/>
      <c r="B57" s="1373"/>
      <c r="C57" s="139" t="s">
        <v>17</v>
      </c>
      <c r="D57" s="496">
        <v>118</v>
      </c>
      <c r="E57" s="496">
        <v>118</v>
      </c>
      <c r="F57" s="496">
        <v>118</v>
      </c>
      <c r="G57" s="496">
        <v>118</v>
      </c>
      <c r="H57" s="528">
        <v>118</v>
      </c>
      <c r="I57" s="496">
        <v>361</v>
      </c>
      <c r="J57" s="496">
        <v>361</v>
      </c>
      <c r="K57" s="496">
        <v>361</v>
      </c>
      <c r="L57" s="496">
        <v>361</v>
      </c>
      <c r="M57" s="528">
        <v>361</v>
      </c>
      <c r="N57" s="496">
        <v>192</v>
      </c>
      <c r="O57" s="496">
        <v>192</v>
      </c>
      <c r="P57" s="496">
        <v>192</v>
      </c>
      <c r="Q57" s="496">
        <v>192</v>
      </c>
      <c r="R57" s="528">
        <v>192</v>
      </c>
      <c r="S57" s="496">
        <v>217</v>
      </c>
      <c r="T57" s="496">
        <v>217</v>
      </c>
      <c r="U57" s="496">
        <v>217</v>
      </c>
      <c r="V57" s="496">
        <v>217</v>
      </c>
      <c r="W57" s="528">
        <v>217</v>
      </c>
      <c r="X57" s="496">
        <v>850</v>
      </c>
      <c r="Y57" s="496">
        <v>850</v>
      </c>
      <c r="Z57" s="496">
        <v>850</v>
      </c>
      <c r="AA57" s="496">
        <v>850</v>
      </c>
      <c r="AB57" s="528">
        <v>850</v>
      </c>
      <c r="AC57" s="496">
        <v>247</v>
      </c>
      <c r="AD57" s="496">
        <v>247</v>
      </c>
      <c r="AE57" s="496">
        <v>247</v>
      </c>
      <c r="AF57" s="496">
        <v>247</v>
      </c>
      <c r="AG57" s="528">
        <v>247</v>
      </c>
      <c r="AH57" s="496">
        <v>66</v>
      </c>
      <c r="AI57" s="496">
        <v>66</v>
      </c>
      <c r="AJ57" s="496">
        <v>66</v>
      </c>
      <c r="AK57" s="496">
        <v>66</v>
      </c>
      <c r="AL57" s="528">
        <v>66</v>
      </c>
      <c r="AM57" s="496">
        <v>88</v>
      </c>
      <c r="AN57" s="496">
        <v>88</v>
      </c>
      <c r="AO57" s="496">
        <v>88</v>
      </c>
      <c r="AP57" s="496">
        <v>88</v>
      </c>
      <c r="AQ57" s="528">
        <v>88</v>
      </c>
    </row>
    <row r="58" spans="1:43" ht="15" thickBot="1" x14ac:dyDescent="0.35">
      <c r="A58" s="1368"/>
      <c r="B58" s="1373"/>
      <c r="C58" s="139" t="s">
        <v>18</v>
      </c>
      <c r="D58" s="496">
        <v>97</v>
      </c>
      <c r="E58" s="496">
        <v>97</v>
      </c>
      <c r="F58" s="496">
        <v>97</v>
      </c>
      <c r="G58" s="496">
        <v>97</v>
      </c>
      <c r="H58" s="528">
        <v>97</v>
      </c>
      <c r="I58" s="496">
        <v>299</v>
      </c>
      <c r="J58" s="496">
        <v>299</v>
      </c>
      <c r="K58" s="496">
        <v>299</v>
      </c>
      <c r="L58" s="496">
        <v>299</v>
      </c>
      <c r="M58" s="528">
        <v>299</v>
      </c>
      <c r="N58" s="496">
        <v>129</v>
      </c>
      <c r="O58" s="496">
        <v>129</v>
      </c>
      <c r="P58" s="496">
        <v>129</v>
      </c>
      <c r="Q58" s="496">
        <v>129</v>
      </c>
      <c r="R58" s="528">
        <v>129</v>
      </c>
      <c r="S58" s="496">
        <v>149</v>
      </c>
      <c r="T58" s="496">
        <v>149</v>
      </c>
      <c r="U58" s="496">
        <v>149</v>
      </c>
      <c r="V58" s="496">
        <v>149</v>
      </c>
      <c r="W58" s="528">
        <v>149</v>
      </c>
      <c r="X58" s="496">
        <v>555</v>
      </c>
      <c r="Y58" s="496">
        <v>555</v>
      </c>
      <c r="Z58" s="496">
        <v>555</v>
      </c>
      <c r="AA58" s="496">
        <v>555</v>
      </c>
      <c r="AB58" s="528">
        <v>555</v>
      </c>
      <c r="AC58" s="496">
        <v>239</v>
      </c>
      <c r="AD58" s="496">
        <v>239</v>
      </c>
      <c r="AE58" s="496">
        <v>239</v>
      </c>
      <c r="AF58" s="496">
        <v>239</v>
      </c>
      <c r="AG58" s="528">
        <v>239</v>
      </c>
      <c r="AH58" s="496">
        <v>48</v>
      </c>
      <c r="AI58" s="496">
        <v>48</v>
      </c>
      <c r="AJ58" s="496">
        <v>48</v>
      </c>
      <c r="AK58" s="496">
        <v>48</v>
      </c>
      <c r="AL58" s="528">
        <v>48</v>
      </c>
      <c r="AM58" s="496">
        <v>92</v>
      </c>
      <c r="AN58" s="496">
        <v>92</v>
      </c>
      <c r="AO58" s="496">
        <v>92</v>
      </c>
      <c r="AP58" s="496">
        <v>92</v>
      </c>
      <c r="AQ58" s="528">
        <v>92</v>
      </c>
    </row>
    <row r="59" spans="1:43" ht="15" thickBot="1" x14ac:dyDescent="0.35">
      <c r="A59" s="1368"/>
      <c r="B59" s="1373"/>
      <c r="C59" s="139" t="s">
        <v>252</v>
      </c>
      <c r="D59" s="493">
        <v>32.848999999999997</v>
      </c>
      <c r="E59" s="496">
        <v>65</v>
      </c>
      <c r="F59" s="496">
        <v>65</v>
      </c>
      <c r="G59" s="496">
        <v>3</v>
      </c>
      <c r="H59" s="528">
        <v>3</v>
      </c>
      <c r="I59" s="493">
        <v>17.57</v>
      </c>
      <c r="J59" s="496">
        <v>60</v>
      </c>
      <c r="K59" s="496">
        <v>60</v>
      </c>
      <c r="L59" s="496">
        <v>3</v>
      </c>
      <c r="M59" s="528">
        <v>3</v>
      </c>
      <c r="N59" s="493">
        <v>22.606000000000002</v>
      </c>
      <c r="O59" s="496">
        <v>60</v>
      </c>
      <c r="P59" s="496">
        <v>75</v>
      </c>
      <c r="Q59" s="496">
        <v>3</v>
      </c>
      <c r="R59" s="528">
        <v>3</v>
      </c>
      <c r="S59" s="493">
        <v>13.018000000000001</v>
      </c>
      <c r="T59" s="496">
        <v>45</v>
      </c>
      <c r="U59" s="496">
        <v>45</v>
      </c>
      <c r="V59" s="496">
        <v>2</v>
      </c>
      <c r="W59" s="528">
        <v>2</v>
      </c>
      <c r="X59" s="493">
        <v>16.384</v>
      </c>
      <c r="Y59" s="496">
        <v>58</v>
      </c>
      <c r="Z59" s="496">
        <v>60</v>
      </c>
      <c r="AA59" s="496">
        <v>2</v>
      </c>
      <c r="AB59" s="528">
        <v>2</v>
      </c>
      <c r="AC59" s="493">
        <v>17.997</v>
      </c>
      <c r="AD59" s="496">
        <v>55</v>
      </c>
      <c r="AE59" s="496">
        <v>60</v>
      </c>
      <c r="AF59" s="496">
        <v>3</v>
      </c>
      <c r="AG59" s="528">
        <v>3</v>
      </c>
      <c r="AH59" s="493">
        <v>13.244999999999999</v>
      </c>
      <c r="AI59" s="496">
        <v>60</v>
      </c>
      <c r="AJ59" s="496">
        <v>60</v>
      </c>
      <c r="AK59" s="496">
        <v>4</v>
      </c>
      <c r="AL59" s="528">
        <v>4</v>
      </c>
      <c r="AM59" s="493">
        <v>15.701000000000001</v>
      </c>
      <c r="AN59" s="496">
        <v>70</v>
      </c>
      <c r="AO59" s="496">
        <v>70</v>
      </c>
      <c r="AP59" s="496">
        <v>3</v>
      </c>
      <c r="AQ59" s="528">
        <v>3</v>
      </c>
    </row>
    <row r="60" spans="1:43" ht="15" thickBot="1" x14ac:dyDescent="0.35">
      <c r="A60" s="1368"/>
      <c r="B60" s="1373"/>
      <c r="C60" s="139" t="s">
        <v>287</v>
      </c>
      <c r="D60" s="493">
        <v>53.866048730414199</v>
      </c>
      <c r="E60" s="493">
        <v>59.1643320278163</v>
      </c>
      <c r="F60" s="493">
        <v>68.712977503228103</v>
      </c>
      <c r="G60" s="493">
        <v>1.9167068284364901</v>
      </c>
      <c r="H60" s="701">
        <v>1.9167068284364901</v>
      </c>
      <c r="I60" s="493">
        <v>63.843299638001398</v>
      </c>
      <c r="J60" s="493">
        <v>78.237711684815096</v>
      </c>
      <c r="K60" s="493">
        <v>88.961942549182098</v>
      </c>
      <c r="L60" s="493">
        <v>2.1164811779442099</v>
      </c>
      <c r="M60" s="701">
        <v>2.11952809548501</v>
      </c>
      <c r="N60" s="493">
        <v>55.248267348707202</v>
      </c>
      <c r="O60" s="493">
        <v>82.952833734283303</v>
      </c>
      <c r="P60" s="493">
        <v>88.4440449955368</v>
      </c>
      <c r="Q60" s="493">
        <v>1.83938278346205</v>
      </c>
      <c r="R60" s="701">
        <v>1.83938278346205</v>
      </c>
      <c r="S60" s="493">
        <v>48.054195505169901</v>
      </c>
      <c r="T60" s="493">
        <v>79.379896883622493</v>
      </c>
      <c r="U60" s="493">
        <v>82.7785876867637</v>
      </c>
      <c r="V60" s="493">
        <v>2.2954456836595099</v>
      </c>
      <c r="W60" s="701">
        <v>2.2911198001948399</v>
      </c>
      <c r="X60" s="493">
        <v>60.381091892057299</v>
      </c>
      <c r="Y60" s="493">
        <v>91.167701168109403</v>
      </c>
      <c r="Z60" s="493">
        <v>98.148406433698099</v>
      </c>
      <c r="AA60" s="493">
        <v>1.8153826678144001</v>
      </c>
      <c r="AB60" s="701">
        <v>1.8149766112965999</v>
      </c>
      <c r="AC60" s="493">
        <v>50.608632034535503</v>
      </c>
      <c r="AD60" s="493">
        <v>68.440478064744099</v>
      </c>
      <c r="AE60" s="493">
        <v>83.503701457285601</v>
      </c>
      <c r="AF60" s="493">
        <v>1.9043869884732401</v>
      </c>
      <c r="AG60" s="701">
        <v>1.8993427446020299</v>
      </c>
      <c r="AH60" s="493">
        <v>57.908700495642996</v>
      </c>
      <c r="AI60" s="493">
        <v>72.015157530501497</v>
      </c>
      <c r="AJ60" s="493">
        <v>75.8442717300005</v>
      </c>
      <c r="AK60" s="493">
        <v>1.7486961019339</v>
      </c>
      <c r="AL60" s="701">
        <v>1.7486961019339</v>
      </c>
      <c r="AM60" s="493">
        <v>80.127445648078506</v>
      </c>
      <c r="AN60" s="493">
        <v>136.94753744895701</v>
      </c>
      <c r="AO60" s="493">
        <v>147.002231139613</v>
      </c>
      <c r="AP60" s="493">
        <v>2.20468746565524</v>
      </c>
      <c r="AQ60" s="701">
        <v>2.20468746565524</v>
      </c>
    </row>
    <row r="61" spans="1:43" x14ac:dyDescent="0.3">
      <c r="A61" s="1368"/>
      <c r="B61" s="1374"/>
      <c r="C61" s="157" t="s">
        <v>254</v>
      </c>
      <c r="D61" s="781">
        <v>10.256519407329</v>
      </c>
      <c r="E61" s="781">
        <v>11.265354225292</v>
      </c>
      <c r="F61" s="781">
        <v>13.083491436774001</v>
      </c>
      <c r="G61" s="781">
        <v>0.36495605761629102</v>
      </c>
      <c r="H61" s="702">
        <v>0.36495605761629102</v>
      </c>
      <c r="I61" s="781">
        <v>6.9238951747516797</v>
      </c>
      <c r="J61" s="781">
        <v>8.4849893017694598</v>
      </c>
      <c r="K61" s="781">
        <v>9.64804714426411</v>
      </c>
      <c r="L61" s="781">
        <v>0.22953534511079601</v>
      </c>
      <c r="M61" s="702">
        <v>0.22986578758131801</v>
      </c>
      <c r="N61" s="781">
        <v>9.1220943753786106</v>
      </c>
      <c r="O61" s="781">
        <v>13.6964218851097</v>
      </c>
      <c r="P61" s="781">
        <v>14.603081039579401</v>
      </c>
      <c r="Q61" s="781">
        <v>0.30370225435820802</v>
      </c>
      <c r="R61" s="702">
        <v>0.30370225435820802</v>
      </c>
      <c r="S61" s="781">
        <v>7.3825930645570104</v>
      </c>
      <c r="T61" s="781">
        <v>12.195178174093799</v>
      </c>
      <c r="U61" s="781">
        <v>12.717320952431299</v>
      </c>
      <c r="V61" s="781">
        <v>0.35265061054718599</v>
      </c>
      <c r="W61" s="702">
        <v>0.35198602263912498</v>
      </c>
      <c r="X61" s="781">
        <v>4.8064588037275904</v>
      </c>
      <c r="Y61" s="781">
        <v>7.2571360696560498</v>
      </c>
      <c r="Z61" s="781">
        <v>7.8128145317149604</v>
      </c>
      <c r="AA61" s="781">
        <v>0.144508185135996</v>
      </c>
      <c r="AB61" s="702">
        <v>0.14447586220403699</v>
      </c>
      <c r="AC61" s="781">
        <v>6.1389825869016699</v>
      </c>
      <c r="AD61" s="781">
        <v>8.3020403079058696</v>
      </c>
      <c r="AE61" s="781">
        <v>10.1292555949407</v>
      </c>
      <c r="AF61" s="781">
        <v>0.23100799391260701</v>
      </c>
      <c r="AG61" s="702">
        <v>0.23039611162998999</v>
      </c>
      <c r="AH61" s="781">
        <v>15.674509310715001</v>
      </c>
      <c r="AI61" s="781">
        <v>19.4927920599666</v>
      </c>
      <c r="AJ61" s="781">
        <v>20.529242293837001</v>
      </c>
      <c r="AK61" s="781">
        <v>0.473330485691633</v>
      </c>
      <c r="AL61" s="702">
        <v>0.473330485691633</v>
      </c>
      <c r="AM61" s="781">
        <v>15.6660005771061</v>
      </c>
      <c r="AN61" s="781">
        <v>26.775097887574699</v>
      </c>
      <c r="AO61" s="781">
        <v>28.740926648075298</v>
      </c>
      <c r="AP61" s="781">
        <v>0.43104625175483802</v>
      </c>
      <c r="AQ61" s="702">
        <v>0.43104625175483802</v>
      </c>
    </row>
    <row r="62" spans="1:43" ht="15" thickBot="1" x14ac:dyDescent="0.35">
      <c r="A62" s="1368"/>
      <c r="B62" s="1563" t="s">
        <v>543</v>
      </c>
      <c r="C62" s="137" t="s">
        <v>265</v>
      </c>
      <c r="D62" s="500">
        <v>40.601051089191103</v>
      </c>
      <c r="E62" s="500">
        <v>82.890356627775304</v>
      </c>
      <c r="F62" s="500">
        <v>89.122222907908196</v>
      </c>
      <c r="G62" s="500">
        <v>2.6805317563154301</v>
      </c>
      <c r="H62" s="699">
        <v>2.6805317563154301</v>
      </c>
      <c r="I62" s="500">
        <v>39.030228264512601</v>
      </c>
      <c r="J62" s="500">
        <v>85.153299368443498</v>
      </c>
      <c r="K62" s="500">
        <v>89.969861896287796</v>
      </c>
      <c r="L62" s="500">
        <v>3.1560839472220099</v>
      </c>
      <c r="M62" s="699">
        <v>3.1560839472220099</v>
      </c>
      <c r="N62" s="500">
        <v>29.492172517728498</v>
      </c>
      <c r="O62" s="500">
        <v>70.236598023601204</v>
      </c>
      <c r="P62" s="500">
        <v>75.072195752679505</v>
      </c>
      <c r="Q62" s="500">
        <v>2.9515949614964598</v>
      </c>
      <c r="R62" s="699">
        <v>2.9515949614964598</v>
      </c>
      <c r="S62" s="500">
        <v>37.888031761355997</v>
      </c>
      <c r="T62" s="500">
        <v>88.984726675243706</v>
      </c>
      <c r="U62" s="500">
        <v>91.832835305050907</v>
      </c>
      <c r="V62" s="500">
        <v>3.07302154575645</v>
      </c>
      <c r="W62" s="699">
        <v>3.0860738356654198</v>
      </c>
      <c r="X62" s="500">
        <v>36.698796642833798</v>
      </c>
      <c r="Y62" s="500">
        <v>91.6622016747488</v>
      </c>
      <c r="Z62" s="500">
        <v>98.930148380236304</v>
      </c>
      <c r="AA62" s="500">
        <v>3.0179729722444799</v>
      </c>
      <c r="AB62" s="699">
        <v>3.0207690234249398</v>
      </c>
      <c r="AC62" s="500">
        <v>39.322891045242898</v>
      </c>
      <c r="AD62" s="500">
        <v>83.576400113225006</v>
      </c>
      <c r="AE62" s="500">
        <v>89.500150912456206</v>
      </c>
      <c r="AF62" s="500">
        <v>3.2300342316728901</v>
      </c>
      <c r="AG62" s="699">
        <v>3.2365077979774699</v>
      </c>
      <c r="AH62" s="674">
        <v>18.119917562485998</v>
      </c>
      <c r="AI62" s="500">
        <v>73.051375176999599</v>
      </c>
      <c r="AJ62" s="500">
        <v>79.653557139613199</v>
      </c>
      <c r="AK62" s="500">
        <v>2.48418026338783</v>
      </c>
      <c r="AL62" s="699">
        <v>2.48418026338783</v>
      </c>
      <c r="AM62" s="500">
        <v>43.932835453205499</v>
      </c>
      <c r="AN62" s="500">
        <v>94.998453554007497</v>
      </c>
      <c r="AO62" s="500">
        <v>112.067522005369</v>
      </c>
      <c r="AP62" s="500">
        <v>3.7738414301351701</v>
      </c>
      <c r="AQ62" s="699">
        <v>3.7738414301351701</v>
      </c>
    </row>
    <row r="63" spans="1:43" ht="15" thickBot="1" x14ac:dyDescent="0.35">
      <c r="A63" s="1368"/>
      <c r="B63" s="1373"/>
      <c r="C63" s="139" t="s">
        <v>17</v>
      </c>
      <c r="D63" s="496">
        <v>70</v>
      </c>
      <c r="E63" s="496">
        <v>70</v>
      </c>
      <c r="F63" s="496">
        <v>70</v>
      </c>
      <c r="G63" s="496">
        <v>70</v>
      </c>
      <c r="H63" s="528">
        <v>70</v>
      </c>
      <c r="I63" s="496">
        <v>237</v>
      </c>
      <c r="J63" s="496">
        <v>237</v>
      </c>
      <c r="K63" s="496">
        <v>237</v>
      </c>
      <c r="L63" s="496">
        <v>237</v>
      </c>
      <c r="M63" s="528">
        <v>237</v>
      </c>
      <c r="N63" s="496">
        <v>98</v>
      </c>
      <c r="O63" s="496">
        <v>98</v>
      </c>
      <c r="P63" s="496">
        <v>98</v>
      </c>
      <c r="Q63" s="496">
        <v>98</v>
      </c>
      <c r="R63" s="528">
        <v>98</v>
      </c>
      <c r="S63" s="496">
        <v>159</v>
      </c>
      <c r="T63" s="496">
        <v>159</v>
      </c>
      <c r="U63" s="496">
        <v>159</v>
      </c>
      <c r="V63" s="496">
        <v>159</v>
      </c>
      <c r="W63" s="528">
        <v>159</v>
      </c>
      <c r="X63" s="496">
        <v>717</v>
      </c>
      <c r="Y63" s="496">
        <v>717</v>
      </c>
      <c r="Z63" s="496">
        <v>717</v>
      </c>
      <c r="AA63" s="496">
        <v>717</v>
      </c>
      <c r="AB63" s="528">
        <v>717</v>
      </c>
      <c r="AC63" s="496">
        <v>180</v>
      </c>
      <c r="AD63" s="496">
        <v>180</v>
      </c>
      <c r="AE63" s="496">
        <v>180</v>
      </c>
      <c r="AF63" s="496">
        <v>180</v>
      </c>
      <c r="AG63" s="528">
        <v>180</v>
      </c>
      <c r="AH63" s="529">
        <v>47</v>
      </c>
      <c r="AI63" s="496">
        <v>47</v>
      </c>
      <c r="AJ63" s="496">
        <v>47</v>
      </c>
      <c r="AK63" s="496">
        <v>47</v>
      </c>
      <c r="AL63" s="528">
        <v>47</v>
      </c>
      <c r="AM63" s="496">
        <v>61</v>
      </c>
      <c r="AN63" s="496">
        <v>61</v>
      </c>
      <c r="AO63" s="496">
        <v>61</v>
      </c>
      <c r="AP63" s="496">
        <v>61</v>
      </c>
      <c r="AQ63" s="528">
        <v>61</v>
      </c>
    </row>
    <row r="64" spans="1:43" ht="15" thickBot="1" x14ac:dyDescent="0.35">
      <c r="A64" s="1368"/>
      <c r="B64" s="1373"/>
      <c r="C64" s="139" t="s">
        <v>18</v>
      </c>
      <c r="D64" s="496">
        <v>63</v>
      </c>
      <c r="E64" s="496">
        <v>63</v>
      </c>
      <c r="F64" s="496">
        <v>63</v>
      </c>
      <c r="G64" s="496">
        <v>63</v>
      </c>
      <c r="H64" s="528">
        <v>63</v>
      </c>
      <c r="I64" s="496">
        <v>227</v>
      </c>
      <c r="J64" s="496">
        <v>227</v>
      </c>
      <c r="K64" s="496">
        <v>227</v>
      </c>
      <c r="L64" s="496">
        <v>227</v>
      </c>
      <c r="M64" s="528">
        <v>227</v>
      </c>
      <c r="N64" s="496">
        <v>76</v>
      </c>
      <c r="O64" s="496">
        <v>76</v>
      </c>
      <c r="P64" s="496">
        <v>76</v>
      </c>
      <c r="Q64" s="496">
        <v>76</v>
      </c>
      <c r="R64" s="528">
        <v>76</v>
      </c>
      <c r="S64" s="496">
        <v>119</v>
      </c>
      <c r="T64" s="496">
        <v>119</v>
      </c>
      <c r="U64" s="496">
        <v>119</v>
      </c>
      <c r="V64" s="496">
        <v>119</v>
      </c>
      <c r="W64" s="528">
        <v>119</v>
      </c>
      <c r="X64" s="496">
        <v>537</v>
      </c>
      <c r="Y64" s="496">
        <v>537</v>
      </c>
      <c r="Z64" s="496">
        <v>537</v>
      </c>
      <c r="AA64" s="496">
        <v>537</v>
      </c>
      <c r="AB64" s="528">
        <v>537</v>
      </c>
      <c r="AC64" s="496">
        <v>196</v>
      </c>
      <c r="AD64" s="496">
        <v>196</v>
      </c>
      <c r="AE64" s="496">
        <v>196</v>
      </c>
      <c r="AF64" s="496">
        <v>196</v>
      </c>
      <c r="AG64" s="528">
        <v>196</v>
      </c>
      <c r="AH64" s="529">
        <v>36</v>
      </c>
      <c r="AI64" s="496">
        <v>36</v>
      </c>
      <c r="AJ64" s="496">
        <v>36</v>
      </c>
      <c r="AK64" s="496">
        <v>36</v>
      </c>
      <c r="AL64" s="528">
        <v>36</v>
      </c>
      <c r="AM64" s="496">
        <v>80</v>
      </c>
      <c r="AN64" s="496">
        <v>80</v>
      </c>
      <c r="AO64" s="496">
        <v>80</v>
      </c>
      <c r="AP64" s="496">
        <v>80</v>
      </c>
      <c r="AQ64" s="528">
        <v>80</v>
      </c>
    </row>
    <row r="65" spans="1:43" ht="15" thickBot="1" x14ac:dyDescent="0.35">
      <c r="A65" s="1368"/>
      <c r="B65" s="1373"/>
      <c r="C65" s="139" t="s">
        <v>252</v>
      </c>
      <c r="D65" s="493">
        <v>6.4980000000000002</v>
      </c>
      <c r="E65" s="496">
        <v>48</v>
      </c>
      <c r="F65" s="496">
        <v>50</v>
      </c>
      <c r="G65" s="496">
        <v>2</v>
      </c>
      <c r="H65" s="528">
        <v>2</v>
      </c>
      <c r="I65" s="493">
        <v>13.366</v>
      </c>
      <c r="J65" s="496">
        <v>60</v>
      </c>
      <c r="K65" s="496">
        <v>60</v>
      </c>
      <c r="L65" s="496">
        <v>3</v>
      </c>
      <c r="M65" s="528">
        <v>3</v>
      </c>
      <c r="N65" s="493">
        <v>9.5239999999999991</v>
      </c>
      <c r="O65" s="496">
        <v>49</v>
      </c>
      <c r="P65" s="496">
        <v>50</v>
      </c>
      <c r="Q65" s="496">
        <v>2</v>
      </c>
      <c r="R65" s="528">
        <v>2</v>
      </c>
      <c r="S65" s="493">
        <v>18.684000000000001</v>
      </c>
      <c r="T65" s="496">
        <v>70</v>
      </c>
      <c r="U65" s="496">
        <v>75</v>
      </c>
      <c r="V65" s="496">
        <v>3</v>
      </c>
      <c r="W65" s="528">
        <v>3</v>
      </c>
      <c r="X65" s="493">
        <v>13.888999999999999</v>
      </c>
      <c r="Y65" s="496">
        <v>65</v>
      </c>
      <c r="Z65" s="496">
        <v>69</v>
      </c>
      <c r="AA65" s="496">
        <v>3</v>
      </c>
      <c r="AB65" s="528">
        <v>3</v>
      </c>
      <c r="AC65" s="493">
        <v>17.440000000000001</v>
      </c>
      <c r="AD65" s="496">
        <v>65</v>
      </c>
      <c r="AE65" s="496">
        <v>65</v>
      </c>
      <c r="AF65" s="496">
        <v>3</v>
      </c>
      <c r="AG65" s="528">
        <v>3</v>
      </c>
      <c r="AH65" s="661">
        <v>9.8659999999999997</v>
      </c>
      <c r="AI65" s="496">
        <v>50</v>
      </c>
      <c r="AJ65" s="496">
        <v>55</v>
      </c>
      <c r="AK65" s="496">
        <v>2</v>
      </c>
      <c r="AL65" s="528">
        <v>2</v>
      </c>
      <c r="AM65" s="493">
        <v>14.529</v>
      </c>
      <c r="AN65" s="496">
        <v>71</v>
      </c>
      <c r="AO65" s="496">
        <v>75</v>
      </c>
      <c r="AP65" s="496">
        <v>4</v>
      </c>
      <c r="AQ65" s="528">
        <v>4</v>
      </c>
    </row>
    <row r="66" spans="1:43" ht="15" thickBot="1" x14ac:dyDescent="0.35">
      <c r="A66" s="1368"/>
      <c r="B66" s="1373"/>
      <c r="C66" s="139" t="s">
        <v>287</v>
      </c>
      <c r="D66" s="493">
        <v>78.993790239474095</v>
      </c>
      <c r="E66" s="493">
        <v>102.60669031449901</v>
      </c>
      <c r="F66" s="493">
        <v>115.84463111289701</v>
      </c>
      <c r="G66" s="493">
        <v>1.9998186386860901</v>
      </c>
      <c r="H66" s="701">
        <v>1.9998186386860901</v>
      </c>
      <c r="I66" s="493">
        <v>71.189958174878399</v>
      </c>
      <c r="J66" s="493">
        <v>89.000357428361298</v>
      </c>
      <c r="K66" s="493">
        <v>94.239021827780505</v>
      </c>
      <c r="L66" s="493">
        <v>2.0758303651354502</v>
      </c>
      <c r="M66" s="701">
        <v>2.0758303651354502</v>
      </c>
      <c r="N66" s="493">
        <v>49.644620801746399</v>
      </c>
      <c r="O66" s="493">
        <v>75.917984664005303</v>
      </c>
      <c r="P66" s="493">
        <v>83.070482674159706</v>
      </c>
      <c r="Q66" s="493">
        <v>2.3190078347508201</v>
      </c>
      <c r="R66" s="701">
        <v>2.3190078347508201</v>
      </c>
      <c r="S66" s="493">
        <v>53.973373379878701</v>
      </c>
      <c r="T66" s="493">
        <v>79.610983994754505</v>
      </c>
      <c r="U66" s="493">
        <v>81.147764077650294</v>
      </c>
      <c r="V66" s="493">
        <v>2.0466914034577299</v>
      </c>
      <c r="W66" s="701">
        <v>2.06219932515382</v>
      </c>
      <c r="X66" s="493">
        <v>57.848310182314798</v>
      </c>
      <c r="Y66" s="493">
        <v>96.929294605299305</v>
      </c>
      <c r="Z66" s="493">
        <v>106.500054063284</v>
      </c>
      <c r="AA66" s="493">
        <v>2.06891922154154</v>
      </c>
      <c r="AB66" s="701">
        <v>2.0682158859435602</v>
      </c>
      <c r="AC66" s="493">
        <v>52.043852854770201</v>
      </c>
      <c r="AD66" s="493">
        <v>89.744547555152295</v>
      </c>
      <c r="AE66" s="493">
        <v>95.609288851621301</v>
      </c>
      <c r="AF66" s="493">
        <v>2.3602072102903802</v>
      </c>
      <c r="AG66" s="701">
        <v>2.3581848172918098</v>
      </c>
      <c r="AH66" s="661">
        <v>31.828152997520501</v>
      </c>
      <c r="AI66" s="493">
        <v>82.526820249553595</v>
      </c>
      <c r="AJ66" s="493">
        <v>92.006537959309995</v>
      </c>
      <c r="AK66" s="493">
        <v>1.8074892564471601</v>
      </c>
      <c r="AL66" s="701">
        <v>1.8074892564471601</v>
      </c>
      <c r="AM66" s="493">
        <v>71.412680554739396</v>
      </c>
      <c r="AN66" s="493">
        <v>93.001981725927493</v>
      </c>
      <c r="AO66" s="493">
        <v>119.16378289198499</v>
      </c>
      <c r="AP66" s="493">
        <v>2.0191511263523299</v>
      </c>
      <c r="AQ66" s="701">
        <v>2.0191511263523299</v>
      </c>
    </row>
    <row r="67" spans="1:43" x14ac:dyDescent="0.3">
      <c r="A67" s="1368"/>
      <c r="B67" s="1374"/>
      <c r="C67" s="157" t="s">
        <v>254</v>
      </c>
      <c r="D67" s="781">
        <v>18.663514621419999</v>
      </c>
      <c r="E67" s="781">
        <v>24.242430438326</v>
      </c>
      <c r="F67" s="781">
        <v>27.370100358953898</v>
      </c>
      <c r="G67" s="781">
        <v>0.47248833471792601</v>
      </c>
      <c r="H67" s="702">
        <v>0.47248833471792601</v>
      </c>
      <c r="I67" s="781">
        <v>8.8608740366363605</v>
      </c>
      <c r="J67" s="781">
        <v>11.0776993919714</v>
      </c>
      <c r="K67" s="781">
        <v>11.7297456433463</v>
      </c>
      <c r="L67" s="781">
        <v>0.25837452161028102</v>
      </c>
      <c r="M67" s="702">
        <v>0.25837452161028102</v>
      </c>
      <c r="N67" s="781">
        <v>10.6791369329031</v>
      </c>
      <c r="O67" s="781">
        <v>16.3308439223375</v>
      </c>
      <c r="P67" s="781">
        <v>17.869429662931299</v>
      </c>
      <c r="Q67" s="781">
        <v>0.49884563152727301</v>
      </c>
      <c r="R67" s="702">
        <v>0.49884563152727301</v>
      </c>
      <c r="S67" s="781">
        <v>9.2784799924721995</v>
      </c>
      <c r="T67" s="781">
        <v>13.685802385880301</v>
      </c>
      <c r="U67" s="781">
        <v>13.949987897347601</v>
      </c>
      <c r="V67" s="781">
        <v>0.35184358598617599</v>
      </c>
      <c r="W67" s="702">
        <v>0.35450952906461303</v>
      </c>
      <c r="X67" s="781">
        <v>4.6813842319340502</v>
      </c>
      <c r="Y67" s="781">
        <v>7.8440194700183499</v>
      </c>
      <c r="Z67" s="781">
        <v>8.6185347890145092</v>
      </c>
      <c r="AA67" s="781">
        <v>0.16742763600778099</v>
      </c>
      <c r="AB67" s="702">
        <v>0.16737071845620999</v>
      </c>
      <c r="AC67" s="781">
        <v>6.97127408989647</v>
      </c>
      <c r="AD67" s="781">
        <v>12.0212821450126</v>
      </c>
      <c r="AE67" s="781">
        <v>12.806864241674701</v>
      </c>
      <c r="AF67" s="781">
        <v>0.31614975581839599</v>
      </c>
      <c r="AG67" s="702">
        <v>0.31587885627623902</v>
      </c>
      <c r="AH67" s="836">
        <v>9.9478892193750195</v>
      </c>
      <c r="AI67" s="781">
        <v>25.793757668998001</v>
      </c>
      <c r="AJ67" s="781">
        <v>28.756643439182302</v>
      </c>
      <c r="AK67" s="781">
        <v>0.56493076710255996</v>
      </c>
      <c r="AL67" s="702">
        <v>0.56493076710255996</v>
      </c>
      <c r="AM67" s="781">
        <v>14.9727335206109</v>
      </c>
      <c r="AN67" s="781">
        <v>19.4992524920509</v>
      </c>
      <c r="AO67" s="781">
        <v>24.984464281269801</v>
      </c>
      <c r="AP67" s="781">
        <v>0.42334514707848198</v>
      </c>
      <c r="AQ67" s="702">
        <v>0.42334514707848198</v>
      </c>
    </row>
    <row r="68" spans="1:43" ht="15" thickBot="1" x14ac:dyDescent="0.35">
      <c r="A68" s="1368"/>
      <c r="B68" s="1563" t="s">
        <v>544</v>
      </c>
      <c r="C68" s="137" t="s">
        <v>265</v>
      </c>
      <c r="D68" s="500">
        <v>24.706359522440302</v>
      </c>
      <c r="E68" s="500">
        <v>55.008040115430099</v>
      </c>
      <c r="F68" s="500">
        <v>59.097902353639498</v>
      </c>
      <c r="G68" s="500">
        <v>2.7595073027154999</v>
      </c>
      <c r="H68" s="699">
        <v>2.7595073027154999</v>
      </c>
      <c r="I68" s="500">
        <v>25.326743022515199</v>
      </c>
      <c r="J68" s="500">
        <v>60.410514387773802</v>
      </c>
      <c r="K68" s="500">
        <v>70.710094056926195</v>
      </c>
      <c r="L68" s="500">
        <v>2.6918993757586298</v>
      </c>
      <c r="M68" s="699">
        <v>2.6918993757586298</v>
      </c>
      <c r="N68" s="500">
        <v>57.2118924413911</v>
      </c>
      <c r="O68" s="500">
        <v>94.849334520077903</v>
      </c>
      <c r="P68" s="500">
        <v>110.730502579502</v>
      </c>
      <c r="Q68" s="500">
        <v>3.7749006934934699</v>
      </c>
      <c r="R68" s="699">
        <v>3.7749006934934699</v>
      </c>
      <c r="S68" s="500">
        <v>23.6681179377631</v>
      </c>
      <c r="T68" s="500">
        <v>55.044046047159</v>
      </c>
      <c r="U68" s="500">
        <v>64.367638882452397</v>
      </c>
      <c r="V68" s="500">
        <v>2.5557076856280601</v>
      </c>
      <c r="W68" s="699">
        <v>2.5557076856280601</v>
      </c>
      <c r="X68" s="500">
        <v>23.463538785873201</v>
      </c>
      <c r="Y68" s="500">
        <v>73.563025928601206</v>
      </c>
      <c r="Z68" s="500">
        <v>80.726439826732602</v>
      </c>
      <c r="AA68" s="500">
        <v>2.8560568128046802</v>
      </c>
      <c r="AB68" s="699">
        <v>2.8560568128046802</v>
      </c>
      <c r="AC68" s="500">
        <v>19.957631540345101</v>
      </c>
      <c r="AD68" s="500">
        <v>65.9597165360791</v>
      </c>
      <c r="AE68" s="500">
        <v>70.546454974958294</v>
      </c>
      <c r="AF68" s="500">
        <v>2.92324316309909</v>
      </c>
      <c r="AG68" s="699">
        <v>2.92324316309909</v>
      </c>
      <c r="AH68" s="500">
        <v>24.441205294944901</v>
      </c>
      <c r="AI68" s="500">
        <v>71.100339941397706</v>
      </c>
      <c r="AJ68" s="500">
        <v>76.135419775249801</v>
      </c>
      <c r="AK68" s="500">
        <v>2.55223866481266</v>
      </c>
      <c r="AL68" s="699">
        <v>2.55223866481266</v>
      </c>
      <c r="AM68" s="500">
        <v>22.075450150755898</v>
      </c>
      <c r="AN68" s="500">
        <v>97.095417608125501</v>
      </c>
      <c r="AO68" s="500">
        <v>107.140444223751</v>
      </c>
      <c r="AP68" s="500">
        <v>3.1238173614717599</v>
      </c>
      <c r="AQ68" s="699">
        <v>3.1238173614717599</v>
      </c>
    </row>
    <row r="69" spans="1:43" ht="15" thickBot="1" x14ac:dyDescent="0.35">
      <c r="A69" s="1368"/>
      <c r="B69" s="1373"/>
      <c r="C69" s="139" t="s">
        <v>17</v>
      </c>
      <c r="D69" s="496">
        <v>60</v>
      </c>
      <c r="E69" s="496">
        <v>60</v>
      </c>
      <c r="F69" s="496">
        <v>60</v>
      </c>
      <c r="G69" s="496">
        <v>60</v>
      </c>
      <c r="H69" s="528">
        <v>60</v>
      </c>
      <c r="I69" s="496">
        <v>184</v>
      </c>
      <c r="J69" s="496">
        <v>184</v>
      </c>
      <c r="K69" s="496">
        <v>184</v>
      </c>
      <c r="L69" s="496">
        <v>184</v>
      </c>
      <c r="M69" s="528">
        <v>184</v>
      </c>
      <c r="N69" s="496">
        <v>69</v>
      </c>
      <c r="O69" s="496">
        <v>69</v>
      </c>
      <c r="P69" s="496">
        <v>69</v>
      </c>
      <c r="Q69" s="496">
        <v>69</v>
      </c>
      <c r="R69" s="528">
        <v>69</v>
      </c>
      <c r="S69" s="496">
        <v>85</v>
      </c>
      <c r="T69" s="496">
        <v>85</v>
      </c>
      <c r="U69" s="496">
        <v>85</v>
      </c>
      <c r="V69" s="496">
        <v>85</v>
      </c>
      <c r="W69" s="528">
        <v>85</v>
      </c>
      <c r="X69" s="496">
        <v>394</v>
      </c>
      <c r="Y69" s="496">
        <v>394</v>
      </c>
      <c r="Z69" s="496">
        <v>394</v>
      </c>
      <c r="AA69" s="496">
        <v>394</v>
      </c>
      <c r="AB69" s="528">
        <v>394</v>
      </c>
      <c r="AC69" s="496">
        <v>124</v>
      </c>
      <c r="AD69" s="496">
        <v>124</v>
      </c>
      <c r="AE69" s="496">
        <v>124</v>
      </c>
      <c r="AF69" s="496">
        <v>124</v>
      </c>
      <c r="AG69" s="528">
        <v>124</v>
      </c>
      <c r="AH69" s="496">
        <v>27</v>
      </c>
      <c r="AI69" s="496">
        <v>27</v>
      </c>
      <c r="AJ69" s="496">
        <v>27</v>
      </c>
      <c r="AK69" s="496">
        <v>27</v>
      </c>
      <c r="AL69" s="528">
        <v>27</v>
      </c>
      <c r="AM69" s="496">
        <v>45</v>
      </c>
      <c r="AN69" s="496">
        <v>45</v>
      </c>
      <c r="AO69" s="496">
        <v>45</v>
      </c>
      <c r="AP69" s="496">
        <v>45</v>
      </c>
      <c r="AQ69" s="528">
        <v>45</v>
      </c>
    </row>
    <row r="70" spans="1:43" ht="15" thickBot="1" x14ac:dyDescent="0.35">
      <c r="A70" s="1368"/>
      <c r="B70" s="1373"/>
      <c r="C70" s="139" t="s">
        <v>18</v>
      </c>
      <c r="D70" s="496">
        <v>56</v>
      </c>
      <c r="E70" s="496">
        <v>56</v>
      </c>
      <c r="F70" s="496">
        <v>56</v>
      </c>
      <c r="G70" s="496">
        <v>56</v>
      </c>
      <c r="H70" s="528">
        <v>56</v>
      </c>
      <c r="I70" s="496">
        <v>197</v>
      </c>
      <c r="J70" s="496">
        <v>197</v>
      </c>
      <c r="K70" s="496">
        <v>197</v>
      </c>
      <c r="L70" s="496">
        <v>197</v>
      </c>
      <c r="M70" s="528">
        <v>197</v>
      </c>
      <c r="N70" s="496">
        <v>58</v>
      </c>
      <c r="O70" s="496">
        <v>58</v>
      </c>
      <c r="P70" s="496">
        <v>58</v>
      </c>
      <c r="Q70" s="496">
        <v>58</v>
      </c>
      <c r="R70" s="528">
        <v>58</v>
      </c>
      <c r="S70" s="496">
        <v>75</v>
      </c>
      <c r="T70" s="496">
        <v>75</v>
      </c>
      <c r="U70" s="496">
        <v>75</v>
      </c>
      <c r="V70" s="496">
        <v>75</v>
      </c>
      <c r="W70" s="528">
        <v>75</v>
      </c>
      <c r="X70" s="496">
        <v>337</v>
      </c>
      <c r="Y70" s="496">
        <v>337</v>
      </c>
      <c r="Z70" s="496">
        <v>337</v>
      </c>
      <c r="AA70" s="496">
        <v>337</v>
      </c>
      <c r="AB70" s="528">
        <v>337</v>
      </c>
      <c r="AC70" s="496">
        <v>152</v>
      </c>
      <c r="AD70" s="496">
        <v>152</v>
      </c>
      <c r="AE70" s="496">
        <v>152</v>
      </c>
      <c r="AF70" s="496">
        <v>152</v>
      </c>
      <c r="AG70" s="528">
        <v>152</v>
      </c>
      <c r="AH70" s="496">
        <v>25</v>
      </c>
      <c r="AI70" s="496">
        <v>25</v>
      </c>
      <c r="AJ70" s="496">
        <v>25</v>
      </c>
      <c r="AK70" s="496">
        <v>25</v>
      </c>
      <c r="AL70" s="528">
        <v>25</v>
      </c>
      <c r="AM70" s="496">
        <v>66</v>
      </c>
      <c r="AN70" s="496">
        <v>66</v>
      </c>
      <c r="AO70" s="496">
        <v>66</v>
      </c>
      <c r="AP70" s="496">
        <v>66</v>
      </c>
      <c r="AQ70" s="528">
        <v>66</v>
      </c>
    </row>
    <row r="71" spans="1:43" ht="15" thickBot="1" x14ac:dyDescent="0.35">
      <c r="A71" s="1368"/>
      <c r="B71" s="1373"/>
      <c r="C71" s="139" t="s">
        <v>252</v>
      </c>
      <c r="D71" s="493">
        <v>4.548</v>
      </c>
      <c r="E71" s="496">
        <v>35</v>
      </c>
      <c r="F71" s="496">
        <v>35</v>
      </c>
      <c r="G71" s="496">
        <v>3</v>
      </c>
      <c r="H71" s="528">
        <v>3</v>
      </c>
      <c r="I71" s="493">
        <v>8.6349999999999998</v>
      </c>
      <c r="J71" s="496">
        <v>44</v>
      </c>
      <c r="K71" s="496">
        <v>47</v>
      </c>
      <c r="L71" s="496">
        <v>2</v>
      </c>
      <c r="M71" s="528">
        <v>2</v>
      </c>
      <c r="N71" s="493">
        <v>18.172999999999998</v>
      </c>
      <c r="O71" s="496">
        <v>60</v>
      </c>
      <c r="P71" s="496">
        <v>75</v>
      </c>
      <c r="Q71" s="496">
        <v>4</v>
      </c>
      <c r="R71" s="528">
        <v>4</v>
      </c>
      <c r="S71" s="493">
        <v>5.5960000000000001</v>
      </c>
      <c r="T71" s="496">
        <v>40</v>
      </c>
      <c r="U71" s="496">
        <v>40</v>
      </c>
      <c r="V71" s="496">
        <v>2</v>
      </c>
      <c r="W71" s="528">
        <v>2</v>
      </c>
      <c r="X71" s="493">
        <v>7.4859999999999998</v>
      </c>
      <c r="Y71" s="496">
        <v>55</v>
      </c>
      <c r="Z71" s="496">
        <v>60</v>
      </c>
      <c r="AA71" s="496">
        <v>2</v>
      </c>
      <c r="AB71" s="528">
        <v>2</v>
      </c>
      <c r="AC71" s="493">
        <v>7.81</v>
      </c>
      <c r="AD71" s="496">
        <v>50</v>
      </c>
      <c r="AE71" s="496">
        <v>56</v>
      </c>
      <c r="AF71" s="496">
        <v>3</v>
      </c>
      <c r="AG71" s="528">
        <v>3</v>
      </c>
      <c r="AH71" s="493">
        <v>5.9560000000000004</v>
      </c>
      <c r="AI71" s="496">
        <v>25</v>
      </c>
      <c r="AJ71" s="496">
        <v>25</v>
      </c>
      <c r="AK71" s="496">
        <v>2</v>
      </c>
      <c r="AL71" s="528">
        <v>2</v>
      </c>
      <c r="AM71" s="493">
        <v>7.8890000000000002</v>
      </c>
      <c r="AN71" s="496">
        <v>50</v>
      </c>
      <c r="AO71" s="496">
        <v>50</v>
      </c>
      <c r="AP71" s="496">
        <v>3</v>
      </c>
      <c r="AQ71" s="528">
        <v>3</v>
      </c>
    </row>
    <row r="72" spans="1:43" ht="15" thickBot="1" x14ac:dyDescent="0.35">
      <c r="A72" s="1368"/>
      <c r="B72" s="1373"/>
      <c r="C72" s="139" t="s">
        <v>287</v>
      </c>
      <c r="D72" s="493">
        <v>45.803837176315099</v>
      </c>
      <c r="E72" s="493">
        <v>58.163777850656501</v>
      </c>
      <c r="F72" s="493">
        <v>63.325568694719202</v>
      </c>
      <c r="G72" s="493">
        <v>2.1622428549029298</v>
      </c>
      <c r="H72" s="701">
        <v>2.1622428549029298</v>
      </c>
      <c r="I72" s="493">
        <v>38.132398036663503</v>
      </c>
      <c r="J72" s="493">
        <v>61.7333475956735</v>
      </c>
      <c r="K72" s="493">
        <v>76.894598316030297</v>
      </c>
      <c r="L72" s="493">
        <v>2.0510978844638998</v>
      </c>
      <c r="M72" s="701">
        <v>2.0510978844638998</v>
      </c>
      <c r="N72" s="493">
        <v>73.886287630643906</v>
      </c>
      <c r="O72" s="493">
        <v>84.445408256686306</v>
      </c>
      <c r="P72" s="493">
        <v>110.08388244627</v>
      </c>
      <c r="Q72" s="493">
        <v>2.18020253142832</v>
      </c>
      <c r="R72" s="701">
        <v>2.18020253142832</v>
      </c>
      <c r="S72" s="493">
        <v>44.067486837626198</v>
      </c>
      <c r="T72" s="493">
        <v>65.452404029828898</v>
      </c>
      <c r="U72" s="493">
        <v>88.389058433102093</v>
      </c>
      <c r="V72" s="493">
        <v>2.1981975853722702</v>
      </c>
      <c r="W72" s="701">
        <v>2.1981975853722702</v>
      </c>
      <c r="X72" s="493">
        <v>43.348977409967901</v>
      </c>
      <c r="Y72" s="493">
        <v>80.673411361797804</v>
      </c>
      <c r="Z72" s="493">
        <v>86.386925042855694</v>
      </c>
      <c r="AA72" s="493">
        <v>1.9975708574254101</v>
      </c>
      <c r="AB72" s="701">
        <v>1.9975708574254101</v>
      </c>
      <c r="AC72" s="493">
        <v>27.7869168453052</v>
      </c>
      <c r="AD72" s="493">
        <v>63.401221138483301</v>
      </c>
      <c r="AE72" s="493">
        <v>67.649845046414598</v>
      </c>
      <c r="AF72" s="493">
        <v>1.8998316533302999</v>
      </c>
      <c r="AG72" s="701">
        <v>1.8998316533302999</v>
      </c>
      <c r="AH72" s="493">
        <v>30.352320363340201</v>
      </c>
      <c r="AI72" s="493">
        <v>89.072491174625597</v>
      </c>
      <c r="AJ72" s="493">
        <v>94.800847536960205</v>
      </c>
      <c r="AK72" s="493">
        <v>2.1221490972358601</v>
      </c>
      <c r="AL72" s="701">
        <v>2.1221490972358601</v>
      </c>
      <c r="AM72" s="493">
        <v>34.289234875540203</v>
      </c>
      <c r="AN72" s="493">
        <v>136.930217097553</v>
      </c>
      <c r="AO72" s="493">
        <v>147.99046404596299</v>
      </c>
      <c r="AP72" s="493">
        <v>2.0361217777224998</v>
      </c>
      <c r="AQ72" s="701">
        <v>2.0361217777224998</v>
      </c>
    </row>
    <row r="73" spans="1:43" x14ac:dyDescent="0.3">
      <c r="A73" s="1368"/>
      <c r="B73" s="1374"/>
      <c r="C73" s="157" t="s">
        <v>254</v>
      </c>
      <c r="D73" s="781">
        <v>11.478327246151601</v>
      </c>
      <c r="E73" s="781">
        <v>14.575697522292399</v>
      </c>
      <c r="F73" s="781">
        <v>15.8692294212962</v>
      </c>
      <c r="G73" s="781">
        <v>0.54185266135437904</v>
      </c>
      <c r="H73" s="702">
        <v>0.54185266135437904</v>
      </c>
      <c r="I73" s="781">
        <v>5.0948541757801502</v>
      </c>
      <c r="J73" s="781">
        <v>8.2481674370517801</v>
      </c>
      <c r="K73" s="781">
        <v>10.273855972779099</v>
      </c>
      <c r="L73" s="781">
        <v>0.27404635322297999</v>
      </c>
      <c r="M73" s="702">
        <v>0.27404635322297999</v>
      </c>
      <c r="N73" s="781">
        <v>18.193682147261001</v>
      </c>
      <c r="O73" s="781">
        <v>20.793748960539698</v>
      </c>
      <c r="P73" s="781">
        <v>27.106940015392102</v>
      </c>
      <c r="Q73" s="781">
        <v>0.53685078984817403</v>
      </c>
      <c r="R73" s="702">
        <v>0.53685078984817403</v>
      </c>
      <c r="S73" s="781">
        <v>9.5424173131034493</v>
      </c>
      <c r="T73" s="781">
        <v>14.173128494933801</v>
      </c>
      <c r="U73" s="781">
        <v>19.139854391714199</v>
      </c>
      <c r="V73" s="781">
        <v>0.47599988566555801</v>
      </c>
      <c r="W73" s="702">
        <v>0.47599988566555801</v>
      </c>
      <c r="X73" s="781">
        <v>4.4282757861581201</v>
      </c>
      <c r="Y73" s="781">
        <v>8.2411197556433091</v>
      </c>
      <c r="Z73" s="781">
        <v>8.8247786052726909</v>
      </c>
      <c r="AA73" s="781">
        <v>0.204060053722005</v>
      </c>
      <c r="AB73" s="702">
        <v>0.204060053722005</v>
      </c>
      <c r="AC73" s="781">
        <v>4.2265822132406701</v>
      </c>
      <c r="AD73" s="781">
        <v>9.6437641877827698</v>
      </c>
      <c r="AE73" s="781">
        <v>10.2900092656366</v>
      </c>
      <c r="AF73" s="781">
        <v>0.28897753280152699</v>
      </c>
      <c r="AG73" s="702">
        <v>0.28897753280152699</v>
      </c>
      <c r="AH73" s="781">
        <v>11.383941275474401</v>
      </c>
      <c r="AI73" s="781">
        <v>33.407528539955102</v>
      </c>
      <c r="AJ73" s="781">
        <v>35.5560058772123</v>
      </c>
      <c r="AK73" s="781">
        <v>0.79593324040928204</v>
      </c>
      <c r="AL73" s="702">
        <v>0.79593324040928204</v>
      </c>
      <c r="AM73" s="781">
        <v>7.9151031739838098</v>
      </c>
      <c r="AN73" s="781">
        <v>31.608077575865199</v>
      </c>
      <c r="AO73" s="781">
        <v>34.161152791575198</v>
      </c>
      <c r="AP73" s="781">
        <v>0.47000506147091597</v>
      </c>
      <c r="AQ73" s="702">
        <v>0.47000506147091597</v>
      </c>
    </row>
    <row r="74" spans="1:43" ht="15" thickBot="1" x14ac:dyDescent="0.35">
      <c r="A74" s="1368"/>
      <c r="B74" s="1563" t="s">
        <v>1564</v>
      </c>
      <c r="C74" s="137" t="s">
        <v>265</v>
      </c>
      <c r="D74" s="500">
        <v>12.4021939787724</v>
      </c>
      <c r="E74" s="500">
        <v>48.317062047240398</v>
      </c>
      <c r="F74" s="500">
        <v>49.3704430453935</v>
      </c>
      <c r="G74" s="500">
        <v>1.89191125280717</v>
      </c>
      <c r="H74" s="699">
        <v>1.89191125280717</v>
      </c>
      <c r="I74" s="500">
        <v>23.1927315857351</v>
      </c>
      <c r="J74" s="500">
        <v>70.825577087973699</v>
      </c>
      <c r="K74" s="500">
        <v>74.423626001125697</v>
      </c>
      <c r="L74" s="500">
        <v>2.18657658877442</v>
      </c>
      <c r="M74" s="699">
        <v>2.18657658877442</v>
      </c>
      <c r="N74" s="500">
        <v>15.272172786660301</v>
      </c>
      <c r="O74" s="500">
        <v>52.486224291745202</v>
      </c>
      <c r="P74" s="500">
        <v>54.291394787998101</v>
      </c>
      <c r="Q74" s="500">
        <v>1.8454332362290899</v>
      </c>
      <c r="R74" s="699">
        <v>1.8454332362290899</v>
      </c>
      <c r="S74" s="500">
        <v>19.026244953981699</v>
      </c>
      <c r="T74" s="500">
        <v>62.542152584879197</v>
      </c>
      <c r="U74" s="500">
        <v>65.930746810247001</v>
      </c>
      <c r="V74" s="500">
        <v>1.9024520482832501</v>
      </c>
      <c r="W74" s="699">
        <v>1.9024520482832501</v>
      </c>
      <c r="X74" s="500">
        <v>19.647879150420401</v>
      </c>
      <c r="Y74" s="500">
        <v>67.733444927614798</v>
      </c>
      <c r="Z74" s="500">
        <v>73.510819131950697</v>
      </c>
      <c r="AA74" s="500">
        <v>2.0929604586155701</v>
      </c>
      <c r="AB74" s="699">
        <v>2.0929604586155701</v>
      </c>
      <c r="AC74" s="500">
        <v>18.099839084330299</v>
      </c>
      <c r="AD74" s="500">
        <v>60.142813457890099</v>
      </c>
      <c r="AE74" s="500">
        <v>64.105886382381499</v>
      </c>
      <c r="AF74" s="500">
        <v>2.1216016092083398</v>
      </c>
      <c r="AG74" s="699">
        <v>2.1216016092083398</v>
      </c>
      <c r="AH74" s="674">
        <v>37.664482462418398</v>
      </c>
      <c r="AI74" s="500">
        <v>68.731246441728501</v>
      </c>
      <c r="AJ74" s="500">
        <v>73.777960961459797</v>
      </c>
      <c r="AK74" s="500">
        <v>1.8725463418974699</v>
      </c>
      <c r="AL74" s="699">
        <v>1.8725463418974699</v>
      </c>
      <c r="AM74" s="500">
        <v>23.072564713515401</v>
      </c>
      <c r="AN74" s="500">
        <v>78.367006098939001</v>
      </c>
      <c r="AO74" s="500">
        <v>81.257843621305497</v>
      </c>
      <c r="AP74" s="500">
        <v>2.0676714857723399</v>
      </c>
      <c r="AQ74" s="699">
        <v>2.0676714857723399</v>
      </c>
    </row>
    <row r="75" spans="1:43" ht="15" thickBot="1" x14ac:dyDescent="0.35">
      <c r="A75" s="1368"/>
      <c r="B75" s="1373"/>
      <c r="C75" s="139" t="s">
        <v>17</v>
      </c>
      <c r="D75" s="496">
        <v>120</v>
      </c>
      <c r="E75" s="496">
        <v>120</v>
      </c>
      <c r="F75" s="496">
        <v>120</v>
      </c>
      <c r="G75" s="496">
        <v>120</v>
      </c>
      <c r="H75" s="528">
        <v>120</v>
      </c>
      <c r="I75" s="496">
        <v>337</v>
      </c>
      <c r="J75" s="496">
        <v>337</v>
      </c>
      <c r="K75" s="496">
        <v>337</v>
      </c>
      <c r="L75" s="496">
        <v>337</v>
      </c>
      <c r="M75" s="528">
        <v>337</v>
      </c>
      <c r="N75" s="496">
        <v>169</v>
      </c>
      <c r="O75" s="496">
        <v>169</v>
      </c>
      <c r="P75" s="496">
        <v>169</v>
      </c>
      <c r="Q75" s="496">
        <v>169</v>
      </c>
      <c r="R75" s="528">
        <v>169</v>
      </c>
      <c r="S75" s="496">
        <v>171</v>
      </c>
      <c r="T75" s="496">
        <v>171</v>
      </c>
      <c r="U75" s="496">
        <v>171</v>
      </c>
      <c r="V75" s="496">
        <v>171</v>
      </c>
      <c r="W75" s="528">
        <v>171</v>
      </c>
      <c r="X75" s="496">
        <v>715</v>
      </c>
      <c r="Y75" s="496">
        <v>715</v>
      </c>
      <c r="Z75" s="496">
        <v>715</v>
      </c>
      <c r="AA75" s="496">
        <v>715</v>
      </c>
      <c r="AB75" s="528">
        <v>715</v>
      </c>
      <c r="AC75" s="496">
        <v>264</v>
      </c>
      <c r="AD75" s="496">
        <v>264</v>
      </c>
      <c r="AE75" s="496">
        <v>264</v>
      </c>
      <c r="AF75" s="496">
        <v>264</v>
      </c>
      <c r="AG75" s="528">
        <v>264</v>
      </c>
      <c r="AH75" s="529">
        <v>46</v>
      </c>
      <c r="AI75" s="496">
        <v>46</v>
      </c>
      <c r="AJ75" s="496">
        <v>46</v>
      </c>
      <c r="AK75" s="496">
        <v>46</v>
      </c>
      <c r="AL75" s="528">
        <v>46</v>
      </c>
      <c r="AM75" s="496">
        <v>95</v>
      </c>
      <c r="AN75" s="496">
        <v>95</v>
      </c>
      <c r="AO75" s="496">
        <v>95</v>
      </c>
      <c r="AP75" s="496">
        <v>95</v>
      </c>
      <c r="AQ75" s="528">
        <v>95</v>
      </c>
    </row>
    <row r="76" spans="1:43" ht="15" thickBot="1" x14ac:dyDescent="0.35">
      <c r="A76" s="1368"/>
      <c r="B76" s="1373"/>
      <c r="C76" s="139" t="s">
        <v>18</v>
      </c>
      <c r="D76" s="496">
        <v>110</v>
      </c>
      <c r="E76" s="496">
        <v>110</v>
      </c>
      <c r="F76" s="496">
        <v>110</v>
      </c>
      <c r="G76" s="496">
        <v>110</v>
      </c>
      <c r="H76" s="528">
        <v>110</v>
      </c>
      <c r="I76" s="496">
        <v>383</v>
      </c>
      <c r="J76" s="496">
        <v>383</v>
      </c>
      <c r="K76" s="496">
        <v>383</v>
      </c>
      <c r="L76" s="496">
        <v>383</v>
      </c>
      <c r="M76" s="528">
        <v>383</v>
      </c>
      <c r="N76" s="496">
        <v>143</v>
      </c>
      <c r="O76" s="496">
        <v>143</v>
      </c>
      <c r="P76" s="496">
        <v>143</v>
      </c>
      <c r="Q76" s="496">
        <v>143</v>
      </c>
      <c r="R76" s="528">
        <v>143</v>
      </c>
      <c r="S76" s="496">
        <v>161</v>
      </c>
      <c r="T76" s="496">
        <v>161</v>
      </c>
      <c r="U76" s="496">
        <v>161</v>
      </c>
      <c r="V76" s="496">
        <v>161</v>
      </c>
      <c r="W76" s="528">
        <v>161</v>
      </c>
      <c r="X76" s="496">
        <v>637</v>
      </c>
      <c r="Y76" s="496">
        <v>637</v>
      </c>
      <c r="Z76" s="496">
        <v>637</v>
      </c>
      <c r="AA76" s="496">
        <v>637</v>
      </c>
      <c r="AB76" s="528">
        <v>637</v>
      </c>
      <c r="AC76" s="496">
        <v>335</v>
      </c>
      <c r="AD76" s="496">
        <v>335</v>
      </c>
      <c r="AE76" s="496">
        <v>335</v>
      </c>
      <c r="AF76" s="496">
        <v>335</v>
      </c>
      <c r="AG76" s="528">
        <v>335</v>
      </c>
      <c r="AH76" s="529">
        <v>41</v>
      </c>
      <c r="AI76" s="496">
        <v>41</v>
      </c>
      <c r="AJ76" s="496">
        <v>41</v>
      </c>
      <c r="AK76" s="496">
        <v>41</v>
      </c>
      <c r="AL76" s="528">
        <v>41</v>
      </c>
      <c r="AM76" s="496">
        <v>132</v>
      </c>
      <c r="AN76" s="496">
        <v>132</v>
      </c>
      <c r="AO76" s="496">
        <v>132</v>
      </c>
      <c r="AP76" s="496">
        <v>132</v>
      </c>
      <c r="AQ76" s="528">
        <v>132</v>
      </c>
    </row>
    <row r="77" spans="1:43" ht="15" thickBot="1" x14ac:dyDescent="0.35">
      <c r="A77" s="1368"/>
      <c r="B77" s="1373"/>
      <c r="C77" s="139" t="s">
        <v>252</v>
      </c>
      <c r="D77" s="493">
        <v>1.5</v>
      </c>
      <c r="E77" s="496">
        <v>20</v>
      </c>
      <c r="F77" s="496">
        <v>24</v>
      </c>
      <c r="G77" s="496">
        <v>2</v>
      </c>
      <c r="H77" s="528">
        <v>2</v>
      </c>
      <c r="I77" s="493">
        <v>5.4859999999999998</v>
      </c>
      <c r="J77" s="496">
        <v>46</v>
      </c>
      <c r="K77" s="496">
        <v>50</v>
      </c>
      <c r="L77" s="496">
        <v>2</v>
      </c>
      <c r="M77" s="528">
        <v>2</v>
      </c>
      <c r="N77" s="493">
        <v>2.5299999999999998</v>
      </c>
      <c r="O77" s="496">
        <v>30</v>
      </c>
      <c r="P77" s="496">
        <v>30</v>
      </c>
      <c r="Q77" s="496">
        <v>2</v>
      </c>
      <c r="R77" s="528">
        <v>2</v>
      </c>
      <c r="S77" s="493">
        <v>2.9849999999999999</v>
      </c>
      <c r="T77" s="496">
        <v>35</v>
      </c>
      <c r="U77" s="496">
        <v>35</v>
      </c>
      <c r="V77" s="496">
        <v>2</v>
      </c>
      <c r="W77" s="528">
        <v>2</v>
      </c>
      <c r="X77" s="493">
        <v>4.7519999999999998</v>
      </c>
      <c r="Y77" s="496">
        <v>40</v>
      </c>
      <c r="Z77" s="496">
        <v>45</v>
      </c>
      <c r="AA77" s="496">
        <v>2</v>
      </c>
      <c r="AB77" s="528">
        <v>2</v>
      </c>
      <c r="AC77" s="493">
        <v>4.3559999999999999</v>
      </c>
      <c r="AD77" s="496">
        <v>42</v>
      </c>
      <c r="AE77" s="496">
        <v>45</v>
      </c>
      <c r="AF77" s="496">
        <v>2</v>
      </c>
      <c r="AG77" s="528">
        <v>2</v>
      </c>
      <c r="AH77" s="661">
        <v>2.75</v>
      </c>
      <c r="AI77" s="496">
        <v>30</v>
      </c>
      <c r="AJ77" s="496">
        <v>30</v>
      </c>
      <c r="AK77" s="496">
        <v>2</v>
      </c>
      <c r="AL77" s="528">
        <v>2</v>
      </c>
      <c r="AM77" s="493">
        <v>4.9459999999999997</v>
      </c>
      <c r="AN77" s="496">
        <v>60</v>
      </c>
      <c r="AO77" s="496">
        <v>60</v>
      </c>
      <c r="AP77" s="496">
        <v>2</v>
      </c>
      <c r="AQ77" s="528">
        <v>2</v>
      </c>
    </row>
    <row r="78" spans="1:43" ht="15" thickBot="1" x14ac:dyDescent="0.35">
      <c r="A78" s="1368"/>
      <c r="B78" s="1373"/>
      <c r="C78" s="139" t="s">
        <v>287</v>
      </c>
      <c r="D78" s="493">
        <v>29.020512471523599</v>
      </c>
      <c r="E78" s="493">
        <v>68.587802153249498</v>
      </c>
      <c r="F78" s="493">
        <v>69.736485446078305</v>
      </c>
      <c r="G78" s="493">
        <v>2.0147668469690299</v>
      </c>
      <c r="H78" s="701">
        <v>2.0147668469690299</v>
      </c>
      <c r="I78" s="493">
        <v>45.4271338725408</v>
      </c>
      <c r="J78" s="493">
        <v>82.997703488846696</v>
      </c>
      <c r="K78" s="493">
        <v>86.838932958682705</v>
      </c>
      <c r="L78" s="493">
        <v>1.8385804656620499</v>
      </c>
      <c r="M78" s="701">
        <v>1.8385804656620499</v>
      </c>
      <c r="N78" s="493">
        <v>46.270742447290601</v>
      </c>
      <c r="O78" s="493">
        <v>67.906185057744807</v>
      </c>
      <c r="P78" s="493">
        <v>71.021350806820706</v>
      </c>
      <c r="Q78" s="493">
        <v>1.9473252663140299</v>
      </c>
      <c r="R78" s="701">
        <v>1.9473252663140299</v>
      </c>
      <c r="S78" s="493">
        <v>41.990464966176297</v>
      </c>
      <c r="T78" s="493">
        <v>83.618598660392095</v>
      </c>
      <c r="U78" s="493">
        <v>87.962071950946395</v>
      </c>
      <c r="V78" s="493">
        <v>1.7351495653814999</v>
      </c>
      <c r="W78" s="701">
        <v>1.7351495653814999</v>
      </c>
      <c r="X78" s="493">
        <v>38.505939410782602</v>
      </c>
      <c r="Y78" s="493">
        <v>84.201108759117403</v>
      </c>
      <c r="Z78" s="493">
        <v>90.503058555055901</v>
      </c>
      <c r="AA78" s="493">
        <v>1.8493050021720201</v>
      </c>
      <c r="AB78" s="701">
        <v>1.8493050021720201</v>
      </c>
      <c r="AC78" s="493">
        <v>47.061692473155802</v>
      </c>
      <c r="AD78" s="493">
        <v>81.319808436241303</v>
      </c>
      <c r="AE78" s="493">
        <v>84.378287920059407</v>
      </c>
      <c r="AF78" s="493">
        <v>1.77646879491076</v>
      </c>
      <c r="AG78" s="701">
        <v>1.77646879491076</v>
      </c>
      <c r="AH78" s="661">
        <v>102.131384068055</v>
      </c>
      <c r="AI78" s="493">
        <v>111.053924294246</v>
      </c>
      <c r="AJ78" s="493">
        <v>124.590102118091</v>
      </c>
      <c r="AK78" s="493">
        <v>1.8735438422640101</v>
      </c>
      <c r="AL78" s="701">
        <v>1.8735438422640101</v>
      </c>
      <c r="AM78" s="493">
        <v>51.8361315502598</v>
      </c>
      <c r="AN78" s="493">
        <v>88.143993059099998</v>
      </c>
      <c r="AO78" s="493">
        <v>91.439498555151403</v>
      </c>
      <c r="AP78" s="493">
        <v>1.7980544748540701</v>
      </c>
      <c r="AQ78" s="701">
        <v>1.7980544748540701</v>
      </c>
    </row>
    <row r="79" spans="1:43" x14ac:dyDescent="0.3">
      <c r="A79" s="1368"/>
      <c r="B79" s="1374"/>
      <c r="C79" s="157" t="s">
        <v>254</v>
      </c>
      <c r="D79" s="781">
        <v>5.18895002962629</v>
      </c>
      <c r="E79" s="781">
        <v>12.263693770547</v>
      </c>
      <c r="F79" s="781">
        <v>12.469081604831601</v>
      </c>
      <c r="G79" s="781">
        <v>0.36024603288892598</v>
      </c>
      <c r="H79" s="702">
        <v>0.36024603288892598</v>
      </c>
      <c r="I79" s="781">
        <v>4.3529803173990604</v>
      </c>
      <c r="J79" s="781">
        <v>7.9531182990758698</v>
      </c>
      <c r="K79" s="781">
        <v>8.3211977892705296</v>
      </c>
      <c r="L79" s="781">
        <v>0.176178946297535</v>
      </c>
      <c r="M79" s="702">
        <v>0.176178946297535</v>
      </c>
      <c r="N79" s="781">
        <v>7.2561993065305703</v>
      </c>
      <c r="O79" s="781">
        <v>10.649079458503399</v>
      </c>
      <c r="P79" s="781">
        <v>11.137601197136</v>
      </c>
      <c r="Q79" s="781">
        <v>0.30538045208835302</v>
      </c>
      <c r="R79" s="702">
        <v>0.30538045208835302</v>
      </c>
      <c r="S79" s="781">
        <v>6.20595324417119</v>
      </c>
      <c r="T79" s="781">
        <v>12.3583559755176</v>
      </c>
      <c r="U79" s="781">
        <v>13.000296763270301</v>
      </c>
      <c r="V79" s="781">
        <v>0.25644529259381799</v>
      </c>
      <c r="W79" s="702">
        <v>0.25644529259381799</v>
      </c>
      <c r="X79" s="781">
        <v>2.8610718250903702</v>
      </c>
      <c r="Y79" s="781">
        <v>6.25631846926506</v>
      </c>
      <c r="Z79" s="781">
        <v>6.7245665182723897</v>
      </c>
      <c r="AA79" s="781">
        <v>0.137407229084026</v>
      </c>
      <c r="AB79" s="702">
        <v>0.137407229084026</v>
      </c>
      <c r="AC79" s="781">
        <v>4.8218743777360897</v>
      </c>
      <c r="AD79" s="781">
        <v>8.3319124344026196</v>
      </c>
      <c r="AE79" s="781">
        <v>8.6452799119166492</v>
      </c>
      <c r="AF79" s="781">
        <v>0.182014477484292</v>
      </c>
      <c r="AG79" s="702">
        <v>0.182014477484292</v>
      </c>
      <c r="AH79" s="836">
        <v>29.9114896792337</v>
      </c>
      <c r="AI79" s="781">
        <v>32.524657730597902</v>
      </c>
      <c r="AJ79" s="781">
        <v>36.489034077484803</v>
      </c>
      <c r="AK79" s="781">
        <v>0.54870976059748</v>
      </c>
      <c r="AL79" s="702">
        <v>0.54870976059748</v>
      </c>
      <c r="AM79" s="781">
        <v>8.4608962837915094</v>
      </c>
      <c r="AN79" s="781">
        <v>14.3872075521142</v>
      </c>
      <c r="AO79" s="781">
        <v>14.9251128581404</v>
      </c>
      <c r="AP79" s="781">
        <v>0.29348548916303502</v>
      </c>
      <c r="AQ79" s="702">
        <v>0.29348548916303502</v>
      </c>
    </row>
    <row r="80" spans="1:43" ht="15" thickBot="1" x14ac:dyDescent="0.35">
      <c r="A80" s="1368"/>
      <c r="B80" s="1563" t="s">
        <v>546</v>
      </c>
      <c r="C80" s="137" t="s">
        <v>265</v>
      </c>
      <c r="D80" s="673">
        <v>58.887999999999998</v>
      </c>
      <c r="E80" s="673">
        <v>90</v>
      </c>
      <c r="F80" s="673">
        <v>90</v>
      </c>
      <c r="G80" s="673">
        <v>4</v>
      </c>
      <c r="H80" s="1122">
        <v>4</v>
      </c>
      <c r="I80" s="674">
        <v>7.48375366011844</v>
      </c>
      <c r="J80" s="674">
        <v>52.463696858532302</v>
      </c>
      <c r="K80" s="674">
        <v>72.119284425273705</v>
      </c>
      <c r="L80" s="674">
        <v>2.1124533903369902</v>
      </c>
      <c r="M80" s="1121">
        <v>2.1124533903369902</v>
      </c>
      <c r="N80" s="673">
        <v>1.86439836416822</v>
      </c>
      <c r="O80" s="673">
        <v>20.117763305888101</v>
      </c>
      <c r="P80" s="673">
        <v>20.232867946312101</v>
      </c>
      <c r="Q80" s="673">
        <v>1.8908688857009199</v>
      </c>
      <c r="R80" s="1122">
        <v>1.8908688857009199</v>
      </c>
      <c r="S80" s="675">
        <v>0</v>
      </c>
      <c r="T80" s="675">
        <v>0</v>
      </c>
      <c r="U80" s="675">
        <v>0</v>
      </c>
      <c r="V80" s="675">
        <v>0</v>
      </c>
      <c r="W80" s="882">
        <v>0</v>
      </c>
      <c r="X80" s="673">
        <v>23.108660513130701</v>
      </c>
      <c r="Y80" s="673">
        <v>73.882006290494303</v>
      </c>
      <c r="Z80" s="673">
        <v>73.882006290494303</v>
      </c>
      <c r="AA80" s="673">
        <v>2.0958377734535798</v>
      </c>
      <c r="AB80" s="1122">
        <v>2.0958377734535798</v>
      </c>
      <c r="AC80" s="673">
        <v>2.30148610732236</v>
      </c>
      <c r="AD80" s="673">
        <v>50.318853784293601</v>
      </c>
      <c r="AE80" s="673">
        <v>50.318853784293601</v>
      </c>
      <c r="AF80" s="673">
        <v>1.53188537842936</v>
      </c>
      <c r="AG80" s="1122">
        <v>1.53188537842936</v>
      </c>
      <c r="AH80" s="673">
        <v>108.210123007703</v>
      </c>
      <c r="AI80" s="673">
        <v>185.730484223579</v>
      </c>
      <c r="AJ80" s="673">
        <v>189.601104957627</v>
      </c>
      <c r="AK80" s="673">
        <v>4.51617240824402</v>
      </c>
      <c r="AL80" s="1122">
        <v>4.51617240824402</v>
      </c>
      <c r="AM80" s="673">
        <v>29.442610482934299</v>
      </c>
      <c r="AN80" s="673">
        <v>31.909262849891402</v>
      </c>
      <c r="AO80" s="673">
        <v>31.909262849891402</v>
      </c>
      <c r="AP80" s="675">
        <v>2</v>
      </c>
      <c r="AQ80" s="882">
        <v>2</v>
      </c>
    </row>
    <row r="81" spans="1:43" ht="15" thickBot="1" x14ac:dyDescent="0.35">
      <c r="A81" s="1368"/>
      <c r="B81" s="1373"/>
      <c r="C81" s="139" t="s">
        <v>17</v>
      </c>
      <c r="D81" s="653">
        <v>1</v>
      </c>
      <c r="E81" s="653">
        <v>1</v>
      </c>
      <c r="F81" s="653">
        <v>1</v>
      </c>
      <c r="G81" s="653">
        <v>1</v>
      </c>
      <c r="H81" s="883">
        <v>1</v>
      </c>
      <c r="I81" s="529">
        <v>8</v>
      </c>
      <c r="J81" s="529">
        <v>8</v>
      </c>
      <c r="K81" s="529">
        <v>8</v>
      </c>
      <c r="L81" s="529">
        <v>8</v>
      </c>
      <c r="M81" s="895">
        <v>8</v>
      </c>
      <c r="N81" s="653">
        <v>7</v>
      </c>
      <c r="O81" s="653">
        <v>7</v>
      </c>
      <c r="P81" s="653">
        <v>7</v>
      </c>
      <c r="Q81" s="653">
        <v>7</v>
      </c>
      <c r="R81" s="883">
        <v>7</v>
      </c>
      <c r="S81" s="653">
        <v>2</v>
      </c>
      <c r="T81" s="653">
        <v>2</v>
      </c>
      <c r="U81" s="653">
        <v>2</v>
      </c>
      <c r="V81" s="653">
        <v>2</v>
      </c>
      <c r="W81" s="883">
        <v>2</v>
      </c>
      <c r="X81" s="653">
        <v>6</v>
      </c>
      <c r="Y81" s="653">
        <v>6</v>
      </c>
      <c r="Z81" s="653">
        <v>6</v>
      </c>
      <c r="AA81" s="653">
        <v>6</v>
      </c>
      <c r="AB81" s="883">
        <v>6</v>
      </c>
      <c r="AC81" s="653">
        <v>2</v>
      </c>
      <c r="AD81" s="653">
        <v>2</v>
      </c>
      <c r="AE81" s="653">
        <v>2</v>
      </c>
      <c r="AF81" s="653">
        <v>2</v>
      </c>
      <c r="AG81" s="883">
        <v>2</v>
      </c>
      <c r="AH81" s="653">
        <v>2</v>
      </c>
      <c r="AI81" s="653">
        <v>2</v>
      </c>
      <c r="AJ81" s="653">
        <v>2</v>
      </c>
      <c r="AK81" s="653">
        <v>2</v>
      </c>
      <c r="AL81" s="883">
        <v>2</v>
      </c>
      <c r="AM81" s="653">
        <v>1</v>
      </c>
      <c r="AN81" s="653">
        <v>1</v>
      </c>
      <c r="AO81" s="653">
        <v>1</v>
      </c>
      <c r="AP81" s="653">
        <v>1</v>
      </c>
      <c r="AQ81" s="883">
        <v>1</v>
      </c>
    </row>
    <row r="82" spans="1:43" ht="15" thickBot="1" x14ac:dyDescent="0.35">
      <c r="A82" s="1368"/>
      <c r="B82" s="1373"/>
      <c r="C82" s="139" t="s">
        <v>18</v>
      </c>
      <c r="D82" s="653">
        <v>1</v>
      </c>
      <c r="E82" s="653">
        <v>1</v>
      </c>
      <c r="F82" s="653">
        <v>1</v>
      </c>
      <c r="G82" s="653">
        <v>1</v>
      </c>
      <c r="H82" s="883">
        <v>1</v>
      </c>
      <c r="I82" s="529">
        <v>7</v>
      </c>
      <c r="J82" s="529">
        <v>7</v>
      </c>
      <c r="K82" s="529">
        <v>7</v>
      </c>
      <c r="L82" s="529">
        <v>7</v>
      </c>
      <c r="M82" s="895">
        <v>7</v>
      </c>
      <c r="N82" s="653">
        <v>4</v>
      </c>
      <c r="O82" s="653">
        <v>4</v>
      </c>
      <c r="P82" s="653">
        <v>4</v>
      </c>
      <c r="Q82" s="653">
        <v>4</v>
      </c>
      <c r="R82" s="883">
        <v>4</v>
      </c>
      <c r="S82" s="653">
        <v>2</v>
      </c>
      <c r="T82" s="653">
        <v>2</v>
      </c>
      <c r="U82" s="653">
        <v>2</v>
      </c>
      <c r="V82" s="653">
        <v>2</v>
      </c>
      <c r="W82" s="883">
        <v>2</v>
      </c>
      <c r="X82" s="653">
        <v>4</v>
      </c>
      <c r="Y82" s="653">
        <v>4</v>
      </c>
      <c r="Z82" s="653">
        <v>4</v>
      </c>
      <c r="AA82" s="653">
        <v>4</v>
      </c>
      <c r="AB82" s="883">
        <v>4</v>
      </c>
      <c r="AC82" s="653">
        <v>2</v>
      </c>
      <c r="AD82" s="653">
        <v>2</v>
      </c>
      <c r="AE82" s="653">
        <v>2</v>
      </c>
      <c r="AF82" s="653">
        <v>2</v>
      </c>
      <c r="AG82" s="883">
        <v>2</v>
      </c>
      <c r="AH82" s="653">
        <v>2</v>
      </c>
      <c r="AI82" s="653">
        <v>2</v>
      </c>
      <c r="AJ82" s="653">
        <v>2</v>
      </c>
      <c r="AK82" s="653">
        <v>2</v>
      </c>
      <c r="AL82" s="883">
        <v>2</v>
      </c>
      <c r="AM82" s="653">
        <v>2</v>
      </c>
      <c r="AN82" s="653">
        <v>2</v>
      </c>
      <c r="AO82" s="653">
        <v>2</v>
      </c>
      <c r="AP82" s="653">
        <v>2</v>
      </c>
      <c r="AQ82" s="883">
        <v>2</v>
      </c>
    </row>
    <row r="83" spans="1:43" ht="15" thickBot="1" x14ac:dyDescent="0.35">
      <c r="A83" s="1368"/>
      <c r="B83" s="1373"/>
      <c r="C83" s="139" t="s">
        <v>252</v>
      </c>
      <c r="D83" s="653">
        <v>58.887999999999998</v>
      </c>
      <c r="E83" s="653">
        <v>90</v>
      </c>
      <c r="F83" s="653">
        <v>90</v>
      </c>
      <c r="G83" s="653">
        <v>4</v>
      </c>
      <c r="H83" s="883">
        <v>4</v>
      </c>
      <c r="I83" s="661">
        <v>7.3529999999999998</v>
      </c>
      <c r="J83" s="529">
        <v>40</v>
      </c>
      <c r="K83" s="529">
        <v>40</v>
      </c>
      <c r="L83" s="529">
        <v>2</v>
      </c>
      <c r="M83" s="895">
        <v>2</v>
      </c>
      <c r="N83" s="653">
        <v>0</v>
      </c>
      <c r="O83" s="653">
        <v>0</v>
      </c>
      <c r="P83" s="653">
        <v>0</v>
      </c>
      <c r="Q83" s="653">
        <v>0</v>
      </c>
      <c r="R83" s="883">
        <v>0</v>
      </c>
      <c r="S83" s="653">
        <v>0</v>
      </c>
      <c r="T83" s="653">
        <v>0</v>
      </c>
      <c r="U83" s="653">
        <v>0</v>
      </c>
      <c r="V83" s="653">
        <v>0</v>
      </c>
      <c r="W83" s="883">
        <v>0</v>
      </c>
      <c r="X83" s="669">
        <v>9.1289999999999996</v>
      </c>
      <c r="Y83" s="653">
        <v>45</v>
      </c>
      <c r="Z83" s="653">
        <v>45</v>
      </c>
      <c r="AA83" s="653">
        <v>2</v>
      </c>
      <c r="AB83" s="883">
        <v>2</v>
      </c>
      <c r="AC83" s="669">
        <v>3.028</v>
      </c>
      <c r="AD83" s="653">
        <v>55</v>
      </c>
      <c r="AE83" s="653">
        <v>55</v>
      </c>
      <c r="AF83" s="653">
        <v>2</v>
      </c>
      <c r="AG83" s="883">
        <v>2</v>
      </c>
      <c r="AH83" s="669">
        <v>201.946</v>
      </c>
      <c r="AI83" s="653">
        <v>322</v>
      </c>
      <c r="AJ83" s="653">
        <v>330</v>
      </c>
      <c r="AK83" s="653">
        <v>5</v>
      </c>
      <c r="AL83" s="883">
        <v>5</v>
      </c>
      <c r="AM83" s="669">
        <v>62.84</v>
      </c>
      <c r="AN83" s="653">
        <v>60</v>
      </c>
      <c r="AO83" s="653">
        <v>60</v>
      </c>
      <c r="AP83" s="653">
        <v>2</v>
      </c>
      <c r="AQ83" s="883">
        <v>2</v>
      </c>
    </row>
    <row r="84" spans="1:43" ht="15" thickBot="1" x14ac:dyDescent="0.35">
      <c r="A84" s="1368"/>
      <c r="B84" s="1373"/>
      <c r="C84" s="139" t="s">
        <v>287</v>
      </c>
      <c r="D84" s="669">
        <v>0</v>
      </c>
      <c r="E84" s="669">
        <v>0</v>
      </c>
      <c r="F84" s="669">
        <v>0</v>
      </c>
      <c r="G84" s="669">
        <v>0</v>
      </c>
      <c r="H84" s="889">
        <v>0</v>
      </c>
      <c r="I84" s="661">
        <v>8.5919093052873308</v>
      </c>
      <c r="J84" s="661">
        <v>47.2166834632893</v>
      </c>
      <c r="K84" s="661">
        <v>85.211388283003899</v>
      </c>
      <c r="L84" s="661">
        <v>1.8227317510641701</v>
      </c>
      <c r="M84" s="896">
        <v>1.8227317510641701</v>
      </c>
      <c r="N84" s="669">
        <v>3.9712509671446301</v>
      </c>
      <c r="O84" s="669">
        <v>38.573727917261401</v>
      </c>
      <c r="P84" s="669">
        <v>38.919614881036999</v>
      </c>
      <c r="Q84" s="669">
        <v>2.6756547074139601</v>
      </c>
      <c r="R84" s="889">
        <v>2.6756547074139601</v>
      </c>
      <c r="S84" s="653">
        <v>0</v>
      </c>
      <c r="T84" s="653">
        <v>0</v>
      </c>
      <c r="U84" s="653">
        <v>0</v>
      </c>
      <c r="V84" s="653">
        <v>0</v>
      </c>
      <c r="W84" s="883">
        <v>0</v>
      </c>
      <c r="X84" s="669">
        <v>31.632918907640299</v>
      </c>
      <c r="Y84" s="669">
        <v>86.301438565450695</v>
      </c>
      <c r="Z84" s="669">
        <v>86.301438565450695</v>
      </c>
      <c r="AA84" s="669">
        <v>1.9096874871521501</v>
      </c>
      <c r="AB84" s="889">
        <v>1.9096874871521501</v>
      </c>
      <c r="AC84" s="669">
        <v>1.09519598719323</v>
      </c>
      <c r="AD84" s="669">
        <v>7.0566751752141297</v>
      </c>
      <c r="AE84" s="669">
        <v>7.0566751752141297</v>
      </c>
      <c r="AF84" s="669">
        <v>0.70566751752141299</v>
      </c>
      <c r="AG84" s="889">
        <v>0.70566751752141299</v>
      </c>
      <c r="AH84" s="669">
        <v>128.34198965679201</v>
      </c>
      <c r="AI84" s="669">
        <v>186.57851556401101</v>
      </c>
      <c r="AJ84" s="669">
        <v>192.23240997504101</v>
      </c>
      <c r="AK84" s="669">
        <v>0.70673680137882899</v>
      </c>
      <c r="AL84" s="889">
        <v>0.70673680137882899</v>
      </c>
      <c r="AM84" s="669">
        <v>36.644456879531504</v>
      </c>
      <c r="AN84" s="669">
        <v>30.8218642563488</v>
      </c>
      <c r="AO84" s="669">
        <v>30.8218642563488</v>
      </c>
      <c r="AP84" s="653">
        <v>0</v>
      </c>
      <c r="AQ84" s="883">
        <v>0</v>
      </c>
    </row>
    <row r="85" spans="1:43" x14ac:dyDescent="0.3">
      <c r="A85" s="1369"/>
      <c r="B85" s="1374"/>
      <c r="C85" s="157" t="s">
        <v>254</v>
      </c>
      <c r="D85" s="835">
        <v>0</v>
      </c>
      <c r="E85" s="835">
        <v>0</v>
      </c>
      <c r="F85" s="835">
        <v>0</v>
      </c>
      <c r="G85" s="835">
        <v>0</v>
      </c>
      <c r="H85" s="890">
        <v>0</v>
      </c>
      <c r="I85" s="836">
        <v>6.0899176172843204</v>
      </c>
      <c r="J85" s="836">
        <v>33.467033023250302</v>
      </c>
      <c r="K85" s="836">
        <v>60.397557313434199</v>
      </c>
      <c r="L85" s="836">
        <v>1.2919463890940099</v>
      </c>
      <c r="M85" s="897">
        <v>1.2919463890940099</v>
      </c>
      <c r="N85" s="835">
        <v>3.7236434693431599</v>
      </c>
      <c r="O85" s="835">
        <v>36.168655981620098</v>
      </c>
      <c r="P85" s="835">
        <v>36.4929768932043</v>
      </c>
      <c r="Q85" s="835">
        <v>2.5088276364066999</v>
      </c>
      <c r="R85" s="890">
        <v>2.5088276364066999</v>
      </c>
      <c r="S85" s="834">
        <v>0</v>
      </c>
      <c r="T85" s="834">
        <v>0</v>
      </c>
      <c r="U85" s="834">
        <v>0</v>
      </c>
      <c r="V85" s="834">
        <v>0</v>
      </c>
      <c r="W85" s="892">
        <v>0</v>
      </c>
      <c r="X85" s="835">
        <v>29.660606413748901</v>
      </c>
      <c r="Y85" s="835">
        <v>80.920543870894804</v>
      </c>
      <c r="Z85" s="835">
        <v>80.920543870894804</v>
      </c>
      <c r="AA85" s="835">
        <v>1.7906184723282099</v>
      </c>
      <c r="AB85" s="890">
        <v>1.7906184723282099</v>
      </c>
      <c r="AC85" s="835">
        <v>1.4522707810389599</v>
      </c>
      <c r="AD85" s="835">
        <v>9.3574148262819801</v>
      </c>
      <c r="AE85" s="835">
        <v>9.3574148262819801</v>
      </c>
      <c r="AF85" s="835">
        <v>0.93574148262819801</v>
      </c>
      <c r="AG85" s="890">
        <v>0.93574148262819801</v>
      </c>
      <c r="AH85" s="835">
        <v>170.186271442281</v>
      </c>
      <c r="AI85" s="835">
        <v>247.41007974075799</v>
      </c>
      <c r="AJ85" s="835">
        <v>254.907354884418</v>
      </c>
      <c r="AK85" s="835">
        <v>0.93715939295741801</v>
      </c>
      <c r="AL85" s="890">
        <v>0.93715939295741801</v>
      </c>
      <c r="AM85" s="835">
        <v>48.591918373963402</v>
      </c>
      <c r="AN85" s="835">
        <v>40.870943100658899</v>
      </c>
      <c r="AO85" s="835">
        <v>40.870943100658899</v>
      </c>
      <c r="AP85" s="834">
        <v>0</v>
      </c>
      <c r="AQ85" s="892">
        <v>0</v>
      </c>
    </row>
    <row r="86" spans="1:43" ht="15" thickBot="1" x14ac:dyDescent="0.35">
      <c r="A86" s="1368" t="s">
        <v>512</v>
      </c>
      <c r="B86" s="1373" t="s">
        <v>513</v>
      </c>
      <c r="C86" s="139" t="s">
        <v>265</v>
      </c>
      <c r="D86" s="493">
        <v>27.410395695797099</v>
      </c>
      <c r="E86" s="493">
        <v>55.891727728959999</v>
      </c>
      <c r="F86" s="493">
        <v>60.622459793323102</v>
      </c>
      <c r="G86" s="493">
        <v>2.4301393248902001</v>
      </c>
      <c r="H86" s="701">
        <v>2.4301393248902001</v>
      </c>
      <c r="I86" s="500">
        <v>23.694255915130999</v>
      </c>
      <c r="J86" s="500">
        <v>61.993317299359902</v>
      </c>
      <c r="K86" s="500">
        <v>68.472983554334505</v>
      </c>
      <c r="L86" s="500">
        <v>2.4280469713151498</v>
      </c>
      <c r="M86" s="699">
        <v>2.4280469713151498</v>
      </c>
      <c r="N86" s="500">
        <v>41.098668392103903</v>
      </c>
      <c r="O86" s="500">
        <v>80.919085531648093</v>
      </c>
      <c r="P86" s="500">
        <v>87.540539872594906</v>
      </c>
      <c r="Q86" s="500">
        <v>2.8203214313741301</v>
      </c>
      <c r="R86" s="699">
        <v>2.8203214313741301</v>
      </c>
      <c r="S86" s="500">
        <v>24.689271643570098</v>
      </c>
      <c r="T86" s="500">
        <v>63.996687872719797</v>
      </c>
      <c r="U86" s="500">
        <v>71.976222003076799</v>
      </c>
      <c r="V86" s="500">
        <v>2.2601969391870198</v>
      </c>
      <c r="W86" s="699">
        <v>2.2655923674863199</v>
      </c>
      <c r="X86" s="500">
        <v>23.9882326546557</v>
      </c>
      <c r="Y86" s="500">
        <v>73.668202566010194</v>
      </c>
      <c r="Z86" s="500">
        <v>79.882320410026495</v>
      </c>
      <c r="AA86" s="500">
        <v>2.7346208405353001</v>
      </c>
      <c r="AB86" s="699">
        <v>2.7346208405353001</v>
      </c>
      <c r="AC86" s="500">
        <v>24.868597375172801</v>
      </c>
      <c r="AD86" s="500">
        <v>68.163925275565703</v>
      </c>
      <c r="AE86" s="500">
        <v>72.596005858264405</v>
      </c>
      <c r="AF86" s="500">
        <v>2.3763439433176399</v>
      </c>
      <c r="AG86" s="699">
        <v>2.3763439433176399</v>
      </c>
      <c r="AH86" s="500">
        <v>20.1059479722039</v>
      </c>
      <c r="AI86" s="500">
        <v>67.099333448857394</v>
      </c>
      <c r="AJ86" s="500">
        <v>72.681372944653205</v>
      </c>
      <c r="AK86" s="500">
        <v>2.4465903588984501</v>
      </c>
      <c r="AL86" s="699">
        <v>2.4465903588984501</v>
      </c>
      <c r="AM86" s="500">
        <v>17.519980012762801</v>
      </c>
      <c r="AN86" s="500">
        <v>82.878432941720405</v>
      </c>
      <c r="AO86" s="500">
        <v>89.148840546306502</v>
      </c>
      <c r="AP86" s="500">
        <v>2.6735128600886302</v>
      </c>
      <c r="AQ86" s="699">
        <v>2.6735128600886302</v>
      </c>
    </row>
    <row r="87" spans="1:43" ht="15" thickBot="1" x14ac:dyDescent="0.35">
      <c r="A87" s="1368"/>
      <c r="B87" s="1564"/>
      <c r="C87" s="139" t="s">
        <v>17</v>
      </c>
      <c r="D87" s="496">
        <v>109</v>
      </c>
      <c r="E87" s="496">
        <v>109</v>
      </c>
      <c r="F87" s="496">
        <v>109</v>
      </c>
      <c r="G87" s="496">
        <v>109</v>
      </c>
      <c r="H87" s="528">
        <v>109</v>
      </c>
      <c r="I87" s="496">
        <v>317</v>
      </c>
      <c r="J87" s="496">
        <v>317</v>
      </c>
      <c r="K87" s="496">
        <v>317</v>
      </c>
      <c r="L87" s="496">
        <v>317</v>
      </c>
      <c r="M87" s="528">
        <v>317</v>
      </c>
      <c r="N87" s="496">
        <v>145</v>
      </c>
      <c r="O87" s="496">
        <v>145</v>
      </c>
      <c r="P87" s="496">
        <v>145</v>
      </c>
      <c r="Q87" s="496">
        <v>145</v>
      </c>
      <c r="R87" s="528">
        <v>145</v>
      </c>
      <c r="S87" s="496">
        <v>150</v>
      </c>
      <c r="T87" s="496">
        <v>150</v>
      </c>
      <c r="U87" s="496">
        <v>150</v>
      </c>
      <c r="V87" s="496">
        <v>150</v>
      </c>
      <c r="W87" s="528">
        <v>150</v>
      </c>
      <c r="X87" s="496">
        <v>695</v>
      </c>
      <c r="Y87" s="496">
        <v>695</v>
      </c>
      <c r="Z87" s="496">
        <v>695</v>
      </c>
      <c r="AA87" s="496">
        <v>695</v>
      </c>
      <c r="AB87" s="528">
        <v>695</v>
      </c>
      <c r="AC87" s="496">
        <v>219</v>
      </c>
      <c r="AD87" s="496">
        <v>219</v>
      </c>
      <c r="AE87" s="496">
        <v>219</v>
      </c>
      <c r="AF87" s="496">
        <v>219</v>
      </c>
      <c r="AG87" s="528">
        <v>219</v>
      </c>
      <c r="AH87" s="496">
        <v>49</v>
      </c>
      <c r="AI87" s="496">
        <v>49</v>
      </c>
      <c r="AJ87" s="496">
        <v>49</v>
      </c>
      <c r="AK87" s="496">
        <v>49</v>
      </c>
      <c r="AL87" s="528">
        <v>49</v>
      </c>
      <c r="AM87" s="496">
        <v>83</v>
      </c>
      <c r="AN87" s="496">
        <v>83</v>
      </c>
      <c r="AO87" s="496">
        <v>83</v>
      </c>
      <c r="AP87" s="496">
        <v>83</v>
      </c>
      <c r="AQ87" s="528">
        <v>83</v>
      </c>
    </row>
    <row r="88" spans="1:43" ht="15" thickBot="1" x14ac:dyDescent="0.35">
      <c r="A88" s="1368"/>
      <c r="B88" s="1564"/>
      <c r="C88" s="139" t="s">
        <v>18</v>
      </c>
      <c r="D88" s="496">
        <v>102</v>
      </c>
      <c r="E88" s="496">
        <v>102</v>
      </c>
      <c r="F88" s="496">
        <v>102</v>
      </c>
      <c r="G88" s="496">
        <v>102</v>
      </c>
      <c r="H88" s="528">
        <v>102</v>
      </c>
      <c r="I88" s="496">
        <v>335</v>
      </c>
      <c r="J88" s="496">
        <v>335</v>
      </c>
      <c r="K88" s="496">
        <v>335</v>
      </c>
      <c r="L88" s="496">
        <v>335</v>
      </c>
      <c r="M88" s="528">
        <v>335</v>
      </c>
      <c r="N88" s="496">
        <v>121</v>
      </c>
      <c r="O88" s="496">
        <v>121</v>
      </c>
      <c r="P88" s="496">
        <v>121</v>
      </c>
      <c r="Q88" s="496">
        <v>121</v>
      </c>
      <c r="R88" s="528">
        <v>121</v>
      </c>
      <c r="S88" s="496">
        <v>130</v>
      </c>
      <c r="T88" s="496">
        <v>130</v>
      </c>
      <c r="U88" s="496">
        <v>130</v>
      </c>
      <c r="V88" s="496">
        <v>130</v>
      </c>
      <c r="W88" s="528">
        <v>130</v>
      </c>
      <c r="X88" s="496">
        <v>576</v>
      </c>
      <c r="Y88" s="496">
        <v>576</v>
      </c>
      <c r="Z88" s="496">
        <v>576</v>
      </c>
      <c r="AA88" s="496">
        <v>576</v>
      </c>
      <c r="AB88" s="528">
        <v>576</v>
      </c>
      <c r="AC88" s="496">
        <v>277</v>
      </c>
      <c r="AD88" s="496">
        <v>277</v>
      </c>
      <c r="AE88" s="496">
        <v>277</v>
      </c>
      <c r="AF88" s="496">
        <v>277</v>
      </c>
      <c r="AG88" s="528">
        <v>277</v>
      </c>
      <c r="AH88" s="496">
        <v>45</v>
      </c>
      <c r="AI88" s="496">
        <v>45</v>
      </c>
      <c r="AJ88" s="496">
        <v>45</v>
      </c>
      <c r="AK88" s="496">
        <v>45</v>
      </c>
      <c r="AL88" s="528">
        <v>45</v>
      </c>
      <c r="AM88" s="496">
        <v>121</v>
      </c>
      <c r="AN88" s="496">
        <v>121</v>
      </c>
      <c r="AO88" s="496">
        <v>121</v>
      </c>
      <c r="AP88" s="496">
        <v>121</v>
      </c>
      <c r="AQ88" s="528">
        <v>121</v>
      </c>
    </row>
    <row r="89" spans="1:43" ht="15" thickBot="1" x14ac:dyDescent="0.35">
      <c r="A89" s="1368"/>
      <c r="B89" s="1564"/>
      <c r="C89" s="139" t="s">
        <v>252</v>
      </c>
      <c r="D89" s="493">
        <v>7.1580000000000004</v>
      </c>
      <c r="E89" s="496">
        <v>40</v>
      </c>
      <c r="F89" s="496">
        <v>44</v>
      </c>
      <c r="G89" s="496">
        <v>2</v>
      </c>
      <c r="H89" s="528">
        <v>2</v>
      </c>
      <c r="I89" s="493">
        <v>7.5620000000000003</v>
      </c>
      <c r="J89" s="496">
        <v>40</v>
      </c>
      <c r="K89" s="496">
        <v>40</v>
      </c>
      <c r="L89" s="496">
        <v>2</v>
      </c>
      <c r="M89" s="528">
        <v>2</v>
      </c>
      <c r="N89" s="493">
        <v>12.164</v>
      </c>
      <c r="O89" s="496">
        <v>55</v>
      </c>
      <c r="P89" s="496">
        <v>60</v>
      </c>
      <c r="Q89" s="496">
        <v>2</v>
      </c>
      <c r="R89" s="528">
        <v>2</v>
      </c>
      <c r="S89" s="493">
        <v>7.226</v>
      </c>
      <c r="T89" s="496">
        <v>49</v>
      </c>
      <c r="U89" s="496">
        <v>51</v>
      </c>
      <c r="V89" s="496">
        <v>2</v>
      </c>
      <c r="W89" s="528">
        <v>2</v>
      </c>
      <c r="X89" s="496">
        <v>7</v>
      </c>
      <c r="Y89" s="496">
        <v>50</v>
      </c>
      <c r="Z89" s="496">
        <v>58</v>
      </c>
      <c r="AA89" s="496">
        <v>2</v>
      </c>
      <c r="AB89" s="528">
        <v>2</v>
      </c>
      <c r="AC89" s="493">
        <v>7.0679999999999996</v>
      </c>
      <c r="AD89" s="496">
        <v>45</v>
      </c>
      <c r="AE89" s="496">
        <v>50</v>
      </c>
      <c r="AF89" s="496">
        <v>2</v>
      </c>
      <c r="AG89" s="528">
        <v>2</v>
      </c>
      <c r="AH89" s="493">
        <v>5.5439999999999996</v>
      </c>
      <c r="AI89" s="496">
        <v>20</v>
      </c>
      <c r="AJ89" s="496">
        <v>20</v>
      </c>
      <c r="AK89" s="496">
        <v>2</v>
      </c>
      <c r="AL89" s="528">
        <v>2</v>
      </c>
      <c r="AM89" s="493">
        <v>6.9020000000000001</v>
      </c>
      <c r="AN89" s="496">
        <v>49</v>
      </c>
      <c r="AO89" s="496">
        <v>50</v>
      </c>
      <c r="AP89" s="496">
        <v>2</v>
      </c>
      <c r="AQ89" s="528">
        <v>2</v>
      </c>
    </row>
    <row r="90" spans="1:43" ht="15" thickBot="1" x14ac:dyDescent="0.35">
      <c r="A90" s="1368"/>
      <c r="B90" s="1564"/>
      <c r="C90" s="139" t="s">
        <v>287</v>
      </c>
      <c r="D90" s="493">
        <v>42.988949343934699</v>
      </c>
      <c r="E90" s="493">
        <v>56.3405068217169</v>
      </c>
      <c r="F90" s="493">
        <v>68.414216277672907</v>
      </c>
      <c r="G90" s="493">
        <v>1.9500125487814099</v>
      </c>
      <c r="H90" s="701">
        <v>1.9500125487814099</v>
      </c>
      <c r="I90" s="493">
        <v>37.411028670361802</v>
      </c>
      <c r="J90" s="493">
        <v>72.904248695739199</v>
      </c>
      <c r="K90" s="493">
        <v>81.626924574529696</v>
      </c>
      <c r="L90" s="493">
        <v>2.0021324597852499</v>
      </c>
      <c r="M90" s="701">
        <v>2.0021324597852499</v>
      </c>
      <c r="N90" s="493">
        <v>74.919720582567606</v>
      </c>
      <c r="O90" s="493">
        <v>91.368562927293297</v>
      </c>
      <c r="P90" s="493">
        <v>101.024328390105</v>
      </c>
      <c r="Q90" s="493">
        <v>2.0568520429153199</v>
      </c>
      <c r="R90" s="701">
        <v>2.0568520429153199</v>
      </c>
      <c r="S90" s="493">
        <v>44.1035649631295</v>
      </c>
      <c r="T90" s="493">
        <v>72.342655882939994</v>
      </c>
      <c r="U90" s="493">
        <v>87.719182471276099</v>
      </c>
      <c r="V90" s="493">
        <v>1.9849271989522399</v>
      </c>
      <c r="W90" s="701">
        <v>1.9910458061302401</v>
      </c>
      <c r="X90" s="493">
        <v>46.199238164250403</v>
      </c>
      <c r="Y90" s="493">
        <v>86.452866069270598</v>
      </c>
      <c r="Z90" s="493">
        <v>91.206867893062906</v>
      </c>
      <c r="AA90" s="493">
        <v>2.11425551417521</v>
      </c>
      <c r="AB90" s="701">
        <v>2.11425551417521</v>
      </c>
      <c r="AC90" s="493">
        <v>45.5366644633772</v>
      </c>
      <c r="AD90" s="493">
        <v>84.668510049314193</v>
      </c>
      <c r="AE90" s="493">
        <v>87.913017958392501</v>
      </c>
      <c r="AF90" s="493">
        <v>1.8310017368567</v>
      </c>
      <c r="AG90" s="701">
        <v>1.8310017368567</v>
      </c>
      <c r="AH90" s="493">
        <v>34.591222181551501</v>
      </c>
      <c r="AI90" s="493">
        <v>99.275863007811793</v>
      </c>
      <c r="AJ90" s="493">
        <v>108.000701032704</v>
      </c>
      <c r="AK90" s="493">
        <v>2.1338168290032198</v>
      </c>
      <c r="AL90" s="701">
        <v>2.1338168290032198</v>
      </c>
      <c r="AM90" s="493">
        <v>28.7230462463999</v>
      </c>
      <c r="AN90" s="493">
        <v>118.035745636065</v>
      </c>
      <c r="AO90" s="493">
        <v>126.03892842753</v>
      </c>
      <c r="AP90" s="493">
        <v>2.0914115439612799</v>
      </c>
      <c r="AQ90" s="701">
        <v>2.0914115439612799</v>
      </c>
    </row>
    <row r="91" spans="1:43" x14ac:dyDescent="0.3">
      <c r="A91" s="1368"/>
      <c r="B91" s="1565"/>
      <c r="C91" s="157" t="s">
        <v>254</v>
      </c>
      <c r="D91" s="781">
        <v>7.9822899435855996</v>
      </c>
      <c r="E91" s="781">
        <v>10.4614387623539</v>
      </c>
      <c r="F91" s="781">
        <v>12.703313733546899</v>
      </c>
      <c r="G91" s="781">
        <v>0.36208294911956701</v>
      </c>
      <c r="H91" s="702">
        <v>0.36208294911956701</v>
      </c>
      <c r="I91" s="781">
        <v>3.8330810285512702</v>
      </c>
      <c r="J91" s="781">
        <v>7.4696660986980401</v>
      </c>
      <c r="K91" s="781">
        <v>8.3633791190962707</v>
      </c>
      <c r="L91" s="781">
        <v>0.20513565707775799</v>
      </c>
      <c r="M91" s="702">
        <v>0.20513565707775799</v>
      </c>
      <c r="N91" s="781">
        <v>12.7724501825899</v>
      </c>
      <c r="O91" s="781">
        <v>15.576678732504799</v>
      </c>
      <c r="P91" s="781">
        <v>17.222811184542199</v>
      </c>
      <c r="Q91" s="781">
        <v>0.350655876007191</v>
      </c>
      <c r="R91" s="702">
        <v>0.350655876007191</v>
      </c>
      <c r="S91" s="781">
        <v>7.2539201911114102</v>
      </c>
      <c r="T91" s="781">
        <v>11.8985359262134</v>
      </c>
      <c r="U91" s="781">
        <v>14.4275853756522</v>
      </c>
      <c r="V91" s="781">
        <v>0.32647028643609599</v>
      </c>
      <c r="W91" s="702">
        <v>0.32747664245713698</v>
      </c>
      <c r="X91" s="781">
        <v>3.60989297205911</v>
      </c>
      <c r="Y91" s="781">
        <v>6.7552108224876299</v>
      </c>
      <c r="Z91" s="781">
        <v>7.1266766399941996</v>
      </c>
      <c r="AA91" s="781">
        <v>0.16520264023886599</v>
      </c>
      <c r="AB91" s="702">
        <v>0.16520264023886599</v>
      </c>
      <c r="AC91" s="781">
        <v>5.1308826831636498</v>
      </c>
      <c r="AD91" s="781">
        <v>9.5400969118122099</v>
      </c>
      <c r="AE91" s="781">
        <v>9.9056746202863497</v>
      </c>
      <c r="AF91" s="781">
        <v>0.206309689459935</v>
      </c>
      <c r="AG91" s="702">
        <v>0.206309689459935</v>
      </c>
      <c r="AH91" s="781">
        <v>9.6700874943279107</v>
      </c>
      <c r="AI91" s="781">
        <v>27.7528870278672</v>
      </c>
      <c r="AJ91" s="781">
        <v>30.1919435790272</v>
      </c>
      <c r="AK91" s="781">
        <v>0.59651536233765401</v>
      </c>
      <c r="AL91" s="702">
        <v>0.59651536233765401</v>
      </c>
      <c r="AM91" s="781">
        <v>4.8967571478067002</v>
      </c>
      <c r="AN91" s="781">
        <v>20.122948526483</v>
      </c>
      <c r="AO91" s="781">
        <v>21.487345680013298</v>
      </c>
      <c r="AP91" s="781">
        <v>0.356547642580962</v>
      </c>
      <c r="AQ91" s="702">
        <v>0.356547642580962</v>
      </c>
    </row>
    <row r="92" spans="1:43" ht="15" thickBot="1" x14ac:dyDescent="0.35">
      <c r="A92" s="1368"/>
      <c r="B92" s="1563" t="s">
        <v>514</v>
      </c>
      <c r="C92" s="137" t="s">
        <v>265</v>
      </c>
      <c r="D92" s="674">
        <v>21.085984442974802</v>
      </c>
      <c r="E92" s="500">
        <v>52.661175350153798</v>
      </c>
      <c r="F92" s="500">
        <v>54.043290191432597</v>
      </c>
      <c r="G92" s="500">
        <v>1.9709920773053899</v>
      </c>
      <c r="H92" s="699">
        <v>1.9709920773053899</v>
      </c>
      <c r="I92" s="500">
        <v>25.306141850054399</v>
      </c>
      <c r="J92" s="500">
        <v>82.6605769175099</v>
      </c>
      <c r="K92" s="500">
        <v>88.638867010001505</v>
      </c>
      <c r="L92" s="500">
        <v>2.58063544743719</v>
      </c>
      <c r="M92" s="699">
        <v>2.58063544743719</v>
      </c>
      <c r="N92" s="500">
        <v>17.144121366102802</v>
      </c>
      <c r="O92" s="500">
        <v>57.608422384550003</v>
      </c>
      <c r="P92" s="500">
        <v>62.216768822322798</v>
      </c>
      <c r="Q92" s="500">
        <v>1.96282645670722</v>
      </c>
      <c r="R92" s="699">
        <v>1.96282645670722</v>
      </c>
      <c r="S92" s="674">
        <v>21.598867159008101</v>
      </c>
      <c r="T92" s="500">
        <v>55.606188652472298</v>
      </c>
      <c r="U92" s="500">
        <v>58.060342428951799</v>
      </c>
      <c r="V92" s="500">
        <v>1.83624310945786</v>
      </c>
      <c r="W92" s="699">
        <v>1.83624310945786</v>
      </c>
      <c r="X92" s="500">
        <v>14.790772036222799</v>
      </c>
      <c r="Y92" s="500">
        <v>72.029060477500494</v>
      </c>
      <c r="Z92" s="500">
        <v>78.759278035170894</v>
      </c>
      <c r="AA92" s="500">
        <v>2.1719820076554801</v>
      </c>
      <c r="AB92" s="699">
        <v>2.1792883031588</v>
      </c>
      <c r="AC92" s="674">
        <v>20.9051157445966</v>
      </c>
      <c r="AD92" s="500">
        <v>59.445679252597799</v>
      </c>
      <c r="AE92" s="500">
        <v>62.675873254380697</v>
      </c>
      <c r="AF92" s="500">
        <v>2.3344542196603499</v>
      </c>
      <c r="AG92" s="699">
        <v>2.3344542196603499</v>
      </c>
      <c r="AH92" s="674">
        <v>57.539459993063801</v>
      </c>
      <c r="AI92" s="500">
        <v>100.377003864966</v>
      </c>
      <c r="AJ92" s="500">
        <v>106.037989680311</v>
      </c>
      <c r="AK92" s="500">
        <v>2.4277838714421001</v>
      </c>
      <c r="AL92" s="699">
        <v>2.4277838714421001</v>
      </c>
      <c r="AM92" s="674">
        <v>22.2488006116163</v>
      </c>
      <c r="AN92" s="500">
        <v>79.699568380105802</v>
      </c>
      <c r="AO92" s="500">
        <v>84.114008710312504</v>
      </c>
      <c r="AP92" s="500">
        <v>2.28495364170259</v>
      </c>
      <c r="AQ92" s="699">
        <v>2.28495364170259</v>
      </c>
    </row>
    <row r="93" spans="1:43" ht="15" thickBot="1" x14ac:dyDescent="0.35">
      <c r="A93" s="1368"/>
      <c r="B93" s="1373"/>
      <c r="C93" s="139" t="s">
        <v>17</v>
      </c>
      <c r="D93" s="529">
        <v>75</v>
      </c>
      <c r="E93" s="496">
        <v>75</v>
      </c>
      <c r="F93" s="496">
        <v>75</v>
      </c>
      <c r="G93" s="496">
        <v>75</v>
      </c>
      <c r="H93" s="528">
        <v>75</v>
      </c>
      <c r="I93" s="496">
        <v>163</v>
      </c>
      <c r="J93" s="496">
        <v>163</v>
      </c>
      <c r="K93" s="496">
        <v>163</v>
      </c>
      <c r="L93" s="496">
        <v>163</v>
      </c>
      <c r="M93" s="528">
        <v>163</v>
      </c>
      <c r="N93" s="496">
        <v>98</v>
      </c>
      <c r="O93" s="496">
        <v>98</v>
      </c>
      <c r="P93" s="496">
        <v>98</v>
      </c>
      <c r="Q93" s="496">
        <v>98</v>
      </c>
      <c r="R93" s="528">
        <v>98</v>
      </c>
      <c r="S93" s="529">
        <v>94</v>
      </c>
      <c r="T93" s="496">
        <v>94</v>
      </c>
      <c r="U93" s="496">
        <v>94</v>
      </c>
      <c r="V93" s="496">
        <v>94</v>
      </c>
      <c r="W93" s="528">
        <v>94</v>
      </c>
      <c r="X93" s="496">
        <v>274</v>
      </c>
      <c r="Y93" s="496">
        <v>274</v>
      </c>
      <c r="Z93" s="496">
        <v>274</v>
      </c>
      <c r="AA93" s="496">
        <v>274</v>
      </c>
      <c r="AB93" s="528">
        <v>274</v>
      </c>
      <c r="AC93" s="529">
        <v>100</v>
      </c>
      <c r="AD93" s="496">
        <v>100</v>
      </c>
      <c r="AE93" s="496">
        <v>100</v>
      </c>
      <c r="AF93" s="496">
        <v>100</v>
      </c>
      <c r="AG93" s="528">
        <v>100</v>
      </c>
      <c r="AH93" s="529">
        <v>36</v>
      </c>
      <c r="AI93" s="496">
        <v>36</v>
      </c>
      <c r="AJ93" s="496">
        <v>36</v>
      </c>
      <c r="AK93" s="496">
        <v>36</v>
      </c>
      <c r="AL93" s="528">
        <v>36</v>
      </c>
      <c r="AM93" s="529">
        <v>36</v>
      </c>
      <c r="AN93" s="496">
        <v>36</v>
      </c>
      <c r="AO93" s="496">
        <v>36</v>
      </c>
      <c r="AP93" s="496">
        <v>36</v>
      </c>
      <c r="AQ93" s="528">
        <v>36</v>
      </c>
    </row>
    <row r="94" spans="1:43" ht="15" thickBot="1" x14ac:dyDescent="0.35">
      <c r="A94" s="1368"/>
      <c r="B94" s="1373"/>
      <c r="C94" s="139" t="s">
        <v>18</v>
      </c>
      <c r="D94" s="529">
        <v>57</v>
      </c>
      <c r="E94" s="496">
        <v>57</v>
      </c>
      <c r="F94" s="496">
        <v>57</v>
      </c>
      <c r="G94" s="496">
        <v>57</v>
      </c>
      <c r="H94" s="528">
        <v>57</v>
      </c>
      <c r="I94" s="496">
        <v>156</v>
      </c>
      <c r="J94" s="496">
        <v>156</v>
      </c>
      <c r="K94" s="496">
        <v>156</v>
      </c>
      <c r="L94" s="496">
        <v>156</v>
      </c>
      <c r="M94" s="528">
        <v>156</v>
      </c>
      <c r="N94" s="496">
        <v>72</v>
      </c>
      <c r="O94" s="496">
        <v>72</v>
      </c>
      <c r="P94" s="496">
        <v>72</v>
      </c>
      <c r="Q94" s="496">
        <v>72</v>
      </c>
      <c r="R94" s="528">
        <v>72</v>
      </c>
      <c r="S94" s="529">
        <v>84</v>
      </c>
      <c r="T94" s="496">
        <v>84</v>
      </c>
      <c r="U94" s="496">
        <v>84</v>
      </c>
      <c r="V94" s="496">
        <v>84</v>
      </c>
      <c r="W94" s="528">
        <v>84</v>
      </c>
      <c r="X94" s="496">
        <v>199</v>
      </c>
      <c r="Y94" s="496">
        <v>199</v>
      </c>
      <c r="Z94" s="496">
        <v>199</v>
      </c>
      <c r="AA94" s="496">
        <v>199</v>
      </c>
      <c r="AB94" s="528">
        <v>199</v>
      </c>
      <c r="AC94" s="529">
        <v>103</v>
      </c>
      <c r="AD94" s="496">
        <v>103</v>
      </c>
      <c r="AE94" s="496">
        <v>103</v>
      </c>
      <c r="AF94" s="496">
        <v>103</v>
      </c>
      <c r="AG94" s="528">
        <v>103</v>
      </c>
      <c r="AH94" s="529">
        <v>27</v>
      </c>
      <c r="AI94" s="496">
        <v>27</v>
      </c>
      <c r="AJ94" s="496">
        <v>27</v>
      </c>
      <c r="AK94" s="496">
        <v>27</v>
      </c>
      <c r="AL94" s="528">
        <v>27</v>
      </c>
      <c r="AM94" s="529">
        <v>41</v>
      </c>
      <c r="AN94" s="496">
        <v>41</v>
      </c>
      <c r="AO94" s="496">
        <v>41</v>
      </c>
      <c r="AP94" s="496">
        <v>41</v>
      </c>
      <c r="AQ94" s="528">
        <v>41</v>
      </c>
    </row>
    <row r="95" spans="1:43" ht="15" thickBot="1" x14ac:dyDescent="0.35">
      <c r="A95" s="1368"/>
      <c r="B95" s="1373"/>
      <c r="C95" s="139" t="s">
        <v>252</v>
      </c>
      <c r="D95" s="661">
        <v>1.224</v>
      </c>
      <c r="E95" s="496">
        <v>24</v>
      </c>
      <c r="F95" s="496">
        <v>30</v>
      </c>
      <c r="G95" s="496">
        <v>2</v>
      </c>
      <c r="H95" s="528">
        <v>2</v>
      </c>
      <c r="I95" s="493">
        <v>7.625</v>
      </c>
      <c r="J95" s="496">
        <v>50</v>
      </c>
      <c r="K95" s="496">
        <v>57</v>
      </c>
      <c r="L95" s="496">
        <v>2</v>
      </c>
      <c r="M95" s="528">
        <v>2</v>
      </c>
      <c r="N95" s="493">
        <v>2.6779999999999999</v>
      </c>
      <c r="O95" s="496">
        <v>40</v>
      </c>
      <c r="P95" s="496">
        <v>40</v>
      </c>
      <c r="Q95" s="496">
        <v>2</v>
      </c>
      <c r="R95" s="528">
        <v>2</v>
      </c>
      <c r="S95" s="661">
        <v>2.8</v>
      </c>
      <c r="T95" s="496">
        <v>28</v>
      </c>
      <c r="U95" s="496">
        <v>28</v>
      </c>
      <c r="V95" s="496">
        <v>2</v>
      </c>
      <c r="W95" s="528">
        <v>2</v>
      </c>
      <c r="X95" s="493">
        <v>5.2590000000000003</v>
      </c>
      <c r="Y95" s="496">
        <v>50</v>
      </c>
      <c r="Z95" s="496">
        <v>55</v>
      </c>
      <c r="AA95" s="496">
        <v>2</v>
      </c>
      <c r="AB95" s="528">
        <v>2</v>
      </c>
      <c r="AC95" s="661">
        <v>4.17</v>
      </c>
      <c r="AD95" s="496">
        <v>35</v>
      </c>
      <c r="AE95" s="496">
        <v>35</v>
      </c>
      <c r="AF95" s="496">
        <v>2</v>
      </c>
      <c r="AG95" s="528">
        <v>2</v>
      </c>
      <c r="AH95" s="661">
        <v>16.486000000000001</v>
      </c>
      <c r="AI95" s="496">
        <v>58</v>
      </c>
      <c r="AJ95" s="496">
        <v>58</v>
      </c>
      <c r="AK95" s="496">
        <v>2</v>
      </c>
      <c r="AL95" s="528">
        <v>2</v>
      </c>
      <c r="AM95" s="661">
        <v>5.468</v>
      </c>
      <c r="AN95" s="496">
        <v>60</v>
      </c>
      <c r="AO95" s="496">
        <v>60</v>
      </c>
      <c r="AP95" s="496">
        <v>2</v>
      </c>
      <c r="AQ95" s="528">
        <v>2</v>
      </c>
    </row>
    <row r="96" spans="1:43" ht="15" thickBot="1" x14ac:dyDescent="0.35">
      <c r="A96" s="1368"/>
      <c r="B96" s="1373"/>
      <c r="C96" s="139" t="s">
        <v>287</v>
      </c>
      <c r="D96" s="661">
        <v>48.404556879576504</v>
      </c>
      <c r="E96" s="493">
        <v>76.910532929860494</v>
      </c>
      <c r="F96" s="493">
        <v>80.031986692720807</v>
      </c>
      <c r="G96" s="493">
        <v>1.8290377751323901</v>
      </c>
      <c r="H96" s="701">
        <v>1.8290377751323901</v>
      </c>
      <c r="I96" s="493">
        <v>48.509752233364303</v>
      </c>
      <c r="J96" s="493">
        <v>99.438422038839505</v>
      </c>
      <c r="K96" s="493">
        <v>104.713585385128</v>
      </c>
      <c r="L96" s="493">
        <v>1.8545534544373901</v>
      </c>
      <c r="M96" s="701">
        <v>1.8545534544373901</v>
      </c>
      <c r="N96" s="493">
        <v>35.289007911282802</v>
      </c>
      <c r="O96" s="493">
        <v>69.505582468135003</v>
      </c>
      <c r="P96" s="493">
        <v>75.961374856593693</v>
      </c>
      <c r="Q96" s="493">
        <v>1.6249468471972499</v>
      </c>
      <c r="R96" s="701">
        <v>1.6249468471972499</v>
      </c>
      <c r="S96" s="661">
        <v>55.1683555290562</v>
      </c>
      <c r="T96" s="493">
        <v>83.483074820999406</v>
      </c>
      <c r="U96" s="493">
        <v>88.404695997740404</v>
      </c>
      <c r="V96" s="493">
        <v>1.9641947925069501</v>
      </c>
      <c r="W96" s="701">
        <v>1.9641947925069501</v>
      </c>
      <c r="X96" s="493">
        <v>26.2729201928035</v>
      </c>
      <c r="Y96" s="493">
        <v>94.361325726810193</v>
      </c>
      <c r="Z96" s="493">
        <v>101.10756907835101</v>
      </c>
      <c r="AA96" s="493">
        <v>1.76259319806334</v>
      </c>
      <c r="AB96" s="701">
        <v>1.7639440272039699</v>
      </c>
      <c r="AC96" s="661">
        <v>62.849546052892002</v>
      </c>
      <c r="AD96" s="493">
        <v>90.566843127360698</v>
      </c>
      <c r="AE96" s="493">
        <v>94.683590676874104</v>
      </c>
      <c r="AF96" s="493">
        <v>2.1081679267683899</v>
      </c>
      <c r="AG96" s="701">
        <v>2.1081679267683899</v>
      </c>
      <c r="AH96" s="661">
        <v>115.638677037772</v>
      </c>
      <c r="AI96" s="493">
        <v>117.725329209715</v>
      </c>
      <c r="AJ96" s="493">
        <v>130.89434019407801</v>
      </c>
      <c r="AK96" s="493">
        <v>1.6353568649620001</v>
      </c>
      <c r="AL96" s="701">
        <v>1.6353568649620001</v>
      </c>
      <c r="AM96" s="661">
        <v>38.421803389161603</v>
      </c>
      <c r="AN96" s="493">
        <v>102.203147792203</v>
      </c>
      <c r="AO96" s="493">
        <v>107.29567433968001</v>
      </c>
      <c r="AP96" s="493">
        <v>1.88835256079331</v>
      </c>
      <c r="AQ96" s="701">
        <v>1.88835256079331</v>
      </c>
    </row>
    <row r="97" spans="1:43" x14ac:dyDescent="0.3">
      <c r="A97" s="1368"/>
      <c r="B97" s="1374"/>
      <c r="C97" s="157" t="s">
        <v>254</v>
      </c>
      <c r="D97" s="836">
        <v>12.023186242628499</v>
      </c>
      <c r="E97" s="781">
        <v>19.1037728893183</v>
      </c>
      <c r="F97" s="781">
        <v>19.879109393936901</v>
      </c>
      <c r="G97" s="781">
        <v>0.45431387523967198</v>
      </c>
      <c r="H97" s="702">
        <v>0.45431387523967198</v>
      </c>
      <c r="I97" s="781">
        <v>7.2834561665638997</v>
      </c>
      <c r="J97" s="781">
        <v>14.930098688363101</v>
      </c>
      <c r="K97" s="781">
        <v>15.722133675870801</v>
      </c>
      <c r="L97" s="781">
        <v>0.27845037692552999</v>
      </c>
      <c r="M97" s="702">
        <v>0.27845037692552999</v>
      </c>
      <c r="N97" s="781">
        <v>7.7990904034065904</v>
      </c>
      <c r="O97" s="781">
        <v>15.361166360165599</v>
      </c>
      <c r="P97" s="781">
        <v>16.787936661835602</v>
      </c>
      <c r="Q97" s="781">
        <v>0.35912336764700997</v>
      </c>
      <c r="R97" s="702">
        <v>0.35912336764700997</v>
      </c>
      <c r="S97" s="836">
        <v>11.288107825203801</v>
      </c>
      <c r="T97" s="781">
        <v>17.0816393043049</v>
      </c>
      <c r="U97" s="781">
        <v>18.0886620800445</v>
      </c>
      <c r="V97" s="781">
        <v>0.40189783427284897</v>
      </c>
      <c r="W97" s="702">
        <v>0.40189783427284897</v>
      </c>
      <c r="X97" s="781">
        <v>3.4926298548852102</v>
      </c>
      <c r="Y97" s="781">
        <v>12.5440636579971</v>
      </c>
      <c r="Z97" s="781">
        <v>13.440885585860499</v>
      </c>
      <c r="AA97" s="781">
        <v>0.23431295723494999</v>
      </c>
      <c r="AB97" s="702">
        <v>0.23449253172270301</v>
      </c>
      <c r="AC97" s="836">
        <v>11.6132636709197</v>
      </c>
      <c r="AD97" s="781">
        <v>16.734832550671399</v>
      </c>
      <c r="AE97" s="781">
        <v>17.4955202208556</v>
      </c>
      <c r="AF97" s="781">
        <v>0.389544738724661</v>
      </c>
      <c r="AG97" s="702">
        <v>0.389544738724661</v>
      </c>
      <c r="AH97" s="836">
        <v>41.734189724937899</v>
      </c>
      <c r="AI97" s="781">
        <v>42.487265943592398</v>
      </c>
      <c r="AJ97" s="781">
        <v>47.239983779785398</v>
      </c>
      <c r="AK97" s="781">
        <v>0.59020299625194295</v>
      </c>
      <c r="AL97" s="702">
        <v>0.59020299625194295</v>
      </c>
      <c r="AM97" s="836">
        <v>11.252695594203001</v>
      </c>
      <c r="AN97" s="781">
        <v>29.932507311705699</v>
      </c>
      <c r="AO97" s="781">
        <v>31.423969085733699</v>
      </c>
      <c r="AP97" s="781">
        <v>0.55304682932022098</v>
      </c>
      <c r="AQ97" s="702">
        <v>0.55304682932022098</v>
      </c>
    </row>
    <row r="98" spans="1:43" ht="15" thickBot="1" x14ac:dyDescent="0.35">
      <c r="A98" s="1368"/>
      <c r="B98" s="1563" t="s">
        <v>515</v>
      </c>
      <c r="C98" s="137" t="s">
        <v>265</v>
      </c>
      <c r="D98" s="500">
        <v>34.260710620491402</v>
      </c>
      <c r="E98" s="500">
        <v>71.175033698503995</v>
      </c>
      <c r="F98" s="500">
        <v>73.874267544488902</v>
      </c>
      <c r="G98" s="500">
        <v>2.7934996139992001</v>
      </c>
      <c r="H98" s="699">
        <v>2.7934996139992001</v>
      </c>
      <c r="I98" s="500">
        <v>29.915812767311301</v>
      </c>
      <c r="J98" s="500">
        <v>70.902064037981603</v>
      </c>
      <c r="K98" s="500">
        <v>74.653872531096994</v>
      </c>
      <c r="L98" s="500">
        <v>2.7771946074245899</v>
      </c>
      <c r="M98" s="699">
        <v>2.7771946074245899</v>
      </c>
      <c r="N98" s="500">
        <v>20.4706238388763</v>
      </c>
      <c r="O98" s="500">
        <v>55.502142707926502</v>
      </c>
      <c r="P98" s="500">
        <v>57.079910705043098</v>
      </c>
      <c r="Q98" s="500">
        <v>2.4170694351333899</v>
      </c>
      <c r="R98" s="699">
        <v>2.4170694351333899</v>
      </c>
      <c r="S98" s="500">
        <v>36.939607493056798</v>
      </c>
      <c r="T98" s="500">
        <v>82.924006380984494</v>
      </c>
      <c r="U98" s="500">
        <v>85.658355848734999</v>
      </c>
      <c r="V98" s="500">
        <v>2.6775673128247801</v>
      </c>
      <c r="W98" s="699">
        <v>2.69020244584414</v>
      </c>
      <c r="X98" s="500">
        <v>34.149694094559997</v>
      </c>
      <c r="Y98" s="500">
        <v>82.0369295705475</v>
      </c>
      <c r="Z98" s="500">
        <v>88.619022483055701</v>
      </c>
      <c r="AA98" s="500">
        <v>2.5211337545861698</v>
      </c>
      <c r="AB98" s="699">
        <v>2.52483552163089</v>
      </c>
      <c r="AC98" s="500">
        <v>27.306994704049998</v>
      </c>
      <c r="AD98" s="500">
        <v>63.303000442912399</v>
      </c>
      <c r="AE98" s="500">
        <v>71.042718775575693</v>
      </c>
      <c r="AF98" s="500">
        <v>2.6354159724220101</v>
      </c>
      <c r="AG98" s="699">
        <v>2.6548220593104102</v>
      </c>
      <c r="AH98" s="500">
        <v>34.279381358825397</v>
      </c>
      <c r="AI98" s="500">
        <v>69.993023811254901</v>
      </c>
      <c r="AJ98" s="500">
        <v>75.321694941294396</v>
      </c>
      <c r="AK98" s="500">
        <v>2.91959636063822</v>
      </c>
      <c r="AL98" s="699">
        <v>2.91959636063822</v>
      </c>
      <c r="AM98" s="500">
        <v>35.422786902291399</v>
      </c>
      <c r="AN98" s="500">
        <v>86.157911621391193</v>
      </c>
      <c r="AO98" s="500">
        <v>93.612924073971996</v>
      </c>
      <c r="AP98" s="500">
        <v>3.07844115543941</v>
      </c>
      <c r="AQ98" s="699">
        <v>3.07844115543941</v>
      </c>
    </row>
    <row r="99" spans="1:43" ht="15" thickBot="1" x14ac:dyDescent="0.35">
      <c r="A99" s="1368"/>
      <c r="B99" s="1373"/>
      <c r="C99" s="139" t="s">
        <v>17</v>
      </c>
      <c r="D99" s="496">
        <v>99</v>
      </c>
      <c r="E99" s="496">
        <v>99</v>
      </c>
      <c r="F99" s="496">
        <v>99</v>
      </c>
      <c r="G99" s="496">
        <v>99</v>
      </c>
      <c r="H99" s="528">
        <v>99</v>
      </c>
      <c r="I99" s="496">
        <v>297</v>
      </c>
      <c r="J99" s="496">
        <v>297</v>
      </c>
      <c r="K99" s="496">
        <v>297</v>
      </c>
      <c r="L99" s="496">
        <v>297</v>
      </c>
      <c r="M99" s="528">
        <v>297</v>
      </c>
      <c r="N99" s="496">
        <v>130</v>
      </c>
      <c r="O99" s="496">
        <v>130</v>
      </c>
      <c r="P99" s="496">
        <v>130</v>
      </c>
      <c r="Q99" s="496">
        <v>130</v>
      </c>
      <c r="R99" s="528">
        <v>130</v>
      </c>
      <c r="S99" s="496">
        <v>199</v>
      </c>
      <c r="T99" s="496">
        <v>199</v>
      </c>
      <c r="U99" s="496">
        <v>199</v>
      </c>
      <c r="V99" s="496">
        <v>199</v>
      </c>
      <c r="W99" s="528">
        <v>199</v>
      </c>
      <c r="X99" s="496">
        <v>726</v>
      </c>
      <c r="Y99" s="496">
        <v>726</v>
      </c>
      <c r="Z99" s="496">
        <v>726</v>
      </c>
      <c r="AA99" s="496">
        <v>726</v>
      </c>
      <c r="AB99" s="528">
        <v>726</v>
      </c>
      <c r="AC99" s="496">
        <v>239</v>
      </c>
      <c r="AD99" s="496">
        <v>239</v>
      </c>
      <c r="AE99" s="496">
        <v>239</v>
      </c>
      <c r="AF99" s="496">
        <v>239</v>
      </c>
      <c r="AG99" s="528">
        <v>239</v>
      </c>
      <c r="AH99" s="496">
        <v>62</v>
      </c>
      <c r="AI99" s="496">
        <v>62</v>
      </c>
      <c r="AJ99" s="496">
        <v>62</v>
      </c>
      <c r="AK99" s="496">
        <v>62</v>
      </c>
      <c r="AL99" s="528">
        <v>62</v>
      </c>
      <c r="AM99" s="496">
        <v>89</v>
      </c>
      <c r="AN99" s="496">
        <v>89</v>
      </c>
      <c r="AO99" s="496">
        <v>89</v>
      </c>
      <c r="AP99" s="496">
        <v>89</v>
      </c>
      <c r="AQ99" s="528">
        <v>89</v>
      </c>
    </row>
    <row r="100" spans="1:43" ht="15" thickBot="1" x14ac:dyDescent="0.35">
      <c r="A100" s="1368"/>
      <c r="B100" s="1373"/>
      <c r="C100" s="139" t="s">
        <v>18</v>
      </c>
      <c r="D100" s="496">
        <v>84</v>
      </c>
      <c r="E100" s="496">
        <v>84</v>
      </c>
      <c r="F100" s="496">
        <v>84</v>
      </c>
      <c r="G100" s="496">
        <v>84</v>
      </c>
      <c r="H100" s="528">
        <v>84</v>
      </c>
      <c r="I100" s="496">
        <v>287</v>
      </c>
      <c r="J100" s="496">
        <v>287</v>
      </c>
      <c r="K100" s="496">
        <v>287</v>
      </c>
      <c r="L100" s="496">
        <v>287</v>
      </c>
      <c r="M100" s="528">
        <v>287</v>
      </c>
      <c r="N100" s="496">
        <v>102</v>
      </c>
      <c r="O100" s="496">
        <v>102</v>
      </c>
      <c r="P100" s="496">
        <v>102</v>
      </c>
      <c r="Q100" s="496">
        <v>102</v>
      </c>
      <c r="R100" s="528">
        <v>102</v>
      </c>
      <c r="S100" s="496">
        <v>154</v>
      </c>
      <c r="T100" s="496">
        <v>154</v>
      </c>
      <c r="U100" s="496">
        <v>154</v>
      </c>
      <c r="V100" s="496">
        <v>154</v>
      </c>
      <c r="W100" s="528">
        <v>154</v>
      </c>
      <c r="X100" s="496">
        <v>543</v>
      </c>
      <c r="Y100" s="496">
        <v>543</v>
      </c>
      <c r="Z100" s="496">
        <v>543</v>
      </c>
      <c r="AA100" s="496">
        <v>543</v>
      </c>
      <c r="AB100" s="528">
        <v>543</v>
      </c>
      <c r="AC100" s="496">
        <v>270</v>
      </c>
      <c r="AD100" s="496">
        <v>270</v>
      </c>
      <c r="AE100" s="496">
        <v>270</v>
      </c>
      <c r="AF100" s="496">
        <v>270</v>
      </c>
      <c r="AG100" s="528">
        <v>270</v>
      </c>
      <c r="AH100" s="496">
        <v>49</v>
      </c>
      <c r="AI100" s="496">
        <v>49</v>
      </c>
      <c r="AJ100" s="496">
        <v>49</v>
      </c>
      <c r="AK100" s="496">
        <v>49</v>
      </c>
      <c r="AL100" s="528">
        <v>49</v>
      </c>
      <c r="AM100" s="496">
        <v>115</v>
      </c>
      <c r="AN100" s="496">
        <v>115</v>
      </c>
      <c r="AO100" s="496">
        <v>115</v>
      </c>
      <c r="AP100" s="496">
        <v>115</v>
      </c>
      <c r="AQ100" s="528">
        <v>115</v>
      </c>
    </row>
    <row r="101" spans="1:43" ht="15" thickBot="1" x14ac:dyDescent="0.35">
      <c r="A101" s="1368"/>
      <c r="B101" s="1373"/>
      <c r="C101" s="139" t="s">
        <v>252</v>
      </c>
      <c r="D101" s="493">
        <v>16.189</v>
      </c>
      <c r="E101" s="496">
        <v>54</v>
      </c>
      <c r="F101" s="496">
        <v>58</v>
      </c>
      <c r="G101" s="496">
        <v>2</v>
      </c>
      <c r="H101" s="528">
        <v>2</v>
      </c>
      <c r="I101" s="493">
        <v>10.175000000000001</v>
      </c>
      <c r="J101" s="496">
        <v>57</v>
      </c>
      <c r="K101" s="496">
        <v>60</v>
      </c>
      <c r="L101" s="496">
        <v>2</v>
      </c>
      <c r="M101" s="528">
        <v>2</v>
      </c>
      <c r="N101" s="493">
        <v>5.8620000000000001</v>
      </c>
      <c r="O101" s="496">
        <v>40</v>
      </c>
      <c r="P101" s="496">
        <v>40</v>
      </c>
      <c r="Q101" s="496">
        <v>2</v>
      </c>
      <c r="R101" s="528">
        <v>2</v>
      </c>
      <c r="S101" s="493">
        <v>16.879000000000001</v>
      </c>
      <c r="T101" s="496">
        <v>70</v>
      </c>
      <c r="U101" s="496">
        <v>74</v>
      </c>
      <c r="V101" s="496">
        <v>2</v>
      </c>
      <c r="W101" s="528">
        <v>2</v>
      </c>
      <c r="X101" s="493">
        <v>10.789</v>
      </c>
      <c r="Y101" s="496">
        <v>54</v>
      </c>
      <c r="Z101" s="496">
        <v>60</v>
      </c>
      <c r="AA101" s="496">
        <v>2</v>
      </c>
      <c r="AB101" s="528">
        <v>2</v>
      </c>
      <c r="AC101" s="493">
        <v>9.6940000000000008</v>
      </c>
      <c r="AD101" s="496">
        <v>47</v>
      </c>
      <c r="AE101" s="496">
        <v>53</v>
      </c>
      <c r="AF101" s="496">
        <v>2</v>
      </c>
      <c r="AG101" s="528">
        <v>2</v>
      </c>
      <c r="AH101" s="493">
        <v>11.170999999999999</v>
      </c>
      <c r="AI101" s="496">
        <v>60</v>
      </c>
      <c r="AJ101" s="496">
        <v>60</v>
      </c>
      <c r="AK101" s="496">
        <v>2</v>
      </c>
      <c r="AL101" s="528">
        <v>2</v>
      </c>
      <c r="AM101" s="493">
        <v>11.914</v>
      </c>
      <c r="AN101" s="496">
        <v>61</v>
      </c>
      <c r="AO101" s="496">
        <v>61</v>
      </c>
      <c r="AP101" s="496">
        <v>3</v>
      </c>
      <c r="AQ101" s="528">
        <v>3</v>
      </c>
    </row>
    <row r="102" spans="1:43" ht="15" thickBot="1" x14ac:dyDescent="0.35">
      <c r="A102" s="1368"/>
      <c r="B102" s="1373"/>
      <c r="C102" s="139" t="s">
        <v>287</v>
      </c>
      <c r="D102" s="493">
        <v>47.246052258646003</v>
      </c>
      <c r="E102" s="493">
        <v>75.333318414735402</v>
      </c>
      <c r="F102" s="493">
        <v>78.404948349030406</v>
      </c>
      <c r="G102" s="493">
        <v>2.11017985087673</v>
      </c>
      <c r="H102" s="701">
        <v>2.11017985087673</v>
      </c>
      <c r="I102" s="493">
        <v>55.705891516121902</v>
      </c>
      <c r="J102" s="493">
        <v>73.924734992798903</v>
      </c>
      <c r="K102" s="493">
        <v>79.170572881907603</v>
      </c>
      <c r="L102" s="493">
        <v>2.2810475087283599</v>
      </c>
      <c r="M102" s="701">
        <v>2.2810475087283599</v>
      </c>
      <c r="N102" s="493">
        <v>38.7962856610351</v>
      </c>
      <c r="O102" s="493">
        <v>62.005213907037799</v>
      </c>
      <c r="P102" s="493">
        <v>62.952415763765501</v>
      </c>
      <c r="Q102" s="493">
        <v>2.0255700088708299</v>
      </c>
      <c r="R102" s="701">
        <v>2.0255700088708299</v>
      </c>
      <c r="S102" s="493">
        <v>50.853949122953303</v>
      </c>
      <c r="T102" s="493">
        <v>77.528771400587303</v>
      </c>
      <c r="U102" s="493">
        <v>78.889906094820205</v>
      </c>
      <c r="V102" s="493">
        <v>1.90457632727729</v>
      </c>
      <c r="W102" s="701">
        <v>1.90727367423984</v>
      </c>
      <c r="X102" s="493">
        <v>60.271089583479103</v>
      </c>
      <c r="Y102" s="493">
        <v>95.306765493626102</v>
      </c>
      <c r="Z102" s="493">
        <v>103.350811604345</v>
      </c>
      <c r="AA102" s="493">
        <v>1.7907726621888</v>
      </c>
      <c r="AB102" s="701">
        <v>1.7907250615682799</v>
      </c>
      <c r="AC102" s="493">
        <v>44.265892590058399</v>
      </c>
      <c r="AD102" s="493">
        <v>64.881530510800999</v>
      </c>
      <c r="AE102" s="493">
        <v>80.0503637967185</v>
      </c>
      <c r="AF102" s="493">
        <v>1.9533744351154201</v>
      </c>
      <c r="AG102" s="701">
        <v>1.9497101262616401</v>
      </c>
      <c r="AH102" s="493">
        <v>57.440690069355803</v>
      </c>
      <c r="AI102" s="493">
        <v>67.159279409301703</v>
      </c>
      <c r="AJ102" s="493">
        <v>75.602352797107997</v>
      </c>
      <c r="AK102" s="493">
        <v>1.8726913222318999</v>
      </c>
      <c r="AL102" s="701">
        <v>1.8726913222318999</v>
      </c>
      <c r="AM102" s="493">
        <v>50.513877085186103</v>
      </c>
      <c r="AN102" s="493">
        <v>88.293878043963701</v>
      </c>
      <c r="AO102" s="493">
        <v>100.866289578886</v>
      </c>
      <c r="AP102" s="493">
        <v>2.0071718503899398</v>
      </c>
      <c r="AQ102" s="701">
        <v>2.0071718503899398</v>
      </c>
    </row>
    <row r="103" spans="1:43" x14ac:dyDescent="0.3">
      <c r="A103" s="1368"/>
      <c r="B103" s="1374"/>
      <c r="C103" s="157" t="s">
        <v>254</v>
      </c>
      <c r="D103" s="781">
        <v>9.6671094705717309</v>
      </c>
      <c r="E103" s="781">
        <v>15.4141013075524</v>
      </c>
      <c r="F103" s="781">
        <v>16.042593666350101</v>
      </c>
      <c r="G103" s="781">
        <v>0.43176812973378198</v>
      </c>
      <c r="H103" s="702">
        <v>0.43176812973378198</v>
      </c>
      <c r="I103" s="781">
        <v>6.1663892280980503</v>
      </c>
      <c r="J103" s="781">
        <v>8.1831324684512197</v>
      </c>
      <c r="K103" s="781">
        <v>8.7638229012106805</v>
      </c>
      <c r="L103" s="781">
        <v>0.25250160088599699</v>
      </c>
      <c r="M103" s="702">
        <v>0.25250160088599699</v>
      </c>
      <c r="N103" s="781">
        <v>7.20378621963805</v>
      </c>
      <c r="O103" s="781">
        <v>11.5132749921429</v>
      </c>
      <c r="P103" s="781">
        <v>11.689153676569701</v>
      </c>
      <c r="Q103" s="781">
        <v>0.37611263728452698</v>
      </c>
      <c r="R103" s="702">
        <v>0.37611263728452698</v>
      </c>
      <c r="S103" s="781">
        <v>7.6848443811480802</v>
      </c>
      <c r="T103" s="781">
        <v>11.715836302793701</v>
      </c>
      <c r="U103" s="781">
        <v>11.921525506628599</v>
      </c>
      <c r="V103" s="781">
        <v>0.28781191902632902</v>
      </c>
      <c r="W103" s="702">
        <v>0.28821953125717298</v>
      </c>
      <c r="X103" s="781">
        <v>4.8504259816490203</v>
      </c>
      <c r="Y103" s="781">
        <v>7.6699859712496199</v>
      </c>
      <c r="Z103" s="781">
        <v>8.3173452694247807</v>
      </c>
      <c r="AA103" s="781">
        <v>0.14411569971498001</v>
      </c>
      <c r="AB103" s="702">
        <v>0.144111868968131</v>
      </c>
      <c r="AC103" s="781">
        <v>5.0519389933624401</v>
      </c>
      <c r="AD103" s="781">
        <v>7.4047424497245</v>
      </c>
      <c r="AE103" s="781">
        <v>9.13591776049077</v>
      </c>
      <c r="AF103" s="781">
        <v>0.22293300552609299</v>
      </c>
      <c r="AG103" s="702">
        <v>0.22251480849675501</v>
      </c>
      <c r="AH103" s="781">
        <v>15.388360869580399</v>
      </c>
      <c r="AI103" s="781">
        <v>17.991970953751899</v>
      </c>
      <c r="AJ103" s="781">
        <v>20.2538703143452</v>
      </c>
      <c r="AK103" s="781">
        <v>0.501694005225926</v>
      </c>
      <c r="AL103" s="702">
        <v>0.501694005225926</v>
      </c>
      <c r="AM103" s="781">
        <v>8.8334943701472408</v>
      </c>
      <c r="AN103" s="781">
        <v>15.440182374133199</v>
      </c>
      <c r="AO103" s="781">
        <v>17.638753003063901</v>
      </c>
      <c r="AP103" s="781">
        <v>0.35099941369452298</v>
      </c>
      <c r="AQ103" s="702">
        <v>0.35099941369452298</v>
      </c>
    </row>
    <row r="104" spans="1:43" ht="15" thickBot="1" x14ac:dyDescent="0.35">
      <c r="A104" s="1368"/>
      <c r="B104" s="1563" t="s">
        <v>516</v>
      </c>
      <c r="C104" s="137" t="s">
        <v>265</v>
      </c>
      <c r="D104" s="500">
        <v>48.239216885971899</v>
      </c>
      <c r="E104" s="500">
        <v>83.047062896093394</v>
      </c>
      <c r="F104" s="500">
        <v>90.025757331103904</v>
      </c>
      <c r="G104" s="500">
        <v>3.7344445593687801</v>
      </c>
      <c r="H104" s="699">
        <v>3.7344445593687801</v>
      </c>
      <c r="I104" s="500">
        <v>42.580087809408298</v>
      </c>
      <c r="J104" s="500">
        <v>80.095120174774607</v>
      </c>
      <c r="K104" s="500">
        <v>87.838091220219297</v>
      </c>
      <c r="L104" s="500">
        <v>2.9880412683638702</v>
      </c>
      <c r="M104" s="699">
        <v>2.9880412683638702</v>
      </c>
      <c r="N104" s="500">
        <v>42.534483765856699</v>
      </c>
      <c r="O104" s="500">
        <v>88.432824786327998</v>
      </c>
      <c r="P104" s="500">
        <v>92.968101231006301</v>
      </c>
      <c r="Q104" s="500">
        <v>3.0888085398497598</v>
      </c>
      <c r="R104" s="699">
        <v>3.0888085398497598</v>
      </c>
      <c r="S104" s="500">
        <v>26.493247615425499</v>
      </c>
      <c r="T104" s="500">
        <v>66.661827754221505</v>
      </c>
      <c r="U104" s="500">
        <v>69.023026007570905</v>
      </c>
      <c r="V104" s="500">
        <v>3.3700562918918702</v>
      </c>
      <c r="W104" s="699">
        <v>3.41035493552114</v>
      </c>
      <c r="X104" s="500">
        <v>36.640223539912697</v>
      </c>
      <c r="Y104" s="500">
        <v>81.279725350571894</v>
      </c>
      <c r="Z104" s="500">
        <v>87.058660799359899</v>
      </c>
      <c r="AA104" s="500">
        <v>2.85171706536467</v>
      </c>
      <c r="AB104" s="699">
        <v>2.85171706536467</v>
      </c>
      <c r="AC104" s="500">
        <v>38.707116500264803</v>
      </c>
      <c r="AD104" s="500">
        <v>83.039344526815896</v>
      </c>
      <c r="AE104" s="500">
        <v>88.787443902134697</v>
      </c>
      <c r="AF104" s="500">
        <v>3.0106960613108402</v>
      </c>
      <c r="AG104" s="699">
        <v>3.0106960613108402</v>
      </c>
      <c r="AH104" s="500">
        <v>13.7564708221293</v>
      </c>
      <c r="AI104" s="500">
        <v>47.343193544570902</v>
      </c>
      <c r="AJ104" s="500">
        <v>50.919261745885002</v>
      </c>
      <c r="AK104" s="500">
        <v>2.6927520791730499</v>
      </c>
      <c r="AL104" s="699">
        <v>2.6927520791730499</v>
      </c>
      <c r="AM104" s="500">
        <v>65.045510436171895</v>
      </c>
      <c r="AN104" s="500">
        <v>128.39318837624199</v>
      </c>
      <c r="AO104" s="500">
        <v>141.54898743856799</v>
      </c>
      <c r="AP104" s="500">
        <v>3.7860074635094998</v>
      </c>
      <c r="AQ104" s="699">
        <v>3.7860074635094998</v>
      </c>
    </row>
    <row r="105" spans="1:43" ht="15" thickBot="1" x14ac:dyDescent="0.35">
      <c r="A105" s="1368"/>
      <c r="B105" s="1373"/>
      <c r="C105" s="139" t="s">
        <v>17</v>
      </c>
      <c r="D105" s="496">
        <v>63</v>
      </c>
      <c r="E105" s="496">
        <v>63</v>
      </c>
      <c r="F105" s="496">
        <v>63</v>
      </c>
      <c r="G105" s="496">
        <v>63</v>
      </c>
      <c r="H105" s="528">
        <v>63</v>
      </c>
      <c r="I105" s="496">
        <v>203</v>
      </c>
      <c r="J105" s="496">
        <v>203</v>
      </c>
      <c r="K105" s="496">
        <v>203</v>
      </c>
      <c r="L105" s="496">
        <v>203</v>
      </c>
      <c r="M105" s="528">
        <v>203</v>
      </c>
      <c r="N105" s="496">
        <v>110</v>
      </c>
      <c r="O105" s="496">
        <v>110</v>
      </c>
      <c r="P105" s="496">
        <v>110</v>
      </c>
      <c r="Q105" s="496">
        <v>110</v>
      </c>
      <c r="R105" s="528">
        <v>110</v>
      </c>
      <c r="S105" s="496">
        <v>108</v>
      </c>
      <c r="T105" s="496">
        <v>108</v>
      </c>
      <c r="U105" s="496">
        <v>108</v>
      </c>
      <c r="V105" s="496">
        <v>108</v>
      </c>
      <c r="W105" s="528">
        <v>108</v>
      </c>
      <c r="X105" s="496">
        <v>558</v>
      </c>
      <c r="Y105" s="496">
        <v>558</v>
      </c>
      <c r="Z105" s="496">
        <v>558</v>
      </c>
      <c r="AA105" s="496">
        <v>558</v>
      </c>
      <c r="AB105" s="528">
        <v>558</v>
      </c>
      <c r="AC105" s="496">
        <v>167</v>
      </c>
      <c r="AD105" s="496">
        <v>167</v>
      </c>
      <c r="AE105" s="496">
        <v>167</v>
      </c>
      <c r="AF105" s="496">
        <v>167</v>
      </c>
      <c r="AG105" s="528">
        <v>167</v>
      </c>
      <c r="AH105" s="496">
        <v>31</v>
      </c>
      <c r="AI105" s="496">
        <v>31</v>
      </c>
      <c r="AJ105" s="496">
        <v>31</v>
      </c>
      <c r="AK105" s="496">
        <v>31</v>
      </c>
      <c r="AL105" s="528">
        <v>31</v>
      </c>
      <c r="AM105" s="496">
        <v>64</v>
      </c>
      <c r="AN105" s="496">
        <v>64</v>
      </c>
      <c r="AO105" s="496">
        <v>64</v>
      </c>
      <c r="AP105" s="496">
        <v>64</v>
      </c>
      <c r="AQ105" s="528">
        <v>64</v>
      </c>
    </row>
    <row r="106" spans="1:43" ht="15" thickBot="1" x14ac:dyDescent="0.35">
      <c r="A106" s="1368"/>
      <c r="B106" s="1373"/>
      <c r="C106" s="139" t="s">
        <v>18</v>
      </c>
      <c r="D106" s="496">
        <v>57</v>
      </c>
      <c r="E106" s="496">
        <v>57</v>
      </c>
      <c r="F106" s="496">
        <v>57</v>
      </c>
      <c r="G106" s="496">
        <v>57</v>
      </c>
      <c r="H106" s="528">
        <v>57</v>
      </c>
      <c r="I106" s="496">
        <v>194</v>
      </c>
      <c r="J106" s="496">
        <v>194</v>
      </c>
      <c r="K106" s="496">
        <v>194</v>
      </c>
      <c r="L106" s="496">
        <v>194</v>
      </c>
      <c r="M106" s="528">
        <v>194</v>
      </c>
      <c r="N106" s="496">
        <v>76</v>
      </c>
      <c r="O106" s="496">
        <v>76</v>
      </c>
      <c r="P106" s="496">
        <v>76</v>
      </c>
      <c r="Q106" s="496">
        <v>76</v>
      </c>
      <c r="R106" s="528">
        <v>76</v>
      </c>
      <c r="S106" s="496">
        <v>75</v>
      </c>
      <c r="T106" s="496">
        <v>75</v>
      </c>
      <c r="U106" s="496">
        <v>75</v>
      </c>
      <c r="V106" s="496">
        <v>75</v>
      </c>
      <c r="W106" s="528">
        <v>75</v>
      </c>
      <c r="X106" s="496">
        <v>425</v>
      </c>
      <c r="Y106" s="496">
        <v>425</v>
      </c>
      <c r="Z106" s="496">
        <v>425</v>
      </c>
      <c r="AA106" s="496">
        <v>425</v>
      </c>
      <c r="AB106" s="528">
        <v>425</v>
      </c>
      <c r="AC106" s="496">
        <v>173</v>
      </c>
      <c r="AD106" s="496">
        <v>173</v>
      </c>
      <c r="AE106" s="496">
        <v>173</v>
      </c>
      <c r="AF106" s="496">
        <v>173</v>
      </c>
      <c r="AG106" s="528">
        <v>173</v>
      </c>
      <c r="AH106" s="496">
        <v>24</v>
      </c>
      <c r="AI106" s="496">
        <v>24</v>
      </c>
      <c r="AJ106" s="496">
        <v>24</v>
      </c>
      <c r="AK106" s="496">
        <v>24</v>
      </c>
      <c r="AL106" s="528">
        <v>24</v>
      </c>
      <c r="AM106" s="496">
        <v>69</v>
      </c>
      <c r="AN106" s="496">
        <v>69</v>
      </c>
      <c r="AO106" s="496">
        <v>69</v>
      </c>
      <c r="AP106" s="496">
        <v>69</v>
      </c>
      <c r="AQ106" s="528">
        <v>69</v>
      </c>
    </row>
    <row r="107" spans="1:43" ht="15" thickBot="1" x14ac:dyDescent="0.35">
      <c r="A107" s="1368"/>
      <c r="B107" s="1373"/>
      <c r="C107" s="139" t="s">
        <v>252</v>
      </c>
      <c r="D107" s="493">
        <v>14.901999999999999</v>
      </c>
      <c r="E107" s="496">
        <v>50</v>
      </c>
      <c r="F107" s="496">
        <v>60</v>
      </c>
      <c r="G107" s="496">
        <v>3</v>
      </c>
      <c r="H107" s="528">
        <v>3</v>
      </c>
      <c r="I107" s="493">
        <v>17.57</v>
      </c>
      <c r="J107" s="496">
        <v>60</v>
      </c>
      <c r="K107" s="496">
        <v>65</v>
      </c>
      <c r="L107" s="496">
        <v>3</v>
      </c>
      <c r="M107" s="528">
        <v>3</v>
      </c>
      <c r="N107" s="493">
        <v>23.786000000000001</v>
      </c>
      <c r="O107" s="496">
        <v>75</v>
      </c>
      <c r="P107" s="496">
        <v>75</v>
      </c>
      <c r="Q107" s="496">
        <v>2</v>
      </c>
      <c r="R107" s="528">
        <v>2</v>
      </c>
      <c r="S107" s="493">
        <v>13.436999999999999</v>
      </c>
      <c r="T107" s="496">
        <v>43</v>
      </c>
      <c r="U107" s="496">
        <v>43</v>
      </c>
      <c r="V107" s="496">
        <v>3</v>
      </c>
      <c r="W107" s="528">
        <v>3</v>
      </c>
      <c r="X107" s="493">
        <v>14.393000000000001</v>
      </c>
      <c r="Y107" s="496">
        <v>60</v>
      </c>
      <c r="Z107" s="496">
        <v>62</v>
      </c>
      <c r="AA107" s="496">
        <v>2</v>
      </c>
      <c r="AB107" s="528">
        <v>2</v>
      </c>
      <c r="AC107" s="493">
        <v>21.22</v>
      </c>
      <c r="AD107" s="496">
        <v>65</v>
      </c>
      <c r="AE107" s="496">
        <v>65</v>
      </c>
      <c r="AF107" s="496">
        <v>3</v>
      </c>
      <c r="AG107" s="528">
        <v>3</v>
      </c>
      <c r="AH107" s="493">
        <v>6.8360000000000003</v>
      </c>
      <c r="AI107" s="496">
        <v>34</v>
      </c>
      <c r="AJ107" s="496">
        <v>34</v>
      </c>
      <c r="AK107" s="496">
        <v>3</v>
      </c>
      <c r="AL107" s="528">
        <v>3</v>
      </c>
      <c r="AM107" s="493">
        <v>19.786000000000001</v>
      </c>
      <c r="AN107" s="496">
        <v>97</v>
      </c>
      <c r="AO107" s="496">
        <v>100</v>
      </c>
      <c r="AP107" s="496">
        <v>4</v>
      </c>
      <c r="AQ107" s="528">
        <v>4</v>
      </c>
    </row>
    <row r="108" spans="1:43" ht="15" thickBot="1" x14ac:dyDescent="0.35">
      <c r="A108" s="1368"/>
      <c r="B108" s="1373"/>
      <c r="C108" s="139" t="s">
        <v>287</v>
      </c>
      <c r="D108" s="493">
        <v>78.129437501571402</v>
      </c>
      <c r="E108" s="493">
        <v>89.263165633861902</v>
      </c>
      <c r="F108" s="493">
        <v>101.41015940952801</v>
      </c>
      <c r="G108" s="493">
        <v>2.2945605960384001</v>
      </c>
      <c r="H108" s="701">
        <v>2.2945605960384001</v>
      </c>
      <c r="I108" s="493">
        <v>65.433227172492295</v>
      </c>
      <c r="J108" s="493">
        <v>69.086342010432901</v>
      </c>
      <c r="K108" s="493">
        <v>83.506610311596802</v>
      </c>
      <c r="L108" s="493">
        <v>1.90052956900854</v>
      </c>
      <c r="M108" s="701">
        <v>1.90052956900854</v>
      </c>
      <c r="N108" s="493">
        <v>51.156782263020702</v>
      </c>
      <c r="O108" s="493">
        <v>87.808587673972994</v>
      </c>
      <c r="P108" s="493">
        <v>92.566990808846398</v>
      </c>
      <c r="Q108" s="493">
        <v>2.6177708713794399</v>
      </c>
      <c r="R108" s="701">
        <v>2.6177708713794399</v>
      </c>
      <c r="S108" s="493">
        <v>37.267028421048501</v>
      </c>
      <c r="T108" s="493">
        <v>82.412086975495697</v>
      </c>
      <c r="U108" s="493">
        <v>84.641425356821898</v>
      </c>
      <c r="V108" s="493">
        <v>2.4280075879841698</v>
      </c>
      <c r="W108" s="701">
        <v>2.4238879977119199</v>
      </c>
      <c r="X108" s="493">
        <v>55.3324005010398</v>
      </c>
      <c r="Y108" s="493">
        <v>87.566609883878101</v>
      </c>
      <c r="Z108" s="493">
        <v>94.804891224522294</v>
      </c>
      <c r="AA108" s="493">
        <v>2.0230327203461398</v>
      </c>
      <c r="AB108" s="701">
        <v>2.0230327203461398</v>
      </c>
      <c r="AC108" s="493">
        <v>49.731985827353299</v>
      </c>
      <c r="AD108" s="493">
        <v>79.043181548202298</v>
      </c>
      <c r="AE108" s="493">
        <v>85.676721517354594</v>
      </c>
      <c r="AF108" s="493">
        <v>2.17100338609418</v>
      </c>
      <c r="AG108" s="701">
        <v>2.17100338609418</v>
      </c>
      <c r="AH108" s="493">
        <v>17.233563516034899</v>
      </c>
      <c r="AI108" s="493">
        <v>57.413407738998004</v>
      </c>
      <c r="AJ108" s="493">
        <v>59.939065667334901</v>
      </c>
      <c r="AK108" s="493">
        <v>2.1464088659209599</v>
      </c>
      <c r="AL108" s="701">
        <v>2.1464088659209599</v>
      </c>
      <c r="AM108" s="493">
        <v>93.379547321585505</v>
      </c>
      <c r="AN108" s="493">
        <v>138.26497942918499</v>
      </c>
      <c r="AO108" s="493">
        <v>150.784530767972</v>
      </c>
      <c r="AP108" s="493">
        <v>2.34251144990301</v>
      </c>
      <c r="AQ108" s="701">
        <v>2.34251144990301</v>
      </c>
    </row>
    <row r="109" spans="1:43" x14ac:dyDescent="0.3">
      <c r="A109" s="1368"/>
      <c r="B109" s="1374"/>
      <c r="C109" s="157" t="s">
        <v>254</v>
      </c>
      <c r="D109" s="781">
        <v>19.4065360509383</v>
      </c>
      <c r="E109" s="781">
        <v>22.172037804055201</v>
      </c>
      <c r="F109" s="781">
        <v>25.189224157319899</v>
      </c>
      <c r="G109" s="781">
        <v>0.56994488059876203</v>
      </c>
      <c r="H109" s="702">
        <v>0.56994488059876203</v>
      </c>
      <c r="I109" s="781">
        <v>8.8098442170498092</v>
      </c>
      <c r="J109" s="781">
        <v>9.3016948259829295</v>
      </c>
      <c r="K109" s="781">
        <v>11.243220909763201</v>
      </c>
      <c r="L109" s="781">
        <v>0.25588481810203101</v>
      </c>
      <c r="M109" s="702">
        <v>0.25588481810203101</v>
      </c>
      <c r="N109" s="781">
        <v>11.0044204993563</v>
      </c>
      <c r="O109" s="781">
        <v>18.888651308264102</v>
      </c>
      <c r="P109" s="781">
        <v>19.912239319182799</v>
      </c>
      <c r="Q109" s="781">
        <v>0.563113045138673</v>
      </c>
      <c r="R109" s="702">
        <v>0.563113045138673</v>
      </c>
      <c r="S109" s="781">
        <v>8.0698393017796306</v>
      </c>
      <c r="T109" s="781">
        <v>17.845595063354001</v>
      </c>
      <c r="U109" s="781">
        <v>18.328338207865901</v>
      </c>
      <c r="V109" s="781">
        <v>0.52576317159399</v>
      </c>
      <c r="W109" s="702">
        <v>0.52487111142995801</v>
      </c>
      <c r="X109" s="781">
        <v>5.0333345823055602</v>
      </c>
      <c r="Y109" s="781">
        <v>7.9655327040347998</v>
      </c>
      <c r="Z109" s="781">
        <v>8.6239659449283792</v>
      </c>
      <c r="AA109" s="781">
        <v>0.184026003937107</v>
      </c>
      <c r="AB109" s="702">
        <v>0.184026003937107</v>
      </c>
      <c r="AC109" s="781">
        <v>7.0906084398575704</v>
      </c>
      <c r="AD109" s="781">
        <v>11.2696937569425</v>
      </c>
      <c r="AE109" s="781">
        <v>12.2154801298151</v>
      </c>
      <c r="AF109" s="781">
        <v>0.309533888026083</v>
      </c>
      <c r="AG109" s="702">
        <v>0.309533888026083</v>
      </c>
      <c r="AH109" s="781">
        <v>6.5969048771968799</v>
      </c>
      <c r="AI109" s="781">
        <v>21.9775085505376</v>
      </c>
      <c r="AJ109" s="781">
        <v>22.944315275686101</v>
      </c>
      <c r="AK109" s="781">
        <v>0.82163245592693901</v>
      </c>
      <c r="AL109" s="702">
        <v>0.82163245592693901</v>
      </c>
      <c r="AM109" s="781">
        <v>21.081328344949601</v>
      </c>
      <c r="AN109" s="781">
        <v>31.214645107629</v>
      </c>
      <c r="AO109" s="781">
        <v>34.041053888510099</v>
      </c>
      <c r="AP109" s="781">
        <v>0.52884442518382102</v>
      </c>
      <c r="AQ109" s="702">
        <v>0.52884442518382102</v>
      </c>
    </row>
    <row r="110" spans="1:43" ht="15" thickBot="1" x14ac:dyDescent="0.35">
      <c r="A110" s="1368"/>
      <c r="B110" s="1563" t="s">
        <v>517</v>
      </c>
      <c r="C110" s="137" t="s">
        <v>265</v>
      </c>
      <c r="D110" s="674">
        <v>29.511394629224402</v>
      </c>
      <c r="E110" s="500">
        <v>63.576499945806702</v>
      </c>
      <c r="F110" s="500">
        <v>66.014903211403805</v>
      </c>
      <c r="G110" s="500">
        <v>2.3132832487105199</v>
      </c>
      <c r="H110" s="699">
        <v>2.3132832487105199</v>
      </c>
      <c r="I110" s="500">
        <v>51.019235930671201</v>
      </c>
      <c r="J110" s="500">
        <v>87.338072130996594</v>
      </c>
      <c r="K110" s="500">
        <v>93.6946568161719</v>
      </c>
      <c r="L110" s="500">
        <v>3.02615351151805</v>
      </c>
      <c r="M110" s="699">
        <v>3.03235202605648</v>
      </c>
      <c r="N110" s="500">
        <v>44.393756771369098</v>
      </c>
      <c r="O110" s="500">
        <v>72.299958824551098</v>
      </c>
      <c r="P110" s="500">
        <v>85.126506477308098</v>
      </c>
      <c r="Q110" s="500">
        <v>3.21399674360898</v>
      </c>
      <c r="R110" s="699">
        <v>3.21399674360898</v>
      </c>
      <c r="S110" s="500">
        <v>34.964146208124099</v>
      </c>
      <c r="T110" s="500">
        <v>77.034840652304197</v>
      </c>
      <c r="U110" s="500">
        <v>80.526390282246197</v>
      </c>
      <c r="V110" s="500">
        <v>2.8049207686519102</v>
      </c>
      <c r="W110" s="699">
        <v>2.8049207686519102</v>
      </c>
      <c r="X110" s="500">
        <v>38.908853933084799</v>
      </c>
      <c r="Y110" s="500">
        <v>84.844842976775993</v>
      </c>
      <c r="Z110" s="500">
        <v>91.496278647201706</v>
      </c>
      <c r="AA110" s="500">
        <v>2.8050540182648098</v>
      </c>
      <c r="AB110" s="699">
        <v>2.8050540182648098</v>
      </c>
      <c r="AC110" s="500">
        <v>35.472807799180799</v>
      </c>
      <c r="AD110" s="500">
        <v>82.981228621092598</v>
      </c>
      <c r="AE110" s="500">
        <v>90.052593518823599</v>
      </c>
      <c r="AF110" s="500">
        <v>3.6134568152636302</v>
      </c>
      <c r="AG110" s="699">
        <v>3.6134568152636302</v>
      </c>
      <c r="AH110" s="674">
        <v>47.819593460379203</v>
      </c>
      <c r="AI110" s="674">
        <v>105.44831769121799</v>
      </c>
      <c r="AJ110" s="674">
        <v>105.44831769121799</v>
      </c>
      <c r="AK110" s="500">
        <v>3.2066732451570901</v>
      </c>
      <c r="AL110" s="699">
        <v>3.2066732451570901</v>
      </c>
      <c r="AM110" s="674">
        <v>74.526133169493605</v>
      </c>
      <c r="AN110" s="500">
        <v>114.80794635111199</v>
      </c>
      <c r="AO110" s="500">
        <v>128.667692677774</v>
      </c>
      <c r="AP110" s="500">
        <v>3.0919822346069199</v>
      </c>
      <c r="AQ110" s="699">
        <v>3.0919822346069199</v>
      </c>
    </row>
    <row r="111" spans="1:43" ht="15" thickBot="1" x14ac:dyDescent="0.35">
      <c r="A111" s="1368"/>
      <c r="B111" s="1373"/>
      <c r="C111" s="139" t="s">
        <v>17</v>
      </c>
      <c r="D111" s="529">
        <v>24</v>
      </c>
      <c r="E111" s="496">
        <v>24</v>
      </c>
      <c r="F111" s="496">
        <v>24</v>
      </c>
      <c r="G111" s="496">
        <v>24</v>
      </c>
      <c r="H111" s="528">
        <v>24</v>
      </c>
      <c r="I111" s="496">
        <v>148</v>
      </c>
      <c r="J111" s="496">
        <v>148</v>
      </c>
      <c r="K111" s="496">
        <v>148</v>
      </c>
      <c r="L111" s="496">
        <v>148</v>
      </c>
      <c r="M111" s="528">
        <v>148</v>
      </c>
      <c r="N111" s="496">
        <v>53</v>
      </c>
      <c r="O111" s="496">
        <v>53</v>
      </c>
      <c r="P111" s="496">
        <v>53</v>
      </c>
      <c r="Q111" s="496">
        <v>53</v>
      </c>
      <c r="R111" s="528">
        <v>53</v>
      </c>
      <c r="S111" s="496">
        <v>83</v>
      </c>
      <c r="T111" s="496">
        <v>83</v>
      </c>
      <c r="U111" s="496">
        <v>83</v>
      </c>
      <c r="V111" s="496">
        <v>83</v>
      </c>
      <c r="W111" s="528">
        <v>83</v>
      </c>
      <c r="X111" s="496">
        <v>428</v>
      </c>
      <c r="Y111" s="496">
        <v>428</v>
      </c>
      <c r="Z111" s="496">
        <v>428</v>
      </c>
      <c r="AA111" s="496">
        <v>428</v>
      </c>
      <c r="AB111" s="528">
        <v>428</v>
      </c>
      <c r="AC111" s="496">
        <v>92</v>
      </c>
      <c r="AD111" s="496">
        <v>92</v>
      </c>
      <c r="AE111" s="496">
        <v>92</v>
      </c>
      <c r="AF111" s="496">
        <v>92</v>
      </c>
      <c r="AG111" s="528">
        <v>92</v>
      </c>
      <c r="AH111" s="529">
        <v>10</v>
      </c>
      <c r="AI111" s="529">
        <v>10</v>
      </c>
      <c r="AJ111" s="529">
        <v>10</v>
      </c>
      <c r="AK111" s="496">
        <v>10</v>
      </c>
      <c r="AL111" s="528">
        <v>10</v>
      </c>
      <c r="AM111" s="529">
        <v>20</v>
      </c>
      <c r="AN111" s="496">
        <v>20</v>
      </c>
      <c r="AO111" s="496">
        <v>20</v>
      </c>
      <c r="AP111" s="496">
        <v>20</v>
      </c>
      <c r="AQ111" s="528">
        <v>20</v>
      </c>
    </row>
    <row r="112" spans="1:43" ht="15" thickBot="1" x14ac:dyDescent="0.35">
      <c r="A112" s="1368"/>
      <c r="B112" s="1373"/>
      <c r="C112" s="139" t="s">
        <v>18</v>
      </c>
      <c r="D112" s="529">
        <v>27</v>
      </c>
      <c r="E112" s="496">
        <v>27</v>
      </c>
      <c r="F112" s="496">
        <v>27</v>
      </c>
      <c r="G112" s="496">
        <v>27</v>
      </c>
      <c r="H112" s="528">
        <v>27</v>
      </c>
      <c r="I112" s="496">
        <v>141</v>
      </c>
      <c r="J112" s="496">
        <v>141</v>
      </c>
      <c r="K112" s="496">
        <v>141</v>
      </c>
      <c r="L112" s="496">
        <v>141</v>
      </c>
      <c r="M112" s="528">
        <v>141</v>
      </c>
      <c r="N112" s="496">
        <v>39</v>
      </c>
      <c r="O112" s="496">
        <v>39</v>
      </c>
      <c r="P112" s="496">
        <v>39</v>
      </c>
      <c r="Q112" s="496">
        <v>39</v>
      </c>
      <c r="R112" s="528">
        <v>39</v>
      </c>
      <c r="S112" s="496">
        <v>63</v>
      </c>
      <c r="T112" s="496">
        <v>63</v>
      </c>
      <c r="U112" s="496">
        <v>63</v>
      </c>
      <c r="V112" s="496">
        <v>63</v>
      </c>
      <c r="W112" s="528">
        <v>63</v>
      </c>
      <c r="X112" s="496">
        <v>327</v>
      </c>
      <c r="Y112" s="496">
        <v>327</v>
      </c>
      <c r="Z112" s="496">
        <v>327</v>
      </c>
      <c r="AA112" s="496">
        <v>327</v>
      </c>
      <c r="AB112" s="528">
        <v>327</v>
      </c>
      <c r="AC112" s="496">
        <v>101</v>
      </c>
      <c r="AD112" s="496">
        <v>101</v>
      </c>
      <c r="AE112" s="496">
        <v>101</v>
      </c>
      <c r="AF112" s="496">
        <v>101</v>
      </c>
      <c r="AG112" s="528">
        <v>101</v>
      </c>
      <c r="AH112" s="529">
        <v>7</v>
      </c>
      <c r="AI112" s="529">
        <v>7</v>
      </c>
      <c r="AJ112" s="529">
        <v>7</v>
      </c>
      <c r="AK112" s="496">
        <v>7</v>
      </c>
      <c r="AL112" s="528">
        <v>7</v>
      </c>
      <c r="AM112" s="529">
        <v>26</v>
      </c>
      <c r="AN112" s="496">
        <v>26</v>
      </c>
      <c r="AO112" s="496">
        <v>26</v>
      </c>
      <c r="AP112" s="496">
        <v>26</v>
      </c>
      <c r="AQ112" s="528">
        <v>26</v>
      </c>
    </row>
    <row r="113" spans="1:43" ht="15" thickBot="1" x14ac:dyDescent="0.35">
      <c r="A113" s="1368"/>
      <c r="B113" s="1373"/>
      <c r="C113" s="139" t="s">
        <v>252</v>
      </c>
      <c r="D113" s="661">
        <v>8.5510000000000002</v>
      </c>
      <c r="E113" s="496">
        <v>50</v>
      </c>
      <c r="F113" s="496">
        <v>50</v>
      </c>
      <c r="G113" s="496">
        <v>2</v>
      </c>
      <c r="H113" s="528">
        <v>2</v>
      </c>
      <c r="I113" s="493">
        <v>19.087</v>
      </c>
      <c r="J113" s="496">
        <v>60</v>
      </c>
      <c r="K113" s="496">
        <v>60</v>
      </c>
      <c r="L113" s="496">
        <v>3</v>
      </c>
      <c r="M113" s="528">
        <v>3</v>
      </c>
      <c r="N113" s="493">
        <v>16.024000000000001</v>
      </c>
      <c r="O113" s="496">
        <v>60</v>
      </c>
      <c r="P113" s="496">
        <v>68</v>
      </c>
      <c r="Q113" s="496">
        <v>3</v>
      </c>
      <c r="R113" s="528">
        <v>3</v>
      </c>
      <c r="S113" s="493">
        <v>13.597</v>
      </c>
      <c r="T113" s="496">
        <v>60</v>
      </c>
      <c r="U113" s="496">
        <v>60</v>
      </c>
      <c r="V113" s="496">
        <v>2</v>
      </c>
      <c r="W113" s="528">
        <v>2</v>
      </c>
      <c r="X113" s="493">
        <v>16.338000000000001</v>
      </c>
      <c r="Y113" s="496">
        <v>60</v>
      </c>
      <c r="Z113" s="496">
        <v>65</v>
      </c>
      <c r="AA113" s="496">
        <v>3</v>
      </c>
      <c r="AB113" s="528">
        <v>3</v>
      </c>
      <c r="AC113" s="493">
        <v>19.114000000000001</v>
      </c>
      <c r="AD113" s="496">
        <v>66</v>
      </c>
      <c r="AE113" s="496">
        <v>75</v>
      </c>
      <c r="AF113" s="496">
        <v>3</v>
      </c>
      <c r="AG113" s="528">
        <v>3</v>
      </c>
      <c r="AH113" s="661">
        <v>60.237000000000002</v>
      </c>
      <c r="AI113" s="529">
        <v>143</v>
      </c>
      <c r="AJ113" s="529">
        <v>143</v>
      </c>
      <c r="AK113" s="496">
        <v>3</v>
      </c>
      <c r="AL113" s="528">
        <v>3</v>
      </c>
      <c r="AM113" s="661">
        <v>13.612</v>
      </c>
      <c r="AN113" s="496">
        <v>70</v>
      </c>
      <c r="AO113" s="496">
        <v>70</v>
      </c>
      <c r="AP113" s="496">
        <v>3</v>
      </c>
      <c r="AQ113" s="528">
        <v>3</v>
      </c>
    </row>
    <row r="114" spans="1:43" ht="15" thickBot="1" x14ac:dyDescent="0.35">
      <c r="A114" s="1368"/>
      <c r="B114" s="1373"/>
      <c r="C114" s="139" t="s">
        <v>287</v>
      </c>
      <c r="D114" s="661">
        <v>61.463506116895303</v>
      </c>
      <c r="E114" s="493">
        <v>64.783714801353398</v>
      </c>
      <c r="F114" s="493">
        <v>71.101772960873802</v>
      </c>
      <c r="G114" s="493">
        <v>1.55483845818399</v>
      </c>
      <c r="H114" s="701">
        <v>1.55483845818399</v>
      </c>
      <c r="I114" s="493">
        <v>82.404989149698096</v>
      </c>
      <c r="J114" s="493">
        <v>91.235889364749497</v>
      </c>
      <c r="K114" s="493">
        <v>98.431829193629696</v>
      </c>
      <c r="L114" s="493">
        <v>1.97743937618975</v>
      </c>
      <c r="M114" s="701">
        <v>1.98522421830711</v>
      </c>
      <c r="N114" s="493">
        <v>60.462701985730099</v>
      </c>
      <c r="O114" s="493">
        <v>58.9833664704068</v>
      </c>
      <c r="P114" s="493">
        <v>94.280339290817196</v>
      </c>
      <c r="Q114" s="493">
        <v>1.7142250936442101</v>
      </c>
      <c r="R114" s="701">
        <v>1.7142250936442101</v>
      </c>
      <c r="S114" s="493">
        <v>50.2434906260305</v>
      </c>
      <c r="T114" s="493">
        <v>85.708530002189704</v>
      </c>
      <c r="U114" s="493">
        <v>88.757771539334897</v>
      </c>
      <c r="V114" s="493">
        <v>2.2719448122358701</v>
      </c>
      <c r="W114" s="701">
        <v>2.2719448122358701</v>
      </c>
      <c r="X114" s="493">
        <v>55.497515898415401</v>
      </c>
      <c r="Y114" s="493">
        <v>85.516290761384994</v>
      </c>
      <c r="Z114" s="493">
        <v>96.562004509939399</v>
      </c>
      <c r="AA114" s="493">
        <v>1.9132138980195501</v>
      </c>
      <c r="AB114" s="701">
        <v>1.9132138980195501</v>
      </c>
      <c r="AC114" s="493">
        <v>37.035145617110999</v>
      </c>
      <c r="AD114" s="493">
        <v>67.433411489198605</v>
      </c>
      <c r="AE114" s="493">
        <v>73.119846358813305</v>
      </c>
      <c r="AF114" s="493">
        <v>1.9007513906517399</v>
      </c>
      <c r="AG114" s="701">
        <v>1.9007513906517399</v>
      </c>
      <c r="AH114" s="661">
        <v>47.990333610625001</v>
      </c>
      <c r="AI114" s="661">
        <v>95.349506577969905</v>
      </c>
      <c r="AJ114" s="661">
        <v>95.349506577969905</v>
      </c>
      <c r="AK114" s="493">
        <v>1.5049130482619</v>
      </c>
      <c r="AL114" s="701">
        <v>1.5049130482619</v>
      </c>
      <c r="AM114" s="661">
        <v>111.393787615519</v>
      </c>
      <c r="AN114" s="493">
        <v>124.38766937783301</v>
      </c>
      <c r="AO114" s="493">
        <v>149.988816091042</v>
      </c>
      <c r="AP114" s="493">
        <v>1.6689734743526199</v>
      </c>
      <c r="AQ114" s="701">
        <v>1.6689734743526199</v>
      </c>
    </row>
    <row r="115" spans="1:43" x14ac:dyDescent="0.3">
      <c r="A115" s="1369"/>
      <c r="B115" s="1374"/>
      <c r="C115" s="157" t="s">
        <v>254</v>
      </c>
      <c r="D115" s="836">
        <v>22.182280973385001</v>
      </c>
      <c r="E115" s="781">
        <v>23.380549776808799</v>
      </c>
      <c r="F115" s="781">
        <v>25.6607474120385</v>
      </c>
      <c r="G115" s="781">
        <v>0.56114377012705696</v>
      </c>
      <c r="H115" s="702">
        <v>0.56114377012705696</v>
      </c>
      <c r="I115" s="781">
        <v>13.0141169102008</v>
      </c>
      <c r="J115" s="781">
        <v>14.408769940398001</v>
      </c>
      <c r="K115" s="781">
        <v>15.545215720904</v>
      </c>
      <c r="L115" s="781">
        <v>0.31229452840310501</v>
      </c>
      <c r="M115" s="702">
        <v>0.31352397878575899</v>
      </c>
      <c r="N115" s="781">
        <v>18.1562436149569</v>
      </c>
      <c r="O115" s="781">
        <v>17.712016428239298</v>
      </c>
      <c r="P115" s="781">
        <v>28.311285338668299</v>
      </c>
      <c r="Q115" s="781">
        <v>0.51476178518158699</v>
      </c>
      <c r="R115" s="702">
        <v>0.51476178518158699</v>
      </c>
      <c r="S115" s="781">
        <v>11.870808060828001</v>
      </c>
      <c r="T115" s="781">
        <v>20.2499765871082</v>
      </c>
      <c r="U115" s="781">
        <v>20.970407444270901</v>
      </c>
      <c r="V115" s="781">
        <v>0.53678238623160301</v>
      </c>
      <c r="W115" s="702">
        <v>0.53678238623160301</v>
      </c>
      <c r="X115" s="781">
        <v>5.7553325344555697</v>
      </c>
      <c r="Y115" s="781">
        <v>8.8684093779234203</v>
      </c>
      <c r="Z115" s="781">
        <v>10.013897688061499</v>
      </c>
      <c r="AA115" s="781">
        <v>0.198408559633547</v>
      </c>
      <c r="AB115" s="702">
        <v>0.198408559633547</v>
      </c>
      <c r="AC115" s="781">
        <v>6.9107331467672504</v>
      </c>
      <c r="AD115" s="781">
        <v>12.583029017785</v>
      </c>
      <c r="AE115" s="781">
        <v>13.6441139220178</v>
      </c>
      <c r="AF115" s="781">
        <v>0.35467892512003502</v>
      </c>
      <c r="AG115" s="702">
        <v>0.35467892512003502</v>
      </c>
      <c r="AH115" s="836">
        <v>34.015393753615001</v>
      </c>
      <c r="AI115" s="836">
        <v>67.583422877987104</v>
      </c>
      <c r="AJ115" s="836">
        <v>67.583422877987104</v>
      </c>
      <c r="AK115" s="781">
        <v>1.06667751712082</v>
      </c>
      <c r="AL115" s="702">
        <v>1.06667751712082</v>
      </c>
      <c r="AM115" s="836">
        <v>40.968027158655197</v>
      </c>
      <c r="AN115" s="781">
        <v>45.746872660993503</v>
      </c>
      <c r="AO115" s="781">
        <v>55.162375053815801</v>
      </c>
      <c r="AP115" s="781">
        <v>0.61380937023482596</v>
      </c>
      <c r="AQ115" s="702">
        <v>0.61380937023482596</v>
      </c>
    </row>
    <row r="116" spans="1:43" ht="15" thickBot="1" x14ac:dyDescent="0.35">
      <c r="A116" s="1562" t="s">
        <v>518</v>
      </c>
      <c r="B116" s="1563" t="s">
        <v>519</v>
      </c>
      <c r="C116" s="137" t="s">
        <v>265</v>
      </c>
      <c r="D116" s="675">
        <v>0</v>
      </c>
      <c r="E116" s="675">
        <v>0</v>
      </c>
      <c r="F116" s="675">
        <v>0</v>
      </c>
      <c r="G116" s="675">
        <v>0</v>
      </c>
      <c r="H116" s="882">
        <v>0</v>
      </c>
      <c r="I116" s="500">
        <v>30.361187714997801</v>
      </c>
      <c r="J116" s="500">
        <v>74.084586554861303</v>
      </c>
      <c r="K116" s="500">
        <v>80.978958740844803</v>
      </c>
      <c r="L116" s="500">
        <v>2.6358673711119098</v>
      </c>
      <c r="M116" s="699">
        <v>2.63721444046665</v>
      </c>
      <c r="N116" s="500">
        <v>32.153802350947103</v>
      </c>
      <c r="O116" s="500">
        <v>69.341603296315895</v>
      </c>
      <c r="P116" s="500">
        <v>74.424735579887496</v>
      </c>
      <c r="Q116" s="500">
        <v>2.9031269912442199</v>
      </c>
      <c r="R116" s="699">
        <v>2.9031269912442199</v>
      </c>
      <c r="S116" s="500">
        <v>25.702357764218299</v>
      </c>
      <c r="T116" s="500">
        <v>71.213196452183396</v>
      </c>
      <c r="U116" s="500">
        <v>74.846467069753999</v>
      </c>
      <c r="V116" s="500">
        <v>2.6005246163807598</v>
      </c>
      <c r="W116" s="699">
        <v>2.6079764678081401</v>
      </c>
      <c r="X116" s="500">
        <v>28.111239840309299</v>
      </c>
      <c r="Y116" s="500">
        <v>76.851188127609603</v>
      </c>
      <c r="Z116" s="500">
        <v>83.521419454246598</v>
      </c>
      <c r="AA116" s="500">
        <v>2.6687389786348201</v>
      </c>
      <c r="AB116" s="699">
        <v>2.6687389786348201</v>
      </c>
      <c r="AC116" s="500">
        <v>30.326618413885701</v>
      </c>
      <c r="AD116" s="500">
        <v>72.3623107554006</v>
      </c>
      <c r="AE116" s="500">
        <v>78.376956991950905</v>
      </c>
      <c r="AF116" s="500">
        <v>2.7558980214193198</v>
      </c>
      <c r="AG116" s="699">
        <v>2.7619287262610701</v>
      </c>
      <c r="AH116" s="675">
        <v>0</v>
      </c>
      <c r="AI116" s="675">
        <v>0</v>
      </c>
      <c r="AJ116" s="675">
        <v>0</v>
      </c>
      <c r="AK116" s="675">
        <v>0</v>
      </c>
      <c r="AL116" s="882">
        <v>0</v>
      </c>
      <c r="AM116" s="500">
        <v>36.595897813351897</v>
      </c>
      <c r="AN116" s="500">
        <v>87.429551984247595</v>
      </c>
      <c r="AO116" s="500">
        <v>95.9752033456178</v>
      </c>
      <c r="AP116" s="500">
        <v>3.0758206437930302</v>
      </c>
      <c r="AQ116" s="699">
        <v>3.0758206437930302</v>
      </c>
    </row>
    <row r="117" spans="1:43" ht="15" thickBot="1" x14ac:dyDescent="0.35">
      <c r="A117" s="1368"/>
      <c r="B117" s="1373"/>
      <c r="C117" s="139" t="s">
        <v>17</v>
      </c>
      <c r="D117" s="653">
        <v>0</v>
      </c>
      <c r="E117" s="653">
        <v>0</v>
      </c>
      <c r="F117" s="653">
        <v>0</v>
      </c>
      <c r="G117" s="653">
        <v>0</v>
      </c>
      <c r="H117" s="883">
        <v>0</v>
      </c>
      <c r="I117" s="496">
        <v>679</v>
      </c>
      <c r="J117" s="496">
        <v>679</v>
      </c>
      <c r="K117" s="496">
        <v>679</v>
      </c>
      <c r="L117" s="496">
        <v>679</v>
      </c>
      <c r="M117" s="528">
        <v>679</v>
      </c>
      <c r="N117" s="496">
        <v>169</v>
      </c>
      <c r="O117" s="496">
        <v>169</v>
      </c>
      <c r="P117" s="496">
        <v>169</v>
      </c>
      <c r="Q117" s="496">
        <v>169</v>
      </c>
      <c r="R117" s="528">
        <v>169</v>
      </c>
      <c r="S117" s="496">
        <v>198</v>
      </c>
      <c r="T117" s="496">
        <v>198</v>
      </c>
      <c r="U117" s="496">
        <v>198</v>
      </c>
      <c r="V117" s="496">
        <v>198</v>
      </c>
      <c r="W117" s="528">
        <v>198</v>
      </c>
      <c r="X117" s="502">
        <v>1804</v>
      </c>
      <c r="Y117" s="502">
        <v>1804</v>
      </c>
      <c r="Z117" s="502">
        <v>1804</v>
      </c>
      <c r="AA117" s="502">
        <v>1804</v>
      </c>
      <c r="AB117" s="700">
        <v>1804</v>
      </c>
      <c r="AC117" s="496">
        <v>575</v>
      </c>
      <c r="AD117" s="496">
        <v>575</v>
      </c>
      <c r="AE117" s="496">
        <v>575</v>
      </c>
      <c r="AF117" s="496">
        <v>575</v>
      </c>
      <c r="AG117" s="528">
        <v>575</v>
      </c>
      <c r="AH117" s="653">
        <v>0</v>
      </c>
      <c r="AI117" s="653">
        <v>0</v>
      </c>
      <c r="AJ117" s="653">
        <v>0</v>
      </c>
      <c r="AK117" s="653">
        <v>0</v>
      </c>
      <c r="AL117" s="883">
        <v>0</v>
      </c>
      <c r="AM117" s="496">
        <v>125</v>
      </c>
      <c r="AN117" s="496">
        <v>125</v>
      </c>
      <c r="AO117" s="496">
        <v>125</v>
      </c>
      <c r="AP117" s="496">
        <v>125</v>
      </c>
      <c r="AQ117" s="528">
        <v>125</v>
      </c>
    </row>
    <row r="118" spans="1:43" ht="15" thickBot="1" x14ac:dyDescent="0.35">
      <c r="A118" s="1368"/>
      <c r="B118" s="1373"/>
      <c r="C118" s="139" t="s">
        <v>18</v>
      </c>
      <c r="D118" s="653">
        <v>0</v>
      </c>
      <c r="E118" s="653">
        <v>0</v>
      </c>
      <c r="F118" s="653">
        <v>0</v>
      </c>
      <c r="G118" s="653">
        <v>0</v>
      </c>
      <c r="H118" s="883">
        <v>0</v>
      </c>
      <c r="I118" s="496">
        <v>716</v>
      </c>
      <c r="J118" s="496">
        <v>716</v>
      </c>
      <c r="K118" s="496">
        <v>716</v>
      </c>
      <c r="L118" s="496">
        <v>716</v>
      </c>
      <c r="M118" s="528">
        <v>716</v>
      </c>
      <c r="N118" s="496">
        <v>124</v>
      </c>
      <c r="O118" s="496">
        <v>124</v>
      </c>
      <c r="P118" s="496">
        <v>124</v>
      </c>
      <c r="Q118" s="496">
        <v>124</v>
      </c>
      <c r="R118" s="528">
        <v>124</v>
      </c>
      <c r="S118" s="496">
        <v>152</v>
      </c>
      <c r="T118" s="496">
        <v>152</v>
      </c>
      <c r="U118" s="496">
        <v>152</v>
      </c>
      <c r="V118" s="496">
        <v>152</v>
      </c>
      <c r="W118" s="528">
        <v>152</v>
      </c>
      <c r="X118" s="502">
        <v>1339</v>
      </c>
      <c r="Y118" s="502">
        <v>1339</v>
      </c>
      <c r="Z118" s="502">
        <v>1339</v>
      </c>
      <c r="AA118" s="502">
        <v>1339</v>
      </c>
      <c r="AB118" s="700">
        <v>1339</v>
      </c>
      <c r="AC118" s="496">
        <v>702</v>
      </c>
      <c r="AD118" s="496">
        <v>702</v>
      </c>
      <c r="AE118" s="496">
        <v>702</v>
      </c>
      <c r="AF118" s="496">
        <v>702</v>
      </c>
      <c r="AG118" s="528">
        <v>702</v>
      </c>
      <c r="AH118" s="653">
        <v>0</v>
      </c>
      <c r="AI118" s="653">
        <v>0</v>
      </c>
      <c r="AJ118" s="653">
        <v>0</v>
      </c>
      <c r="AK118" s="653">
        <v>0</v>
      </c>
      <c r="AL118" s="883">
        <v>0</v>
      </c>
      <c r="AM118" s="496">
        <v>212</v>
      </c>
      <c r="AN118" s="496">
        <v>212</v>
      </c>
      <c r="AO118" s="496">
        <v>212</v>
      </c>
      <c r="AP118" s="496">
        <v>212</v>
      </c>
      <c r="AQ118" s="528">
        <v>212</v>
      </c>
    </row>
    <row r="119" spans="1:43" ht="15" thickBot="1" x14ac:dyDescent="0.35">
      <c r="A119" s="1368"/>
      <c r="B119" s="1373"/>
      <c r="C119" s="139" t="s">
        <v>252</v>
      </c>
      <c r="D119" s="653">
        <v>0</v>
      </c>
      <c r="E119" s="653">
        <v>0</v>
      </c>
      <c r="F119" s="653">
        <v>0</v>
      </c>
      <c r="G119" s="653">
        <v>0</v>
      </c>
      <c r="H119" s="883">
        <v>0</v>
      </c>
      <c r="I119" s="493">
        <v>8.1989999999999998</v>
      </c>
      <c r="J119" s="496">
        <v>50</v>
      </c>
      <c r="K119" s="496">
        <v>54</v>
      </c>
      <c r="L119" s="496">
        <v>2</v>
      </c>
      <c r="M119" s="528">
        <v>2</v>
      </c>
      <c r="N119" s="493">
        <v>6.7960000000000003</v>
      </c>
      <c r="O119" s="496">
        <v>46</v>
      </c>
      <c r="P119" s="496">
        <v>50</v>
      </c>
      <c r="Q119" s="496">
        <v>2</v>
      </c>
      <c r="R119" s="528">
        <v>2</v>
      </c>
      <c r="S119" s="493">
        <v>7.8819999999999997</v>
      </c>
      <c r="T119" s="496">
        <v>55</v>
      </c>
      <c r="U119" s="496">
        <v>60</v>
      </c>
      <c r="V119" s="496">
        <v>2</v>
      </c>
      <c r="W119" s="528">
        <v>2</v>
      </c>
      <c r="X119" s="493">
        <v>8.8879999999999999</v>
      </c>
      <c r="Y119" s="496">
        <v>55</v>
      </c>
      <c r="Z119" s="496">
        <v>60</v>
      </c>
      <c r="AA119" s="496">
        <v>2</v>
      </c>
      <c r="AB119" s="528">
        <v>2</v>
      </c>
      <c r="AC119" s="493">
        <v>9.4860000000000007</v>
      </c>
      <c r="AD119" s="496">
        <v>55</v>
      </c>
      <c r="AE119" s="496">
        <v>56</v>
      </c>
      <c r="AF119" s="496">
        <v>2</v>
      </c>
      <c r="AG119" s="528">
        <v>2</v>
      </c>
      <c r="AH119" s="653">
        <v>0</v>
      </c>
      <c r="AI119" s="653">
        <v>0</v>
      </c>
      <c r="AJ119" s="653">
        <v>0</v>
      </c>
      <c r="AK119" s="653">
        <v>0</v>
      </c>
      <c r="AL119" s="883">
        <v>0</v>
      </c>
      <c r="AM119" s="493">
        <v>8.5619999999999994</v>
      </c>
      <c r="AN119" s="496">
        <v>59</v>
      </c>
      <c r="AO119" s="496">
        <v>60</v>
      </c>
      <c r="AP119" s="496">
        <v>3</v>
      </c>
      <c r="AQ119" s="528">
        <v>3</v>
      </c>
    </row>
    <row r="120" spans="1:43" ht="15" thickBot="1" x14ac:dyDescent="0.35">
      <c r="A120" s="1368"/>
      <c r="B120" s="1373"/>
      <c r="C120" s="139" t="s">
        <v>287</v>
      </c>
      <c r="D120" s="653">
        <v>0</v>
      </c>
      <c r="E120" s="653">
        <v>0</v>
      </c>
      <c r="F120" s="653">
        <v>0</v>
      </c>
      <c r="G120" s="653">
        <v>0</v>
      </c>
      <c r="H120" s="883">
        <v>0</v>
      </c>
      <c r="I120" s="493">
        <v>58.174204488097303</v>
      </c>
      <c r="J120" s="493">
        <v>86.078199595575001</v>
      </c>
      <c r="K120" s="493">
        <v>94.986563454295407</v>
      </c>
      <c r="L120" s="493">
        <v>2.0524244840368699</v>
      </c>
      <c r="M120" s="701">
        <v>2.0543056267876798</v>
      </c>
      <c r="N120" s="493">
        <v>59.953642066374996</v>
      </c>
      <c r="O120" s="493">
        <v>86.032258072632203</v>
      </c>
      <c r="P120" s="493">
        <v>92.202271794330201</v>
      </c>
      <c r="Q120" s="493">
        <v>2.1800327087398301</v>
      </c>
      <c r="R120" s="701">
        <v>2.1800327087398301</v>
      </c>
      <c r="S120" s="493">
        <v>40.4138768604303</v>
      </c>
      <c r="T120" s="493">
        <v>69.423283384550004</v>
      </c>
      <c r="U120" s="493">
        <v>72.275549285588895</v>
      </c>
      <c r="V120" s="493">
        <v>1.9805777665889399</v>
      </c>
      <c r="W120" s="701">
        <v>1.98396740995104</v>
      </c>
      <c r="X120" s="493">
        <v>49.865989763804002</v>
      </c>
      <c r="Y120" s="493">
        <v>84.879374038948399</v>
      </c>
      <c r="Z120" s="493">
        <v>92.492059442021102</v>
      </c>
      <c r="AA120" s="493">
        <v>1.9314548656875099</v>
      </c>
      <c r="AB120" s="701">
        <v>1.9314548656875099</v>
      </c>
      <c r="AC120" s="493">
        <v>51.5596294907645</v>
      </c>
      <c r="AD120" s="493">
        <v>80.3925394510469</v>
      </c>
      <c r="AE120" s="493">
        <v>88.125271472362002</v>
      </c>
      <c r="AF120" s="493">
        <v>2.0127511524591499</v>
      </c>
      <c r="AG120" s="701">
        <v>2.0110837953459901</v>
      </c>
      <c r="AH120" s="653">
        <v>0</v>
      </c>
      <c r="AI120" s="653">
        <v>0</v>
      </c>
      <c r="AJ120" s="653">
        <v>0</v>
      </c>
      <c r="AK120" s="653">
        <v>0</v>
      </c>
      <c r="AL120" s="883">
        <v>0</v>
      </c>
      <c r="AM120" s="493">
        <v>70.358639998975605</v>
      </c>
      <c r="AN120" s="493">
        <v>106.53765600869001</v>
      </c>
      <c r="AO120" s="493">
        <v>119.85436589290499</v>
      </c>
      <c r="AP120" s="493">
        <v>2.08548302528208</v>
      </c>
      <c r="AQ120" s="701">
        <v>2.08548302528208</v>
      </c>
    </row>
    <row r="121" spans="1:43" x14ac:dyDescent="0.3">
      <c r="A121" s="1368"/>
      <c r="B121" s="1374"/>
      <c r="C121" s="157" t="s">
        <v>254</v>
      </c>
      <c r="D121" s="834">
        <v>0</v>
      </c>
      <c r="E121" s="834">
        <v>0</v>
      </c>
      <c r="F121" s="834">
        <v>0</v>
      </c>
      <c r="G121" s="834">
        <v>0</v>
      </c>
      <c r="H121" s="892">
        <v>0</v>
      </c>
      <c r="I121" s="781">
        <v>4.0770374023161997</v>
      </c>
      <c r="J121" s="781">
        <v>6.0326401085038102</v>
      </c>
      <c r="K121" s="781">
        <v>6.6569672130175697</v>
      </c>
      <c r="L121" s="781">
        <v>0.14384058124181001</v>
      </c>
      <c r="M121" s="702">
        <v>0.14397241784227</v>
      </c>
      <c r="N121" s="781">
        <v>10.0966076903016</v>
      </c>
      <c r="O121" s="781">
        <v>14.488426866686</v>
      </c>
      <c r="P121" s="781">
        <v>15.527499821133</v>
      </c>
      <c r="Q121" s="781">
        <v>0.36713257532883598</v>
      </c>
      <c r="R121" s="702">
        <v>0.36713257532883598</v>
      </c>
      <c r="S121" s="781">
        <v>6.1472301535768903</v>
      </c>
      <c r="T121" s="781">
        <v>10.559761501121001</v>
      </c>
      <c r="U121" s="781">
        <v>10.9936108695802</v>
      </c>
      <c r="V121" s="781">
        <v>0.30125957502979001</v>
      </c>
      <c r="W121" s="702">
        <v>0.30177516322632197</v>
      </c>
      <c r="X121" s="781">
        <v>2.5555530963714199</v>
      </c>
      <c r="Y121" s="781">
        <v>4.3499336555985204</v>
      </c>
      <c r="Z121" s="781">
        <v>4.7400717406074202</v>
      </c>
      <c r="AA121" s="781">
        <v>9.8984006652409195E-2</v>
      </c>
      <c r="AB121" s="702">
        <v>9.8984006652409195E-2</v>
      </c>
      <c r="AC121" s="781">
        <v>3.6493203204309301</v>
      </c>
      <c r="AD121" s="781">
        <v>5.6900743998228602</v>
      </c>
      <c r="AE121" s="781">
        <v>6.23738663570475</v>
      </c>
      <c r="AF121" s="781">
        <v>0.142459784005152</v>
      </c>
      <c r="AG121" s="702">
        <v>0.14234177074061499</v>
      </c>
      <c r="AH121" s="834">
        <v>0</v>
      </c>
      <c r="AI121" s="834">
        <v>0</v>
      </c>
      <c r="AJ121" s="834">
        <v>0</v>
      </c>
      <c r="AK121" s="834">
        <v>0</v>
      </c>
      <c r="AL121" s="892">
        <v>0</v>
      </c>
      <c r="AM121" s="781">
        <v>9.0619207399847799</v>
      </c>
      <c r="AN121" s="781">
        <v>13.7216380900564</v>
      </c>
      <c r="AO121" s="781">
        <v>15.436778824583</v>
      </c>
      <c r="AP121" s="781">
        <v>0.26860214864819698</v>
      </c>
      <c r="AQ121" s="702">
        <v>0.26860214864819698</v>
      </c>
    </row>
    <row r="122" spans="1:43" ht="15" thickBot="1" x14ac:dyDescent="0.35">
      <c r="A122" s="1368"/>
      <c r="B122" s="1563" t="s">
        <v>520</v>
      </c>
      <c r="C122" s="137" t="s">
        <v>265</v>
      </c>
      <c r="D122" s="500">
        <v>28.201750383255501</v>
      </c>
      <c r="E122" s="500">
        <v>57.438857080461297</v>
      </c>
      <c r="F122" s="500">
        <v>61.351921274075799</v>
      </c>
      <c r="G122" s="500">
        <v>2.51112550626112</v>
      </c>
      <c r="H122" s="699">
        <v>2.51112550626112</v>
      </c>
      <c r="I122" s="500">
        <v>36.238354955891502</v>
      </c>
      <c r="J122" s="500">
        <v>75.455505593242407</v>
      </c>
      <c r="K122" s="500">
        <v>80.023191757948098</v>
      </c>
      <c r="L122" s="500">
        <v>2.6840719892112301</v>
      </c>
      <c r="M122" s="699">
        <v>2.6840719892112301</v>
      </c>
      <c r="N122" s="500">
        <v>23.181599583481098</v>
      </c>
      <c r="O122" s="500">
        <v>65.002295530187695</v>
      </c>
      <c r="P122" s="500">
        <v>72.944345393658097</v>
      </c>
      <c r="Q122" s="500">
        <v>3.1927347834204598</v>
      </c>
      <c r="R122" s="699">
        <v>3.1927347834204598</v>
      </c>
      <c r="S122" s="500">
        <v>31.843128035834201</v>
      </c>
      <c r="T122" s="500">
        <v>85.888018671207902</v>
      </c>
      <c r="U122" s="500">
        <v>89.268352254902297</v>
      </c>
      <c r="V122" s="500">
        <v>3.15615267468544</v>
      </c>
      <c r="W122" s="699">
        <v>3.1830109750609199</v>
      </c>
      <c r="X122" s="500">
        <v>36.216027487333498</v>
      </c>
      <c r="Y122" s="500">
        <v>84.542789259086106</v>
      </c>
      <c r="Z122" s="500">
        <v>90.770303265362202</v>
      </c>
      <c r="AA122" s="500">
        <v>2.69595099198215</v>
      </c>
      <c r="AB122" s="699">
        <v>2.69899982613435</v>
      </c>
      <c r="AC122" s="500">
        <v>24.761058002228499</v>
      </c>
      <c r="AD122" s="500">
        <v>65.243570849354896</v>
      </c>
      <c r="AE122" s="500">
        <v>70.065095413574696</v>
      </c>
      <c r="AF122" s="500">
        <v>2.9184788821766201</v>
      </c>
      <c r="AG122" s="699">
        <v>2.92663646687391</v>
      </c>
      <c r="AH122" s="674">
        <v>27.808629536657602</v>
      </c>
      <c r="AI122" s="500">
        <v>65.914058335228503</v>
      </c>
      <c r="AJ122" s="500">
        <v>69.761295992223396</v>
      </c>
      <c r="AK122" s="500">
        <v>2.5235531474831299</v>
      </c>
      <c r="AL122" s="699">
        <v>2.5235531474831299</v>
      </c>
      <c r="AM122" s="500">
        <v>41.504042981763</v>
      </c>
      <c r="AN122" s="500">
        <v>100.992439849156</v>
      </c>
      <c r="AO122" s="500">
        <v>110.23004348519601</v>
      </c>
      <c r="AP122" s="500">
        <v>3.16949592890998</v>
      </c>
      <c r="AQ122" s="699">
        <v>3.16949592890998</v>
      </c>
    </row>
    <row r="123" spans="1:43" ht="15" thickBot="1" x14ac:dyDescent="0.35">
      <c r="A123" s="1368"/>
      <c r="B123" s="1373"/>
      <c r="C123" s="139" t="s">
        <v>17</v>
      </c>
      <c r="D123" s="496">
        <v>223</v>
      </c>
      <c r="E123" s="496">
        <v>223</v>
      </c>
      <c r="F123" s="496">
        <v>223</v>
      </c>
      <c r="G123" s="496">
        <v>223</v>
      </c>
      <c r="H123" s="528">
        <v>223</v>
      </c>
      <c r="I123" s="496">
        <v>279</v>
      </c>
      <c r="J123" s="496">
        <v>279</v>
      </c>
      <c r="K123" s="496">
        <v>279</v>
      </c>
      <c r="L123" s="496">
        <v>279</v>
      </c>
      <c r="M123" s="528">
        <v>279</v>
      </c>
      <c r="N123" s="496">
        <v>90</v>
      </c>
      <c r="O123" s="496">
        <v>90</v>
      </c>
      <c r="P123" s="496">
        <v>90</v>
      </c>
      <c r="Q123" s="496">
        <v>90</v>
      </c>
      <c r="R123" s="528">
        <v>90</v>
      </c>
      <c r="S123" s="496">
        <v>116</v>
      </c>
      <c r="T123" s="496">
        <v>116</v>
      </c>
      <c r="U123" s="496">
        <v>116</v>
      </c>
      <c r="V123" s="496">
        <v>116</v>
      </c>
      <c r="W123" s="528">
        <v>116</v>
      </c>
      <c r="X123" s="496">
        <v>658</v>
      </c>
      <c r="Y123" s="496">
        <v>658</v>
      </c>
      <c r="Z123" s="496">
        <v>658</v>
      </c>
      <c r="AA123" s="496">
        <v>658</v>
      </c>
      <c r="AB123" s="528">
        <v>658</v>
      </c>
      <c r="AC123" s="496">
        <v>143</v>
      </c>
      <c r="AD123" s="496">
        <v>143</v>
      </c>
      <c r="AE123" s="496">
        <v>143</v>
      </c>
      <c r="AF123" s="496">
        <v>143</v>
      </c>
      <c r="AG123" s="528">
        <v>143</v>
      </c>
      <c r="AH123" s="529">
        <v>103</v>
      </c>
      <c r="AI123" s="496">
        <v>103</v>
      </c>
      <c r="AJ123" s="496">
        <v>103</v>
      </c>
      <c r="AK123" s="496">
        <v>103</v>
      </c>
      <c r="AL123" s="528">
        <v>103</v>
      </c>
      <c r="AM123" s="496">
        <v>106</v>
      </c>
      <c r="AN123" s="496">
        <v>106</v>
      </c>
      <c r="AO123" s="496">
        <v>106</v>
      </c>
      <c r="AP123" s="496">
        <v>106</v>
      </c>
      <c r="AQ123" s="528">
        <v>106</v>
      </c>
    </row>
    <row r="124" spans="1:43" ht="15" thickBot="1" x14ac:dyDescent="0.35">
      <c r="A124" s="1368"/>
      <c r="B124" s="1373"/>
      <c r="C124" s="139" t="s">
        <v>18</v>
      </c>
      <c r="D124" s="496">
        <v>183</v>
      </c>
      <c r="E124" s="496">
        <v>183</v>
      </c>
      <c r="F124" s="496">
        <v>183</v>
      </c>
      <c r="G124" s="496">
        <v>183</v>
      </c>
      <c r="H124" s="528">
        <v>183</v>
      </c>
      <c r="I124" s="496">
        <v>248</v>
      </c>
      <c r="J124" s="496">
        <v>248</v>
      </c>
      <c r="K124" s="496">
        <v>248</v>
      </c>
      <c r="L124" s="496">
        <v>248</v>
      </c>
      <c r="M124" s="528">
        <v>248</v>
      </c>
      <c r="N124" s="496">
        <v>67</v>
      </c>
      <c r="O124" s="496">
        <v>67</v>
      </c>
      <c r="P124" s="496">
        <v>67</v>
      </c>
      <c r="Q124" s="496">
        <v>67</v>
      </c>
      <c r="R124" s="528">
        <v>67</v>
      </c>
      <c r="S124" s="496">
        <v>90</v>
      </c>
      <c r="T124" s="496">
        <v>90</v>
      </c>
      <c r="U124" s="496">
        <v>90</v>
      </c>
      <c r="V124" s="496">
        <v>90</v>
      </c>
      <c r="W124" s="528">
        <v>90</v>
      </c>
      <c r="X124" s="496">
        <v>546</v>
      </c>
      <c r="Y124" s="496">
        <v>546</v>
      </c>
      <c r="Z124" s="496">
        <v>546</v>
      </c>
      <c r="AA124" s="496">
        <v>546</v>
      </c>
      <c r="AB124" s="528">
        <v>546</v>
      </c>
      <c r="AC124" s="496">
        <v>116</v>
      </c>
      <c r="AD124" s="496">
        <v>116</v>
      </c>
      <c r="AE124" s="496">
        <v>116</v>
      </c>
      <c r="AF124" s="496">
        <v>116</v>
      </c>
      <c r="AG124" s="528">
        <v>116</v>
      </c>
      <c r="AH124" s="529">
        <v>83</v>
      </c>
      <c r="AI124" s="496">
        <v>83</v>
      </c>
      <c r="AJ124" s="496">
        <v>83</v>
      </c>
      <c r="AK124" s="496">
        <v>83</v>
      </c>
      <c r="AL124" s="528">
        <v>83</v>
      </c>
      <c r="AM124" s="496">
        <v>113</v>
      </c>
      <c r="AN124" s="496">
        <v>113</v>
      </c>
      <c r="AO124" s="496">
        <v>113</v>
      </c>
      <c r="AP124" s="496">
        <v>113</v>
      </c>
      <c r="AQ124" s="528">
        <v>113</v>
      </c>
    </row>
    <row r="125" spans="1:43" ht="15" thickBot="1" x14ac:dyDescent="0.35">
      <c r="A125" s="1368"/>
      <c r="B125" s="1373"/>
      <c r="C125" s="139" t="s">
        <v>252</v>
      </c>
      <c r="D125" s="493">
        <v>4.6280000000000001</v>
      </c>
      <c r="E125" s="496">
        <v>40</v>
      </c>
      <c r="F125" s="496">
        <v>40</v>
      </c>
      <c r="G125" s="496">
        <v>2</v>
      </c>
      <c r="H125" s="528">
        <v>2</v>
      </c>
      <c r="I125" s="493">
        <v>18.004999999999999</v>
      </c>
      <c r="J125" s="496">
        <v>60</v>
      </c>
      <c r="K125" s="496">
        <v>60</v>
      </c>
      <c r="L125" s="496">
        <v>2</v>
      </c>
      <c r="M125" s="528">
        <v>2</v>
      </c>
      <c r="N125" s="493">
        <v>14.298</v>
      </c>
      <c r="O125" s="496">
        <v>55</v>
      </c>
      <c r="P125" s="496">
        <v>60</v>
      </c>
      <c r="Q125" s="496">
        <v>3</v>
      </c>
      <c r="R125" s="528">
        <v>3</v>
      </c>
      <c r="S125" s="493">
        <v>13.618</v>
      </c>
      <c r="T125" s="496">
        <v>67</v>
      </c>
      <c r="U125" s="496">
        <v>67</v>
      </c>
      <c r="V125" s="496">
        <v>3</v>
      </c>
      <c r="W125" s="528">
        <v>3</v>
      </c>
      <c r="X125" s="493">
        <v>15.84</v>
      </c>
      <c r="Y125" s="496">
        <v>60</v>
      </c>
      <c r="Z125" s="496">
        <v>60</v>
      </c>
      <c r="AA125" s="496">
        <v>2</v>
      </c>
      <c r="AB125" s="528">
        <v>2</v>
      </c>
      <c r="AC125" s="493">
        <v>11.853</v>
      </c>
      <c r="AD125" s="496">
        <v>40</v>
      </c>
      <c r="AE125" s="496">
        <v>47</v>
      </c>
      <c r="AF125" s="496">
        <v>2</v>
      </c>
      <c r="AG125" s="528">
        <v>3</v>
      </c>
      <c r="AH125" s="661">
        <v>6.8360000000000003</v>
      </c>
      <c r="AI125" s="496">
        <v>45</v>
      </c>
      <c r="AJ125" s="496">
        <v>47</v>
      </c>
      <c r="AK125" s="496">
        <v>2</v>
      </c>
      <c r="AL125" s="528">
        <v>2</v>
      </c>
      <c r="AM125" s="493">
        <v>10.278</v>
      </c>
      <c r="AN125" s="496">
        <v>60</v>
      </c>
      <c r="AO125" s="496">
        <v>60</v>
      </c>
      <c r="AP125" s="496">
        <v>3</v>
      </c>
      <c r="AQ125" s="528">
        <v>3</v>
      </c>
    </row>
    <row r="126" spans="1:43" ht="15" thickBot="1" x14ac:dyDescent="0.35">
      <c r="A126" s="1368"/>
      <c r="B126" s="1373"/>
      <c r="C126" s="139" t="s">
        <v>287</v>
      </c>
      <c r="D126" s="493">
        <v>52.162759388856003</v>
      </c>
      <c r="E126" s="493">
        <v>66.156587688711497</v>
      </c>
      <c r="F126" s="493">
        <v>76.0618651978765</v>
      </c>
      <c r="G126" s="493">
        <v>2.0297755035892302</v>
      </c>
      <c r="H126" s="701">
        <v>2.0297755035892302</v>
      </c>
      <c r="I126" s="493">
        <v>56.793854179325002</v>
      </c>
      <c r="J126" s="493">
        <v>73.347397685246506</v>
      </c>
      <c r="K126" s="493">
        <v>80.557667406975796</v>
      </c>
      <c r="L126" s="493">
        <v>1.88767856769896</v>
      </c>
      <c r="M126" s="701">
        <v>1.88767856769896</v>
      </c>
      <c r="N126" s="493">
        <v>25.797834220343798</v>
      </c>
      <c r="O126" s="493">
        <v>48.185424395981002</v>
      </c>
      <c r="P126" s="493">
        <v>74.477500837589801</v>
      </c>
      <c r="Q126" s="493">
        <v>1.95134026405521</v>
      </c>
      <c r="R126" s="701">
        <v>1.95134026405521</v>
      </c>
      <c r="S126" s="493">
        <v>37.6976851097835</v>
      </c>
      <c r="T126" s="493">
        <v>76.803531309127607</v>
      </c>
      <c r="U126" s="493">
        <v>79.155586966163199</v>
      </c>
      <c r="V126" s="493">
        <v>2.2961046215715402</v>
      </c>
      <c r="W126" s="701">
        <v>2.3118380925893098</v>
      </c>
      <c r="X126" s="493">
        <v>57.002756375052897</v>
      </c>
      <c r="Y126" s="493">
        <v>97.950571856678593</v>
      </c>
      <c r="Z126" s="493">
        <v>104.311246130906</v>
      </c>
      <c r="AA126" s="493">
        <v>2.0254787731228698</v>
      </c>
      <c r="AB126" s="701">
        <v>2.0251809576920001</v>
      </c>
      <c r="AC126" s="493">
        <v>36.759130333586398</v>
      </c>
      <c r="AD126" s="493">
        <v>73.724335576459396</v>
      </c>
      <c r="AE126" s="493">
        <v>76.717352196320405</v>
      </c>
      <c r="AF126" s="493">
        <v>2.0984752203368799</v>
      </c>
      <c r="AG126" s="701">
        <v>2.09681763671357</v>
      </c>
      <c r="AH126" s="661">
        <v>68.464193770487597</v>
      </c>
      <c r="AI126" s="493">
        <v>87.677077644456901</v>
      </c>
      <c r="AJ126" s="493">
        <v>96.183066659846503</v>
      </c>
      <c r="AK126" s="493">
        <v>1.9255204690446599</v>
      </c>
      <c r="AL126" s="701">
        <v>1.9255204690446599</v>
      </c>
      <c r="AM126" s="493">
        <v>70.503159086964004</v>
      </c>
      <c r="AN126" s="493">
        <v>124.40963402761599</v>
      </c>
      <c r="AO126" s="493">
        <v>136.44023758389</v>
      </c>
      <c r="AP126" s="493">
        <v>2.27588538364849</v>
      </c>
      <c r="AQ126" s="701">
        <v>2.27588538364849</v>
      </c>
    </row>
    <row r="127" spans="1:43" x14ac:dyDescent="0.3">
      <c r="A127" s="1368"/>
      <c r="B127" s="1374"/>
      <c r="C127" s="157" t="s">
        <v>254</v>
      </c>
      <c r="D127" s="781">
        <v>7.2311232868752002</v>
      </c>
      <c r="E127" s="781">
        <v>9.1710340369425598</v>
      </c>
      <c r="F127" s="781">
        <v>10.544164670725401</v>
      </c>
      <c r="G127" s="781">
        <v>0.28137999375601702</v>
      </c>
      <c r="H127" s="702">
        <v>0.28137999375601702</v>
      </c>
      <c r="I127" s="781">
        <v>6.7631069492583302</v>
      </c>
      <c r="J127" s="781">
        <v>8.7343305391604709</v>
      </c>
      <c r="K127" s="781">
        <v>9.5929414921534395</v>
      </c>
      <c r="L127" s="781">
        <v>0.22478791453139901</v>
      </c>
      <c r="M127" s="702">
        <v>0.22478791453139901</v>
      </c>
      <c r="N127" s="781">
        <v>5.91039627267571</v>
      </c>
      <c r="O127" s="781">
        <v>11.039490769450699</v>
      </c>
      <c r="P127" s="781">
        <v>17.0631200894207</v>
      </c>
      <c r="Q127" s="781">
        <v>0.44706056038995001</v>
      </c>
      <c r="R127" s="702">
        <v>0.44706056038995001</v>
      </c>
      <c r="S127" s="781">
        <v>7.4518513218952904</v>
      </c>
      <c r="T127" s="781">
        <v>15.1820594459689</v>
      </c>
      <c r="U127" s="781">
        <v>15.6469996407317</v>
      </c>
      <c r="V127" s="781">
        <v>0.45388013109131697</v>
      </c>
      <c r="W127" s="702">
        <v>0.45699022887213198</v>
      </c>
      <c r="X127" s="781">
        <v>4.5747807902208901</v>
      </c>
      <c r="Y127" s="781">
        <v>7.86106537678228</v>
      </c>
      <c r="Z127" s="781">
        <v>8.3715440331323592</v>
      </c>
      <c r="AA127" s="781">
        <v>0.16255567224356199</v>
      </c>
      <c r="AB127" s="702">
        <v>0.16253177093775001</v>
      </c>
      <c r="AC127" s="781">
        <v>6.4003980921110699</v>
      </c>
      <c r="AD127" s="781">
        <v>12.8366773773913</v>
      </c>
      <c r="AE127" s="781">
        <v>13.3578131520837</v>
      </c>
      <c r="AF127" s="781">
        <v>0.36538070065043698</v>
      </c>
      <c r="AG127" s="702">
        <v>0.36509208677508398</v>
      </c>
      <c r="AH127" s="836">
        <v>14.0927324108601</v>
      </c>
      <c r="AI127" s="781">
        <v>18.047530041055801</v>
      </c>
      <c r="AJ127" s="781">
        <v>19.798410617922698</v>
      </c>
      <c r="AK127" s="781">
        <v>0.39635089858572897</v>
      </c>
      <c r="AL127" s="702">
        <v>0.39635089858572897</v>
      </c>
      <c r="AM127" s="781">
        <v>12.4377009088054</v>
      </c>
      <c r="AN127" s="781">
        <v>21.947524596745801</v>
      </c>
      <c r="AO127" s="781">
        <v>24.06988408706</v>
      </c>
      <c r="AP127" s="781">
        <v>0.40149664314511102</v>
      </c>
      <c r="AQ127" s="702">
        <v>0.40149664314511102</v>
      </c>
    </row>
    <row r="128" spans="1:43" ht="15" thickBot="1" x14ac:dyDescent="0.35">
      <c r="A128" s="1368"/>
      <c r="B128" s="1563" t="s">
        <v>521</v>
      </c>
      <c r="C128" s="137" t="s">
        <v>265</v>
      </c>
      <c r="D128" s="500">
        <v>36.877063333198201</v>
      </c>
      <c r="E128" s="500">
        <v>75.119331795227595</v>
      </c>
      <c r="F128" s="500">
        <v>78.600411314792098</v>
      </c>
      <c r="G128" s="500">
        <v>2.8578676081548302</v>
      </c>
      <c r="H128" s="699">
        <v>2.8578676081548302</v>
      </c>
      <c r="I128" s="500">
        <v>35.220722398561499</v>
      </c>
      <c r="J128" s="500">
        <v>70.621445838629896</v>
      </c>
      <c r="K128" s="500">
        <v>74.714360410898806</v>
      </c>
      <c r="L128" s="500">
        <v>3.12797622674606</v>
      </c>
      <c r="M128" s="699">
        <v>3.12797622674606</v>
      </c>
      <c r="N128" s="500">
        <v>35.450164586534598</v>
      </c>
      <c r="O128" s="500">
        <v>74.339497554637504</v>
      </c>
      <c r="P128" s="500">
        <v>78.743462391393805</v>
      </c>
      <c r="Q128" s="500">
        <v>2.3364582186771501</v>
      </c>
      <c r="R128" s="699">
        <v>2.3364582186771501</v>
      </c>
      <c r="S128" s="500">
        <v>31.452286458846199</v>
      </c>
      <c r="T128" s="500">
        <v>65.179724229374102</v>
      </c>
      <c r="U128" s="500">
        <v>69.574129479464304</v>
      </c>
      <c r="V128" s="500">
        <v>2.37701309893006</v>
      </c>
      <c r="W128" s="699">
        <v>2.38668446430249</v>
      </c>
      <c r="X128" s="500">
        <v>36.840844932059198</v>
      </c>
      <c r="Y128" s="500">
        <v>81.704358939175606</v>
      </c>
      <c r="Z128" s="500">
        <v>85.736684461349995</v>
      </c>
      <c r="AA128" s="500">
        <v>2.4171901245524601</v>
      </c>
      <c r="AB128" s="699">
        <v>2.4294433606605699</v>
      </c>
      <c r="AC128" s="500">
        <v>28.3361140016147</v>
      </c>
      <c r="AD128" s="500">
        <v>66.195620248169206</v>
      </c>
      <c r="AE128" s="500">
        <v>72.306939186751293</v>
      </c>
      <c r="AF128" s="500">
        <v>2.1851625522563798</v>
      </c>
      <c r="AG128" s="699">
        <v>2.1851625522563798</v>
      </c>
      <c r="AH128" s="500">
        <v>38.046456060222198</v>
      </c>
      <c r="AI128" s="500">
        <v>82.118820036417404</v>
      </c>
      <c r="AJ128" s="500">
        <v>88.308982977966295</v>
      </c>
      <c r="AK128" s="500">
        <v>2.8691574053790601</v>
      </c>
      <c r="AL128" s="699">
        <v>2.8691574053790601</v>
      </c>
      <c r="AM128" s="500">
        <v>34.269608107210701</v>
      </c>
      <c r="AN128" s="500">
        <v>103.487213995163</v>
      </c>
      <c r="AO128" s="500">
        <v>110.280858649794</v>
      </c>
      <c r="AP128" s="500">
        <v>2.6546338540684999</v>
      </c>
      <c r="AQ128" s="699">
        <v>2.6546338540684999</v>
      </c>
    </row>
    <row r="129" spans="1:43" ht="15" thickBot="1" x14ac:dyDescent="0.35">
      <c r="A129" s="1368"/>
      <c r="B129" s="1373"/>
      <c r="C129" s="139" t="s">
        <v>17</v>
      </c>
      <c r="D129" s="496">
        <v>146</v>
      </c>
      <c r="E129" s="496">
        <v>146</v>
      </c>
      <c r="F129" s="496">
        <v>146</v>
      </c>
      <c r="G129" s="496">
        <v>146</v>
      </c>
      <c r="H129" s="528">
        <v>146</v>
      </c>
      <c r="I129" s="496">
        <v>168</v>
      </c>
      <c r="J129" s="496">
        <v>168</v>
      </c>
      <c r="K129" s="496">
        <v>168</v>
      </c>
      <c r="L129" s="496">
        <v>168</v>
      </c>
      <c r="M129" s="528">
        <v>168</v>
      </c>
      <c r="N129" s="496">
        <v>276</v>
      </c>
      <c r="O129" s="496">
        <v>276</v>
      </c>
      <c r="P129" s="496">
        <v>276</v>
      </c>
      <c r="Q129" s="496">
        <v>276</v>
      </c>
      <c r="R129" s="528">
        <v>276</v>
      </c>
      <c r="S129" s="496">
        <v>320</v>
      </c>
      <c r="T129" s="496">
        <v>320</v>
      </c>
      <c r="U129" s="496">
        <v>320</v>
      </c>
      <c r="V129" s="496">
        <v>320</v>
      </c>
      <c r="W129" s="528">
        <v>320</v>
      </c>
      <c r="X129" s="496">
        <v>219</v>
      </c>
      <c r="Y129" s="496">
        <v>219</v>
      </c>
      <c r="Z129" s="496">
        <v>219</v>
      </c>
      <c r="AA129" s="496">
        <v>219</v>
      </c>
      <c r="AB129" s="528">
        <v>219</v>
      </c>
      <c r="AC129" s="496">
        <v>98</v>
      </c>
      <c r="AD129" s="496">
        <v>98</v>
      </c>
      <c r="AE129" s="496">
        <v>98</v>
      </c>
      <c r="AF129" s="496">
        <v>98</v>
      </c>
      <c r="AG129" s="528">
        <v>98</v>
      </c>
      <c r="AH129" s="496">
        <v>85</v>
      </c>
      <c r="AI129" s="496">
        <v>85</v>
      </c>
      <c r="AJ129" s="496">
        <v>85</v>
      </c>
      <c r="AK129" s="496">
        <v>85</v>
      </c>
      <c r="AL129" s="528">
        <v>85</v>
      </c>
      <c r="AM129" s="496">
        <v>60</v>
      </c>
      <c r="AN129" s="496">
        <v>60</v>
      </c>
      <c r="AO129" s="496">
        <v>60</v>
      </c>
      <c r="AP129" s="496">
        <v>60</v>
      </c>
      <c r="AQ129" s="528">
        <v>60</v>
      </c>
    </row>
    <row r="130" spans="1:43" ht="15" thickBot="1" x14ac:dyDescent="0.35">
      <c r="A130" s="1368"/>
      <c r="B130" s="1373"/>
      <c r="C130" s="139" t="s">
        <v>18</v>
      </c>
      <c r="D130" s="496">
        <v>144</v>
      </c>
      <c r="E130" s="496">
        <v>144</v>
      </c>
      <c r="F130" s="496">
        <v>144</v>
      </c>
      <c r="G130" s="496">
        <v>144</v>
      </c>
      <c r="H130" s="528">
        <v>144</v>
      </c>
      <c r="I130" s="496">
        <v>149</v>
      </c>
      <c r="J130" s="496">
        <v>149</v>
      </c>
      <c r="K130" s="496">
        <v>149</v>
      </c>
      <c r="L130" s="496">
        <v>149</v>
      </c>
      <c r="M130" s="528">
        <v>149</v>
      </c>
      <c r="N130" s="496">
        <v>219</v>
      </c>
      <c r="O130" s="496">
        <v>219</v>
      </c>
      <c r="P130" s="496">
        <v>219</v>
      </c>
      <c r="Q130" s="496">
        <v>219</v>
      </c>
      <c r="R130" s="528">
        <v>219</v>
      </c>
      <c r="S130" s="496">
        <v>264</v>
      </c>
      <c r="T130" s="496">
        <v>264</v>
      </c>
      <c r="U130" s="496">
        <v>264</v>
      </c>
      <c r="V130" s="496">
        <v>264</v>
      </c>
      <c r="W130" s="528">
        <v>264</v>
      </c>
      <c r="X130" s="496">
        <v>185</v>
      </c>
      <c r="Y130" s="496">
        <v>185</v>
      </c>
      <c r="Z130" s="496">
        <v>185</v>
      </c>
      <c r="AA130" s="496">
        <v>185</v>
      </c>
      <c r="AB130" s="528">
        <v>185</v>
      </c>
      <c r="AC130" s="496">
        <v>106</v>
      </c>
      <c r="AD130" s="496">
        <v>106</v>
      </c>
      <c r="AE130" s="496">
        <v>106</v>
      </c>
      <c r="AF130" s="496">
        <v>106</v>
      </c>
      <c r="AG130" s="528">
        <v>106</v>
      </c>
      <c r="AH130" s="496">
        <v>69</v>
      </c>
      <c r="AI130" s="496">
        <v>69</v>
      </c>
      <c r="AJ130" s="496">
        <v>69</v>
      </c>
      <c r="AK130" s="496">
        <v>69</v>
      </c>
      <c r="AL130" s="528">
        <v>69</v>
      </c>
      <c r="AM130" s="496">
        <v>47</v>
      </c>
      <c r="AN130" s="496">
        <v>47</v>
      </c>
      <c r="AO130" s="496">
        <v>47</v>
      </c>
      <c r="AP130" s="496">
        <v>47</v>
      </c>
      <c r="AQ130" s="528">
        <v>47</v>
      </c>
    </row>
    <row r="131" spans="1:43" ht="15" thickBot="1" x14ac:dyDescent="0.35">
      <c r="A131" s="1368"/>
      <c r="B131" s="1373"/>
      <c r="C131" s="139" t="s">
        <v>252</v>
      </c>
      <c r="D131" s="493">
        <v>13.295999999999999</v>
      </c>
      <c r="E131" s="496">
        <v>50</v>
      </c>
      <c r="F131" s="496">
        <v>60</v>
      </c>
      <c r="G131" s="496">
        <v>3</v>
      </c>
      <c r="H131" s="528">
        <v>3</v>
      </c>
      <c r="I131" s="493">
        <v>18.113</v>
      </c>
      <c r="J131" s="496">
        <v>63</v>
      </c>
      <c r="K131" s="496">
        <v>65</v>
      </c>
      <c r="L131" s="496">
        <v>3</v>
      </c>
      <c r="M131" s="528">
        <v>3</v>
      </c>
      <c r="N131" s="493">
        <v>12.27</v>
      </c>
      <c r="O131" s="496">
        <v>57</v>
      </c>
      <c r="P131" s="496">
        <v>60</v>
      </c>
      <c r="Q131" s="496">
        <v>2</v>
      </c>
      <c r="R131" s="528">
        <v>2</v>
      </c>
      <c r="S131" s="493">
        <v>8.0869999999999997</v>
      </c>
      <c r="T131" s="496">
        <v>35</v>
      </c>
      <c r="U131" s="496">
        <v>35</v>
      </c>
      <c r="V131" s="496">
        <v>2</v>
      </c>
      <c r="W131" s="528">
        <v>2</v>
      </c>
      <c r="X131" s="493">
        <v>16.311</v>
      </c>
      <c r="Y131" s="496">
        <v>52</v>
      </c>
      <c r="Z131" s="496">
        <v>55</v>
      </c>
      <c r="AA131" s="496">
        <v>2</v>
      </c>
      <c r="AB131" s="528">
        <v>2</v>
      </c>
      <c r="AC131" s="493">
        <v>10.887</v>
      </c>
      <c r="AD131" s="496">
        <v>57</v>
      </c>
      <c r="AE131" s="496">
        <v>60</v>
      </c>
      <c r="AF131" s="496">
        <v>2</v>
      </c>
      <c r="AG131" s="528">
        <v>2</v>
      </c>
      <c r="AH131" s="493">
        <v>10.404</v>
      </c>
      <c r="AI131" s="496">
        <v>60</v>
      </c>
      <c r="AJ131" s="496">
        <v>60</v>
      </c>
      <c r="AK131" s="496">
        <v>3</v>
      </c>
      <c r="AL131" s="528">
        <v>3</v>
      </c>
      <c r="AM131" s="493">
        <v>11.914</v>
      </c>
      <c r="AN131" s="496">
        <v>78</v>
      </c>
      <c r="AO131" s="496">
        <v>80</v>
      </c>
      <c r="AP131" s="496">
        <v>3</v>
      </c>
      <c r="AQ131" s="528">
        <v>3</v>
      </c>
    </row>
    <row r="132" spans="1:43" ht="15" thickBot="1" x14ac:dyDescent="0.35">
      <c r="A132" s="1368"/>
      <c r="B132" s="1373"/>
      <c r="C132" s="139" t="s">
        <v>287</v>
      </c>
      <c r="D132" s="493">
        <v>56.952992998497699</v>
      </c>
      <c r="E132" s="493">
        <v>81.577806371578603</v>
      </c>
      <c r="F132" s="493">
        <v>85.929791415102201</v>
      </c>
      <c r="G132" s="493">
        <v>2.1408172091133202</v>
      </c>
      <c r="H132" s="701">
        <v>2.1408172091133202</v>
      </c>
      <c r="I132" s="493">
        <v>54.946075717038497</v>
      </c>
      <c r="J132" s="493">
        <v>62.274667824325</v>
      </c>
      <c r="K132" s="493">
        <v>66.173743874779305</v>
      </c>
      <c r="L132" s="493">
        <v>2.24338615373685</v>
      </c>
      <c r="M132" s="701">
        <v>2.24338615373685</v>
      </c>
      <c r="N132" s="493">
        <v>60.070395486389202</v>
      </c>
      <c r="O132" s="493">
        <v>81.321692753577196</v>
      </c>
      <c r="P132" s="493">
        <v>87.798548782853999</v>
      </c>
      <c r="Q132" s="493">
        <v>2.07230784947946</v>
      </c>
      <c r="R132" s="701">
        <v>2.07230784947946</v>
      </c>
      <c r="S132" s="493">
        <v>55.217086162795198</v>
      </c>
      <c r="T132" s="493">
        <v>85.681449230092795</v>
      </c>
      <c r="U132" s="493">
        <v>93.504134658781098</v>
      </c>
      <c r="V132" s="493">
        <v>2.1146372721033599</v>
      </c>
      <c r="W132" s="701">
        <v>2.11250062195412</v>
      </c>
      <c r="X132" s="493">
        <v>61.3539819313864</v>
      </c>
      <c r="Y132" s="493">
        <v>103.26592726062501</v>
      </c>
      <c r="Z132" s="493">
        <v>112.281611839064</v>
      </c>
      <c r="AA132" s="493">
        <v>1.9061323231484899</v>
      </c>
      <c r="AB132" s="701">
        <v>1.90662788260006</v>
      </c>
      <c r="AC132" s="493">
        <v>39.708444547282397</v>
      </c>
      <c r="AD132" s="493">
        <v>64.405645941135901</v>
      </c>
      <c r="AE132" s="493">
        <v>76.486230187692996</v>
      </c>
      <c r="AF132" s="493">
        <v>1.8529174561593</v>
      </c>
      <c r="AG132" s="701">
        <v>1.8529174561593</v>
      </c>
      <c r="AH132" s="493">
        <v>61.377969719165698</v>
      </c>
      <c r="AI132" s="493">
        <v>89.364690393994593</v>
      </c>
      <c r="AJ132" s="493">
        <v>97.0993118974758</v>
      </c>
      <c r="AK132" s="493">
        <v>1.91929816462421</v>
      </c>
      <c r="AL132" s="701">
        <v>1.91929816462421</v>
      </c>
      <c r="AM132" s="493">
        <v>42.646437880429602</v>
      </c>
      <c r="AN132" s="493">
        <v>112.711977209243</v>
      </c>
      <c r="AO132" s="493">
        <v>120.19683185632</v>
      </c>
      <c r="AP132" s="493">
        <v>1.8823011945843999</v>
      </c>
      <c r="AQ132" s="701">
        <v>1.8823011945843999</v>
      </c>
    </row>
    <row r="133" spans="1:43" x14ac:dyDescent="0.3">
      <c r="A133" s="1369"/>
      <c r="B133" s="1374"/>
      <c r="C133" s="157" t="s">
        <v>254</v>
      </c>
      <c r="D133" s="781">
        <v>8.9003289808402304</v>
      </c>
      <c r="E133" s="781">
        <v>12.7485716907184</v>
      </c>
      <c r="F133" s="781">
        <v>13.428678153395101</v>
      </c>
      <c r="G133" s="781">
        <v>0.33455620935418501</v>
      </c>
      <c r="H133" s="702">
        <v>0.33455620935418501</v>
      </c>
      <c r="I133" s="781">
        <v>8.4413964951216691</v>
      </c>
      <c r="J133" s="781">
        <v>9.5672922196354708</v>
      </c>
      <c r="K133" s="781">
        <v>10.166309464761699</v>
      </c>
      <c r="L133" s="781">
        <v>0.34465267570485197</v>
      </c>
      <c r="M133" s="702">
        <v>0.34465267570485197</v>
      </c>
      <c r="N133" s="781">
        <v>7.6121824228581403</v>
      </c>
      <c r="O133" s="781">
        <v>10.3051687135323</v>
      </c>
      <c r="P133" s="781">
        <v>11.1259225844239</v>
      </c>
      <c r="Q133" s="781">
        <v>0.26260498634694002</v>
      </c>
      <c r="R133" s="702">
        <v>0.26260498634694002</v>
      </c>
      <c r="S133" s="781">
        <v>6.3729758848752001</v>
      </c>
      <c r="T133" s="781">
        <v>9.8890732501647403</v>
      </c>
      <c r="U133" s="781">
        <v>10.7919420731412</v>
      </c>
      <c r="V133" s="781">
        <v>0.244064532862898</v>
      </c>
      <c r="W133" s="702">
        <v>0.24381792767559399</v>
      </c>
      <c r="X133" s="781">
        <v>8.4591678702706794</v>
      </c>
      <c r="Y133" s="781">
        <v>14.237768869731999</v>
      </c>
      <c r="Z133" s="781">
        <v>15.4808045605484</v>
      </c>
      <c r="AA133" s="781">
        <v>0.26280760917024498</v>
      </c>
      <c r="AB133" s="702">
        <v>0.26287593432956802</v>
      </c>
      <c r="AC133" s="781">
        <v>7.2327040734565404</v>
      </c>
      <c r="AD133" s="781">
        <v>11.7311816935407</v>
      </c>
      <c r="AE133" s="781">
        <v>13.9316025835044</v>
      </c>
      <c r="AF133" s="781">
        <v>0.337500090616349</v>
      </c>
      <c r="AG133" s="702">
        <v>0.337500090616349</v>
      </c>
      <c r="AH133" s="781">
        <v>13.8566652967378</v>
      </c>
      <c r="AI133" s="781">
        <v>20.174935889896702</v>
      </c>
      <c r="AJ133" s="781">
        <v>21.921100871584301</v>
      </c>
      <c r="AK133" s="781">
        <v>0.43329996729325598</v>
      </c>
      <c r="AL133" s="702">
        <v>0.43329996729325598</v>
      </c>
      <c r="AM133" s="781">
        <v>11.665532997022799</v>
      </c>
      <c r="AN133" s="781">
        <v>30.831303964486199</v>
      </c>
      <c r="AO133" s="781">
        <v>32.8787157344495</v>
      </c>
      <c r="AP133" s="781">
        <v>0.51488583307531899</v>
      </c>
      <c r="AQ133" s="702">
        <v>0.51488583307531899</v>
      </c>
    </row>
    <row r="134" spans="1:43" ht="15" thickBot="1" x14ac:dyDescent="0.35">
      <c r="A134" s="1368" t="s">
        <v>522</v>
      </c>
      <c r="B134" s="1373" t="s">
        <v>523</v>
      </c>
      <c r="C134" s="137" t="s">
        <v>265</v>
      </c>
      <c r="D134" s="500">
        <v>27.282895587611002</v>
      </c>
      <c r="E134" s="500">
        <v>58.692466345945398</v>
      </c>
      <c r="F134" s="500">
        <v>61.368131976649103</v>
      </c>
      <c r="G134" s="500">
        <v>2.3353773670710098</v>
      </c>
      <c r="H134" s="699">
        <v>2.3353773670710098</v>
      </c>
      <c r="I134" s="500">
        <v>29.8706368177488</v>
      </c>
      <c r="J134" s="500">
        <v>71.158175015074605</v>
      </c>
      <c r="K134" s="500">
        <v>80.430210719619396</v>
      </c>
      <c r="L134" s="500">
        <v>2.67322742766657</v>
      </c>
      <c r="M134" s="699">
        <v>2.67322742766657</v>
      </c>
      <c r="N134" s="674">
        <v>25.5124413264403</v>
      </c>
      <c r="O134" s="500">
        <v>57.944902270967098</v>
      </c>
      <c r="P134" s="500">
        <v>62.689247049752701</v>
      </c>
      <c r="Q134" s="500">
        <v>1.94508343004273</v>
      </c>
      <c r="R134" s="699">
        <v>1.94508343004273</v>
      </c>
      <c r="S134" s="500">
        <v>30.420903448164601</v>
      </c>
      <c r="T134" s="500">
        <v>74.466429716592401</v>
      </c>
      <c r="U134" s="500">
        <v>78.132891461246203</v>
      </c>
      <c r="V134" s="500">
        <v>2.4141621499319701</v>
      </c>
      <c r="W134" s="699">
        <v>2.4256324541677499</v>
      </c>
      <c r="X134" s="500">
        <v>30.165647697511101</v>
      </c>
      <c r="Y134" s="500">
        <v>80.299383842458994</v>
      </c>
      <c r="Z134" s="500">
        <v>86.272773870285604</v>
      </c>
      <c r="AA134" s="500">
        <v>2.4944611287367899</v>
      </c>
      <c r="AB134" s="699">
        <v>2.50261471635813</v>
      </c>
      <c r="AC134" s="500">
        <v>24.879661348665799</v>
      </c>
      <c r="AD134" s="500">
        <v>60.1981961888117</v>
      </c>
      <c r="AE134" s="500">
        <v>64.391963439121795</v>
      </c>
      <c r="AF134" s="500">
        <v>2.4409380147270499</v>
      </c>
      <c r="AG134" s="699">
        <v>2.4409380147270499</v>
      </c>
      <c r="AH134" s="674">
        <v>33.219819049799497</v>
      </c>
      <c r="AI134" s="500">
        <v>79.421179527245599</v>
      </c>
      <c r="AJ134" s="500">
        <v>83.305351510929498</v>
      </c>
      <c r="AK134" s="500">
        <v>2.43550068792293</v>
      </c>
      <c r="AL134" s="699">
        <v>2.43550068792293</v>
      </c>
      <c r="AM134" s="500">
        <v>26.602817785501699</v>
      </c>
      <c r="AN134" s="500">
        <v>87.107093726637004</v>
      </c>
      <c r="AO134" s="500">
        <v>88.737741894466893</v>
      </c>
      <c r="AP134" s="500">
        <v>3.0313143190307801</v>
      </c>
      <c r="AQ134" s="699">
        <v>3.0313143190307801</v>
      </c>
    </row>
    <row r="135" spans="1:43" ht="15" thickBot="1" x14ac:dyDescent="0.35">
      <c r="A135" s="1368"/>
      <c r="B135" s="1373"/>
      <c r="C135" s="139" t="s">
        <v>17</v>
      </c>
      <c r="D135" s="496">
        <v>84</v>
      </c>
      <c r="E135" s="496">
        <v>84</v>
      </c>
      <c r="F135" s="496">
        <v>84</v>
      </c>
      <c r="G135" s="496">
        <v>84</v>
      </c>
      <c r="H135" s="528">
        <v>84</v>
      </c>
      <c r="I135" s="496">
        <v>216</v>
      </c>
      <c r="J135" s="496">
        <v>216</v>
      </c>
      <c r="K135" s="496">
        <v>216</v>
      </c>
      <c r="L135" s="496">
        <v>216</v>
      </c>
      <c r="M135" s="528">
        <v>216</v>
      </c>
      <c r="N135" s="529">
        <v>127</v>
      </c>
      <c r="O135" s="496">
        <v>127</v>
      </c>
      <c r="P135" s="496">
        <v>127</v>
      </c>
      <c r="Q135" s="496">
        <v>127</v>
      </c>
      <c r="R135" s="528">
        <v>127</v>
      </c>
      <c r="S135" s="496">
        <v>129</v>
      </c>
      <c r="T135" s="496">
        <v>129</v>
      </c>
      <c r="U135" s="496">
        <v>129</v>
      </c>
      <c r="V135" s="496">
        <v>129</v>
      </c>
      <c r="W135" s="528">
        <v>129</v>
      </c>
      <c r="X135" s="496">
        <v>575</v>
      </c>
      <c r="Y135" s="496">
        <v>575</v>
      </c>
      <c r="Z135" s="496">
        <v>575</v>
      </c>
      <c r="AA135" s="496">
        <v>575</v>
      </c>
      <c r="AB135" s="528">
        <v>575</v>
      </c>
      <c r="AC135" s="496">
        <v>185</v>
      </c>
      <c r="AD135" s="496">
        <v>185</v>
      </c>
      <c r="AE135" s="496">
        <v>185</v>
      </c>
      <c r="AF135" s="496">
        <v>185</v>
      </c>
      <c r="AG135" s="528">
        <v>185</v>
      </c>
      <c r="AH135" s="529">
        <v>38</v>
      </c>
      <c r="AI135" s="496">
        <v>38</v>
      </c>
      <c r="AJ135" s="496">
        <v>38</v>
      </c>
      <c r="AK135" s="496">
        <v>38</v>
      </c>
      <c r="AL135" s="528">
        <v>38</v>
      </c>
      <c r="AM135" s="496">
        <v>53</v>
      </c>
      <c r="AN135" s="496">
        <v>53</v>
      </c>
      <c r="AO135" s="496">
        <v>53</v>
      </c>
      <c r="AP135" s="496">
        <v>53</v>
      </c>
      <c r="AQ135" s="528">
        <v>53</v>
      </c>
    </row>
    <row r="136" spans="1:43" ht="15" thickBot="1" x14ac:dyDescent="0.35">
      <c r="A136" s="1368"/>
      <c r="B136" s="1373"/>
      <c r="C136" s="139" t="s">
        <v>18</v>
      </c>
      <c r="D136" s="496">
        <v>61</v>
      </c>
      <c r="E136" s="496">
        <v>61</v>
      </c>
      <c r="F136" s="496">
        <v>61</v>
      </c>
      <c r="G136" s="496">
        <v>61</v>
      </c>
      <c r="H136" s="528">
        <v>61</v>
      </c>
      <c r="I136" s="496">
        <v>199</v>
      </c>
      <c r="J136" s="496">
        <v>199</v>
      </c>
      <c r="K136" s="496">
        <v>199</v>
      </c>
      <c r="L136" s="496">
        <v>199</v>
      </c>
      <c r="M136" s="528">
        <v>199</v>
      </c>
      <c r="N136" s="529">
        <v>82</v>
      </c>
      <c r="O136" s="496">
        <v>82</v>
      </c>
      <c r="P136" s="496">
        <v>82</v>
      </c>
      <c r="Q136" s="496">
        <v>82</v>
      </c>
      <c r="R136" s="528">
        <v>82</v>
      </c>
      <c r="S136" s="496">
        <v>88</v>
      </c>
      <c r="T136" s="496">
        <v>88</v>
      </c>
      <c r="U136" s="496">
        <v>88</v>
      </c>
      <c r="V136" s="496">
        <v>88</v>
      </c>
      <c r="W136" s="528">
        <v>88</v>
      </c>
      <c r="X136" s="496">
        <v>377</v>
      </c>
      <c r="Y136" s="496">
        <v>377</v>
      </c>
      <c r="Z136" s="496">
        <v>377</v>
      </c>
      <c r="AA136" s="496">
        <v>377</v>
      </c>
      <c r="AB136" s="528">
        <v>377</v>
      </c>
      <c r="AC136" s="496">
        <v>166</v>
      </c>
      <c r="AD136" s="496">
        <v>166</v>
      </c>
      <c r="AE136" s="496">
        <v>166</v>
      </c>
      <c r="AF136" s="496">
        <v>166</v>
      </c>
      <c r="AG136" s="528">
        <v>166</v>
      </c>
      <c r="AH136" s="529">
        <v>27</v>
      </c>
      <c r="AI136" s="496">
        <v>27</v>
      </c>
      <c r="AJ136" s="496">
        <v>27</v>
      </c>
      <c r="AK136" s="496">
        <v>27</v>
      </c>
      <c r="AL136" s="528">
        <v>27</v>
      </c>
      <c r="AM136" s="496">
        <v>59</v>
      </c>
      <c r="AN136" s="496">
        <v>59</v>
      </c>
      <c r="AO136" s="496">
        <v>59</v>
      </c>
      <c r="AP136" s="496">
        <v>59</v>
      </c>
      <c r="AQ136" s="528">
        <v>59</v>
      </c>
    </row>
    <row r="137" spans="1:43" ht="15" thickBot="1" x14ac:dyDescent="0.35">
      <c r="A137" s="1368"/>
      <c r="B137" s="1373"/>
      <c r="C137" s="139" t="s">
        <v>252</v>
      </c>
      <c r="D137" s="493">
        <v>2.8940000000000001</v>
      </c>
      <c r="E137" s="496">
        <v>33</v>
      </c>
      <c r="F137" s="496">
        <v>33</v>
      </c>
      <c r="G137" s="496">
        <v>2</v>
      </c>
      <c r="H137" s="528">
        <v>2</v>
      </c>
      <c r="I137" s="493">
        <v>7.3529999999999998</v>
      </c>
      <c r="J137" s="496">
        <v>49</v>
      </c>
      <c r="K137" s="496">
        <v>60</v>
      </c>
      <c r="L137" s="496">
        <v>2</v>
      </c>
      <c r="M137" s="528">
        <v>2</v>
      </c>
      <c r="N137" s="661">
        <v>3.9420000000000002</v>
      </c>
      <c r="O137" s="496">
        <v>30</v>
      </c>
      <c r="P137" s="496">
        <v>30</v>
      </c>
      <c r="Q137" s="496">
        <v>2</v>
      </c>
      <c r="R137" s="528">
        <v>2</v>
      </c>
      <c r="S137" s="493">
        <v>6.4740000000000002</v>
      </c>
      <c r="T137" s="496">
        <v>60</v>
      </c>
      <c r="U137" s="496">
        <v>60</v>
      </c>
      <c r="V137" s="496">
        <v>2</v>
      </c>
      <c r="W137" s="528">
        <v>2</v>
      </c>
      <c r="X137" s="493">
        <v>9.1869999999999994</v>
      </c>
      <c r="Y137" s="496">
        <v>55</v>
      </c>
      <c r="Z137" s="496">
        <v>60</v>
      </c>
      <c r="AA137" s="496">
        <v>2</v>
      </c>
      <c r="AB137" s="528">
        <v>2</v>
      </c>
      <c r="AC137" s="496">
        <v>6</v>
      </c>
      <c r="AD137" s="496">
        <v>40</v>
      </c>
      <c r="AE137" s="496">
        <v>45</v>
      </c>
      <c r="AF137" s="496">
        <v>2</v>
      </c>
      <c r="AG137" s="528">
        <v>2</v>
      </c>
      <c r="AH137" s="661">
        <v>11.946999999999999</v>
      </c>
      <c r="AI137" s="496">
        <v>47</v>
      </c>
      <c r="AJ137" s="496">
        <v>50</v>
      </c>
      <c r="AK137" s="496">
        <v>3</v>
      </c>
      <c r="AL137" s="528">
        <v>3</v>
      </c>
      <c r="AM137" s="493">
        <v>8.7110000000000003</v>
      </c>
      <c r="AN137" s="496">
        <v>60</v>
      </c>
      <c r="AO137" s="496">
        <v>60</v>
      </c>
      <c r="AP137" s="496">
        <v>3</v>
      </c>
      <c r="AQ137" s="528">
        <v>3</v>
      </c>
    </row>
    <row r="138" spans="1:43" ht="15" thickBot="1" x14ac:dyDescent="0.35">
      <c r="A138" s="1368"/>
      <c r="B138" s="1373"/>
      <c r="C138" s="139" t="s">
        <v>287</v>
      </c>
      <c r="D138" s="493">
        <v>46.518229404494299</v>
      </c>
      <c r="E138" s="493">
        <v>79.272712860478606</v>
      </c>
      <c r="F138" s="493">
        <v>84.548681577101306</v>
      </c>
      <c r="G138" s="493">
        <v>2.0853770292639102</v>
      </c>
      <c r="H138" s="701">
        <v>2.0853770292639102</v>
      </c>
      <c r="I138" s="493">
        <v>58.242328500236603</v>
      </c>
      <c r="J138" s="493">
        <v>77.965427269109298</v>
      </c>
      <c r="K138" s="493">
        <v>94.484276090593099</v>
      </c>
      <c r="L138" s="493">
        <v>2.0913416482485201</v>
      </c>
      <c r="M138" s="701">
        <v>2.0913416482485201</v>
      </c>
      <c r="N138" s="661">
        <v>69.490949314259893</v>
      </c>
      <c r="O138" s="493">
        <v>85.633702351786596</v>
      </c>
      <c r="P138" s="493">
        <v>95.358881984663896</v>
      </c>
      <c r="Q138" s="493">
        <v>1.5910021434785799</v>
      </c>
      <c r="R138" s="701">
        <v>1.5910021434785799</v>
      </c>
      <c r="S138" s="493">
        <v>51.154036134603899</v>
      </c>
      <c r="T138" s="493">
        <v>81.744307858242905</v>
      </c>
      <c r="U138" s="493">
        <v>84.8873400106323</v>
      </c>
      <c r="V138" s="493">
        <v>1.9794318091043099</v>
      </c>
      <c r="W138" s="701">
        <v>1.98575257951333</v>
      </c>
      <c r="X138" s="493">
        <v>52.977835540875702</v>
      </c>
      <c r="Y138" s="493">
        <v>91.8721604089869</v>
      </c>
      <c r="Z138" s="493">
        <v>96.451281082920403</v>
      </c>
      <c r="AA138" s="493">
        <v>1.7242034623104701</v>
      </c>
      <c r="AB138" s="701">
        <v>1.72421039470454</v>
      </c>
      <c r="AC138" s="493">
        <v>52.752427101890902</v>
      </c>
      <c r="AD138" s="493">
        <v>73.827226750102398</v>
      </c>
      <c r="AE138" s="493">
        <v>77.907256538272605</v>
      </c>
      <c r="AF138" s="493">
        <v>2.0064421321582602</v>
      </c>
      <c r="AG138" s="701">
        <v>2.0064421321582602</v>
      </c>
      <c r="AH138" s="661">
        <v>54.0637125310271</v>
      </c>
      <c r="AI138" s="493">
        <v>89.481882373060003</v>
      </c>
      <c r="AJ138" s="493">
        <v>95.598737835882005</v>
      </c>
      <c r="AK138" s="493">
        <v>1.7426351972057601</v>
      </c>
      <c r="AL138" s="701">
        <v>1.7426351972057601</v>
      </c>
      <c r="AM138" s="493">
        <v>34.158524811887403</v>
      </c>
      <c r="AN138" s="493">
        <v>104.60614408729199</v>
      </c>
      <c r="AO138" s="493">
        <v>105.36539925423899</v>
      </c>
      <c r="AP138" s="493">
        <v>2.1479403443982399</v>
      </c>
      <c r="AQ138" s="701">
        <v>2.1479403443982399</v>
      </c>
    </row>
    <row r="139" spans="1:43" x14ac:dyDescent="0.3">
      <c r="A139" s="1368"/>
      <c r="B139" s="1374"/>
      <c r="C139" s="157" t="s">
        <v>254</v>
      </c>
      <c r="D139" s="781">
        <v>11.1693786014749</v>
      </c>
      <c r="E139" s="781">
        <v>19.033977733880601</v>
      </c>
      <c r="F139" s="781">
        <v>20.300777714014899</v>
      </c>
      <c r="G139" s="781">
        <v>0.50071479213302295</v>
      </c>
      <c r="H139" s="702">
        <v>0.50071479213302295</v>
      </c>
      <c r="I139" s="781">
        <v>7.7425308585863597</v>
      </c>
      <c r="J139" s="781">
        <v>10.364450427690199</v>
      </c>
      <c r="K139" s="781">
        <v>12.560408248094699</v>
      </c>
      <c r="L139" s="781">
        <v>0.27801562307635502</v>
      </c>
      <c r="M139" s="702">
        <v>0.27801562307635502</v>
      </c>
      <c r="N139" s="836">
        <v>14.391036412156</v>
      </c>
      <c r="O139" s="781">
        <v>17.734075312155799</v>
      </c>
      <c r="P139" s="781">
        <v>19.7480845549793</v>
      </c>
      <c r="Q139" s="781">
        <v>0.329484199087205</v>
      </c>
      <c r="R139" s="702">
        <v>0.329484199087205</v>
      </c>
      <c r="S139" s="781">
        <v>10.2260832381769</v>
      </c>
      <c r="T139" s="781">
        <v>16.341312623034302</v>
      </c>
      <c r="U139" s="781">
        <v>16.9696287998072</v>
      </c>
      <c r="V139" s="781">
        <v>0.39570356464018902</v>
      </c>
      <c r="W139" s="702">
        <v>0.39696713500953401</v>
      </c>
      <c r="X139" s="781">
        <v>5.1167510733078601</v>
      </c>
      <c r="Y139" s="781">
        <v>8.8732763537893895</v>
      </c>
      <c r="Z139" s="781">
        <v>9.3155409420638193</v>
      </c>
      <c r="AA139" s="781">
        <v>0.16652850812622</v>
      </c>
      <c r="AB139" s="702">
        <v>0.16652917767669101</v>
      </c>
      <c r="AC139" s="781">
        <v>7.6781953198616302</v>
      </c>
      <c r="AD139" s="781">
        <v>10.745664191263</v>
      </c>
      <c r="AE139" s="781">
        <v>11.339518679965799</v>
      </c>
      <c r="AF139" s="781">
        <v>0.29204067822233898</v>
      </c>
      <c r="AG139" s="702">
        <v>0.29204067822233898</v>
      </c>
      <c r="AH139" s="836">
        <v>19.511683234385199</v>
      </c>
      <c r="AI139" s="781">
        <v>32.294159286187998</v>
      </c>
      <c r="AJ139" s="781">
        <v>34.5017425355367</v>
      </c>
      <c r="AK139" s="781">
        <v>0.62891992371881</v>
      </c>
      <c r="AL139" s="702">
        <v>0.62891992371881</v>
      </c>
      <c r="AM139" s="781">
        <v>8.3395737670395498</v>
      </c>
      <c r="AN139" s="781">
        <v>25.538885531671099</v>
      </c>
      <c r="AO139" s="781">
        <v>25.724252566917301</v>
      </c>
      <c r="AP139" s="781">
        <v>0.52440516819613003</v>
      </c>
      <c r="AQ139" s="702">
        <v>0.52440516819613003</v>
      </c>
    </row>
    <row r="140" spans="1:43" ht="15" thickBot="1" x14ac:dyDescent="0.35">
      <c r="A140" s="1368"/>
      <c r="B140" s="1563" t="s">
        <v>524</v>
      </c>
      <c r="C140" s="137" t="s">
        <v>265</v>
      </c>
      <c r="D140" s="500">
        <v>28.269355748930199</v>
      </c>
      <c r="E140" s="500">
        <v>61.550211971546503</v>
      </c>
      <c r="F140" s="500">
        <v>63.086388885198097</v>
      </c>
      <c r="G140" s="500">
        <v>2.2044645789144202</v>
      </c>
      <c r="H140" s="699">
        <v>2.2044645789144202</v>
      </c>
      <c r="I140" s="500">
        <v>31.345136112671099</v>
      </c>
      <c r="J140" s="500">
        <v>75.324523034070594</v>
      </c>
      <c r="K140" s="500">
        <v>79.866852850277496</v>
      </c>
      <c r="L140" s="500">
        <v>2.5780680275307102</v>
      </c>
      <c r="M140" s="699">
        <v>2.5780680275307102</v>
      </c>
      <c r="N140" s="500">
        <v>31.411055650898302</v>
      </c>
      <c r="O140" s="500">
        <v>73.724976622011994</v>
      </c>
      <c r="P140" s="500">
        <v>76.554322233590398</v>
      </c>
      <c r="Q140" s="500">
        <v>2.5180067226463398</v>
      </c>
      <c r="R140" s="699">
        <v>2.5180067226463398</v>
      </c>
      <c r="S140" s="500">
        <v>27.5836507748696</v>
      </c>
      <c r="T140" s="500">
        <v>72.951955832055006</v>
      </c>
      <c r="U140" s="500">
        <v>77.569135695994703</v>
      </c>
      <c r="V140" s="500">
        <v>2.6714821867313399</v>
      </c>
      <c r="W140" s="699">
        <v>2.6840240382973501</v>
      </c>
      <c r="X140" s="500">
        <v>32.399672660727703</v>
      </c>
      <c r="Y140" s="500">
        <v>80.209540148978107</v>
      </c>
      <c r="Z140" s="500">
        <v>87.666049166854606</v>
      </c>
      <c r="AA140" s="500">
        <v>2.4650230295091</v>
      </c>
      <c r="AB140" s="699">
        <v>2.4650230295091</v>
      </c>
      <c r="AC140" s="500">
        <v>27.5333101319181</v>
      </c>
      <c r="AD140" s="500">
        <v>69.700643542734298</v>
      </c>
      <c r="AE140" s="500">
        <v>75.385343292357902</v>
      </c>
      <c r="AF140" s="500">
        <v>2.6698702479899499</v>
      </c>
      <c r="AG140" s="699">
        <v>2.6810758553405298</v>
      </c>
      <c r="AH140" s="674">
        <v>33.489412992956602</v>
      </c>
      <c r="AI140" s="500">
        <v>68.374132509758297</v>
      </c>
      <c r="AJ140" s="500">
        <v>73.176638366314805</v>
      </c>
      <c r="AK140" s="500">
        <v>2.5436158394306001</v>
      </c>
      <c r="AL140" s="699">
        <v>2.5436158394306001</v>
      </c>
      <c r="AM140" s="500">
        <v>33.006040879082803</v>
      </c>
      <c r="AN140" s="500">
        <v>79.166925261044696</v>
      </c>
      <c r="AO140" s="500">
        <v>86.911742236596695</v>
      </c>
      <c r="AP140" s="500">
        <v>2.5454776626520501</v>
      </c>
      <c r="AQ140" s="699">
        <v>2.5454776626520501</v>
      </c>
    </row>
    <row r="141" spans="1:43" ht="15" thickBot="1" x14ac:dyDescent="0.35">
      <c r="A141" s="1368"/>
      <c r="B141" s="1373"/>
      <c r="C141" s="139" t="s">
        <v>17</v>
      </c>
      <c r="D141" s="496">
        <v>119</v>
      </c>
      <c r="E141" s="496">
        <v>119</v>
      </c>
      <c r="F141" s="496">
        <v>119</v>
      </c>
      <c r="G141" s="496">
        <v>119</v>
      </c>
      <c r="H141" s="528">
        <v>119</v>
      </c>
      <c r="I141" s="496">
        <v>376</v>
      </c>
      <c r="J141" s="496">
        <v>376</v>
      </c>
      <c r="K141" s="496">
        <v>376</v>
      </c>
      <c r="L141" s="496">
        <v>376</v>
      </c>
      <c r="M141" s="528">
        <v>376</v>
      </c>
      <c r="N141" s="496">
        <v>185</v>
      </c>
      <c r="O141" s="496">
        <v>185</v>
      </c>
      <c r="P141" s="496">
        <v>185</v>
      </c>
      <c r="Q141" s="496">
        <v>185</v>
      </c>
      <c r="R141" s="528">
        <v>185</v>
      </c>
      <c r="S141" s="496">
        <v>248</v>
      </c>
      <c r="T141" s="496">
        <v>248</v>
      </c>
      <c r="U141" s="496">
        <v>248</v>
      </c>
      <c r="V141" s="496">
        <v>248</v>
      </c>
      <c r="W141" s="528">
        <v>248</v>
      </c>
      <c r="X141" s="496">
        <v>967</v>
      </c>
      <c r="Y141" s="496">
        <v>967</v>
      </c>
      <c r="Z141" s="496">
        <v>967</v>
      </c>
      <c r="AA141" s="496">
        <v>967</v>
      </c>
      <c r="AB141" s="528">
        <v>967</v>
      </c>
      <c r="AC141" s="496">
        <v>299</v>
      </c>
      <c r="AD141" s="496">
        <v>299</v>
      </c>
      <c r="AE141" s="496">
        <v>299</v>
      </c>
      <c r="AF141" s="496">
        <v>299</v>
      </c>
      <c r="AG141" s="528">
        <v>299</v>
      </c>
      <c r="AH141" s="529">
        <v>61</v>
      </c>
      <c r="AI141" s="496">
        <v>61</v>
      </c>
      <c r="AJ141" s="496">
        <v>61</v>
      </c>
      <c r="AK141" s="496">
        <v>61</v>
      </c>
      <c r="AL141" s="528">
        <v>61</v>
      </c>
      <c r="AM141" s="496">
        <v>113</v>
      </c>
      <c r="AN141" s="496">
        <v>113</v>
      </c>
      <c r="AO141" s="496">
        <v>113</v>
      </c>
      <c r="AP141" s="496">
        <v>113</v>
      </c>
      <c r="AQ141" s="528">
        <v>113</v>
      </c>
    </row>
    <row r="142" spans="1:43" ht="15" thickBot="1" x14ac:dyDescent="0.35">
      <c r="A142" s="1368"/>
      <c r="B142" s="1373"/>
      <c r="C142" s="139" t="s">
        <v>18</v>
      </c>
      <c r="D142" s="496">
        <v>118</v>
      </c>
      <c r="E142" s="496">
        <v>118</v>
      </c>
      <c r="F142" s="496">
        <v>118</v>
      </c>
      <c r="G142" s="496">
        <v>118</v>
      </c>
      <c r="H142" s="528">
        <v>118</v>
      </c>
      <c r="I142" s="496">
        <v>397</v>
      </c>
      <c r="J142" s="496">
        <v>397</v>
      </c>
      <c r="K142" s="496">
        <v>397</v>
      </c>
      <c r="L142" s="496">
        <v>397</v>
      </c>
      <c r="M142" s="528">
        <v>397</v>
      </c>
      <c r="N142" s="496">
        <v>155</v>
      </c>
      <c r="O142" s="496">
        <v>155</v>
      </c>
      <c r="P142" s="496">
        <v>155</v>
      </c>
      <c r="Q142" s="496">
        <v>155</v>
      </c>
      <c r="R142" s="528">
        <v>155</v>
      </c>
      <c r="S142" s="496">
        <v>211</v>
      </c>
      <c r="T142" s="496">
        <v>211</v>
      </c>
      <c r="U142" s="496">
        <v>211</v>
      </c>
      <c r="V142" s="496">
        <v>211</v>
      </c>
      <c r="W142" s="528">
        <v>211</v>
      </c>
      <c r="X142" s="496">
        <v>787</v>
      </c>
      <c r="Y142" s="496">
        <v>787</v>
      </c>
      <c r="Z142" s="496">
        <v>787</v>
      </c>
      <c r="AA142" s="496">
        <v>787</v>
      </c>
      <c r="AB142" s="528">
        <v>787</v>
      </c>
      <c r="AC142" s="496">
        <v>369</v>
      </c>
      <c r="AD142" s="496">
        <v>369</v>
      </c>
      <c r="AE142" s="496">
        <v>369</v>
      </c>
      <c r="AF142" s="496">
        <v>369</v>
      </c>
      <c r="AG142" s="528">
        <v>369</v>
      </c>
      <c r="AH142" s="529">
        <v>48</v>
      </c>
      <c r="AI142" s="496">
        <v>48</v>
      </c>
      <c r="AJ142" s="496">
        <v>48</v>
      </c>
      <c r="AK142" s="496">
        <v>48</v>
      </c>
      <c r="AL142" s="528">
        <v>48</v>
      </c>
      <c r="AM142" s="496">
        <v>147</v>
      </c>
      <c r="AN142" s="496">
        <v>147</v>
      </c>
      <c r="AO142" s="496">
        <v>147</v>
      </c>
      <c r="AP142" s="496">
        <v>147</v>
      </c>
      <c r="AQ142" s="528">
        <v>147</v>
      </c>
    </row>
    <row r="143" spans="1:43" ht="15" thickBot="1" x14ac:dyDescent="0.35">
      <c r="A143" s="1368"/>
      <c r="B143" s="1373"/>
      <c r="C143" s="139" t="s">
        <v>252</v>
      </c>
      <c r="D143" s="493">
        <v>6.96</v>
      </c>
      <c r="E143" s="496">
        <v>40</v>
      </c>
      <c r="F143" s="496">
        <v>40</v>
      </c>
      <c r="G143" s="496">
        <v>2</v>
      </c>
      <c r="H143" s="528">
        <v>2</v>
      </c>
      <c r="I143" s="493">
        <v>10.939</v>
      </c>
      <c r="J143" s="496">
        <v>55</v>
      </c>
      <c r="K143" s="496">
        <v>60</v>
      </c>
      <c r="L143" s="496">
        <v>2</v>
      </c>
      <c r="M143" s="528">
        <v>2</v>
      </c>
      <c r="N143" s="493">
        <v>13.265000000000001</v>
      </c>
      <c r="O143" s="496">
        <v>60</v>
      </c>
      <c r="P143" s="496">
        <v>68</v>
      </c>
      <c r="Q143" s="496">
        <v>2</v>
      </c>
      <c r="R143" s="528">
        <v>2</v>
      </c>
      <c r="S143" s="493">
        <v>12.895</v>
      </c>
      <c r="T143" s="496">
        <v>55</v>
      </c>
      <c r="U143" s="496">
        <v>58</v>
      </c>
      <c r="V143" s="496">
        <v>2</v>
      </c>
      <c r="W143" s="528">
        <v>2</v>
      </c>
      <c r="X143" s="493">
        <v>11.515000000000001</v>
      </c>
      <c r="Y143" s="496">
        <v>60</v>
      </c>
      <c r="Z143" s="496">
        <v>60</v>
      </c>
      <c r="AA143" s="496">
        <v>2</v>
      </c>
      <c r="AB143" s="528">
        <v>2</v>
      </c>
      <c r="AC143" s="493">
        <v>10.1</v>
      </c>
      <c r="AD143" s="496">
        <v>50</v>
      </c>
      <c r="AE143" s="496">
        <v>60</v>
      </c>
      <c r="AF143" s="496">
        <v>2</v>
      </c>
      <c r="AG143" s="528">
        <v>2</v>
      </c>
      <c r="AH143" s="661">
        <v>8.98</v>
      </c>
      <c r="AI143" s="496">
        <v>56</v>
      </c>
      <c r="AJ143" s="496">
        <v>58</v>
      </c>
      <c r="AK143" s="496">
        <v>2</v>
      </c>
      <c r="AL143" s="528">
        <v>2</v>
      </c>
      <c r="AM143" s="493">
        <v>7.8890000000000002</v>
      </c>
      <c r="AN143" s="496">
        <v>61</v>
      </c>
      <c r="AO143" s="496">
        <v>61</v>
      </c>
      <c r="AP143" s="496">
        <v>3</v>
      </c>
      <c r="AQ143" s="528">
        <v>3</v>
      </c>
    </row>
    <row r="144" spans="1:43" ht="15" thickBot="1" x14ac:dyDescent="0.35">
      <c r="A144" s="1368"/>
      <c r="B144" s="1373"/>
      <c r="C144" s="139" t="s">
        <v>287</v>
      </c>
      <c r="D144" s="493">
        <v>52.794598453020697</v>
      </c>
      <c r="E144" s="493">
        <v>75.108313053894904</v>
      </c>
      <c r="F144" s="493">
        <v>77.804388155638406</v>
      </c>
      <c r="G144" s="493">
        <v>1.85698517805884</v>
      </c>
      <c r="H144" s="701">
        <v>1.85698517805884</v>
      </c>
      <c r="I144" s="493">
        <v>54.457360421680697</v>
      </c>
      <c r="J144" s="493">
        <v>78.401803997497396</v>
      </c>
      <c r="K144" s="493">
        <v>85.079724548442002</v>
      </c>
      <c r="L144" s="493">
        <v>2.0215424454939002</v>
      </c>
      <c r="M144" s="701">
        <v>2.0215424454939002</v>
      </c>
      <c r="N144" s="493">
        <v>47.318391413678697</v>
      </c>
      <c r="O144" s="493">
        <v>72.486222209165803</v>
      </c>
      <c r="P144" s="493">
        <v>74.142451958391504</v>
      </c>
      <c r="Q144" s="493">
        <v>1.9004063130862301</v>
      </c>
      <c r="R144" s="701">
        <v>1.9004063130862301</v>
      </c>
      <c r="S144" s="493">
        <v>41.921461425956103</v>
      </c>
      <c r="T144" s="493">
        <v>80.616888166105298</v>
      </c>
      <c r="U144" s="493">
        <v>88.406650167550794</v>
      </c>
      <c r="V144" s="493">
        <v>2.01897567498008</v>
      </c>
      <c r="W144" s="701">
        <v>2.0303438230405901</v>
      </c>
      <c r="X144" s="493">
        <v>54.158271158129502</v>
      </c>
      <c r="Y144" s="493">
        <v>90.625191907439998</v>
      </c>
      <c r="Z144" s="493">
        <v>101.646794221711</v>
      </c>
      <c r="AA144" s="493">
        <v>1.82810992175037</v>
      </c>
      <c r="AB144" s="701">
        <v>1.82810992175037</v>
      </c>
      <c r="AC144" s="493">
        <v>42.041566628630598</v>
      </c>
      <c r="AD144" s="493">
        <v>74.485071906987898</v>
      </c>
      <c r="AE144" s="493">
        <v>80.2891089384769</v>
      </c>
      <c r="AF144" s="493">
        <v>1.9915294207312999</v>
      </c>
      <c r="AG144" s="701">
        <v>1.9905391689407499</v>
      </c>
      <c r="AH144" s="661">
        <v>84.020925176510104</v>
      </c>
      <c r="AI144" s="493">
        <v>98.794520863389295</v>
      </c>
      <c r="AJ144" s="493">
        <v>108.724081457081</v>
      </c>
      <c r="AK144" s="493">
        <v>1.8702530693667301</v>
      </c>
      <c r="AL144" s="701">
        <v>1.8702530693667301</v>
      </c>
      <c r="AM144" s="493">
        <v>58.614450238804103</v>
      </c>
      <c r="AN144" s="493">
        <v>79.0824774784233</v>
      </c>
      <c r="AO144" s="493">
        <v>92.465074468696301</v>
      </c>
      <c r="AP144" s="493">
        <v>1.7337336362720599</v>
      </c>
      <c r="AQ144" s="701">
        <v>1.7337336362720599</v>
      </c>
    </row>
    <row r="145" spans="1:43" x14ac:dyDescent="0.3">
      <c r="A145" s="1368"/>
      <c r="B145" s="1374"/>
      <c r="C145" s="157" t="s">
        <v>254</v>
      </c>
      <c r="D145" s="781">
        <v>9.1142144093911206</v>
      </c>
      <c r="E145" s="781">
        <v>12.9663505199309</v>
      </c>
      <c r="F145" s="781">
        <v>13.43178841057</v>
      </c>
      <c r="G145" s="781">
        <v>0.32058130119031503</v>
      </c>
      <c r="H145" s="702">
        <v>0.32058130119031503</v>
      </c>
      <c r="I145" s="781">
        <v>5.1254510153544803</v>
      </c>
      <c r="J145" s="781">
        <v>7.3790687391563798</v>
      </c>
      <c r="K145" s="781">
        <v>8.0075853327492794</v>
      </c>
      <c r="L145" s="781">
        <v>0.19026476310287299</v>
      </c>
      <c r="M145" s="702">
        <v>0.19026476310287299</v>
      </c>
      <c r="N145" s="781">
        <v>7.1274614481555201</v>
      </c>
      <c r="O145" s="781">
        <v>10.9184344370784</v>
      </c>
      <c r="P145" s="781">
        <v>11.167908549241099</v>
      </c>
      <c r="Q145" s="781">
        <v>0.28625387143735298</v>
      </c>
      <c r="R145" s="702">
        <v>0.28625387143735298</v>
      </c>
      <c r="S145" s="781">
        <v>5.4121015909188701</v>
      </c>
      <c r="T145" s="781">
        <v>10.4077189548684</v>
      </c>
      <c r="U145" s="781">
        <v>11.413384833081301</v>
      </c>
      <c r="V145" s="781">
        <v>0.26065173042418499</v>
      </c>
      <c r="W145" s="702">
        <v>0.26211936943559699</v>
      </c>
      <c r="X145" s="781">
        <v>3.6203301723143602</v>
      </c>
      <c r="Y145" s="781">
        <v>6.0580426519954598</v>
      </c>
      <c r="Z145" s="781">
        <v>6.7948061887985496</v>
      </c>
      <c r="AA145" s="781">
        <v>0.122204076431761</v>
      </c>
      <c r="AB145" s="702">
        <v>0.122204076431761</v>
      </c>
      <c r="AC145" s="781">
        <v>4.1042750890139299</v>
      </c>
      <c r="AD145" s="781">
        <v>7.2715469390494496</v>
      </c>
      <c r="AE145" s="781">
        <v>7.8381615187219396</v>
      </c>
      <c r="AF145" s="781">
        <v>0.19442150343130701</v>
      </c>
      <c r="AG145" s="702">
        <v>0.19432483087408001</v>
      </c>
      <c r="AH145" s="836">
        <v>22.742468104135501</v>
      </c>
      <c r="AI145" s="781">
        <v>26.741329435243301</v>
      </c>
      <c r="AJ145" s="781">
        <v>29.4290255611274</v>
      </c>
      <c r="AK145" s="781">
        <v>0.50623306857641903</v>
      </c>
      <c r="AL145" s="702">
        <v>0.50623306857641903</v>
      </c>
      <c r="AM145" s="781">
        <v>9.0660222843094491</v>
      </c>
      <c r="AN145" s="781">
        <v>12.2318558000078</v>
      </c>
      <c r="AO145" s="781">
        <v>14.301770676654201</v>
      </c>
      <c r="AP145" s="781">
        <v>0.26816028671192099</v>
      </c>
      <c r="AQ145" s="702">
        <v>0.26816028671192099</v>
      </c>
    </row>
    <row r="146" spans="1:43" ht="15" thickBot="1" x14ac:dyDescent="0.35">
      <c r="A146" s="1368"/>
      <c r="B146" s="1563" t="s">
        <v>525</v>
      </c>
      <c r="C146" s="137" t="s">
        <v>265</v>
      </c>
      <c r="D146" s="500">
        <v>40.075942884877399</v>
      </c>
      <c r="E146" s="500">
        <v>69.995305078356097</v>
      </c>
      <c r="F146" s="500">
        <v>81.606272977743401</v>
      </c>
      <c r="G146" s="500">
        <v>2.98807133817107</v>
      </c>
      <c r="H146" s="699">
        <v>2.98807133817107</v>
      </c>
      <c r="I146" s="500">
        <v>36.467023420938901</v>
      </c>
      <c r="J146" s="500">
        <v>77.889022559597095</v>
      </c>
      <c r="K146" s="500">
        <v>83.283932747405103</v>
      </c>
      <c r="L146" s="500">
        <v>2.9436502906295798</v>
      </c>
      <c r="M146" s="699">
        <v>2.9436502906295798</v>
      </c>
      <c r="N146" s="500">
        <v>40.153283704691603</v>
      </c>
      <c r="O146" s="500">
        <v>74.288447007407697</v>
      </c>
      <c r="P146" s="500">
        <v>76.594633026574897</v>
      </c>
      <c r="Q146" s="500">
        <v>3.1597063786151698</v>
      </c>
      <c r="R146" s="699">
        <v>3.1597063786151698</v>
      </c>
      <c r="S146" s="500">
        <v>34.953864817981398</v>
      </c>
      <c r="T146" s="500">
        <v>73.543023771532106</v>
      </c>
      <c r="U146" s="500">
        <v>77.193303636250604</v>
      </c>
      <c r="V146" s="500">
        <v>2.2984584459034698</v>
      </c>
      <c r="W146" s="699">
        <v>2.2984584459034698</v>
      </c>
      <c r="X146" s="500">
        <v>32.723679230337297</v>
      </c>
      <c r="Y146" s="500">
        <v>81.250204132395098</v>
      </c>
      <c r="Z146" s="500">
        <v>87.530503607504698</v>
      </c>
      <c r="AA146" s="500">
        <v>2.80150873113752</v>
      </c>
      <c r="AB146" s="699">
        <v>2.80150873113752</v>
      </c>
      <c r="AC146" s="500">
        <v>27.3604974071153</v>
      </c>
      <c r="AD146" s="500">
        <v>70.384457994593703</v>
      </c>
      <c r="AE146" s="500">
        <v>78.665662784122205</v>
      </c>
      <c r="AF146" s="500">
        <v>2.7860508138437301</v>
      </c>
      <c r="AG146" s="699">
        <v>2.7908438048372699</v>
      </c>
      <c r="AH146" s="674">
        <v>45.152224754185802</v>
      </c>
      <c r="AI146" s="500">
        <v>84.031934607702198</v>
      </c>
      <c r="AJ146" s="500">
        <v>88.944320803903494</v>
      </c>
      <c r="AK146" s="500">
        <v>2.8966644463445901</v>
      </c>
      <c r="AL146" s="699">
        <v>2.8966644463445901</v>
      </c>
      <c r="AM146" s="500">
        <v>57.3922672608184</v>
      </c>
      <c r="AN146" s="500">
        <v>106.45032158142</v>
      </c>
      <c r="AO146" s="500">
        <v>116.51700993223101</v>
      </c>
      <c r="AP146" s="500">
        <v>3.838054330656</v>
      </c>
      <c r="AQ146" s="699">
        <v>3.838054330656</v>
      </c>
    </row>
    <row r="147" spans="1:43" ht="15" thickBot="1" x14ac:dyDescent="0.35">
      <c r="A147" s="1368"/>
      <c r="B147" s="1373"/>
      <c r="C147" s="139" t="s">
        <v>17</v>
      </c>
      <c r="D147" s="496">
        <v>53</v>
      </c>
      <c r="E147" s="496">
        <v>53</v>
      </c>
      <c r="F147" s="496">
        <v>53</v>
      </c>
      <c r="G147" s="496">
        <v>53</v>
      </c>
      <c r="H147" s="528">
        <v>53</v>
      </c>
      <c r="I147" s="496">
        <v>155</v>
      </c>
      <c r="J147" s="496">
        <v>155</v>
      </c>
      <c r="K147" s="496">
        <v>155</v>
      </c>
      <c r="L147" s="496">
        <v>155</v>
      </c>
      <c r="M147" s="528">
        <v>155</v>
      </c>
      <c r="N147" s="496">
        <v>91</v>
      </c>
      <c r="O147" s="496">
        <v>91</v>
      </c>
      <c r="P147" s="496">
        <v>91</v>
      </c>
      <c r="Q147" s="496">
        <v>91</v>
      </c>
      <c r="R147" s="528">
        <v>91</v>
      </c>
      <c r="S147" s="496">
        <v>94</v>
      </c>
      <c r="T147" s="496">
        <v>94</v>
      </c>
      <c r="U147" s="496">
        <v>94</v>
      </c>
      <c r="V147" s="496">
        <v>94</v>
      </c>
      <c r="W147" s="528">
        <v>94</v>
      </c>
      <c r="X147" s="496">
        <v>402</v>
      </c>
      <c r="Y147" s="496">
        <v>402</v>
      </c>
      <c r="Z147" s="496">
        <v>402</v>
      </c>
      <c r="AA147" s="496">
        <v>402</v>
      </c>
      <c r="AB147" s="528">
        <v>402</v>
      </c>
      <c r="AC147" s="496">
        <v>106</v>
      </c>
      <c r="AD147" s="496">
        <v>106</v>
      </c>
      <c r="AE147" s="496">
        <v>106</v>
      </c>
      <c r="AF147" s="496">
        <v>106</v>
      </c>
      <c r="AG147" s="528">
        <v>106</v>
      </c>
      <c r="AH147" s="529">
        <v>27</v>
      </c>
      <c r="AI147" s="496">
        <v>27</v>
      </c>
      <c r="AJ147" s="496">
        <v>27</v>
      </c>
      <c r="AK147" s="496">
        <v>27</v>
      </c>
      <c r="AL147" s="528">
        <v>27</v>
      </c>
      <c r="AM147" s="496">
        <v>48</v>
      </c>
      <c r="AN147" s="496">
        <v>48</v>
      </c>
      <c r="AO147" s="496">
        <v>48</v>
      </c>
      <c r="AP147" s="496">
        <v>48</v>
      </c>
      <c r="AQ147" s="528">
        <v>48</v>
      </c>
    </row>
    <row r="148" spans="1:43" ht="15" thickBot="1" x14ac:dyDescent="0.35">
      <c r="A148" s="1368"/>
      <c r="B148" s="1373"/>
      <c r="C148" s="139" t="s">
        <v>18</v>
      </c>
      <c r="D148" s="496">
        <v>43</v>
      </c>
      <c r="E148" s="496">
        <v>43</v>
      </c>
      <c r="F148" s="496">
        <v>43</v>
      </c>
      <c r="G148" s="496">
        <v>43</v>
      </c>
      <c r="H148" s="528">
        <v>43</v>
      </c>
      <c r="I148" s="496">
        <v>138</v>
      </c>
      <c r="J148" s="496">
        <v>138</v>
      </c>
      <c r="K148" s="496">
        <v>138</v>
      </c>
      <c r="L148" s="496">
        <v>138</v>
      </c>
      <c r="M148" s="528">
        <v>138</v>
      </c>
      <c r="N148" s="496">
        <v>63</v>
      </c>
      <c r="O148" s="496">
        <v>63</v>
      </c>
      <c r="P148" s="496">
        <v>63</v>
      </c>
      <c r="Q148" s="496">
        <v>63</v>
      </c>
      <c r="R148" s="528">
        <v>63</v>
      </c>
      <c r="S148" s="496">
        <v>67</v>
      </c>
      <c r="T148" s="496">
        <v>67</v>
      </c>
      <c r="U148" s="496">
        <v>67</v>
      </c>
      <c r="V148" s="496">
        <v>67</v>
      </c>
      <c r="W148" s="528">
        <v>67</v>
      </c>
      <c r="X148" s="496">
        <v>284</v>
      </c>
      <c r="Y148" s="496">
        <v>284</v>
      </c>
      <c r="Z148" s="496">
        <v>284</v>
      </c>
      <c r="AA148" s="496">
        <v>284</v>
      </c>
      <c r="AB148" s="528">
        <v>284</v>
      </c>
      <c r="AC148" s="496">
        <v>109</v>
      </c>
      <c r="AD148" s="496">
        <v>109</v>
      </c>
      <c r="AE148" s="496">
        <v>109</v>
      </c>
      <c r="AF148" s="496">
        <v>109</v>
      </c>
      <c r="AG148" s="528">
        <v>109</v>
      </c>
      <c r="AH148" s="529">
        <v>22</v>
      </c>
      <c r="AI148" s="496">
        <v>22</v>
      </c>
      <c r="AJ148" s="496">
        <v>22</v>
      </c>
      <c r="AK148" s="496">
        <v>22</v>
      </c>
      <c r="AL148" s="528">
        <v>22</v>
      </c>
      <c r="AM148" s="496">
        <v>59</v>
      </c>
      <c r="AN148" s="496">
        <v>59</v>
      </c>
      <c r="AO148" s="496">
        <v>59</v>
      </c>
      <c r="AP148" s="496">
        <v>59</v>
      </c>
      <c r="AQ148" s="528">
        <v>59</v>
      </c>
    </row>
    <row r="149" spans="1:43" ht="15" thickBot="1" x14ac:dyDescent="0.35">
      <c r="A149" s="1368"/>
      <c r="B149" s="1373"/>
      <c r="C149" s="139" t="s">
        <v>252</v>
      </c>
      <c r="D149" s="493">
        <v>16.413</v>
      </c>
      <c r="E149" s="496">
        <v>60</v>
      </c>
      <c r="F149" s="496">
        <v>60</v>
      </c>
      <c r="G149" s="496">
        <v>2</v>
      </c>
      <c r="H149" s="528">
        <v>2</v>
      </c>
      <c r="I149" s="493">
        <v>10.124000000000001</v>
      </c>
      <c r="J149" s="496">
        <v>60</v>
      </c>
      <c r="K149" s="496">
        <v>60</v>
      </c>
      <c r="L149" s="496">
        <v>2</v>
      </c>
      <c r="M149" s="528">
        <v>2</v>
      </c>
      <c r="N149" s="493">
        <v>14.266999999999999</v>
      </c>
      <c r="O149" s="496">
        <v>60</v>
      </c>
      <c r="P149" s="496">
        <v>60</v>
      </c>
      <c r="Q149" s="496">
        <v>2</v>
      </c>
      <c r="R149" s="528">
        <v>2</v>
      </c>
      <c r="S149" s="493">
        <v>9.9619999999999997</v>
      </c>
      <c r="T149" s="496">
        <v>60</v>
      </c>
      <c r="U149" s="496">
        <v>60</v>
      </c>
      <c r="V149" s="496">
        <v>2</v>
      </c>
      <c r="W149" s="528">
        <v>2</v>
      </c>
      <c r="X149" s="493">
        <v>10.138</v>
      </c>
      <c r="Y149" s="496">
        <v>55</v>
      </c>
      <c r="Z149" s="496">
        <v>60</v>
      </c>
      <c r="AA149" s="496">
        <v>3</v>
      </c>
      <c r="AB149" s="528">
        <v>3</v>
      </c>
      <c r="AC149" s="493">
        <v>10.962</v>
      </c>
      <c r="AD149" s="496">
        <v>55</v>
      </c>
      <c r="AE149" s="496">
        <v>56</v>
      </c>
      <c r="AF149" s="496">
        <v>3</v>
      </c>
      <c r="AG149" s="528">
        <v>3</v>
      </c>
      <c r="AH149" s="661">
        <v>16.57</v>
      </c>
      <c r="AI149" s="496">
        <v>60</v>
      </c>
      <c r="AJ149" s="496">
        <v>60</v>
      </c>
      <c r="AK149" s="496">
        <v>2</v>
      </c>
      <c r="AL149" s="528">
        <v>2</v>
      </c>
      <c r="AM149" s="493">
        <v>14.529</v>
      </c>
      <c r="AN149" s="496">
        <v>60</v>
      </c>
      <c r="AO149" s="496">
        <v>60</v>
      </c>
      <c r="AP149" s="496">
        <v>4</v>
      </c>
      <c r="AQ149" s="528">
        <v>4</v>
      </c>
    </row>
    <row r="150" spans="1:43" ht="15" thickBot="1" x14ac:dyDescent="0.35">
      <c r="A150" s="1368"/>
      <c r="B150" s="1373"/>
      <c r="C150" s="139" t="s">
        <v>287</v>
      </c>
      <c r="D150" s="493">
        <v>59.4625533550157</v>
      </c>
      <c r="E150" s="493">
        <v>64.550183387147698</v>
      </c>
      <c r="F150" s="493">
        <v>93.051897150413893</v>
      </c>
      <c r="G150" s="493">
        <v>2.35693193028363</v>
      </c>
      <c r="H150" s="701">
        <v>2.35693193028363</v>
      </c>
      <c r="I150" s="493">
        <v>65.238290530361397</v>
      </c>
      <c r="J150" s="493">
        <v>73.962296071244893</v>
      </c>
      <c r="K150" s="493">
        <v>77.930410181407296</v>
      </c>
      <c r="L150" s="493">
        <v>2.0739385535883001</v>
      </c>
      <c r="M150" s="701">
        <v>2.0739385535883001</v>
      </c>
      <c r="N150" s="493">
        <v>57.420357756386103</v>
      </c>
      <c r="O150" s="493">
        <v>73.165603538719694</v>
      </c>
      <c r="P150" s="493">
        <v>76.225209836147002</v>
      </c>
      <c r="Q150" s="493">
        <v>2.5513807574223701</v>
      </c>
      <c r="R150" s="701">
        <v>2.5513807574223701</v>
      </c>
      <c r="S150" s="493">
        <v>51.628125834391497</v>
      </c>
      <c r="T150" s="493">
        <v>84.344044827168105</v>
      </c>
      <c r="U150" s="493">
        <v>87.134962786715306</v>
      </c>
      <c r="V150" s="493">
        <v>2.4320170329908501</v>
      </c>
      <c r="W150" s="701">
        <v>2.4320170329908501</v>
      </c>
      <c r="X150" s="493">
        <v>58.058573971979001</v>
      </c>
      <c r="Y150" s="493">
        <v>94.473289721145093</v>
      </c>
      <c r="Z150" s="493">
        <v>99.118236050549399</v>
      </c>
      <c r="AA150" s="493">
        <v>1.9942185525029901</v>
      </c>
      <c r="AB150" s="701">
        <v>1.9942185525029901</v>
      </c>
      <c r="AC150" s="493">
        <v>34.523845356705799</v>
      </c>
      <c r="AD150" s="493">
        <v>68.137144568476302</v>
      </c>
      <c r="AE150" s="493">
        <v>89.075706831989805</v>
      </c>
      <c r="AF150" s="493">
        <v>1.8585038782899199</v>
      </c>
      <c r="AG150" s="701">
        <v>1.86035500742876</v>
      </c>
      <c r="AH150" s="661">
        <v>71.384114260577903</v>
      </c>
      <c r="AI150" s="493">
        <v>89.664765053340204</v>
      </c>
      <c r="AJ150" s="493">
        <v>95.477601038227405</v>
      </c>
      <c r="AK150" s="493">
        <v>2.0493945033468801</v>
      </c>
      <c r="AL150" s="701">
        <v>2.0493945033468801</v>
      </c>
      <c r="AM150" s="493">
        <v>81.517655515052496</v>
      </c>
      <c r="AN150" s="493">
        <v>127.800724758106</v>
      </c>
      <c r="AO150" s="493">
        <v>141.95993495796199</v>
      </c>
      <c r="AP150" s="493">
        <v>2.3147668336067899</v>
      </c>
      <c r="AQ150" s="701">
        <v>2.3147668336067899</v>
      </c>
    </row>
    <row r="151" spans="1:43" x14ac:dyDescent="0.3">
      <c r="A151" s="1368"/>
      <c r="B151" s="1374"/>
      <c r="C151" s="157" t="s">
        <v>254</v>
      </c>
      <c r="D151" s="781">
        <v>17.005134839374001</v>
      </c>
      <c r="E151" s="781">
        <v>18.4600981705434</v>
      </c>
      <c r="F151" s="781">
        <v>26.611034488462199</v>
      </c>
      <c r="G151" s="781">
        <v>0.67403673438652201</v>
      </c>
      <c r="H151" s="702">
        <v>0.67403673438652201</v>
      </c>
      <c r="I151" s="781">
        <v>10.4143886986586</v>
      </c>
      <c r="J151" s="781">
        <v>11.8070552442317</v>
      </c>
      <c r="K151" s="781">
        <v>12.4405096527992</v>
      </c>
      <c r="L151" s="781">
        <v>0.33107553951234198</v>
      </c>
      <c r="M151" s="702">
        <v>0.33107553951234198</v>
      </c>
      <c r="N151" s="781">
        <v>13.566454822647</v>
      </c>
      <c r="O151" s="781">
        <v>17.286514639824802</v>
      </c>
      <c r="P151" s="781">
        <v>18.0093943332122</v>
      </c>
      <c r="Q151" s="781">
        <v>0.60280348526898497</v>
      </c>
      <c r="R151" s="702">
        <v>0.60280348526898497</v>
      </c>
      <c r="S151" s="781">
        <v>11.8282286757308</v>
      </c>
      <c r="T151" s="781">
        <v>19.323588325711899</v>
      </c>
      <c r="U151" s="781">
        <v>19.9629997958594</v>
      </c>
      <c r="V151" s="781">
        <v>0.55718570342380502</v>
      </c>
      <c r="W151" s="702">
        <v>0.55718570342380502</v>
      </c>
      <c r="X151" s="781">
        <v>6.4606757950262104</v>
      </c>
      <c r="Y151" s="781">
        <v>10.512853734101</v>
      </c>
      <c r="Z151" s="781">
        <v>11.029736775941901</v>
      </c>
      <c r="AA151" s="781">
        <v>0.22191381308067501</v>
      </c>
      <c r="AB151" s="702">
        <v>0.22191381308067501</v>
      </c>
      <c r="AC151" s="781">
        <v>6.2012132634395396</v>
      </c>
      <c r="AD151" s="781">
        <v>12.238873169117101</v>
      </c>
      <c r="AE151" s="781">
        <v>15.9998820800388</v>
      </c>
      <c r="AF151" s="781">
        <v>0.33382662855563699</v>
      </c>
      <c r="AG151" s="702">
        <v>0.33415913052491403</v>
      </c>
      <c r="AH151" s="836">
        <v>28.540461299725202</v>
      </c>
      <c r="AI151" s="781">
        <v>35.849345242447903</v>
      </c>
      <c r="AJ151" s="781">
        <v>38.173406025253499</v>
      </c>
      <c r="AK151" s="781">
        <v>0.81937928510437197</v>
      </c>
      <c r="AL151" s="702">
        <v>0.81937928510437197</v>
      </c>
      <c r="AM151" s="781">
        <v>19.901986553216599</v>
      </c>
      <c r="AN151" s="781">
        <v>31.201686181437001</v>
      </c>
      <c r="AO151" s="781">
        <v>34.658561986086099</v>
      </c>
      <c r="AP151" s="781">
        <v>0.56513473192034303</v>
      </c>
      <c r="AQ151" s="702">
        <v>0.56513473192034303</v>
      </c>
    </row>
    <row r="152" spans="1:43" ht="15" thickBot="1" x14ac:dyDescent="0.35">
      <c r="A152" s="1368"/>
      <c r="B152" s="1563" t="s">
        <v>526</v>
      </c>
      <c r="C152" s="137" t="s">
        <v>265</v>
      </c>
      <c r="D152" s="500">
        <v>40.895717114644903</v>
      </c>
      <c r="E152" s="500">
        <v>79.606718564018706</v>
      </c>
      <c r="F152" s="500">
        <v>82.542769012011902</v>
      </c>
      <c r="G152" s="500">
        <v>3.2473498888436598</v>
      </c>
      <c r="H152" s="699">
        <v>3.2473498888436598</v>
      </c>
      <c r="I152" s="500">
        <v>35.106451932644802</v>
      </c>
      <c r="J152" s="500">
        <v>72.9423377862161</v>
      </c>
      <c r="K152" s="500">
        <v>77.933696907106096</v>
      </c>
      <c r="L152" s="500">
        <v>2.9348743833375601</v>
      </c>
      <c r="M152" s="699">
        <v>2.9385712235300399</v>
      </c>
      <c r="N152" s="500">
        <v>37.647324558397202</v>
      </c>
      <c r="O152" s="500">
        <v>77.559402397673296</v>
      </c>
      <c r="P152" s="500">
        <v>87.951620000750196</v>
      </c>
      <c r="Q152" s="500">
        <v>3.0452820467674702</v>
      </c>
      <c r="R152" s="699">
        <v>3.0452820467674702</v>
      </c>
      <c r="S152" s="500">
        <v>26.870180498447699</v>
      </c>
      <c r="T152" s="500">
        <v>63.1093592569054</v>
      </c>
      <c r="U152" s="500">
        <v>68.178313488686697</v>
      </c>
      <c r="V152" s="500">
        <v>2.7367103221917799</v>
      </c>
      <c r="W152" s="699">
        <v>2.7712840099221601</v>
      </c>
      <c r="X152" s="500">
        <v>28.5308026158527</v>
      </c>
      <c r="Y152" s="500">
        <v>75.244720749634197</v>
      </c>
      <c r="Z152" s="500">
        <v>80.9191206251502</v>
      </c>
      <c r="AA152" s="500">
        <v>2.8548363959533298</v>
      </c>
      <c r="AB152" s="699">
        <v>2.8548363959533298</v>
      </c>
      <c r="AC152" s="500">
        <v>39.100849911485199</v>
      </c>
      <c r="AD152" s="500">
        <v>85.763272651668302</v>
      </c>
      <c r="AE152" s="500">
        <v>91.020996513531898</v>
      </c>
      <c r="AF152" s="500">
        <v>2.9812061692204899</v>
      </c>
      <c r="AG152" s="699">
        <v>2.9864538995522798</v>
      </c>
      <c r="AH152" s="674">
        <v>23.002015436175299</v>
      </c>
      <c r="AI152" s="500">
        <v>73.890913321813102</v>
      </c>
      <c r="AJ152" s="500">
        <v>80.070742103379303</v>
      </c>
      <c r="AK152" s="500">
        <v>3.11785983393345</v>
      </c>
      <c r="AL152" s="699">
        <v>3.11785983393345</v>
      </c>
      <c r="AM152" s="500">
        <v>34.215469760078797</v>
      </c>
      <c r="AN152" s="500">
        <v>97.508248705963993</v>
      </c>
      <c r="AO152" s="500">
        <v>107.41599436701</v>
      </c>
      <c r="AP152" s="500">
        <v>3.6218815660882799</v>
      </c>
      <c r="AQ152" s="699">
        <v>3.6218815660882799</v>
      </c>
    </row>
    <row r="153" spans="1:43" ht="15" thickBot="1" x14ac:dyDescent="0.35">
      <c r="A153" s="1368"/>
      <c r="B153" s="1373"/>
      <c r="C153" s="139" t="s">
        <v>17</v>
      </c>
      <c r="D153" s="496">
        <v>70</v>
      </c>
      <c r="E153" s="496">
        <v>70</v>
      </c>
      <c r="F153" s="496">
        <v>70</v>
      </c>
      <c r="G153" s="496">
        <v>70</v>
      </c>
      <c r="H153" s="528">
        <v>70</v>
      </c>
      <c r="I153" s="496">
        <v>247</v>
      </c>
      <c r="J153" s="496">
        <v>247</v>
      </c>
      <c r="K153" s="496">
        <v>247</v>
      </c>
      <c r="L153" s="496">
        <v>247</v>
      </c>
      <c r="M153" s="528">
        <v>247</v>
      </c>
      <c r="N153" s="496">
        <v>80</v>
      </c>
      <c r="O153" s="496">
        <v>80</v>
      </c>
      <c r="P153" s="496">
        <v>80</v>
      </c>
      <c r="Q153" s="496">
        <v>80</v>
      </c>
      <c r="R153" s="528">
        <v>80</v>
      </c>
      <c r="S153" s="496">
        <v>89</v>
      </c>
      <c r="T153" s="496">
        <v>89</v>
      </c>
      <c r="U153" s="496">
        <v>89</v>
      </c>
      <c r="V153" s="496">
        <v>89</v>
      </c>
      <c r="W153" s="528">
        <v>89</v>
      </c>
      <c r="X153" s="496">
        <v>488</v>
      </c>
      <c r="Y153" s="496">
        <v>488</v>
      </c>
      <c r="Z153" s="496">
        <v>488</v>
      </c>
      <c r="AA153" s="496">
        <v>488</v>
      </c>
      <c r="AB153" s="528">
        <v>488</v>
      </c>
      <c r="AC153" s="496">
        <v>146</v>
      </c>
      <c r="AD153" s="496">
        <v>146</v>
      </c>
      <c r="AE153" s="496">
        <v>146</v>
      </c>
      <c r="AF153" s="496">
        <v>146</v>
      </c>
      <c r="AG153" s="528">
        <v>146</v>
      </c>
      <c r="AH153" s="529">
        <v>34</v>
      </c>
      <c r="AI153" s="496">
        <v>34</v>
      </c>
      <c r="AJ153" s="496">
        <v>34</v>
      </c>
      <c r="AK153" s="496">
        <v>34</v>
      </c>
      <c r="AL153" s="528">
        <v>34</v>
      </c>
      <c r="AM153" s="496">
        <v>48</v>
      </c>
      <c r="AN153" s="496">
        <v>48</v>
      </c>
      <c r="AO153" s="496">
        <v>48</v>
      </c>
      <c r="AP153" s="496">
        <v>48</v>
      </c>
      <c r="AQ153" s="528">
        <v>48</v>
      </c>
    </row>
    <row r="154" spans="1:43" ht="15" thickBot="1" x14ac:dyDescent="0.35">
      <c r="A154" s="1368"/>
      <c r="B154" s="1373"/>
      <c r="C154" s="139" t="s">
        <v>18</v>
      </c>
      <c r="D154" s="496">
        <v>64</v>
      </c>
      <c r="E154" s="496">
        <v>64</v>
      </c>
      <c r="F154" s="496">
        <v>64</v>
      </c>
      <c r="G154" s="496">
        <v>64</v>
      </c>
      <c r="H154" s="528">
        <v>64</v>
      </c>
      <c r="I154" s="496">
        <v>245</v>
      </c>
      <c r="J154" s="496">
        <v>245</v>
      </c>
      <c r="K154" s="496">
        <v>245</v>
      </c>
      <c r="L154" s="496">
        <v>245</v>
      </c>
      <c r="M154" s="528">
        <v>245</v>
      </c>
      <c r="N154" s="496">
        <v>68</v>
      </c>
      <c r="O154" s="496">
        <v>68</v>
      </c>
      <c r="P154" s="496">
        <v>68</v>
      </c>
      <c r="Q154" s="496">
        <v>68</v>
      </c>
      <c r="R154" s="528">
        <v>68</v>
      </c>
      <c r="S154" s="496">
        <v>79</v>
      </c>
      <c r="T154" s="496">
        <v>79</v>
      </c>
      <c r="U154" s="496">
        <v>79</v>
      </c>
      <c r="V154" s="496">
        <v>79</v>
      </c>
      <c r="W154" s="528">
        <v>79</v>
      </c>
      <c r="X154" s="496">
        <v>421</v>
      </c>
      <c r="Y154" s="496">
        <v>421</v>
      </c>
      <c r="Z154" s="496">
        <v>421</v>
      </c>
      <c r="AA154" s="496">
        <v>421</v>
      </c>
      <c r="AB154" s="528">
        <v>421</v>
      </c>
      <c r="AC154" s="496">
        <v>187</v>
      </c>
      <c r="AD154" s="496">
        <v>187</v>
      </c>
      <c r="AE154" s="496">
        <v>187</v>
      </c>
      <c r="AF154" s="496">
        <v>187</v>
      </c>
      <c r="AG154" s="528">
        <v>187</v>
      </c>
      <c r="AH154" s="529">
        <v>28</v>
      </c>
      <c r="AI154" s="496">
        <v>28</v>
      </c>
      <c r="AJ154" s="496">
        <v>28</v>
      </c>
      <c r="AK154" s="496">
        <v>28</v>
      </c>
      <c r="AL154" s="528">
        <v>28</v>
      </c>
      <c r="AM154" s="496">
        <v>66</v>
      </c>
      <c r="AN154" s="496">
        <v>66</v>
      </c>
      <c r="AO154" s="496">
        <v>66</v>
      </c>
      <c r="AP154" s="496">
        <v>66</v>
      </c>
      <c r="AQ154" s="528">
        <v>66</v>
      </c>
    </row>
    <row r="155" spans="1:43" ht="15" thickBot="1" x14ac:dyDescent="0.35">
      <c r="A155" s="1368"/>
      <c r="B155" s="1373"/>
      <c r="C155" s="139" t="s">
        <v>252</v>
      </c>
      <c r="D155" s="493">
        <v>10.802</v>
      </c>
      <c r="E155" s="496">
        <v>60</v>
      </c>
      <c r="F155" s="496">
        <v>60</v>
      </c>
      <c r="G155" s="496">
        <v>3</v>
      </c>
      <c r="H155" s="528">
        <v>3</v>
      </c>
      <c r="I155" s="493">
        <v>13.75</v>
      </c>
      <c r="J155" s="496">
        <v>53</v>
      </c>
      <c r="K155" s="496">
        <v>57</v>
      </c>
      <c r="L155" s="496">
        <v>3</v>
      </c>
      <c r="M155" s="528">
        <v>3</v>
      </c>
      <c r="N155" s="493">
        <v>17.158000000000001</v>
      </c>
      <c r="O155" s="496">
        <v>52</v>
      </c>
      <c r="P155" s="496">
        <v>52</v>
      </c>
      <c r="Q155" s="496">
        <v>3</v>
      </c>
      <c r="R155" s="528">
        <v>3</v>
      </c>
      <c r="S155" s="493">
        <v>8.4350000000000005</v>
      </c>
      <c r="T155" s="496">
        <v>45</v>
      </c>
      <c r="U155" s="496">
        <v>45</v>
      </c>
      <c r="V155" s="496">
        <v>2</v>
      </c>
      <c r="W155" s="528">
        <v>2</v>
      </c>
      <c r="X155" s="493">
        <v>10.27</v>
      </c>
      <c r="Y155" s="496">
        <v>57</v>
      </c>
      <c r="Z155" s="496">
        <v>60</v>
      </c>
      <c r="AA155" s="496">
        <v>3</v>
      </c>
      <c r="AB155" s="528">
        <v>3</v>
      </c>
      <c r="AC155" s="493">
        <v>15.202999999999999</v>
      </c>
      <c r="AD155" s="496">
        <v>60</v>
      </c>
      <c r="AE155" s="496">
        <v>61</v>
      </c>
      <c r="AF155" s="496">
        <v>3</v>
      </c>
      <c r="AG155" s="528">
        <v>3</v>
      </c>
      <c r="AH155" s="661">
        <v>6.7039999999999997</v>
      </c>
      <c r="AI155" s="496">
        <v>60</v>
      </c>
      <c r="AJ155" s="496">
        <v>60</v>
      </c>
      <c r="AK155" s="496">
        <v>3</v>
      </c>
      <c r="AL155" s="528">
        <v>3</v>
      </c>
      <c r="AM155" s="493">
        <v>8.3480000000000008</v>
      </c>
      <c r="AN155" s="496">
        <v>58</v>
      </c>
      <c r="AO155" s="496">
        <v>59</v>
      </c>
      <c r="AP155" s="496">
        <v>4</v>
      </c>
      <c r="AQ155" s="528">
        <v>4</v>
      </c>
    </row>
    <row r="156" spans="1:43" ht="15" thickBot="1" x14ac:dyDescent="0.35">
      <c r="A156" s="1368"/>
      <c r="B156" s="1373"/>
      <c r="C156" s="139" t="s">
        <v>287</v>
      </c>
      <c r="D156" s="493">
        <v>68.548917357066998</v>
      </c>
      <c r="E156" s="493">
        <v>80.207285252579894</v>
      </c>
      <c r="F156" s="493">
        <v>83.517701556408696</v>
      </c>
      <c r="G156" s="493">
        <v>2.11097341173397</v>
      </c>
      <c r="H156" s="701">
        <v>2.11097341173397</v>
      </c>
      <c r="I156" s="493">
        <v>55.202182766408399</v>
      </c>
      <c r="J156" s="493">
        <v>79.112807818403695</v>
      </c>
      <c r="K156" s="493">
        <v>82.270965617146203</v>
      </c>
      <c r="L156" s="493">
        <v>1.9480891736611201</v>
      </c>
      <c r="M156" s="701">
        <v>1.9529672688529001</v>
      </c>
      <c r="N156" s="493">
        <v>54.700230479149198</v>
      </c>
      <c r="O156" s="493">
        <v>77.840946222130498</v>
      </c>
      <c r="P156" s="493">
        <v>101.499382890482</v>
      </c>
      <c r="Q156" s="493">
        <v>2.2048360490518299</v>
      </c>
      <c r="R156" s="701">
        <v>2.2048360490518299</v>
      </c>
      <c r="S156" s="493">
        <v>47.121336374329701</v>
      </c>
      <c r="T156" s="493">
        <v>62.638322774301798</v>
      </c>
      <c r="U156" s="493">
        <v>71.601292793657294</v>
      </c>
      <c r="V156" s="493">
        <v>2.1360162803829099</v>
      </c>
      <c r="W156" s="701">
        <v>2.12224521010475</v>
      </c>
      <c r="X156" s="493">
        <v>49.2878709836762</v>
      </c>
      <c r="Y156" s="493">
        <v>83.141611980893003</v>
      </c>
      <c r="Z156" s="493">
        <v>90.647061034834707</v>
      </c>
      <c r="AA156" s="493">
        <v>1.98045452744585</v>
      </c>
      <c r="AB156" s="701">
        <v>1.98045452744585</v>
      </c>
      <c r="AC156" s="493">
        <v>58.991977517638503</v>
      </c>
      <c r="AD156" s="493">
        <v>96.024114508418904</v>
      </c>
      <c r="AE156" s="493">
        <v>99.808531905250604</v>
      </c>
      <c r="AF156" s="493">
        <v>2.1649839418750498</v>
      </c>
      <c r="AG156" s="701">
        <v>2.1589225026763299</v>
      </c>
      <c r="AH156" s="661">
        <v>44.070370570559803</v>
      </c>
      <c r="AI156" s="493">
        <v>72.621468790610393</v>
      </c>
      <c r="AJ156" s="493">
        <v>84.250799536257503</v>
      </c>
      <c r="AK156" s="493">
        <v>2.0876847379507502</v>
      </c>
      <c r="AL156" s="701">
        <v>2.0876847379507502</v>
      </c>
      <c r="AM156" s="493">
        <v>72.852534749441205</v>
      </c>
      <c r="AN156" s="493">
        <v>124.03009456353</v>
      </c>
      <c r="AO156" s="493">
        <v>137.63963314979</v>
      </c>
      <c r="AP156" s="493">
        <v>2.46265051539786</v>
      </c>
      <c r="AQ156" s="701">
        <v>2.46265051539786</v>
      </c>
    </row>
    <row r="157" spans="1:43" x14ac:dyDescent="0.3">
      <c r="A157" s="1368"/>
      <c r="B157" s="1374"/>
      <c r="C157" s="157" t="s">
        <v>254</v>
      </c>
      <c r="D157" s="781">
        <v>16.068723089963498</v>
      </c>
      <c r="E157" s="781">
        <v>18.801590254270401</v>
      </c>
      <c r="F157" s="781">
        <v>19.577593216091699</v>
      </c>
      <c r="G157" s="781">
        <v>0.49483855487808898</v>
      </c>
      <c r="H157" s="702">
        <v>0.49483855487808898</v>
      </c>
      <c r="I157" s="781">
        <v>6.6136919413587902</v>
      </c>
      <c r="J157" s="781">
        <v>9.4783885945400996</v>
      </c>
      <c r="K157" s="781">
        <v>9.8567628133906098</v>
      </c>
      <c r="L157" s="781">
        <v>0.23339768507724801</v>
      </c>
      <c r="M157" s="702">
        <v>0.23398212245349401</v>
      </c>
      <c r="N157" s="781">
        <v>12.4395724402745</v>
      </c>
      <c r="O157" s="781">
        <v>17.702084266698101</v>
      </c>
      <c r="P157" s="781">
        <v>23.082332835701699</v>
      </c>
      <c r="Q157" s="781">
        <v>0.50140954637409896</v>
      </c>
      <c r="R157" s="702">
        <v>0.50140954637409896</v>
      </c>
      <c r="S157" s="781">
        <v>9.94202398752984</v>
      </c>
      <c r="T157" s="781">
        <v>13.21591778751</v>
      </c>
      <c r="U157" s="781">
        <v>15.106994522347399</v>
      </c>
      <c r="V157" s="781">
        <v>0.45067323491466299</v>
      </c>
      <c r="W157" s="702">
        <v>0.44776770800108401</v>
      </c>
      <c r="X157" s="781">
        <v>4.5047403610412804</v>
      </c>
      <c r="Y157" s="781">
        <v>7.5988548033735102</v>
      </c>
      <c r="Z157" s="781">
        <v>8.2848268002615004</v>
      </c>
      <c r="AA157" s="781">
        <v>0.18100667090990799</v>
      </c>
      <c r="AB157" s="702">
        <v>0.18100667090990799</v>
      </c>
      <c r="AC157" s="781">
        <v>8.0898953768252309</v>
      </c>
      <c r="AD157" s="781">
        <v>13.168316654465899</v>
      </c>
      <c r="AE157" s="781">
        <v>13.687294693360201</v>
      </c>
      <c r="AF157" s="781">
        <v>0.29689619367377601</v>
      </c>
      <c r="AG157" s="702">
        <v>0.29606495507127301</v>
      </c>
      <c r="AH157" s="836">
        <v>15.6184682939298</v>
      </c>
      <c r="AI157" s="781">
        <v>25.7369314820887</v>
      </c>
      <c r="AJ157" s="781">
        <v>29.8583475532267</v>
      </c>
      <c r="AK157" s="781">
        <v>0.73987210602642095</v>
      </c>
      <c r="AL157" s="702">
        <v>0.73987210602642095</v>
      </c>
      <c r="AM157" s="781">
        <v>16.816803615510398</v>
      </c>
      <c r="AN157" s="781">
        <v>28.630297488778201</v>
      </c>
      <c r="AO157" s="781">
        <v>31.7718345470287</v>
      </c>
      <c r="AP157" s="781">
        <v>0.56846217133713095</v>
      </c>
      <c r="AQ157" s="702">
        <v>0.56846217133713095</v>
      </c>
    </row>
    <row r="158" spans="1:43" ht="15" thickBot="1" x14ac:dyDescent="0.35">
      <c r="A158" s="1368"/>
      <c r="B158" s="1563" t="s">
        <v>527</v>
      </c>
      <c r="C158" s="137" t="s">
        <v>265</v>
      </c>
      <c r="D158" s="500">
        <v>23.9868767158375</v>
      </c>
      <c r="E158" s="500">
        <v>52.106978379869503</v>
      </c>
      <c r="F158" s="500">
        <v>55.648924604164598</v>
      </c>
      <c r="G158" s="500">
        <v>3.0998985417306399</v>
      </c>
      <c r="H158" s="699">
        <v>3.0998985417306399</v>
      </c>
      <c r="I158" s="500">
        <v>30.918141260553401</v>
      </c>
      <c r="J158" s="500">
        <v>71.503994085105106</v>
      </c>
      <c r="K158" s="500">
        <v>78.048599488533895</v>
      </c>
      <c r="L158" s="500">
        <v>2.5449396447974499</v>
      </c>
      <c r="M158" s="699">
        <v>2.5449396447974499</v>
      </c>
      <c r="N158" s="500">
        <v>30.498814876183999</v>
      </c>
      <c r="O158" s="500">
        <v>79.044395342233798</v>
      </c>
      <c r="P158" s="500">
        <v>90.902872915737703</v>
      </c>
      <c r="Q158" s="500">
        <v>3.4246984673945802</v>
      </c>
      <c r="R158" s="699">
        <v>3.4246984673945802</v>
      </c>
      <c r="S158" s="500">
        <v>32.542105124400599</v>
      </c>
      <c r="T158" s="500">
        <v>63.380233373036397</v>
      </c>
      <c r="U158" s="500">
        <v>64.764972187005995</v>
      </c>
      <c r="V158" s="500">
        <v>2.8134559023964698</v>
      </c>
      <c r="W158" s="699">
        <v>2.8134559023964698</v>
      </c>
      <c r="X158" s="500">
        <v>27.535562639601</v>
      </c>
      <c r="Y158" s="500">
        <v>76.476719364088595</v>
      </c>
      <c r="Z158" s="500">
        <v>80.788301826651207</v>
      </c>
      <c r="AA158" s="500">
        <v>3.1348369672029199</v>
      </c>
      <c r="AB158" s="699">
        <v>3.1348369672029199</v>
      </c>
      <c r="AC158" s="500">
        <v>28.878230666620301</v>
      </c>
      <c r="AD158" s="500">
        <v>68.263163181304805</v>
      </c>
      <c r="AE158" s="500">
        <v>76.134206285922701</v>
      </c>
      <c r="AF158" s="500">
        <v>2.9482058843876402</v>
      </c>
      <c r="AG158" s="699">
        <v>2.9482058843876402</v>
      </c>
      <c r="AH158" s="674">
        <v>28.210963876836999</v>
      </c>
      <c r="AI158" s="500">
        <v>63.863929466000798</v>
      </c>
      <c r="AJ158" s="500">
        <v>68.782540776007593</v>
      </c>
      <c r="AK158" s="500">
        <v>2.55484710096689</v>
      </c>
      <c r="AL158" s="699">
        <v>2.55484710096689</v>
      </c>
      <c r="AM158" s="500">
        <v>51.976900835645203</v>
      </c>
      <c r="AN158" s="500">
        <v>156.485556897771</v>
      </c>
      <c r="AO158" s="500">
        <v>175.233409652745</v>
      </c>
      <c r="AP158" s="500">
        <v>2.50149041305521</v>
      </c>
      <c r="AQ158" s="699">
        <v>2.50149041305521</v>
      </c>
    </row>
    <row r="159" spans="1:43" ht="15" thickBot="1" x14ac:dyDescent="0.35">
      <c r="A159" s="1368"/>
      <c r="B159" s="1373"/>
      <c r="C159" s="139" t="s">
        <v>17</v>
      </c>
      <c r="D159" s="496">
        <v>43</v>
      </c>
      <c r="E159" s="496">
        <v>43</v>
      </c>
      <c r="F159" s="496">
        <v>43</v>
      </c>
      <c r="G159" s="496">
        <v>43</v>
      </c>
      <c r="H159" s="528">
        <v>43</v>
      </c>
      <c r="I159" s="496">
        <v>131</v>
      </c>
      <c r="J159" s="496">
        <v>131</v>
      </c>
      <c r="K159" s="496">
        <v>131</v>
      </c>
      <c r="L159" s="496">
        <v>131</v>
      </c>
      <c r="M159" s="528">
        <v>131</v>
      </c>
      <c r="N159" s="496">
        <v>53</v>
      </c>
      <c r="O159" s="496">
        <v>53</v>
      </c>
      <c r="P159" s="496">
        <v>53</v>
      </c>
      <c r="Q159" s="496">
        <v>53</v>
      </c>
      <c r="R159" s="528">
        <v>53</v>
      </c>
      <c r="S159" s="496">
        <v>73</v>
      </c>
      <c r="T159" s="496">
        <v>73</v>
      </c>
      <c r="U159" s="496">
        <v>73</v>
      </c>
      <c r="V159" s="496">
        <v>73</v>
      </c>
      <c r="W159" s="528">
        <v>73</v>
      </c>
      <c r="X159" s="496">
        <v>249</v>
      </c>
      <c r="Y159" s="496">
        <v>249</v>
      </c>
      <c r="Z159" s="496">
        <v>249</v>
      </c>
      <c r="AA159" s="496">
        <v>249</v>
      </c>
      <c r="AB159" s="528">
        <v>249</v>
      </c>
      <c r="AC159" s="496">
        <v>79</v>
      </c>
      <c r="AD159" s="496">
        <v>79</v>
      </c>
      <c r="AE159" s="496">
        <v>79</v>
      </c>
      <c r="AF159" s="496">
        <v>79</v>
      </c>
      <c r="AG159" s="528">
        <v>79</v>
      </c>
      <c r="AH159" s="529">
        <v>28</v>
      </c>
      <c r="AI159" s="496">
        <v>28</v>
      </c>
      <c r="AJ159" s="496">
        <v>28</v>
      </c>
      <c r="AK159" s="496">
        <v>28</v>
      </c>
      <c r="AL159" s="528">
        <v>28</v>
      </c>
      <c r="AM159" s="496">
        <v>28</v>
      </c>
      <c r="AN159" s="496">
        <v>28</v>
      </c>
      <c r="AO159" s="496">
        <v>28</v>
      </c>
      <c r="AP159" s="496">
        <v>28</v>
      </c>
      <c r="AQ159" s="528">
        <v>28</v>
      </c>
    </row>
    <row r="160" spans="1:43" ht="15" thickBot="1" x14ac:dyDescent="0.35">
      <c r="A160" s="1368"/>
      <c r="B160" s="1373"/>
      <c r="C160" s="139" t="s">
        <v>18</v>
      </c>
      <c r="D160" s="496">
        <v>41</v>
      </c>
      <c r="E160" s="496">
        <v>41</v>
      </c>
      <c r="F160" s="496">
        <v>41</v>
      </c>
      <c r="G160" s="496">
        <v>41</v>
      </c>
      <c r="H160" s="528">
        <v>41</v>
      </c>
      <c r="I160" s="496">
        <v>134</v>
      </c>
      <c r="J160" s="496">
        <v>134</v>
      </c>
      <c r="K160" s="496">
        <v>134</v>
      </c>
      <c r="L160" s="496">
        <v>134</v>
      </c>
      <c r="M160" s="528">
        <v>134</v>
      </c>
      <c r="N160" s="496">
        <v>42</v>
      </c>
      <c r="O160" s="496">
        <v>42</v>
      </c>
      <c r="P160" s="496">
        <v>42</v>
      </c>
      <c r="Q160" s="496">
        <v>42</v>
      </c>
      <c r="R160" s="528">
        <v>42</v>
      </c>
      <c r="S160" s="496">
        <v>61</v>
      </c>
      <c r="T160" s="496">
        <v>61</v>
      </c>
      <c r="U160" s="496">
        <v>61</v>
      </c>
      <c r="V160" s="496">
        <v>61</v>
      </c>
      <c r="W160" s="528">
        <v>61</v>
      </c>
      <c r="X160" s="496">
        <v>201</v>
      </c>
      <c r="Y160" s="496">
        <v>201</v>
      </c>
      <c r="Z160" s="496">
        <v>201</v>
      </c>
      <c r="AA160" s="496">
        <v>201</v>
      </c>
      <c r="AB160" s="528">
        <v>201</v>
      </c>
      <c r="AC160" s="496">
        <v>93</v>
      </c>
      <c r="AD160" s="496">
        <v>93</v>
      </c>
      <c r="AE160" s="496">
        <v>93</v>
      </c>
      <c r="AF160" s="496">
        <v>93</v>
      </c>
      <c r="AG160" s="528">
        <v>93</v>
      </c>
      <c r="AH160" s="529">
        <v>27</v>
      </c>
      <c r="AI160" s="496">
        <v>27</v>
      </c>
      <c r="AJ160" s="496">
        <v>27</v>
      </c>
      <c r="AK160" s="496">
        <v>27</v>
      </c>
      <c r="AL160" s="528">
        <v>27</v>
      </c>
      <c r="AM160" s="496">
        <v>41</v>
      </c>
      <c r="AN160" s="496">
        <v>41</v>
      </c>
      <c r="AO160" s="496">
        <v>41</v>
      </c>
      <c r="AP160" s="496">
        <v>41</v>
      </c>
      <c r="AQ160" s="528">
        <v>41</v>
      </c>
    </row>
    <row r="161" spans="1:43" ht="15" thickBot="1" x14ac:dyDescent="0.35">
      <c r="A161" s="1368"/>
      <c r="B161" s="1373"/>
      <c r="C161" s="139" t="s">
        <v>252</v>
      </c>
      <c r="D161" s="493">
        <v>7.1580000000000004</v>
      </c>
      <c r="E161" s="496">
        <v>42</v>
      </c>
      <c r="F161" s="496">
        <v>48</v>
      </c>
      <c r="G161" s="496">
        <v>3</v>
      </c>
      <c r="H161" s="528">
        <v>3</v>
      </c>
      <c r="I161" s="493">
        <v>9.0559999999999992</v>
      </c>
      <c r="J161" s="496">
        <v>40</v>
      </c>
      <c r="K161" s="496">
        <v>50</v>
      </c>
      <c r="L161" s="496">
        <v>2</v>
      </c>
      <c r="M161" s="528">
        <v>2</v>
      </c>
      <c r="N161" s="493">
        <v>7.79</v>
      </c>
      <c r="O161" s="496">
        <v>55</v>
      </c>
      <c r="P161" s="496">
        <v>60</v>
      </c>
      <c r="Q161" s="496">
        <v>3</v>
      </c>
      <c r="R161" s="528">
        <v>3</v>
      </c>
      <c r="S161" s="493">
        <v>5.6740000000000004</v>
      </c>
      <c r="T161" s="496">
        <v>34</v>
      </c>
      <c r="U161" s="496">
        <v>34</v>
      </c>
      <c r="V161" s="496">
        <v>3</v>
      </c>
      <c r="W161" s="528">
        <v>3</v>
      </c>
      <c r="X161" s="493">
        <v>10.509</v>
      </c>
      <c r="Y161" s="496">
        <v>59</v>
      </c>
      <c r="Z161" s="496">
        <v>60</v>
      </c>
      <c r="AA161" s="496">
        <v>3</v>
      </c>
      <c r="AB161" s="528">
        <v>3</v>
      </c>
      <c r="AC161" s="493">
        <v>8.5730000000000004</v>
      </c>
      <c r="AD161" s="496">
        <v>50</v>
      </c>
      <c r="AE161" s="496">
        <v>52</v>
      </c>
      <c r="AF161" s="496">
        <v>2</v>
      </c>
      <c r="AG161" s="528">
        <v>2</v>
      </c>
      <c r="AH161" s="661">
        <v>8.1890000000000001</v>
      </c>
      <c r="AI161" s="496">
        <v>25</v>
      </c>
      <c r="AJ161" s="496">
        <v>25</v>
      </c>
      <c r="AK161" s="496">
        <v>2</v>
      </c>
      <c r="AL161" s="528">
        <v>2</v>
      </c>
      <c r="AM161" s="493">
        <v>16.111999999999998</v>
      </c>
      <c r="AN161" s="496">
        <v>75</v>
      </c>
      <c r="AO161" s="496">
        <v>100</v>
      </c>
      <c r="AP161" s="496">
        <v>2</v>
      </c>
      <c r="AQ161" s="528">
        <v>2</v>
      </c>
    </row>
    <row r="162" spans="1:43" ht="15" thickBot="1" x14ac:dyDescent="0.35">
      <c r="A162" s="1368"/>
      <c r="B162" s="1373"/>
      <c r="C162" s="139" t="s">
        <v>287</v>
      </c>
      <c r="D162" s="493">
        <v>34.835752353640601</v>
      </c>
      <c r="E162" s="493">
        <v>46.436402482484901</v>
      </c>
      <c r="F162" s="493">
        <v>50.597094367198302</v>
      </c>
      <c r="G162" s="493">
        <v>1.92952178330168</v>
      </c>
      <c r="H162" s="701">
        <v>1.92952178330168</v>
      </c>
      <c r="I162" s="493">
        <v>58.693783046541597</v>
      </c>
      <c r="J162" s="493">
        <v>94.588887489151006</v>
      </c>
      <c r="K162" s="493">
        <v>104.250071563175</v>
      </c>
      <c r="L162" s="493">
        <v>2.1759705218894099</v>
      </c>
      <c r="M162" s="701">
        <v>2.1759705218894099</v>
      </c>
      <c r="N162" s="493">
        <v>44.782804984906498</v>
      </c>
      <c r="O162" s="493">
        <v>88.200040501141601</v>
      </c>
      <c r="P162" s="493">
        <v>99.951473191385901</v>
      </c>
      <c r="Q162" s="493">
        <v>2.41076771243887</v>
      </c>
      <c r="R162" s="701">
        <v>2.41076771243887</v>
      </c>
      <c r="S162" s="493">
        <v>58.300322154595399</v>
      </c>
      <c r="T162" s="493">
        <v>85.353897855089102</v>
      </c>
      <c r="U162" s="493">
        <v>86.943673857418304</v>
      </c>
      <c r="V162" s="493">
        <v>2.2848530859749898</v>
      </c>
      <c r="W162" s="701">
        <v>2.2848530859749898</v>
      </c>
      <c r="X162" s="493">
        <v>44.567251648091798</v>
      </c>
      <c r="Y162" s="493">
        <v>87.936122844961602</v>
      </c>
      <c r="Z162" s="493">
        <v>91.352833649441394</v>
      </c>
      <c r="AA162" s="493">
        <v>2.5853078298640799</v>
      </c>
      <c r="AB162" s="701">
        <v>2.5853078298640799</v>
      </c>
      <c r="AC162" s="493">
        <v>48.497138111413598</v>
      </c>
      <c r="AD162" s="493">
        <v>66.594275219527105</v>
      </c>
      <c r="AE162" s="493">
        <v>78.841490333627604</v>
      </c>
      <c r="AF162" s="493">
        <v>2.0158533866728501</v>
      </c>
      <c r="AG162" s="701">
        <v>2.0158533866728501</v>
      </c>
      <c r="AH162" s="661">
        <v>49.979027067617103</v>
      </c>
      <c r="AI162" s="493">
        <v>86.112708178337797</v>
      </c>
      <c r="AJ162" s="493">
        <v>92.747253215724001</v>
      </c>
      <c r="AK162" s="493">
        <v>2.0052823609736099</v>
      </c>
      <c r="AL162" s="701">
        <v>2.0052823609736099</v>
      </c>
      <c r="AM162" s="493">
        <v>85.075536583202194</v>
      </c>
      <c r="AN162" s="493">
        <v>178.13403449627501</v>
      </c>
      <c r="AO162" s="493">
        <v>191.706102393469</v>
      </c>
      <c r="AP162" s="493">
        <v>1.9018784061715801</v>
      </c>
      <c r="AQ162" s="701">
        <v>1.9018784061715801</v>
      </c>
    </row>
    <row r="163" spans="1:43" x14ac:dyDescent="0.3">
      <c r="A163" s="1368"/>
      <c r="B163" s="1374"/>
      <c r="C163" s="157" t="s">
        <v>254</v>
      </c>
      <c r="D163" s="781">
        <v>10.2024393040628</v>
      </c>
      <c r="E163" s="781">
        <v>13.5999525147925</v>
      </c>
      <c r="F163" s="781">
        <v>14.818505396491901</v>
      </c>
      <c r="G163" s="781">
        <v>0.56510416884810499</v>
      </c>
      <c r="H163" s="702">
        <v>0.56510416884810499</v>
      </c>
      <c r="I163" s="781">
        <v>9.5084659771466509</v>
      </c>
      <c r="J163" s="781">
        <v>15.3235176167391</v>
      </c>
      <c r="K163" s="781">
        <v>16.888641473110201</v>
      </c>
      <c r="L163" s="781">
        <v>0.35250993547737602</v>
      </c>
      <c r="M163" s="702">
        <v>0.35250993547737602</v>
      </c>
      <c r="N163" s="781">
        <v>12.9585795970555</v>
      </c>
      <c r="O163" s="781">
        <v>25.522011086236699</v>
      </c>
      <c r="P163" s="781">
        <v>28.9224652549136</v>
      </c>
      <c r="Q163" s="781">
        <v>0.69759197312851595</v>
      </c>
      <c r="R163" s="702">
        <v>0.69759197312851595</v>
      </c>
      <c r="S163" s="781">
        <v>13.9983481544489</v>
      </c>
      <c r="T163" s="781">
        <v>20.494116230550301</v>
      </c>
      <c r="U163" s="781">
        <v>20.875833468907601</v>
      </c>
      <c r="V163" s="781">
        <v>0.54861050157548197</v>
      </c>
      <c r="W163" s="702">
        <v>0.54861050157548197</v>
      </c>
      <c r="X163" s="781">
        <v>5.8950647271259102</v>
      </c>
      <c r="Y163" s="781">
        <v>11.631615521567401</v>
      </c>
      <c r="Z163" s="781">
        <v>12.0835556929138</v>
      </c>
      <c r="AA163" s="781">
        <v>0.34196762046121498</v>
      </c>
      <c r="AB163" s="702">
        <v>0.34196762046121498</v>
      </c>
      <c r="AC163" s="781">
        <v>9.4307317171002207</v>
      </c>
      <c r="AD163" s="781">
        <v>12.9498928791901</v>
      </c>
      <c r="AE163" s="781">
        <v>15.331480835109399</v>
      </c>
      <c r="AF163" s="781">
        <v>0.39200194508478398</v>
      </c>
      <c r="AG163" s="702">
        <v>0.39200194508478398</v>
      </c>
      <c r="AH163" s="836">
        <v>18.037513497550801</v>
      </c>
      <c r="AI163" s="781">
        <v>31.078218749156601</v>
      </c>
      <c r="AJ163" s="781">
        <v>33.472637021846502</v>
      </c>
      <c r="AK163" s="781">
        <v>0.72370971934941597</v>
      </c>
      <c r="AL163" s="702">
        <v>0.72370971934941597</v>
      </c>
      <c r="AM163" s="781">
        <v>24.9162983316474</v>
      </c>
      <c r="AN163" s="781">
        <v>52.170587748082397</v>
      </c>
      <c r="AO163" s="781">
        <v>56.145475316063198</v>
      </c>
      <c r="AP163" s="781">
        <v>0.55700817957633197</v>
      </c>
      <c r="AQ163" s="702">
        <v>0.55700817957633197</v>
      </c>
    </row>
    <row r="164" spans="1:43" ht="49.5" customHeight="1" x14ac:dyDescent="0.3">
      <c r="A164" s="1566" t="s">
        <v>1565</v>
      </c>
      <c r="B164" s="1566"/>
      <c r="C164" s="1566"/>
      <c r="D164" s="1566"/>
      <c r="E164" s="1566"/>
      <c r="F164" s="1566"/>
      <c r="G164" s="1566"/>
      <c r="H164" s="1566"/>
      <c r="I164" s="1566"/>
      <c r="J164" s="1566"/>
      <c r="K164" s="1566"/>
      <c r="L164" s="1566"/>
      <c r="M164" s="1566"/>
    </row>
    <row r="166" spans="1:43" ht="15" customHeight="1" x14ac:dyDescent="0.3">
      <c r="A166" s="1215" t="s">
        <v>290</v>
      </c>
      <c r="B166" s="1215"/>
      <c r="C166" s="1215"/>
      <c r="D166" s="1215"/>
      <c r="E166" s="1215"/>
      <c r="F166" s="1215"/>
      <c r="G166" s="1215"/>
      <c r="H166" s="1215"/>
    </row>
    <row r="167" spans="1:43" ht="15" customHeight="1" x14ac:dyDescent="0.3">
      <c r="A167" s="1215" t="s">
        <v>291</v>
      </c>
      <c r="B167" s="1215"/>
      <c r="C167" s="1215"/>
      <c r="D167" s="1215"/>
      <c r="E167" s="1215"/>
      <c r="F167" s="1215"/>
      <c r="G167" s="1215"/>
      <c r="H167" s="1215"/>
    </row>
  </sheetData>
  <mergeCells count="46">
    <mergeCell ref="A164:M164"/>
    <mergeCell ref="A166:H166"/>
    <mergeCell ref="A167:H167"/>
    <mergeCell ref="A116:A133"/>
    <mergeCell ref="B116:B121"/>
    <mergeCell ref="B122:B127"/>
    <mergeCell ref="B128:B133"/>
    <mergeCell ref="A134:A163"/>
    <mergeCell ref="B134:B139"/>
    <mergeCell ref="B140:B145"/>
    <mergeCell ref="B146:B151"/>
    <mergeCell ref="B152:B157"/>
    <mergeCell ref="B158:B163"/>
    <mergeCell ref="A86:A115"/>
    <mergeCell ref="B86:B91"/>
    <mergeCell ref="B92:B97"/>
    <mergeCell ref="B98:B103"/>
    <mergeCell ref="B104:B109"/>
    <mergeCell ref="B110:B115"/>
    <mergeCell ref="B50:B55"/>
    <mergeCell ref="A56:A85"/>
    <mergeCell ref="B56:B61"/>
    <mergeCell ref="B62:B67"/>
    <mergeCell ref="B68:B73"/>
    <mergeCell ref="B74:B79"/>
    <mergeCell ref="B80:B85"/>
    <mergeCell ref="A20:A49"/>
    <mergeCell ref="B20:B25"/>
    <mergeCell ref="B26:B31"/>
    <mergeCell ref="B32:B37"/>
    <mergeCell ref="B38:B43"/>
    <mergeCell ref="B44:B49"/>
    <mergeCell ref="S6:W6"/>
    <mergeCell ref="X6:AB6"/>
    <mergeCell ref="AC6:AG6"/>
    <mergeCell ref="AH6:AL6"/>
    <mergeCell ref="AM6:AQ6"/>
    <mergeCell ref="N6:R6"/>
    <mergeCell ref="A8:A19"/>
    <mergeCell ref="B8:B13"/>
    <mergeCell ref="B14:B19"/>
    <mergeCell ref="A1:M1"/>
    <mergeCell ref="A5:M5"/>
    <mergeCell ref="A6:C7"/>
    <mergeCell ref="D6:H6"/>
    <mergeCell ref="I6:M6"/>
  </mergeCells>
  <hyperlinks>
    <hyperlink ref="A3" location="Kapitel6" display="&lt;  Zurück zur Übersicht"/>
  </hyperlinks>
  <pageMargins left="0.7" right="0.7" top="0.78740157499999996" bottom="0.78740157499999996"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7"/>
  <sheetViews>
    <sheetView showGridLines="0" zoomScaleNormal="100" workbookViewId="0">
      <selection activeCell="G9" sqref="G9"/>
    </sheetView>
  </sheetViews>
  <sheetFormatPr baseColWidth="10" defaultColWidth="11.44140625" defaultRowHeight="14.4" x14ac:dyDescent="0.3"/>
  <cols>
    <col min="1" max="1" width="31.44140625" style="443" customWidth="1"/>
    <col min="2" max="2" width="21.44140625" style="443" customWidth="1"/>
    <col min="3" max="3" width="17.109375" style="443" customWidth="1"/>
    <col min="4" max="33" width="15.5546875" style="443" customWidth="1"/>
    <col min="34" max="16384" width="11.44140625" style="443"/>
  </cols>
  <sheetData>
    <row r="1" spans="1:33" ht="24.6" x14ac:dyDescent="0.4">
      <c r="A1" s="1304" t="s">
        <v>1567</v>
      </c>
      <c r="B1" s="1304"/>
      <c r="C1" s="1304"/>
      <c r="D1" s="1304"/>
      <c r="E1" s="1304"/>
      <c r="F1" s="1304"/>
      <c r="G1" s="1304"/>
      <c r="H1" s="1304"/>
      <c r="I1" s="1304"/>
      <c r="J1" s="1304"/>
      <c r="K1" s="1304"/>
      <c r="L1" s="1304"/>
      <c r="M1" s="1304"/>
    </row>
    <row r="3" spans="1:33" x14ac:dyDescent="0.3">
      <c r="A3" s="434" t="s">
        <v>7</v>
      </c>
    </row>
    <row r="4" spans="1:33" x14ac:dyDescent="0.3">
      <c r="A4" s="713"/>
    </row>
    <row r="5" spans="1:33" x14ac:dyDescent="0.3">
      <c r="A5" s="1407" t="s">
        <v>1689</v>
      </c>
      <c r="B5" s="1407"/>
      <c r="C5" s="1407"/>
      <c r="D5" s="1407"/>
      <c r="E5" s="1407"/>
      <c r="F5" s="1407"/>
      <c r="G5" s="1407"/>
      <c r="H5" s="1407"/>
      <c r="I5" s="1407"/>
      <c r="J5" s="1407"/>
      <c r="K5" s="1407"/>
      <c r="L5" s="1407"/>
      <c r="M5" s="1407"/>
    </row>
    <row r="6" spans="1:33" x14ac:dyDescent="0.3">
      <c r="A6" s="1551" t="s">
        <v>10</v>
      </c>
      <c r="B6" s="1551"/>
      <c r="C6" s="1552"/>
      <c r="D6" s="1567" t="s">
        <v>27</v>
      </c>
      <c r="E6" s="1568"/>
      <c r="F6" s="1568"/>
      <c r="G6" s="1568"/>
      <c r="H6" s="1569"/>
      <c r="I6" s="1567" t="s">
        <v>84</v>
      </c>
      <c r="J6" s="1568"/>
      <c r="K6" s="1568"/>
      <c r="L6" s="1568"/>
      <c r="M6" s="1569"/>
      <c r="N6" s="1567" t="s">
        <v>89</v>
      </c>
      <c r="O6" s="1568"/>
      <c r="P6" s="1568"/>
      <c r="Q6" s="1568"/>
      <c r="R6" s="1569"/>
      <c r="S6" s="1567" t="s">
        <v>90</v>
      </c>
      <c r="T6" s="1568"/>
      <c r="U6" s="1568"/>
      <c r="V6" s="1568"/>
      <c r="W6" s="1569"/>
      <c r="X6" s="1567" t="s">
        <v>91</v>
      </c>
      <c r="Y6" s="1568"/>
      <c r="Z6" s="1568"/>
      <c r="AA6" s="1568"/>
      <c r="AB6" s="1569"/>
      <c r="AC6" s="1567" t="s">
        <v>66</v>
      </c>
      <c r="AD6" s="1568"/>
      <c r="AE6" s="1568"/>
      <c r="AF6" s="1568"/>
      <c r="AG6" s="1569"/>
    </row>
    <row r="7" spans="1:33" ht="32.4" x14ac:dyDescent="0.3">
      <c r="A7" s="1417"/>
      <c r="B7" s="1417"/>
      <c r="C7" s="1553"/>
      <c r="D7" s="697" t="s">
        <v>700</v>
      </c>
      <c r="E7" s="698" t="s">
        <v>1554</v>
      </c>
      <c r="F7" s="698" t="s">
        <v>1555</v>
      </c>
      <c r="G7" s="698" t="s">
        <v>1556</v>
      </c>
      <c r="H7" s="698" t="s">
        <v>1557</v>
      </c>
      <c r="I7" s="697" t="s">
        <v>700</v>
      </c>
      <c r="J7" s="698" t="s">
        <v>1558</v>
      </c>
      <c r="K7" s="698" t="s">
        <v>1559</v>
      </c>
      <c r="L7" s="698" t="s">
        <v>1560</v>
      </c>
      <c r="M7" s="698" t="s">
        <v>1557</v>
      </c>
      <c r="N7" s="697" t="s">
        <v>700</v>
      </c>
      <c r="O7" s="698" t="s">
        <v>1558</v>
      </c>
      <c r="P7" s="698" t="s">
        <v>1559</v>
      </c>
      <c r="Q7" s="698" t="s">
        <v>1560</v>
      </c>
      <c r="R7" s="698" t="s">
        <v>1557</v>
      </c>
      <c r="S7" s="697" t="s">
        <v>700</v>
      </c>
      <c r="T7" s="698" t="s">
        <v>1558</v>
      </c>
      <c r="U7" s="698" t="s">
        <v>1559</v>
      </c>
      <c r="V7" s="698" t="s">
        <v>1560</v>
      </c>
      <c r="W7" s="698" t="s">
        <v>1557</v>
      </c>
      <c r="X7" s="697" t="s">
        <v>700</v>
      </c>
      <c r="Y7" s="698" t="s">
        <v>1558</v>
      </c>
      <c r="Z7" s="698" t="s">
        <v>1559</v>
      </c>
      <c r="AA7" s="698" t="s">
        <v>1560</v>
      </c>
      <c r="AB7" s="698" t="s">
        <v>1557</v>
      </c>
      <c r="AC7" s="697" t="s">
        <v>700</v>
      </c>
      <c r="AD7" s="698" t="s">
        <v>1558</v>
      </c>
      <c r="AE7" s="698" t="s">
        <v>1559</v>
      </c>
      <c r="AF7" s="698" t="s">
        <v>1560</v>
      </c>
      <c r="AG7" s="698" t="s">
        <v>1557</v>
      </c>
    </row>
    <row r="8" spans="1:33" ht="15" thickBot="1" x14ac:dyDescent="0.35">
      <c r="A8" s="1562" t="s">
        <v>536</v>
      </c>
      <c r="B8" s="1563" t="s">
        <v>537</v>
      </c>
      <c r="C8" s="137" t="s">
        <v>265</v>
      </c>
      <c r="D8" s="500">
        <v>32.509897196812901</v>
      </c>
      <c r="E8" s="500">
        <v>78.209354834119594</v>
      </c>
      <c r="F8" s="500">
        <v>84.407193074723494</v>
      </c>
      <c r="G8" s="500">
        <v>2.7203018743152301</v>
      </c>
      <c r="H8" s="699">
        <v>2.72199670705721</v>
      </c>
      <c r="I8" s="500">
        <v>35.4334920057468</v>
      </c>
      <c r="J8" s="500">
        <v>79.009887638471895</v>
      </c>
      <c r="K8" s="500">
        <v>86.0652433947524</v>
      </c>
      <c r="L8" s="500">
        <v>2.6747490697777199</v>
      </c>
      <c r="M8" s="699">
        <v>2.67728511493064</v>
      </c>
      <c r="N8" s="500">
        <v>29.503096180006299</v>
      </c>
      <c r="O8" s="500">
        <v>68.130166174583294</v>
      </c>
      <c r="P8" s="500">
        <v>71.825280078637903</v>
      </c>
      <c r="Q8" s="500">
        <v>2.53126059207607</v>
      </c>
      <c r="R8" s="699">
        <v>2.5446217031374698</v>
      </c>
      <c r="S8" s="500">
        <v>42.7763143305908</v>
      </c>
      <c r="T8" s="500">
        <v>91.643301308702604</v>
      </c>
      <c r="U8" s="500">
        <v>97.861173239188403</v>
      </c>
      <c r="V8" s="500">
        <v>3.01579833364723</v>
      </c>
      <c r="W8" s="699">
        <v>3.01579833364723</v>
      </c>
      <c r="X8" s="500">
        <v>31.831197445421001</v>
      </c>
      <c r="Y8" s="500">
        <v>69.161785062820599</v>
      </c>
      <c r="Z8" s="500">
        <v>72.789105449210396</v>
      </c>
      <c r="AA8" s="500">
        <v>2.9967492464514698</v>
      </c>
      <c r="AB8" s="699">
        <v>2.9967492464514698</v>
      </c>
      <c r="AC8" s="500">
        <v>33.734812512241596</v>
      </c>
      <c r="AD8" s="500">
        <v>74.233784793445807</v>
      </c>
      <c r="AE8" s="500">
        <v>80.544066756442007</v>
      </c>
      <c r="AF8" s="500">
        <v>2.82765226370234</v>
      </c>
      <c r="AG8" s="699">
        <v>2.83905088528086</v>
      </c>
    </row>
    <row r="9" spans="1:33" ht="15" thickBot="1" x14ac:dyDescent="0.35">
      <c r="A9" s="1368"/>
      <c r="B9" s="1373"/>
      <c r="C9" s="139" t="s">
        <v>17</v>
      </c>
      <c r="D9" s="502">
        <v>1183</v>
      </c>
      <c r="E9" s="502">
        <v>1183</v>
      </c>
      <c r="F9" s="502">
        <v>1183</v>
      </c>
      <c r="G9" s="502">
        <v>1183</v>
      </c>
      <c r="H9" s="700">
        <v>1183</v>
      </c>
      <c r="I9" s="496">
        <v>361</v>
      </c>
      <c r="J9" s="496">
        <v>361</v>
      </c>
      <c r="K9" s="496">
        <v>361</v>
      </c>
      <c r="L9" s="496">
        <v>361</v>
      </c>
      <c r="M9" s="528">
        <v>361</v>
      </c>
      <c r="N9" s="496">
        <v>110</v>
      </c>
      <c r="O9" s="496">
        <v>110</v>
      </c>
      <c r="P9" s="496">
        <v>110</v>
      </c>
      <c r="Q9" s="496">
        <v>110</v>
      </c>
      <c r="R9" s="528">
        <v>110</v>
      </c>
      <c r="S9" s="496">
        <v>71</v>
      </c>
      <c r="T9" s="496">
        <v>71</v>
      </c>
      <c r="U9" s="496">
        <v>71</v>
      </c>
      <c r="V9" s="496">
        <v>71</v>
      </c>
      <c r="W9" s="528">
        <v>71</v>
      </c>
      <c r="X9" s="496">
        <v>104</v>
      </c>
      <c r="Y9" s="496">
        <v>104</v>
      </c>
      <c r="Z9" s="496">
        <v>104</v>
      </c>
      <c r="AA9" s="496">
        <v>104</v>
      </c>
      <c r="AB9" s="528">
        <v>104</v>
      </c>
      <c r="AC9" s="496">
        <v>304</v>
      </c>
      <c r="AD9" s="496">
        <v>304</v>
      </c>
      <c r="AE9" s="496">
        <v>304</v>
      </c>
      <c r="AF9" s="496">
        <v>304</v>
      </c>
      <c r="AG9" s="528">
        <v>304</v>
      </c>
    </row>
    <row r="10" spans="1:33" ht="15" thickBot="1" x14ac:dyDescent="0.35">
      <c r="A10" s="1368"/>
      <c r="B10" s="1373"/>
      <c r="C10" s="139" t="s">
        <v>18</v>
      </c>
      <c r="D10" s="496">
        <v>910</v>
      </c>
      <c r="E10" s="496">
        <v>910</v>
      </c>
      <c r="F10" s="496">
        <v>910</v>
      </c>
      <c r="G10" s="496">
        <v>910</v>
      </c>
      <c r="H10" s="528">
        <v>910</v>
      </c>
      <c r="I10" s="496">
        <v>346</v>
      </c>
      <c r="J10" s="496">
        <v>346</v>
      </c>
      <c r="K10" s="496">
        <v>346</v>
      </c>
      <c r="L10" s="496">
        <v>346</v>
      </c>
      <c r="M10" s="528">
        <v>346</v>
      </c>
      <c r="N10" s="496">
        <v>86</v>
      </c>
      <c r="O10" s="496">
        <v>86</v>
      </c>
      <c r="P10" s="496">
        <v>86</v>
      </c>
      <c r="Q10" s="496">
        <v>86</v>
      </c>
      <c r="R10" s="528">
        <v>86</v>
      </c>
      <c r="S10" s="496">
        <v>122</v>
      </c>
      <c r="T10" s="496">
        <v>122</v>
      </c>
      <c r="U10" s="496">
        <v>122</v>
      </c>
      <c r="V10" s="496">
        <v>122</v>
      </c>
      <c r="W10" s="528">
        <v>122</v>
      </c>
      <c r="X10" s="496">
        <v>75</v>
      </c>
      <c r="Y10" s="496">
        <v>75</v>
      </c>
      <c r="Z10" s="496">
        <v>75</v>
      </c>
      <c r="AA10" s="496">
        <v>75</v>
      </c>
      <c r="AB10" s="528">
        <v>75</v>
      </c>
      <c r="AC10" s="496">
        <v>344</v>
      </c>
      <c r="AD10" s="496">
        <v>344</v>
      </c>
      <c r="AE10" s="496">
        <v>344</v>
      </c>
      <c r="AF10" s="496">
        <v>344</v>
      </c>
      <c r="AG10" s="528">
        <v>344</v>
      </c>
    </row>
    <row r="11" spans="1:33" ht="15" thickBot="1" x14ac:dyDescent="0.35">
      <c r="A11" s="1368"/>
      <c r="B11" s="1373"/>
      <c r="C11" s="139" t="s">
        <v>252</v>
      </c>
      <c r="D11" s="493">
        <v>11.231999999999999</v>
      </c>
      <c r="E11" s="496">
        <v>55</v>
      </c>
      <c r="F11" s="496">
        <v>60</v>
      </c>
      <c r="G11" s="496">
        <v>2</v>
      </c>
      <c r="H11" s="528">
        <v>2</v>
      </c>
      <c r="I11" s="493">
        <v>10.285</v>
      </c>
      <c r="J11" s="496">
        <v>52</v>
      </c>
      <c r="K11" s="496">
        <v>60</v>
      </c>
      <c r="L11" s="496">
        <v>2</v>
      </c>
      <c r="M11" s="528">
        <v>2</v>
      </c>
      <c r="N11" s="493">
        <v>7.694</v>
      </c>
      <c r="O11" s="496">
        <v>52</v>
      </c>
      <c r="P11" s="496">
        <v>53</v>
      </c>
      <c r="Q11" s="496">
        <v>2</v>
      </c>
      <c r="R11" s="528">
        <v>2</v>
      </c>
      <c r="S11" s="493">
        <v>11.555</v>
      </c>
      <c r="T11" s="496">
        <v>60</v>
      </c>
      <c r="U11" s="496">
        <v>60</v>
      </c>
      <c r="V11" s="496">
        <v>3</v>
      </c>
      <c r="W11" s="528">
        <v>3</v>
      </c>
      <c r="X11" s="493">
        <v>8.6829999999999998</v>
      </c>
      <c r="Y11" s="496">
        <v>60</v>
      </c>
      <c r="Z11" s="496">
        <v>60</v>
      </c>
      <c r="AA11" s="496">
        <v>3</v>
      </c>
      <c r="AB11" s="528">
        <v>3</v>
      </c>
      <c r="AC11" s="493">
        <v>11.064</v>
      </c>
      <c r="AD11" s="496">
        <v>57</v>
      </c>
      <c r="AE11" s="496">
        <v>60</v>
      </c>
      <c r="AF11" s="496">
        <v>2</v>
      </c>
      <c r="AG11" s="528">
        <v>2</v>
      </c>
    </row>
    <row r="12" spans="1:33" ht="15" thickBot="1" x14ac:dyDescent="0.35">
      <c r="A12" s="1368"/>
      <c r="B12" s="1373"/>
      <c r="C12" s="139" t="s">
        <v>287</v>
      </c>
      <c r="D12" s="493">
        <v>54.509070329425398</v>
      </c>
      <c r="E12" s="493">
        <v>91.410700382457094</v>
      </c>
      <c r="F12" s="493">
        <v>98.921820293559406</v>
      </c>
      <c r="G12" s="493">
        <v>1.9627569940712499</v>
      </c>
      <c r="H12" s="701">
        <v>1.96256581316178</v>
      </c>
      <c r="I12" s="493">
        <v>62.648282648396901</v>
      </c>
      <c r="J12" s="493">
        <v>87.624354119070304</v>
      </c>
      <c r="K12" s="493">
        <v>95.615802423155898</v>
      </c>
      <c r="L12" s="493">
        <v>1.8854343272476199</v>
      </c>
      <c r="M12" s="701">
        <v>1.8892399572510801</v>
      </c>
      <c r="N12" s="493">
        <v>48.145645559561999</v>
      </c>
      <c r="O12" s="493">
        <v>65.852955684209107</v>
      </c>
      <c r="P12" s="493">
        <v>69.027864499669306</v>
      </c>
      <c r="Q12" s="493">
        <v>1.92692585872893</v>
      </c>
      <c r="R12" s="701">
        <v>1.93366337984864</v>
      </c>
      <c r="S12" s="493">
        <v>70.865141933270706</v>
      </c>
      <c r="T12" s="493">
        <v>115.807165887636</v>
      </c>
      <c r="U12" s="493">
        <v>122.77332908472501</v>
      </c>
      <c r="V12" s="493">
        <v>2.1358808588806402</v>
      </c>
      <c r="W12" s="701">
        <v>2.1358808588806402</v>
      </c>
      <c r="X12" s="493">
        <v>49.833077770802099</v>
      </c>
      <c r="Y12" s="493">
        <v>77.812435541227998</v>
      </c>
      <c r="Z12" s="493">
        <v>79.910566972335602</v>
      </c>
      <c r="AA12" s="493">
        <v>2.0955060117376099</v>
      </c>
      <c r="AB12" s="701">
        <v>2.0955060117376099</v>
      </c>
      <c r="AC12" s="493">
        <v>48.319623772896001</v>
      </c>
      <c r="AD12" s="493">
        <v>75.718507637632499</v>
      </c>
      <c r="AE12" s="493">
        <v>85.406390898796005</v>
      </c>
      <c r="AF12" s="493">
        <v>2.0289944684665802</v>
      </c>
      <c r="AG12" s="701">
        <v>2.0254423662660499</v>
      </c>
    </row>
    <row r="13" spans="1:33" x14ac:dyDescent="0.3">
      <c r="A13" s="1368"/>
      <c r="B13" s="1374"/>
      <c r="C13" s="157" t="s">
        <v>254</v>
      </c>
      <c r="D13" s="781">
        <v>3.38858849914791</v>
      </c>
      <c r="E13" s="781">
        <v>5.6826000910134198</v>
      </c>
      <c r="F13" s="781">
        <v>6.1495332893355101</v>
      </c>
      <c r="G13" s="781">
        <v>0.122015945906558</v>
      </c>
      <c r="H13" s="702">
        <v>0.122004061032589</v>
      </c>
      <c r="I13" s="781">
        <v>6.3159964114431402</v>
      </c>
      <c r="J13" s="781">
        <v>8.8340028293693802</v>
      </c>
      <c r="K13" s="781">
        <v>9.6396746958132606</v>
      </c>
      <c r="L13" s="781">
        <v>0.19008336607950699</v>
      </c>
      <c r="M13" s="702">
        <v>0.19046703733798401</v>
      </c>
      <c r="N13" s="781">
        <v>9.7359546504636008</v>
      </c>
      <c r="O13" s="781">
        <v>13.3167056478094</v>
      </c>
      <c r="P13" s="781">
        <v>13.958731897274401</v>
      </c>
      <c r="Q13" s="781">
        <v>0.38966063404802698</v>
      </c>
      <c r="R13" s="702">
        <v>0.39102308748105602</v>
      </c>
      <c r="S13" s="781">
        <v>12.031603173556</v>
      </c>
      <c r="T13" s="781">
        <v>19.661935707773502</v>
      </c>
      <c r="U13" s="781">
        <v>20.844662630250099</v>
      </c>
      <c r="V13" s="781">
        <v>0.36263345022640597</v>
      </c>
      <c r="W13" s="702">
        <v>0.36263345022640597</v>
      </c>
      <c r="X13" s="781">
        <v>10.790904093022</v>
      </c>
      <c r="Y13" s="781">
        <v>16.849581979097</v>
      </c>
      <c r="Z13" s="781">
        <v>17.303913440456199</v>
      </c>
      <c r="AA13" s="781">
        <v>0.45376295044454401</v>
      </c>
      <c r="AB13" s="702">
        <v>0.45376295044454401</v>
      </c>
      <c r="AC13" s="781">
        <v>4.8855681579592698</v>
      </c>
      <c r="AD13" s="781">
        <v>7.65585286055388</v>
      </c>
      <c r="AE13" s="781">
        <v>8.6353889223664293</v>
      </c>
      <c r="AF13" s="781">
        <v>0.20515041289241601</v>
      </c>
      <c r="AG13" s="702">
        <v>0.20479126197091299</v>
      </c>
    </row>
    <row r="14" spans="1:33" ht="15" thickBot="1" x14ac:dyDescent="0.35">
      <c r="A14" s="1368"/>
      <c r="B14" s="1563" t="s">
        <v>538</v>
      </c>
      <c r="C14" s="137" t="s">
        <v>265</v>
      </c>
      <c r="D14" s="500">
        <v>28.9847317222873</v>
      </c>
      <c r="E14" s="500">
        <v>79.755570076985293</v>
      </c>
      <c r="F14" s="500">
        <v>86.765281478779201</v>
      </c>
      <c r="G14" s="500">
        <v>2.63662981471587</v>
      </c>
      <c r="H14" s="699">
        <v>2.63662981471587</v>
      </c>
      <c r="I14" s="500">
        <v>27.813983456487399</v>
      </c>
      <c r="J14" s="500">
        <v>71.034239026451203</v>
      </c>
      <c r="K14" s="500">
        <v>77.978289904190405</v>
      </c>
      <c r="L14" s="500">
        <v>2.6552615868359499</v>
      </c>
      <c r="M14" s="699">
        <v>2.6552615868359499</v>
      </c>
      <c r="N14" s="500">
        <v>25.792774584469001</v>
      </c>
      <c r="O14" s="500">
        <v>78.086344619284802</v>
      </c>
      <c r="P14" s="500">
        <v>82.537821386267197</v>
      </c>
      <c r="Q14" s="500">
        <v>2.7894123681663099</v>
      </c>
      <c r="R14" s="699">
        <v>2.7894123681663099</v>
      </c>
      <c r="S14" s="500">
        <v>25.3179092046358</v>
      </c>
      <c r="T14" s="500">
        <v>73.732470026947098</v>
      </c>
      <c r="U14" s="500">
        <v>82.109605023310394</v>
      </c>
      <c r="V14" s="500">
        <v>3.08836452966885</v>
      </c>
      <c r="W14" s="699">
        <v>3.08836452966885</v>
      </c>
      <c r="X14" s="500">
        <v>26.298000744060801</v>
      </c>
      <c r="Y14" s="500">
        <v>60.5211911905295</v>
      </c>
      <c r="Z14" s="500">
        <v>64.675479202659503</v>
      </c>
      <c r="AA14" s="500">
        <v>2.3727556515514299</v>
      </c>
      <c r="AB14" s="699">
        <v>2.3727556515514299</v>
      </c>
      <c r="AC14" s="500">
        <v>25.669645475269899</v>
      </c>
      <c r="AD14" s="500">
        <v>68.712276244306807</v>
      </c>
      <c r="AE14" s="500">
        <v>74.229269216928998</v>
      </c>
      <c r="AF14" s="500">
        <v>2.7458183015427098</v>
      </c>
      <c r="AG14" s="699">
        <v>2.74921164085892</v>
      </c>
    </row>
    <row r="15" spans="1:33" ht="15" thickBot="1" x14ac:dyDescent="0.35">
      <c r="A15" s="1368"/>
      <c r="B15" s="1373"/>
      <c r="C15" s="139" t="s">
        <v>17</v>
      </c>
      <c r="D15" s="502">
        <v>1291</v>
      </c>
      <c r="E15" s="502">
        <v>1291</v>
      </c>
      <c r="F15" s="502">
        <v>1291</v>
      </c>
      <c r="G15" s="502">
        <v>1291</v>
      </c>
      <c r="H15" s="700">
        <v>1291</v>
      </c>
      <c r="I15" s="496">
        <v>407</v>
      </c>
      <c r="J15" s="496">
        <v>407</v>
      </c>
      <c r="K15" s="496">
        <v>407</v>
      </c>
      <c r="L15" s="496">
        <v>407</v>
      </c>
      <c r="M15" s="528">
        <v>407</v>
      </c>
      <c r="N15" s="496">
        <v>128</v>
      </c>
      <c r="O15" s="496">
        <v>128</v>
      </c>
      <c r="P15" s="496">
        <v>128</v>
      </c>
      <c r="Q15" s="496">
        <v>128</v>
      </c>
      <c r="R15" s="528">
        <v>128</v>
      </c>
      <c r="S15" s="496">
        <v>86</v>
      </c>
      <c r="T15" s="496">
        <v>86</v>
      </c>
      <c r="U15" s="496">
        <v>86</v>
      </c>
      <c r="V15" s="496">
        <v>86</v>
      </c>
      <c r="W15" s="528">
        <v>86</v>
      </c>
      <c r="X15" s="496">
        <v>108</v>
      </c>
      <c r="Y15" s="496">
        <v>108</v>
      </c>
      <c r="Z15" s="496">
        <v>108</v>
      </c>
      <c r="AA15" s="496">
        <v>108</v>
      </c>
      <c r="AB15" s="528">
        <v>108</v>
      </c>
      <c r="AC15" s="496">
        <v>343</v>
      </c>
      <c r="AD15" s="496">
        <v>343</v>
      </c>
      <c r="AE15" s="496">
        <v>343</v>
      </c>
      <c r="AF15" s="496">
        <v>343</v>
      </c>
      <c r="AG15" s="528">
        <v>343</v>
      </c>
    </row>
    <row r="16" spans="1:33" ht="15" thickBot="1" x14ac:dyDescent="0.35">
      <c r="A16" s="1368"/>
      <c r="B16" s="1373"/>
      <c r="C16" s="139" t="s">
        <v>18</v>
      </c>
      <c r="D16" s="496">
        <v>984</v>
      </c>
      <c r="E16" s="496">
        <v>984</v>
      </c>
      <c r="F16" s="496">
        <v>984</v>
      </c>
      <c r="G16" s="496">
        <v>984</v>
      </c>
      <c r="H16" s="528">
        <v>984</v>
      </c>
      <c r="I16" s="496">
        <v>420</v>
      </c>
      <c r="J16" s="496">
        <v>420</v>
      </c>
      <c r="K16" s="496">
        <v>420</v>
      </c>
      <c r="L16" s="496">
        <v>420</v>
      </c>
      <c r="M16" s="528">
        <v>420</v>
      </c>
      <c r="N16" s="496">
        <v>101</v>
      </c>
      <c r="O16" s="496">
        <v>101</v>
      </c>
      <c r="P16" s="496">
        <v>101</v>
      </c>
      <c r="Q16" s="496">
        <v>101</v>
      </c>
      <c r="R16" s="528">
        <v>101</v>
      </c>
      <c r="S16" s="496">
        <v>145</v>
      </c>
      <c r="T16" s="496">
        <v>145</v>
      </c>
      <c r="U16" s="496">
        <v>145</v>
      </c>
      <c r="V16" s="496">
        <v>145</v>
      </c>
      <c r="W16" s="528">
        <v>145</v>
      </c>
      <c r="X16" s="496">
        <v>78</v>
      </c>
      <c r="Y16" s="496">
        <v>78</v>
      </c>
      <c r="Z16" s="496">
        <v>78</v>
      </c>
      <c r="AA16" s="496">
        <v>78</v>
      </c>
      <c r="AB16" s="528">
        <v>78</v>
      </c>
      <c r="AC16" s="496">
        <v>418</v>
      </c>
      <c r="AD16" s="496">
        <v>418</v>
      </c>
      <c r="AE16" s="496">
        <v>418</v>
      </c>
      <c r="AF16" s="496">
        <v>418</v>
      </c>
      <c r="AG16" s="528">
        <v>418</v>
      </c>
    </row>
    <row r="17" spans="1:33" ht="15" thickBot="1" x14ac:dyDescent="0.35">
      <c r="A17" s="1368"/>
      <c r="B17" s="1373"/>
      <c r="C17" s="139" t="s">
        <v>252</v>
      </c>
      <c r="D17" s="493">
        <v>9.9039999999999999</v>
      </c>
      <c r="E17" s="496">
        <v>60</v>
      </c>
      <c r="F17" s="496">
        <v>63</v>
      </c>
      <c r="G17" s="496">
        <v>2</v>
      </c>
      <c r="H17" s="528">
        <v>2</v>
      </c>
      <c r="I17" s="493">
        <v>7.3529999999999998</v>
      </c>
      <c r="J17" s="496">
        <v>47</v>
      </c>
      <c r="K17" s="496">
        <v>50</v>
      </c>
      <c r="L17" s="496">
        <v>2</v>
      </c>
      <c r="M17" s="528">
        <v>2</v>
      </c>
      <c r="N17" s="493">
        <v>17.108000000000001</v>
      </c>
      <c r="O17" s="496">
        <v>64</v>
      </c>
      <c r="P17" s="496">
        <v>70</v>
      </c>
      <c r="Q17" s="496">
        <v>2</v>
      </c>
      <c r="R17" s="528">
        <v>2</v>
      </c>
      <c r="S17" s="493">
        <v>6.9020000000000001</v>
      </c>
      <c r="T17" s="496">
        <v>46</v>
      </c>
      <c r="U17" s="496">
        <v>50</v>
      </c>
      <c r="V17" s="496">
        <v>3</v>
      </c>
      <c r="W17" s="528">
        <v>3</v>
      </c>
      <c r="X17" s="493">
        <v>3.9</v>
      </c>
      <c r="Y17" s="496">
        <v>40</v>
      </c>
      <c r="Z17" s="496">
        <v>40</v>
      </c>
      <c r="AA17" s="496">
        <v>2</v>
      </c>
      <c r="AB17" s="528">
        <v>2</v>
      </c>
      <c r="AC17" s="493">
        <v>8.0289999999999999</v>
      </c>
      <c r="AD17" s="496">
        <v>48</v>
      </c>
      <c r="AE17" s="496">
        <v>53</v>
      </c>
      <c r="AF17" s="496">
        <v>2</v>
      </c>
      <c r="AG17" s="528">
        <v>2</v>
      </c>
    </row>
    <row r="18" spans="1:33" ht="15" thickBot="1" x14ac:dyDescent="0.35">
      <c r="A18" s="1368"/>
      <c r="B18" s="1373"/>
      <c r="C18" s="139" t="s">
        <v>287</v>
      </c>
      <c r="D18" s="493">
        <v>50.231894644890403</v>
      </c>
      <c r="E18" s="493">
        <v>86.453035218423196</v>
      </c>
      <c r="F18" s="493">
        <v>94.099918980413804</v>
      </c>
      <c r="G18" s="493">
        <v>1.9493663545216</v>
      </c>
      <c r="H18" s="701">
        <v>1.9493663545216</v>
      </c>
      <c r="I18" s="493">
        <v>54.772774766262003</v>
      </c>
      <c r="J18" s="493">
        <v>83.917419333540394</v>
      </c>
      <c r="K18" s="493">
        <v>94.404205112131294</v>
      </c>
      <c r="L18" s="493">
        <v>2.1580535086899899</v>
      </c>
      <c r="M18" s="701">
        <v>2.1580535086899899</v>
      </c>
      <c r="N18" s="493">
        <v>32.122607434817503</v>
      </c>
      <c r="O18" s="493">
        <v>73.665373768600702</v>
      </c>
      <c r="P18" s="493">
        <v>76.750474280496405</v>
      </c>
      <c r="Q18" s="493">
        <v>2.1802571984687198</v>
      </c>
      <c r="R18" s="701">
        <v>2.1802571984687198</v>
      </c>
      <c r="S18" s="493">
        <v>57.848478661115301</v>
      </c>
      <c r="T18" s="493">
        <v>85.345031279720004</v>
      </c>
      <c r="U18" s="493">
        <v>103.12573987637199</v>
      </c>
      <c r="V18" s="493">
        <v>2.1764443112472001</v>
      </c>
      <c r="W18" s="701">
        <v>2.1764443112472001</v>
      </c>
      <c r="X18" s="493">
        <v>45.573290297222002</v>
      </c>
      <c r="Y18" s="493">
        <v>62.567604790573299</v>
      </c>
      <c r="Z18" s="493">
        <v>68.430746021325703</v>
      </c>
      <c r="AA18" s="493">
        <v>2.06633850098906</v>
      </c>
      <c r="AB18" s="701">
        <v>2.06633850098906</v>
      </c>
      <c r="AC18" s="493">
        <v>50.406866033567297</v>
      </c>
      <c r="AD18" s="493">
        <v>82.668833191134297</v>
      </c>
      <c r="AE18" s="493">
        <v>88.030637119894294</v>
      </c>
      <c r="AF18" s="493">
        <v>2.0277237886287902</v>
      </c>
      <c r="AG18" s="701">
        <v>2.0273085433886302</v>
      </c>
    </row>
    <row r="19" spans="1:33" x14ac:dyDescent="0.3">
      <c r="A19" s="1369"/>
      <c r="B19" s="1374"/>
      <c r="C19" s="157" t="s">
        <v>254</v>
      </c>
      <c r="D19" s="781">
        <v>3.0029822389160299</v>
      </c>
      <c r="E19" s="781">
        <v>5.1683682468408696</v>
      </c>
      <c r="F19" s="781">
        <v>5.6255171615424002</v>
      </c>
      <c r="G19" s="781">
        <v>0.116537761140657</v>
      </c>
      <c r="H19" s="702">
        <v>0.116537761140657</v>
      </c>
      <c r="I19" s="781">
        <v>5.0119975622597899</v>
      </c>
      <c r="J19" s="781">
        <v>7.6788861423523702</v>
      </c>
      <c r="K19" s="781">
        <v>8.6384823100201995</v>
      </c>
      <c r="L19" s="781">
        <v>0.19747326972090501</v>
      </c>
      <c r="M19" s="702">
        <v>0.19747326972090501</v>
      </c>
      <c r="N19" s="781">
        <v>5.9940568414511999</v>
      </c>
      <c r="O19" s="781">
        <v>13.7459089680604</v>
      </c>
      <c r="P19" s="781">
        <v>14.3215866389162</v>
      </c>
      <c r="Q19" s="781">
        <v>0.40683451999104198</v>
      </c>
      <c r="R19" s="702">
        <v>0.40683451999104198</v>
      </c>
      <c r="S19" s="781">
        <v>9.0090437211904408</v>
      </c>
      <c r="T19" s="781">
        <v>13.291224522766701</v>
      </c>
      <c r="U19" s="781">
        <v>16.060306525413498</v>
      </c>
      <c r="V19" s="781">
        <v>0.33894896478828601</v>
      </c>
      <c r="W19" s="702">
        <v>0.33894896478828601</v>
      </c>
      <c r="X19" s="781">
        <v>9.6768461678147002</v>
      </c>
      <c r="Y19" s="781">
        <v>13.2853494381974</v>
      </c>
      <c r="Z19" s="781">
        <v>14.5303048798636</v>
      </c>
      <c r="AA19" s="781">
        <v>0.43875787054863502</v>
      </c>
      <c r="AB19" s="702">
        <v>0.43875787054863502</v>
      </c>
      <c r="AC19" s="781">
        <v>4.6235154099167701</v>
      </c>
      <c r="AD19" s="781">
        <v>7.5827095444600099</v>
      </c>
      <c r="AE19" s="781">
        <v>8.0745152257151407</v>
      </c>
      <c r="AF19" s="781">
        <v>0.18599077708058301</v>
      </c>
      <c r="AG19" s="702">
        <v>0.18595268915888</v>
      </c>
    </row>
    <row r="20" spans="1:33" ht="15" thickBot="1" x14ac:dyDescent="0.35">
      <c r="A20" s="1368" t="s">
        <v>1561</v>
      </c>
      <c r="B20" s="1373" t="s">
        <v>1158</v>
      </c>
      <c r="C20" s="137" t="s">
        <v>265</v>
      </c>
      <c r="D20" s="500">
        <v>17.887637677080399</v>
      </c>
      <c r="E20" s="500">
        <v>69.240721028572906</v>
      </c>
      <c r="F20" s="500">
        <v>76.864394094199696</v>
      </c>
      <c r="G20" s="500">
        <v>3.03771199640622</v>
      </c>
      <c r="H20" s="699">
        <v>3.03771199640622</v>
      </c>
      <c r="I20" s="500">
        <v>18.3234900466291</v>
      </c>
      <c r="J20" s="500">
        <v>52.769375668757803</v>
      </c>
      <c r="K20" s="500">
        <v>65.797267979605905</v>
      </c>
      <c r="L20" s="500">
        <v>2.8851216320864901</v>
      </c>
      <c r="M20" s="699">
        <v>2.8851216320864901</v>
      </c>
      <c r="N20" s="674">
        <v>20.2012369297377</v>
      </c>
      <c r="O20" s="500">
        <v>67.392792595240707</v>
      </c>
      <c r="P20" s="500">
        <v>72.827638949074796</v>
      </c>
      <c r="Q20" s="500">
        <v>3.5138011333064498</v>
      </c>
      <c r="R20" s="699">
        <v>3.5138011333064498</v>
      </c>
      <c r="S20" s="500">
        <v>14.4097788790459</v>
      </c>
      <c r="T20" s="500">
        <v>62.718468434632697</v>
      </c>
      <c r="U20" s="500">
        <v>68.939100581113493</v>
      </c>
      <c r="V20" s="500">
        <v>3.0506512339040901</v>
      </c>
      <c r="W20" s="699">
        <v>3.0506512339040901</v>
      </c>
      <c r="X20" s="674">
        <v>41.373500893689403</v>
      </c>
      <c r="Y20" s="500">
        <v>71.732193240115095</v>
      </c>
      <c r="Z20" s="500">
        <v>79.975713114725707</v>
      </c>
      <c r="AA20" s="500">
        <v>3.7567265992339798</v>
      </c>
      <c r="AB20" s="699">
        <v>3.7567265992339798</v>
      </c>
      <c r="AC20" s="500">
        <v>12.824586691653</v>
      </c>
      <c r="AD20" s="500">
        <v>57.2943491174575</v>
      </c>
      <c r="AE20" s="500">
        <v>60.650320178587897</v>
      </c>
      <c r="AF20" s="500">
        <v>2.8017425638592801</v>
      </c>
      <c r="AG20" s="699">
        <v>2.8017425638592801</v>
      </c>
    </row>
    <row r="21" spans="1:33" ht="15" thickBot="1" x14ac:dyDescent="0.35">
      <c r="A21" s="1368"/>
      <c r="B21" s="1373"/>
      <c r="C21" s="139" t="s">
        <v>17</v>
      </c>
      <c r="D21" s="496">
        <v>267</v>
      </c>
      <c r="E21" s="496">
        <v>267</v>
      </c>
      <c r="F21" s="496">
        <v>267</v>
      </c>
      <c r="G21" s="496">
        <v>267</v>
      </c>
      <c r="H21" s="528">
        <v>267</v>
      </c>
      <c r="I21" s="496">
        <v>86</v>
      </c>
      <c r="J21" s="496">
        <v>86</v>
      </c>
      <c r="K21" s="496">
        <v>86</v>
      </c>
      <c r="L21" s="496">
        <v>86</v>
      </c>
      <c r="M21" s="528">
        <v>86</v>
      </c>
      <c r="N21" s="529">
        <v>25</v>
      </c>
      <c r="O21" s="496">
        <v>25</v>
      </c>
      <c r="P21" s="496">
        <v>25</v>
      </c>
      <c r="Q21" s="496">
        <v>25</v>
      </c>
      <c r="R21" s="528">
        <v>25</v>
      </c>
      <c r="S21" s="496">
        <v>20</v>
      </c>
      <c r="T21" s="496">
        <v>20</v>
      </c>
      <c r="U21" s="496">
        <v>20</v>
      </c>
      <c r="V21" s="496">
        <v>20</v>
      </c>
      <c r="W21" s="528">
        <v>20</v>
      </c>
      <c r="X21" s="529">
        <v>14</v>
      </c>
      <c r="Y21" s="496">
        <v>14</v>
      </c>
      <c r="Z21" s="496">
        <v>14</v>
      </c>
      <c r="AA21" s="496">
        <v>14</v>
      </c>
      <c r="AB21" s="528">
        <v>14</v>
      </c>
      <c r="AC21" s="496">
        <v>66</v>
      </c>
      <c r="AD21" s="496">
        <v>66</v>
      </c>
      <c r="AE21" s="496">
        <v>66</v>
      </c>
      <c r="AF21" s="496">
        <v>66</v>
      </c>
      <c r="AG21" s="528">
        <v>66</v>
      </c>
    </row>
    <row r="22" spans="1:33" ht="15" thickBot="1" x14ac:dyDescent="0.35">
      <c r="A22" s="1368"/>
      <c r="B22" s="1373"/>
      <c r="C22" s="139" t="s">
        <v>18</v>
      </c>
      <c r="D22" s="496">
        <v>245</v>
      </c>
      <c r="E22" s="496">
        <v>245</v>
      </c>
      <c r="F22" s="496">
        <v>245</v>
      </c>
      <c r="G22" s="496">
        <v>245</v>
      </c>
      <c r="H22" s="528">
        <v>245</v>
      </c>
      <c r="I22" s="496">
        <v>103</v>
      </c>
      <c r="J22" s="496">
        <v>103</v>
      </c>
      <c r="K22" s="496">
        <v>103</v>
      </c>
      <c r="L22" s="496">
        <v>103</v>
      </c>
      <c r="M22" s="528">
        <v>103</v>
      </c>
      <c r="N22" s="529">
        <v>22</v>
      </c>
      <c r="O22" s="496">
        <v>22</v>
      </c>
      <c r="P22" s="496">
        <v>22</v>
      </c>
      <c r="Q22" s="496">
        <v>22</v>
      </c>
      <c r="R22" s="528">
        <v>22</v>
      </c>
      <c r="S22" s="496">
        <v>40</v>
      </c>
      <c r="T22" s="496">
        <v>40</v>
      </c>
      <c r="U22" s="496">
        <v>40</v>
      </c>
      <c r="V22" s="496">
        <v>40</v>
      </c>
      <c r="W22" s="528">
        <v>40</v>
      </c>
      <c r="X22" s="529">
        <v>15</v>
      </c>
      <c r="Y22" s="496">
        <v>15</v>
      </c>
      <c r="Z22" s="496">
        <v>15</v>
      </c>
      <c r="AA22" s="496">
        <v>15</v>
      </c>
      <c r="AB22" s="528">
        <v>15</v>
      </c>
      <c r="AC22" s="496">
        <v>94</v>
      </c>
      <c r="AD22" s="496">
        <v>94</v>
      </c>
      <c r="AE22" s="496">
        <v>94</v>
      </c>
      <c r="AF22" s="496">
        <v>94</v>
      </c>
      <c r="AG22" s="528">
        <v>94</v>
      </c>
    </row>
    <row r="23" spans="1:33" ht="15" thickBot="1" x14ac:dyDescent="0.35">
      <c r="A23" s="1368"/>
      <c r="B23" s="1373"/>
      <c r="C23" s="139" t="s">
        <v>252</v>
      </c>
      <c r="D23" s="493">
        <v>5.8120000000000003</v>
      </c>
      <c r="E23" s="496">
        <v>50</v>
      </c>
      <c r="F23" s="496">
        <v>55</v>
      </c>
      <c r="G23" s="496">
        <v>3</v>
      </c>
      <c r="H23" s="528">
        <v>3</v>
      </c>
      <c r="I23" s="493">
        <v>7.2649999999999997</v>
      </c>
      <c r="J23" s="496">
        <v>39</v>
      </c>
      <c r="K23" s="496">
        <v>40</v>
      </c>
      <c r="L23" s="496">
        <v>2</v>
      </c>
      <c r="M23" s="528">
        <v>2</v>
      </c>
      <c r="N23" s="661">
        <v>5.5250000000000004</v>
      </c>
      <c r="O23" s="496">
        <v>50</v>
      </c>
      <c r="P23" s="496">
        <v>52</v>
      </c>
      <c r="Q23" s="496">
        <v>4</v>
      </c>
      <c r="R23" s="528">
        <v>4</v>
      </c>
      <c r="S23" s="493">
        <v>5.5739999999999998</v>
      </c>
      <c r="T23" s="496">
        <v>38</v>
      </c>
      <c r="U23" s="496">
        <v>40</v>
      </c>
      <c r="V23" s="496">
        <v>4</v>
      </c>
      <c r="W23" s="528">
        <v>4</v>
      </c>
      <c r="X23" s="661">
        <v>12.186</v>
      </c>
      <c r="Y23" s="496">
        <v>55</v>
      </c>
      <c r="Z23" s="496">
        <v>57</v>
      </c>
      <c r="AA23" s="496">
        <v>4</v>
      </c>
      <c r="AB23" s="528">
        <v>4</v>
      </c>
      <c r="AC23" s="493">
        <v>5.5449999999999999</v>
      </c>
      <c r="AD23" s="496">
        <v>42</v>
      </c>
      <c r="AE23" s="496">
        <v>50</v>
      </c>
      <c r="AF23" s="496">
        <v>2</v>
      </c>
      <c r="AG23" s="528">
        <v>2</v>
      </c>
    </row>
    <row r="24" spans="1:33" ht="15" thickBot="1" x14ac:dyDescent="0.35">
      <c r="A24" s="1368"/>
      <c r="B24" s="1373"/>
      <c r="C24" s="139" t="s">
        <v>287</v>
      </c>
      <c r="D24" s="493">
        <v>34.022258922393704</v>
      </c>
      <c r="E24" s="493">
        <v>70.248416473359995</v>
      </c>
      <c r="F24" s="493">
        <v>77.960778266865404</v>
      </c>
      <c r="G24" s="493">
        <v>1.94821636535381</v>
      </c>
      <c r="H24" s="701">
        <v>1.94821636535381</v>
      </c>
      <c r="I24" s="493">
        <v>30.284249944688199</v>
      </c>
      <c r="J24" s="493">
        <v>58.875045836895602</v>
      </c>
      <c r="K24" s="493">
        <v>83.187546780803899</v>
      </c>
      <c r="L24" s="493">
        <v>2.1143719690807701</v>
      </c>
      <c r="M24" s="701">
        <v>2.1143719690807701</v>
      </c>
      <c r="N24" s="661">
        <v>36.346199276756998</v>
      </c>
      <c r="O24" s="493">
        <v>68.854262410805703</v>
      </c>
      <c r="P24" s="493">
        <v>74.205329950051294</v>
      </c>
      <c r="Q24" s="493">
        <v>2.6804519917975602</v>
      </c>
      <c r="R24" s="701">
        <v>2.6804519917975602</v>
      </c>
      <c r="S24" s="493">
        <v>23.2236272650666</v>
      </c>
      <c r="T24" s="493">
        <v>83.468149339716305</v>
      </c>
      <c r="U24" s="493">
        <v>91.736605886767407</v>
      </c>
      <c r="V24" s="493">
        <v>1.8876414747155801</v>
      </c>
      <c r="W24" s="701">
        <v>1.8876414747155801</v>
      </c>
      <c r="X24" s="661">
        <v>54.768392307096903</v>
      </c>
      <c r="Y24" s="493">
        <v>43.873754457357698</v>
      </c>
      <c r="Z24" s="493">
        <v>48.812592227866702</v>
      </c>
      <c r="AA24" s="493">
        <v>1.6850511841220299</v>
      </c>
      <c r="AB24" s="701">
        <v>1.6850511841220299</v>
      </c>
      <c r="AC24" s="493">
        <v>20.282604386276301</v>
      </c>
      <c r="AD24" s="493">
        <v>62.086339544383399</v>
      </c>
      <c r="AE24" s="493">
        <v>64.516499586232101</v>
      </c>
      <c r="AF24" s="493">
        <v>1.8067941253869899</v>
      </c>
      <c r="AG24" s="701">
        <v>1.8067941253869899</v>
      </c>
    </row>
    <row r="25" spans="1:33" x14ac:dyDescent="0.3">
      <c r="A25" s="1368"/>
      <c r="B25" s="1374"/>
      <c r="C25" s="157" t="s">
        <v>254</v>
      </c>
      <c r="D25" s="781">
        <v>4.0761565645694402</v>
      </c>
      <c r="E25" s="781">
        <v>8.41635896698266</v>
      </c>
      <c r="F25" s="781">
        <v>9.3403656363998895</v>
      </c>
      <c r="G25" s="781">
        <v>0.23341292372598901</v>
      </c>
      <c r="H25" s="702">
        <v>0.23341292372598901</v>
      </c>
      <c r="I25" s="781">
        <v>5.5958873495716199</v>
      </c>
      <c r="J25" s="781">
        <v>10.878860292259599</v>
      </c>
      <c r="K25" s="781">
        <v>15.3712950303479</v>
      </c>
      <c r="L25" s="781">
        <v>0.39069111421540198</v>
      </c>
      <c r="M25" s="702">
        <v>0.39069111421540198</v>
      </c>
      <c r="N25" s="836">
        <v>14.531766690607499</v>
      </c>
      <c r="O25" s="781">
        <v>27.5289878148978</v>
      </c>
      <c r="P25" s="781">
        <v>29.6684265065171</v>
      </c>
      <c r="Q25" s="781">
        <v>1.0716857263005599</v>
      </c>
      <c r="R25" s="702">
        <v>1.0716857263005599</v>
      </c>
      <c r="S25" s="781">
        <v>6.8860601266525903</v>
      </c>
      <c r="T25" s="781">
        <v>24.7492214912645</v>
      </c>
      <c r="U25" s="781">
        <v>27.2009095194846</v>
      </c>
      <c r="V25" s="781">
        <v>0.55970639487514795</v>
      </c>
      <c r="W25" s="702">
        <v>0.55970639487514795</v>
      </c>
      <c r="X25" s="836">
        <v>26.518876254418601</v>
      </c>
      <c r="Y25" s="781">
        <v>21.2436884900245</v>
      </c>
      <c r="Z25" s="781">
        <v>23.6350756051033</v>
      </c>
      <c r="AA25" s="781">
        <v>0.81590242020493797</v>
      </c>
      <c r="AB25" s="702">
        <v>0.81590242020493797</v>
      </c>
      <c r="AC25" s="781">
        <v>3.9231105522979002</v>
      </c>
      <c r="AD25" s="781">
        <v>12.008890435437699</v>
      </c>
      <c r="AE25" s="781">
        <v>12.478937887055899</v>
      </c>
      <c r="AF25" s="781">
        <v>0.349474503576653</v>
      </c>
      <c r="AG25" s="702">
        <v>0.349474503576653</v>
      </c>
    </row>
    <row r="26" spans="1:33" ht="15" thickBot="1" x14ac:dyDescent="0.35">
      <c r="A26" s="1368"/>
      <c r="B26" s="1563" t="s">
        <v>1159</v>
      </c>
      <c r="C26" s="137" t="s">
        <v>265</v>
      </c>
      <c r="D26" s="500">
        <v>38.742384826009598</v>
      </c>
      <c r="E26" s="500">
        <v>83.685913857873899</v>
      </c>
      <c r="F26" s="500">
        <v>91.887650088502696</v>
      </c>
      <c r="G26" s="500">
        <v>2.4672042548331898</v>
      </c>
      <c r="H26" s="699">
        <v>2.4672042548331898</v>
      </c>
      <c r="I26" s="500">
        <v>25.919829763801499</v>
      </c>
      <c r="J26" s="500">
        <v>72.348250289203605</v>
      </c>
      <c r="K26" s="500">
        <v>80.047695087441895</v>
      </c>
      <c r="L26" s="500">
        <v>2.4746076449249301</v>
      </c>
      <c r="M26" s="699">
        <v>2.4952412404341402</v>
      </c>
      <c r="N26" s="500">
        <v>41.0772730568264</v>
      </c>
      <c r="O26" s="500">
        <v>106.187114804291</v>
      </c>
      <c r="P26" s="500">
        <v>111.17421533116099</v>
      </c>
      <c r="Q26" s="500">
        <v>2.9424922150203998</v>
      </c>
      <c r="R26" s="699">
        <v>2.9424922150203998</v>
      </c>
      <c r="S26" s="674">
        <v>38.939600119526503</v>
      </c>
      <c r="T26" s="500">
        <v>85.882747815957202</v>
      </c>
      <c r="U26" s="500">
        <v>101.23576052348101</v>
      </c>
      <c r="V26" s="500">
        <v>3.6659895788138801</v>
      </c>
      <c r="W26" s="699">
        <v>3.6659895788138801</v>
      </c>
      <c r="X26" s="674">
        <v>50.461089830199199</v>
      </c>
      <c r="Y26" s="500">
        <v>80.937622934090996</v>
      </c>
      <c r="Z26" s="500">
        <v>88.200796550712596</v>
      </c>
      <c r="AA26" s="500">
        <v>2.6567309878807301</v>
      </c>
      <c r="AB26" s="699">
        <v>2.6567309878807301</v>
      </c>
      <c r="AC26" s="500">
        <v>26.087460653100798</v>
      </c>
      <c r="AD26" s="500">
        <v>72.036356748897106</v>
      </c>
      <c r="AE26" s="500">
        <v>80.5615990832829</v>
      </c>
      <c r="AF26" s="500">
        <v>3.2204818400517201</v>
      </c>
      <c r="AG26" s="699">
        <v>3.2204818400517201</v>
      </c>
    </row>
    <row r="27" spans="1:33" ht="15" thickBot="1" x14ac:dyDescent="0.35">
      <c r="A27" s="1368"/>
      <c r="B27" s="1373"/>
      <c r="C27" s="139" t="s">
        <v>17</v>
      </c>
      <c r="D27" s="496">
        <v>193</v>
      </c>
      <c r="E27" s="496">
        <v>193</v>
      </c>
      <c r="F27" s="496">
        <v>193</v>
      </c>
      <c r="G27" s="496">
        <v>193</v>
      </c>
      <c r="H27" s="528">
        <v>193</v>
      </c>
      <c r="I27" s="496">
        <v>44</v>
      </c>
      <c r="J27" s="496">
        <v>44</v>
      </c>
      <c r="K27" s="496">
        <v>44</v>
      </c>
      <c r="L27" s="496">
        <v>44</v>
      </c>
      <c r="M27" s="528">
        <v>44</v>
      </c>
      <c r="N27" s="496">
        <v>23</v>
      </c>
      <c r="O27" s="496">
        <v>23</v>
      </c>
      <c r="P27" s="496">
        <v>23</v>
      </c>
      <c r="Q27" s="496">
        <v>23</v>
      </c>
      <c r="R27" s="528">
        <v>23</v>
      </c>
      <c r="S27" s="529">
        <v>11</v>
      </c>
      <c r="T27" s="496">
        <v>11</v>
      </c>
      <c r="U27" s="496">
        <v>11</v>
      </c>
      <c r="V27" s="496">
        <v>11</v>
      </c>
      <c r="W27" s="528">
        <v>11</v>
      </c>
      <c r="X27" s="529">
        <v>31</v>
      </c>
      <c r="Y27" s="496">
        <v>31</v>
      </c>
      <c r="Z27" s="496">
        <v>31</v>
      </c>
      <c r="AA27" s="496">
        <v>31</v>
      </c>
      <c r="AB27" s="528">
        <v>31</v>
      </c>
      <c r="AC27" s="496">
        <v>53</v>
      </c>
      <c r="AD27" s="496">
        <v>53</v>
      </c>
      <c r="AE27" s="496">
        <v>53</v>
      </c>
      <c r="AF27" s="496">
        <v>53</v>
      </c>
      <c r="AG27" s="528">
        <v>53</v>
      </c>
    </row>
    <row r="28" spans="1:33" ht="15" thickBot="1" x14ac:dyDescent="0.35">
      <c r="A28" s="1368"/>
      <c r="B28" s="1373"/>
      <c r="C28" s="139" t="s">
        <v>18</v>
      </c>
      <c r="D28" s="496">
        <v>116</v>
      </c>
      <c r="E28" s="496">
        <v>116</v>
      </c>
      <c r="F28" s="496">
        <v>116</v>
      </c>
      <c r="G28" s="496">
        <v>116</v>
      </c>
      <c r="H28" s="528">
        <v>116</v>
      </c>
      <c r="I28" s="496">
        <v>41</v>
      </c>
      <c r="J28" s="496">
        <v>41</v>
      </c>
      <c r="K28" s="496">
        <v>41</v>
      </c>
      <c r="L28" s="496">
        <v>41</v>
      </c>
      <c r="M28" s="528">
        <v>41</v>
      </c>
      <c r="N28" s="496">
        <v>13</v>
      </c>
      <c r="O28" s="496">
        <v>13</v>
      </c>
      <c r="P28" s="496">
        <v>13</v>
      </c>
      <c r="Q28" s="496">
        <v>13</v>
      </c>
      <c r="R28" s="528">
        <v>13</v>
      </c>
      <c r="S28" s="529">
        <v>17</v>
      </c>
      <c r="T28" s="496">
        <v>17</v>
      </c>
      <c r="U28" s="496">
        <v>17</v>
      </c>
      <c r="V28" s="496">
        <v>17</v>
      </c>
      <c r="W28" s="528">
        <v>17</v>
      </c>
      <c r="X28" s="529">
        <v>17</v>
      </c>
      <c r="Y28" s="496">
        <v>17</v>
      </c>
      <c r="Z28" s="496">
        <v>17</v>
      </c>
      <c r="AA28" s="496">
        <v>17</v>
      </c>
      <c r="AB28" s="528">
        <v>17</v>
      </c>
      <c r="AC28" s="496">
        <v>51</v>
      </c>
      <c r="AD28" s="496">
        <v>51</v>
      </c>
      <c r="AE28" s="496">
        <v>51</v>
      </c>
      <c r="AF28" s="496">
        <v>51</v>
      </c>
      <c r="AG28" s="528">
        <v>51</v>
      </c>
    </row>
    <row r="29" spans="1:33" ht="15" thickBot="1" x14ac:dyDescent="0.35">
      <c r="A29" s="1368"/>
      <c r="B29" s="1373"/>
      <c r="C29" s="139" t="s">
        <v>252</v>
      </c>
      <c r="D29" s="493">
        <v>17.297999999999998</v>
      </c>
      <c r="E29" s="496">
        <v>62</v>
      </c>
      <c r="F29" s="496">
        <v>66</v>
      </c>
      <c r="G29" s="496">
        <v>2</v>
      </c>
      <c r="H29" s="528">
        <v>2</v>
      </c>
      <c r="I29" s="493">
        <v>10.286</v>
      </c>
      <c r="J29" s="496">
        <v>40</v>
      </c>
      <c r="K29" s="496">
        <v>56</v>
      </c>
      <c r="L29" s="496">
        <v>2</v>
      </c>
      <c r="M29" s="528">
        <v>2</v>
      </c>
      <c r="N29" s="493">
        <v>34.701000000000001</v>
      </c>
      <c r="O29" s="496">
        <v>99</v>
      </c>
      <c r="P29" s="496">
        <v>105</v>
      </c>
      <c r="Q29" s="496">
        <v>3</v>
      </c>
      <c r="R29" s="528">
        <v>3</v>
      </c>
      <c r="S29" s="661">
        <v>11.038</v>
      </c>
      <c r="T29" s="496">
        <v>91</v>
      </c>
      <c r="U29" s="496">
        <v>91</v>
      </c>
      <c r="V29" s="496">
        <v>3</v>
      </c>
      <c r="W29" s="528">
        <v>3</v>
      </c>
      <c r="X29" s="661">
        <v>6.1360000000000001</v>
      </c>
      <c r="Y29" s="496">
        <v>46</v>
      </c>
      <c r="Z29" s="496">
        <v>60</v>
      </c>
      <c r="AA29" s="496">
        <v>3</v>
      </c>
      <c r="AB29" s="528">
        <v>3</v>
      </c>
      <c r="AC29" s="493">
        <v>8.5939999999999994</v>
      </c>
      <c r="AD29" s="496">
        <v>57</v>
      </c>
      <c r="AE29" s="496">
        <v>67</v>
      </c>
      <c r="AF29" s="496">
        <v>3</v>
      </c>
      <c r="AG29" s="528">
        <v>3</v>
      </c>
    </row>
    <row r="30" spans="1:33" ht="15" thickBot="1" x14ac:dyDescent="0.35">
      <c r="A30" s="1368"/>
      <c r="B30" s="1373"/>
      <c r="C30" s="139" t="s">
        <v>287</v>
      </c>
      <c r="D30" s="493">
        <v>55.589339386609602</v>
      </c>
      <c r="E30" s="493">
        <v>98.606302322112796</v>
      </c>
      <c r="F30" s="493">
        <v>106.653265812572</v>
      </c>
      <c r="G30" s="493">
        <v>1.6286360654274299</v>
      </c>
      <c r="H30" s="701">
        <v>1.6286360654274299</v>
      </c>
      <c r="I30" s="493">
        <v>33.029036953579201</v>
      </c>
      <c r="J30" s="493">
        <v>82.837589556924698</v>
      </c>
      <c r="K30" s="493">
        <v>86.960022088871497</v>
      </c>
      <c r="L30" s="493">
        <v>1.57937583608322</v>
      </c>
      <c r="M30" s="701">
        <v>1.6192474557758201</v>
      </c>
      <c r="N30" s="493">
        <v>35.921677188590301</v>
      </c>
      <c r="O30" s="493">
        <v>92.611623335719401</v>
      </c>
      <c r="P30" s="493">
        <v>92.628652318345303</v>
      </c>
      <c r="Q30" s="493">
        <v>1.90837130177573</v>
      </c>
      <c r="R30" s="701">
        <v>1.90837130177573</v>
      </c>
      <c r="S30" s="661">
        <v>63.096646067565203</v>
      </c>
      <c r="T30" s="493">
        <v>80.7163653275813</v>
      </c>
      <c r="U30" s="493">
        <v>108.51142515937801</v>
      </c>
      <c r="V30" s="493">
        <v>2.9680169615416099</v>
      </c>
      <c r="W30" s="701">
        <v>2.9680169615416099</v>
      </c>
      <c r="X30" s="661">
        <v>77.267058277954007</v>
      </c>
      <c r="Y30" s="493">
        <v>85.089085485349798</v>
      </c>
      <c r="Z30" s="493">
        <v>92.863602939975806</v>
      </c>
      <c r="AA30" s="493">
        <v>2.1363460852781402</v>
      </c>
      <c r="AB30" s="701">
        <v>2.1363460852781402</v>
      </c>
      <c r="AC30" s="493">
        <v>34.350495315003101</v>
      </c>
      <c r="AD30" s="493">
        <v>52.3505906317545</v>
      </c>
      <c r="AE30" s="493">
        <v>63.415988933684801</v>
      </c>
      <c r="AF30" s="493">
        <v>1.88402903291118</v>
      </c>
      <c r="AG30" s="701">
        <v>1.88402903291118</v>
      </c>
    </row>
    <row r="31" spans="1:33" x14ac:dyDescent="0.3">
      <c r="A31" s="1368"/>
      <c r="B31" s="1374"/>
      <c r="C31" s="157" t="s">
        <v>254</v>
      </c>
      <c r="D31" s="781">
        <v>9.6790620050846297</v>
      </c>
      <c r="E31" s="781">
        <v>17.169056599685899</v>
      </c>
      <c r="F31" s="781">
        <v>18.5701716234699</v>
      </c>
      <c r="G31" s="781">
        <v>0.28357360664707398</v>
      </c>
      <c r="H31" s="702">
        <v>0.28357360664707398</v>
      </c>
      <c r="I31" s="781">
        <v>9.6733017668074801</v>
      </c>
      <c r="J31" s="781">
        <v>24.260864842813401</v>
      </c>
      <c r="K31" s="781">
        <v>25.468212606263801</v>
      </c>
      <c r="L31" s="781">
        <v>0.46255599541425102</v>
      </c>
      <c r="M31" s="702">
        <v>0.47423330255947499</v>
      </c>
      <c r="N31" s="781">
        <v>18.683390162879999</v>
      </c>
      <c r="O31" s="781">
        <v>48.1686610375898</v>
      </c>
      <c r="P31" s="781">
        <v>48.177518060740702</v>
      </c>
      <c r="Q31" s="781">
        <v>0.99257185068307896</v>
      </c>
      <c r="R31" s="702">
        <v>0.99257185068307896</v>
      </c>
      <c r="S31" s="836">
        <v>28.698061877272298</v>
      </c>
      <c r="T31" s="781">
        <v>36.711986944583202</v>
      </c>
      <c r="U31" s="781">
        <v>49.353932224546597</v>
      </c>
      <c r="V31" s="781">
        <v>1.34993442161579</v>
      </c>
      <c r="W31" s="702">
        <v>1.34993442161579</v>
      </c>
      <c r="X31" s="836">
        <v>35.143148768336602</v>
      </c>
      <c r="Y31" s="781">
        <v>38.700818387783301</v>
      </c>
      <c r="Z31" s="781">
        <v>42.236879286168801</v>
      </c>
      <c r="AA31" s="781">
        <v>0.97166800404778197</v>
      </c>
      <c r="AB31" s="702">
        <v>0.97166800404778197</v>
      </c>
      <c r="AC31" s="781">
        <v>9.0202519718270509</v>
      </c>
      <c r="AD31" s="781">
        <v>13.7469784363239</v>
      </c>
      <c r="AE31" s="781">
        <v>16.6526914380355</v>
      </c>
      <c r="AF31" s="781">
        <v>0.494735707396741</v>
      </c>
      <c r="AG31" s="702">
        <v>0.494735707396741</v>
      </c>
    </row>
    <row r="32" spans="1:33" ht="15" thickBot="1" x14ac:dyDescent="0.35">
      <c r="A32" s="1368"/>
      <c r="B32" s="1563" t="s">
        <v>1562</v>
      </c>
      <c r="C32" s="137" t="s">
        <v>265</v>
      </c>
      <c r="D32" s="500">
        <v>33.563221290654901</v>
      </c>
      <c r="E32" s="500">
        <v>81.617878354946996</v>
      </c>
      <c r="F32" s="500">
        <v>87.072194450161305</v>
      </c>
      <c r="G32" s="500">
        <v>2.82913026987117</v>
      </c>
      <c r="H32" s="699">
        <v>2.82913026987117</v>
      </c>
      <c r="I32" s="500">
        <v>42.441592877637198</v>
      </c>
      <c r="J32" s="500">
        <v>81.801897619415399</v>
      </c>
      <c r="K32" s="500">
        <v>86.978730461565803</v>
      </c>
      <c r="L32" s="500">
        <v>2.86379407362424</v>
      </c>
      <c r="M32" s="699">
        <v>2.86379407362424</v>
      </c>
      <c r="N32" s="500">
        <v>42.435864985058402</v>
      </c>
      <c r="O32" s="500">
        <v>91.6580686271503</v>
      </c>
      <c r="P32" s="500">
        <v>96.054713487190597</v>
      </c>
      <c r="Q32" s="500">
        <v>2.4590162053387901</v>
      </c>
      <c r="R32" s="699">
        <v>2.4590162053387901</v>
      </c>
      <c r="S32" s="500">
        <v>39.260909818013602</v>
      </c>
      <c r="T32" s="500">
        <v>73.699643637243398</v>
      </c>
      <c r="U32" s="500">
        <v>77.342128202174706</v>
      </c>
      <c r="V32" s="500">
        <v>3.62312588001602</v>
      </c>
      <c r="W32" s="699">
        <v>3.62312588001602</v>
      </c>
      <c r="X32" s="500">
        <v>43.7156717754062</v>
      </c>
      <c r="Y32" s="500">
        <v>85.219576632241399</v>
      </c>
      <c r="Z32" s="500">
        <v>90.1983456367103</v>
      </c>
      <c r="AA32" s="500">
        <v>3.2826315130913999</v>
      </c>
      <c r="AB32" s="699">
        <v>3.2826315130913999</v>
      </c>
      <c r="AC32" s="500">
        <v>40.537121954935998</v>
      </c>
      <c r="AD32" s="500">
        <v>69.515863443053803</v>
      </c>
      <c r="AE32" s="500">
        <v>77.472686169771094</v>
      </c>
      <c r="AF32" s="500">
        <v>2.8618157423411001</v>
      </c>
      <c r="AG32" s="699">
        <v>2.8814486559110599</v>
      </c>
    </row>
    <row r="33" spans="1:33" ht="15" thickBot="1" x14ac:dyDescent="0.35">
      <c r="A33" s="1368"/>
      <c r="B33" s="1373"/>
      <c r="C33" s="139" t="s">
        <v>17</v>
      </c>
      <c r="D33" s="496">
        <v>789</v>
      </c>
      <c r="E33" s="496">
        <v>789</v>
      </c>
      <c r="F33" s="496">
        <v>789</v>
      </c>
      <c r="G33" s="496">
        <v>789</v>
      </c>
      <c r="H33" s="528">
        <v>789</v>
      </c>
      <c r="I33" s="496">
        <v>257</v>
      </c>
      <c r="J33" s="496">
        <v>257</v>
      </c>
      <c r="K33" s="496">
        <v>257</v>
      </c>
      <c r="L33" s="496">
        <v>257</v>
      </c>
      <c r="M33" s="528">
        <v>257</v>
      </c>
      <c r="N33" s="496">
        <v>57</v>
      </c>
      <c r="O33" s="496">
        <v>57</v>
      </c>
      <c r="P33" s="496">
        <v>57</v>
      </c>
      <c r="Q33" s="496">
        <v>57</v>
      </c>
      <c r="R33" s="528">
        <v>57</v>
      </c>
      <c r="S33" s="496">
        <v>43</v>
      </c>
      <c r="T33" s="496">
        <v>43</v>
      </c>
      <c r="U33" s="496">
        <v>43</v>
      </c>
      <c r="V33" s="496">
        <v>43</v>
      </c>
      <c r="W33" s="528">
        <v>43</v>
      </c>
      <c r="X33" s="496">
        <v>54</v>
      </c>
      <c r="Y33" s="496">
        <v>54</v>
      </c>
      <c r="Z33" s="496">
        <v>54</v>
      </c>
      <c r="AA33" s="496">
        <v>54</v>
      </c>
      <c r="AB33" s="528">
        <v>54</v>
      </c>
      <c r="AC33" s="496">
        <v>151</v>
      </c>
      <c r="AD33" s="496">
        <v>151</v>
      </c>
      <c r="AE33" s="496">
        <v>151</v>
      </c>
      <c r="AF33" s="496">
        <v>151</v>
      </c>
      <c r="AG33" s="528">
        <v>151</v>
      </c>
    </row>
    <row r="34" spans="1:33" ht="15" thickBot="1" x14ac:dyDescent="0.35">
      <c r="A34" s="1368"/>
      <c r="B34" s="1373"/>
      <c r="C34" s="139" t="s">
        <v>18</v>
      </c>
      <c r="D34" s="496">
        <v>434</v>
      </c>
      <c r="E34" s="496">
        <v>434</v>
      </c>
      <c r="F34" s="496">
        <v>434</v>
      </c>
      <c r="G34" s="496">
        <v>434</v>
      </c>
      <c r="H34" s="528">
        <v>434</v>
      </c>
      <c r="I34" s="496">
        <v>192</v>
      </c>
      <c r="J34" s="496">
        <v>192</v>
      </c>
      <c r="K34" s="496">
        <v>192</v>
      </c>
      <c r="L34" s="496">
        <v>192</v>
      </c>
      <c r="M34" s="528">
        <v>192</v>
      </c>
      <c r="N34" s="496">
        <v>32</v>
      </c>
      <c r="O34" s="496">
        <v>32</v>
      </c>
      <c r="P34" s="496">
        <v>32</v>
      </c>
      <c r="Q34" s="496">
        <v>32</v>
      </c>
      <c r="R34" s="528">
        <v>32</v>
      </c>
      <c r="S34" s="496">
        <v>57</v>
      </c>
      <c r="T34" s="496">
        <v>57</v>
      </c>
      <c r="U34" s="496">
        <v>57</v>
      </c>
      <c r="V34" s="496">
        <v>57</v>
      </c>
      <c r="W34" s="528">
        <v>57</v>
      </c>
      <c r="X34" s="496">
        <v>30</v>
      </c>
      <c r="Y34" s="496">
        <v>30</v>
      </c>
      <c r="Z34" s="496">
        <v>30</v>
      </c>
      <c r="AA34" s="496">
        <v>30</v>
      </c>
      <c r="AB34" s="528">
        <v>30</v>
      </c>
      <c r="AC34" s="496">
        <v>131</v>
      </c>
      <c r="AD34" s="496">
        <v>131</v>
      </c>
      <c r="AE34" s="496">
        <v>131</v>
      </c>
      <c r="AF34" s="496">
        <v>131</v>
      </c>
      <c r="AG34" s="528">
        <v>131</v>
      </c>
    </row>
    <row r="35" spans="1:33" ht="15" thickBot="1" x14ac:dyDescent="0.35">
      <c r="A35" s="1368"/>
      <c r="B35" s="1373"/>
      <c r="C35" s="139" t="s">
        <v>252</v>
      </c>
      <c r="D35" s="493">
        <v>11.785</v>
      </c>
      <c r="E35" s="496">
        <v>60</v>
      </c>
      <c r="F35" s="496">
        <v>60</v>
      </c>
      <c r="G35" s="496">
        <v>3</v>
      </c>
      <c r="H35" s="528">
        <v>3</v>
      </c>
      <c r="I35" s="493">
        <v>12.102</v>
      </c>
      <c r="J35" s="496">
        <v>60</v>
      </c>
      <c r="K35" s="496">
        <v>60</v>
      </c>
      <c r="L35" s="496">
        <v>2</v>
      </c>
      <c r="M35" s="528">
        <v>2</v>
      </c>
      <c r="N35" s="493">
        <v>24.602</v>
      </c>
      <c r="O35" s="496">
        <v>70</v>
      </c>
      <c r="P35" s="496">
        <v>85</v>
      </c>
      <c r="Q35" s="496">
        <v>2</v>
      </c>
      <c r="R35" s="528">
        <v>2</v>
      </c>
      <c r="S35" s="493">
        <v>11.555</v>
      </c>
      <c r="T35" s="496">
        <v>60</v>
      </c>
      <c r="U35" s="496">
        <v>60</v>
      </c>
      <c r="V35" s="496">
        <v>3</v>
      </c>
      <c r="W35" s="528">
        <v>3</v>
      </c>
      <c r="X35" s="493">
        <v>28.236000000000001</v>
      </c>
      <c r="Y35" s="496">
        <v>68</v>
      </c>
      <c r="Z35" s="496">
        <v>68</v>
      </c>
      <c r="AA35" s="496">
        <v>3</v>
      </c>
      <c r="AB35" s="528">
        <v>3</v>
      </c>
      <c r="AC35" s="493">
        <v>20.428999999999998</v>
      </c>
      <c r="AD35" s="496">
        <v>55</v>
      </c>
      <c r="AE35" s="496">
        <v>60</v>
      </c>
      <c r="AF35" s="496">
        <v>2</v>
      </c>
      <c r="AG35" s="528">
        <v>2</v>
      </c>
    </row>
    <row r="36" spans="1:33" ht="15" thickBot="1" x14ac:dyDescent="0.35">
      <c r="A36" s="1368"/>
      <c r="B36" s="1373"/>
      <c r="C36" s="139" t="s">
        <v>287</v>
      </c>
      <c r="D36" s="493">
        <v>53.736776864206298</v>
      </c>
      <c r="E36" s="493">
        <v>89.412101304010903</v>
      </c>
      <c r="F36" s="493">
        <v>93.537643511958606</v>
      </c>
      <c r="G36" s="493">
        <v>2.0825133961840598</v>
      </c>
      <c r="H36" s="701">
        <v>2.0825133961840598</v>
      </c>
      <c r="I36" s="493">
        <v>68.538954397755305</v>
      </c>
      <c r="J36" s="493">
        <v>82.466709283496698</v>
      </c>
      <c r="K36" s="493">
        <v>91.118296278020395</v>
      </c>
      <c r="L36" s="493">
        <v>2.2198936042241</v>
      </c>
      <c r="M36" s="701">
        <v>2.2198936042241</v>
      </c>
      <c r="N36" s="493">
        <v>56.978637526461803</v>
      </c>
      <c r="O36" s="493">
        <v>86.195611544189305</v>
      </c>
      <c r="P36" s="493">
        <v>90.217691977733395</v>
      </c>
      <c r="Q36" s="493">
        <v>2.3105640322531</v>
      </c>
      <c r="R36" s="701">
        <v>2.3105640322531</v>
      </c>
      <c r="S36" s="493">
        <v>49.823921342064303</v>
      </c>
      <c r="T36" s="493">
        <v>61.634149883838099</v>
      </c>
      <c r="U36" s="493">
        <v>66.342406579605594</v>
      </c>
      <c r="V36" s="493">
        <v>2.0814885689665998</v>
      </c>
      <c r="W36" s="701">
        <v>2.0814885689665998</v>
      </c>
      <c r="X36" s="493">
        <v>44.109838750002901</v>
      </c>
      <c r="Y36" s="493">
        <v>89.617251566838107</v>
      </c>
      <c r="Z36" s="493">
        <v>93.023090447347698</v>
      </c>
      <c r="AA36" s="493">
        <v>2.49202774405531</v>
      </c>
      <c r="AB36" s="701">
        <v>2.49202774405531</v>
      </c>
      <c r="AC36" s="493">
        <v>51.731304448428503</v>
      </c>
      <c r="AD36" s="493">
        <v>73.759323467989702</v>
      </c>
      <c r="AE36" s="493">
        <v>87.784356321678899</v>
      </c>
      <c r="AF36" s="493">
        <v>2.2927472180770501</v>
      </c>
      <c r="AG36" s="701">
        <v>2.2850455364748901</v>
      </c>
    </row>
    <row r="37" spans="1:33" x14ac:dyDescent="0.3">
      <c r="A37" s="1368"/>
      <c r="B37" s="1374"/>
      <c r="C37" s="157" t="s">
        <v>254</v>
      </c>
      <c r="D37" s="781">
        <v>4.8372385214748501</v>
      </c>
      <c r="E37" s="781">
        <v>8.04863421203558</v>
      </c>
      <c r="F37" s="781">
        <v>8.4200043025917104</v>
      </c>
      <c r="G37" s="781">
        <v>0.18746219273562101</v>
      </c>
      <c r="H37" s="702">
        <v>0.18746219273562101</v>
      </c>
      <c r="I37" s="781">
        <v>9.2759332333413198</v>
      </c>
      <c r="J37" s="781">
        <v>11.1608893950699</v>
      </c>
      <c r="K37" s="781">
        <v>12.3317789137211</v>
      </c>
      <c r="L37" s="781">
        <v>0.30043622694335298</v>
      </c>
      <c r="M37" s="702">
        <v>0.30043622694335298</v>
      </c>
      <c r="N37" s="781">
        <v>18.888950331884899</v>
      </c>
      <c r="O37" s="781">
        <v>28.574650008584399</v>
      </c>
      <c r="P37" s="781">
        <v>29.908007225221599</v>
      </c>
      <c r="Q37" s="781">
        <v>0.765973549711496</v>
      </c>
      <c r="R37" s="702">
        <v>0.765973549711496</v>
      </c>
      <c r="S37" s="781">
        <v>12.375741546896901</v>
      </c>
      <c r="T37" s="781">
        <v>15.3092789342759</v>
      </c>
      <c r="U37" s="781">
        <v>16.4787607099721</v>
      </c>
      <c r="V37" s="781">
        <v>0.51702001505455297</v>
      </c>
      <c r="W37" s="702">
        <v>0.51702001505455297</v>
      </c>
      <c r="X37" s="781">
        <v>15.1023870524267</v>
      </c>
      <c r="Y37" s="781">
        <v>30.683277429505299</v>
      </c>
      <c r="Z37" s="781">
        <v>31.849373213785501</v>
      </c>
      <c r="AA37" s="781">
        <v>0.85322387482331297</v>
      </c>
      <c r="AB37" s="702">
        <v>0.85322387482331297</v>
      </c>
      <c r="AC37" s="781">
        <v>8.4759529141964407</v>
      </c>
      <c r="AD37" s="781">
        <v>12.085149589083199</v>
      </c>
      <c r="AE37" s="781">
        <v>14.383091219502299</v>
      </c>
      <c r="AF37" s="781">
        <v>0.37565682272615297</v>
      </c>
      <c r="AG37" s="702">
        <v>0.37439493514539102</v>
      </c>
    </row>
    <row r="38" spans="1:33" ht="15" thickBot="1" x14ac:dyDescent="0.35">
      <c r="A38" s="1368"/>
      <c r="B38" s="1563" t="s">
        <v>1161</v>
      </c>
      <c r="C38" s="137" t="s">
        <v>265</v>
      </c>
      <c r="D38" s="500">
        <v>38.177046566443401</v>
      </c>
      <c r="E38" s="500">
        <v>88.233152262012794</v>
      </c>
      <c r="F38" s="500">
        <v>96.546144686956595</v>
      </c>
      <c r="G38" s="500">
        <v>2.90875554246034</v>
      </c>
      <c r="H38" s="699">
        <v>2.9118353171798401</v>
      </c>
      <c r="I38" s="500">
        <v>32.564047943366901</v>
      </c>
      <c r="J38" s="500">
        <v>82.982008655287402</v>
      </c>
      <c r="K38" s="500">
        <v>91.756147684964404</v>
      </c>
      <c r="L38" s="500">
        <v>2.8428562640907402</v>
      </c>
      <c r="M38" s="699">
        <v>2.8428562640907402</v>
      </c>
      <c r="N38" s="500">
        <v>22.917363735101699</v>
      </c>
      <c r="O38" s="500">
        <v>56.7974177161244</v>
      </c>
      <c r="P38" s="500">
        <v>61.9799661481877</v>
      </c>
      <c r="Q38" s="500">
        <v>2.6934573546381602</v>
      </c>
      <c r="R38" s="699">
        <v>2.6934573546381602</v>
      </c>
      <c r="S38" s="500">
        <v>45.509363532716897</v>
      </c>
      <c r="T38" s="500">
        <v>119.54256113876301</v>
      </c>
      <c r="U38" s="500">
        <v>131.73365063126499</v>
      </c>
      <c r="V38" s="500">
        <v>3.0322466405002402</v>
      </c>
      <c r="W38" s="699">
        <v>3.0322466405002402</v>
      </c>
      <c r="X38" s="674">
        <v>19.115854450338801</v>
      </c>
      <c r="Y38" s="500">
        <v>52.459932502603301</v>
      </c>
      <c r="Z38" s="500">
        <v>54.765456297805798</v>
      </c>
      <c r="AA38" s="500">
        <v>2.6276635064774698</v>
      </c>
      <c r="AB38" s="699">
        <v>2.6276635064774698</v>
      </c>
      <c r="AC38" s="500">
        <v>38.610428615289699</v>
      </c>
      <c r="AD38" s="500">
        <v>86.307311682503595</v>
      </c>
      <c r="AE38" s="500">
        <v>93.493202660727903</v>
      </c>
      <c r="AF38" s="500">
        <v>3.0564063694185002</v>
      </c>
      <c r="AG38" s="699">
        <v>3.0648434212138298</v>
      </c>
    </row>
    <row r="39" spans="1:33" ht="15" thickBot="1" x14ac:dyDescent="0.35">
      <c r="A39" s="1368"/>
      <c r="B39" s="1373"/>
      <c r="C39" s="139" t="s">
        <v>17</v>
      </c>
      <c r="D39" s="496">
        <v>651</v>
      </c>
      <c r="E39" s="496">
        <v>651</v>
      </c>
      <c r="F39" s="496">
        <v>651</v>
      </c>
      <c r="G39" s="496">
        <v>651</v>
      </c>
      <c r="H39" s="528">
        <v>651</v>
      </c>
      <c r="I39" s="496">
        <v>224</v>
      </c>
      <c r="J39" s="496">
        <v>224</v>
      </c>
      <c r="K39" s="496">
        <v>224</v>
      </c>
      <c r="L39" s="496">
        <v>224</v>
      </c>
      <c r="M39" s="528">
        <v>224</v>
      </c>
      <c r="N39" s="496">
        <v>67</v>
      </c>
      <c r="O39" s="496">
        <v>67</v>
      </c>
      <c r="P39" s="496">
        <v>67</v>
      </c>
      <c r="Q39" s="496">
        <v>67</v>
      </c>
      <c r="R39" s="528">
        <v>67</v>
      </c>
      <c r="S39" s="496">
        <v>45</v>
      </c>
      <c r="T39" s="496">
        <v>45</v>
      </c>
      <c r="U39" s="496">
        <v>45</v>
      </c>
      <c r="V39" s="496">
        <v>45</v>
      </c>
      <c r="W39" s="528">
        <v>45</v>
      </c>
      <c r="X39" s="529">
        <v>60</v>
      </c>
      <c r="Y39" s="496">
        <v>60</v>
      </c>
      <c r="Z39" s="496">
        <v>60</v>
      </c>
      <c r="AA39" s="496">
        <v>60</v>
      </c>
      <c r="AB39" s="528">
        <v>60</v>
      </c>
      <c r="AC39" s="496">
        <v>198</v>
      </c>
      <c r="AD39" s="496">
        <v>198</v>
      </c>
      <c r="AE39" s="496">
        <v>198</v>
      </c>
      <c r="AF39" s="496">
        <v>198</v>
      </c>
      <c r="AG39" s="528">
        <v>198</v>
      </c>
    </row>
    <row r="40" spans="1:33" ht="15" thickBot="1" x14ac:dyDescent="0.35">
      <c r="A40" s="1368"/>
      <c r="B40" s="1373"/>
      <c r="C40" s="139" t="s">
        <v>18</v>
      </c>
      <c r="D40" s="496">
        <v>547</v>
      </c>
      <c r="E40" s="496">
        <v>547</v>
      </c>
      <c r="F40" s="496">
        <v>547</v>
      </c>
      <c r="G40" s="496">
        <v>547</v>
      </c>
      <c r="H40" s="528">
        <v>547</v>
      </c>
      <c r="I40" s="496">
        <v>227</v>
      </c>
      <c r="J40" s="496">
        <v>227</v>
      </c>
      <c r="K40" s="496">
        <v>227</v>
      </c>
      <c r="L40" s="496">
        <v>227</v>
      </c>
      <c r="M40" s="528">
        <v>227</v>
      </c>
      <c r="N40" s="496">
        <v>56</v>
      </c>
      <c r="O40" s="496">
        <v>56</v>
      </c>
      <c r="P40" s="496">
        <v>56</v>
      </c>
      <c r="Q40" s="496">
        <v>56</v>
      </c>
      <c r="R40" s="528">
        <v>56</v>
      </c>
      <c r="S40" s="496">
        <v>76</v>
      </c>
      <c r="T40" s="496">
        <v>76</v>
      </c>
      <c r="U40" s="496">
        <v>76</v>
      </c>
      <c r="V40" s="496">
        <v>76</v>
      </c>
      <c r="W40" s="528">
        <v>76</v>
      </c>
      <c r="X40" s="529">
        <v>45</v>
      </c>
      <c r="Y40" s="496">
        <v>45</v>
      </c>
      <c r="Z40" s="496">
        <v>45</v>
      </c>
      <c r="AA40" s="496">
        <v>45</v>
      </c>
      <c r="AB40" s="528">
        <v>45</v>
      </c>
      <c r="AC40" s="496">
        <v>237</v>
      </c>
      <c r="AD40" s="496">
        <v>237</v>
      </c>
      <c r="AE40" s="496">
        <v>237</v>
      </c>
      <c r="AF40" s="496">
        <v>237</v>
      </c>
      <c r="AG40" s="528">
        <v>237</v>
      </c>
    </row>
    <row r="41" spans="1:33" ht="15" thickBot="1" x14ac:dyDescent="0.35">
      <c r="A41" s="1368"/>
      <c r="B41" s="1373"/>
      <c r="C41" s="139" t="s">
        <v>252</v>
      </c>
      <c r="D41" s="493">
        <v>14.914</v>
      </c>
      <c r="E41" s="496">
        <v>60</v>
      </c>
      <c r="F41" s="496">
        <v>63</v>
      </c>
      <c r="G41" s="496">
        <v>3</v>
      </c>
      <c r="H41" s="528">
        <v>3</v>
      </c>
      <c r="I41" s="493">
        <v>9.5050000000000008</v>
      </c>
      <c r="J41" s="496">
        <v>56</v>
      </c>
      <c r="K41" s="496">
        <v>60</v>
      </c>
      <c r="L41" s="496">
        <v>3</v>
      </c>
      <c r="M41" s="528">
        <v>3</v>
      </c>
      <c r="N41" s="493">
        <v>12.895</v>
      </c>
      <c r="O41" s="496">
        <v>50</v>
      </c>
      <c r="P41" s="496">
        <v>50</v>
      </c>
      <c r="Q41" s="496">
        <v>2</v>
      </c>
      <c r="R41" s="528">
        <v>2</v>
      </c>
      <c r="S41" s="493">
        <v>10.515000000000001</v>
      </c>
      <c r="T41" s="496">
        <v>70</v>
      </c>
      <c r="U41" s="496">
        <v>70</v>
      </c>
      <c r="V41" s="496">
        <v>3</v>
      </c>
      <c r="W41" s="528">
        <v>3</v>
      </c>
      <c r="X41" s="661">
        <v>5.4909999999999997</v>
      </c>
      <c r="Y41" s="496">
        <v>30</v>
      </c>
      <c r="Z41" s="496">
        <v>30</v>
      </c>
      <c r="AA41" s="496">
        <v>2</v>
      </c>
      <c r="AB41" s="528">
        <v>2</v>
      </c>
      <c r="AC41" s="493">
        <v>15.87</v>
      </c>
      <c r="AD41" s="496">
        <v>65</v>
      </c>
      <c r="AE41" s="496">
        <v>70</v>
      </c>
      <c r="AF41" s="496">
        <v>3</v>
      </c>
      <c r="AG41" s="528">
        <v>3</v>
      </c>
    </row>
    <row r="42" spans="1:33" ht="15" thickBot="1" x14ac:dyDescent="0.35">
      <c r="A42" s="1368"/>
      <c r="B42" s="1373"/>
      <c r="C42" s="139" t="s">
        <v>287</v>
      </c>
      <c r="D42" s="493">
        <v>61.146506186272603</v>
      </c>
      <c r="E42" s="493">
        <v>96.480158017572705</v>
      </c>
      <c r="F42" s="493">
        <v>108.97285682270901</v>
      </c>
      <c r="G42" s="493">
        <v>1.9457804735705799</v>
      </c>
      <c r="H42" s="701">
        <v>1.94512976114923</v>
      </c>
      <c r="I42" s="493">
        <v>62.774994192592402</v>
      </c>
      <c r="J42" s="493">
        <v>96.699787980270401</v>
      </c>
      <c r="K42" s="493">
        <v>107.00832552433</v>
      </c>
      <c r="L42" s="493">
        <v>1.9410709654341101</v>
      </c>
      <c r="M42" s="701">
        <v>1.9410709654341101</v>
      </c>
      <c r="N42" s="493">
        <v>25.1050363388741</v>
      </c>
      <c r="O42" s="493">
        <v>47.399724165595003</v>
      </c>
      <c r="P42" s="493">
        <v>53.399701044353897</v>
      </c>
      <c r="Q42" s="493">
        <v>1.81514661624401</v>
      </c>
      <c r="R42" s="701">
        <v>1.81514661624401</v>
      </c>
      <c r="S42" s="493">
        <v>93.218557317920499</v>
      </c>
      <c r="T42" s="493">
        <v>146.049511035395</v>
      </c>
      <c r="U42" s="493">
        <v>161.802690799609</v>
      </c>
      <c r="V42" s="493">
        <v>1.9714842693575301</v>
      </c>
      <c r="W42" s="701">
        <v>1.9714842693575301</v>
      </c>
      <c r="X42" s="661">
        <v>38.474889597631602</v>
      </c>
      <c r="Y42" s="493">
        <v>56.1815728425156</v>
      </c>
      <c r="Z42" s="493">
        <v>58.882823554869397</v>
      </c>
      <c r="AA42" s="493">
        <v>1.8277638404057901</v>
      </c>
      <c r="AB42" s="701">
        <v>1.8277638404057901</v>
      </c>
      <c r="AC42" s="493">
        <v>54.188915832153199</v>
      </c>
      <c r="AD42" s="493">
        <v>90.465424029825698</v>
      </c>
      <c r="AE42" s="493">
        <v>97.188440562064798</v>
      </c>
      <c r="AF42" s="493">
        <v>1.97899712519398</v>
      </c>
      <c r="AG42" s="701">
        <v>1.9778983844434299</v>
      </c>
    </row>
    <row r="43" spans="1:33" x14ac:dyDescent="0.3">
      <c r="A43" s="1368"/>
      <c r="B43" s="1374"/>
      <c r="C43" s="157" t="s">
        <v>254</v>
      </c>
      <c r="D43" s="781">
        <v>4.9028514810928296</v>
      </c>
      <c r="E43" s="781">
        <v>7.7359756940409001</v>
      </c>
      <c r="F43" s="781">
        <v>8.7376657440499592</v>
      </c>
      <c r="G43" s="781">
        <v>0.15601664382369401</v>
      </c>
      <c r="H43" s="702">
        <v>0.15596446837561501</v>
      </c>
      <c r="I43" s="781">
        <v>7.8134800251565197</v>
      </c>
      <c r="J43" s="781">
        <v>12.0360323650953</v>
      </c>
      <c r="K43" s="781">
        <v>13.3191157524386</v>
      </c>
      <c r="L43" s="781">
        <v>0.24160128425181701</v>
      </c>
      <c r="M43" s="702">
        <v>0.24160128425181701</v>
      </c>
      <c r="N43" s="781">
        <v>6.2912594312760497</v>
      </c>
      <c r="O43" s="781">
        <v>11.8782525415001</v>
      </c>
      <c r="P43" s="781">
        <v>13.381831768249899</v>
      </c>
      <c r="Q43" s="781">
        <v>0.45487121047943901</v>
      </c>
      <c r="R43" s="702">
        <v>0.45487121047943901</v>
      </c>
      <c r="S43" s="781">
        <v>20.052398874415999</v>
      </c>
      <c r="T43" s="781">
        <v>31.416953179258801</v>
      </c>
      <c r="U43" s="781">
        <v>34.8056458737301</v>
      </c>
      <c r="V43" s="781">
        <v>0.42408925949118798</v>
      </c>
      <c r="W43" s="702">
        <v>0.42408925949118798</v>
      </c>
      <c r="X43" s="836">
        <v>10.755779220259299</v>
      </c>
      <c r="Y43" s="781">
        <v>15.705739511159299</v>
      </c>
      <c r="Z43" s="781">
        <v>16.460882841900201</v>
      </c>
      <c r="AA43" s="781">
        <v>0.51095726432930699</v>
      </c>
      <c r="AB43" s="702">
        <v>0.51095726432930699</v>
      </c>
      <c r="AC43" s="781">
        <v>6.6009591131321503</v>
      </c>
      <c r="AD43" s="781">
        <v>11.0199393363525</v>
      </c>
      <c r="AE43" s="781">
        <v>11.838895696056801</v>
      </c>
      <c r="AF43" s="781">
        <v>0.24106920959397399</v>
      </c>
      <c r="AG43" s="702">
        <v>0.240935367780404</v>
      </c>
    </row>
    <row r="44" spans="1:33" ht="15" thickBot="1" x14ac:dyDescent="0.35">
      <c r="A44" s="1368"/>
      <c r="B44" s="1563" t="s">
        <v>1162</v>
      </c>
      <c r="C44" s="137" t="s">
        <v>265</v>
      </c>
      <c r="D44" s="500">
        <v>25.095708094555398</v>
      </c>
      <c r="E44" s="500">
        <v>78.468999072537102</v>
      </c>
      <c r="F44" s="500">
        <v>84.5453773843482</v>
      </c>
      <c r="G44" s="500">
        <v>2.3542262231586601</v>
      </c>
      <c r="H44" s="699">
        <v>2.3542262231586601</v>
      </c>
      <c r="I44" s="500">
        <v>24.8573208958428</v>
      </c>
      <c r="J44" s="500">
        <v>73.857511461931296</v>
      </c>
      <c r="K44" s="500">
        <v>78.035453477980695</v>
      </c>
      <c r="L44" s="500">
        <v>2.19457243600844</v>
      </c>
      <c r="M44" s="699">
        <v>2.19457243600844</v>
      </c>
      <c r="N44" s="500">
        <v>16.1132825422991</v>
      </c>
      <c r="O44" s="500">
        <v>73.239102919591105</v>
      </c>
      <c r="P44" s="500">
        <v>75.418767398851301</v>
      </c>
      <c r="Q44" s="500">
        <v>2.7202057339327101</v>
      </c>
      <c r="R44" s="699">
        <v>2.7518418731130101</v>
      </c>
      <c r="S44" s="674">
        <v>27.509071601111099</v>
      </c>
      <c r="T44" s="500">
        <v>70.139598420545994</v>
      </c>
      <c r="U44" s="500">
        <v>75.543438939648595</v>
      </c>
      <c r="V44" s="500">
        <v>2.7545733110398101</v>
      </c>
      <c r="W44" s="699">
        <v>2.7545733110398101</v>
      </c>
      <c r="X44" s="674">
        <v>10.016604032978</v>
      </c>
      <c r="Y44" s="500">
        <v>52.020152626564602</v>
      </c>
      <c r="Z44" s="500">
        <v>54.1025758170749</v>
      </c>
      <c r="AA44" s="500">
        <v>1.9111425524638801</v>
      </c>
      <c r="AB44" s="699">
        <v>1.9111425524638801</v>
      </c>
      <c r="AC44" s="500">
        <v>17.555255301284301</v>
      </c>
      <c r="AD44" s="500">
        <v>70.040896573934702</v>
      </c>
      <c r="AE44" s="500">
        <v>72.709142119140907</v>
      </c>
      <c r="AF44" s="500">
        <v>2.5556435974716201</v>
      </c>
      <c r="AG44" s="699">
        <v>2.5556435974716201</v>
      </c>
    </row>
    <row r="45" spans="1:33" ht="15" thickBot="1" x14ac:dyDescent="0.35">
      <c r="A45" s="1368"/>
      <c r="B45" s="1373"/>
      <c r="C45" s="139" t="s">
        <v>17</v>
      </c>
      <c r="D45" s="496">
        <v>424</v>
      </c>
      <c r="E45" s="496">
        <v>424</v>
      </c>
      <c r="F45" s="496">
        <v>424</v>
      </c>
      <c r="G45" s="496">
        <v>424</v>
      </c>
      <c r="H45" s="528">
        <v>424</v>
      </c>
      <c r="I45" s="496">
        <v>112</v>
      </c>
      <c r="J45" s="496">
        <v>112</v>
      </c>
      <c r="K45" s="496">
        <v>112</v>
      </c>
      <c r="L45" s="496">
        <v>112</v>
      </c>
      <c r="M45" s="528">
        <v>112</v>
      </c>
      <c r="N45" s="496">
        <v>47</v>
      </c>
      <c r="O45" s="496">
        <v>47</v>
      </c>
      <c r="P45" s="496">
        <v>47</v>
      </c>
      <c r="Q45" s="496">
        <v>47</v>
      </c>
      <c r="R45" s="528">
        <v>47</v>
      </c>
      <c r="S45" s="529">
        <v>26</v>
      </c>
      <c r="T45" s="496">
        <v>26</v>
      </c>
      <c r="U45" s="496">
        <v>26</v>
      </c>
      <c r="V45" s="496">
        <v>26</v>
      </c>
      <c r="W45" s="528">
        <v>26</v>
      </c>
      <c r="X45" s="529">
        <v>34</v>
      </c>
      <c r="Y45" s="496">
        <v>34</v>
      </c>
      <c r="Z45" s="496">
        <v>34</v>
      </c>
      <c r="AA45" s="496">
        <v>34</v>
      </c>
      <c r="AB45" s="528">
        <v>34</v>
      </c>
      <c r="AC45" s="496">
        <v>120</v>
      </c>
      <c r="AD45" s="496">
        <v>120</v>
      </c>
      <c r="AE45" s="496">
        <v>120</v>
      </c>
      <c r="AF45" s="496">
        <v>120</v>
      </c>
      <c r="AG45" s="528">
        <v>120</v>
      </c>
    </row>
    <row r="46" spans="1:33" ht="15" thickBot="1" x14ac:dyDescent="0.35">
      <c r="A46" s="1368"/>
      <c r="B46" s="1373"/>
      <c r="C46" s="139" t="s">
        <v>18</v>
      </c>
      <c r="D46" s="496">
        <v>438</v>
      </c>
      <c r="E46" s="496">
        <v>438</v>
      </c>
      <c r="F46" s="496">
        <v>438</v>
      </c>
      <c r="G46" s="496">
        <v>438</v>
      </c>
      <c r="H46" s="528">
        <v>438</v>
      </c>
      <c r="I46" s="496">
        <v>157</v>
      </c>
      <c r="J46" s="496">
        <v>157</v>
      </c>
      <c r="K46" s="496">
        <v>157</v>
      </c>
      <c r="L46" s="496">
        <v>157</v>
      </c>
      <c r="M46" s="528">
        <v>157</v>
      </c>
      <c r="N46" s="496">
        <v>50</v>
      </c>
      <c r="O46" s="496">
        <v>50</v>
      </c>
      <c r="P46" s="496">
        <v>50</v>
      </c>
      <c r="Q46" s="496">
        <v>50</v>
      </c>
      <c r="R46" s="528">
        <v>50</v>
      </c>
      <c r="S46" s="529">
        <v>57</v>
      </c>
      <c r="T46" s="496">
        <v>57</v>
      </c>
      <c r="U46" s="496">
        <v>57</v>
      </c>
      <c r="V46" s="496">
        <v>57</v>
      </c>
      <c r="W46" s="528">
        <v>57</v>
      </c>
      <c r="X46" s="529">
        <v>33</v>
      </c>
      <c r="Y46" s="496">
        <v>33</v>
      </c>
      <c r="Z46" s="496">
        <v>33</v>
      </c>
      <c r="AA46" s="496">
        <v>33</v>
      </c>
      <c r="AB46" s="528">
        <v>33</v>
      </c>
      <c r="AC46" s="496">
        <v>181</v>
      </c>
      <c r="AD46" s="496">
        <v>181</v>
      </c>
      <c r="AE46" s="496">
        <v>181</v>
      </c>
      <c r="AF46" s="496">
        <v>181</v>
      </c>
      <c r="AG46" s="528">
        <v>181</v>
      </c>
    </row>
    <row r="47" spans="1:33" ht="15" thickBot="1" x14ac:dyDescent="0.35">
      <c r="A47" s="1368"/>
      <c r="B47" s="1373"/>
      <c r="C47" s="139" t="s">
        <v>252</v>
      </c>
      <c r="D47" s="493">
        <v>6.2380000000000004</v>
      </c>
      <c r="E47" s="496">
        <v>53</v>
      </c>
      <c r="F47" s="496">
        <v>60</v>
      </c>
      <c r="G47" s="496">
        <v>2</v>
      </c>
      <c r="H47" s="528">
        <v>2</v>
      </c>
      <c r="I47" s="493">
        <v>6.5919999999999996</v>
      </c>
      <c r="J47" s="496">
        <v>42</v>
      </c>
      <c r="K47" s="496">
        <v>45</v>
      </c>
      <c r="L47" s="496">
        <v>2</v>
      </c>
      <c r="M47" s="528">
        <v>2</v>
      </c>
      <c r="N47" s="493">
        <v>7.0739999999999998</v>
      </c>
      <c r="O47" s="496">
        <v>55</v>
      </c>
      <c r="P47" s="496">
        <v>64</v>
      </c>
      <c r="Q47" s="496">
        <v>2</v>
      </c>
      <c r="R47" s="528">
        <v>2</v>
      </c>
      <c r="S47" s="661">
        <v>8.766</v>
      </c>
      <c r="T47" s="496">
        <v>58</v>
      </c>
      <c r="U47" s="496">
        <v>60</v>
      </c>
      <c r="V47" s="496">
        <v>2</v>
      </c>
      <c r="W47" s="528">
        <v>2</v>
      </c>
      <c r="X47" s="661">
        <v>2.5</v>
      </c>
      <c r="Y47" s="496">
        <v>40</v>
      </c>
      <c r="Z47" s="496">
        <v>40</v>
      </c>
      <c r="AA47" s="496">
        <v>2</v>
      </c>
      <c r="AB47" s="528">
        <v>2</v>
      </c>
      <c r="AC47" s="493">
        <v>5.7249999999999996</v>
      </c>
      <c r="AD47" s="496">
        <v>46</v>
      </c>
      <c r="AE47" s="496">
        <v>49</v>
      </c>
      <c r="AF47" s="496">
        <v>2</v>
      </c>
      <c r="AG47" s="528">
        <v>2</v>
      </c>
    </row>
    <row r="48" spans="1:33" ht="15" thickBot="1" x14ac:dyDescent="0.35">
      <c r="A48" s="1368"/>
      <c r="B48" s="1373"/>
      <c r="C48" s="139" t="s">
        <v>287</v>
      </c>
      <c r="D48" s="493">
        <v>45.751584659349497</v>
      </c>
      <c r="E48" s="493">
        <v>87.826997979748995</v>
      </c>
      <c r="F48" s="493">
        <v>93.743832874020299</v>
      </c>
      <c r="G48" s="493">
        <v>1.80754459426602</v>
      </c>
      <c r="H48" s="701">
        <v>1.80754459426602</v>
      </c>
      <c r="I48" s="493">
        <v>55.849404013119397</v>
      </c>
      <c r="J48" s="493">
        <v>94.372268611250902</v>
      </c>
      <c r="K48" s="493">
        <v>99.401123758403799</v>
      </c>
      <c r="L48" s="493">
        <v>1.6886496928511801</v>
      </c>
      <c r="M48" s="701">
        <v>1.6886496928511801</v>
      </c>
      <c r="N48" s="493">
        <v>28.643559667587901</v>
      </c>
      <c r="O48" s="493">
        <v>59.507277714860898</v>
      </c>
      <c r="P48" s="493">
        <v>60.466200771936101</v>
      </c>
      <c r="Q48" s="493">
        <v>1.8669809831216799</v>
      </c>
      <c r="R48" s="701">
        <v>1.8801444109960199</v>
      </c>
      <c r="S48" s="661">
        <v>56.152525443148697</v>
      </c>
      <c r="T48" s="493">
        <v>73.812844041164993</v>
      </c>
      <c r="U48" s="493">
        <v>84.584853240353496</v>
      </c>
      <c r="V48" s="493">
        <v>2.2368647879951702</v>
      </c>
      <c r="W48" s="701">
        <v>2.2368647879951702</v>
      </c>
      <c r="X48" s="661">
        <v>22.287512362151102</v>
      </c>
      <c r="Y48" s="493">
        <v>61.423367629612201</v>
      </c>
      <c r="Z48" s="493">
        <v>62.000475845008403</v>
      </c>
      <c r="AA48" s="493">
        <v>1.9133313143067201</v>
      </c>
      <c r="AB48" s="701">
        <v>1.9133313143067201</v>
      </c>
      <c r="AC48" s="493">
        <v>37.433555554661197</v>
      </c>
      <c r="AD48" s="493">
        <v>79.058423518628999</v>
      </c>
      <c r="AE48" s="493">
        <v>81.572270746962403</v>
      </c>
      <c r="AF48" s="493">
        <v>1.8560468966656001</v>
      </c>
      <c r="AG48" s="701">
        <v>1.8560468966656001</v>
      </c>
    </row>
    <row r="49" spans="1:33" x14ac:dyDescent="0.3">
      <c r="A49" s="1368"/>
      <c r="B49" s="1374"/>
      <c r="C49" s="157" t="s">
        <v>254</v>
      </c>
      <c r="D49" s="781">
        <v>4.0995844705181002</v>
      </c>
      <c r="E49" s="781">
        <v>7.8697645052262599</v>
      </c>
      <c r="F49" s="781">
        <v>8.3999442711902201</v>
      </c>
      <c r="G49" s="781">
        <v>0.16196557569744499</v>
      </c>
      <c r="H49" s="702">
        <v>0.16196557569744499</v>
      </c>
      <c r="I49" s="781">
        <v>8.3587140893436906</v>
      </c>
      <c r="J49" s="781">
        <v>14.1242476123629</v>
      </c>
      <c r="K49" s="781">
        <v>14.8768923919186</v>
      </c>
      <c r="L49" s="781">
        <v>0.25273215048607101</v>
      </c>
      <c r="M49" s="702">
        <v>0.25273215048607101</v>
      </c>
      <c r="N49" s="781">
        <v>7.5964859726690399</v>
      </c>
      <c r="O49" s="781">
        <v>15.7817745307746</v>
      </c>
      <c r="P49" s="781">
        <v>16.0360880880446</v>
      </c>
      <c r="Q49" s="781">
        <v>0.49513730186168498</v>
      </c>
      <c r="R49" s="702">
        <v>0.49862834125623601</v>
      </c>
      <c r="S49" s="836">
        <v>13.9477006901755</v>
      </c>
      <c r="T49" s="781">
        <v>18.3343393311687</v>
      </c>
      <c r="U49" s="781">
        <v>21.009993880209699</v>
      </c>
      <c r="V49" s="781">
        <v>0.55561384463352304</v>
      </c>
      <c r="W49" s="702">
        <v>0.55561384463352304</v>
      </c>
      <c r="X49" s="836">
        <v>7.2757100069106597</v>
      </c>
      <c r="Y49" s="781">
        <v>20.051524964259801</v>
      </c>
      <c r="Z49" s="781">
        <v>20.239920687820199</v>
      </c>
      <c r="AA49" s="781">
        <v>0.62460285220873002</v>
      </c>
      <c r="AB49" s="702">
        <v>0.62460285220873002</v>
      </c>
      <c r="AC49" s="781">
        <v>5.2178614837185897</v>
      </c>
      <c r="AD49" s="781">
        <v>11.019949799826099</v>
      </c>
      <c r="AE49" s="781">
        <v>11.370354842422699</v>
      </c>
      <c r="AF49" s="781">
        <v>0.25871428643600802</v>
      </c>
      <c r="AG49" s="702">
        <v>0.25871428643600802</v>
      </c>
    </row>
    <row r="50" spans="1:33" ht="15" thickBot="1" x14ac:dyDescent="0.35">
      <c r="A50" s="514"/>
      <c r="B50" s="1563" t="s">
        <v>1563</v>
      </c>
      <c r="C50" s="137" t="s">
        <v>265</v>
      </c>
      <c r="D50" s="500">
        <v>11.034615895266899</v>
      </c>
      <c r="E50" s="500">
        <v>38.405735427970399</v>
      </c>
      <c r="F50" s="500">
        <v>41.565104037369501</v>
      </c>
      <c r="G50" s="500">
        <v>1.4109312097073801</v>
      </c>
      <c r="H50" s="699">
        <v>1.4109312097073801</v>
      </c>
      <c r="I50" s="674">
        <v>8.6384892560573707</v>
      </c>
      <c r="J50" s="500">
        <v>39.880047177431003</v>
      </c>
      <c r="K50" s="500">
        <v>43.206959740679402</v>
      </c>
      <c r="L50" s="500">
        <v>1.5550649563458001</v>
      </c>
      <c r="M50" s="699">
        <v>1.5550649563458001</v>
      </c>
      <c r="N50" s="674">
        <v>20.769714985839698</v>
      </c>
      <c r="O50" s="674">
        <v>48.178311345257598</v>
      </c>
      <c r="P50" s="674">
        <v>49.564454371782404</v>
      </c>
      <c r="Q50" s="500">
        <v>1.6839930730721699</v>
      </c>
      <c r="R50" s="699">
        <v>1.6839930730721699</v>
      </c>
      <c r="S50" s="674">
        <v>2.4859923513439499</v>
      </c>
      <c r="T50" s="500">
        <v>20.0464412134518</v>
      </c>
      <c r="U50" s="500">
        <v>21.895666666477599</v>
      </c>
      <c r="V50" s="500">
        <v>1.0580744594112701</v>
      </c>
      <c r="W50" s="699">
        <v>1.0580744594112701</v>
      </c>
      <c r="X50" s="674">
        <v>7.9709114240355703</v>
      </c>
      <c r="Y50" s="500">
        <v>36.341424377626403</v>
      </c>
      <c r="Z50" s="500">
        <v>36.5627801543448</v>
      </c>
      <c r="AA50" s="500">
        <v>1.71946016836601</v>
      </c>
      <c r="AB50" s="699">
        <v>1.71946016836601</v>
      </c>
      <c r="AC50" s="674">
        <v>16.406059178522298</v>
      </c>
      <c r="AD50" s="500">
        <v>43.1596372961762</v>
      </c>
      <c r="AE50" s="500">
        <v>46.473621668409997</v>
      </c>
      <c r="AF50" s="500">
        <v>1.7268631335586</v>
      </c>
      <c r="AG50" s="699">
        <v>1.7268631335586</v>
      </c>
    </row>
    <row r="51" spans="1:33" ht="15" thickBot="1" x14ac:dyDescent="0.35">
      <c r="A51" s="514"/>
      <c r="B51" s="1373"/>
      <c r="C51" s="139" t="s">
        <v>17</v>
      </c>
      <c r="D51" s="496">
        <v>151</v>
      </c>
      <c r="E51" s="496">
        <v>151</v>
      </c>
      <c r="F51" s="496">
        <v>151</v>
      </c>
      <c r="G51" s="496">
        <v>151</v>
      </c>
      <c r="H51" s="528">
        <v>151</v>
      </c>
      <c r="I51" s="529">
        <v>44</v>
      </c>
      <c r="J51" s="496">
        <v>44</v>
      </c>
      <c r="K51" s="496">
        <v>44</v>
      </c>
      <c r="L51" s="496">
        <v>44</v>
      </c>
      <c r="M51" s="528">
        <v>44</v>
      </c>
      <c r="N51" s="529">
        <v>20</v>
      </c>
      <c r="O51" s="529">
        <v>20</v>
      </c>
      <c r="P51" s="529">
        <v>20</v>
      </c>
      <c r="Q51" s="496">
        <v>20</v>
      </c>
      <c r="R51" s="528">
        <v>20</v>
      </c>
      <c r="S51" s="529">
        <v>11</v>
      </c>
      <c r="T51" s="496">
        <v>11</v>
      </c>
      <c r="U51" s="496">
        <v>11</v>
      </c>
      <c r="V51" s="496">
        <v>11</v>
      </c>
      <c r="W51" s="528">
        <v>11</v>
      </c>
      <c r="X51" s="529">
        <v>19</v>
      </c>
      <c r="Y51" s="496">
        <v>19</v>
      </c>
      <c r="Z51" s="496">
        <v>19</v>
      </c>
      <c r="AA51" s="496">
        <v>19</v>
      </c>
      <c r="AB51" s="528">
        <v>19</v>
      </c>
      <c r="AC51" s="529">
        <v>59</v>
      </c>
      <c r="AD51" s="496">
        <v>59</v>
      </c>
      <c r="AE51" s="496">
        <v>59</v>
      </c>
      <c r="AF51" s="496">
        <v>59</v>
      </c>
      <c r="AG51" s="528">
        <v>59</v>
      </c>
    </row>
    <row r="52" spans="1:33" ht="15" thickBot="1" x14ac:dyDescent="0.35">
      <c r="A52" s="514"/>
      <c r="B52" s="1373"/>
      <c r="C52" s="139" t="s">
        <v>18</v>
      </c>
      <c r="D52" s="496">
        <v>114</v>
      </c>
      <c r="E52" s="496">
        <v>114</v>
      </c>
      <c r="F52" s="496">
        <v>114</v>
      </c>
      <c r="G52" s="496">
        <v>114</v>
      </c>
      <c r="H52" s="528">
        <v>114</v>
      </c>
      <c r="I52" s="529">
        <v>46</v>
      </c>
      <c r="J52" s="496">
        <v>46</v>
      </c>
      <c r="K52" s="496">
        <v>46</v>
      </c>
      <c r="L52" s="496">
        <v>46</v>
      </c>
      <c r="M52" s="528">
        <v>46</v>
      </c>
      <c r="N52" s="529">
        <v>14</v>
      </c>
      <c r="O52" s="529">
        <v>14</v>
      </c>
      <c r="P52" s="529">
        <v>14</v>
      </c>
      <c r="Q52" s="496">
        <v>14</v>
      </c>
      <c r="R52" s="528">
        <v>14</v>
      </c>
      <c r="S52" s="529">
        <v>20</v>
      </c>
      <c r="T52" s="496">
        <v>20</v>
      </c>
      <c r="U52" s="496">
        <v>20</v>
      </c>
      <c r="V52" s="496">
        <v>20</v>
      </c>
      <c r="W52" s="528">
        <v>20</v>
      </c>
      <c r="X52" s="529">
        <v>13</v>
      </c>
      <c r="Y52" s="496">
        <v>13</v>
      </c>
      <c r="Z52" s="496">
        <v>13</v>
      </c>
      <c r="AA52" s="496">
        <v>13</v>
      </c>
      <c r="AB52" s="528">
        <v>13</v>
      </c>
      <c r="AC52" s="529">
        <v>68</v>
      </c>
      <c r="AD52" s="496">
        <v>68</v>
      </c>
      <c r="AE52" s="496">
        <v>68</v>
      </c>
      <c r="AF52" s="496">
        <v>68</v>
      </c>
      <c r="AG52" s="528">
        <v>68</v>
      </c>
    </row>
    <row r="53" spans="1:33" ht="15" thickBot="1" x14ac:dyDescent="0.35">
      <c r="A53" s="514"/>
      <c r="B53" s="1373"/>
      <c r="C53" s="139" t="s">
        <v>252</v>
      </c>
      <c r="D53" s="493">
        <v>1.3140000000000001</v>
      </c>
      <c r="E53" s="496">
        <v>25</v>
      </c>
      <c r="F53" s="496">
        <v>27</v>
      </c>
      <c r="G53" s="496">
        <v>2</v>
      </c>
      <c r="H53" s="528">
        <v>2</v>
      </c>
      <c r="I53" s="661">
        <v>0.5</v>
      </c>
      <c r="J53" s="496">
        <v>25</v>
      </c>
      <c r="K53" s="496">
        <v>32</v>
      </c>
      <c r="L53" s="496">
        <v>1</v>
      </c>
      <c r="M53" s="528">
        <v>1</v>
      </c>
      <c r="N53" s="661">
        <v>1.8280000000000001</v>
      </c>
      <c r="O53" s="529">
        <v>28</v>
      </c>
      <c r="P53" s="529">
        <v>31</v>
      </c>
      <c r="Q53" s="496">
        <v>2</v>
      </c>
      <c r="R53" s="528">
        <v>2</v>
      </c>
      <c r="S53" s="661">
        <v>0.78400000000000003</v>
      </c>
      <c r="T53" s="496">
        <v>15</v>
      </c>
      <c r="U53" s="496">
        <v>15</v>
      </c>
      <c r="V53" s="496">
        <v>1</v>
      </c>
      <c r="W53" s="528">
        <v>1</v>
      </c>
      <c r="X53" s="529">
        <v>2</v>
      </c>
      <c r="Y53" s="496">
        <v>30</v>
      </c>
      <c r="Z53" s="496">
        <v>30</v>
      </c>
      <c r="AA53" s="496">
        <v>2</v>
      </c>
      <c r="AB53" s="528">
        <v>2</v>
      </c>
      <c r="AC53" s="661">
        <v>1.867</v>
      </c>
      <c r="AD53" s="496">
        <v>20</v>
      </c>
      <c r="AE53" s="496">
        <v>20</v>
      </c>
      <c r="AF53" s="496">
        <v>2</v>
      </c>
      <c r="AG53" s="528">
        <v>2</v>
      </c>
    </row>
    <row r="54" spans="1:33" ht="15" thickBot="1" x14ac:dyDescent="0.35">
      <c r="A54" s="514"/>
      <c r="B54" s="1373"/>
      <c r="C54" s="139" t="s">
        <v>287</v>
      </c>
      <c r="D54" s="493">
        <v>27.866926262678401</v>
      </c>
      <c r="E54" s="493">
        <v>51.896122869823003</v>
      </c>
      <c r="F54" s="493">
        <v>56.518403332717199</v>
      </c>
      <c r="G54" s="493">
        <v>1.42870434260956</v>
      </c>
      <c r="H54" s="701">
        <v>1.42870434260956</v>
      </c>
      <c r="I54" s="661">
        <v>16.625244187266201</v>
      </c>
      <c r="J54" s="493">
        <v>48.078293117769803</v>
      </c>
      <c r="K54" s="493">
        <v>49.584738151031203</v>
      </c>
      <c r="L54" s="493">
        <v>1.9266405264670099</v>
      </c>
      <c r="M54" s="701">
        <v>1.9266405264670099</v>
      </c>
      <c r="N54" s="661">
        <v>47.550865941058497</v>
      </c>
      <c r="O54" s="661">
        <v>64.885103812805397</v>
      </c>
      <c r="P54" s="661">
        <v>65.511644358053701</v>
      </c>
      <c r="Q54" s="493">
        <v>1.6512234205841501</v>
      </c>
      <c r="R54" s="701">
        <v>1.6512234205841501</v>
      </c>
      <c r="S54" s="661">
        <v>3.6557764448821</v>
      </c>
      <c r="T54" s="493">
        <v>22.476850672005199</v>
      </c>
      <c r="U54" s="493">
        <v>24.236045670658701</v>
      </c>
      <c r="V54" s="493">
        <v>1.16128349686621</v>
      </c>
      <c r="W54" s="701">
        <v>1.16128349686621</v>
      </c>
      <c r="X54" s="661">
        <v>15.757142156643001</v>
      </c>
      <c r="Y54" s="493">
        <v>31.433267632261401</v>
      </c>
      <c r="Z54" s="493">
        <v>31.521242584932999</v>
      </c>
      <c r="AA54" s="493">
        <v>1.5419526988657799</v>
      </c>
      <c r="AB54" s="701">
        <v>1.5419526988657799</v>
      </c>
      <c r="AC54" s="661">
        <v>68.395565193815699</v>
      </c>
      <c r="AD54" s="493">
        <v>83.647269934268493</v>
      </c>
      <c r="AE54" s="493">
        <v>87.781881444778705</v>
      </c>
      <c r="AF54" s="493">
        <v>1.8085608226691301</v>
      </c>
      <c r="AG54" s="701">
        <v>1.8085608226691301</v>
      </c>
    </row>
    <row r="55" spans="1:33" x14ac:dyDescent="0.3">
      <c r="A55" s="521"/>
      <c r="B55" s="1374"/>
      <c r="C55" s="157" t="s">
        <v>254</v>
      </c>
      <c r="D55" s="781">
        <v>4.8944894461608497</v>
      </c>
      <c r="E55" s="781">
        <v>9.1149279719162593</v>
      </c>
      <c r="F55" s="781">
        <v>9.9267757777911108</v>
      </c>
      <c r="G55" s="781">
        <v>0.25093468367022498</v>
      </c>
      <c r="H55" s="702">
        <v>0.25093468367022498</v>
      </c>
      <c r="I55" s="836">
        <v>4.5968451110386503</v>
      </c>
      <c r="J55" s="781">
        <v>13.2935471007867</v>
      </c>
      <c r="K55" s="781">
        <v>13.7100759895173</v>
      </c>
      <c r="L55" s="781">
        <v>0.53271206034990304</v>
      </c>
      <c r="M55" s="702">
        <v>0.53271206034990304</v>
      </c>
      <c r="N55" s="836">
        <v>23.8322565862053</v>
      </c>
      <c r="O55" s="836">
        <v>32.520090056953499</v>
      </c>
      <c r="P55" s="836">
        <v>32.834109049889001</v>
      </c>
      <c r="Q55" s="781">
        <v>0.82758493376949505</v>
      </c>
      <c r="R55" s="702">
        <v>0.82758493376949505</v>
      </c>
      <c r="S55" s="836">
        <v>1.5329761071827801</v>
      </c>
      <c r="T55" s="781">
        <v>9.4252139222398199</v>
      </c>
      <c r="U55" s="781">
        <v>10.162896858128001</v>
      </c>
      <c r="V55" s="781">
        <v>0.48696080879173498</v>
      </c>
      <c r="W55" s="702">
        <v>0.48696080879173498</v>
      </c>
      <c r="X55" s="836">
        <v>8.1955203043257399</v>
      </c>
      <c r="Y55" s="781">
        <v>16.348902646848099</v>
      </c>
      <c r="Z55" s="781">
        <v>16.3946597075971</v>
      </c>
      <c r="AA55" s="781">
        <v>0.80199217131113298</v>
      </c>
      <c r="AB55" s="702">
        <v>0.80199217131113298</v>
      </c>
      <c r="AC55" s="836">
        <v>15.5540768360437</v>
      </c>
      <c r="AD55" s="781">
        <v>19.022520831519401</v>
      </c>
      <c r="AE55" s="781">
        <v>19.962787425405001</v>
      </c>
      <c r="AF55" s="781">
        <v>0.411291198760321</v>
      </c>
      <c r="AG55" s="702">
        <v>0.411291198760321</v>
      </c>
    </row>
    <row r="56" spans="1:33" ht="15" thickBot="1" x14ac:dyDescent="0.35">
      <c r="A56" s="1562" t="s">
        <v>541</v>
      </c>
      <c r="B56" s="1563" t="s">
        <v>542</v>
      </c>
      <c r="C56" s="137" t="s">
        <v>265</v>
      </c>
      <c r="D56" s="500">
        <v>38.118461792213097</v>
      </c>
      <c r="E56" s="500">
        <v>80.543440457338306</v>
      </c>
      <c r="F56" s="500">
        <v>86.524775724829993</v>
      </c>
      <c r="G56" s="500">
        <v>2.7585490564220798</v>
      </c>
      <c r="H56" s="699">
        <v>2.7585490564220798</v>
      </c>
      <c r="I56" s="493">
        <v>42.8016148650498</v>
      </c>
      <c r="J56" s="493">
        <v>79.618925337909303</v>
      </c>
      <c r="K56" s="493">
        <v>88.018821493944799</v>
      </c>
      <c r="L56" s="493">
        <v>2.9557640116625898</v>
      </c>
      <c r="M56" s="701">
        <v>2.9597043055079801</v>
      </c>
      <c r="N56" s="493">
        <v>30.319283152020802</v>
      </c>
      <c r="O56" s="493">
        <v>60.106712550973697</v>
      </c>
      <c r="P56" s="493">
        <v>65.000317301682998</v>
      </c>
      <c r="Q56" s="493">
        <v>2.49863434424624</v>
      </c>
      <c r="R56" s="701">
        <v>2.5193880527683001</v>
      </c>
      <c r="S56" s="493">
        <v>49.759097611198399</v>
      </c>
      <c r="T56" s="493">
        <v>105.869959686846</v>
      </c>
      <c r="U56" s="493">
        <v>111.611093200555</v>
      </c>
      <c r="V56" s="493">
        <v>3.3879897929879701</v>
      </c>
      <c r="W56" s="701">
        <v>3.3879897929879701</v>
      </c>
      <c r="X56" s="493">
        <v>39.013587523399401</v>
      </c>
      <c r="Y56" s="493">
        <v>83.008319942386294</v>
      </c>
      <c r="Z56" s="493">
        <v>87.553872343291204</v>
      </c>
      <c r="AA56" s="493">
        <v>3.0033555264935501</v>
      </c>
      <c r="AB56" s="701">
        <v>3.0033555264935501</v>
      </c>
      <c r="AC56" s="493">
        <v>40.049297375106299</v>
      </c>
      <c r="AD56" s="493">
        <v>76.742000188753593</v>
      </c>
      <c r="AE56" s="493">
        <v>85.467249129708804</v>
      </c>
      <c r="AF56" s="493">
        <v>3.09241537889574</v>
      </c>
      <c r="AG56" s="701">
        <v>3.1103596893229501</v>
      </c>
    </row>
    <row r="57" spans="1:33" ht="15" thickBot="1" x14ac:dyDescent="0.35">
      <c r="A57" s="1368"/>
      <c r="B57" s="1373"/>
      <c r="C57" s="139" t="s">
        <v>17</v>
      </c>
      <c r="D57" s="496">
        <v>767</v>
      </c>
      <c r="E57" s="496">
        <v>767</v>
      </c>
      <c r="F57" s="496">
        <v>767</v>
      </c>
      <c r="G57" s="496">
        <v>767</v>
      </c>
      <c r="H57" s="528">
        <v>767</v>
      </c>
      <c r="I57" s="496">
        <v>232</v>
      </c>
      <c r="J57" s="496">
        <v>232</v>
      </c>
      <c r="K57" s="496">
        <v>232</v>
      </c>
      <c r="L57" s="496">
        <v>232</v>
      </c>
      <c r="M57" s="528">
        <v>232</v>
      </c>
      <c r="N57" s="496">
        <v>71</v>
      </c>
      <c r="O57" s="496">
        <v>71</v>
      </c>
      <c r="P57" s="496">
        <v>71</v>
      </c>
      <c r="Q57" s="496">
        <v>71</v>
      </c>
      <c r="R57" s="528">
        <v>71</v>
      </c>
      <c r="S57" s="496">
        <v>47</v>
      </c>
      <c r="T57" s="496">
        <v>47</v>
      </c>
      <c r="U57" s="496">
        <v>47</v>
      </c>
      <c r="V57" s="496">
        <v>47</v>
      </c>
      <c r="W57" s="528">
        <v>47</v>
      </c>
      <c r="X57" s="496">
        <v>79</v>
      </c>
      <c r="Y57" s="496">
        <v>79</v>
      </c>
      <c r="Z57" s="496">
        <v>79</v>
      </c>
      <c r="AA57" s="496">
        <v>79</v>
      </c>
      <c r="AB57" s="528">
        <v>79</v>
      </c>
      <c r="AC57" s="496">
        <v>193</v>
      </c>
      <c r="AD57" s="496">
        <v>193</v>
      </c>
      <c r="AE57" s="496">
        <v>193</v>
      </c>
      <c r="AF57" s="496">
        <v>193</v>
      </c>
      <c r="AG57" s="528">
        <v>193</v>
      </c>
    </row>
    <row r="58" spans="1:33" ht="15" thickBot="1" x14ac:dyDescent="0.35">
      <c r="A58" s="1368"/>
      <c r="B58" s="1373"/>
      <c r="C58" s="139" t="s">
        <v>18</v>
      </c>
      <c r="D58" s="496">
        <v>495</v>
      </c>
      <c r="E58" s="496">
        <v>495</v>
      </c>
      <c r="F58" s="496">
        <v>495</v>
      </c>
      <c r="G58" s="496">
        <v>495</v>
      </c>
      <c r="H58" s="528">
        <v>495</v>
      </c>
      <c r="I58" s="496">
        <v>197</v>
      </c>
      <c r="J58" s="496">
        <v>197</v>
      </c>
      <c r="K58" s="496">
        <v>197</v>
      </c>
      <c r="L58" s="496">
        <v>197</v>
      </c>
      <c r="M58" s="528">
        <v>197</v>
      </c>
      <c r="N58" s="496">
        <v>50</v>
      </c>
      <c r="O58" s="496">
        <v>50</v>
      </c>
      <c r="P58" s="496">
        <v>50</v>
      </c>
      <c r="Q58" s="496">
        <v>50</v>
      </c>
      <c r="R58" s="528">
        <v>50</v>
      </c>
      <c r="S58" s="496">
        <v>65</v>
      </c>
      <c r="T58" s="496">
        <v>65</v>
      </c>
      <c r="U58" s="496">
        <v>65</v>
      </c>
      <c r="V58" s="496">
        <v>65</v>
      </c>
      <c r="W58" s="528">
        <v>65</v>
      </c>
      <c r="X58" s="496">
        <v>48</v>
      </c>
      <c r="Y58" s="496">
        <v>48</v>
      </c>
      <c r="Z58" s="496">
        <v>48</v>
      </c>
      <c r="AA58" s="496">
        <v>48</v>
      </c>
      <c r="AB58" s="528">
        <v>48</v>
      </c>
      <c r="AC58" s="496">
        <v>191</v>
      </c>
      <c r="AD58" s="496">
        <v>191</v>
      </c>
      <c r="AE58" s="496">
        <v>191</v>
      </c>
      <c r="AF58" s="496">
        <v>191</v>
      </c>
      <c r="AG58" s="528">
        <v>191</v>
      </c>
    </row>
    <row r="59" spans="1:33" ht="15" thickBot="1" x14ac:dyDescent="0.35">
      <c r="A59" s="1368"/>
      <c r="B59" s="1373"/>
      <c r="C59" s="139" t="s">
        <v>252</v>
      </c>
      <c r="D59" s="493">
        <v>16.18</v>
      </c>
      <c r="E59" s="496">
        <v>60</v>
      </c>
      <c r="F59" s="496">
        <v>60</v>
      </c>
      <c r="G59" s="496">
        <v>2</v>
      </c>
      <c r="H59" s="528">
        <v>2</v>
      </c>
      <c r="I59" s="493">
        <v>14.372</v>
      </c>
      <c r="J59" s="496">
        <v>60</v>
      </c>
      <c r="K59" s="496">
        <v>60</v>
      </c>
      <c r="L59" s="496">
        <v>3</v>
      </c>
      <c r="M59" s="528">
        <v>3</v>
      </c>
      <c r="N59" s="493">
        <v>8.6980000000000004</v>
      </c>
      <c r="O59" s="496">
        <v>53</v>
      </c>
      <c r="P59" s="496">
        <v>53</v>
      </c>
      <c r="Q59" s="496">
        <v>3</v>
      </c>
      <c r="R59" s="528">
        <v>3</v>
      </c>
      <c r="S59" s="493">
        <v>15.701000000000001</v>
      </c>
      <c r="T59" s="496">
        <v>70</v>
      </c>
      <c r="U59" s="496">
        <v>70</v>
      </c>
      <c r="V59" s="496">
        <v>3</v>
      </c>
      <c r="W59" s="528">
        <v>3</v>
      </c>
      <c r="X59" s="493">
        <v>14.223000000000001</v>
      </c>
      <c r="Y59" s="496">
        <v>68</v>
      </c>
      <c r="Z59" s="496">
        <v>68</v>
      </c>
      <c r="AA59" s="496">
        <v>3</v>
      </c>
      <c r="AB59" s="528">
        <v>3</v>
      </c>
      <c r="AC59" s="493">
        <v>20.239999999999998</v>
      </c>
      <c r="AD59" s="496">
        <v>60</v>
      </c>
      <c r="AE59" s="496">
        <v>62</v>
      </c>
      <c r="AF59" s="496">
        <v>3</v>
      </c>
      <c r="AG59" s="528">
        <v>3</v>
      </c>
    </row>
    <row r="60" spans="1:33" ht="15" thickBot="1" x14ac:dyDescent="0.35">
      <c r="A60" s="1368"/>
      <c r="B60" s="1373"/>
      <c r="C60" s="139" t="s">
        <v>287</v>
      </c>
      <c r="D60" s="493">
        <v>58.519537204758201</v>
      </c>
      <c r="E60" s="493">
        <v>90.070878723348798</v>
      </c>
      <c r="F60" s="493">
        <v>97.251792173313007</v>
      </c>
      <c r="G60" s="493">
        <v>1.8177675146444301</v>
      </c>
      <c r="H60" s="701">
        <v>1.8177675146444301</v>
      </c>
      <c r="I60" s="493">
        <v>68.334817524668097</v>
      </c>
      <c r="J60" s="493">
        <v>86.348991985327203</v>
      </c>
      <c r="K60" s="493">
        <v>99.690910312235104</v>
      </c>
      <c r="L60" s="493">
        <v>2.19090085535839</v>
      </c>
      <c r="M60" s="701">
        <v>2.1954915905083499</v>
      </c>
      <c r="N60" s="493">
        <v>40.615150288198102</v>
      </c>
      <c r="O60" s="493">
        <v>58.2610255168237</v>
      </c>
      <c r="P60" s="493">
        <v>63.486939313827797</v>
      </c>
      <c r="Q60" s="493">
        <v>1.7517298929089899</v>
      </c>
      <c r="R60" s="701">
        <v>1.7636696005847801</v>
      </c>
      <c r="S60" s="493">
        <v>76.356376681905303</v>
      </c>
      <c r="T60" s="493">
        <v>130.330792424365</v>
      </c>
      <c r="U60" s="493">
        <v>135.591985617002</v>
      </c>
      <c r="V60" s="493">
        <v>2.2223333847601401</v>
      </c>
      <c r="W60" s="701">
        <v>2.2223333847601401</v>
      </c>
      <c r="X60" s="493">
        <v>47.868575111217503</v>
      </c>
      <c r="Y60" s="493">
        <v>85.848790806029498</v>
      </c>
      <c r="Z60" s="493">
        <v>89.666064734878503</v>
      </c>
      <c r="AA60" s="493">
        <v>1.8730710085722</v>
      </c>
      <c r="AB60" s="701">
        <v>1.8730710085722</v>
      </c>
      <c r="AC60" s="493">
        <v>52.366233811005401</v>
      </c>
      <c r="AD60" s="493">
        <v>69.120171065724193</v>
      </c>
      <c r="AE60" s="493">
        <v>83.681379141142699</v>
      </c>
      <c r="AF60" s="493">
        <v>1.8905108384020901</v>
      </c>
      <c r="AG60" s="701">
        <v>1.8819234992087499</v>
      </c>
    </row>
    <row r="61" spans="1:33" x14ac:dyDescent="0.3">
      <c r="A61" s="1368"/>
      <c r="B61" s="1374"/>
      <c r="C61" s="157" t="s">
        <v>254</v>
      </c>
      <c r="D61" s="781">
        <v>4.9325220691362697</v>
      </c>
      <c r="E61" s="781">
        <v>7.5919362713840801</v>
      </c>
      <c r="F61" s="781">
        <v>8.1972044563420798</v>
      </c>
      <c r="G61" s="781">
        <v>0.15321683681759499</v>
      </c>
      <c r="H61" s="702">
        <v>0.15321683681759499</v>
      </c>
      <c r="I61" s="781">
        <v>9.1301871464256106</v>
      </c>
      <c r="J61" s="781">
        <v>11.537053661504901</v>
      </c>
      <c r="K61" s="781">
        <v>13.319661936898701</v>
      </c>
      <c r="L61" s="781">
        <v>0.29272537124233999</v>
      </c>
      <c r="M61" s="702">
        <v>0.29333873749657402</v>
      </c>
      <c r="N61" s="781">
        <v>10.771441225277099</v>
      </c>
      <c r="O61" s="781">
        <v>15.451259139158999</v>
      </c>
      <c r="P61" s="781">
        <v>16.837210512313298</v>
      </c>
      <c r="Q61" s="781">
        <v>0.46457185188633898</v>
      </c>
      <c r="R61" s="702">
        <v>0.46773835154383497</v>
      </c>
      <c r="S61" s="781">
        <v>17.760671720250599</v>
      </c>
      <c r="T61" s="781">
        <v>30.315247001994301</v>
      </c>
      <c r="U61" s="781">
        <v>31.539012838088102</v>
      </c>
      <c r="V61" s="781">
        <v>0.51691994061095403</v>
      </c>
      <c r="W61" s="702">
        <v>0.51691994061095403</v>
      </c>
      <c r="X61" s="781">
        <v>12.956885923003799</v>
      </c>
      <c r="Y61" s="781">
        <v>23.237227899872799</v>
      </c>
      <c r="Z61" s="781">
        <v>24.270473253803601</v>
      </c>
      <c r="AA61" s="781">
        <v>0.50699581776497105</v>
      </c>
      <c r="AB61" s="702">
        <v>0.50699581776497105</v>
      </c>
      <c r="AC61" s="781">
        <v>7.1056761563929802</v>
      </c>
      <c r="AD61" s="781">
        <v>9.37905050113228</v>
      </c>
      <c r="AE61" s="781">
        <v>11.3548891570723</v>
      </c>
      <c r="AF61" s="781">
        <v>0.25652709408735602</v>
      </c>
      <c r="AG61" s="702">
        <v>0.25536186132356398</v>
      </c>
    </row>
    <row r="62" spans="1:33" ht="15" thickBot="1" x14ac:dyDescent="0.35">
      <c r="A62" s="1368"/>
      <c r="B62" s="1563" t="s">
        <v>543</v>
      </c>
      <c r="C62" s="137" t="s">
        <v>265</v>
      </c>
      <c r="D62" s="500">
        <v>36.942131108737797</v>
      </c>
      <c r="E62" s="500">
        <v>91.549244990201103</v>
      </c>
      <c r="F62" s="500">
        <v>98.935290200588597</v>
      </c>
      <c r="G62" s="500">
        <v>3.0198585770437498</v>
      </c>
      <c r="H62" s="699">
        <v>3.0228207140905701</v>
      </c>
      <c r="I62" s="500">
        <v>39.407263482303399</v>
      </c>
      <c r="J62" s="500">
        <v>94.469732526630196</v>
      </c>
      <c r="K62" s="500">
        <v>100.096421750857</v>
      </c>
      <c r="L62" s="500">
        <v>3.1208604737866499</v>
      </c>
      <c r="M62" s="699">
        <v>3.1208604737866499</v>
      </c>
      <c r="N62" s="500">
        <v>37.438237523180199</v>
      </c>
      <c r="O62" s="500">
        <v>96.430873513018398</v>
      </c>
      <c r="P62" s="500">
        <v>99.759812629541898</v>
      </c>
      <c r="Q62" s="500">
        <v>3.0755765007160698</v>
      </c>
      <c r="R62" s="699">
        <v>3.0755765007160698</v>
      </c>
      <c r="S62" s="674">
        <v>38.067352815525901</v>
      </c>
      <c r="T62" s="500">
        <v>88.990127145695894</v>
      </c>
      <c r="U62" s="500">
        <v>105.228124157953</v>
      </c>
      <c r="V62" s="500">
        <v>3.7116865174415601</v>
      </c>
      <c r="W62" s="699">
        <v>3.7116865174415601</v>
      </c>
      <c r="X62" s="674">
        <v>17.157141024941701</v>
      </c>
      <c r="Y62" s="500">
        <v>41.428669969688201</v>
      </c>
      <c r="Z62" s="500">
        <v>45.7698820852832</v>
      </c>
      <c r="AA62" s="500">
        <v>2.5240076597357</v>
      </c>
      <c r="AB62" s="699">
        <v>2.5240076597357</v>
      </c>
      <c r="AC62" s="500">
        <v>40.666011943986497</v>
      </c>
      <c r="AD62" s="500">
        <v>87.818779930360606</v>
      </c>
      <c r="AE62" s="500">
        <v>92.817697268143405</v>
      </c>
      <c r="AF62" s="500">
        <v>3.2177021731875701</v>
      </c>
      <c r="AG62" s="699">
        <v>3.2256457465874102</v>
      </c>
    </row>
    <row r="63" spans="1:33" ht="15" thickBot="1" x14ac:dyDescent="0.35">
      <c r="A63" s="1368"/>
      <c r="B63" s="1373"/>
      <c r="C63" s="139" t="s">
        <v>17</v>
      </c>
      <c r="D63" s="496">
        <v>677</v>
      </c>
      <c r="E63" s="496">
        <v>677</v>
      </c>
      <c r="F63" s="496">
        <v>677</v>
      </c>
      <c r="G63" s="496">
        <v>677</v>
      </c>
      <c r="H63" s="528">
        <v>677</v>
      </c>
      <c r="I63" s="496">
        <v>161</v>
      </c>
      <c r="J63" s="496">
        <v>161</v>
      </c>
      <c r="K63" s="496">
        <v>161</v>
      </c>
      <c r="L63" s="496">
        <v>161</v>
      </c>
      <c r="M63" s="528">
        <v>161</v>
      </c>
      <c r="N63" s="496">
        <v>62</v>
      </c>
      <c r="O63" s="496">
        <v>62</v>
      </c>
      <c r="P63" s="496">
        <v>62</v>
      </c>
      <c r="Q63" s="496">
        <v>62</v>
      </c>
      <c r="R63" s="528">
        <v>62</v>
      </c>
      <c r="S63" s="529">
        <v>37</v>
      </c>
      <c r="T63" s="496">
        <v>37</v>
      </c>
      <c r="U63" s="496">
        <v>37</v>
      </c>
      <c r="V63" s="496">
        <v>37</v>
      </c>
      <c r="W63" s="528">
        <v>37</v>
      </c>
      <c r="X63" s="529">
        <v>34</v>
      </c>
      <c r="Y63" s="496">
        <v>34</v>
      </c>
      <c r="Z63" s="496">
        <v>34</v>
      </c>
      <c r="AA63" s="496">
        <v>34</v>
      </c>
      <c r="AB63" s="528">
        <v>34</v>
      </c>
      <c r="AC63" s="496">
        <v>147</v>
      </c>
      <c r="AD63" s="496">
        <v>147</v>
      </c>
      <c r="AE63" s="496">
        <v>147</v>
      </c>
      <c r="AF63" s="496">
        <v>147</v>
      </c>
      <c r="AG63" s="528">
        <v>147</v>
      </c>
    </row>
    <row r="64" spans="1:33" ht="15" thickBot="1" x14ac:dyDescent="0.35">
      <c r="A64" s="1368"/>
      <c r="B64" s="1373"/>
      <c r="C64" s="139" t="s">
        <v>18</v>
      </c>
      <c r="D64" s="496">
        <v>499</v>
      </c>
      <c r="E64" s="496">
        <v>499</v>
      </c>
      <c r="F64" s="496">
        <v>499</v>
      </c>
      <c r="G64" s="496">
        <v>499</v>
      </c>
      <c r="H64" s="528">
        <v>499</v>
      </c>
      <c r="I64" s="496">
        <v>162</v>
      </c>
      <c r="J64" s="496">
        <v>162</v>
      </c>
      <c r="K64" s="496">
        <v>162</v>
      </c>
      <c r="L64" s="496">
        <v>162</v>
      </c>
      <c r="M64" s="528">
        <v>162</v>
      </c>
      <c r="N64" s="496">
        <v>44</v>
      </c>
      <c r="O64" s="496">
        <v>44</v>
      </c>
      <c r="P64" s="496">
        <v>44</v>
      </c>
      <c r="Q64" s="496">
        <v>44</v>
      </c>
      <c r="R64" s="528">
        <v>44</v>
      </c>
      <c r="S64" s="529">
        <v>60</v>
      </c>
      <c r="T64" s="496">
        <v>60</v>
      </c>
      <c r="U64" s="496">
        <v>60</v>
      </c>
      <c r="V64" s="496">
        <v>60</v>
      </c>
      <c r="W64" s="528">
        <v>60</v>
      </c>
      <c r="X64" s="529">
        <v>24</v>
      </c>
      <c r="Y64" s="496">
        <v>24</v>
      </c>
      <c r="Z64" s="496">
        <v>24</v>
      </c>
      <c r="AA64" s="496">
        <v>24</v>
      </c>
      <c r="AB64" s="528">
        <v>24</v>
      </c>
      <c r="AC64" s="496">
        <v>166</v>
      </c>
      <c r="AD64" s="496">
        <v>166</v>
      </c>
      <c r="AE64" s="496">
        <v>166</v>
      </c>
      <c r="AF64" s="496">
        <v>166</v>
      </c>
      <c r="AG64" s="528">
        <v>166</v>
      </c>
    </row>
    <row r="65" spans="1:33" ht="15" thickBot="1" x14ac:dyDescent="0.35">
      <c r="A65" s="1368"/>
      <c r="B65" s="1373"/>
      <c r="C65" s="139" t="s">
        <v>252</v>
      </c>
      <c r="D65" s="493">
        <v>13.888999999999999</v>
      </c>
      <c r="E65" s="496">
        <v>65</v>
      </c>
      <c r="F65" s="496">
        <v>70</v>
      </c>
      <c r="G65" s="496">
        <v>3</v>
      </c>
      <c r="H65" s="528">
        <v>3</v>
      </c>
      <c r="I65" s="493">
        <v>11.419</v>
      </c>
      <c r="J65" s="496">
        <v>60</v>
      </c>
      <c r="K65" s="496">
        <v>60</v>
      </c>
      <c r="L65" s="496">
        <v>3</v>
      </c>
      <c r="M65" s="528">
        <v>3</v>
      </c>
      <c r="N65" s="493">
        <v>24.602</v>
      </c>
      <c r="O65" s="496">
        <v>85</v>
      </c>
      <c r="P65" s="496">
        <v>90</v>
      </c>
      <c r="Q65" s="496">
        <v>3</v>
      </c>
      <c r="R65" s="528">
        <v>3</v>
      </c>
      <c r="S65" s="661">
        <v>9.8539999999999992</v>
      </c>
      <c r="T65" s="496">
        <v>52</v>
      </c>
      <c r="U65" s="496">
        <v>65</v>
      </c>
      <c r="V65" s="496">
        <v>4</v>
      </c>
      <c r="W65" s="528">
        <v>4</v>
      </c>
      <c r="X65" s="661">
        <v>4.96</v>
      </c>
      <c r="Y65" s="496">
        <v>40</v>
      </c>
      <c r="Z65" s="496">
        <v>40</v>
      </c>
      <c r="AA65" s="496">
        <v>2</v>
      </c>
      <c r="AB65" s="528">
        <v>2</v>
      </c>
      <c r="AC65" s="493">
        <v>17.600999999999999</v>
      </c>
      <c r="AD65" s="496">
        <v>67</v>
      </c>
      <c r="AE65" s="496">
        <v>70</v>
      </c>
      <c r="AF65" s="496">
        <v>3</v>
      </c>
      <c r="AG65" s="528">
        <v>3</v>
      </c>
    </row>
    <row r="66" spans="1:33" ht="15" thickBot="1" x14ac:dyDescent="0.35">
      <c r="A66" s="1368"/>
      <c r="B66" s="1373"/>
      <c r="C66" s="139" t="s">
        <v>287</v>
      </c>
      <c r="D66" s="493">
        <v>58.285064395075501</v>
      </c>
      <c r="E66" s="493">
        <v>96.527897234370798</v>
      </c>
      <c r="F66" s="493">
        <v>105.935246240815</v>
      </c>
      <c r="G66" s="493">
        <v>2.06886899057386</v>
      </c>
      <c r="H66" s="701">
        <v>2.0681209198874901</v>
      </c>
      <c r="I66" s="493">
        <v>73.886001959180703</v>
      </c>
      <c r="J66" s="493">
        <v>99.9832640085111</v>
      </c>
      <c r="K66" s="493">
        <v>106.14473960224799</v>
      </c>
      <c r="L66" s="493">
        <v>1.87266836804586</v>
      </c>
      <c r="M66" s="701">
        <v>1.87266836804586</v>
      </c>
      <c r="N66" s="493">
        <v>46.566303306842897</v>
      </c>
      <c r="O66" s="493">
        <v>70.638412920758896</v>
      </c>
      <c r="P66" s="493">
        <v>70.987913200569693</v>
      </c>
      <c r="Q66" s="493">
        <v>2.1367021829708701</v>
      </c>
      <c r="R66" s="701">
        <v>2.1367021829708701</v>
      </c>
      <c r="S66" s="661">
        <v>80.778732855562197</v>
      </c>
      <c r="T66" s="493">
        <v>99.939544739793405</v>
      </c>
      <c r="U66" s="493">
        <v>129.448160372579</v>
      </c>
      <c r="V66" s="493">
        <v>2.1923210147829399</v>
      </c>
      <c r="W66" s="701">
        <v>2.1923210147829399</v>
      </c>
      <c r="X66" s="661">
        <v>33.052031721788502</v>
      </c>
      <c r="Y66" s="493">
        <v>38.448589990304001</v>
      </c>
      <c r="Z66" s="493">
        <v>46.691457900557701</v>
      </c>
      <c r="AA66" s="493">
        <v>1.83977783360261</v>
      </c>
      <c r="AB66" s="701">
        <v>1.83977783360261</v>
      </c>
      <c r="AC66" s="493">
        <v>52.498730457283799</v>
      </c>
      <c r="AD66" s="493">
        <v>93.341911070106406</v>
      </c>
      <c r="AE66" s="493">
        <v>99.291775694067596</v>
      </c>
      <c r="AF66" s="493">
        <v>2.3952629727234598</v>
      </c>
      <c r="AG66" s="701">
        <v>2.3928539197886298</v>
      </c>
    </row>
    <row r="67" spans="1:33" x14ac:dyDescent="0.3">
      <c r="A67" s="1368"/>
      <c r="B67" s="1374"/>
      <c r="C67" s="157" t="s">
        <v>254</v>
      </c>
      <c r="D67" s="781">
        <v>4.8930286811041803</v>
      </c>
      <c r="E67" s="781">
        <v>8.1035128741207991</v>
      </c>
      <c r="F67" s="781">
        <v>8.8932594237630305</v>
      </c>
      <c r="G67" s="781">
        <v>0.17368146391170899</v>
      </c>
      <c r="H67" s="702">
        <v>0.173618663409353</v>
      </c>
      <c r="I67" s="781">
        <v>10.8861775556213</v>
      </c>
      <c r="J67" s="781">
        <v>14.731282458462699</v>
      </c>
      <c r="K67" s="781">
        <v>15.639098763844901</v>
      </c>
      <c r="L67" s="781">
        <v>0.275914243791477</v>
      </c>
      <c r="M67" s="702">
        <v>0.275914243791477</v>
      </c>
      <c r="N67" s="781">
        <v>13.1648579672416</v>
      </c>
      <c r="O67" s="781">
        <v>19.970334922345</v>
      </c>
      <c r="P67" s="781">
        <v>20.069142884679898</v>
      </c>
      <c r="Q67" s="781">
        <v>0.60407158738264899</v>
      </c>
      <c r="R67" s="702">
        <v>0.60407158738264899</v>
      </c>
      <c r="S67" s="836">
        <v>19.5565464892039</v>
      </c>
      <c r="T67" s="781">
        <v>24.195382667222201</v>
      </c>
      <c r="U67" s="781">
        <v>31.339424088204801</v>
      </c>
      <c r="V67" s="781">
        <v>0.53076133196497599</v>
      </c>
      <c r="W67" s="702">
        <v>0.53076133196497599</v>
      </c>
      <c r="X67" s="836">
        <v>12.6521197466709</v>
      </c>
      <c r="Y67" s="781">
        <v>14.717889924064799</v>
      </c>
      <c r="Z67" s="781">
        <v>17.8732103816502</v>
      </c>
      <c r="AA67" s="781">
        <v>0.704255933612286</v>
      </c>
      <c r="AB67" s="702">
        <v>0.704255933612286</v>
      </c>
      <c r="AC67" s="781">
        <v>7.6412693906427798</v>
      </c>
      <c r="AD67" s="781">
        <v>13.586055923856099</v>
      </c>
      <c r="AE67" s="781">
        <v>14.4520676927794</v>
      </c>
      <c r="AF67" s="781">
        <v>0.34863413794175602</v>
      </c>
      <c r="AG67" s="702">
        <v>0.34828349665403402</v>
      </c>
    </row>
    <row r="68" spans="1:33" ht="15" thickBot="1" x14ac:dyDescent="0.35">
      <c r="A68" s="1368"/>
      <c r="B68" s="1563" t="s">
        <v>544</v>
      </c>
      <c r="C68" s="137" t="s">
        <v>265</v>
      </c>
      <c r="D68" s="500">
        <v>23.378271922564799</v>
      </c>
      <c r="E68" s="500">
        <v>73.020283402158</v>
      </c>
      <c r="F68" s="500">
        <v>80.377988200684797</v>
      </c>
      <c r="G68" s="500">
        <v>2.8942107768121499</v>
      </c>
      <c r="H68" s="699">
        <v>2.8942107768121499</v>
      </c>
      <c r="I68" s="500">
        <v>22.330861576475701</v>
      </c>
      <c r="J68" s="500">
        <v>57.878525526412403</v>
      </c>
      <c r="K68" s="500">
        <v>70.104438387663706</v>
      </c>
      <c r="L68" s="500">
        <v>2.63267547970226</v>
      </c>
      <c r="M68" s="699">
        <v>2.63267547970226</v>
      </c>
      <c r="N68" s="674">
        <v>20.026622493312299</v>
      </c>
      <c r="O68" s="500">
        <v>63.428788026275299</v>
      </c>
      <c r="P68" s="500">
        <v>68.595459096797796</v>
      </c>
      <c r="Q68" s="500">
        <v>3.1727175386702098</v>
      </c>
      <c r="R68" s="699">
        <v>3.1727175386702098</v>
      </c>
      <c r="S68" s="674">
        <v>17.297907762820799</v>
      </c>
      <c r="T68" s="500">
        <v>60.890319579848303</v>
      </c>
      <c r="U68" s="500">
        <v>66.1805405014657</v>
      </c>
      <c r="V68" s="500">
        <v>2.98317433955126</v>
      </c>
      <c r="W68" s="699">
        <v>2.98317433955126</v>
      </c>
      <c r="X68" s="500">
        <v>73.753328997843298</v>
      </c>
      <c r="Y68" s="500">
        <v>105.02843728517701</v>
      </c>
      <c r="Z68" s="500">
        <v>114.678036205304</v>
      </c>
      <c r="AA68" s="500">
        <v>4.2473962995176198</v>
      </c>
      <c r="AB68" s="699">
        <v>4.2473962995176198</v>
      </c>
      <c r="AC68" s="500">
        <v>17.549247473990501</v>
      </c>
      <c r="AD68" s="500">
        <v>61.511303803041301</v>
      </c>
      <c r="AE68" s="500">
        <v>66.260151090941505</v>
      </c>
      <c r="AF68" s="500">
        <v>2.8425906412663702</v>
      </c>
      <c r="AG68" s="699">
        <v>2.8425906412663702</v>
      </c>
    </row>
    <row r="69" spans="1:33" ht="15" thickBot="1" x14ac:dyDescent="0.35">
      <c r="A69" s="1368"/>
      <c r="B69" s="1373"/>
      <c r="C69" s="139" t="s">
        <v>17</v>
      </c>
      <c r="D69" s="496">
        <v>365</v>
      </c>
      <c r="E69" s="496">
        <v>365</v>
      </c>
      <c r="F69" s="496">
        <v>365</v>
      </c>
      <c r="G69" s="496">
        <v>365</v>
      </c>
      <c r="H69" s="528">
        <v>365</v>
      </c>
      <c r="I69" s="496">
        <v>127</v>
      </c>
      <c r="J69" s="496">
        <v>127</v>
      </c>
      <c r="K69" s="496">
        <v>127</v>
      </c>
      <c r="L69" s="496">
        <v>127</v>
      </c>
      <c r="M69" s="528">
        <v>127</v>
      </c>
      <c r="N69" s="529">
        <v>33</v>
      </c>
      <c r="O69" s="496">
        <v>33</v>
      </c>
      <c r="P69" s="496">
        <v>33</v>
      </c>
      <c r="Q69" s="496">
        <v>33</v>
      </c>
      <c r="R69" s="528">
        <v>33</v>
      </c>
      <c r="S69" s="529">
        <v>24</v>
      </c>
      <c r="T69" s="496">
        <v>24</v>
      </c>
      <c r="U69" s="496">
        <v>24</v>
      </c>
      <c r="V69" s="496">
        <v>24</v>
      </c>
      <c r="W69" s="528">
        <v>24</v>
      </c>
      <c r="X69" s="496">
        <v>24</v>
      </c>
      <c r="Y69" s="496">
        <v>24</v>
      </c>
      <c r="Z69" s="496">
        <v>24</v>
      </c>
      <c r="AA69" s="496">
        <v>24</v>
      </c>
      <c r="AB69" s="528">
        <v>24</v>
      </c>
      <c r="AC69" s="496">
        <v>95</v>
      </c>
      <c r="AD69" s="496">
        <v>95</v>
      </c>
      <c r="AE69" s="496">
        <v>95</v>
      </c>
      <c r="AF69" s="496">
        <v>95</v>
      </c>
      <c r="AG69" s="528">
        <v>95</v>
      </c>
    </row>
    <row r="70" spans="1:33" ht="15" thickBot="1" x14ac:dyDescent="0.35">
      <c r="A70" s="1368"/>
      <c r="B70" s="1373"/>
      <c r="C70" s="139" t="s">
        <v>18</v>
      </c>
      <c r="D70" s="496">
        <v>310</v>
      </c>
      <c r="E70" s="496">
        <v>310</v>
      </c>
      <c r="F70" s="496">
        <v>310</v>
      </c>
      <c r="G70" s="496">
        <v>310</v>
      </c>
      <c r="H70" s="528">
        <v>310</v>
      </c>
      <c r="I70" s="496">
        <v>138</v>
      </c>
      <c r="J70" s="496">
        <v>138</v>
      </c>
      <c r="K70" s="496">
        <v>138</v>
      </c>
      <c r="L70" s="496">
        <v>138</v>
      </c>
      <c r="M70" s="528">
        <v>138</v>
      </c>
      <c r="N70" s="529">
        <v>28</v>
      </c>
      <c r="O70" s="496">
        <v>28</v>
      </c>
      <c r="P70" s="496">
        <v>28</v>
      </c>
      <c r="Q70" s="496">
        <v>28</v>
      </c>
      <c r="R70" s="528">
        <v>28</v>
      </c>
      <c r="S70" s="529">
        <v>46</v>
      </c>
      <c r="T70" s="496">
        <v>46</v>
      </c>
      <c r="U70" s="496">
        <v>46</v>
      </c>
      <c r="V70" s="496">
        <v>46</v>
      </c>
      <c r="W70" s="528">
        <v>46</v>
      </c>
      <c r="X70" s="496">
        <v>20</v>
      </c>
      <c r="Y70" s="496">
        <v>20</v>
      </c>
      <c r="Z70" s="496">
        <v>20</v>
      </c>
      <c r="AA70" s="496">
        <v>20</v>
      </c>
      <c r="AB70" s="528">
        <v>20</v>
      </c>
      <c r="AC70" s="496">
        <v>123</v>
      </c>
      <c r="AD70" s="496">
        <v>123</v>
      </c>
      <c r="AE70" s="496">
        <v>123</v>
      </c>
      <c r="AF70" s="496">
        <v>123</v>
      </c>
      <c r="AG70" s="528">
        <v>123</v>
      </c>
    </row>
    <row r="71" spans="1:33" ht="15" thickBot="1" x14ac:dyDescent="0.35">
      <c r="A71" s="1368"/>
      <c r="B71" s="1373"/>
      <c r="C71" s="139" t="s">
        <v>252</v>
      </c>
      <c r="D71" s="493">
        <v>8.3179999999999996</v>
      </c>
      <c r="E71" s="496">
        <v>57</v>
      </c>
      <c r="F71" s="496">
        <v>60</v>
      </c>
      <c r="G71" s="496">
        <v>3</v>
      </c>
      <c r="H71" s="528">
        <v>3</v>
      </c>
      <c r="I71" s="493">
        <v>7.2649999999999997</v>
      </c>
      <c r="J71" s="496">
        <v>40</v>
      </c>
      <c r="K71" s="496">
        <v>40</v>
      </c>
      <c r="L71" s="496">
        <v>2</v>
      </c>
      <c r="M71" s="528">
        <v>2</v>
      </c>
      <c r="N71" s="661">
        <v>5.5960000000000001</v>
      </c>
      <c r="O71" s="496">
        <v>49</v>
      </c>
      <c r="P71" s="496">
        <v>49</v>
      </c>
      <c r="Q71" s="496">
        <v>3</v>
      </c>
      <c r="R71" s="528">
        <v>3</v>
      </c>
      <c r="S71" s="661">
        <v>5.056</v>
      </c>
      <c r="T71" s="496">
        <v>35</v>
      </c>
      <c r="U71" s="496">
        <v>35</v>
      </c>
      <c r="V71" s="496">
        <v>4</v>
      </c>
      <c r="W71" s="528">
        <v>4</v>
      </c>
      <c r="X71" s="493">
        <v>30.199000000000002</v>
      </c>
      <c r="Y71" s="496">
        <v>107</v>
      </c>
      <c r="Z71" s="496">
        <v>120</v>
      </c>
      <c r="AA71" s="496">
        <v>4</v>
      </c>
      <c r="AB71" s="528">
        <v>4</v>
      </c>
      <c r="AC71" s="493">
        <v>7.55</v>
      </c>
      <c r="AD71" s="496">
        <v>45</v>
      </c>
      <c r="AE71" s="496">
        <v>50</v>
      </c>
      <c r="AF71" s="496">
        <v>2</v>
      </c>
      <c r="AG71" s="528">
        <v>2</v>
      </c>
    </row>
    <row r="72" spans="1:33" ht="15" thickBot="1" x14ac:dyDescent="0.35">
      <c r="A72" s="1368"/>
      <c r="B72" s="1373"/>
      <c r="C72" s="139" t="s">
        <v>287</v>
      </c>
      <c r="D72" s="493">
        <v>43.054340015788</v>
      </c>
      <c r="E72" s="493">
        <v>74.706095362045104</v>
      </c>
      <c r="F72" s="493">
        <v>81.031403240577504</v>
      </c>
      <c r="G72" s="493">
        <v>2.0030508203920498</v>
      </c>
      <c r="H72" s="701">
        <v>2.0030508203920498</v>
      </c>
      <c r="I72" s="493">
        <v>32.6395583650283</v>
      </c>
      <c r="J72" s="493">
        <v>61.272044627878898</v>
      </c>
      <c r="K72" s="493">
        <v>81.209633920555902</v>
      </c>
      <c r="L72" s="493">
        <v>2.0112740372465399</v>
      </c>
      <c r="M72" s="701">
        <v>2.0112740372465399</v>
      </c>
      <c r="N72" s="661">
        <v>32.723126581251201</v>
      </c>
      <c r="O72" s="493">
        <v>63.284554720641701</v>
      </c>
      <c r="P72" s="493">
        <v>68.596355910075303</v>
      </c>
      <c r="Q72" s="493">
        <v>2.5979231779084202</v>
      </c>
      <c r="R72" s="701">
        <v>2.5979231779084202</v>
      </c>
      <c r="S72" s="661">
        <v>34.5984251942279</v>
      </c>
      <c r="T72" s="493">
        <v>81.530801193397807</v>
      </c>
      <c r="U72" s="493">
        <v>89.519678982816799</v>
      </c>
      <c r="V72" s="493">
        <v>1.9121337922714801</v>
      </c>
      <c r="W72" s="701">
        <v>1.9121337922714801</v>
      </c>
      <c r="X72" s="493">
        <v>79.768172780636206</v>
      </c>
      <c r="Y72" s="493">
        <v>76.124333761987501</v>
      </c>
      <c r="Z72" s="493">
        <v>79.510204308106097</v>
      </c>
      <c r="AA72" s="493">
        <v>2.6128678468194302</v>
      </c>
      <c r="AB72" s="701">
        <v>2.6128678468194302</v>
      </c>
      <c r="AC72" s="493">
        <v>26.499480680463101</v>
      </c>
      <c r="AD72" s="493">
        <v>59.0159814414545</v>
      </c>
      <c r="AE72" s="493">
        <v>63.771055142302302</v>
      </c>
      <c r="AF72" s="493">
        <v>1.8453224211721599</v>
      </c>
      <c r="AG72" s="701">
        <v>1.8453224211721599</v>
      </c>
    </row>
    <row r="73" spans="1:33" x14ac:dyDescent="0.3">
      <c r="A73" s="1368"/>
      <c r="B73" s="1374"/>
      <c r="C73" s="157" t="s">
        <v>254</v>
      </c>
      <c r="D73" s="781">
        <v>4.5857127080947899</v>
      </c>
      <c r="E73" s="781">
        <v>7.9569374596904003</v>
      </c>
      <c r="F73" s="781">
        <v>8.6306452603572303</v>
      </c>
      <c r="G73" s="781">
        <v>0.213344708075034</v>
      </c>
      <c r="H73" s="702">
        <v>0.213344708075034</v>
      </c>
      <c r="I73" s="781">
        <v>5.2104530177375201</v>
      </c>
      <c r="J73" s="781">
        <v>9.7812325235486597</v>
      </c>
      <c r="K73" s="781">
        <v>12.9639922635746</v>
      </c>
      <c r="L73" s="781">
        <v>0.32107201818321202</v>
      </c>
      <c r="M73" s="702">
        <v>0.32107201818321202</v>
      </c>
      <c r="N73" s="836">
        <v>11.5970233145473</v>
      </c>
      <c r="O73" s="781">
        <v>22.427944185704</v>
      </c>
      <c r="P73" s="781">
        <v>24.3104379652377</v>
      </c>
      <c r="Q73" s="781">
        <v>0.92069978670280195</v>
      </c>
      <c r="R73" s="702">
        <v>0.92069978670280195</v>
      </c>
      <c r="S73" s="836">
        <v>9.5663919225643603</v>
      </c>
      <c r="T73" s="781">
        <v>22.5430953460518</v>
      </c>
      <c r="U73" s="781">
        <v>24.752003281196799</v>
      </c>
      <c r="V73" s="781">
        <v>0.52870097880350797</v>
      </c>
      <c r="W73" s="702">
        <v>0.52870097880350797</v>
      </c>
      <c r="X73" s="781">
        <v>33.449174157662902</v>
      </c>
      <c r="Y73" s="781">
        <v>31.921203769367199</v>
      </c>
      <c r="Z73" s="781">
        <v>33.341000282493702</v>
      </c>
      <c r="AA73" s="781">
        <v>1.0956534243245999</v>
      </c>
      <c r="AB73" s="702">
        <v>1.0956534243245999</v>
      </c>
      <c r="AC73" s="781">
        <v>4.4808000128175101</v>
      </c>
      <c r="AD73" s="781">
        <v>9.9790185924008199</v>
      </c>
      <c r="AE73" s="781">
        <v>10.7830545113166</v>
      </c>
      <c r="AF73" s="781">
        <v>0.31202576488741002</v>
      </c>
      <c r="AG73" s="702">
        <v>0.31202576488741002</v>
      </c>
    </row>
    <row r="74" spans="1:33" ht="15" thickBot="1" x14ac:dyDescent="0.35">
      <c r="A74" s="1368"/>
      <c r="B74" s="1563" t="s">
        <v>1564</v>
      </c>
      <c r="C74" s="137" t="s">
        <v>265</v>
      </c>
      <c r="D74" s="500">
        <v>19.787979336249901</v>
      </c>
      <c r="E74" s="500">
        <v>68.051488156859307</v>
      </c>
      <c r="F74" s="500">
        <v>74.261856570154293</v>
      </c>
      <c r="G74" s="500">
        <v>2.1191711257681298</v>
      </c>
      <c r="H74" s="699">
        <v>2.1191711257681298</v>
      </c>
      <c r="I74" s="500">
        <v>20.396831396283702</v>
      </c>
      <c r="J74" s="500">
        <v>66.544773709295299</v>
      </c>
      <c r="K74" s="500">
        <v>70.4859316072571</v>
      </c>
      <c r="L74" s="500">
        <v>2.1250910068976698</v>
      </c>
      <c r="M74" s="699">
        <v>2.1250910068976698</v>
      </c>
      <c r="N74" s="500">
        <v>19.7451425105615</v>
      </c>
      <c r="O74" s="500">
        <v>72.094034739742497</v>
      </c>
      <c r="P74" s="500">
        <v>75.616383701847496</v>
      </c>
      <c r="Q74" s="500">
        <v>2.27414406282894</v>
      </c>
      <c r="R74" s="699">
        <v>2.27414406282894</v>
      </c>
      <c r="S74" s="500">
        <v>21.6965877220198</v>
      </c>
      <c r="T74" s="500">
        <v>64.684445229533196</v>
      </c>
      <c r="U74" s="500">
        <v>68.214953827259393</v>
      </c>
      <c r="V74" s="500">
        <v>2.2996712250565898</v>
      </c>
      <c r="W74" s="699">
        <v>2.2996712250565898</v>
      </c>
      <c r="X74" s="674">
        <v>9.9771841960763599</v>
      </c>
      <c r="Y74" s="500">
        <v>44.938175262694102</v>
      </c>
      <c r="Z74" s="500">
        <v>46.148169036104001</v>
      </c>
      <c r="AA74" s="500">
        <v>1.97775954534231</v>
      </c>
      <c r="AB74" s="699">
        <v>1.97775954534231</v>
      </c>
      <c r="AC74" s="500">
        <v>17.4818539953704</v>
      </c>
      <c r="AD74" s="500">
        <v>59.376606145301601</v>
      </c>
      <c r="AE74" s="500">
        <v>63.829846493294603</v>
      </c>
      <c r="AF74" s="500">
        <v>2.18078547833453</v>
      </c>
      <c r="AG74" s="699">
        <v>2.18078547833453</v>
      </c>
    </row>
    <row r="75" spans="1:33" ht="15" thickBot="1" x14ac:dyDescent="0.35">
      <c r="A75" s="1368"/>
      <c r="B75" s="1373"/>
      <c r="C75" s="139" t="s">
        <v>17</v>
      </c>
      <c r="D75" s="496">
        <v>661</v>
      </c>
      <c r="E75" s="496">
        <v>661</v>
      </c>
      <c r="F75" s="496">
        <v>661</v>
      </c>
      <c r="G75" s="496">
        <v>661</v>
      </c>
      <c r="H75" s="528">
        <v>661</v>
      </c>
      <c r="I75" s="496">
        <v>242</v>
      </c>
      <c r="J75" s="496">
        <v>242</v>
      </c>
      <c r="K75" s="496">
        <v>242</v>
      </c>
      <c r="L75" s="496">
        <v>242</v>
      </c>
      <c r="M75" s="528">
        <v>242</v>
      </c>
      <c r="N75" s="496">
        <v>71</v>
      </c>
      <c r="O75" s="496">
        <v>71</v>
      </c>
      <c r="P75" s="496">
        <v>71</v>
      </c>
      <c r="Q75" s="496">
        <v>71</v>
      </c>
      <c r="R75" s="528">
        <v>71</v>
      </c>
      <c r="S75" s="496">
        <v>49</v>
      </c>
      <c r="T75" s="496">
        <v>49</v>
      </c>
      <c r="U75" s="496">
        <v>49</v>
      </c>
      <c r="V75" s="496">
        <v>49</v>
      </c>
      <c r="W75" s="528">
        <v>49</v>
      </c>
      <c r="X75" s="529">
        <v>72</v>
      </c>
      <c r="Y75" s="496">
        <v>72</v>
      </c>
      <c r="Z75" s="496">
        <v>72</v>
      </c>
      <c r="AA75" s="496">
        <v>72</v>
      </c>
      <c r="AB75" s="528">
        <v>72</v>
      </c>
      <c r="AC75" s="496">
        <v>212</v>
      </c>
      <c r="AD75" s="496">
        <v>212</v>
      </c>
      <c r="AE75" s="496">
        <v>212</v>
      </c>
      <c r="AF75" s="496">
        <v>212</v>
      </c>
      <c r="AG75" s="528">
        <v>212</v>
      </c>
    </row>
    <row r="76" spans="1:33" ht="15" thickBot="1" x14ac:dyDescent="0.35">
      <c r="A76" s="1368"/>
      <c r="B76" s="1373"/>
      <c r="C76" s="139" t="s">
        <v>18</v>
      </c>
      <c r="D76" s="496">
        <v>587</v>
      </c>
      <c r="E76" s="496">
        <v>587</v>
      </c>
      <c r="F76" s="496">
        <v>587</v>
      </c>
      <c r="G76" s="496">
        <v>587</v>
      </c>
      <c r="H76" s="528">
        <v>587</v>
      </c>
      <c r="I76" s="496">
        <v>265</v>
      </c>
      <c r="J76" s="496">
        <v>265</v>
      </c>
      <c r="K76" s="496">
        <v>265</v>
      </c>
      <c r="L76" s="496">
        <v>265</v>
      </c>
      <c r="M76" s="528">
        <v>265</v>
      </c>
      <c r="N76" s="496">
        <v>64</v>
      </c>
      <c r="O76" s="496">
        <v>64</v>
      </c>
      <c r="P76" s="496">
        <v>64</v>
      </c>
      <c r="Q76" s="496">
        <v>64</v>
      </c>
      <c r="R76" s="528">
        <v>64</v>
      </c>
      <c r="S76" s="496">
        <v>94</v>
      </c>
      <c r="T76" s="496">
        <v>94</v>
      </c>
      <c r="U76" s="496">
        <v>94</v>
      </c>
      <c r="V76" s="496">
        <v>94</v>
      </c>
      <c r="W76" s="528">
        <v>94</v>
      </c>
      <c r="X76" s="529">
        <v>60</v>
      </c>
      <c r="Y76" s="496">
        <v>60</v>
      </c>
      <c r="Z76" s="496">
        <v>60</v>
      </c>
      <c r="AA76" s="496">
        <v>60</v>
      </c>
      <c r="AB76" s="528">
        <v>60</v>
      </c>
      <c r="AC76" s="496">
        <v>281</v>
      </c>
      <c r="AD76" s="496">
        <v>281</v>
      </c>
      <c r="AE76" s="496">
        <v>281</v>
      </c>
      <c r="AF76" s="496">
        <v>281</v>
      </c>
      <c r="AG76" s="528">
        <v>281</v>
      </c>
    </row>
    <row r="77" spans="1:33" ht="15" thickBot="1" x14ac:dyDescent="0.35">
      <c r="A77" s="1368"/>
      <c r="B77" s="1373"/>
      <c r="C77" s="139" t="s">
        <v>252</v>
      </c>
      <c r="D77" s="493">
        <v>4.8140000000000001</v>
      </c>
      <c r="E77" s="496">
        <v>41</v>
      </c>
      <c r="F77" s="496">
        <v>48</v>
      </c>
      <c r="G77" s="496">
        <v>2</v>
      </c>
      <c r="H77" s="528">
        <v>2</v>
      </c>
      <c r="I77" s="493">
        <v>4.1950000000000003</v>
      </c>
      <c r="J77" s="496">
        <v>41</v>
      </c>
      <c r="K77" s="496">
        <v>45</v>
      </c>
      <c r="L77" s="496">
        <v>2</v>
      </c>
      <c r="M77" s="528">
        <v>2</v>
      </c>
      <c r="N77" s="493">
        <v>4.0140000000000002</v>
      </c>
      <c r="O77" s="496">
        <v>45</v>
      </c>
      <c r="P77" s="496">
        <v>48</v>
      </c>
      <c r="Q77" s="496">
        <v>2</v>
      </c>
      <c r="R77" s="528">
        <v>2</v>
      </c>
      <c r="S77" s="493">
        <v>6.2460000000000004</v>
      </c>
      <c r="T77" s="496">
        <v>46</v>
      </c>
      <c r="U77" s="496">
        <v>50</v>
      </c>
      <c r="V77" s="496">
        <v>2</v>
      </c>
      <c r="W77" s="528">
        <v>2</v>
      </c>
      <c r="X77" s="661">
        <v>2.5299999999999998</v>
      </c>
      <c r="Y77" s="496">
        <v>37</v>
      </c>
      <c r="Z77" s="496">
        <v>37</v>
      </c>
      <c r="AA77" s="496">
        <v>2</v>
      </c>
      <c r="AB77" s="528">
        <v>2</v>
      </c>
      <c r="AC77" s="496">
        <v>4</v>
      </c>
      <c r="AD77" s="496">
        <v>40</v>
      </c>
      <c r="AE77" s="496">
        <v>41</v>
      </c>
      <c r="AF77" s="496">
        <v>2</v>
      </c>
      <c r="AG77" s="528">
        <v>2</v>
      </c>
    </row>
    <row r="78" spans="1:33" ht="15" thickBot="1" x14ac:dyDescent="0.35">
      <c r="A78" s="1368"/>
      <c r="B78" s="1373"/>
      <c r="C78" s="139" t="s">
        <v>287</v>
      </c>
      <c r="D78" s="493">
        <v>39.149601162711001</v>
      </c>
      <c r="E78" s="493">
        <v>84.941305460150105</v>
      </c>
      <c r="F78" s="493">
        <v>91.621962774811905</v>
      </c>
      <c r="G78" s="493">
        <v>1.8481403563000101</v>
      </c>
      <c r="H78" s="701">
        <v>1.8481403563000101</v>
      </c>
      <c r="I78" s="493">
        <v>44.095056175874099</v>
      </c>
      <c r="J78" s="493">
        <v>83.941494918188198</v>
      </c>
      <c r="K78" s="493">
        <v>87.727056354337407</v>
      </c>
      <c r="L78" s="493">
        <v>1.87231225990488</v>
      </c>
      <c r="M78" s="701">
        <v>1.87231225990488</v>
      </c>
      <c r="N78" s="493">
        <v>35.870939333916702</v>
      </c>
      <c r="O78" s="493">
        <v>79.794734732899201</v>
      </c>
      <c r="P78" s="493">
        <v>83.336855898257099</v>
      </c>
      <c r="Q78" s="493">
        <v>1.95195056986275</v>
      </c>
      <c r="R78" s="701">
        <v>1.95195056986275</v>
      </c>
      <c r="S78" s="493">
        <v>44.046204354716799</v>
      </c>
      <c r="T78" s="493">
        <v>68.481203711032293</v>
      </c>
      <c r="U78" s="493">
        <v>75.1579894703641</v>
      </c>
      <c r="V78" s="493">
        <v>1.98366933765533</v>
      </c>
      <c r="W78" s="701">
        <v>1.98366933765533</v>
      </c>
      <c r="X78" s="661">
        <v>21.038150899305499</v>
      </c>
      <c r="Y78" s="493">
        <v>48.9731248324048</v>
      </c>
      <c r="Z78" s="493">
        <v>49.802906556160202</v>
      </c>
      <c r="AA78" s="493">
        <v>1.9375002980442899</v>
      </c>
      <c r="AB78" s="701">
        <v>1.9375002980442899</v>
      </c>
      <c r="AC78" s="493">
        <v>49.097651993453702</v>
      </c>
      <c r="AD78" s="493">
        <v>83.790816093300705</v>
      </c>
      <c r="AE78" s="493">
        <v>87.258643299291094</v>
      </c>
      <c r="AF78" s="493">
        <v>1.8080469678790001</v>
      </c>
      <c r="AG78" s="701">
        <v>1.8080469678790001</v>
      </c>
    </row>
    <row r="79" spans="1:33" x14ac:dyDescent="0.3">
      <c r="A79" s="1368"/>
      <c r="B79" s="1374"/>
      <c r="C79" s="157" t="s">
        <v>254</v>
      </c>
      <c r="D79" s="781">
        <v>3.0302540826929301</v>
      </c>
      <c r="E79" s="781">
        <v>6.5746196644539001</v>
      </c>
      <c r="F79" s="781">
        <v>7.0917153308615699</v>
      </c>
      <c r="G79" s="781">
        <v>0.14304960187951701</v>
      </c>
      <c r="H79" s="702">
        <v>0.14304960187951701</v>
      </c>
      <c r="I79" s="781">
        <v>5.0796959373352299</v>
      </c>
      <c r="J79" s="781">
        <v>9.6699564007600198</v>
      </c>
      <c r="K79" s="781">
        <v>10.106048396448699</v>
      </c>
      <c r="L79" s="781">
        <v>0.21568805677733699</v>
      </c>
      <c r="M79" s="702">
        <v>0.21568805677733699</v>
      </c>
      <c r="N79" s="781">
        <v>8.4085965666117399</v>
      </c>
      <c r="O79" s="781">
        <v>18.704883255575702</v>
      </c>
      <c r="P79" s="781">
        <v>19.5352007332502</v>
      </c>
      <c r="Q79" s="781">
        <v>0.457561612957952</v>
      </c>
      <c r="R79" s="702">
        <v>0.457561612957952</v>
      </c>
      <c r="S79" s="781">
        <v>8.5195237160755592</v>
      </c>
      <c r="T79" s="781">
        <v>13.245800578479701</v>
      </c>
      <c r="U79" s="781">
        <v>14.5372406800078</v>
      </c>
      <c r="V79" s="781">
        <v>0.38368613628785297</v>
      </c>
      <c r="W79" s="702">
        <v>0.38368613628785297</v>
      </c>
      <c r="X79" s="836">
        <v>5.0933403083312401</v>
      </c>
      <c r="Y79" s="781">
        <v>11.8564027764464</v>
      </c>
      <c r="Z79" s="781">
        <v>12.0572930885726</v>
      </c>
      <c r="AA79" s="781">
        <v>0.46906918828871702</v>
      </c>
      <c r="AB79" s="702">
        <v>0.46906918828871702</v>
      </c>
      <c r="AC79" s="781">
        <v>5.4926043553606201</v>
      </c>
      <c r="AD79" s="781">
        <v>9.3737639729624505</v>
      </c>
      <c r="AE79" s="781">
        <v>9.7617133359543899</v>
      </c>
      <c r="AF79" s="781">
        <v>0.20226805656190699</v>
      </c>
      <c r="AG79" s="702">
        <v>0.20226805656190699</v>
      </c>
    </row>
    <row r="80" spans="1:33" ht="15" thickBot="1" x14ac:dyDescent="0.35">
      <c r="A80" s="1368"/>
      <c r="B80" s="1563" t="s">
        <v>546</v>
      </c>
      <c r="C80" s="137" t="s">
        <v>265</v>
      </c>
      <c r="D80" s="673">
        <v>2.3646885373367499</v>
      </c>
      <c r="E80" s="673">
        <v>18.153624356746899</v>
      </c>
      <c r="F80" s="673">
        <v>18.153624356746899</v>
      </c>
      <c r="G80" s="673">
        <v>0.99182097358668897</v>
      </c>
      <c r="H80" s="1122">
        <v>0.99182097358668897</v>
      </c>
      <c r="I80" s="673">
        <v>5.4368857722996697</v>
      </c>
      <c r="J80" s="673">
        <v>43.775242653687201</v>
      </c>
      <c r="K80" s="673">
        <v>43.775242653687201</v>
      </c>
      <c r="L80" s="673">
        <v>1.25148461023826</v>
      </c>
      <c r="M80" s="1122">
        <v>1.25148461023826</v>
      </c>
      <c r="N80" s="675">
        <v>0</v>
      </c>
      <c r="O80" s="675">
        <v>0</v>
      </c>
      <c r="P80" s="675">
        <v>0</v>
      </c>
      <c r="Q80" s="675">
        <v>0</v>
      </c>
      <c r="R80" s="882">
        <v>0</v>
      </c>
      <c r="S80" s="673">
        <v>29.442610482934299</v>
      </c>
      <c r="T80" s="673">
        <v>31.909262849891402</v>
      </c>
      <c r="U80" s="673">
        <v>31.909262849891402</v>
      </c>
      <c r="V80" s="675">
        <v>2</v>
      </c>
      <c r="W80" s="882">
        <v>2</v>
      </c>
      <c r="X80" s="675">
        <v>0</v>
      </c>
      <c r="Y80" s="675">
        <v>0</v>
      </c>
      <c r="Z80" s="675">
        <v>0</v>
      </c>
      <c r="AA80" s="675">
        <v>0</v>
      </c>
      <c r="AB80" s="882">
        <v>0</v>
      </c>
      <c r="AC80" s="673">
        <v>3.028</v>
      </c>
      <c r="AD80" s="675">
        <v>55</v>
      </c>
      <c r="AE80" s="675">
        <v>55</v>
      </c>
      <c r="AF80" s="675">
        <v>2</v>
      </c>
      <c r="AG80" s="882">
        <v>2</v>
      </c>
    </row>
    <row r="81" spans="1:33" ht="15" thickBot="1" x14ac:dyDescent="0.35">
      <c r="A81" s="1368"/>
      <c r="B81" s="1373"/>
      <c r="C81" s="139" t="s">
        <v>17</v>
      </c>
      <c r="D81" s="653">
        <v>4</v>
      </c>
      <c r="E81" s="653">
        <v>4</v>
      </c>
      <c r="F81" s="653">
        <v>4</v>
      </c>
      <c r="G81" s="653">
        <v>4</v>
      </c>
      <c r="H81" s="883">
        <v>4</v>
      </c>
      <c r="I81" s="653">
        <v>5</v>
      </c>
      <c r="J81" s="653">
        <v>5</v>
      </c>
      <c r="K81" s="653">
        <v>5</v>
      </c>
      <c r="L81" s="653">
        <v>5</v>
      </c>
      <c r="M81" s="883">
        <v>5</v>
      </c>
      <c r="N81" s="653">
        <v>1</v>
      </c>
      <c r="O81" s="653">
        <v>1</v>
      </c>
      <c r="P81" s="653">
        <v>1</v>
      </c>
      <c r="Q81" s="653">
        <v>1</v>
      </c>
      <c r="R81" s="883">
        <v>1</v>
      </c>
      <c r="S81" s="653">
        <v>1</v>
      </c>
      <c r="T81" s="653">
        <v>1</v>
      </c>
      <c r="U81" s="653">
        <v>1</v>
      </c>
      <c r="V81" s="653">
        <v>1</v>
      </c>
      <c r="W81" s="883">
        <v>1</v>
      </c>
      <c r="X81" s="653">
        <v>1</v>
      </c>
      <c r="Y81" s="653">
        <v>1</v>
      </c>
      <c r="Z81" s="653">
        <v>1</v>
      </c>
      <c r="AA81" s="653">
        <v>1</v>
      </c>
      <c r="AB81" s="883">
        <v>1</v>
      </c>
      <c r="AC81" s="653">
        <v>1</v>
      </c>
      <c r="AD81" s="653">
        <v>1</v>
      </c>
      <c r="AE81" s="653">
        <v>1</v>
      </c>
      <c r="AF81" s="653">
        <v>1</v>
      </c>
      <c r="AG81" s="883">
        <v>1</v>
      </c>
    </row>
    <row r="82" spans="1:33" ht="15" thickBot="1" x14ac:dyDescent="0.35">
      <c r="A82" s="1368"/>
      <c r="B82" s="1373"/>
      <c r="C82" s="139" t="s">
        <v>18</v>
      </c>
      <c r="D82" s="653">
        <v>3</v>
      </c>
      <c r="E82" s="653">
        <v>3</v>
      </c>
      <c r="F82" s="653">
        <v>3</v>
      </c>
      <c r="G82" s="653">
        <v>3</v>
      </c>
      <c r="H82" s="883">
        <v>3</v>
      </c>
      <c r="I82" s="653">
        <v>4</v>
      </c>
      <c r="J82" s="653">
        <v>4</v>
      </c>
      <c r="K82" s="653">
        <v>4</v>
      </c>
      <c r="L82" s="653">
        <v>4</v>
      </c>
      <c r="M82" s="883">
        <v>4</v>
      </c>
      <c r="N82" s="653">
        <v>1</v>
      </c>
      <c r="O82" s="653">
        <v>1</v>
      </c>
      <c r="P82" s="653">
        <v>1</v>
      </c>
      <c r="Q82" s="653">
        <v>1</v>
      </c>
      <c r="R82" s="883">
        <v>1</v>
      </c>
      <c r="S82" s="653">
        <v>2</v>
      </c>
      <c r="T82" s="653">
        <v>2</v>
      </c>
      <c r="U82" s="653">
        <v>2</v>
      </c>
      <c r="V82" s="653">
        <v>2</v>
      </c>
      <c r="W82" s="883">
        <v>2</v>
      </c>
      <c r="X82" s="653">
        <v>1</v>
      </c>
      <c r="Y82" s="653">
        <v>1</v>
      </c>
      <c r="Z82" s="653">
        <v>1</v>
      </c>
      <c r="AA82" s="653">
        <v>1</v>
      </c>
      <c r="AB82" s="883">
        <v>1</v>
      </c>
      <c r="AC82" s="653">
        <v>1</v>
      </c>
      <c r="AD82" s="653">
        <v>1</v>
      </c>
      <c r="AE82" s="653">
        <v>1</v>
      </c>
      <c r="AF82" s="653">
        <v>1</v>
      </c>
      <c r="AG82" s="883">
        <v>1</v>
      </c>
    </row>
    <row r="83" spans="1:33" ht="15" thickBot="1" x14ac:dyDescent="0.35">
      <c r="A83" s="1368"/>
      <c r="B83" s="1373"/>
      <c r="C83" s="139" t="s">
        <v>252</v>
      </c>
      <c r="D83" s="669">
        <v>1.3360000000000001</v>
      </c>
      <c r="E83" s="653">
        <v>30</v>
      </c>
      <c r="F83" s="653">
        <v>30</v>
      </c>
      <c r="G83" s="653">
        <v>2</v>
      </c>
      <c r="H83" s="883">
        <v>2</v>
      </c>
      <c r="I83" s="653">
        <v>1</v>
      </c>
      <c r="J83" s="653">
        <v>60</v>
      </c>
      <c r="K83" s="653">
        <v>60</v>
      </c>
      <c r="L83" s="653">
        <v>1</v>
      </c>
      <c r="M83" s="883">
        <v>1</v>
      </c>
      <c r="N83" s="653">
        <v>0</v>
      </c>
      <c r="O83" s="653">
        <v>0</v>
      </c>
      <c r="P83" s="653">
        <v>0</v>
      </c>
      <c r="Q83" s="653">
        <v>0</v>
      </c>
      <c r="R83" s="883">
        <v>0</v>
      </c>
      <c r="S83" s="669">
        <v>62.84</v>
      </c>
      <c r="T83" s="653">
        <v>60</v>
      </c>
      <c r="U83" s="653">
        <v>60</v>
      </c>
      <c r="V83" s="653">
        <v>2</v>
      </c>
      <c r="W83" s="883">
        <v>2</v>
      </c>
      <c r="X83" s="653">
        <v>0</v>
      </c>
      <c r="Y83" s="653">
        <v>0</v>
      </c>
      <c r="Z83" s="653">
        <v>0</v>
      </c>
      <c r="AA83" s="653">
        <v>0</v>
      </c>
      <c r="AB83" s="883">
        <v>0</v>
      </c>
      <c r="AC83" s="653">
        <v>0</v>
      </c>
      <c r="AD83" s="653">
        <v>0</v>
      </c>
      <c r="AE83" s="653">
        <v>0</v>
      </c>
      <c r="AF83" s="653">
        <v>0</v>
      </c>
      <c r="AG83" s="883">
        <v>0</v>
      </c>
    </row>
    <row r="84" spans="1:33" ht="15" thickBot="1" x14ac:dyDescent="0.35">
      <c r="A84" s="1368"/>
      <c r="B84" s="1373"/>
      <c r="C84" s="139" t="s">
        <v>287</v>
      </c>
      <c r="D84" s="669">
        <v>4.4339179245580604</v>
      </c>
      <c r="E84" s="669">
        <v>23.318080719662401</v>
      </c>
      <c r="F84" s="669">
        <v>23.318080719662401</v>
      </c>
      <c r="G84" s="669">
        <v>1.2247039051502999</v>
      </c>
      <c r="H84" s="889">
        <v>1.2247039051502999</v>
      </c>
      <c r="I84" s="669">
        <v>10.7726089787378</v>
      </c>
      <c r="J84" s="669">
        <v>51.069052644990101</v>
      </c>
      <c r="K84" s="669">
        <v>51.069052644990101</v>
      </c>
      <c r="L84" s="669">
        <v>1.48885628795226</v>
      </c>
      <c r="M84" s="889">
        <v>1.48885628795226</v>
      </c>
      <c r="N84" s="653">
        <v>0</v>
      </c>
      <c r="O84" s="653">
        <v>0</v>
      </c>
      <c r="P84" s="653">
        <v>0</v>
      </c>
      <c r="Q84" s="653">
        <v>0</v>
      </c>
      <c r="R84" s="883">
        <v>0</v>
      </c>
      <c r="S84" s="669">
        <v>36.644456879531504</v>
      </c>
      <c r="T84" s="669">
        <v>30.8218642563488</v>
      </c>
      <c r="U84" s="669">
        <v>30.8218642563488</v>
      </c>
      <c r="V84" s="653">
        <v>0</v>
      </c>
      <c r="W84" s="883">
        <v>0</v>
      </c>
      <c r="X84" s="653">
        <v>0</v>
      </c>
      <c r="Y84" s="653">
        <v>0</v>
      </c>
      <c r="Z84" s="653">
        <v>0</v>
      </c>
      <c r="AA84" s="653">
        <v>0</v>
      </c>
      <c r="AB84" s="883">
        <v>0</v>
      </c>
      <c r="AC84" s="653">
        <v>0</v>
      </c>
      <c r="AD84" s="653">
        <v>0</v>
      </c>
      <c r="AE84" s="653">
        <v>0</v>
      </c>
      <c r="AF84" s="653">
        <v>0</v>
      </c>
      <c r="AG84" s="883">
        <v>0</v>
      </c>
    </row>
    <row r="85" spans="1:33" x14ac:dyDescent="0.3">
      <c r="A85" s="1369"/>
      <c r="B85" s="1374"/>
      <c r="C85" s="157" t="s">
        <v>254</v>
      </c>
      <c r="D85" s="835">
        <v>4.8006249283152602</v>
      </c>
      <c r="E85" s="835">
        <v>25.246601648458899</v>
      </c>
      <c r="F85" s="835">
        <v>25.246601648458899</v>
      </c>
      <c r="G85" s="835">
        <v>1.3259929924064999</v>
      </c>
      <c r="H85" s="890">
        <v>1.3259929924064999</v>
      </c>
      <c r="I85" s="835">
        <v>10.100936808913501</v>
      </c>
      <c r="J85" s="835">
        <v>47.884897212574998</v>
      </c>
      <c r="K85" s="835">
        <v>47.884897212574998</v>
      </c>
      <c r="L85" s="835">
        <v>1.3960260983984301</v>
      </c>
      <c r="M85" s="890">
        <v>1.3960260983984301</v>
      </c>
      <c r="N85" s="834">
        <v>0</v>
      </c>
      <c r="O85" s="834">
        <v>0</v>
      </c>
      <c r="P85" s="834">
        <v>0</v>
      </c>
      <c r="Q85" s="834">
        <v>0</v>
      </c>
      <c r="R85" s="892">
        <v>0</v>
      </c>
      <c r="S85" s="835">
        <v>48.591918373963402</v>
      </c>
      <c r="T85" s="835">
        <v>40.870943100658899</v>
      </c>
      <c r="U85" s="835">
        <v>40.870943100658899</v>
      </c>
      <c r="V85" s="834">
        <v>0</v>
      </c>
      <c r="W85" s="892">
        <v>0</v>
      </c>
      <c r="X85" s="834">
        <v>0</v>
      </c>
      <c r="Y85" s="834">
        <v>0</v>
      </c>
      <c r="Z85" s="834">
        <v>0</v>
      </c>
      <c r="AA85" s="834">
        <v>0</v>
      </c>
      <c r="AB85" s="892">
        <v>0</v>
      </c>
      <c r="AC85" s="834">
        <v>0</v>
      </c>
      <c r="AD85" s="834">
        <v>0</v>
      </c>
      <c r="AE85" s="834">
        <v>0</v>
      </c>
      <c r="AF85" s="834">
        <v>0</v>
      </c>
      <c r="AG85" s="892">
        <v>0</v>
      </c>
    </row>
    <row r="86" spans="1:33" ht="15" thickBot="1" x14ac:dyDescent="0.35">
      <c r="A86" s="1368" t="s">
        <v>512</v>
      </c>
      <c r="B86" s="1373" t="s">
        <v>513</v>
      </c>
      <c r="C86" s="139" t="s">
        <v>265</v>
      </c>
      <c r="D86" s="493">
        <v>23.8736401994075</v>
      </c>
      <c r="E86" s="493">
        <v>73.924210173207101</v>
      </c>
      <c r="F86" s="493">
        <v>80.505405732376104</v>
      </c>
      <c r="G86" s="493">
        <v>2.77781916386588</v>
      </c>
      <c r="H86" s="701">
        <v>2.77781916386588</v>
      </c>
      <c r="I86" s="500">
        <v>21.131751980308799</v>
      </c>
      <c r="J86" s="500">
        <v>61.440289170093202</v>
      </c>
      <c r="K86" s="500">
        <v>68.306333439542499</v>
      </c>
      <c r="L86" s="500">
        <v>2.374984728152</v>
      </c>
      <c r="M86" s="699">
        <v>2.374984728152</v>
      </c>
      <c r="N86" s="500">
        <v>25.294529154404898</v>
      </c>
      <c r="O86" s="500">
        <v>88.782153145191103</v>
      </c>
      <c r="P86" s="500">
        <v>95.103426349100602</v>
      </c>
      <c r="Q86" s="500">
        <v>2.8337349068440898</v>
      </c>
      <c r="R86" s="699">
        <v>2.8337349068440898</v>
      </c>
      <c r="S86" s="500">
        <v>18.448457855131998</v>
      </c>
      <c r="T86" s="500">
        <v>60.264448700054601</v>
      </c>
      <c r="U86" s="500">
        <v>64.597301662493393</v>
      </c>
      <c r="V86" s="500">
        <v>2.8310287464595101</v>
      </c>
      <c r="W86" s="699">
        <v>2.8310287464595101</v>
      </c>
      <c r="X86" s="500">
        <v>27.271836475004299</v>
      </c>
      <c r="Y86" s="500">
        <v>60.027505079891199</v>
      </c>
      <c r="Z86" s="500">
        <v>66.446808834814505</v>
      </c>
      <c r="AA86" s="500">
        <v>3.1698421808941601</v>
      </c>
      <c r="AB86" s="699">
        <v>3.1698421808941601</v>
      </c>
      <c r="AC86" s="500">
        <v>23.724910843205599</v>
      </c>
      <c r="AD86" s="500">
        <v>63.631275896373801</v>
      </c>
      <c r="AE86" s="500">
        <v>68.491030679361501</v>
      </c>
      <c r="AF86" s="500">
        <v>2.34413839167147</v>
      </c>
      <c r="AG86" s="699">
        <v>2.34413839167147</v>
      </c>
    </row>
    <row r="87" spans="1:33" ht="15" thickBot="1" x14ac:dyDescent="0.35">
      <c r="A87" s="1368"/>
      <c r="B87" s="1564"/>
      <c r="C87" s="139" t="s">
        <v>17</v>
      </c>
      <c r="D87" s="496">
        <v>632</v>
      </c>
      <c r="E87" s="496">
        <v>632</v>
      </c>
      <c r="F87" s="496">
        <v>632</v>
      </c>
      <c r="G87" s="496">
        <v>632</v>
      </c>
      <c r="H87" s="528">
        <v>632</v>
      </c>
      <c r="I87" s="496">
        <v>220</v>
      </c>
      <c r="J87" s="496">
        <v>220</v>
      </c>
      <c r="K87" s="496">
        <v>220</v>
      </c>
      <c r="L87" s="496">
        <v>220</v>
      </c>
      <c r="M87" s="528">
        <v>220</v>
      </c>
      <c r="N87" s="496">
        <v>54</v>
      </c>
      <c r="O87" s="496">
        <v>54</v>
      </c>
      <c r="P87" s="496">
        <v>54</v>
      </c>
      <c r="Q87" s="496">
        <v>54</v>
      </c>
      <c r="R87" s="528">
        <v>54</v>
      </c>
      <c r="S87" s="496">
        <v>46</v>
      </c>
      <c r="T87" s="496">
        <v>46</v>
      </c>
      <c r="U87" s="496">
        <v>46</v>
      </c>
      <c r="V87" s="496">
        <v>46</v>
      </c>
      <c r="W87" s="528">
        <v>46</v>
      </c>
      <c r="X87" s="496">
        <v>48</v>
      </c>
      <c r="Y87" s="496">
        <v>48</v>
      </c>
      <c r="Z87" s="496">
        <v>48</v>
      </c>
      <c r="AA87" s="496">
        <v>48</v>
      </c>
      <c r="AB87" s="528">
        <v>48</v>
      </c>
      <c r="AC87" s="496">
        <v>173</v>
      </c>
      <c r="AD87" s="496">
        <v>173</v>
      </c>
      <c r="AE87" s="496">
        <v>173</v>
      </c>
      <c r="AF87" s="496">
        <v>173</v>
      </c>
      <c r="AG87" s="528">
        <v>173</v>
      </c>
    </row>
    <row r="88" spans="1:33" ht="15" thickBot="1" x14ac:dyDescent="0.35">
      <c r="A88" s="1368"/>
      <c r="B88" s="1564"/>
      <c r="C88" s="139" t="s">
        <v>18</v>
      </c>
      <c r="D88" s="496">
        <v>520</v>
      </c>
      <c r="E88" s="496">
        <v>520</v>
      </c>
      <c r="F88" s="496">
        <v>520</v>
      </c>
      <c r="G88" s="496">
        <v>520</v>
      </c>
      <c r="H88" s="528">
        <v>520</v>
      </c>
      <c r="I88" s="496">
        <v>235</v>
      </c>
      <c r="J88" s="496">
        <v>235</v>
      </c>
      <c r="K88" s="496">
        <v>235</v>
      </c>
      <c r="L88" s="496">
        <v>235</v>
      </c>
      <c r="M88" s="528">
        <v>235</v>
      </c>
      <c r="N88" s="496">
        <v>46</v>
      </c>
      <c r="O88" s="496">
        <v>46</v>
      </c>
      <c r="P88" s="496">
        <v>46</v>
      </c>
      <c r="Q88" s="496">
        <v>46</v>
      </c>
      <c r="R88" s="528">
        <v>46</v>
      </c>
      <c r="S88" s="496">
        <v>87</v>
      </c>
      <c r="T88" s="496">
        <v>87</v>
      </c>
      <c r="U88" s="496">
        <v>87</v>
      </c>
      <c r="V88" s="496">
        <v>87</v>
      </c>
      <c r="W88" s="528">
        <v>87</v>
      </c>
      <c r="X88" s="496">
        <v>40</v>
      </c>
      <c r="Y88" s="496">
        <v>40</v>
      </c>
      <c r="Z88" s="496">
        <v>40</v>
      </c>
      <c r="AA88" s="496">
        <v>40</v>
      </c>
      <c r="AB88" s="528">
        <v>40</v>
      </c>
      <c r="AC88" s="496">
        <v>229</v>
      </c>
      <c r="AD88" s="496">
        <v>229</v>
      </c>
      <c r="AE88" s="496">
        <v>229</v>
      </c>
      <c r="AF88" s="496">
        <v>229</v>
      </c>
      <c r="AG88" s="528">
        <v>229</v>
      </c>
    </row>
    <row r="89" spans="1:33" ht="15" thickBot="1" x14ac:dyDescent="0.35">
      <c r="A89" s="1368"/>
      <c r="B89" s="1564"/>
      <c r="C89" s="139" t="s">
        <v>252</v>
      </c>
      <c r="D89" s="493">
        <v>7.4859999999999998</v>
      </c>
      <c r="E89" s="496">
        <v>54</v>
      </c>
      <c r="F89" s="496">
        <v>60</v>
      </c>
      <c r="G89" s="496">
        <v>2</v>
      </c>
      <c r="H89" s="528">
        <v>2</v>
      </c>
      <c r="I89" s="493">
        <v>6.63</v>
      </c>
      <c r="J89" s="496">
        <v>40</v>
      </c>
      <c r="K89" s="496">
        <v>40</v>
      </c>
      <c r="L89" s="496">
        <v>2</v>
      </c>
      <c r="M89" s="528">
        <v>2</v>
      </c>
      <c r="N89" s="493">
        <v>11.275</v>
      </c>
      <c r="O89" s="496">
        <v>70</v>
      </c>
      <c r="P89" s="496">
        <v>70</v>
      </c>
      <c r="Q89" s="496">
        <v>2</v>
      </c>
      <c r="R89" s="528">
        <v>2</v>
      </c>
      <c r="S89" s="493">
        <v>6.9020000000000001</v>
      </c>
      <c r="T89" s="496">
        <v>38</v>
      </c>
      <c r="U89" s="496">
        <v>40</v>
      </c>
      <c r="V89" s="496">
        <v>2</v>
      </c>
      <c r="W89" s="528">
        <v>2</v>
      </c>
      <c r="X89" s="493">
        <v>6.1360000000000001</v>
      </c>
      <c r="Y89" s="496">
        <v>44</v>
      </c>
      <c r="Z89" s="496">
        <v>50</v>
      </c>
      <c r="AA89" s="496">
        <v>3</v>
      </c>
      <c r="AB89" s="528">
        <v>3</v>
      </c>
      <c r="AC89" s="493">
        <v>5.577</v>
      </c>
      <c r="AD89" s="496">
        <v>40</v>
      </c>
      <c r="AE89" s="496">
        <v>40</v>
      </c>
      <c r="AF89" s="496">
        <v>2</v>
      </c>
      <c r="AG89" s="528">
        <v>2</v>
      </c>
    </row>
    <row r="90" spans="1:33" ht="15" thickBot="1" x14ac:dyDescent="0.35">
      <c r="A90" s="1368"/>
      <c r="B90" s="1564"/>
      <c r="C90" s="139" t="s">
        <v>287</v>
      </c>
      <c r="D90" s="493">
        <v>46.303897446004498</v>
      </c>
      <c r="E90" s="493">
        <v>82.508249584162698</v>
      </c>
      <c r="F90" s="493">
        <v>87.4855578491796</v>
      </c>
      <c r="G90" s="493">
        <v>2.1127256572632298</v>
      </c>
      <c r="H90" s="701">
        <v>2.1127256572632298</v>
      </c>
      <c r="I90" s="493">
        <v>33.741438425775101</v>
      </c>
      <c r="J90" s="493">
        <v>77.293318466920496</v>
      </c>
      <c r="K90" s="493">
        <v>87.475557893391297</v>
      </c>
      <c r="L90" s="493">
        <v>2.0331284551941899</v>
      </c>
      <c r="M90" s="701">
        <v>2.0331284551941899</v>
      </c>
      <c r="N90" s="493">
        <v>30.3263938347995</v>
      </c>
      <c r="O90" s="493">
        <v>81.1838479063574</v>
      </c>
      <c r="P90" s="493">
        <v>86.496412266977401</v>
      </c>
      <c r="Q90" s="493">
        <v>2.2382102572735398</v>
      </c>
      <c r="R90" s="701">
        <v>2.2382102572735398</v>
      </c>
      <c r="S90" s="493">
        <v>32.180414649301497</v>
      </c>
      <c r="T90" s="493">
        <v>79.615592300673498</v>
      </c>
      <c r="U90" s="493">
        <v>84.816827947028003</v>
      </c>
      <c r="V90" s="493">
        <v>1.9283105267293701</v>
      </c>
      <c r="W90" s="701">
        <v>1.9283105267293701</v>
      </c>
      <c r="X90" s="493">
        <v>44.183719348376897</v>
      </c>
      <c r="Y90" s="493">
        <v>57.624576081330403</v>
      </c>
      <c r="Z90" s="493">
        <v>64.406767348086504</v>
      </c>
      <c r="AA90" s="493">
        <v>2.5468504317523299</v>
      </c>
      <c r="AB90" s="701">
        <v>2.5468504317523299</v>
      </c>
      <c r="AC90" s="493">
        <v>48.882773996021299</v>
      </c>
      <c r="AD90" s="493">
        <v>87.267814013571098</v>
      </c>
      <c r="AE90" s="493">
        <v>90.927822163343805</v>
      </c>
      <c r="AF90" s="493">
        <v>1.9116393958969</v>
      </c>
      <c r="AG90" s="701">
        <v>1.9116393958969</v>
      </c>
    </row>
    <row r="91" spans="1:33" x14ac:dyDescent="0.3">
      <c r="A91" s="1368"/>
      <c r="B91" s="1565"/>
      <c r="C91" s="157" t="s">
        <v>254</v>
      </c>
      <c r="D91" s="781">
        <v>3.8079095974613799</v>
      </c>
      <c r="E91" s="781">
        <v>6.7852594012770702</v>
      </c>
      <c r="F91" s="781">
        <v>7.1945800191361498</v>
      </c>
      <c r="G91" s="781">
        <v>0.17374494914768299</v>
      </c>
      <c r="H91" s="702">
        <v>0.17374494914768299</v>
      </c>
      <c r="I91" s="781">
        <v>4.1276267228135399</v>
      </c>
      <c r="J91" s="781">
        <v>9.4553753984384095</v>
      </c>
      <c r="K91" s="781">
        <v>10.7009797803394</v>
      </c>
      <c r="L91" s="781">
        <v>0.24871480689932701</v>
      </c>
      <c r="M91" s="702">
        <v>0.24871480689932701</v>
      </c>
      <c r="N91" s="781">
        <v>8.3851842213365195</v>
      </c>
      <c r="O91" s="781">
        <v>22.447163490656202</v>
      </c>
      <c r="P91" s="781">
        <v>23.916076381986699</v>
      </c>
      <c r="Q91" s="781">
        <v>0.61886043673902302</v>
      </c>
      <c r="R91" s="702">
        <v>0.61886043673902302</v>
      </c>
      <c r="S91" s="781">
        <v>6.4699773911140097</v>
      </c>
      <c r="T91" s="781">
        <v>16.006974670125601</v>
      </c>
      <c r="U91" s="781">
        <v>17.052700071880199</v>
      </c>
      <c r="V91" s="781">
        <v>0.38769312474527001</v>
      </c>
      <c r="W91" s="702">
        <v>0.38769312474527001</v>
      </c>
      <c r="X91" s="781">
        <v>13.100957252691</v>
      </c>
      <c r="Y91" s="781">
        <v>17.086318650394102</v>
      </c>
      <c r="Z91" s="781">
        <v>19.097312726396598</v>
      </c>
      <c r="AA91" s="781">
        <v>0.75516907873466699</v>
      </c>
      <c r="AB91" s="702">
        <v>0.75516907873466699</v>
      </c>
      <c r="AC91" s="781">
        <v>6.0577152603414399</v>
      </c>
      <c r="AD91" s="781">
        <v>10.814516556071</v>
      </c>
      <c r="AE91" s="781">
        <v>11.268076888462399</v>
      </c>
      <c r="AF91" s="781">
        <v>0.236896685563243</v>
      </c>
      <c r="AG91" s="702">
        <v>0.236896685563243</v>
      </c>
    </row>
    <row r="92" spans="1:33" ht="15" thickBot="1" x14ac:dyDescent="0.35">
      <c r="A92" s="1368"/>
      <c r="B92" s="1563" t="s">
        <v>514</v>
      </c>
      <c r="C92" s="137" t="s">
        <v>265</v>
      </c>
      <c r="D92" s="500">
        <v>14.8367881319638</v>
      </c>
      <c r="E92" s="500">
        <v>72.599410463975801</v>
      </c>
      <c r="F92" s="500">
        <v>79.856756934407997</v>
      </c>
      <c r="G92" s="500">
        <v>2.1916517708218599</v>
      </c>
      <c r="H92" s="699">
        <v>2.19953031522678</v>
      </c>
      <c r="I92" s="500">
        <v>22.979910079511701</v>
      </c>
      <c r="J92" s="500">
        <v>77.976813917972393</v>
      </c>
      <c r="K92" s="500">
        <v>84.690466418412001</v>
      </c>
      <c r="L92" s="500">
        <v>2.6498830450891</v>
      </c>
      <c r="M92" s="699">
        <v>2.6498830450891</v>
      </c>
      <c r="N92" s="674">
        <v>12.4423616004095</v>
      </c>
      <c r="O92" s="500">
        <v>50.517840100816002</v>
      </c>
      <c r="P92" s="500">
        <v>52.991424588297903</v>
      </c>
      <c r="Q92" s="500">
        <v>2.3844004647355499</v>
      </c>
      <c r="R92" s="699">
        <v>2.3844004647355499</v>
      </c>
      <c r="S92" s="500">
        <v>26.361337354313299</v>
      </c>
      <c r="T92" s="500">
        <v>94.174759373032998</v>
      </c>
      <c r="U92" s="500">
        <v>96.205131117180898</v>
      </c>
      <c r="V92" s="500">
        <v>2.8383211715442802</v>
      </c>
      <c r="W92" s="699">
        <v>2.8383211715442802</v>
      </c>
      <c r="X92" s="674">
        <v>22.3611647203738</v>
      </c>
      <c r="Y92" s="500">
        <v>55.689443510482498</v>
      </c>
      <c r="Z92" s="500">
        <v>62.140303322099903</v>
      </c>
      <c r="AA92" s="500">
        <v>1.91025102312259</v>
      </c>
      <c r="AB92" s="699">
        <v>1.91025102312259</v>
      </c>
      <c r="AC92" s="674">
        <v>21.820437546231101</v>
      </c>
      <c r="AD92" s="500">
        <v>60.526646879353102</v>
      </c>
      <c r="AE92" s="500">
        <v>64.610097159032193</v>
      </c>
      <c r="AF92" s="500">
        <v>2.2921628018389901</v>
      </c>
      <c r="AG92" s="699">
        <v>2.2921628018389901</v>
      </c>
    </row>
    <row r="93" spans="1:33" ht="15" thickBot="1" x14ac:dyDescent="0.35">
      <c r="A93" s="1368"/>
      <c r="B93" s="1373"/>
      <c r="C93" s="139" t="s">
        <v>17</v>
      </c>
      <c r="D93" s="496">
        <v>255</v>
      </c>
      <c r="E93" s="496">
        <v>255</v>
      </c>
      <c r="F93" s="496">
        <v>255</v>
      </c>
      <c r="G93" s="496">
        <v>255</v>
      </c>
      <c r="H93" s="528">
        <v>255</v>
      </c>
      <c r="I93" s="496">
        <v>120</v>
      </c>
      <c r="J93" s="496">
        <v>120</v>
      </c>
      <c r="K93" s="496">
        <v>120</v>
      </c>
      <c r="L93" s="496">
        <v>120</v>
      </c>
      <c r="M93" s="528">
        <v>120</v>
      </c>
      <c r="N93" s="529">
        <v>25</v>
      </c>
      <c r="O93" s="496">
        <v>25</v>
      </c>
      <c r="P93" s="496">
        <v>25</v>
      </c>
      <c r="Q93" s="496">
        <v>25</v>
      </c>
      <c r="R93" s="528">
        <v>25</v>
      </c>
      <c r="S93" s="496">
        <v>18</v>
      </c>
      <c r="T93" s="496">
        <v>18</v>
      </c>
      <c r="U93" s="496">
        <v>18</v>
      </c>
      <c r="V93" s="496">
        <v>18</v>
      </c>
      <c r="W93" s="528">
        <v>18</v>
      </c>
      <c r="X93" s="529">
        <v>44</v>
      </c>
      <c r="Y93" s="496">
        <v>44</v>
      </c>
      <c r="Z93" s="496">
        <v>44</v>
      </c>
      <c r="AA93" s="496">
        <v>44</v>
      </c>
      <c r="AB93" s="528">
        <v>44</v>
      </c>
      <c r="AC93" s="529">
        <v>70</v>
      </c>
      <c r="AD93" s="496">
        <v>70</v>
      </c>
      <c r="AE93" s="496">
        <v>70</v>
      </c>
      <c r="AF93" s="496">
        <v>70</v>
      </c>
      <c r="AG93" s="528">
        <v>70</v>
      </c>
    </row>
    <row r="94" spans="1:33" ht="15" thickBot="1" x14ac:dyDescent="0.35">
      <c r="A94" s="1368"/>
      <c r="B94" s="1373"/>
      <c r="C94" s="139" t="s">
        <v>18</v>
      </c>
      <c r="D94" s="496">
        <v>182</v>
      </c>
      <c r="E94" s="496">
        <v>182</v>
      </c>
      <c r="F94" s="496">
        <v>182</v>
      </c>
      <c r="G94" s="496">
        <v>182</v>
      </c>
      <c r="H94" s="528">
        <v>182</v>
      </c>
      <c r="I94" s="496">
        <v>111</v>
      </c>
      <c r="J94" s="496">
        <v>111</v>
      </c>
      <c r="K94" s="496">
        <v>111</v>
      </c>
      <c r="L94" s="496">
        <v>111</v>
      </c>
      <c r="M94" s="528">
        <v>111</v>
      </c>
      <c r="N94" s="529">
        <v>21</v>
      </c>
      <c r="O94" s="496">
        <v>21</v>
      </c>
      <c r="P94" s="496">
        <v>21</v>
      </c>
      <c r="Q94" s="496">
        <v>21</v>
      </c>
      <c r="R94" s="528">
        <v>21</v>
      </c>
      <c r="S94" s="496">
        <v>28</v>
      </c>
      <c r="T94" s="496">
        <v>28</v>
      </c>
      <c r="U94" s="496">
        <v>28</v>
      </c>
      <c r="V94" s="496">
        <v>28</v>
      </c>
      <c r="W94" s="528">
        <v>28</v>
      </c>
      <c r="X94" s="529">
        <v>28</v>
      </c>
      <c r="Y94" s="496">
        <v>28</v>
      </c>
      <c r="Z94" s="496">
        <v>28</v>
      </c>
      <c r="AA94" s="496">
        <v>28</v>
      </c>
      <c r="AB94" s="528">
        <v>28</v>
      </c>
      <c r="AC94" s="529">
        <v>78</v>
      </c>
      <c r="AD94" s="496">
        <v>78</v>
      </c>
      <c r="AE94" s="496">
        <v>78</v>
      </c>
      <c r="AF94" s="496">
        <v>78</v>
      </c>
      <c r="AG94" s="528">
        <v>78</v>
      </c>
    </row>
    <row r="95" spans="1:33" ht="15" thickBot="1" x14ac:dyDescent="0.35">
      <c r="A95" s="1368"/>
      <c r="B95" s="1373"/>
      <c r="C95" s="139" t="s">
        <v>252</v>
      </c>
      <c r="D95" s="493">
        <v>5.343</v>
      </c>
      <c r="E95" s="496">
        <v>50</v>
      </c>
      <c r="F95" s="496">
        <v>55</v>
      </c>
      <c r="G95" s="496">
        <v>2</v>
      </c>
      <c r="H95" s="528">
        <v>2</v>
      </c>
      <c r="I95" s="493">
        <v>7.1840000000000002</v>
      </c>
      <c r="J95" s="496">
        <v>50</v>
      </c>
      <c r="K95" s="496">
        <v>59</v>
      </c>
      <c r="L95" s="496">
        <v>2</v>
      </c>
      <c r="M95" s="528">
        <v>2</v>
      </c>
      <c r="N95" s="661">
        <v>2.141</v>
      </c>
      <c r="O95" s="496">
        <v>30</v>
      </c>
      <c r="P95" s="496">
        <v>31</v>
      </c>
      <c r="Q95" s="496">
        <v>2</v>
      </c>
      <c r="R95" s="528">
        <v>2</v>
      </c>
      <c r="S95" s="493">
        <v>9.8539999999999992</v>
      </c>
      <c r="T95" s="496">
        <v>58</v>
      </c>
      <c r="U95" s="496">
        <v>63</v>
      </c>
      <c r="V95" s="496">
        <v>3</v>
      </c>
      <c r="W95" s="528">
        <v>3</v>
      </c>
      <c r="X95" s="661">
        <v>2.5299999999999998</v>
      </c>
      <c r="Y95" s="496">
        <v>40</v>
      </c>
      <c r="Z95" s="496">
        <v>40</v>
      </c>
      <c r="AA95" s="496">
        <v>2</v>
      </c>
      <c r="AB95" s="528">
        <v>2</v>
      </c>
      <c r="AC95" s="661">
        <v>4.17</v>
      </c>
      <c r="AD95" s="496">
        <v>35</v>
      </c>
      <c r="AE95" s="496">
        <v>35</v>
      </c>
      <c r="AF95" s="496">
        <v>2</v>
      </c>
      <c r="AG95" s="528">
        <v>2</v>
      </c>
    </row>
    <row r="96" spans="1:33" ht="15" thickBot="1" x14ac:dyDescent="0.35">
      <c r="A96" s="1368"/>
      <c r="B96" s="1373"/>
      <c r="C96" s="139" t="s">
        <v>287</v>
      </c>
      <c r="D96" s="493">
        <v>26.719265141447199</v>
      </c>
      <c r="E96" s="493">
        <v>94.6490053414946</v>
      </c>
      <c r="F96" s="493">
        <v>101.827785220658</v>
      </c>
      <c r="G96" s="493">
        <v>1.73325751126745</v>
      </c>
      <c r="H96" s="701">
        <v>1.73464829284827</v>
      </c>
      <c r="I96" s="493">
        <v>49.058227056105501</v>
      </c>
      <c r="J96" s="493">
        <v>100.69397875321</v>
      </c>
      <c r="K96" s="493">
        <v>105.780281636975</v>
      </c>
      <c r="L96" s="493">
        <v>1.8597281276174999</v>
      </c>
      <c r="M96" s="701">
        <v>1.8597281276174999</v>
      </c>
      <c r="N96" s="661">
        <v>21.4473674728257</v>
      </c>
      <c r="O96" s="493">
        <v>56.6223092269191</v>
      </c>
      <c r="P96" s="493">
        <v>57.243247053697402</v>
      </c>
      <c r="Q96" s="493">
        <v>2.0769850615538701</v>
      </c>
      <c r="R96" s="701">
        <v>2.0769850615538701</v>
      </c>
      <c r="S96" s="493">
        <v>35.969577882236301</v>
      </c>
      <c r="T96" s="493">
        <v>125.40845591518401</v>
      </c>
      <c r="U96" s="493">
        <v>126.68448425162499</v>
      </c>
      <c r="V96" s="493">
        <v>2.1087017987155101</v>
      </c>
      <c r="W96" s="701">
        <v>2.1087017987155101</v>
      </c>
      <c r="X96" s="661">
        <v>41.239831189450001</v>
      </c>
      <c r="Y96" s="493">
        <v>56.953838619920397</v>
      </c>
      <c r="Z96" s="493">
        <v>68.104809773950606</v>
      </c>
      <c r="AA96" s="493">
        <v>1.3234673058853701</v>
      </c>
      <c r="AB96" s="701">
        <v>1.3234673058853701</v>
      </c>
      <c r="AC96" s="661">
        <v>72.163780728892405</v>
      </c>
      <c r="AD96" s="493">
        <v>97.732704172818003</v>
      </c>
      <c r="AE96" s="493">
        <v>102.10674088906801</v>
      </c>
      <c r="AF96" s="493">
        <v>1.84697610859918</v>
      </c>
      <c r="AG96" s="701">
        <v>1.84697610859918</v>
      </c>
    </row>
    <row r="97" spans="1:33" x14ac:dyDescent="0.3">
      <c r="A97" s="1368"/>
      <c r="B97" s="1374"/>
      <c r="C97" s="157" t="s">
        <v>254</v>
      </c>
      <c r="D97" s="781">
        <v>3.71415111182043</v>
      </c>
      <c r="E97" s="781">
        <v>13.156825480072699</v>
      </c>
      <c r="F97" s="781">
        <v>14.154722433022499</v>
      </c>
      <c r="G97" s="781">
        <v>0.24093403312051001</v>
      </c>
      <c r="H97" s="702">
        <v>0.241127360778563</v>
      </c>
      <c r="I97" s="781">
        <v>8.7321485079560492</v>
      </c>
      <c r="J97" s="781">
        <v>17.923085058178302</v>
      </c>
      <c r="K97" s="781">
        <v>18.8284245863819</v>
      </c>
      <c r="L97" s="781">
        <v>0.33102342194728801</v>
      </c>
      <c r="M97" s="702">
        <v>0.33102342194728801</v>
      </c>
      <c r="N97" s="836">
        <v>8.7767777117269503</v>
      </c>
      <c r="O97" s="781">
        <v>23.171208412360901</v>
      </c>
      <c r="P97" s="781">
        <v>23.425311079522299</v>
      </c>
      <c r="Q97" s="781">
        <v>0.84995215468437701</v>
      </c>
      <c r="R97" s="702">
        <v>0.84995215468437701</v>
      </c>
      <c r="S97" s="781">
        <v>12.7475604227171</v>
      </c>
      <c r="T97" s="781">
        <v>44.444554632595697</v>
      </c>
      <c r="U97" s="781">
        <v>44.896777018222103</v>
      </c>
      <c r="V97" s="781">
        <v>0.74732051848440995</v>
      </c>
      <c r="W97" s="702">
        <v>0.74732051848440995</v>
      </c>
      <c r="X97" s="836">
        <v>14.6153296997625</v>
      </c>
      <c r="Y97" s="781">
        <v>20.184348603981299</v>
      </c>
      <c r="Z97" s="781">
        <v>24.136234806909901</v>
      </c>
      <c r="AA97" s="781">
        <v>0.46903467993145698</v>
      </c>
      <c r="AB97" s="702">
        <v>0.46903467993145698</v>
      </c>
      <c r="AC97" s="836">
        <v>15.322962209818099</v>
      </c>
      <c r="AD97" s="781">
        <v>20.752162893591901</v>
      </c>
      <c r="AE97" s="781">
        <v>21.680927969790499</v>
      </c>
      <c r="AF97" s="781">
        <v>0.392179356855275</v>
      </c>
      <c r="AG97" s="702">
        <v>0.392179356855275</v>
      </c>
    </row>
    <row r="98" spans="1:33" ht="15" thickBot="1" x14ac:dyDescent="0.35">
      <c r="A98" s="1368"/>
      <c r="B98" s="1563" t="s">
        <v>515</v>
      </c>
      <c r="C98" s="137" t="s">
        <v>265</v>
      </c>
      <c r="D98" s="500">
        <v>33.420701477557699</v>
      </c>
      <c r="E98" s="500">
        <v>80.386720065455606</v>
      </c>
      <c r="F98" s="500">
        <v>87.067977296725303</v>
      </c>
      <c r="G98" s="500">
        <v>2.5266770937728</v>
      </c>
      <c r="H98" s="699">
        <v>2.5266770937728</v>
      </c>
      <c r="I98" s="500">
        <v>29.045465521576102</v>
      </c>
      <c r="J98" s="500">
        <v>70.2224181769231</v>
      </c>
      <c r="K98" s="500">
        <v>74.714058971997503</v>
      </c>
      <c r="L98" s="500">
        <v>2.69748583541495</v>
      </c>
      <c r="M98" s="699">
        <v>2.69748583541495</v>
      </c>
      <c r="N98" s="500">
        <v>31.059191376369501</v>
      </c>
      <c r="O98" s="500">
        <v>76.944367565872398</v>
      </c>
      <c r="P98" s="500">
        <v>80.602051760116595</v>
      </c>
      <c r="Q98" s="500">
        <v>2.4244538720632698</v>
      </c>
      <c r="R98" s="699">
        <v>2.4407146902101799</v>
      </c>
      <c r="S98" s="500">
        <v>31.628448625186401</v>
      </c>
      <c r="T98" s="500">
        <v>79.216203213000995</v>
      </c>
      <c r="U98" s="500">
        <v>91.664851235425004</v>
      </c>
      <c r="V98" s="500">
        <v>3.1097464224852902</v>
      </c>
      <c r="W98" s="699">
        <v>3.1097464224852902</v>
      </c>
      <c r="X98" s="674">
        <v>19.336181536985499</v>
      </c>
      <c r="Y98" s="500">
        <v>46.375944508398</v>
      </c>
      <c r="Z98" s="500">
        <v>47.1016393397434</v>
      </c>
      <c r="AA98" s="500">
        <v>2.3291414933299501</v>
      </c>
      <c r="AB98" s="699">
        <v>2.3291414933299501</v>
      </c>
      <c r="AC98" s="500">
        <v>26.128839264072599</v>
      </c>
      <c r="AD98" s="500">
        <v>63.437946700596697</v>
      </c>
      <c r="AE98" s="500">
        <v>70.6606341451037</v>
      </c>
      <c r="AF98" s="500">
        <v>2.73440698883388</v>
      </c>
      <c r="AG98" s="699">
        <v>2.7584809930032499</v>
      </c>
    </row>
    <row r="99" spans="1:33" ht="15" thickBot="1" x14ac:dyDescent="0.35">
      <c r="A99" s="1368"/>
      <c r="B99" s="1373"/>
      <c r="C99" s="139" t="s">
        <v>17</v>
      </c>
      <c r="D99" s="496">
        <v>659</v>
      </c>
      <c r="E99" s="496">
        <v>659</v>
      </c>
      <c r="F99" s="496">
        <v>659</v>
      </c>
      <c r="G99" s="496">
        <v>659</v>
      </c>
      <c r="H99" s="528">
        <v>659</v>
      </c>
      <c r="I99" s="496">
        <v>208</v>
      </c>
      <c r="J99" s="496">
        <v>208</v>
      </c>
      <c r="K99" s="496">
        <v>208</v>
      </c>
      <c r="L99" s="496">
        <v>208</v>
      </c>
      <c r="M99" s="528">
        <v>208</v>
      </c>
      <c r="N99" s="496">
        <v>91</v>
      </c>
      <c r="O99" s="496">
        <v>91</v>
      </c>
      <c r="P99" s="496">
        <v>91</v>
      </c>
      <c r="Q99" s="496">
        <v>91</v>
      </c>
      <c r="R99" s="528">
        <v>91</v>
      </c>
      <c r="S99" s="496">
        <v>49</v>
      </c>
      <c r="T99" s="496">
        <v>49</v>
      </c>
      <c r="U99" s="496">
        <v>49</v>
      </c>
      <c r="V99" s="496">
        <v>49</v>
      </c>
      <c r="W99" s="528">
        <v>49</v>
      </c>
      <c r="X99" s="529">
        <v>55</v>
      </c>
      <c r="Y99" s="496">
        <v>55</v>
      </c>
      <c r="Z99" s="496">
        <v>55</v>
      </c>
      <c r="AA99" s="496">
        <v>55</v>
      </c>
      <c r="AB99" s="528">
        <v>55</v>
      </c>
      <c r="AC99" s="496">
        <v>192</v>
      </c>
      <c r="AD99" s="496">
        <v>192</v>
      </c>
      <c r="AE99" s="496">
        <v>192</v>
      </c>
      <c r="AF99" s="496">
        <v>192</v>
      </c>
      <c r="AG99" s="528">
        <v>192</v>
      </c>
    </row>
    <row r="100" spans="1:33" ht="15" thickBot="1" x14ac:dyDescent="0.35">
      <c r="A100" s="1368"/>
      <c r="B100" s="1373"/>
      <c r="C100" s="139" t="s">
        <v>18</v>
      </c>
      <c r="D100" s="496">
        <v>486</v>
      </c>
      <c r="E100" s="496">
        <v>486</v>
      </c>
      <c r="F100" s="496">
        <v>486</v>
      </c>
      <c r="G100" s="496">
        <v>486</v>
      </c>
      <c r="H100" s="528">
        <v>486</v>
      </c>
      <c r="I100" s="496">
        <v>204</v>
      </c>
      <c r="J100" s="496">
        <v>204</v>
      </c>
      <c r="K100" s="496">
        <v>204</v>
      </c>
      <c r="L100" s="496">
        <v>204</v>
      </c>
      <c r="M100" s="528">
        <v>204</v>
      </c>
      <c r="N100" s="496">
        <v>70</v>
      </c>
      <c r="O100" s="496">
        <v>70</v>
      </c>
      <c r="P100" s="496">
        <v>70</v>
      </c>
      <c r="Q100" s="496">
        <v>70</v>
      </c>
      <c r="R100" s="528">
        <v>70</v>
      </c>
      <c r="S100" s="496">
        <v>85</v>
      </c>
      <c r="T100" s="496">
        <v>85</v>
      </c>
      <c r="U100" s="496">
        <v>85</v>
      </c>
      <c r="V100" s="496">
        <v>85</v>
      </c>
      <c r="W100" s="528">
        <v>85</v>
      </c>
      <c r="X100" s="529">
        <v>38</v>
      </c>
      <c r="Y100" s="496">
        <v>38</v>
      </c>
      <c r="Z100" s="496">
        <v>38</v>
      </c>
      <c r="AA100" s="496">
        <v>38</v>
      </c>
      <c r="AB100" s="528">
        <v>38</v>
      </c>
      <c r="AC100" s="496">
        <v>225</v>
      </c>
      <c r="AD100" s="496">
        <v>225</v>
      </c>
      <c r="AE100" s="496">
        <v>225</v>
      </c>
      <c r="AF100" s="496">
        <v>225</v>
      </c>
      <c r="AG100" s="528">
        <v>225</v>
      </c>
    </row>
    <row r="101" spans="1:33" ht="15" thickBot="1" x14ac:dyDescent="0.35">
      <c r="A101" s="1368"/>
      <c r="B101" s="1373"/>
      <c r="C101" s="139" t="s">
        <v>252</v>
      </c>
      <c r="D101" s="493">
        <v>10.509</v>
      </c>
      <c r="E101" s="496">
        <v>56</v>
      </c>
      <c r="F101" s="496">
        <v>60</v>
      </c>
      <c r="G101" s="496">
        <v>2</v>
      </c>
      <c r="H101" s="528">
        <v>2</v>
      </c>
      <c r="I101" s="493">
        <v>7.2469999999999999</v>
      </c>
      <c r="J101" s="496">
        <v>50</v>
      </c>
      <c r="K101" s="496">
        <v>52</v>
      </c>
      <c r="L101" s="496">
        <v>2</v>
      </c>
      <c r="M101" s="528">
        <v>2</v>
      </c>
      <c r="N101" s="493">
        <v>12.895</v>
      </c>
      <c r="O101" s="496">
        <v>63</v>
      </c>
      <c r="P101" s="496">
        <v>74</v>
      </c>
      <c r="Q101" s="496">
        <v>2</v>
      </c>
      <c r="R101" s="528">
        <v>2</v>
      </c>
      <c r="S101" s="493">
        <v>8.5990000000000002</v>
      </c>
      <c r="T101" s="496">
        <v>60</v>
      </c>
      <c r="U101" s="496">
        <v>60</v>
      </c>
      <c r="V101" s="496">
        <v>3</v>
      </c>
      <c r="W101" s="528">
        <v>3</v>
      </c>
      <c r="X101" s="661">
        <v>3.8980000000000001</v>
      </c>
      <c r="Y101" s="496">
        <v>30</v>
      </c>
      <c r="Z101" s="496">
        <v>30</v>
      </c>
      <c r="AA101" s="496">
        <v>2</v>
      </c>
      <c r="AB101" s="528">
        <v>2</v>
      </c>
      <c r="AC101" s="493">
        <v>8.2889999999999997</v>
      </c>
      <c r="AD101" s="496">
        <v>50</v>
      </c>
      <c r="AE101" s="496">
        <v>55</v>
      </c>
      <c r="AF101" s="496">
        <v>2</v>
      </c>
      <c r="AG101" s="528">
        <v>3</v>
      </c>
    </row>
    <row r="102" spans="1:33" ht="15" thickBot="1" x14ac:dyDescent="0.35">
      <c r="A102" s="1368"/>
      <c r="B102" s="1373"/>
      <c r="C102" s="139" t="s">
        <v>287</v>
      </c>
      <c r="D102" s="493">
        <v>57.797772008605797</v>
      </c>
      <c r="E102" s="493">
        <v>93.454710437828695</v>
      </c>
      <c r="F102" s="493">
        <v>101.25848830885</v>
      </c>
      <c r="G102" s="493">
        <v>1.8013751784257901</v>
      </c>
      <c r="H102" s="701">
        <v>1.8013751784257901</v>
      </c>
      <c r="I102" s="493">
        <v>56.780708777888002</v>
      </c>
      <c r="J102" s="493">
        <v>76.911775365768094</v>
      </c>
      <c r="K102" s="493">
        <v>82.812947069678103</v>
      </c>
      <c r="L102" s="493">
        <v>2.26367782437302</v>
      </c>
      <c r="M102" s="701">
        <v>2.26367782437302</v>
      </c>
      <c r="N102" s="493">
        <v>41.667519985790797</v>
      </c>
      <c r="O102" s="493">
        <v>73.274756719932896</v>
      </c>
      <c r="P102" s="493">
        <v>75.012957063440396</v>
      </c>
      <c r="Q102" s="493">
        <v>1.7712273059670101</v>
      </c>
      <c r="R102" s="701">
        <v>1.7811410326441499</v>
      </c>
      <c r="S102" s="493">
        <v>51.056958883618499</v>
      </c>
      <c r="T102" s="493">
        <v>80.840970027958093</v>
      </c>
      <c r="U102" s="493">
        <v>104.007016437148</v>
      </c>
      <c r="V102" s="493">
        <v>2.1368273808571598</v>
      </c>
      <c r="W102" s="701">
        <v>2.1368273808571598</v>
      </c>
      <c r="X102" s="661">
        <v>48.037418730884397</v>
      </c>
      <c r="Y102" s="493">
        <v>56.6827208682231</v>
      </c>
      <c r="Z102" s="493">
        <v>56.741215566895796</v>
      </c>
      <c r="AA102" s="493">
        <v>2.0517164256582499</v>
      </c>
      <c r="AB102" s="701">
        <v>2.0517164256582499</v>
      </c>
      <c r="AC102" s="493">
        <v>42.478758347455603</v>
      </c>
      <c r="AD102" s="493">
        <v>62.228476246533702</v>
      </c>
      <c r="AE102" s="493">
        <v>76.590175822340498</v>
      </c>
      <c r="AF102" s="493">
        <v>1.99293951231167</v>
      </c>
      <c r="AG102" s="701">
        <v>1.9872473434506399</v>
      </c>
    </row>
    <row r="103" spans="1:33" x14ac:dyDescent="0.3">
      <c r="A103" s="1368"/>
      <c r="B103" s="1374"/>
      <c r="C103" s="157" t="s">
        <v>254</v>
      </c>
      <c r="D103" s="781">
        <v>4.91658686453997</v>
      </c>
      <c r="E103" s="781">
        <v>7.9497562933671704</v>
      </c>
      <c r="F103" s="781">
        <v>8.6135872757922094</v>
      </c>
      <c r="G103" s="781">
        <v>0.153234583835479</v>
      </c>
      <c r="H103" s="702">
        <v>0.153234583835479</v>
      </c>
      <c r="I103" s="781">
        <v>7.4551516014352899</v>
      </c>
      <c r="J103" s="781">
        <v>10.0983055271517</v>
      </c>
      <c r="K103" s="781">
        <v>10.8731132149325</v>
      </c>
      <c r="L103" s="781">
        <v>0.29721470056886801</v>
      </c>
      <c r="M103" s="702">
        <v>0.29721470056886801</v>
      </c>
      <c r="N103" s="781">
        <v>9.3394088101770993</v>
      </c>
      <c r="O103" s="781">
        <v>16.423893447632501</v>
      </c>
      <c r="P103" s="781">
        <v>16.813495795157401</v>
      </c>
      <c r="Q103" s="781">
        <v>0.39700505122012603</v>
      </c>
      <c r="R103" s="702">
        <v>0.39922712602327598</v>
      </c>
      <c r="S103" s="781">
        <v>10.385232745280801</v>
      </c>
      <c r="T103" s="781">
        <v>16.443444879048201</v>
      </c>
      <c r="U103" s="781">
        <v>21.1555309297629</v>
      </c>
      <c r="V103" s="781">
        <v>0.43464103957453498</v>
      </c>
      <c r="W103" s="702">
        <v>0.43464103957453498</v>
      </c>
      <c r="X103" s="836">
        <v>14.6136471857081</v>
      </c>
      <c r="Y103" s="781">
        <v>17.243667669462599</v>
      </c>
      <c r="Z103" s="781">
        <v>17.2614625658418</v>
      </c>
      <c r="AA103" s="781">
        <v>0.62416051407056705</v>
      </c>
      <c r="AB103" s="702">
        <v>0.62416051407056705</v>
      </c>
      <c r="AC103" s="781">
        <v>5.3106943685988997</v>
      </c>
      <c r="AD103" s="781">
        <v>7.77980410034165</v>
      </c>
      <c r="AE103" s="781">
        <v>9.5753037813089996</v>
      </c>
      <c r="AF103" s="781">
        <v>0.24915729782920501</v>
      </c>
      <c r="AG103" s="702">
        <v>0.248445662878199</v>
      </c>
    </row>
    <row r="104" spans="1:33" ht="15" thickBot="1" x14ac:dyDescent="0.35">
      <c r="A104" s="1368"/>
      <c r="B104" s="1563" t="s">
        <v>516</v>
      </c>
      <c r="C104" s="137" t="s">
        <v>265</v>
      </c>
      <c r="D104" s="500">
        <v>36.210026059852197</v>
      </c>
      <c r="E104" s="500">
        <v>81.134548704714902</v>
      </c>
      <c r="F104" s="500">
        <v>87.281691671536294</v>
      </c>
      <c r="G104" s="500">
        <v>2.8639416893875702</v>
      </c>
      <c r="H104" s="699">
        <v>2.8639416893875702</v>
      </c>
      <c r="I104" s="500">
        <v>44.642512365491299</v>
      </c>
      <c r="J104" s="500">
        <v>89.037116135483103</v>
      </c>
      <c r="K104" s="500">
        <v>99.923123132946998</v>
      </c>
      <c r="L104" s="500">
        <v>2.9507178620472398</v>
      </c>
      <c r="M104" s="699">
        <v>2.9507178620472398</v>
      </c>
      <c r="N104" s="500">
        <v>18.457989649455499</v>
      </c>
      <c r="O104" s="500">
        <v>62.695414179629402</v>
      </c>
      <c r="P104" s="500">
        <v>65.1845080265186</v>
      </c>
      <c r="Q104" s="500">
        <v>3.2185650859198098</v>
      </c>
      <c r="R104" s="699">
        <v>3.2185650859198098</v>
      </c>
      <c r="S104" s="674">
        <v>41.236757161139202</v>
      </c>
      <c r="T104" s="500">
        <v>86.999895352390695</v>
      </c>
      <c r="U104" s="500">
        <v>88.667656710814995</v>
      </c>
      <c r="V104" s="500">
        <v>3.3432376009004501</v>
      </c>
      <c r="W104" s="699">
        <v>3.3432376009004501</v>
      </c>
      <c r="X104" s="500">
        <v>35.777320808201203</v>
      </c>
      <c r="Y104" s="500">
        <v>97.395803204713602</v>
      </c>
      <c r="Z104" s="500">
        <v>100.191160681246</v>
      </c>
      <c r="AA104" s="500">
        <v>3.3198154782963201</v>
      </c>
      <c r="AB104" s="699">
        <v>3.3198154782963201</v>
      </c>
      <c r="AC104" s="500">
        <v>41.131498176894603</v>
      </c>
      <c r="AD104" s="500">
        <v>90.255277653114504</v>
      </c>
      <c r="AE104" s="500">
        <v>96.888043398289398</v>
      </c>
      <c r="AF104" s="500">
        <v>3.2325971016351298</v>
      </c>
      <c r="AG104" s="699">
        <v>3.2325971016351298</v>
      </c>
    </row>
    <row r="105" spans="1:33" ht="15" thickBot="1" x14ac:dyDescent="0.35">
      <c r="A105" s="1368"/>
      <c r="B105" s="1373"/>
      <c r="C105" s="139" t="s">
        <v>17</v>
      </c>
      <c r="D105" s="496">
        <v>520</v>
      </c>
      <c r="E105" s="496">
        <v>520</v>
      </c>
      <c r="F105" s="496">
        <v>520</v>
      </c>
      <c r="G105" s="496">
        <v>520</v>
      </c>
      <c r="H105" s="528">
        <v>520</v>
      </c>
      <c r="I105" s="496">
        <v>123</v>
      </c>
      <c r="J105" s="496">
        <v>123</v>
      </c>
      <c r="K105" s="496">
        <v>123</v>
      </c>
      <c r="L105" s="496">
        <v>123</v>
      </c>
      <c r="M105" s="528">
        <v>123</v>
      </c>
      <c r="N105" s="496">
        <v>39</v>
      </c>
      <c r="O105" s="496">
        <v>39</v>
      </c>
      <c r="P105" s="496">
        <v>39</v>
      </c>
      <c r="Q105" s="496">
        <v>39</v>
      </c>
      <c r="R105" s="528">
        <v>39</v>
      </c>
      <c r="S105" s="529">
        <v>32</v>
      </c>
      <c r="T105" s="496">
        <v>32</v>
      </c>
      <c r="U105" s="496">
        <v>32</v>
      </c>
      <c r="V105" s="496">
        <v>32</v>
      </c>
      <c r="W105" s="528">
        <v>32</v>
      </c>
      <c r="X105" s="496">
        <v>39</v>
      </c>
      <c r="Y105" s="496">
        <v>39</v>
      </c>
      <c r="Z105" s="496">
        <v>39</v>
      </c>
      <c r="AA105" s="496">
        <v>39</v>
      </c>
      <c r="AB105" s="528">
        <v>39</v>
      </c>
      <c r="AC105" s="496">
        <v>130</v>
      </c>
      <c r="AD105" s="496">
        <v>130</v>
      </c>
      <c r="AE105" s="496">
        <v>130</v>
      </c>
      <c r="AF105" s="496">
        <v>130</v>
      </c>
      <c r="AG105" s="528">
        <v>130</v>
      </c>
    </row>
    <row r="106" spans="1:33" ht="15" thickBot="1" x14ac:dyDescent="0.35">
      <c r="A106" s="1368"/>
      <c r="B106" s="1373"/>
      <c r="C106" s="139" t="s">
        <v>18</v>
      </c>
      <c r="D106" s="496">
        <v>395</v>
      </c>
      <c r="E106" s="496">
        <v>395</v>
      </c>
      <c r="F106" s="496">
        <v>395</v>
      </c>
      <c r="G106" s="496">
        <v>395</v>
      </c>
      <c r="H106" s="528">
        <v>395</v>
      </c>
      <c r="I106" s="496">
        <v>121</v>
      </c>
      <c r="J106" s="496">
        <v>121</v>
      </c>
      <c r="K106" s="496">
        <v>121</v>
      </c>
      <c r="L106" s="496">
        <v>121</v>
      </c>
      <c r="M106" s="528">
        <v>121</v>
      </c>
      <c r="N106" s="496">
        <v>26</v>
      </c>
      <c r="O106" s="496">
        <v>26</v>
      </c>
      <c r="P106" s="496">
        <v>26</v>
      </c>
      <c r="Q106" s="496">
        <v>26</v>
      </c>
      <c r="R106" s="528">
        <v>26</v>
      </c>
      <c r="S106" s="529">
        <v>47</v>
      </c>
      <c r="T106" s="496">
        <v>47</v>
      </c>
      <c r="U106" s="496">
        <v>47</v>
      </c>
      <c r="V106" s="496">
        <v>47</v>
      </c>
      <c r="W106" s="528">
        <v>47</v>
      </c>
      <c r="X106" s="496">
        <v>27</v>
      </c>
      <c r="Y106" s="496">
        <v>27</v>
      </c>
      <c r="Z106" s="496">
        <v>27</v>
      </c>
      <c r="AA106" s="496">
        <v>27</v>
      </c>
      <c r="AB106" s="528">
        <v>27</v>
      </c>
      <c r="AC106" s="496">
        <v>137</v>
      </c>
      <c r="AD106" s="496">
        <v>137</v>
      </c>
      <c r="AE106" s="496">
        <v>137</v>
      </c>
      <c r="AF106" s="496">
        <v>137</v>
      </c>
      <c r="AG106" s="528">
        <v>137</v>
      </c>
    </row>
    <row r="107" spans="1:33" ht="15" thickBot="1" x14ac:dyDescent="0.35">
      <c r="A107" s="1368"/>
      <c r="B107" s="1373"/>
      <c r="C107" s="139" t="s">
        <v>252</v>
      </c>
      <c r="D107" s="493">
        <v>13.888999999999999</v>
      </c>
      <c r="E107" s="496">
        <v>60</v>
      </c>
      <c r="F107" s="496">
        <v>62</v>
      </c>
      <c r="G107" s="496">
        <v>3</v>
      </c>
      <c r="H107" s="528">
        <v>3</v>
      </c>
      <c r="I107" s="493">
        <v>14.489000000000001</v>
      </c>
      <c r="J107" s="496">
        <v>63</v>
      </c>
      <c r="K107" s="496">
        <v>71</v>
      </c>
      <c r="L107" s="496">
        <v>3</v>
      </c>
      <c r="M107" s="528">
        <v>3</v>
      </c>
      <c r="N107" s="493">
        <v>14.568</v>
      </c>
      <c r="O107" s="496">
        <v>55</v>
      </c>
      <c r="P107" s="496">
        <v>55</v>
      </c>
      <c r="Q107" s="496">
        <v>3</v>
      </c>
      <c r="R107" s="528">
        <v>3</v>
      </c>
      <c r="S107" s="661">
        <v>11.314</v>
      </c>
      <c r="T107" s="496">
        <v>60</v>
      </c>
      <c r="U107" s="496">
        <v>60</v>
      </c>
      <c r="V107" s="496">
        <v>3</v>
      </c>
      <c r="W107" s="528">
        <v>3</v>
      </c>
      <c r="X107" s="493">
        <v>23.786000000000001</v>
      </c>
      <c r="Y107" s="496">
        <v>84</v>
      </c>
      <c r="Z107" s="496">
        <v>85</v>
      </c>
      <c r="AA107" s="496">
        <v>3</v>
      </c>
      <c r="AB107" s="528">
        <v>3</v>
      </c>
      <c r="AC107" s="493">
        <v>23.533999999999999</v>
      </c>
      <c r="AD107" s="496">
        <v>74</v>
      </c>
      <c r="AE107" s="496">
        <v>75</v>
      </c>
      <c r="AF107" s="496">
        <v>3</v>
      </c>
      <c r="AG107" s="528">
        <v>3</v>
      </c>
    </row>
    <row r="108" spans="1:33" ht="15" thickBot="1" x14ac:dyDescent="0.35">
      <c r="A108" s="1368"/>
      <c r="B108" s="1373"/>
      <c r="C108" s="139" t="s">
        <v>287</v>
      </c>
      <c r="D108" s="493">
        <v>55.483500111216202</v>
      </c>
      <c r="E108" s="493">
        <v>88.889321942813396</v>
      </c>
      <c r="F108" s="493">
        <v>96.547535786374098</v>
      </c>
      <c r="G108" s="493">
        <v>2.0342771867957601</v>
      </c>
      <c r="H108" s="701">
        <v>2.0342771867957601</v>
      </c>
      <c r="I108" s="493">
        <v>69.529489511052105</v>
      </c>
      <c r="J108" s="493">
        <v>80.499951845648795</v>
      </c>
      <c r="K108" s="493">
        <v>98.046598368668398</v>
      </c>
      <c r="L108" s="493">
        <v>1.78449584649582</v>
      </c>
      <c r="M108" s="701">
        <v>1.78449584649582</v>
      </c>
      <c r="N108" s="493">
        <v>18.8986049128285</v>
      </c>
      <c r="O108" s="493">
        <v>53.528693703816003</v>
      </c>
      <c r="P108" s="493">
        <v>56.821200641917102</v>
      </c>
      <c r="Q108" s="493">
        <v>2.4176388563908802</v>
      </c>
      <c r="R108" s="701">
        <v>2.4176388563908802</v>
      </c>
      <c r="S108" s="661">
        <v>80.776679833069096</v>
      </c>
      <c r="T108" s="493">
        <v>111.449849246619</v>
      </c>
      <c r="U108" s="493">
        <v>111.71412017119501</v>
      </c>
      <c r="V108" s="493">
        <v>2.58623104940343</v>
      </c>
      <c r="W108" s="701">
        <v>2.58623104940343</v>
      </c>
      <c r="X108" s="493">
        <v>37.444333999588601</v>
      </c>
      <c r="Y108" s="493">
        <v>104.471813100738</v>
      </c>
      <c r="Z108" s="493">
        <v>105.426617899946</v>
      </c>
      <c r="AA108" s="493">
        <v>2.3090250829288901</v>
      </c>
      <c r="AB108" s="701">
        <v>2.3090250829288901</v>
      </c>
      <c r="AC108" s="493">
        <v>49.557668027126198</v>
      </c>
      <c r="AD108" s="493">
        <v>83.272615690641103</v>
      </c>
      <c r="AE108" s="493">
        <v>90.172135958700295</v>
      </c>
      <c r="AF108" s="493">
        <v>2.2071586106985901</v>
      </c>
      <c r="AG108" s="701">
        <v>2.2071586106985901</v>
      </c>
    </row>
    <row r="109" spans="1:33" x14ac:dyDescent="0.3">
      <c r="A109" s="1368"/>
      <c r="B109" s="1374"/>
      <c r="C109" s="157" t="s">
        <v>254</v>
      </c>
      <c r="D109" s="781">
        <v>5.2352334920107904</v>
      </c>
      <c r="E109" s="781">
        <v>8.3872926975469095</v>
      </c>
      <c r="F109" s="781">
        <v>9.1098955889006294</v>
      </c>
      <c r="G109" s="781">
        <v>0.191947444537547</v>
      </c>
      <c r="H109" s="702">
        <v>0.191947444537547</v>
      </c>
      <c r="I109" s="781">
        <v>11.8535137890978</v>
      </c>
      <c r="J109" s="781">
        <v>13.723778154194999</v>
      </c>
      <c r="K109" s="781">
        <v>16.715162356433101</v>
      </c>
      <c r="L109" s="781">
        <v>0.30422409644851001</v>
      </c>
      <c r="M109" s="702">
        <v>0.30422409644851001</v>
      </c>
      <c r="N109" s="781">
        <v>6.9504644370454303</v>
      </c>
      <c r="O109" s="781">
        <v>19.686600342510999</v>
      </c>
      <c r="P109" s="781">
        <v>20.897507310911799</v>
      </c>
      <c r="Q109" s="781">
        <v>0.88915097016275102</v>
      </c>
      <c r="R109" s="702">
        <v>0.88915097016275102</v>
      </c>
      <c r="S109" s="836">
        <v>22.095702966437798</v>
      </c>
      <c r="T109" s="781">
        <v>30.4860607008934</v>
      </c>
      <c r="U109" s="781">
        <v>30.558349533068299</v>
      </c>
      <c r="V109" s="781">
        <v>0.70743924098255195</v>
      </c>
      <c r="W109" s="702">
        <v>0.70743924098255195</v>
      </c>
      <c r="X109" s="781">
        <v>13.513722046061901</v>
      </c>
      <c r="Y109" s="781">
        <v>37.704050068216198</v>
      </c>
      <c r="Z109" s="781">
        <v>38.048640698801002</v>
      </c>
      <c r="AA109" s="781">
        <v>0.833330969871939</v>
      </c>
      <c r="AB109" s="702">
        <v>0.833330969871939</v>
      </c>
      <c r="AC109" s="781">
        <v>7.9400151699879</v>
      </c>
      <c r="AD109" s="781">
        <v>13.3417462554201</v>
      </c>
      <c r="AE109" s="781">
        <v>14.447171465582199</v>
      </c>
      <c r="AF109" s="781">
        <v>0.353625857494417</v>
      </c>
      <c r="AG109" s="702">
        <v>0.353625857494417</v>
      </c>
    </row>
    <row r="110" spans="1:33" ht="15" thickBot="1" x14ac:dyDescent="0.35">
      <c r="A110" s="1368"/>
      <c r="B110" s="1563" t="s">
        <v>517</v>
      </c>
      <c r="C110" s="137" t="s">
        <v>265</v>
      </c>
      <c r="D110" s="500">
        <v>39.567398130277503</v>
      </c>
      <c r="E110" s="500">
        <v>85.988620084421498</v>
      </c>
      <c r="F110" s="500">
        <v>92.783782687015602</v>
      </c>
      <c r="G110" s="500">
        <v>2.82573169060759</v>
      </c>
      <c r="H110" s="699">
        <v>2.82573169060759</v>
      </c>
      <c r="I110" s="500">
        <v>53.568235644739602</v>
      </c>
      <c r="J110" s="500">
        <v>92.978944360674305</v>
      </c>
      <c r="K110" s="500">
        <v>101.061263675483</v>
      </c>
      <c r="L110" s="500">
        <v>2.90826349049411</v>
      </c>
      <c r="M110" s="699">
        <v>2.9177742400409001</v>
      </c>
      <c r="N110" s="674">
        <v>45.880003303037697</v>
      </c>
      <c r="O110" s="500">
        <v>68.221298145029905</v>
      </c>
      <c r="P110" s="500">
        <v>73.143511242665795</v>
      </c>
      <c r="Q110" s="500">
        <v>2.6279847849097902</v>
      </c>
      <c r="R110" s="699">
        <v>2.6279847849097902</v>
      </c>
      <c r="S110" s="674">
        <v>84.342947917851404</v>
      </c>
      <c r="T110" s="500">
        <v>142.67994399841999</v>
      </c>
      <c r="U110" s="500">
        <v>163.846127590229</v>
      </c>
      <c r="V110" s="500">
        <v>3.2528384356247702</v>
      </c>
      <c r="W110" s="699">
        <v>3.2528384356247702</v>
      </c>
      <c r="X110" s="674">
        <v>54.142294074894103</v>
      </c>
      <c r="Y110" s="500">
        <v>79.196944458306305</v>
      </c>
      <c r="Z110" s="500">
        <v>82.441917665815595</v>
      </c>
      <c r="AA110" s="500">
        <v>2.8736351371691402</v>
      </c>
      <c r="AB110" s="699">
        <v>2.8736351371691402</v>
      </c>
      <c r="AC110" s="500">
        <v>37.527321548618801</v>
      </c>
      <c r="AD110" s="500">
        <v>85.337970505407</v>
      </c>
      <c r="AE110" s="500">
        <v>90.646483810498495</v>
      </c>
      <c r="AF110" s="500">
        <v>3.54887620618508</v>
      </c>
      <c r="AG110" s="699">
        <v>3.54887620618508</v>
      </c>
    </row>
    <row r="111" spans="1:33" ht="15" thickBot="1" x14ac:dyDescent="0.35">
      <c r="A111" s="1368"/>
      <c r="B111" s="1373"/>
      <c r="C111" s="139" t="s">
        <v>17</v>
      </c>
      <c r="D111" s="496">
        <v>408</v>
      </c>
      <c r="E111" s="496">
        <v>408</v>
      </c>
      <c r="F111" s="496">
        <v>408</v>
      </c>
      <c r="G111" s="496">
        <v>408</v>
      </c>
      <c r="H111" s="528">
        <v>408</v>
      </c>
      <c r="I111" s="496">
        <v>96</v>
      </c>
      <c r="J111" s="496">
        <v>96</v>
      </c>
      <c r="K111" s="496">
        <v>96</v>
      </c>
      <c r="L111" s="496">
        <v>96</v>
      </c>
      <c r="M111" s="528">
        <v>96</v>
      </c>
      <c r="N111" s="529">
        <v>29</v>
      </c>
      <c r="O111" s="496">
        <v>29</v>
      </c>
      <c r="P111" s="496">
        <v>29</v>
      </c>
      <c r="Q111" s="496">
        <v>29</v>
      </c>
      <c r="R111" s="528">
        <v>29</v>
      </c>
      <c r="S111" s="529">
        <v>12</v>
      </c>
      <c r="T111" s="496">
        <v>12</v>
      </c>
      <c r="U111" s="496">
        <v>12</v>
      </c>
      <c r="V111" s="496">
        <v>12</v>
      </c>
      <c r="W111" s="528">
        <v>12</v>
      </c>
      <c r="X111" s="529">
        <v>26</v>
      </c>
      <c r="Y111" s="496">
        <v>26</v>
      </c>
      <c r="Z111" s="496">
        <v>26</v>
      </c>
      <c r="AA111" s="496">
        <v>26</v>
      </c>
      <c r="AB111" s="528">
        <v>26</v>
      </c>
      <c r="AC111" s="496">
        <v>81</v>
      </c>
      <c r="AD111" s="496">
        <v>81</v>
      </c>
      <c r="AE111" s="496">
        <v>81</v>
      </c>
      <c r="AF111" s="496">
        <v>81</v>
      </c>
      <c r="AG111" s="528">
        <v>81</v>
      </c>
    </row>
    <row r="112" spans="1:33" ht="15" thickBot="1" x14ac:dyDescent="0.35">
      <c r="A112" s="1368"/>
      <c r="B112" s="1373"/>
      <c r="C112" s="139" t="s">
        <v>18</v>
      </c>
      <c r="D112" s="496">
        <v>311</v>
      </c>
      <c r="E112" s="496">
        <v>311</v>
      </c>
      <c r="F112" s="496">
        <v>311</v>
      </c>
      <c r="G112" s="496">
        <v>311</v>
      </c>
      <c r="H112" s="528">
        <v>311</v>
      </c>
      <c r="I112" s="496">
        <v>95</v>
      </c>
      <c r="J112" s="496">
        <v>95</v>
      </c>
      <c r="K112" s="496">
        <v>95</v>
      </c>
      <c r="L112" s="496">
        <v>95</v>
      </c>
      <c r="M112" s="528">
        <v>95</v>
      </c>
      <c r="N112" s="529">
        <v>24</v>
      </c>
      <c r="O112" s="496">
        <v>24</v>
      </c>
      <c r="P112" s="496">
        <v>24</v>
      </c>
      <c r="Q112" s="496">
        <v>24</v>
      </c>
      <c r="R112" s="528">
        <v>24</v>
      </c>
      <c r="S112" s="529">
        <v>20</v>
      </c>
      <c r="T112" s="496">
        <v>20</v>
      </c>
      <c r="U112" s="496">
        <v>20</v>
      </c>
      <c r="V112" s="496">
        <v>20</v>
      </c>
      <c r="W112" s="528">
        <v>20</v>
      </c>
      <c r="X112" s="529">
        <v>20</v>
      </c>
      <c r="Y112" s="496">
        <v>20</v>
      </c>
      <c r="Z112" s="496">
        <v>20</v>
      </c>
      <c r="AA112" s="496">
        <v>20</v>
      </c>
      <c r="AB112" s="528">
        <v>20</v>
      </c>
      <c r="AC112" s="496">
        <v>93</v>
      </c>
      <c r="AD112" s="496">
        <v>93</v>
      </c>
      <c r="AE112" s="496">
        <v>93</v>
      </c>
      <c r="AF112" s="496">
        <v>93</v>
      </c>
      <c r="AG112" s="528">
        <v>93</v>
      </c>
    </row>
    <row r="113" spans="1:33" ht="15" thickBot="1" x14ac:dyDescent="0.35">
      <c r="A113" s="1368"/>
      <c r="B113" s="1373"/>
      <c r="C113" s="139" t="s">
        <v>252</v>
      </c>
      <c r="D113" s="493">
        <v>15.816000000000001</v>
      </c>
      <c r="E113" s="496">
        <v>60</v>
      </c>
      <c r="F113" s="496">
        <v>65</v>
      </c>
      <c r="G113" s="496">
        <v>3</v>
      </c>
      <c r="H113" s="528">
        <v>3</v>
      </c>
      <c r="I113" s="493">
        <v>13.347</v>
      </c>
      <c r="J113" s="496">
        <v>60</v>
      </c>
      <c r="K113" s="496">
        <v>60</v>
      </c>
      <c r="L113" s="496">
        <v>3</v>
      </c>
      <c r="M113" s="528">
        <v>3</v>
      </c>
      <c r="N113" s="661">
        <v>7.694</v>
      </c>
      <c r="O113" s="496">
        <v>55</v>
      </c>
      <c r="P113" s="496">
        <v>55</v>
      </c>
      <c r="Q113" s="496">
        <v>3</v>
      </c>
      <c r="R113" s="528">
        <v>3</v>
      </c>
      <c r="S113" s="661">
        <v>13.612</v>
      </c>
      <c r="T113" s="496">
        <v>110</v>
      </c>
      <c r="U113" s="496">
        <v>110</v>
      </c>
      <c r="V113" s="496">
        <v>3</v>
      </c>
      <c r="W113" s="528">
        <v>3</v>
      </c>
      <c r="X113" s="661">
        <v>16.024000000000001</v>
      </c>
      <c r="Y113" s="496">
        <v>68</v>
      </c>
      <c r="Z113" s="496">
        <v>68</v>
      </c>
      <c r="AA113" s="496">
        <v>3</v>
      </c>
      <c r="AB113" s="528">
        <v>3</v>
      </c>
      <c r="AC113" s="493">
        <v>22.207999999999998</v>
      </c>
      <c r="AD113" s="496">
        <v>75</v>
      </c>
      <c r="AE113" s="496">
        <v>75</v>
      </c>
      <c r="AF113" s="496">
        <v>3</v>
      </c>
      <c r="AG113" s="528">
        <v>3</v>
      </c>
    </row>
    <row r="114" spans="1:33" ht="15" thickBot="1" x14ac:dyDescent="0.35">
      <c r="A114" s="1368"/>
      <c r="B114" s="1373"/>
      <c r="C114" s="139" t="s">
        <v>287</v>
      </c>
      <c r="D114" s="493">
        <v>56.506022602854699</v>
      </c>
      <c r="E114" s="493">
        <v>86.707919465369002</v>
      </c>
      <c r="F114" s="493">
        <v>97.972486139923006</v>
      </c>
      <c r="G114" s="493">
        <v>1.91453352247916</v>
      </c>
      <c r="H114" s="701">
        <v>1.91453352247916</v>
      </c>
      <c r="I114" s="493">
        <v>88.525095820165106</v>
      </c>
      <c r="J114" s="493">
        <v>102.37670467731201</v>
      </c>
      <c r="K114" s="493">
        <v>111.68385224889199</v>
      </c>
      <c r="L114" s="493">
        <v>1.96476531793967</v>
      </c>
      <c r="M114" s="701">
        <v>1.9773807185284999</v>
      </c>
      <c r="N114" s="661">
        <v>70.061696129929103</v>
      </c>
      <c r="O114" s="493">
        <v>65.444236514197797</v>
      </c>
      <c r="P114" s="493">
        <v>69.126332666455497</v>
      </c>
      <c r="Q114" s="493">
        <v>2.0758831656846701</v>
      </c>
      <c r="R114" s="701">
        <v>2.0758831656846701</v>
      </c>
      <c r="S114" s="661">
        <v>133.344530932445</v>
      </c>
      <c r="T114" s="493">
        <v>146.142880001495</v>
      </c>
      <c r="U114" s="493">
        <v>177.56160513523801</v>
      </c>
      <c r="V114" s="493">
        <v>1.9615133733697001</v>
      </c>
      <c r="W114" s="701">
        <v>1.9615133733697001</v>
      </c>
      <c r="X114" s="661">
        <v>67.733473361492202</v>
      </c>
      <c r="Y114" s="493">
        <v>63.232204482672998</v>
      </c>
      <c r="Z114" s="493">
        <v>65.767517064978094</v>
      </c>
      <c r="AA114" s="493">
        <v>1.58831637905461</v>
      </c>
      <c r="AB114" s="701">
        <v>1.58831637905461</v>
      </c>
      <c r="AC114" s="493">
        <v>38.207733679517098</v>
      </c>
      <c r="AD114" s="493">
        <v>68.469465465217596</v>
      </c>
      <c r="AE114" s="493">
        <v>74.905085065245999</v>
      </c>
      <c r="AF114" s="493">
        <v>1.85203424949942</v>
      </c>
      <c r="AG114" s="701">
        <v>1.85203424949942</v>
      </c>
    </row>
    <row r="115" spans="1:33" x14ac:dyDescent="0.3">
      <c r="A115" s="1369"/>
      <c r="B115" s="1374"/>
      <c r="C115" s="157" t="s">
        <v>254</v>
      </c>
      <c r="D115" s="781">
        <v>6.0087660885726004</v>
      </c>
      <c r="E115" s="781">
        <v>9.2203907140310992</v>
      </c>
      <c r="F115" s="781">
        <v>10.418247917895</v>
      </c>
      <c r="G115" s="781">
        <v>0.20358863666909499</v>
      </c>
      <c r="H115" s="702">
        <v>0.20358863666909499</v>
      </c>
      <c r="I115" s="781">
        <v>17.0323807314116</v>
      </c>
      <c r="J115" s="781">
        <v>19.697454105370898</v>
      </c>
      <c r="K115" s="781">
        <v>21.488165309848</v>
      </c>
      <c r="L115" s="781">
        <v>0.37802422728808199</v>
      </c>
      <c r="M115" s="702">
        <v>0.380451452064486</v>
      </c>
      <c r="N115" s="836">
        <v>26.819197577690399</v>
      </c>
      <c r="O115" s="781">
        <v>25.051661697433499</v>
      </c>
      <c r="P115" s="781">
        <v>26.461146047117499</v>
      </c>
      <c r="Q115" s="781">
        <v>0.79463564035692502</v>
      </c>
      <c r="R115" s="702">
        <v>0.79463564035692502</v>
      </c>
      <c r="S115" s="836">
        <v>55.915339196712203</v>
      </c>
      <c r="T115" s="781">
        <v>61.282068708224202</v>
      </c>
      <c r="U115" s="781">
        <v>74.456877308897106</v>
      </c>
      <c r="V115" s="781">
        <v>0.82252106512279199</v>
      </c>
      <c r="W115" s="702">
        <v>0.82252106512279199</v>
      </c>
      <c r="X115" s="836">
        <v>28.402665722361402</v>
      </c>
      <c r="Y115" s="781">
        <v>26.515149418432099</v>
      </c>
      <c r="Z115" s="781">
        <v>27.578281607041401</v>
      </c>
      <c r="AA115" s="781">
        <v>0.66602843375350695</v>
      </c>
      <c r="AB115" s="702">
        <v>0.66602843375350695</v>
      </c>
      <c r="AC115" s="781">
        <v>7.4298587479977298</v>
      </c>
      <c r="AD115" s="781">
        <v>13.3145415329932</v>
      </c>
      <c r="AE115" s="781">
        <v>14.566009232834601</v>
      </c>
      <c r="AF115" s="781">
        <v>0.36014574917358999</v>
      </c>
      <c r="AG115" s="702">
        <v>0.36014574917358999</v>
      </c>
    </row>
    <row r="116" spans="1:33" ht="15" thickBot="1" x14ac:dyDescent="0.35">
      <c r="A116" s="1562" t="s">
        <v>518</v>
      </c>
      <c r="B116" s="1563" t="s">
        <v>519</v>
      </c>
      <c r="C116" s="137" t="s">
        <v>265</v>
      </c>
      <c r="D116" s="500">
        <v>28.089202516939299</v>
      </c>
      <c r="E116" s="500">
        <v>76.902925126502893</v>
      </c>
      <c r="F116" s="500">
        <v>83.5888303288516</v>
      </c>
      <c r="G116" s="500">
        <v>2.6696701499205502</v>
      </c>
      <c r="H116" s="699">
        <v>2.6696701499205502</v>
      </c>
      <c r="I116" s="500">
        <v>30.516778883083202</v>
      </c>
      <c r="J116" s="500">
        <v>74.571292926624594</v>
      </c>
      <c r="K116" s="500">
        <v>81.574341698676804</v>
      </c>
      <c r="L116" s="500">
        <v>2.6551079105859698</v>
      </c>
      <c r="M116" s="699">
        <v>2.6565247762183799</v>
      </c>
      <c r="N116" s="500">
        <v>26.591044798617101</v>
      </c>
      <c r="O116" s="500">
        <v>72.250117676402496</v>
      </c>
      <c r="P116" s="500">
        <v>76.070543116436696</v>
      </c>
      <c r="Q116" s="500">
        <v>2.5857175786981501</v>
      </c>
      <c r="R116" s="699">
        <v>2.59355328535618</v>
      </c>
      <c r="S116" s="500">
        <v>36.595897813351897</v>
      </c>
      <c r="T116" s="500">
        <v>87.429551984247595</v>
      </c>
      <c r="U116" s="500">
        <v>95.9752033456178</v>
      </c>
      <c r="V116" s="500">
        <v>3.0758206437930302</v>
      </c>
      <c r="W116" s="699">
        <v>3.0758206437930302</v>
      </c>
      <c r="X116" s="500">
        <v>27.876550700352301</v>
      </c>
      <c r="Y116" s="500">
        <v>66.385024699502196</v>
      </c>
      <c r="Z116" s="500">
        <v>70.980438679237594</v>
      </c>
      <c r="AA116" s="500">
        <v>2.9381458130904998</v>
      </c>
      <c r="AB116" s="699">
        <v>2.9381458130904998</v>
      </c>
      <c r="AC116" s="500">
        <v>30.326618413885701</v>
      </c>
      <c r="AD116" s="500">
        <v>72.3623107554006</v>
      </c>
      <c r="AE116" s="500">
        <v>78.376956991950905</v>
      </c>
      <c r="AF116" s="500">
        <v>2.7558980214193198</v>
      </c>
      <c r="AG116" s="699">
        <v>2.7619287262610701</v>
      </c>
    </row>
    <row r="117" spans="1:33" ht="15" thickBot="1" x14ac:dyDescent="0.35">
      <c r="A117" s="1368"/>
      <c r="B117" s="1373"/>
      <c r="C117" s="139" t="s">
        <v>17</v>
      </c>
      <c r="D117" s="502">
        <v>1800</v>
      </c>
      <c r="E117" s="502">
        <v>1800</v>
      </c>
      <c r="F117" s="502">
        <v>1800</v>
      </c>
      <c r="G117" s="502">
        <v>1800</v>
      </c>
      <c r="H117" s="700">
        <v>1800</v>
      </c>
      <c r="I117" s="496">
        <v>646</v>
      </c>
      <c r="J117" s="496">
        <v>646</v>
      </c>
      <c r="K117" s="496">
        <v>646</v>
      </c>
      <c r="L117" s="496">
        <v>646</v>
      </c>
      <c r="M117" s="528">
        <v>646</v>
      </c>
      <c r="N117" s="496">
        <v>188</v>
      </c>
      <c r="O117" s="496">
        <v>188</v>
      </c>
      <c r="P117" s="496">
        <v>188</v>
      </c>
      <c r="Q117" s="496">
        <v>188</v>
      </c>
      <c r="R117" s="528">
        <v>188</v>
      </c>
      <c r="S117" s="496">
        <v>125</v>
      </c>
      <c r="T117" s="496">
        <v>125</v>
      </c>
      <c r="U117" s="496">
        <v>125</v>
      </c>
      <c r="V117" s="496">
        <v>125</v>
      </c>
      <c r="W117" s="528">
        <v>125</v>
      </c>
      <c r="X117" s="496">
        <v>128</v>
      </c>
      <c r="Y117" s="496">
        <v>128</v>
      </c>
      <c r="Z117" s="496">
        <v>128</v>
      </c>
      <c r="AA117" s="496">
        <v>128</v>
      </c>
      <c r="AB117" s="528">
        <v>128</v>
      </c>
      <c r="AC117" s="496">
        <v>575</v>
      </c>
      <c r="AD117" s="496">
        <v>575</v>
      </c>
      <c r="AE117" s="496">
        <v>575</v>
      </c>
      <c r="AF117" s="496">
        <v>575</v>
      </c>
      <c r="AG117" s="528">
        <v>575</v>
      </c>
    </row>
    <row r="118" spans="1:33" ht="15" thickBot="1" x14ac:dyDescent="0.35">
      <c r="A118" s="1368"/>
      <c r="B118" s="1373"/>
      <c r="C118" s="139" t="s">
        <v>18</v>
      </c>
      <c r="D118" s="502">
        <v>1336</v>
      </c>
      <c r="E118" s="502">
        <v>1336</v>
      </c>
      <c r="F118" s="502">
        <v>1336</v>
      </c>
      <c r="G118" s="502">
        <v>1336</v>
      </c>
      <c r="H118" s="700">
        <v>1336</v>
      </c>
      <c r="I118" s="496">
        <v>621</v>
      </c>
      <c r="J118" s="496">
        <v>621</v>
      </c>
      <c r="K118" s="496">
        <v>621</v>
      </c>
      <c r="L118" s="496">
        <v>621</v>
      </c>
      <c r="M118" s="528">
        <v>621</v>
      </c>
      <c r="N118" s="496">
        <v>144</v>
      </c>
      <c r="O118" s="496">
        <v>144</v>
      </c>
      <c r="P118" s="496">
        <v>144</v>
      </c>
      <c r="Q118" s="496">
        <v>144</v>
      </c>
      <c r="R118" s="528">
        <v>144</v>
      </c>
      <c r="S118" s="496">
        <v>212</v>
      </c>
      <c r="T118" s="496">
        <v>212</v>
      </c>
      <c r="U118" s="496">
        <v>212</v>
      </c>
      <c r="V118" s="496">
        <v>212</v>
      </c>
      <c r="W118" s="528">
        <v>212</v>
      </c>
      <c r="X118" s="496">
        <v>93</v>
      </c>
      <c r="Y118" s="496">
        <v>93</v>
      </c>
      <c r="Z118" s="496">
        <v>93</v>
      </c>
      <c r="AA118" s="496">
        <v>93</v>
      </c>
      <c r="AB118" s="528">
        <v>93</v>
      </c>
      <c r="AC118" s="496">
        <v>702</v>
      </c>
      <c r="AD118" s="496">
        <v>702</v>
      </c>
      <c r="AE118" s="496">
        <v>702</v>
      </c>
      <c r="AF118" s="496">
        <v>702</v>
      </c>
      <c r="AG118" s="528">
        <v>702</v>
      </c>
    </row>
    <row r="119" spans="1:33" ht="15" thickBot="1" x14ac:dyDescent="0.35">
      <c r="A119" s="1368"/>
      <c r="B119" s="1373"/>
      <c r="C119" s="139" t="s">
        <v>252</v>
      </c>
      <c r="D119" s="493">
        <v>8.8879999999999999</v>
      </c>
      <c r="E119" s="496">
        <v>55</v>
      </c>
      <c r="F119" s="496">
        <v>60</v>
      </c>
      <c r="G119" s="496">
        <v>2</v>
      </c>
      <c r="H119" s="528">
        <v>2</v>
      </c>
      <c r="I119" s="493">
        <v>8.2140000000000004</v>
      </c>
      <c r="J119" s="496">
        <v>50</v>
      </c>
      <c r="K119" s="496">
        <v>56</v>
      </c>
      <c r="L119" s="496">
        <v>2</v>
      </c>
      <c r="M119" s="528">
        <v>2</v>
      </c>
      <c r="N119" s="493">
        <v>8.0210000000000008</v>
      </c>
      <c r="O119" s="496">
        <v>55</v>
      </c>
      <c r="P119" s="496">
        <v>60</v>
      </c>
      <c r="Q119" s="496">
        <v>2</v>
      </c>
      <c r="R119" s="528">
        <v>2</v>
      </c>
      <c r="S119" s="493">
        <v>8.5619999999999994</v>
      </c>
      <c r="T119" s="496">
        <v>59</v>
      </c>
      <c r="U119" s="496">
        <v>60</v>
      </c>
      <c r="V119" s="496">
        <v>3</v>
      </c>
      <c r="W119" s="528">
        <v>3</v>
      </c>
      <c r="X119" s="493">
        <v>5.0780000000000003</v>
      </c>
      <c r="Y119" s="496">
        <v>45</v>
      </c>
      <c r="Z119" s="496">
        <v>50</v>
      </c>
      <c r="AA119" s="496">
        <v>2</v>
      </c>
      <c r="AB119" s="528">
        <v>2</v>
      </c>
      <c r="AC119" s="493">
        <v>9.4860000000000007</v>
      </c>
      <c r="AD119" s="496">
        <v>55</v>
      </c>
      <c r="AE119" s="496">
        <v>56</v>
      </c>
      <c r="AF119" s="496">
        <v>2</v>
      </c>
      <c r="AG119" s="528">
        <v>2</v>
      </c>
    </row>
    <row r="120" spans="1:33" ht="15" thickBot="1" x14ac:dyDescent="0.35">
      <c r="A120" s="1368"/>
      <c r="B120" s="1373"/>
      <c r="C120" s="139" t="s">
        <v>287</v>
      </c>
      <c r="D120" s="493">
        <v>49.872941171731902</v>
      </c>
      <c r="E120" s="493">
        <v>84.938178430332002</v>
      </c>
      <c r="F120" s="493">
        <v>92.558873404586393</v>
      </c>
      <c r="G120" s="493">
        <v>1.93350819617981</v>
      </c>
      <c r="H120" s="701">
        <v>1.93350819617981</v>
      </c>
      <c r="I120" s="493">
        <v>58.4752976251742</v>
      </c>
      <c r="J120" s="493">
        <v>86.371122257325098</v>
      </c>
      <c r="K120" s="493">
        <v>95.272574889901307</v>
      </c>
      <c r="L120" s="493">
        <v>2.0623391296946001</v>
      </c>
      <c r="M120" s="701">
        <v>2.0642953610031198</v>
      </c>
      <c r="N120" s="493">
        <v>41.212838315240703</v>
      </c>
      <c r="O120" s="493">
        <v>70.704534232132204</v>
      </c>
      <c r="P120" s="493">
        <v>73.590562803989499</v>
      </c>
      <c r="Q120" s="493">
        <v>2.0079165269851198</v>
      </c>
      <c r="R120" s="701">
        <v>2.0114908018387099</v>
      </c>
      <c r="S120" s="493">
        <v>70.358639998975605</v>
      </c>
      <c r="T120" s="493">
        <v>106.53765600869001</v>
      </c>
      <c r="U120" s="493">
        <v>119.85436589290499</v>
      </c>
      <c r="V120" s="493">
        <v>2.08548302528208</v>
      </c>
      <c r="W120" s="701">
        <v>2.08548302528208</v>
      </c>
      <c r="X120" s="493">
        <v>42.7732960956778</v>
      </c>
      <c r="Y120" s="493">
        <v>77.208088822691295</v>
      </c>
      <c r="Z120" s="493">
        <v>81.521351472701596</v>
      </c>
      <c r="AA120" s="493">
        <v>2.2057119340768101</v>
      </c>
      <c r="AB120" s="701">
        <v>2.2057119340768101</v>
      </c>
      <c r="AC120" s="493">
        <v>51.5596294907645</v>
      </c>
      <c r="AD120" s="493">
        <v>80.3925394510469</v>
      </c>
      <c r="AE120" s="493">
        <v>88.125271472362002</v>
      </c>
      <c r="AF120" s="493">
        <v>2.0127511524591499</v>
      </c>
      <c r="AG120" s="701">
        <v>2.0110837953459901</v>
      </c>
    </row>
    <row r="121" spans="1:33" x14ac:dyDescent="0.3">
      <c r="A121" s="1368"/>
      <c r="B121" s="1374"/>
      <c r="C121" s="157" t="s">
        <v>254</v>
      </c>
      <c r="D121" s="781">
        <v>2.5587773945726999</v>
      </c>
      <c r="E121" s="781">
        <v>4.35783183821738</v>
      </c>
      <c r="F121" s="781">
        <v>4.74881864535016</v>
      </c>
      <c r="G121" s="781">
        <v>9.9200427092720797E-2</v>
      </c>
      <c r="H121" s="702">
        <v>9.9200427092720797E-2</v>
      </c>
      <c r="I121" s="781">
        <v>4.4004530780156896</v>
      </c>
      <c r="J121" s="781">
        <v>6.4997030579505903</v>
      </c>
      <c r="K121" s="781">
        <v>7.1695658243945104</v>
      </c>
      <c r="L121" s="781">
        <v>0.15519761232082799</v>
      </c>
      <c r="M121" s="702">
        <v>0.155344824980404</v>
      </c>
      <c r="N121" s="781">
        <v>6.4405363077142503</v>
      </c>
      <c r="O121" s="781">
        <v>11.049351087126499</v>
      </c>
      <c r="P121" s="781">
        <v>11.5003652021935</v>
      </c>
      <c r="Q121" s="781">
        <v>0.31378715525459899</v>
      </c>
      <c r="R121" s="702">
        <v>0.31434572505734498</v>
      </c>
      <c r="S121" s="781">
        <v>9.0619207399847799</v>
      </c>
      <c r="T121" s="781">
        <v>13.7216380900564</v>
      </c>
      <c r="U121" s="781">
        <v>15.436778824583</v>
      </c>
      <c r="V121" s="781">
        <v>0.26860214864819698</v>
      </c>
      <c r="W121" s="702">
        <v>0.26860214864819698</v>
      </c>
      <c r="X121" s="781">
        <v>8.3176759669348996</v>
      </c>
      <c r="Y121" s="781">
        <v>15.0138503101791</v>
      </c>
      <c r="Z121" s="781">
        <v>15.8526054297943</v>
      </c>
      <c r="AA121" s="781">
        <v>0.428921753025857</v>
      </c>
      <c r="AB121" s="702">
        <v>0.428921753025857</v>
      </c>
      <c r="AC121" s="781">
        <v>3.6493203204309301</v>
      </c>
      <c r="AD121" s="781">
        <v>5.6900743998228602</v>
      </c>
      <c r="AE121" s="781">
        <v>6.23738663570475</v>
      </c>
      <c r="AF121" s="781">
        <v>0.142459784005152</v>
      </c>
      <c r="AG121" s="702">
        <v>0.14234177074061499</v>
      </c>
    </row>
    <row r="122" spans="1:33" ht="15" thickBot="1" x14ac:dyDescent="0.35">
      <c r="A122" s="1368"/>
      <c r="B122" s="1563" t="s">
        <v>520</v>
      </c>
      <c r="C122" s="137" t="s">
        <v>265</v>
      </c>
      <c r="D122" s="500">
        <v>36.956884343463997</v>
      </c>
      <c r="E122" s="500">
        <v>83.689602803265998</v>
      </c>
      <c r="F122" s="500">
        <v>89.899224370513295</v>
      </c>
      <c r="G122" s="500">
        <v>2.7117147076647501</v>
      </c>
      <c r="H122" s="699">
        <v>2.7149936228456202</v>
      </c>
      <c r="I122" s="500">
        <v>36.572187180250197</v>
      </c>
      <c r="J122" s="500">
        <v>78.229207383128497</v>
      </c>
      <c r="K122" s="500">
        <v>85.135367472038794</v>
      </c>
      <c r="L122" s="500">
        <v>2.8040186861300902</v>
      </c>
      <c r="M122" s="699">
        <v>2.8040186861300902</v>
      </c>
      <c r="N122" s="674">
        <v>43.865381177598401</v>
      </c>
      <c r="O122" s="500">
        <v>102.18303803858301</v>
      </c>
      <c r="P122" s="500">
        <v>103.12377672812001</v>
      </c>
      <c r="Q122" s="500">
        <v>3.54581868279275</v>
      </c>
      <c r="R122" s="699">
        <v>3.54581868279275</v>
      </c>
      <c r="S122" s="500">
        <v>20.3719351579959</v>
      </c>
      <c r="T122" s="500">
        <v>62.3220658761227</v>
      </c>
      <c r="U122" s="500">
        <v>65.837932385198002</v>
      </c>
      <c r="V122" s="500">
        <v>3.2564335151716399</v>
      </c>
      <c r="W122" s="699">
        <v>3.2564335151716399</v>
      </c>
      <c r="X122" s="500" t="s">
        <v>136</v>
      </c>
      <c r="Y122" s="500" t="s">
        <v>136</v>
      </c>
      <c r="Z122" s="500" t="s">
        <v>136</v>
      </c>
      <c r="AA122" s="500" t="s">
        <v>136</v>
      </c>
      <c r="AB122" s="699" t="s">
        <v>136</v>
      </c>
      <c r="AC122" s="500">
        <v>22.5682212406292</v>
      </c>
      <c r="AD122" s="500">
        <v>62.915621180644699</v>
      </c>
      <c r="AE122" s="500">
        <v>67.812620011013394</v>
      </c>
      <c r="AF122" s="500">
        <v>3.0100290086202599</v>
      </c>
      <c r="AG122" s="699">
        <v>3.0261333015342902</v>
      </c>
    </row>
    <row r="123" spans="1:33" ht="15" thickBot="1" x14ac:dyDescent="0.35">
      <c r="A123" s="1368"/>
      <c r="B123" s="1373"/>
      <c r="C123" s="139" t="s">
        <v>17</v>
      </c>
      <c r="D123" s="496">
        <v>612</v>
      </c>
      <c r="E123" s="496">
        <v>612</v>
      </c>
      <c r="F123" s="496">
        <v>612</v>
      </c>
      <c r="G123" s="496">
        <v>612</v>
      </c>
      <c r="H123" s="528">
        <v>612</v>
      </c>
      <c r="I123" s="496">
        <v>82</v>
      </c>
      <c r="J123" s="496">
        <v>82</v>
      </c>
      <c r="K123" s="496">
        <v>82</v>
      </c>
      <c r="L123" s="496">
        <v>82</v>
      </c>
      <c r="M123" s="528">
        <v>82</v>
      </c>
      <c r="N123" s="529">
        <v>17</v>
      </c>
      <c r="O123" s="496">
        <v>17</v>
      </c>
      <c r="P123" s="496">
        <v>17</v>
      </c>
      <c r="Q123" s="496">
        <v>17</v>
      </c>
      <c r="R123" s="528">
        <v>17</v>
      </c>
      <c r="S123" s="496">
        <v>26</v>
      </c>
      <c r="T123" s="496">
        <v>26</v>
      </c>
      <c r="U123" s="496">
        <v>26</v>
      </c>
      <c r="V123" s="496">
        <v>26</v>
      </c>
      <c r="W123" s="528">
        <v>26</v>
      </c>
      <c r="X123" s="502" t="s">
        <v>136</v>
      </c>
      <c r="Y123" s="502" t="s">
        <v>136</v>
      </c>
      <c r="Z123" s="502" t="s">
        <v>136</v>
      </c>
      <c r="AA123" s="502" t="s">
        <v>136</v>
      </c>
      <c r="AB123" s="700" t="s">
        <v>136</v>
      </c>
      <c r="AC123" s="496">
        <v>72</v>
      </c>
      <c r="AD123" s="496">
        <v>72</v>
      </c>
      <c r="AE123" s="496">
        <v>72</v>
      </c>
      <c r="AF123" s="496">
        <v>72</v>
      </c>
      <c r="AG123" s="528">
        <v>72</v>
      </c>
    </row>
    <row r="124" spans="1:33" ht="15" thickBot="1" x14ac:dyDescent="0.35">
      <c r="A124" s="1368"/>
      <c r="B124" s="1373"/>
      <c r="C124" s="139" t="s">
        <v>18</v>
      </c>
      <c r="D124" s="496">
        <v>503</v>
      </c>
      <c r="E124" s="496">
        <v>503</v>
      </c>
      <c r="F124" s="496">
        <v>503</v>
      </c>
      <c r="G124" s="496">
        <v>503</v>
      </c>
      <c r="H124" s="528">
        <v>503</v>
      </c>
      <c r="I124" s="496">
        <v>94</v>
      </c>
      <c r="J124" s="496">
        <v>94</v>
      </c>
      <c r="K124" s="496">
        <v>94</v>
      </c>
      <c r="L124" s="496">
        <v>94</v>
      </c>
      <c r="M124" s="528">
        <v>94</v>
      </c>
      <c r="N124" s="529">
        <v>14</v>
      </c>
      <c r="O124" s="496">
        <v>14</v>
      </c>
      <c r="P124" s="496">
        <v>14</v>
      </c>
      <c r="Q124" s="496">
        <v>14</v>
      </c>
      <c r="R124" s="528">
        <v>14</v>
      </c>
      <c r="S124" s="496">
        <v>49</v>
      </c>
      <c r="T124" s="496">
        <v>49</v>
      </c>
      <c r="U124" s="496">
        <v>49</v>
      </c>
      <c r="V124" s="496">
        <v>49</v>
      </c>
      <c r="W124" s="528">
        <v>49</v>
      </c>
      <c r="X124" s="502" t="s">
        <v>136</v>
      </c>
      <c r="Y124" s="502" t="s">
        <v>136</v>
      </c>
      <c r="Z124" s="502" t="s">
        <v>136</v>
      </c>
      <c r="AA124" s="502" t="s">
        <v>136</v>
      </c>
      <c r="AB124" s="700" t="s">
        <v>136</v>
      </c>
      <c r="AC124" s="496">
        <v>60</v>
      </c>
      <c r="AD124" s="496">
        <v>60</v>
      </c>
      <c r="AE124" s="496">
        <v>60</v>
      </c>
      <c r="AF124" s="496">
        <v>60</v>
      </c>
      <c r="AG124" s="528">
        <v>60</v>
      </c>
    </row>
    <row r="125" spans="1:33" ht="15" thickBot="1" x14ac:dyDescent="0.35">
      <c r="A125" s="1368"/>
      <c r="B125" s="1373"/>
      <c r="C125" s="139" t="s">
        <v>252</v>
      </c>
      <c r="D125" s="493">
        <v>15.948</v>
      </c>
      <c r="E125" s="496">
        <v>60</v>
      </c>
      <c r="F125" s="496">
        <v>60</v>
      </c>
      <c r="G125" s="496">
        <v>2</v>
      </c>
      <c r="H125" s="528">
        <v>2</v>
      </c>
      <c r="I125" s="493">
        <v>16.649999999999999</v>
      </c>
      <c r="J125" s="496">
        <v>50</v>
      </c>
      <c r="K125" s="496">
        <v>55</v>
      </c>
      <c r="L125" s="496">
        <v>2</v>
      </c>
      <c r="M125" s="528">
        <v>2</v>
      </c>
      <c r="N125" s="661">
        <v>34.701000000000001</v>
      </c>
      <c r="O125" s="496">
        <v>85</v>
      </c>
      <c r="P125" s="496">
        <v>85</v>
      </c>
      <c r="Q125" s="496">
        <v>3</v>
      </c>
      <c r="R125" s="528">
        <v>3</v>
      </c>
      <c r="S125" s="493">
        <v>9.4619999999999997</v>
      </c>
      <c r="T125" s="496">
        <v>46</v>
      </c>
      <c r="U125" s="496">
        <v>50</v>
      </c>
      <c r="V125" s="496">
        <v>3</v>
      </c>
      <c r="W125" s="528">
        <v>3</v>
      </c>
      <c r="X125" s="493" t="s">
        <v>136</v>
      </c>
      <c r="Y125" s="496" t="s">
        <v>136</v>
      </c>
      <c r="Z125" s="496" t="s">
        <v>136</v>
      </c>
      <c r="AA125" s="496" t="s">
        <v>136</v>
      </c>
      <c r="AB125" s="528" t="s">
        <v>136</v>
      </c>
      <c r="AC125" s="493">
        <v>11.853</v>
      </c>
      <c r="AD125" s="496">
        <v>42</v>
      </c>
      <c r="AE125" s="496">
        <v>53</v>
      </c>
      <c r="AF125" s="496">
        <v>2</v>
      </c>
      <c r="AG125" s="528">
        <v>2</v>
      </c>
    </row>
    <row r="126" spans="1:33" ht="15" thickBot="1" x14ac:dyDescent="0.35">
      <c r="A126" s="1368"/>
      <c r="B126" s="1373"/>
      <c r="C126" s="139" t="s">
        <v>287</v>
      </c>
      <c r="D126" s="493">
        <v>58.032719231604197</v>
      </c>
      <c r="E126" s="493">
        <v>96.470563772540402</v>
      </c>
      <c r="F126" s="493">
        <v>102.56039310906</v>
      </c>
      <c r="G126" s="493">
        <v>2.0198962764721302</v>
      </c>
      <c r="H126" s="701">
        <v>2.0195492170657698</v>
      </c>
      <c r="I126" s="493">
        <v>53.375084459601098</v>
      </c>
      <c r="J126" s="493">
        <v>78.726085279049599</v>
      </c>
      <c r="K126" s="493">
        <v>93.4415365007427</v>
      </c>
      <c r="L126" s="493">
        <v>1.8758704608327701</v>
      </c>
      <c r="M126" s="701">
        <v>1.8758704608327701</v>
      </c>
      <c r="N126" s="661">
        <v>47.421925812017598</v>
      </c>
      <c r="O126" s="493">
        <v>78.351493291807301</v>
      </c>
      <c r="P126" s="493">
        <v>78.563285814546504</v>
      </c>
      <c r="Q126" s="493">
        <v>2.7386138616524001</v>
      </c>
      <c r="R126" s="701">
        <v>2.7386138616524001</v>
      </c>
      <c r="S126" s="493">
        <v>31.420933832059902</v>
      </c>
      <c r="T126" s="493">
        <v>70.847595575234806</v>
      </c>
      <c r="U126" s="493">
        <v>75.044006864909207</v>
      </c>
      <c r="V126" s="493">
        <v>2.4655515864042399</v>
      </c>
      <c r="W126" s="701">
        <v>2.4655515864042399</v>
      </c>
      <c r="X126" s="493" t="s">
        <v>136</v>
      </c>
      <c r="Y126" s="493" t="s">
        <v>136</v>
      </c>
      <c r="Z126" s="493" t="s">
        <v>136</v>
      </c>
      <c r="AA126" s="493" t="s">
        <v>136</v>
      </c>
      <c r="AB126" s="701" t="s">
        <v>136</v>
      </c>
      <c r="AC126" s="493">
        <v>28.576631938293001</v>
      </c>
      <c r="AD126" s="493">
        <v>71.790826736881002</v>
      </c>
      <c r="AE126" s="493">
        <v>75.477949611414402</v>
      </c>
      <c r="AF126" s="493">
        <v>2.1442039036602001</v>
      </c>
      <c r="AG126" s="701">
        <v>2.1402431857977802</v>
      </c>
    </row>
    <row r="127" spans="1:33" x14ac:dyDescent="0.3">
      <c r="A127" s="1368"/>
      <c r="B127" s="1374"/>
      <c r="C127" s="157" t="s">
        <v>254</v>
      </c>
      <c r="D127" s="781">
        <v>4.8524344998616398</v>
      </c>
      <c r="E127" s="781">
        <v>8.0664338681556096</v>
      </c>
      <c r="F127" s="781">
        <v>8.5756379578841102</v>
      </c>
      <c r="G127" s="781">
        <v>0.16889462544360101</v>
      </c>
      <c r="H127" s="702">
        <v>0.168865605899812</v>
      </c>
      <c r="I127" s="781">
        <v>10.323938340725901</v>
      </c>
      <c r="J127" s="781">
        <v>15.2273904286335</v>
      </c>
      <c r="K127" s="781">
        <v>18.073688708193298</v>
      </c>
      <c r="L127" s="781">
        <v>0.36283541597924202</v>
      </c>
      <c r="M127" s="702">
        <v>0.36283541597924202</v>
      </c>
      <c r="N127" s="836">
        <v>23.7676324373335</v>
      </c>
      <c r="O127" s="781">
        <v>39.269377225585998</v>
      </c>
      <c r="P127" s="781">
        <v>39.375526580493997</v>
      </c>
      <c r="Q127" s="781">
        <v>1.3725795934471601</v>
      </c>
      <c r="R127" s="702">
        <v>1.3725795934471601</v>
      </c>
      <c r="S127" s="781">
        <v>8.4176681736088401</v>
      </c>
      <c r="T127" s="781">
        <v>18.980070854605401</v>
      </c>
      <c r="U127" s="781">
        <v>20.104289439109198</v>
      </c>
      <c r="V127" s="781">
        <v>0.660521269997695</v>
      </c>
      <c r="W127" s="702">
        <v>0.660521269997695</v>
      </c>
      <c r="X127" s="781" t="s">
        <v>136</v>
      </c>
      <c r="Y127" s="781" t="s">
        <v>136</v>
      </c>
      <c r="Z127" s="781" t="s">
        <v>136</v>
      </c>
      <c r="AA127" s="781" t="s">
        <v>136</v>
      </c>
      <c r="AB127" s="702" t="s">
        <v>136</v>
      </c>
      <c r="AC127" s="781">
        <v>6.9184079924276096</v>
      </c>
      <c r="AD127" s="781">
        <v>17.380572719413799</v>
      </c>
      <c r="AE127" s="781">
        <v>18.273225864099199</v>
      </c>
      <c r="AF127" s="781">
        <v>0.51911217026940404</v>
      </c>
      <c r="AG127" s="702">
        <v>0.51815327972644798</v>
      </c>
    </row>
    <row r="128" spans="1:33" ht="15" thickBot="1" x14ac:dyDescent="0.35">
      <c r="A128" s="1368"/>
      <c r="B128" s="1563" t="s">
        <v>521</v>
      </c>
      <c r="C128" s="137" t="s">
        <v>265</v>
      </c>
      <c r="D128" s="500">
        <v>43.372302599941598</v>
      </c>
      <c r="E128" s="500">
        <v>94.008081290031996</v>
      </c>
      <c r="F128" s="500">
        <v>102.78603577690799</v>
      </c>
      <c r="G128" s="500">
        <v>2.53537202590064</v>
      </c>
      <c r="H128" s="699">
        <v>2.53537202590064</v>
      </c>
      <c r="I128" s="674">
        <v>34.976308860565403</v>
      </c>
      <c r="J128" s="500">
        <v>71.038217377631696</v>
      </c>
      <c r="K128" s="500">
        <v>78.1141141529599</v>
      </c>
      <c r="L128" s="500">
        <v>2.5246198999966798</v>
      </c>
      <c r="M128" s="699">
        <v>2.5246198999966798</v>
      </c>
      <c r="N128" s="500">
        <v>24.557939843642998</v>
      </c>
      <c r="O128" s="500">
        <v>65.988257985854403</v>
      </c>
      <c r="P128" s="500">
        <v>73.265364190093607</v>
      </c>
      <c r="Q128" s="500">
        <v>2.70727237673887</v>
      </c>
      <c r="R128" s="699">
        <v>2.70727237673887</v>
      </c>
      <c r="S128" s="674">
        <v>18.373214505297799</v>
      </c>
      <c r="T128" s="674">
        <v>48.676536244172098</v>
      </c>
      <c r="U128" s="674">
        <v>48.676536244172098</v>
      </c>
      <c r="V128" s="674">
        <v>1.6192133870776</v>
      </c>
      <c r="W128" s="1121">
        <v>1.6192133870776</v>
      </c>
      <c r="X128" s="500">
        <v>30.7606508265992</v>
      </c>
      <c r="Y128" s="500">
        <v>62.312835302113498</v>
      </c>
      <c r="Z128" s="500">
        <v>65.141166279632998</v>
      </c>
      <c r="AA128" s="500">
        <v>2.2859555441520798</v>
      </c>
      <c r="AB128" s="699">
        <v>2.2859555441520798</v>
      </c>
      <c r="AC128" s="500" t="s">
        <v>136</v>
      </c>
      <c r="AD128" s="500" t="s">
        <v>136</v>
      </c>
      <c r="AE128" s="500" t="s">
        <v>136</v>
      </c>
      <c r="AF128" s="500" t="s">
        <v>136</v>
      </c>
      <c r="AG128" s="699" t="s">
        <v>136</v>
      </c>
    </row>
    <row r="129" spans="1:33" ht="15" thickBot="1" x14ac:dyDescent="0.35">
      <c r="A129" s="1368"/>
      <c r="B129" s="1373"/>
      <c r="C129" s="139" t="s">
        <v>17</v>
      </c>
      <c r="D129" s="496">
        <v>63</v>
      </c>
      <c r="E129" s="496">
        <v>63</v>
      </c>
      <c r="F129" s="496">
        <v>63</v>
      </c>
      <c r="G129" s="496">
        <v>63</v>
      </c>
      <c r="H129" s="528">
        <v>63</v>
      </c>
      <c r="I129" s="529">
        <v>39</v>
      </c>
      <c r="J129" s="496">
        <v>39</v>
      </c>
      <c r="K129" s="496">
        <v>39</v>
      </c>
      <c r="L129" s="496">
        <v>39</v>
      </c>
      <c r="M129" s="528">
        <v>39</v>
      </c>
      <c r="N129" s="496">
        <v>33</v>
      </c>
      <c r="O129" s="496">
        <v>33</v>
      </c>
      <c r="P129" s="496">
        <v>33</v>
      </c>
      <c r="Q129" s="496">
        <v>33</v>
      </c>
      <c r="R129" s="528">
        <v>33</v>
      </c>
      <c r="S129" s="529">
        <v>5</v>
      </c>
      <c r="T129" s="529">
        <v>5</v>
      </c>
      <c r="U129" s="529">
        <v>5</v>
      </c>
      <c r="V129" s="529">
        <v>5</v>
      </c>
      <c r="W129" s="895">
        <v>5</v>
      </c>
      <c r="X129" s="496">
        <v>84</v>
      </c>
      <c r="Y129" s="496">
        <v>84</v>
      </c>
      <c r="Z129" s="496">
        <v>84</v>
      </c>
      <c r="AA129" s="496">
        <v>84</v>
      </c>
      <c r="AB129" s="528">
        <v>84</v>
      </c>
      <c r="AC129" s="502" t="s">
        <v>136</v>
      </c>
      <c r="AD129" s="496" t="s">
        <v>136</v>
      </c>
      <c r="AE129" s="496" t="s">
        <v>136</v>
      </c>
      <c r="AF129" s="496" t="s">
        <v>136</v>
      </c>
      <c r="AG129" s="528" t="s">
        <v>136</v>
      </c>
    </row>
    <row r="130" spans="1:33" ht="15" thickBot="1" x14ac:dyDescent="0.35">
      <c r="A130" s="1368"/>
      <c r="B130" s="1373"/>
      <c r="C130" s="139" t="s">
        <v>18</v>
      </c>
      <c r="D130" s="496">
        <v>55</v>
      </c>
      <c r="E130" s="496">
        <v>55</v>
      </c>
      <c r="F130" s="496">
        <v>55</v>
      </c>
      <c r="G130" s="496">
        <v>55</v>
      </c>
      <c r="H130" s="528">
        <v>55</v>
      </c>
      <c r="I130" s="529">
        <v>51</v>
      </c>
      <c r="J130" s="496">
        <v>51</v>
      </c>
      <c r="K130" s="496">
        <v>51</v>
      </c>
      <c r="L130" s="496">
        <v>51</v>
      </c>
      <c r="M130" s="528">
        <v>51</v>
      </c>
      <c r="N130" s="496">
        <v>29</v>
      </c>
      <c r="O130" s="496">
        <v>29</v>
      </c>
      <c r="P130" s="496">
        <v>29</v>
      </c>
      <c r="Q130" s="496">
        <v>29</v>
      </c>
      <c r="R130" s="528">
        <v>29</v>
      </c>
      <c r="S130" s="529">
        <v>6</v>
      </c>
      <c r="T130" s="529">
        <v>6</v>
      </c>
      <c r="U130" s="529">
        <v>6</v>
      </c>
      <c r="V130" s="529">
        <v>6</v>
      </c>
      <c r="W130" s="895">
        <v>6</v>
      </c>
      <c r="X130" s="496">
        <v>60</v>
      </c>
      <c r="Y130" s="496">
        <v>60</v>
      </c>
      <c r="Z130" s="496">
        <v>60</v>
      </c>
      <c r="AA130" s="496">
        <v>60</v>
      </c>
      <c r="AB130" s="528">
        <v>60</v>
      </c>
      <c r="AC130" s="502" t="s">
        <v>136</v>
      </c>
      <c r="AD130" s="496" t="s">
        <v>136</v>
      </c>
      <c r="AE130" s="496" t="s">
        <v>136</v>
      </c>
      <c r="AF130" s="496" t="s">
        <v>136</v>
      </c>
      <c r="AG130" s="528" t="s">
        <v>136</v>
      </c>
    </row>
    <row r="131" spans="1:33" ht="15" thickBot="1" x14ac:dyDescent="0.35">
      <c r="A131" s="1368"/>
      <c r="B131" s="1373"/>
      <c r="C131" s="139" t="s">
        <v>252</v>
      </c>
      <c r="D131" s="493">
        <v>24.507000000000001</v>
      </c>
      <c r="E131" s="496">
        <v>75</v>
      </c>
      <c r="F131" s="496">
        <v>75</v>
      </c>
      <c r="G131" s="496">
        <v>2</v>
      </c>
      <c r="H131" s="528">
        <v>2</v>
      </c>
      <c r="I131" s="661">
        <v>9.9</v>
      </c>
      <c r="J131" s="496">
        <v>41</v>
      </c>
      <c r="K131" s="496">
        <v>48</v>
      </c>
      <c r="L131" s="496">
        <v>2</v>
      </c>
      <c r="M131" s="528">
        <v>2</v>
      </c>
      <c r="N131" s="493">
        <v>12.441000000000001</v>
      </c>
      <c r="O131" s="496">
        <v>53</v>
      </c>
      <c r="P131" s="496">
        <v>53</v>
      </c>
      <c r="Q131" s="496">
        <v>3</v>
      </c>
      <c r="R131" s="528">
        <v>3</v>
      </c>
      <c r="S131" s="661">
        <v>2.0680000000000001</v>
      </c>
      <c r="T131" s="529">
        <v>30</v>
      </c>
      <c r="U131" s="529">
        <v>30</v>
      </c>
      <c r="V131" s="529">
        <v>2</v>
      </c>
      <c r="W131" s="895">
        <v>2</v>
      </c>
      <c r="X131" s="493">
        <v>8.6539999999999999</v>
      </c>
      <c r="Y131" s="496">
        <v>57</v>
      </c>
      <c r="Z131" s="496">
        <v>60</v>
      </c>
      <c r="AA131" s="496">
        <v>2</v>
      </c>
      <c r="AB131" s="528">
        <v>2</v>
      </c>
      <c r="AC131" s="493" t="s">
        <v>136</v>
      </c>
      <c r="AD131" s="496" t="s">
        <v>136</v>
      </c>
      <c r="AE131" s="496" t="s">
        <v>136</v>
      </c>
      <c r="AF131" s="496" t="s">
        <v>136</v>
      </c>
      <c r="AG131" s="528" t="s">
        <v>136</v>
      </c>
    </row>
    <row r="132" spans="1:33" ht="15" thickBot="1" x14ac:dyDescent="0.35">
      <c r="A132" s="1368"/>
      <c r="B132" s="1373"/>
      <c r="C132" s="139" t="s">
        <v>287</v>
      </c>
      <c r="D132" s="493">
        <v>56.688064471267602</v>
      </c>
      <c r="E132" s="493">
        <v>115.615300025808</v>
      </c>
      <c r="F132" s="493">
        <v>134.863806673835</v>
      </c>
      <c r="G132" s="493">
        <v>1.9829352810609</v>
      </c>
      <c r="H132" s="701">
        <v>1.9829352810609</v>
      </c>
      <c r="I132" s="661">
        <v>72.076659687662698</v>
      </c>
      <c r="J132" s="493">
        <v>90.408986897414295</v>
      </c>
      <c r="K132" s="493">
        <v>95.555854393393105</v>
      </c>
      <c r="L132" s="493">
        <v>1.8854915609984599</v>
      </c>
      <c r="M132" s="701">
        <v>1.8854915609984599</v>
      </c>
      <c r="N132" s="493">
        <v>29.050966974457701</v>
      </c>
      <c r="O132" s="493">
        <v>61.126512051236602</v>
      </c>
      <c r="P132" s="493">
        <v>68.792378074614007</v>
      </c>
      <c r="Q132" s="493">
        <v>1.98533688188265</v>
      </c>
      <c r="R132" s="701">
        <v>1.98533688188265</v>
      </c>
      <c r="S132" s="661">
        <v>24.5667650457344</v>
      </c>
      <c r="T132" s="661">
        <v>60.575268807841802</v>
      </c>
      <c r="U132" s="661">
        <v>60.575268807841802</v>
      </c>
      <c r="V132" s="661">
        <v>1.78941400116968</v>
      </c>
      <c r="W132" s="896">
        <v>1.78941400116968</v>
      </c>
      <c r="X132" s="493">
        <v>54.559627041888902</v>
      </c>
      <c r="Y132" s="493">
        <v>59.006445707766098</v>
      </c>
      <c r="Z132" s="493">
        <v>61.7812508384892</v>
      </c>
      <c r="AA132" s="493">
        <v>1.8701210469121301</v>
      </c>
      <c r="AB132" s="701">
        <v>1.8701210469121301</v>
      </c>
      <c r="AC132" s="493" t="s">
        <v>136</v>
      </c>
      <c r="AD132" s="493" t="s">
        <v>136</v>
      </c>
      <c r="AE132" s="493" t="s">
        <v>136</v>
      </c>
      <c r="AF132" s="493" t="s">
        <v>136</v>
      </c>
      <c r="AG132" s="701" t="s">
        <v>136</v>
      </c>
    </row>
    <row r="133" spans="1:33" x14ac:dyDescent="0.3">
      <c r="A133" s="1369"/>
      <c r="B133" s="1374"/>
      <c r="C133" s="157" t="s">
        <v>254</v>
      </c>
      <c r="D133" s="781">
        <v>14.3344501213047</v>
      </c>
      <c r="E133" s="781">
        <v>29.235109135179901</v>
      </c>
      <c r="F133" s="781">
        <v>34.102390476133003</v>
      </c>
      <c r="G133" s="781">
        <v>0.50141572384341404</v>
      </c>
      <c r="H133" s="702">
        <v>0.50141572384341404</v>
      </c>
      <c r="I133" s="836">
        <v>18.926936153563499</v>
      </c>
      <c r="J133" s="781">
        <v>23.740904893912798</v>
      </c>
      <c r="K133" s="781">
        <v>25.0924441149225</v>
      </c>
      <c r="L133" s="781">
        <v>0.49511975926388502</v>
      </c>
      <c r="M133" s="702">
        <v>0.49511975926388502</v>
      </c>
      <c r="N133" s="781">
        <v>10.116548020039</v>
      </c>
      <c r="O133" s="781">
        <v>21.286358385506901</v>
      </c>
      <c r="P133" s="781">
        <v>23.9558771594902</v>
      </c>
      <c r="Q133" s="781">
        <v>0.69136273223467504</v>
      </c>
      <c r="R133" s="702">
        <v>0.69136273223467504</v>
      </c>
      <c r="S133" s="836">
        <v>18.808020987228002</v>
      </c>
      <c r="T133" s="836">
        <v>46.375700053462602</v>
      </c>
      <c r="U133" s="836">
        <v>46.375700053462602</v>
      </c>
      <c r="V133" s="836">
        <v>1.3699539205176099</v>
      </c>
      <c r="W133" s="897">
        <v>1.3699539205176099</v>
      </c>
      <c r="X133" s="781">
        <v>13.208896017051799</v>
      </c>
      <c r="Y133" s="781">
        <v>14.285471656382301</v>
      </c>
      <c r="Z133" s="781">
        <v>14.9572525028893</v>
      </c>
      <c r="AA133" s="781">
        <v>0.452756658856868</v>
      </c>
      <c r="AB133" s="702">
        <v>0.452756658856868</v>
      </c>
      <c r="AC133" s="781" t="s">
        <v>136</v>
      </c>
      <c r="AD133" s="781" t="s">
        <v>136</v>
      </c>
      <c r="AE133" s="781" t="s">
        <v>136</v>
      </c>
      <c r="AF133" s="781" t="s">
        <v>136</v>
      </c>
      <c r="AG133" s="702" t="s">
        <v>136</v>
      </c>
    </row>
    <row r="134" spans="1:33" ht="15" thickBot="1" x14ac:dyDescent="0.35">
      <c r="A134" s="1368" t="s">
        <v>522</v>
      </c>
      <c r="B134" s="1373" t="s">
        <v>523</v>
      </c>
      <c r="C134" s="137" t="s">
        <v>265</v>
      </c>
      <c r="D134" s="500">
        <v>29.016514377543299</v>
      </c>
      <c r="E134" s="500">
        <v>79.494942038562698</v>
      </c>
      <c r="F134" s="500">
        <v>85.852570315221001</v>
      </c>
      <c r="G134" s="500">
        <v>2.5135207964012598</v>
      </c>
      <c r="H134" s="699">
        <v>2.5172297199946301</v>
      </c>
      <c r="I134" s="500">
        <v>32.177966227125303</v>
      </c>
      <c r="J134" s="500">
        <v>75.778514301285199</v>
      </c>
      <c r="K134" s="500">
        <v>86.337788536260007</v>
      </c>
      <c r="L134" s="500">
        <v>2.8106431217663101</v>
      </c>
      <c r="M134" s="699">
        <v>2.8106431217663101</v>
      </c>
      <c r="N134" s="500">
        <v>28.936001238922799</v>
      </c>
      <c r="O134" s="500">
        <v>67.399767288296303</v>
      </c>
      <c r="P134" s="500">
        <v>71.849788563969796</v>
      </c>
      <c r="Q134" s="500">
        <v>2.2137973057356</v>
      </c>
      <c r="R134" s="699">
        <v>2.24262363973593</v>
      </c>
      <c r="S134" s="500">
        <v>22.141930175107898</v>
      </c>
      <c r="T134" s="500">
        <v>84.372274526092696</v>
      </c>
      <c r="U134" s="500">
        <v>87.247954715593295</v>
      </c>
      <c r="V134" s="500">
        <v>3.0901054513123198</v>
      </c>
      <c r="W134" s="699">
        <v>3.0901054513123198</v>
      </c>
      <c r="X134" s="674">
        <v>19.795972868551701</v>
      </c>
      <c r="Y134" s="500">
        <v>45.760465676820402</v>
      </c>
      <c r="Z134" s="500">
        <v>50.691163739021903</v>
      </c>
      <c r="AA134" s="500">
        <v>1.8811141079440501</v>
      </c>
      <c r="AB134" s="699">
        <v>1.8811141079440501</v>
      </c>
      <c r="AC134" s="500">
        <v>26.989826516536599</v>
      </c>
      <c r="AD134" s="500">
        <v>64.707608054135903</v>
      </c>
      <c r="AE134" s="500">
        <v>69.506468996047104</v>
      </c>
      <c r="AF134" s="500">
        <v>2.6676577184217898</v>
      </c>
      <c r="AG134" s="699">
        <v>2.6676577184217898</v>
      </c>
    </row>
    <row r="135" spans="1:33" ht="15" thickBot="1" x14ac:dyDescent="0.35">
      <c r="A135" s="1368"/>
      <c r="B135" s="1373"/>
      <c r="C135" s="139" t="s">
        <v>17</v>
      </c>
      <c r="D135" s="496">
        <v>541</v>
      </c>
      <c r="E135" s="496">
        <v>541</v>
      </c>
      <c r="F135" s="496">
        <v>541</v>
      </c>
      <c r="G135" s="496">
        <v>541</v>
      </c>
      <c r="H135" s="528">
        <v>541</v>
      </c>
      <c r="I135" s="496">
        <v>165</v>
      </c>
      <c r="J135" s="496">
        <v>165</v>
      </c>
      <c r="K135" s="496">
        <v>165</v>
      </c>
      <c r="L135" s="496">
        <v>165</v>
      </c>
      <c r="M135" s="528">
        <v>165</v>
      </c>
      <c r="N135" s="496">
        <v>51</v>
      </c>
      <c r="O135" s="496">
        <v>51</v>
      </c>
      <c r="P135" s="496">
        <v>51</v>
      </c>
      <c r="Q135" s="496">
        <v>51</v>
      </c>
      <c r="R135" s="528">
        <v>51</v>
      </c>
      <c r="S135" s="496">
        <v>29</v>
      </c>
      <c r="T135" s="496">
        <v>29</v>
      </c>
      <c r="U135" s="496">
        <v>29</v>
      </c>
      <c r="V135" s="496">
        <v>29</v>
      </c>
      <c r="W135" s="528">
        <v>29</v>
      </c>
      <c r="X135" s="529">
        <v>63</v>
      </c>
      <c r="Y135" s="496">
        <v>63</v>
      </c>
      <c r="Z135" s="496">
        <v>63</v>
      </c>
      <c r="AA135" s="496">
        <v>63</v>
      </c>
      <c r="AB135" s="528">
        <v>63</v>
      </c>
      <c r="AC135" s="496">
        <v>152</v>
      </c>
      <c r="AD135" s="496">
        <v>152</v>
      </c>
      <c r="AE135" s="496">
        <v>152</v>
      </c>
      <c r="AF135" s="496">
        <v>152</v>
      </c>
      <c r="AG135" s="528">
        <v>152</v>
      </c>
    </row>
    <row r="136" spans="1:33" ht="15" thickBot="1" x14ac:dyDescent="0.35">
      <c r="A136" s="1368"/>
      <c r="B136" s="1373"/>
      <c r="C136" s="139" t="s">
        <v>18</v>
      </c>
      <c r="D136" s="496">
        <v>355</v>
      </c>
      <c r="E136" s="496">
        <v>355</v>
      </c>
      <c r="F136" s="496">
        <v>355</v>
      </c>
      <c r="G136" s="496">
        <v>355</v>
      </c>
      <c r="H136" s="528">
        <v>355</v>
      </c>
      <c r="I136" s="496">
        <v>152</v>
      </c>
      <c r="J136" s="496">
        <v>152</v>
      </c>
      <c r="K136" s="496">
        <v>152</v>
      </c>
      <c r="L136" s="496">
        <v>152</v>
      </c>
      <c r="M136" s="528">
        <v>152</v>
      </c>
      <c r="N136" s="496">
        <v>39</v>
      </c>
      <c r="O136" s="496">
        <v>39</v>
      </c>
      <c r="P136" s="496">
        <v>39</v>
      </c>
      <c r="Q136" s="496">
        <v>39</v>
      </c>
      <c r="R136" s="528">
        <v>39</v>
      </c>
      <c r="S136" s="496">
        <v>45</v>
      </c>
      <c r="T136" s="496">
        <v>45</v>
      </c>
      <c r="U136" s="496">
        <v>45</v>
      </c>
      <c r="V136" s="496">
        <v>45</v>
      </c>
      <c r="W136" s="528">
        <v>45</v>
      </c>
      <c r="X136" s="529">
        <v>39</v>
      </c>
      <c r="Y136" s="496">
        <v>39</v>
      </c>
      <c r="Z136" s="496">
        <v>39</v>
      </c>
      <c r="AA136" s="496">
        <v>39</v>
      </c>
      <c r="AB136" s="528">
        <v>39</v>
      </c>
      <c r="AC136" s="496">
        <v>141</v>
      </c>
      <c r="AD136" s="496">
        <v>141</v>
      </c>
      <c r="AE136" s="496">
        <v>141</v>
      </c>
      <c r="AF136" s="496">
        <v>141</v>
      </c>
      <c r="AG136" s="528">
        <v>141</v>
      </c>
    </row>
    <row r="137" spans="1:33" ht="15" thickBot="1" x14ac:dyDescent="0.35">
      <c r="A137" s="1368"/>
      <c r="B137" s="1373"/>
      <c r="C137" s="139" t="s">
        <v>252</v>
      </c>
      <c r="D137" s="493">
        <v>9.0549999999999997</v>
      </c>
      <c r="E137" s="496">
        <v>55</v>
      </c>
      <c r="F137" s="496">
        <v>60</v>
      </c>
      <c r="G137" s="496">
        <v>2</v>
      </c>
      <c r="H137" s="528">
        <v>2</v>
      </c>
      <c r="I137" s="493">
        <v>7.2930000000000001</v>
      </c>
      <c r="J137" s="496">
        <v>49</v>
      </c>
      <c r="K137" s="496">
        <v>60</v>
      </c>
      <c r="L137" s="496">
        <v>3</v>
      </c>
      <c r="M137" s="528">
        <v>3</v>
      </c>
      <c r="N137" s="493">
        <v>4.8470000000000004</v>
      </c>
      <c r="O137" s="496">
        <v>55</v>
      </c>
      <c r="P137" s="496">
        <v>55</v>
      </c>
      <c r="Q137" s="496">
        <v>2</v>
      </c>
      <c r="R137" s="528">
        <v>2</v>
      </c>
      <c r="S137" s="493">
        <v>8.5619999999999994</v>
      </c>
      <c r="T137" s="496">
        <v>60</v>
      </c>
      <c r="U137" s="496">
        <v>60</v>
      </c>
      <c r="V137" s="496">
        <v>3</v>
      </c>
      <c r="W137" s="528">
        <v>3</v>
      </c>
      <c r="X137" s="661">
        <v>2.593</v>
      </c>
      <c r="Y137" s="496">
        <v>26</v>
      </c>
      <c r="Z137" s="496">
        <v>30</v>
      </c>
      <c r="AA137" s="496">
        <v>2</v>
      </c>
      <c r="AB137" s="528">
        <v>2</v>
      </c>
      <c r="AC137" s="493">
        <v>6.6040000000000001</v>
      </c>
      <c r="AD137" s="496">
        <v>45</v>
      </c>
      <c r="AE137" s="496">
        <v>53</v>
      </c>
      <c r="AF137" s="496">
        <v>2</v>
      </c>
      <c r="AG137" s="528">
        <v>2</v>
      </c>
    </row>
    <row r="138" spans="1:33" ht="15" thickBot="1" x14ac:dyDescent="0.35">
      <c r="A138" s="1368"/>
      <c r="B138" s="1373"/>
      <c r="C138" s="139" t="s">
        <v>287</v>
      </c>
      <c r="D138" s="493">
        <v>51.066193376444602</v>
      </c>
      <c r="E138" s="493">
        <v>90.016634114468602</v>
      </c>
      <c r="F138" s="493">
        <v>95.019894446554602</v>
      </c>
      <c r="G138" s="493">
        <v>1.73063511825209</v>
      </c>
      <c r="H138" s="701">
        <v>1.73060207414437</v>
      </c>
      <c r="I138" s="493">
        <v>65.951036891727497</v>
      </c>
      <c r="J138" s="493">
        <v>83.791254420324705</v>
      </c>
      <c r="K138" s="493">
        <v>101.302421577841</v>
      </c>
      <c r="L138" s="493">
        <v>2.14692191752142</v>
      </c>
      <c r="M138" s="701">
        <v>2.14692191752142</v>
      </c>
      <c r="N138" s="493">
        <v>45.285057822810401</v>
      </c>
      <c r="O138" s="493">
        <v>66.694539378346704</v>
      </c>
      <c r="P138" s="493">
        <v>69.803596826253994</v>
      </c>
      <c r="Q138" s="493">
        <v>1.8510040898426301</v>
      </c>
      <c r="R138" s="701">
        <v>1.87122091904582</v>
      </c>
      <c r="S138" s="493">
        <v>33.312736092573303</v>
      </c>
      <c r="T138" s="493">
        <v>108.129680092336</v>
      </c>
      <c r="U138" s="493">
        <v>109.185096897477</v>
      </c>
      <c r="V138" s="493">
        <v>2.41182853811027</v>
      </c>
      <c r="W138" s="701">
        <v>2.41182853811027</v>
      </c>
      <c r="X138" s="661">
        <v>37.903538037247799</v>
      </c>
      <c r="Y138" s="493">
        <v>55.190934444098303</v>
      </c>
      <c r="Z138" s="493">
        <v>64.252520942609806</v>
      </c>
      <c r="AA138" s="493">
        <v>1.5588377282792001</v>
      </c>
      <c r="AB138" s="701">
        <v>1.5588377282792001</v>
      </c>
      <c r="AC138" s="493">
        <v>56.370997065999902</v>
      </c>
      <c r="AD138" s="493">
        <v>75.759178775439196</v>
      </c>
      <c r="AE138" s="493">
        <v>79.723289963208202</v>
      </c>
      <c r="AF138" s="493">
        <v>1.9702073698034801</v>
      </c>
      <c r="AG138" s="701">
        <v>1.9702073698034801</v>
      </c>
    </row>
    <row r="139" spans="1:33" x14ac:dyDescent="0.3">
      <c r="A139" s="1368"/>
      <c r="B139" s="1374"/>
      <c r="C139" s="157" t="s">
        <v>254</v>
      </c>
      <c r="D139" s="781">
        <v>5.0826483393785002</v>
      </c>
      <c r="E139" s="781">
        <v>8.9594086742598105</v>
      </c>
      <c r="F139" s="781">
        <v>9.4573861254258702</v>
      </c>
      <c r="G139" s="781">
        <v>0.17225113383743099</v>
      </c>
      <c r="H139" s="702">
        <v>0.17224784493790399</v>
      </c>
      <c r="I139" s="781">
        <v>10.0316087971614</v>
      </c>
      <c r="J139" s="781">
        <v>12.7452292577003</v>
      </c>
      <c r="K139" s="781">
        <v>15.4087988812423</v>
      </c>
      <c r="L139" s="781">
        <v>0.32656167074346398</v>
      </c>
      <c r="M139" s="702">
        <v>0.32656167074346398</v>
      </c>
      <c r="N139" s="781">
        <v>13.5985742440423</v>
      </c>
      <c r="O139" s="781">
        <v>20.0275916386666</v>
      </c>
      <c r="P139" s="781">
        <v>20.9612052977192</v>
      </c>
      <c r="Q139" s="781">
        <v>0.55583492109558796</v>
      </c>
      <c r="R139" s="702">
        <v>0.56190579891083703</v>
      </c>
      <c r="S139" s="781">
        <v>9.3126825932864605</v>
      </c>
      <c r="T139" s="781">
        <v>30.228000090272602</v>
      </c>
      <c r="U139" s="781">
        <v>30.5230452550583</v>
      </c>
      <c r="V139" s="781">
        <v>0.67423443041229003</v>
      </c>
      <c r="W139" s="702">
        <v>0.67423443041229003</v>
      </c>
      <c r="X139" s="836">
        <v>11.381990018168199</v>
      </c>
      <c r="Y139" s="781">
        <v>16.573193360440001</v>
      </c>
      <c r="Z139" s="781">
        <v>19.294282008509501</v>
      </c>
      <c r="AA139" s="781">
        <v>0.46810077322549898</v>
      </c>
      <c r="AB139" s="702">
        <v>0.46810077322549898</v>
      </c>
      <c r="AC139" s="781">
        <v>8.9026010892229408</v>
      </c>
      <c r="AD139" s="781">
        <v>11.964552386667901</v>
      </c>
      <c r="AE139" s="781">
        <v>12.5905995104524</v>
      </c>
      <c r="AF139" s="781">
        <v>0.31115238667628198</v>
      </c>
      <c r="AG139" s="702">
        <v>0.31115238667628198</v>
      </c>
    </row>
    <row r="140" spans="1:33" ht="15" thickBot="1" x14ac:dyDescent="0.35">
      <c r="A140" s="1368"/>
      <c r="B140" s="1563" t="s">
        <v>524</v>
      </c>
      <c r="C140" s="137" t="s">
        <v>265</v>
      </c>
      <c r="D140" s="500">
        <v>32.329881080512401</v>
      </c>
      <c r="E140" s="500">
        <v>79.393121082716107</v>
      </c>
      <c r="F140" s="500">
        <v>87.053543758874895</v>
      </c>
      <c r="G140" s="500">
        <v>2.48497182008877</v>
      </c>
      <c r="H140" s="699">
        <v>2.48497182008877</v>
      </c>
      <c r="I140" s="500">
        <v>30.2284023615133</v>
      </c>
      <c r="J140" s="500">
        <v>73.688907201877001</v>
      </c>
      <c r="K140" s="500">
        <v>79.865136204014505</v>
      </c>
      <c r="L140" s="500">
        <v>2.3984689230109599</v>
      </c>
      <c r="M140" s="699">
        <v>2.3984689230109599</v>
      </c>
      <c r="N140" s="500">
        <v>21.740859138969299</v>
      </c>
      <c r="O140" s="500">
        <v>75.2144762279503</v>
      </c>
      <c r="P140" s="500">
        <v>78.359642516066202</v>
      </c>
      <c r="Q140" s="500">
        <v>2.7351269488532601</v>
      </c>
      <c r="R140" s="699">
        <v>2.7351269488532601</v>
      </c>
      <c r="S140" s="500">
        <v>29.660737969391299</v>
      </c>
      <c r="T140" s="500">
        <v>72.410552471295503</v>
      </c>
      <c r="U140" s="500">
        <v>81.340843554202806</v>
      </c>
      <c r="V140" s="500">
        <v>2.4760518043539101</v>
      </c>
      <c r="W140" s="699">
        <v>2.4760518043539101</v>
      </c>
      <c r="X140" s="500">
        <v>32.896506218830297</v>
      </c>
      <c r="Y140" s="500">
        <v>82.133888481988905</v>
      </c>
      <c r="Z140" s="500">
        <v>84.916180648253899</v>
      </c>
      <c r="AA140" s="500">
        <v>3.0112181935823301</v>
      </c>
      <c r="AB140" s="699">
        <v>3.0112181935823301</v>
      </c>
      <c r="AC140" s="500">
        <v>26.658232760027001</v>
      </c>
      <c r="AD140" s="500">
        <v>69.436526342320406</v>
      </c>
      <c r="AE140" s="500">
        <v>74.976375112665394</v>
      </c>
      <c r="AF140" s="500">
        <v>2.6191639767639798</v>
      </c>
      <c r="AG140" s="699">
        <v>2.6334448856155799</v>
      </c>
    </row>
    <row r="141" spans="1:33" ht="15" thickBot="1" x14ac:dyDescent="0.35">
      <c r="A141" s="1368"/>
      <c r="B141" s="1373"/>
      <c r="C141" s="139" t="s">
        <v>17</v>
      </c>
      <c r="D141" s="496">
        <v>891</v>
      </c>
      <c r="E141" s="496">
        <v>891</v>
      </c>
      <c r="F141" s="496">
        <v>891</v>
      </c>
      <c r="G141" s="496">
        <v>891</v>
      </c>
      <c r="H141" s="528">
        <v>891</v>
      </c>
      <c r="I141" s="496">
        <v>234</v>
      </c>
      <c r="J141" s="496">
        <v>234</v>
      </c>
      <c r="K141" s="496">
        <v>234</v>
      </c>
      <c r="L141" s="496">
        <v>234</v>
      </c>
      <c r="M141" s="528">
        <v>234</v>
      </c>
      <c r="N141" s="496">
        <v>92</v>
      </c>
      <c r="O141" s="496">
        <v>92</v>
      </c>
      <c r="P141" s="496">
        <v>92</v>
      </c>
      <c r="Q141" s="496">
        <v>92</v>
      </c>
      <c r="R141" s="528">
        <v>92</v>
      </c>
      <c r="S141" s="496">
        <v>61</v>
      </c>
      <c r="T141" s="496">
        <v>61</v>
      </c>
      <c r="U141" s="496">
        <v>61</v>
      </c>
      <c r="V141" s="496">
        <v>61</v>
      </c>
      <c r="W141" s="528">
        <v>61</v>
      </c>
      <c r="X141" s="496">
        <v>70</v>
      </c>
      <c r="Y141" s="496">
        <v>70</v>
      </c>
      <c r="Z141" s="496">
        <v>70</v>
      </c>
      <c r="AA141" s="496">
        <v>70</v>
      </c>
      <c r="AB141" s="528">
        <v>70</v>
      </c>
      <c r="AC141" s="496">
        <v>235</v>
      </c>
      <c r="AD141" s="496">
        <v>235</v>
      </c>
      <c r="AE141" s="496">
        <v>235</v>
      </c>
      <c r="AF141" s="496">
        <v>235</v>
      </c>
      <c r="AG141" s="528">
        <v>235</v>
      </c>
    </row>
    <row r="142" spans="1:33" ht="15" thickBot="1" x14ac:dyDescent="0.35">
      <c r="A142" s="1368"/>
      <c r="B142" s="1373"/>
      <c r="C142" s="139" t="s">
        <v>18</v>
      </c>
      <c r="D142" s="496">
        <v>718</v>
      </c>
      <c r="E142" s="496">
        <v>718</v>
      </c>
      <c r="F142" s="496">
        <v>718</v>
      </c>
      <c r="G142" s="496">
        <v>718</v>
      </c>
      <c r="H142" s="528">
        <v>718</v>
      </c>
      <c r="I142" s="496">
        <v>256</v>
      </c>
      <c r="J142" s="496">
        <v>256</v>
      </c>
      <c r="K142" s="496">
        <v>256</v>
      </c>
      <c r="L142" s="496">
        <v>256</v>
      </c>
      <c r="M142" s="528">
        <v>256</v>
      </c>
      <c r="N142" s="496">
        <v>75</v>
      </c>
      <c r="O142" s="496">
        <v>75</v>
      </c>
      <c r="P142" s="496">
        <v>75</v>
      </c>
      <c r="Q142" s="496">
        <v>75</v>
      </c>
      <c r="R142" s="528">
        <v>75</v>
      </c>
      <c r="S142" s="496">
        <v>104</v>
      </c>
      <c r="T142" s="496">
        <v>104</v>
      </c>
      <c r="U142" s="496">
        <v>104</v>
      </c>
      <c r="V142" s="496">
        <v>104</v>
      </c>
      <c r="W142" s="528">
        <v>104</v>
      </c>
      <c r="X142" s="496">
        <v>53</v>
      </c>
      <c r="Y142" s="496">
        <v>53</v>
      </c>
      <c r="Z142" s="496">
        <v>53</v>
      </c>
      <c r="AA142" s="496">
        <v>53</v>
      </c>
      <c r="AB142" s="528">
        <v>53</v>
      </c>
      <c r="AC142" s="496">
        <v>304</v>
      </c>
      <c r="AD142" s="496">
        <v>304</v>
      </c>
      <c r="AE142" s="496">
        <v>304</v>
      </c>
      <c r="AF142" s="496">
        <v>304</v>
      </c>
      <c r="AG142" s="528">
        <v>304</v>
      </c>
    </row>
    <row r="143" spans="1:33" ht="15" thickBot="1" x14ac:dyDescent="0.35">
      <c r="A143" s="1368"/>
      <c r="B143" s="1373"/>
      <c r="C143" s="139" t="s">
        <v>252</v>
      </c>
      <c r="D143" s="493">
        <v>11.010999999999999</v>
      </c>
      <c r="E143" s="496">
        <v>60</v>
      </c>
      <c r="F143" s="496">
        <v>60</v>
      </c>
      <c r="G143" s="496">
        <v>2</v>
      </c>
      <c r="H143" s="528">
        <v>2</v>
      </c>
      <c r="I143" s="493">
        <v>8.1989999999999998</v>
      </c>
      <c r="J143" s="496">
        <v>47</v>
      </c>
      <c r="K143" s="496">
        <v>50</v>
      </c>
      <c r="L143" s="496">
        <v>2</v>
      </c>
      <c r="M143" s="528">
        <v>2</v>
      </c>
      <c r="N143" s="493">
        <v>12.895</v>
      </c>
      <c r="O143" s="496">
        <v>63</v>
      </c>
      <c r="P143" s="496">
        <v>64</v>
      </c>
      <c r="Q143" s="496">
        <v>2</v>
      </c>
      <c r="R143" s="528">
        <v>2</v>
      </c>
      <c r="S143" s="493">
        <v>6.984</v>
      </c>
      <c r="T143" s="496">
        <v>50</v>
      </c>
      <c r="U143" s="496">
        <v>50</v>
      </c>
      <c r="V143" s="496">
        <v>2</v>
      </c>
      <c r="W143" s="528">
        <v>2</v>
      </c>
      <c r="X143" s="493">
        <v>12.164</v>
      </c>
      <c r="Y143" s="496">
        <v>62</v>
      </c>
      <c r="Z143" s="496">
        <v>62</v>
      </c>
      <c r="AA143" s="496">
        <v>3</v>
      </c>
      <c r="AB143" s="528">
        <v>3</v>
      </c>
      <c r="AC143" s="493">
        <v>9.5039999999999996</v>
      </c>
      <c r="AD143" s="496">
        <v>50</v>
      </c>
      <c r="AE143" s="496">
        <v>60</v>
      </c>
      <c r="AF143" s="496">
        <v>2</v>
      </c>
      <c r="AG143" s="528">
        <v>2</v>
      </c>
    </row>
    <row r="144" spans="1:33" ht="15" thickBot="1" x14ac:dyDescent="0.35">
      <c r="A144" s="1368"/>
      <c r="B144" s="1373"/>
      <c r="C144" s="139" t="s">
        <v>287</v>
      </c>
      <c r="D144" s="493">
        <v>53.296615410898603</v>
      </c>
      <c r="E144" s="493">
        <v>89.189190948413199</v>
      </c>
      <c r="F144" s="493">
        <v>100.236743766777</v>
      </c>
      <c r="G144" s="493">
        <v>1.83064144758902</v>
      </c>
      <c r="H144" s="701">
        <v>1.83064144758902</v>
      </c>
      <c r="I144" s="493">
        <v>60.795142111173</v>
      </c>
      <c r="J144" s="493">
        <v>83.775343654721496</v>
      </c>
      <c r="K144" s="493">
        <v>93.066303896817203</v>
      </c>
      <c r="L144" s="493">
        <v>1.9209359910452</v>
      </c>
      <c r="M144" s="701">
        <v>1.9209359910452</v>
      </c>
      <c r="N144" s="493">
        <v>25.6505515093111</v>
      </c>
      <c r="O144" s="493">
        <v>66.610550005005607</v>
      </c>
      <c r="P144" s="493">
        <v>69.659676505274604</v>
      </c>
      <c r="Q144" s="493">
        <v>1.78414124529041</v>
      </c>
      <c r="R144" s="701">
        <v>1.78414124529041</v>
      </c>
      <c r="S144" s="493">
        <v>55.752135771985998</v>
      </c>
      <c r="T144" s="493">
        <v>81.458066102597101</v>
      </c>
      <c r="U144" s="493">
        <v>100.797405137163</v>
      </c>
      <c r="V144" s="493">
        <v>1.7009750512661199</v>
      </c>
      <c r="W144" s="701">
        <v>1.7009750512661199</v>
      </c>
      <c r="X144" s="493">
        <v>55.142838854409199</v>
      </c>
      <c r="Y144" s="493">
        <v>88.881108847829296</v>
      </c>
      <c r="Z144" s="493">
        <v>90.2177114623927</v>
      </c>
      <c r="AA144" s="493">
        <v>2.1364843258091502</v>
      </c>
      <c r="AB144" s="701">
        <v>2.1364843258091502</v>
      </c>
      <c r="AC144" s="493">
        <v>40.990411429303499</v>
      </c>
      <c r="AD144" s="493">
        <v>75.229931930811304</v>
      </c>
      <c r="AE144" s="493">
        <v>81.901081583751406</v>
      </c>
      <c r="AF144" s="493">
        <v>2.0004070931036901</v>
      </c>
      <c r="AG144" s="701">
        <v>1.99950222508317</v>
      </c>
    </row>
    <row r="145" spans="1:33" x14ac:dyDescent="0.3">
      <c r="A145" s="1368"/>
      <c r="B145" s="1374"/>
      <c r="C145" s="157" t="s">
        <v>254</v>
      </c>
      <c r="D145" s="781">
        <v>3.7299942441140099</v>
      </c>
      <c r="E145" s="781">
        <v>6.2419567604801003</v>
      </c>
      <c r="F145" s="781">
        <v>7.0151260903962198</v>
      </c>
      <c r="G145" s="781">
        <v>0.12811849326453201</v>
      </c>
      <c r="H145" s="702">
        <v>0.12811849326453201</v>
      </c>
      <c r="I145" s="781">
        <v>7.12557062506768</v>
      </c>
      <c r="J145" s="781">
        <v>9.8189938722312</v>
      </c>
      <c r="K145" s="781">
        <v>10.9079524811063</v>
      </c>
      <c r="L145" s="781">
        <v>0.22514570400044101</v>
      </c>
      <c r="M145" s="702">
        <v>0.22514570400044101</v>
      </c>
      <c r="N145" s="781">
        <v>5.5543958682053001</v>
      </c>
      <c r="O145" s="781">
        <v>14.423914573235701</v>
      </c>
      <c r="P145" s="781">
        <v>15.0841754502224</v>
      </c>
      <c r="Q145" s="781">
        <v>0.38633971505596898</v>
      </c>
      <c r="R145" s="702">
        <v>0.38633971505596898</v>
      </c>
      <c r="S145" s="781">
        <v>10.2521651402289</v>
      </c>
      <c r="T145" s="781">
        <v>14.979184817295</v>
      </c>
      <c r="U145" s="781">
        <v>18.5354628816211</v>
      </c>
      <c r="V145" s="781">
        <v>0.31278940050494097</v>
      </c>
      <c r="W145" s="702">
        <v>0.31278940050494097</v>
      </c>
      <c r="X145" s="781">
        <v>14.204368790632801</v>
      </c>
      <c r="Y145" s="781">
        <v>22.8950861947507</v>
      </c>
      <c r="Z145" s="781">
        <v>23.239384690406801</v>
      </c>
      <c r="AA145" s="781">
        <v>0.55034183784633295</v>
      </c>
      <c r="AB145" s="702">
        <v>0.55034183784633295</v>
      </c>
      <c r="AC145" s="781">
        <v>4.4087577820130104</v>
      </c>
      <c r="AD145" s="781">
        <v>8.0914178773810992</v>
      </c>
      <c r="AE145" s="781">
        <v>8.8089389249094801</v>
      </c>
      <c r="AF145" s="781">
        <v>0.21515544810097001</v>
      </c>
      <c r="AG145" s="702">
        <v>0.21505812426868701</v>
      </c>
    </row>
    <row r="146" spans="1:33" ht="15" thickBot="1" x14ac:dyDescent="0.35">
      <c r="A146" s="1368"/>
      <c r="B146" s="1563" t="s">
        <v>525</v>
      </c>
      <c r="C146" s="137" t="s">
        <v>265</v>
      </c>
      <c r="D146" s="500">
        <v>33.030293058059698</v>
      </c>
      <c r="E146" s="500">
        <v>82.831255434147906</v>
      </c>
      <c r="F146" s="500">
        <v>89.356518283229704</v>
      </c>
      <c r="G146" s="500">
        <v>2.8203182141460399</v>
      </c>
      <c r="H146" s="699">
        <v>2.8203182141460399</v>
      </c>
      <c r="I146" s="500">
        <v>30.0846345644268</v>
      </c>
      <c r="J146" s="500">
        <v>71.346276058278207</v>
      </c>
      <c r="K146" s="500">
        <v>76.492353329998195</v>
      </c>
      <c r="L146" s="500">
        <v>2.88307701016867</v>
      </c>
      <c r="M146" s="699">
        <v>2.88307701016867</v>
      </c>
      <c r="N146" s="674">
        <v>38.914134729502997</v>
      </c>
      <c r="O146" s="500">
        <v>78.249107044305404</v>
      </c>
      <c r="P146" s="500">
        <v>81.5428712307572</v>
      </c>
      <c r="Q146" s="500">
        <v>2.0623605966471401</v>
      </c>
      <c r="R146" s="699">
        <v>2.0623605966471401</v>
      </c>
      <c r="S146" s="674">
        <v>42.662952336995197</v>
      </c>
      <c r="T146" s="500">
        <v>80.342268999921004</v>
      </c>
      <c r="U146" s="500">
        <v>85.658291864367996</v>
      </c>
      <c r="V146" s="500">
        <v>3.3902497502032101</v>
      </c>
      <c r="W146" s="699">
        <v>3.3902497502032101</v>
      </c>
      <c r="X146" s="674">
        <v>31.547978403121899</v>
      </c>
      <c r="Y146" s="500">
        <v>63.125634084589898</v>
      </c>
      <c r="Z146" s="500">
        <v>66.144890070344204</v>
      </c>
      <c r="AA146" s="500">
        <v>3.27144795016142</v>
      </c>
      <c r="AB146" s="699">
        <v>3.27144795016142</v>
      </c>
      <c r="AC146" s="500">
        <v>29.079868989367</v>
      </c>
      <c r="AD146" s="500">
        <v>77.480237987861301</v>
      </c>
      <c r="AE146" s="500">
        <v>87.905219339708793</v>
      </c>
      <c r="AF146" s="500">
        <v>3.0560258559770701</v>
      </c>
      <c r="AG146" s="699">
        <v>3.06208383266359</v>
      </c>
    </row>
    <row r="147" spans="1:33" ht="15" thickBot="1" x14ac:dyDescent="0.35">
      <c r="A147" s="1368"/>
      <c r="B147" s="1373"/>
      <c r="C147" s="139" t="s">
        <v>17</v>
      </c>
      <c r="D147" s="496">
        <v>380</v>
      </c>
      <c r="E147" s="496">
        <v>380</v>
      </c>
      <c r="F147" s="496">
        <v>380</v>
      </c>
      <c r="G147" s="496">
        <v>380</v>
      </c>
      <c r="H147" s="528">
        <v>380</v>
      </c>
      <c r="I147" s="496">
        <v>122</v>
      </c>
      <c r="J147" s="496">
        <v>122</v>
      </c>
      <c r="K147" s="496">
        <v>122</v>
      </c>
      <c r="L147" s="496">
        <v>122</v>
      </c>
      <c r="M147" s="528">
        <v>122</v>
      </c>
      <c r="N147" s="529">
        <v>44</v>
      </c>
      <c r="O147" s="496">
        <v>44</v>
      </c>
      <c r="P147" s="496">
        <v>44</v>
      </c>
      <c r="Q147" s="496">
        <v>44</v>
      </c>
      <c r="R147" s="528">
        <v>44</v>
      </c>
      <c r="S147" s="529">
        <v>26</v>
      </c>
      <c r="T147" s="496">
        <v>26</v>
      </c>
      <c r="U147" s="496">
        <v>26</v>
      </c>
      <c r="V147" s="496">
        <v>26</v>
      </c>
      <c r="W147" s="528">
        <v>26</v>
      </c>
      <c r="X147" s="529">
        <v>33</v>
      </c>
      <c r="Y147" s="496">
        <v>33</v>
      </c>
      <c r="Z147" s="496">
        <v>33</v>
      </c>
      <c r="AA147" s="496">
        <v>33</v>
      </c>
      <c r="AB147" s="528">
        <v>33</v>
      </c>
      <c r="AC147" s="496">
        <v>84</v>
      </c>
      <c r="AD147" s="496">
        <v>84</v>
      </c>
      <c r="AE147" s="496">
        <v>84</v>
      </c>
      <c r="AF147" s="496">
        <v>84</v>
      </c>
      <c r="AG147" s="528">
        <v>84</v>
      </c>
    </row>
    <row r="148" spans="1:33" ht="15" thickBot="1" x14ac:dyDescent="0.35">
      <c r="A148" s="1368"/>
      <c r="B148" s="1373"/>
      <c r="C148" s="139" t="s">
        <v>18</v>
      </c>
      <c r="D148" s="496">
        <v>264</v>
      </c>
      <c r="E148" s="496">
        <v>264</v>
      </c>
      <c r="F148" s="496">
        <v>264</v>
      </c>
      <c r="G148" s="496">
        <v>264</v>
      </c>
      <c r="H148" s="528">
        <v>264</v>
      </c>
      <c r="I148" s="496">
        <v>109</v>
      </c>
      <c r="J148" s="496">
        <v>109</v>
      </c>
      <c r="K148" s="496">
        <v>109</v>
      </c>
      <c r="L148" s="496">
        <v>109</v>
      </c>
      <c r="M148" s="528">
        <v>109</v>
      </c>
      <c r="N148" s="529">
        <v>29</v>
      </c>
      <c r="O148" s="496">
        <v>29</v>
      </c>
      <c r="P148" s="496">
        <v>29</v>
      </c>
      <c r="Q148" s="496">
        <v>29</v>
      </c>
      <c r="R148" s="528">
        <v>29</v>
      </c>
      <c r="S148" s="529">
        <v>42</v>
      </c>
      <c r="T148" s="496">
        <v>42</v>
      </c>
      <c r="U148" s="496">
        <v>42</v>
      </c>
      <c r="V148" s="496">
        <v>42</v>
      </c>
      <c r="W148" s="528">
        <v>42</v>
      </c>
      <c r="X148" s="529">
        <v>21</v>
      </c>
      <c r="Y148" s="496">
        <v>21</v>
      </c>
      <c r="Z148" s="496">
        <v>21</v>
      </c>
      <c r="AA148" s="496">
        <v>21</v>
      </c>
      <c r="AB148" s="528">
        <v>21</v>
      </c>
      <c r="AC148" s="496">
        <v>88</v>
      </c>
      <c r="AD148" s="496">
        <v>88</v>
      </c>
      <c r="AE148" s="496">
        <v>88</v>
      </c>
      <c r="AF148" s="496">
        <v>88</v>
      </c>
      <c r="AG148" s="528">
        <v>88</v>
      </c>
    </row>
    <row r="149" spans="1:33" ht="15" thickBot="1" x14ac:dyDescent="0.35">
      <c r="A149" s="1368"/>
      <c r="B149" s="1373"/>
      <c r="C149" s="139" t="s">
        <v>252</v>
      </c>
      <c r="D149" s="493">
        <v>10.284000000000001</v>
      </c>
      <c r="E149" s="496">
        <v>57</v>
      </c>
      <c r="F149" s="496">
        <v>60</v>
      </c>
      <c r="G149" s="496">
        <v>3</v>
      </c>
      <c r="H149" s="528">
        <v>3</v>
      </c>
      <c r="I149" s="493">
        <v>9.5939999999999994</v>
      </c>
      <c r="J149" s="496">
        <v>59</v>
      </c>
      <c r="K149" s="496">
        <v>60</v>
      </c>
      <c r="L149" s="496">
        <v>2</v>
      </c>
      <c r="M149" s="528">
        <v>2</v>
      </c>
      <c r="N149" s="529">
        <v>6</v>
      </c>
      <c r="O149" s="496">
        <v>55</v>
      </c>
      <c r="P149" s="496">
        <v>55</v>
      </c>
      <c r="Q149" s="496">
        <v>2</v>
      </c>
      <c r="R149" s="528">
        <v>2</v>
      </c>
      <c r="S149" s="661">
        <v>10.385999999999999</v>
      </c>
      <c r="T149" s="496">
        <v>50</v>
      </c>
      <c r="U149" s="496">
        <v>50</v>
      </c>
      <c r="V149" s="496">
        <v>3</v>
      </c>
      <c r="W149" s="528">
        <v>3</v>
      </c>
      <c r="X149" s="661">
        <v>4.9829999999999997</v>
      </c>
      <c r="Y149" s="496">
        <v>40</v>
      </c>
      <c r="Z149" s="496">
        <v>40</v>
      </c>
      <c r="AA149" s="496">
        <v>2</v>
      </c>
      <c r="AB149" s="528">
        <v>2</v>
      </c>
      <c r="AC149" s="493">
        <v>11.759</v>
      </c>
      <c r="AD149" s="496">
        <v>57</v>
      </c>
      <c r="AE149" s="496">
        <v>60</v>
      </c>
      <c r="AF149" s="496">
        <v>3</v>
      </c>
      <c r="AG149" s="528">
        <v>3</v>
      </c>
    </row>
    <row r="150" spans="1:33" ht="15" thickBot="1" x14ac:dyDescent="0.35">
      <c r="A150" s="1368"/>
      <c r="B150" s="1373"/>
      <c r="C150" s="139" t="s">
        <v>287</v>
      </c>
      <c r="D150" s="493">
        <v>58.056658684633298</v>
      </c>
      <c r="E150" s="493">
        <v>95.788596735490202</v>
      </c>
      <c r="F150" s="493">
        <v>100.490743113493</v>
      </c>
      <c r="G150" s="493">
        <v>1.97248975997698</v>
      </c>
      <c r="H150" s="701">
        <v>1.97248975997698</v>
      </c>
      <c r="I150" s="493">
        <v>53.1999292158279</v>
      </c>
      <c r="J150" s="493">
        <v>68.814054249587002</v>
      </c>
      <c r="K150" s="493">
        <v>72.806278904057706</v>
      </c>
      <c r="L150" s="493">
        <v>2.03154343683372</v>
      </c>
      <c r="M150" s="701">
        <v>2.03154343683372</v>
      </c>
      <c r="N150" s="661">
        <v>63.0950673971859</v>
      </c>
      <c r="O150" s="493">
        <v>86.160811927344099</v>
      </c>
      <c r="P150" s="493">
        <v>88.096543071892796</v>
      </c>
      <c r="Q150" s="493">
        <v>1.9973502017519</v>
      </c>
      <c r="R150" s="701">
        <v>1.9973502017519</v>
      </c>
      <c r="S150" s="661">
        <v>79.677876129928194</v>
      </c>
      <c r="T150" s="493">
        <v>113.60550479109899</v>
      </c>
      <c r="U150" s="493">
        <v>116.93119721848301</v>
      </c>
      <c r="V150" s="493">
        <v>2.28738068734719</v>
      </c>
      <c r="W150" s="701">
        <v>2.28738068734719</v>
      </c>
      <c r="X150" s="661">
        <v>51.996482680668798</v>
      </c>
      <c r="Y150" s="493">
        <v>70.130864422171399</v>
      </c>
      <c r="Z150" s="493">
        <v>74.869339520242306</v>
      </c>
      <c r="AA150" s="493">
        <v>2.8352359806452601</v>
      </c>
      <c r="AB150" s="701">
        <v>2.8352359806452601</v>
      </c>
      <c r="AC150" s="493">
        <v>36.327780336084302</v>
      </c>
      <c r="AD150" s="493">
        <v>71.959231664824102</v>
      </c>
      <c r="AE150" s="493">
        <v>95.754271549367203</v>
      </c>
      <c r="AF150" s="493">
        <v>1.8405403853060001</v>
      </c>
      <c r="AG150" s="701">
        <v>1.84200781447872</v>
      </c>
    </row>
    <row r="151" spans="1:33" x14ac:dyDescent="0.3">
      <c r="A151" s="1368"/>
      <c r="B151" s="1374"/>
      <c r="C151" s="157" t="s">
        <v>254</v>
      </c>
      <c r="D151" s="781">
        <v>6.7007100784484397</v>
      </c>
      <c r="E151" s="781">
        <v>11.055607230731299</v>
      </c>
      <c r="F151" s="781">
        <v>11.5983136203046</v>
      </c>
      <c r="G151" s="781">
        <v>0.22765833090929199</v>
      </c>
      <c r="H151" s="702">
        <v>0.22765833090929199</v>
      </c>
      <c r="I151" s="781">
        <v>9.5558331714968592</v>
      </c>
      <c r="J151" s="781">
        <v>12.360460473465199</v>
      </c>
      <c r="K151" s="781">
        <v>13.077548509926499</v>
      </c>
      <c r="L151" s="781">
        <v>0.36490819535257302</v>
      </c>
      <c r="M151" s="702">
        <v>0.36490819535257302</v>
      </c>
      <c r="N151" s="836">
        <v>21.9718772085089</v>
      </c>
      <c r="O151" s="781">
        <v>30.004164476690399</v>
      </c>
      <c r="P151" s="781">
        <v>30.678252781390601</v>
      </c>
      <c r="Q151" s="781">
        <v>0.69554618428445503</v>
      </c>
      <c r="R151" s="702">
        <v>0.69554618428445503</v>
      </c>
      <c r="S151" s="836">
        <v>23.055994377797401</v>
      </c>
      <c r="T151" s="781">
        <v>32.873465094365997</v>
      </c>
      <c r="U151" s="781">
        <v>33.835804323677401</v>
      </c>
      <c r="V151" s="781">
        <v>0.66188807770630198</v>
      </c>
      <c r="W151" s="702">
        <v>0.66188807770630198</v>
      </c>
      <c r="X151" s="836">
        <v>21.278209125577298</v>
      </c>
      <c r="Y151" s="781">
        <v>28.699233532718601</v>
      </c>
      <c r="Z151" s="781">
        <v>30.638331311549301</v>
      </c>
      <c r="AA151" s="781">
        <v>1.1602466360471799</v>
      </c>
      <c r="AB151" s="702">
        <v>1.1602466360471799</v>
      </c>
      <c r="AC151" s="781">
        <v>7.2622012581272202</v>
      </c>
      <c r="AD151" s="781">
        <v>14.385201019591999</v>
      </c>
      <c r="AE151" s="781">
        <v>19.1420115648008</v>
      </c>
      <c r="AF151" s="781">
        <v>0.36793810626867302</v>
      </c>
      <c r="AG151" s="702">
        <v>0.368231456588614</v>
      </c>
    </row>
    <row r="152" spans="1:33" ht="15" thickBot="1" x14ac:dyDescent="0.35">
      <c r="A152" s="1368"/>
      <c r="B152" s="1563" t="s">
        <v>526</v>
      </c>
      <c r="C152" s="137" t="s">
        <v>265</v>
      </c>
      <c r="D152" s="500">
        <v>29.7765459061293</v>
      </c>
      <c r="E152" s="500">
        <v>76.186247669832099</v>
      </c>
      <c r="F152" s="500">
        <v>82.094137657030501</v>
      </c>
      <c r="G152" s="500">
        <v>2.89614938861944</v>
      </c>
      <c r="H152" s="699">
        <v>2.89614938861944</v>
      </c>
      <c r="I152" s="500">
        <v>36.379398065062198</v>
      </c>
      <c r="J152" s="500">
        <v>81.270839658435904</v>
      </c>
      <c r="K152" s="500">
        <v>86.8247748009871</v>
      </c>
      <c r="L152" s="500">
        <v>2.9378643754138598</v>
      </c>
      <c r="M152" s="699">
        <v>2.9439942165501898</v>
      </c>
      <c r="N152" s="500">
        <v>27.300213453872001</v>
      </c>
      <c r="O152" s="500">
        <v>73.921702033500793</v>
      </c>
      <c r="P152" s="500">
        <v>82.079536275726895</v>
      </c>
      <c r="Q152" s="500">
        <v>3.2987864671123202</v>
      </c>
      <c r="R152" s="699">
        <v>3.2987864671123202</v>
      </c>
      <c r="S152" s="674">
        <v>42.165808869857102</v>
      </c>
      <c r="T152" s="500">
        <v>99.560259024162605</v>
      </c>
      <c r="U152" s="500">
        <v>105.966447793592</v>
      </c>
      <c r="V152" s="500">
        <v>3.9994584617911202</v>
      </c>
      <c r="W152" s="699">
        <v>3.9994584617911202</v>
      </c>
      <c r="X152" s="674">
        <v>34.761038058330598</v>
      </c>
      <c r="Y152" s="500">
        <v>65.109169217978206</v>
      </c>
      <c r="Z152" s="500">
        <v>66.993521946641707</v>
      </c>
      <c r="AA152" s="500">
        <v>2.4110384578766699</v>
      </c>
      <c r="AB152" s="699">
        <v>2.4110384578766699</v>
      </c>
      <c r="AC152" s="500">
        <v>38.834368572063298</v>
      </c>
      <c r="AD152" s="500">
        <v>83.908141415048306</v>
      </c>
      <c r="AE152" s="500">
        <v>89.3072456692949</v>
      </c>
      <c r="AF152" s="500">
        <v>3.06311305315156</v>
      </c>
      <c r="AG152" s="699">
        <v>3.0694932256304499</v>
      </c>
    </row>
    <row r="153" spans="1:33" ht="15" thickBot="1" x14ac:dyDescent="0.35">
      <c r="A153" s="1368"/>
      <c r="B153" s="1373"/>
      <c r="C153" s="139" t="s">
        <v>17</v>
      </c>
      <c r="D153" s="496">
        <v>442</v>
      </c>
      <c r="E153" s="496">
        <v>442</v>
      </c>
      <c r="F153" s="496">
        <v>442</v>
      </c>
      <c r="G153" s="496">
        <v>442</v>
      </c>
      <c r="H153" s="528">
        <v>442</v>
      </c>
      <c r="I153" s="496">
        <v>149</v>
      </c>
      <c r="J153" s="496">
        <v>149</v>
      </c>
      <c r="K153" s="496">
        <v>149</v>
      </c>
      <c r="L153" s="496">
        <v>149</v>
      </c>
      <c r="M153" s="528">
        <v>149</v>
      </c>
      <c r="N153" s="496">
        <v>33</v>
      </c>
      <c r="O153" s="496">
        <v>33</v>
      </c>
      <c r="P153" s="496">
        <v>33</v>
      </c>
      <c r="Q153" s="496">
        <v>33</v>
      </c>
      <c r="R153" s="528">
        <v>33</v>
      </c>
      <c r="S153" s="529">
        <v>28</v>
      </c>
      <c r="T153" s="496">
        <v>28</v>
      </c>
      <c r="U153" s="496">
        <v>28</v>
      </c>
      <c r="V153" s="496">
        <v>28</v>
      </c>
      <c r="W153" s="528">
        <v>28</v>
      </c>
      <c r="X153" s="529">
        <v>27</v>
      </c>
      <c r="Y153" s="496">
        <v>27</v>
      </c>
      <c r="Z153" s="496">
        <v>27</v>
      </c>
      <c r="AA153" s="496">
        <v>27</v>
      </c>
      <c r="AB153" s="528">
        <v>27</v>
      </c>
      <c r="AC153" s="496">
        <v>120</v>
      </c>
      <c r="AD153" s="496">
        <v>120</v>
      </c>
      <c r="AE153" s="496">
        <v>120</v>
      </c>
      <c r="AF153" s="496">
        <v>120</v>
      </c>
      <c r="AG153" s="528">
        <v>120</v>
      </c>
    </row>
    <row r="154" spans="1:33" ht="15" thickBot="1" x14ac:dyDescent="0.35">
      <c r="A154" s="1368"/>
      <c r="B154" s="1373"/>
      <c r="C154" s="139" t="s">
        <v>18</v>
      </c>
      <c r="D154" s="496">
        <v>380</v>
      </c>
      <c r="E154" s="496">
        <v>380</v>
      </c>
      <c r="F154" s="496">
        <v>380</v>
      </c>
      <c r="G154" s="496">
        <v>380</v>
      </c>
      <c r="H154" s="528">
        <v>380</v>
      </c>
      <c r="I154" s="496">
        <v>153</v>
      </c>
      <c r="J154" s="496">
        <v>153</v>
      </c>
      <c r="K154" s="496">
        <v>153</v>
      </c>
      <c r="L154" s="496">
        <v>153</v>
      </c>
      <c r="M154" s="528">
        <v>153</v>
      </c>
      <c r="N154" s="496">
        <v>29</v>
      </c>
      <c r="O154" s="496">
        <v>29</v>
      </c>
      <c r="P154" s="496">
        <v>29</v>
      </c>
      <c r="Q154" s="496">
        <v>29</v>
      </c>
      <c r="R154" s="528">
        <v>29</v>
      </c>
      <c r="S154" s="529">
        <v>48</v>
      </c>
      <c r="T154" s="496">
        <v>48</v>
      </c>
      <c r="U154" s="496">
        <v>48</v>
      </c>
      <c r="V154" s="496">
        <v>48</v>
      </c>
      <c r="W154" s="528">
        <v>48</v>
      </c>
      <c r="X154" s="529">
        <v>24</v>
      </c>
      <c r="Y154" s="496">
        <v>24</v>
      </c>
      <c r="Z154" s="496">
        <v>24</v>
      </c>
      <c r="AA154" s="496">
        <v>24</v>
      </c>
      <c r="AB154" s="528">
        <v>24</v>
      </c>
      <c r="AC154" s="496">
        <v>159</v>
      </c>
      <c r="AD154" s="496">
        <v>159</v>
      </c>
      <c r="AE154" s="496">
        <v>159</v>
      </c>
      <c r="AF154" s="496">
        <v>159</v>
      </c>
      <c r="AG154" s="528">
        <v>159</v>
      </c>
    </row>
    <row r="155" spans="1:33" ht="15" thickBot="1" x14ac:dyDescent="0.35">
      <c r="A155" s="1368"/>
      <c r="B155" s="1373"/>
      <c r="C155" s="139" t="s">
        <v>252</v>
      </c>
      <c r="D155" s="493">
        <v>11.186</v>
      </c>
      <c r="E155" s="496">
        <v>59</v>
      </c>
      <c r="F155" s="496">
        <v>60</v>
      </c>
      <c r="G155" s="496">
        <v>3</v>
      </c>
      <c r="H155" s="528">
        <v>3</v>
      </c>
      <c r="I155" s="493">
        <v>13.347</v>
      </c>
      <c r="J155" s="496">
        <v>50</v>
      </c>
      <c r="K155" s="496">
        <v>55</v>
      </c>
      <c r="L155" s="496">
        <v>3</v>
      </c>
      <c r="M155" s="528">
        <v>3</v>
      </c>
      <c r="N155" s="493">
        <v>8.5180000000000007</v>
      </c>
      <c r="O155" s="496">
        <v>48</v>
      </c>
      <c r="P155" s="496">
        <v>48</v>
      </c>
      <c r="Q155" s="496">
        <v>3</v>
      </c>
      <c r="R155" s="528">
        <v>3</v>
      </c>
      <c r="S155" s="661">
        <v>9.4619999999999997</v>
      </c>
      <c r="T155" s="496">
        <v>57</v>
      </c>
      <c r="U155" s="496">
        <v>58</v>
      </c>
      <c r="V155" s="496">
        <v>4</v>
      </c>
      <c r="W155" s="528">
        <v>4</v>
      </c>
      <c r="X155" s="661">
        <v>13.571999999999999</v>
      </c>
      <c r="Y155" s="496">
        <v>60</v>
      </c>
      <c r="Z155" s="496">
        <v>60</v>
      </c>
      <c r="AA155" s="496">
        <v>2</v>
      </c>
      <c r="AB155" s="528">
        <v>2</v>
      </c>
      <c r="AC155" s="493">
        <v>14.737</v>
      </c>
      <c r="AD155" s="496">
        <v>60</v>
      </c>
      <c r="AE155" s="496">
        <v>60</v>
      </c>
      <c r="AF155" s="496">
        <v>3</v>
      </c>
      <c r="AG155" s="528">
        <v>3</v>
      </c>
    </row>
    <row r="156" spans="1:33" ht="15" thickBot="1" x14ac:dyDescent="0.35">
      <c r="A156" s="1368"/>
      <c r="B156" s="1373"/>
      <c r="C156" s="139" t="s">
        <v>287</v>
      </c>
      <c r="D156" s="493">
        <v>50.971636207429597</v>
      </c>
      <c r="E156" s="493">
        <v>84.628820802213994</v>
      </c>
      <c r="F156" s="493">
        <v>92.522298456084698</v>
      </c>
      <c r="G156" s="493">
        <v>1.9850701625179299</v>
      </c>
      <c r="H156" s="701">
        <v>1.9850701625179299</v>
      </c>
      <c r="I156" s="493">
        <v>58.369137974335203</v>
      </c>
      <c r="J156" s="493">
        <v>93.457053242252798</v>
      </c>
      <c r="K156" s="493">
        <v>96.345490791369301</v>
      </c>
      <c r="L156" s="493">
        <v>1.9824749770896299</v>
      </c>
      <c r="M156" s="701">
        <v>1.99042378212212</v>
      </c>
      <c r="N156" s="493">
        <v>31.986860371673</v>
      </c>
      <c r="O156" s="493">
        <v>68.760270045372295</v>
      </c>
      <c r="P156" s="493">
        <v>75.541299609085598</v>
      </c>
      <c r="Q156" s="493">
        <v>2.4899226748694501</v>
      </c>
      <c r="R156" s="701">
        <v>2.4899226748694501</v>
      </c>
      <c r="S156" s="661">
        <v>88.978211494662204</v>
      </c>
      <c r="T156" s="493">
        <v>114.46631274942401</v>
      </c>
      <c r="U156" s="493">
        <v>128.54530875935799</v>
      </c>
      <c r="V156" s="493">
        <v>2.2609624213669202</v>
      </c>
      <c r="W156" s="701">
        <v>2.2609624213669202</v>
      </c>
      <c r="X156" s="661">
        <v>45.757075713289098</v>
      </c>
      <c r="Y156" s="493">
        <v>57.254196003602601</v>
      </c>
      <c r="Z156" s="493">
        <v>59.046393928732698</v>
      </c>
      <c r="AA156" s="493">
        <v>1.9541820947705699</v>
      </c>
      <c r="AB156" s="701">
        <v>1.9541820947705699</v>
      </c>
      <c r="AC156" s="493">
        <v>60.0161294695354</v>
      </c>
      <c r="AD156" s="493">
        <v>100.647797153</v>
      </c>
      <c r="AE156" s="493">
        <v>104.22572111701</v>
      </c>
      <c r="AF156" s="493">
        <v>2.2771038241152701</v>
      </c>
      <c r="AG156" s="701">
        <v>2.2698563068023501</v>
      </c>
    </row>
    <row r="157" spans="1:33" x14ac:dyDescent="0.3">
      <c r="A157" s="1368"/>
      <c r="B157" s="1374"/>
      <c r="C157" s="157" t="s">
        <v>254</v>
      </c>
      <c r="D157" s="781">
        <v>4.9035152481031501</v>
      </c>
      <c r="E157" s="781">
        <v>8.1413653574683291</v>
      </c>
      <c r="F157" s="781">
        <v>8.9007246976080694</v>
      </c>
      <c r="G157" s="781">
        <v>0.190965457158358</v>
      </c>
      <c r="H157" s="702">
        <v>0.190965457158358</v>
      </c>
      <c r="I157" s="781">
        <v>8.8492877604344908</v>
      </c>
      <c r="J157" s="781">
        <v>14.168932180334499</v>
      </c>
      <c r="K157" s="781">
        <v>14.606845364206</v>
      </c>
      <c r="L157" s="781">
        <v>0.300561086885346</v>
      </c>
      <c r="M157" s="702">
        <v>0.30176619742021499</v>
      </c>
      <c r="N157" s="781">
        <v>11.1389272943936</v>
      </c>
      <c r="O157" s="781">
        <v>23.944696037018801</v>
      </c>
      <c r="P157" s="781">
        <v>26.306084257484098</v>
      </c>
      <c r="Q157" s="781">
        <v>0.86707689725605397</v>
      </c>
      <c r="R157" s="702">
        <v>0.86707689725605397</v>
      </c>
      <c r="S157" s="836">
        <v>24.084287725102499</v>
      </c>
      <c r="T157" s="781">
        <v>30.9833111362782</v>
      </c>
      <c r="U157" s="781">
        <v>34.794160838558199</v>
      </c>
      <c r="V157" s="781">
        <v>0.61198880689023505</v>
      </c>
      <c r="W157" s="702">
        <v>0.61198880689023505</v>
      </c>
      <c r="X157" s="836">
        <v>17.515534477730299</v>
      </c>
      <c r="Y157" s="781">
        <v>21.916563251977699</v>
      </c>
      <c r="Z157" s="781">
        <v>22.602605881651598</v>
      </c>
      <c r="AA157" s="781">
        <v>0.748049199454771</v>
      </c>
      <c r="AB157" s="702">
        <v>0.748049199454771</v>
      </c>
      <c r="AC157" s="781">
        <v>8.9256566224394192</v>
      </c>
      <c r="AD157" s="781">
        <v>14.9684374039585</v>
      </c>
      <c r="AE157" s="781">
        <v>15.500549704538701</v>
      </c>
      <c r="AF157" s="781">
        <v>0.33865307555385599</v>
      </c>
      <c r="AG157" s="702">
        <v>0.33757521779341698</v>
      </c>
    </row>
    <row r="158" spans="1:33" ht="15" thickBot="1" x14ac:dyDescent="0.35">
      <c r="A158" s="1368"/>
      <c r="B158" s="1563" t="s">
        <v>527</v>
      </c>
      <c r="C158" s="137" t="s">
        <v>265</v>
      </c>
      <c r="D158" s="500">
        <v>25.7533055625107</v>
      </c>
      <c r="E158" s="500">
        <v>75.422859068560101</v>
      </c>
      <c r="F158" s="500">
        <v>80.093303858851499</v>
      </c>
      <c r="G158" s="500">
        <v>3.1625698439799099</v>
      </c>
      <c r="H158" s="699">
        <v>3.1625698439799099</v>
      </c>
      <c r="I158" s="500">
        <v>26.883078725196899</v>
      </c>
      <c r="J158" s="500">
        <v>70.086159627735199</v>
      </c>
      <c r="K158" s="500">
        <v>77.545452903935697</v>
      </c>
      <c r="L158" s="500">
        <v>2.36473342115857</v>
      </c>
      <c r="M158" s="699">
        <v>2.36473342115857</v>
      </c>
      <c r="N158" s="500">
        <v>25.268400143115802</v>
      </c>
      <c r="O158" s="500">
        <v>68.999662183984597</v>
      </c>
      <c r="P158" s="500">
        <v>71.408576830024302</v>
      </c>
      <c r="Q158" s="500">
        <v>4.0190133652987203</v>
      </c>
      <c r="R158" s="699">
        <v>4.0190133652987203</v>
      </c>
      <c r="S158" s="674">
        <v>35.794194442223699</v>
      </c>
      <c r="T158" s="500">
        <v>84.440734675382004</v>
      </c>
      <c r="U158" s="500">
        <v>100.87832122009701</v>
      </c>
      <c r="V158" s="500">
        <v>2.9465233175187202</v>
      </c>
      <c r="W158" s="699">
        <v>2.9465233175187202</v>
      </c>
      <c r="X158" s="674">
        <v>32.812580835291897</v>
      </c>
      <c r="Y158" s="500">
        <v>66.545567336164396</v>
      </c>
      <c r="Z158" s="500">
        <v>75.313633230987506</v>
      </c>
      <c r="AA158" s="500">
        <v>3.4567927436312602</v>
      </c>
      <c r="AB158" s="699">
        <v>3.4567927436312602</v>
      </c>
      <c r="AC158" s="500">
        <v>28.328613797617699</v>
      </c>
      <c r="AD158" s="500">
        <v>60.697869119438899</v>
      </c>
      <c r="AE158" s="500">
        <v>65.271801690881304</v>
      </c>
      <c r="AF158" s="500">
        <v>2.7865157235132001</v>
      </c>
      <c r="AG158" s="699">
        <v>2.7865157235132001</v>
      </c>
    </row>
    <row r="159" spans="1:33" ht="15" thickBot="1" x14ac:dyDescent="0.35">
      <c r="A159" s="1368"/>
      <c r="B159" s="1373"/>
      <c r="C159" s="139" t="s">
        <v>17</v>
      </c>
      <c r="D159" s="496">
        <v>221</v>
      </c>
      <c r="E159" s="496">
        <v>221</v>
      </c>
      <c r="F159" s="496">
        <v>221</v>
      </c>
      <c r="G159" s="496">
        <v>221</v>
      </c>
      <c r="H159" s="528">
        <v>221</v>
      </c>
      <c r="I159" s="496">
        <v>97</v>
      </c>
      <c r="J159" s="496">
        <v>97</v>
      </c>
      <c r="K159" s="496">
        <v>97</v>
      </c>
      <c r="L159" s="496">
        <v>97</v>
      </c>
      <c r="M159" s="528">
        <v>97</v>
      </c>
      <c r="N159" s="496">
        <v>17</v>
      </c>
      <c r="O159" s="496">
        <v>17</v>
      </c>
      <c r="P159" s="496">
        <v>17</v>
      </c>
      <c r="Q159" s="496">
        <v>17</v>
      </c>
      <c r="R159" s="528">
        <v>17</v>
      </c>
      <c r="S159" s="529">
        <v>13</v>
      </c>
      <c r="T159" s="496">
        <v>13</v>
      </c>
      <c r="U159" s="496">
        <v>13</v>
      </c>
      <c r="V159" s="496">
        <v>13</v>
      </c>
      <c r="W159" s="528">
        <v>13</v>
      </c>
      <c r="X159" s="529">
        <v>20</v>
      </c>
      <c r="Y159" s="496">
        <v>20</v>
      </c>
      <c r="Z159" s="496">
        <v>20</v>
      </c>
      <c r="AA159" s="496">
        <v>20</v>
      </c>
      <c r="AB159" s="528">
        <v>20</v>
      </c>
      <c r="AC159" s="496">
        <v>56</v>
      </c>
      <c r="AD159" s="496">
        <v>56</v>
      </c>
      <c r="AE159" s="496">
        <v>56</v>
      </c>
      <c r="AF159" s="496">
        <v>56</v>
      </c>
      <c r="AG159" s="528">
        <v>56</v>
      </c>
    </row>
    <row r="160" spans="1:33" ht="15" thickBot="1" x14ac:dyDescent="0.35">
      <c r="A160" s="1368"/>
      <c r="B160" s="1373"/>
      <c r="C160" s="139" t="s">
        <v>18</v>
      </c>
      <c r="D160" s="496">
        <v>177</v>
      </c>
      <c r="E160" s="496">
        <v>177</v>
      </c>
      <c r="F160" s="496">
        <v>177</v>
      </c>
      <c r="G160" s="496">
        <v>177</v>
      </c>
      <c r="H160" s="528">
        <v>177</v>
      </c>
      <c r="I160" s="496">
        <v>96</v>
      </c>
      <c r="J160" s="496">
        <v>96</v>
      </c>
      <c r="K160" s="496">
        <v>96</v>
      </c>
      <c r="L160" s="496">
        <v>96</v>
      </c>
      <c r="M160" s="528">
        <v>96</v>
      </c>
      <c r="N160" s="496">
        <v>15</v>
      </c>
      <c r="O160" s="496">
        <v>15</v>
      </c>
      <c r="P160" s="496">
        <v>15</v>
      </c>
      <c r="Q160" s="496">
        <v>15</v>
      </c>
      <c r="R160" s="528">
        <v>15</v>
      </c>
      <c r="S160" s="529">
        <v>28</v>
      </c>
      <c r="T160" s="496">
        <v>28</v>
      </c>
      <c r="U160" s="496">
        <v>28</v>
      </c>
      <c r="V160" s="496">
        <v>28</v>
      </c>
      <c r="W160" s="528">
        <v>28</v>
      </c>
      <c r="X160" s="529">
        <v>16</v>
      </c>
      <c r="Y160" s="496">
        <v>16</v>
      </c>
      <c r="Z160" s="496">
        <v>16</v>
      </c>
      <c r="AA160" s="496">
        <v>16</v>
      </c>
      <c r="AB160" s="528">
        <v>16</v>
      </c>
      <c r="AC160" s="496">
        <v>70</v>
      </c>
      <c r="AD160" s="496">
        <v>70</v>
      </c>
      <c r="AE160" s="496">
        <v>70</v>
      </c>
      <c r="AF160" s="496">
        <v>70</v>
      </c>
      <c r="AG160" s="528">
        <v>70</v>
      </c>
    </row>
    <row r="161" spans="1:33" ht="15" thickBot="1" x14ac:dyDescent="0.35">
      <c r="A161" s="1368"/>
      <c r="B161" s="1373"/>
      <c r="C161" s="139" t="s">
        <v>252</v>
      </c>
      <c r="D161" s="493">
        <v>10.153</v>
      </c>
      <c r="E161" s="496">
        <v>59</v>
      </c>
      <c r="F161" s="496">
        <v>60</v>
      </c>
      <c r="G161" s="496">
        <v>3</v>
      </c>
      <c r="H161" s="528">
        <v>3</v>
      </c>
      <c r="I161" s="493">
        <v>5.444</v>
      </c>
      <c r="J161" s="496">
        <v>40</v>
      </c>
      <c r="K161" s="496">
        <v>46</v>
      </c>
      <c r="L161" s="496">
        <v>2</v>
      </c>
      <c r="M161" s="528">
        <v>2</v>
      </c>
      <c r="N161" s="493">
        <v>13.436999999999999</v>
      </c>
      <c r="O161" s="496">
        <v>52</v>
      </c>
      <c r="P161" s="496">
        <v>52</v>
      </c>
      <c r="Q161" s="496">
        <v>3</v>
      </c>
      <c r="R161" s="528">
        <v>3</v>
      </c>
      <c r="S161" s="661">
        <v>11.332000000000001</v>
      </c>
      <c r="T161" s="496">
        <v>40</v>
      </c>
      <c r="U161" s="496">
        <v>40</v>
      </c>
      <c r="V161" s="496">
        <v>3</v>
      </c>
      <c r="W161" s="528">
        <v>3</v>
      </c>
      <c r="X161" s="661">
        <v>10.641999999999999</v>
      </c>
      <c r="Y161" s="496">
        <v>45</v>
      </c>
      <c r="Z161" s="496">
        <v>60</v>
      </c>
      <c r="AA161" s="496">
        <v>4</v>
      </c>
      <c r="AB161" s="528">
        <v>4</v>
      </c>
      <c r="AC161" s="493">
        <v>8.3770000000000007</v>
      </c>
      <c r="AD161" s="496">
        <v>40</v>
      </c>
      <c r="AE161" s="496">
        <v>40</v>
      </c>
      <c r="AF161" s="496">
        <v>2</v>
      </c>
      <c r="AG161" s="528">
        <v>2</v>
      </c>
    </row>
    <row r="162" spans="1:33" ht="15" thickBot="1" x14ac:dyDescent="0.35">
      <c r="A162" s="1368"/>
      <c r="B162" s="1373"/>
      <c r="C162" s="139" t="s">
        <v>287</v>
      </c>
      <c r="D162" s="493">
        <v>43.102854422173699</v>
      </c>
      <c r="E162" s="493">
        <v>80.684975276853095</v>
      </c>
      <c r="F162" s="493">
        <v>84.506263790800801</v>
      </c>
      <c r="G162" s="493">
        <v>2.6348822486711598</v>
      </c>
      <c r="H162" s="701">
        <v>2.6348822486711598</v>
      </c>
      <c r="I162" s="493">
        <v>46.975151291007997</v>
      </c>
      <c r="J162" s="493">
        <v>100.16420834219799</v>
      </c>
      <c r="K162" s="493">
        <v>110.934393036706</v>
      </c>
      <c r="L162" s="493">
        <v>2.1029139015534501</v>
      </c>
      <c r="M162" s="701">
        <v>2.1029139015534501</v>
      </c>
      <c r="N162" s="493">
        <v>25.0541115094099</v>
      </c>
      <c r="O162" s="493">
        <v>64.620848937634307</v>
      </c>
      <c r="P162" s="493">
        <v>65.242646131197802</v>
      </c>
      <c r="Q162" s="493">
        <v>2.59310878557763</v>
      </c>
      <c r="R162" s="701">
        <v>2.59310878557763</v>
      </c>
      <c r="S162" s="661">
        <v>58.100562938129798</v>
      </c>
      <c r="T162" s="493">
        <v>106.828356129989</v>
      </c>
      <c r="U162" s="493">
        <v>129.48294003821499</v>
      </c>
      <c r="V162" s="493">
        <v>2.2564671246563699</v>
      </c>
      <c r="W162" s="701">
        <v>2.2564671246563699</v>
      </c>
      <c r="X162" s="661">
        <v>44.112292760654903</v>
      </c>
      <c r="Y162" s="493">
        <v>43.088936139311201</v>
      </c>
      <c r="Z162" s="493">
        <v>48.788455021212698</v>
      </c>
      <c r="AA162" s="493">
        <v>1.52708567641918</v>
      </c>
      <c r="AB162" s="701">
        <v>1.52708567641918</v>
      </c>
      <c r="AC162" s="493">
        <v>54.053737253395902</v>
      </c>
      <c r="AD162" s="493">
        <v>62.156125401471499</v>
      </c>
      <c r="AE162" s="493">
        <v>65.208407454208498</v>
      </c>
      <c r="AF162" s="493">
        <v>1.94372348529531</v>
      </c>
      <c r="AG162" s="701">
        <v>1.94372348529531</v>
      </c>
    </row>
    <row r="163" spans="1:33" x14ac:dyDescent="0.3">
      <c r="A163" s="1368"/>
      <c r="B163" s="1374"/>
      <c r="C163" s="157" t="s">
        <v>254</v>
      </c>
      <c r="D163" s="781">
        <v>6.0756136905567404</v>
      </c>
      <c r="E163" s="781">
        <v>11.373045868676799</v>
      </c>
      <c r="F163" s="781">
        <v>11.9116800988721</v>
      </c>
      <c r="G163" s="781">
        <v>0.37140293555120102</v>
      </c>
      <c r="H163" s="702">
        <v>0.37140293555120102</v>
      </c>
      <c r="I163" s="781">
        <v>8.9909032560322295</v>
      </c>
      <c r="J163" s="781">
        <v>19.1711294625281</v>
      </c>
      <c r="K163" s="781">
        <v>21.232510553948899</v>
      </c>
      <c r="L163" s="781">
        <v>0.40249142206065802</v>
      </c>
      <c r="M163" s="702">
        <v>0.40249142206065802</v>
      </c>
      <c r="N163" s="781">
        <v>12.1312102618786</v>
      </c>
      <c r="O163" s="781">
        <v>31.289439478590399</v>
      </c>
      <c r="P163" s="781">
        <v>31.5905139147177</v>
      </c>
      <c r="Q163" s="781">
        <v>1.25558425402361</v>
      </c>
      <c r="R163" s="702">
        <v>1.25558425402361</v>
      </c>
      <c r="S163" s="836">
        <v>20.590745853969398</v>
      </c>
      <c r="T163" s="781">
        <v>37.859797217667797</v>
      </c>
      <c r="U163" s="781">
        <v>45.888545238206603</v>
      </c>
      <c r="V163" s="781">
        <v>0.79968831181744804</v>
      </c>
      <c r="W163" s="702">
        <v>0.79968831181744804</v>
      </c>
      <c r="X163" s="836">
        <v>20.680945653514001</v>
      </c>
      <c r="Y163" s="781">
        <v>20.201170485512598</v>
      </c>
      <c r="Z163" s="781">
        <v>22.873247425319999</v>
      </c>
      <c r="AA163" s="781">
        <v>0.71593594224722201</v>
      </c>
      <c r="AB163" s="702">
        <v>0.71593594224722201</v>
      </c>
      <c r="AC163" s="781">
        <v>12.115670673453</v>
      </c>
      <c r="AD163" s="781">
        <v>13.931749846857601</v>
      </c>
      <c r="AE163" s="781">
        <v>14.615892073325501</v>
      </c>
      <c r="AF163" s="781">
        <v>0.435668555491319</v>
      </c>
      <c r="AG163" s="702">
        <v>0.435668555491319</v>
      </c>
    </row>
    <row r="164" spans="1:33" x14ac:dyDescent="0.3">
      <c r="A164" s="1566" t="s">
        <v>1565</v>
      </c>
      <c r="B164" s="1566"/>
      <c r="C164" s="1566"/>
      <c r="D164" s="1566"/>
      <c r="E164" s="1566"/>
      <c r="F164" s="1566"/>
      <c r="G164" s="1566"/>
      <c r="H164" s="1566"/>
      <c r="I164" s="1566"/>
      <c r="J164" s="1566"/>
      <c r="K164" s="1566"/>
      <c r="L164" s="1566"/>
      <c r="M164" s="1566"/>
    </row>
    <row r="166" spans="1:33" x14ac:dyDescent="0.3">
      <c r="A166" s="1215" t="s">
        <v>290</v>
      </c>
      <c r="B166" s="1215"/>
      <c r="C166" s="1215"/>
      <c r="D166" s="1215"/>
      <c r="E166" s="1215"/>
      <c r="F166" s="1215"/>
      <c r="G166" s="1215"/>
      <c r="H166" s="1215"/>
    </row>
    <row r="167" spans="1:33" x14ac:dyDescent="0.3">
      <c r="A167" s="1215" t="s">
        <v>291</v>
      </c>
      <c r="B167" s="1215"/>
      <c r="C167" s="1215"/>
      <c r="D167" s="1215"/>
      <c r="E167" s="1215"/>
      <c r="F167" s="1215"/>
      <c r="G167" s="1215"/>
      <c r="H167" s="1215"/>
    </row>
  </sheetData>
  <mergeCells count="44">
    <mergeCell ref="A164:M164"/>
    <mergeCell ref="A166:H166"/>
    <mergeCell ref="A167:H167"/>
    <mergeCell ref="A116:A133"/>
    <mergeCell ref="B116:B121"/>
    <mergeCell ref="B122:B127"/>
    <mergeCell ref="B128:B133"/>
    <mergeCell ref="A134:A163"/>
    <mergeCell ref="B134:B139"/>
    <mergeCell ref="B140:B145"/>
    <mergeCell ref="B146:B151"/>
    <mergeCell ref="B152:B157"/>
    <mergeCell ref="B158:B163"/>
    <mergeCell ref="A86:A115"/>
    <mergeCell ref="B86:B91"/>
    <mergeCell ref="B92:B97"/>
    <mergeCell ref="B98:B103"/>
    <mergeCell ref="B104:B109"/>
    <mergeCell ref="B110:B115"/>
    <mergeCell ref="B50:B55"/>
    <mergeCell ref="A56:A85"/>
    <mergeCell ref="B56:B61"/>
    <mergeCell ref="B62:B67"/>
    <mergeCell ref="B68:B73"/>
    <mergeCell ref="B74:B79"/>
    <mergeCell ref="B80:B85"/>
    <mergeCell ref="A20:A49"/>
    <mergeCell ref="B20:B25"/>
    <mergeCell ref="B26:B31"/>
    <mergeCell ref="B32:B37"/>
    <mergeCell ref="B38:B43"/>
    <mergeCell ref="B44:B49"/>
    <mergeCell ref="S6:W6"/>
    <mergeCell ref="X6:AB6"/>
    <mergeCell ref="AC6:AG6"/>
    <mergeCell ref="A8:A19"/>
    <mergeCell ref="B8:B13"/>
    <mergeCell ref="B14:B19"/>
    <mergeCell ref="N6:R6"/>
    <mergeCell ref="A1:M1"/>
    <mergeCell ref="A5:M5"/>
    <mergeCell ref="A6:C7"/>
    <mergeCell ref="D6:H6"/>
    <mergeCell ref="I6:M6"/>
  </mergeCells>
  <hyperlinks>
    <hyperlink ref="A3" location="Kapitel6" display="&lt;  Zurück zur Übersicht"/>
  </hyperlinks>
  <pageMargins left="0.7" right="0.7" top="0.78740157499999996" bottom="0.78740157499999996"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7"/>
  <sheetViews>
    <sheetView showGridLines="0" zoomScaleNormal="100" workbookViewId="0">
      <selection activeCell="F12" sqref="F12"/>
    </sheetView>
  </sheetViews>
  <sheetFormatPr baseColWidth="10" defaultColWidth="11.44140625" defaultRowHeight="14.4" x14ac:dyDescent="0.3"/>
  <cols>
    <col min="1" max="1" width="31.44140625" style="443" customWidth="1"/>
    <col min="2" max="2" width="21.44140625" style="443" customWidth="1"/>
    <col min="3" max="3" width="35.6640625" style="443" customWidth="1"/>
    <col min="4" max="23" width="15.6640625" style="443" customWidth="1"/>
    <col min="24" max="16384" width="11.44140625" style="443"/>
  </cols>
  <sheetData>
    <row r="1" spans="1:23" ht="24.6" x14ac:dyDescent="0.4">
      <c r="A1" s="1304" t="s">
        <v>1568</v>
      </c>
      <c r="B1" s="1304"/>
      <c r="C1" s="1304"/>
      <c r="D1" s="1304"/>
      <c r="E1" s="1304"/>
      <c r="F1" s="1304"/>
      <c r="G1" s="1304"/>
      <c r="H1" s="1304"/>
      <c r="I1" s="1304"/>
      <c r="J1" s="1304"/>
      <c r="K1" s="1304"/>
      <c r="L1" s="1304"/>
      <c r="M1" s="1304"/>
    </row>
    <row r="3" spans="1:23" x14ac:dyDescent="0.3">
      <c r="A3" s="434" t="s">
        <v>7</v>
      </c>
    </row>
    <row r="4" spans="1:23" x14ac:dyDescent="0.3">
      <c r="A4" s="713"/>
    </row>
    <row r="5" spans="1:23" x14ac:dyDescent="0.3">
      <c r="A5" s="1407" t="s">
        <v>1688</v>
      </c>
      <c r="B5" s="1407"/>
      <c r="C5" s="1407"/>
      <c r="D5" s="1407"/>
      <c r="E5" s="1407"/>
      <c r="F5" s="1407"/>
      <c r="G5" s="1407"/>
      <c r="H5" s="1407"/>
      <c r="I5" s="1407"/>
      <c r="J5" s="1407"/>
      <c r="K5" s="1407"/>
      <c r="L5" s="1407"/>
      <c r="M5" s="1407"/>
    </row>
    <row r="6" spans="1:23" x14ac:dyDescent="0.3">
      <c r="A6" s="1551" t="s">
        <v>10</v>
      </c>
      <c r="B6" s="1551"/>
      <c r="C6" s="1552"/>
      <c r="D6" s="1567" t="s">
        <v>97</v>
      </c>
      <c r="E6" s="1568"/>
      <c r="F6" s="1568"/>
      <c r="G6" s="1568"/>
      <c r="H6" s="1569"/>
      <c r="I6" s="1567" t="s">
        <v>107</v>
      </c>
      <c r="J6" s="1568"/>
      <c r="K6" s="1568"/>
      <c r="L6" s="1568"/>
      <c r="M6" s="1569"/>
      <c r="N6" s="1567" t="s">
        <v>117</v>
      </c>
      <c r="O6" s="1568"/>
      <c r="P6" s="1568"/>
      <c r="Q6" s="1568"/>
      <c r="R6" s="1569"/>
      <c r="S6" s="1567" t="s">
        <v>125</v>
      </c>
      <c r="T6" s="1568"/>
      <c r="U6" s="1568"/>
      <c r="V6" s="1568"/>
      <c r="W6" s="1569"/>
    </row>
    <row r="7" spans="1:23" ht="32.4" x14ac:dyDescent="0.3">
      <c r="A7" s="1417"/>
      <c r="B7" s="1417"/>
      <c r="C7" s="1553"/>
      <c r="D7" s="697" t="s">
        <v>700</v>
      </c>
      <c r="E7" s="698" t="s">
        <v>1554</v>
      </c>
      <c r="F7" s="698" t="s">
        <v>1555</v>
      </c>
      <c r="G7" s="698" t="s">
        <v>1556</v>
      </c>
      <c r="H7" s="698" t="s">
        <v>1557</v>
      </c>
      <c r="I7" s="697" t="s">
        <v>700</v>
      </c>
      <c r="J7" s="698" t="s">
        <v>1558</v>
      </c>
      <c r="K7" s="698" t="s">
        <v>1559</v>
      </c>
      <c r="L7" s="698" t="s">
        <v>1560</v>
      </c>
      <c r="M7" s="698" t="s">
        <v>1557</v>
      </c>
      <c r="N7" s="697" t="s">
        <v>700</v>
      </c>
      <c r="O7" s="698" t="s">
        <v>1558</v>
      </c>
      <c r="P7" s="698" t="s">
        <v>1559</v>
      </c>
      <c r="Q7" s="698" t="s">
        <v>1560</v>
      </c>
      <c r="R7" s="698" t="s">
        <v>1557</v>
      </c>
      <c r="S7" s="697" t="s">
        <v>700</v>
      </c>
      <c r="T7" s="698" t="s">
        <v>1558</v>
      </c>
      <c r="U7" s="698" t="s">
        <v>1559</v>
      </c>
      <c r="V7" s="698" t="s">
        <v>1560</v>
      </c>
      <c r="W7" s="698" t="s">
        <v>1557</v>
      </c>
    </row>
    <row r="8" spans="1:23" ht="15" thickBot="1" x14ac:dyDescent="0.35">
      <c r="A8" s="1562" t="s">
        <v>536</v>
      </c>
      <c r="B8" s="1563" t="s">
        <v>537</v>
      </c>
      <c r="C8" s="137" t="s">
        <v>265</v>
      </c>
      <c r="D8" s="500">
        <v>29.6860146404068</v>
      </c>
      <c r="E8" s="500">
        <v>74.027211995169694</v>
      </c>
      <c r="F8" s="500">
        <v>79.668888208300501</v>
      </c>
      <c r="G8" s="500">
        <v>2.7486403419266998</v>
      </c>
      <c r="H8" s="699">
        <v>2.7512312963866399</v>
      </c>
      <c r="I8" s="500">
        <v>37.150665138009899</v>
      </c>
      <c r="J8" s="500">
        <v>77.193431151807204</v>
      </c>
      <c r="K8" s="500">
        <v>82.842632783599797</v>
      </c>
      <c r="L8" s="500">
        <v>2.7035071627141201</v>
      </c>
      <c r="M8" s="699">
        <v>2.70820876788913</v>
      </c>
      <c r="N8" s="500">
        <v>36.5402592127368</v>
      </c>
      <c r="O8" s="500">
        <v>79.125397025156502</v>
      </c>
      <c r="P8" s="500">
        <v>83.559744349132501</v>
      </c>
      <c r="Q8" s="500">
        <v>2.6958557844150599</v>
      </c>
      <c r="R8" s="699">
        <v>2.6958557844150599</v>
      </c>
      <c r="S8" s="500">
        <v>42.404061844827801</v>
      </c>
      <c r="T8" s="500">
        <v>80.455539354680795</v>
      </c>
      <c r="U8" s="500">
        <v>85.449924239684194</v>
      </c>
      <c r="V8" s="500">
        <v>2.6665930906615198</v>
      </c>
      <c r="W8" s="699">
        <v>2.7039648058570198</v>
      </c>
    </row>
    <row r="9" spans="1:23" ht="15" thickBot="1" x14ac:dyDescent="0.35">
      <c r="A9" s="1368"/>
      <c r="B9" s="1373"/>
      <c r="C9" s="139" t="s">
        <v>17</v>
      </c>
      <c r="D9" s="502">
        <v>1339</v>
      </c>
      <c r="E9" s="502">
        <v>1339</v>
      </c>
      <c r="F9" s="502">
        <v>1339</v>
      </c>
      <c r="G9" s="502">
        <v>1339</v>
      </c>
      <c r="H9" s="700">
        <v>1339</v>
      </c>
      <c r="I9" s="502">
        <v>1155</v>
      </c>
      <c r="J9" s="502">
        <v>1155</v>
      </c>
      <c r="K9" s="502">
        <v>1155</v>
      </c>
      <c r="L9" s="502">
        <v>1155</v>
      </c>
      <c r="M9" s="700">
        <v>1155</v>
      </c>
      <c r="N9" s="496">
        <v>524</v>
      </c>
      <c r="O9" s="496">
        <v>524</v>
      </c>
      <c r="P9" s="496">
        <v>524</v>
      </c>
      <c r="Q9" s="496">
        <v>524</v>
      </c>
      <c r="R9" s="528">
        <v>524</v>
      </c>
      <c r="S9" s="496">
        <v>155</v>
      </c>
      <c r="T9" s="496">
        <v>155</v>
      </c>
      <c r="U9" s="496">
        <v>155</v>
      </c>
      <c r="V9" s="496">
        <v>155</v>
      </c>
      <c r="W9" s="528">
        <v>155</v>
      </c>
    </row>
    <row r="10" spans="1:23" ht="15" thickBot="1" x14ac:dyDescent="0.35">
      <c r="A10" s="1368"/>
      <c r="B10" s="1373"/>
      <c r="C10" s="139" t="s">
        <v>18</v>
      </c>
      <c r="D10" s="502">
        <v>1171</v>
      </c>
      <c r="E10" s="502">
        <v>1171</v>
      </c>
      <c r="F10" s="502">
        <v>1171</v>
      </c>
      <c r="G10" s="502">
        <v>1171</v>
      </c>
      <c r="H10" s="700">
        <v>1171</v>
      </c>
      <c r="I10" s="502">
        <v>1001</v>
      </c>
      <c r="J10" s="502">
        <v>1001</v>
      </c>
      <c r="K10" s="502">
        <v>1001</v>
      </c>
      <c r="L10" s="502">
        <v>1001</v>
      </c>
      <c r="M10" s="700">
        <v>1001</v>
      </c>
      <c r="N10" s="496">
        <v>475</v>
      </c>
      <c r="O10" s="496">
        <v>475</v>
      </c>
      <c r="P10" s="496">
        <v>475</v>
      </c>
      <c r="Q10" s="496">
        <v>475</v>
      </c>
      <c r="R10" s="528">
        <v>475</v>
      </c>
      <c r="S10" s="496">
        <v>129</v>
      </c>
      <c r="T10" s="496">
        <v>129</v>
      </c>
      <c r="U10" s="496">
        <v>129</v>
      </c>
      <c r="V10" s="496">
        <v>129</v>
      </c>
      <c r="W10" s="528">
        <v>129</v>
      </c>
    </row>
    <row r="11" spans="1:23" ht="15" thickBot="1" x14ac:dyDescent="0.35">
      <c r="A11" s="1368"/>
      <c r="B11" s="1373"/>
      <c r="C11" s="139" t="s">
        <v>252</v>
      </c>
      <c r="D11" s="493">
        <v>8.8369999999999997</v>
      </c>
      <c r="E11" s="496">
        <v>52</v>
      </c>
      <c r="F11" s="496">
        <v>55</v>
      </c>
      <c r="G11" s="496">
        <v>2</v>
      </c>
      <c r="H11" s="528">
        <v>2</v>
      </c>
      <c r="I11" s="493">
        <v>12.77</v>
      </c>
      <c r="J11" s="496">
        <v>57</v>
      </c>
      <c r="K11" s="496">
        <v>60</v>
      </c>
      <c r="L11" s="496">
        <v>2</v>
      </c>
      <c r="M11" s="528">
        <v>2</v>
      </c>
      <c r="N11" s="493">
        <v>15.288</v>
      </c>
      <c r="O11" s="496">
        <v>60</v>
      </c>
      <c r="P11" s="496">
        <v>60</v>
      </c>
      <c r="Q11" s="496">
        <v>2</v>
      </c>
      <c r="R11" s="528">
        <v>2</v>
      </c>
      <c r="S11" s="493">
        <v>22.215</v>
      </c>
      <c r="T11" s="496">
        <v>56</v>
      </c>
      <c r="U11" s="496">
        <v>56</v>
      </c>
      <c r="V11" s="496">
        <v>2</v>
      </c>
      <c r="W11" s="528">
        <v>2</v>
      </c>
    </row>
    <row r="12" spans="1:23" ht="15" thickBot="1" x14ac:dyDescent="0.35">
      <c r="A12" s="1368"/>
      <c r="B12" s="1373"/>
      <c r="C12" s="139" t="s">
        <v>287</v>
      </c>
      <c r="D12" s="493">
        <v>49.6157615325763</v>
      </c>
      <c r="E12" s="493">
        <v>82.441827282267397</v>
      </c>
      <c r="F12" s="493">
        <v>89.313947691697095</v>
      </c>
      <c r="G12" s="493">
        <v>1.87757490753289</v>
      </c>
      <c r="H12" s="701">
        <v>1.8768199963043299</v>
      </c>
      <c r="I12" s="493">
        <v>60.759762255581897</v>
      </c>
      <c r="J12" s="493">
        <v>90.263326878726602</v>
      </c>
      <c r="K12" s="493">
        <v>97.908530791681798</v>
      </c>
      <c r="L12" s="493">
        <v>2.04192739324301</v>
      </c>
      <c r="M12" s="701">
        <v>2.0432439728399001</v>
      </c>
      <c r="N12" s="493">
        <v>59.055193595684798</v>
      </c>
      <c r="O12" s="493">
        <v>90.625307917229307</v>
      </c>
      <c r="P12" s="493">
        <v>97.066982926089807</v>
      </c>
      <c r="Q12" s="493">
        <v>2.1643316659348399</v>
      </c>
      <c r="R12" s="701">
        <v>2.1643316659348399</v>
      </c>
      <c r="S12" s="493">
        <v>59.082806335600402</v>
      </c>
      <c r="T12" s="493">
        <v>91.872316892906795</v>
      </c>
      <c r="U12" s="493">
        <v>101.98070241566801</v>
      </c>
      <c r="V12" s="493">
        <v>2.1146155192563398</v>
      </c>
      <c r="W12" s="701">
        <v>2.1057365892497901</v>
      </c>
    </row>
    <row r="13" spans="1:23" x14ac:dyDescent="0.3">
      <c r="A13" s="1368"/>
      <c r="B13" s="1374"/>
      <c r="C13" s="157" t="s">
        <v>254</v>
      </c>
      <c r="D13" s="781">
        <v>2.7190172800083099</v>
      </c>
      <c r="E13" s="781">
        <v>4.5179343428754501</v>
      </c>
      <c r="F13" s="781">
        <v>4.8945367282136001</v>
      </c>
      <c r="G13" s="781">
        <v>0.102893888159713</v>
      </c>
      <c r="H13" s="702">
        <v>0.102852517905344</v>
      </c>
      <c r="I13" s="781">
        <v>3.6013869020507601</v>
      </c>
      <c r="J13" s="781">
        <v>5.3501388268962202</v>
      </c>
      <c r="K13" s="781">
        <v>5.8032896657656403</v>
      </c>
      <c r="L13" s="781">
        <v>0.12103027227181801</v>
      </c>
      <c r="M13" s="702">
        <v>0.121108309320347</v>
      </c>
      <c r="N13" s="781">
        <v>5.0813843580429596</v>
      </c>
      <c r="O13" s="781">
        <v>7.7978242734451797</v>
      </c>
      <c r="P13" s="781">
        <v>8.3520960425586708</v>
      </c>
      <c r="Q13" s="781">
        <v>0.18622919345915001</v>
      </c>
      <c r="R13" s="702">
        <v>0.18622919345915001</v>
      </c>
      <c r="S13" s="781">
        <v>9.7552187827692194</v>
      </c>
      <c r="T13" s="781">
        <v>15.169126298426701</v>
      </c>
      <c r="U13" s="781">
        <v>16.838131520605799</v>
      </c>
      <c r="V13" s="781">
        <v>0.34914619516566497</v>
      </c>
      <c r="W13" s="702">
        <v>0.34768018652215599</v>
      </c>
    </row>
    <row r="14" spans="1:23" ht="15" thickBot="1" x14ac:dyDescent="0.35">
      <c r="A14" s="1368"/>
      <c r="B14" s="1563" t="s">
        <v>538</v>
      </c>
      <c r="C14" s="137" t="s">
        <v>265</v>
      </c>
      <c r="D14" s="500">
        <v>26.119751900689501</v>
      </c>
      <c r="E14" s="500">
        <v>73.155304774140603</v>
      </c>
      <c r="F14" s="500">
        <v>80.228397144518595</v>
      </c>
      <c r="G14" s="500">
        <v>2.6878369591419</v>
      </c>
      <c r="H14" s="699">
        <v>2.6878369591419</v>
      </c>
      <c r="I14" s="500">
        <v>31.751542352431098</v>
      </c>
      <c r="J14" s="500">
        <v>79.340289430557604</v>
      </c>
      <c r="K14" s="500">
        <v>85.052658116938204</v>
      </c>
      <c r="L14" s="500">
        <v>2.6887198787856899</v>
      </c>
      <c r="M14" s="699">
        <v>2.69141960714204</v>
      </c>
      <c r="N14" s="500">
        <v>29.0573755172997</v>
      </c>
      <c r="O14" s="500">
        <v>68.403861688409904</v>
      </c>
      <c r="P14" s="500">
        <v>72.870482675458106</v>
      </c>
      <c r="Q14" s="500">
        <v>2.5983992148774901</v>
      </c>
      <c r="R14" s="699">
        <v>2.5983992148774901</v>
      </c>
      <c r="S14" s="500">
        <v>29.596814306533499</v>
      </c>
      <c r="T14" s="500">
        <v>80.458214013349703</v>
      </c>
      <c r="U14" s="500">
        <v>87.795448189732994</v>
      </c>
      <c r="V14" s="500">
        <v>2.1062021706796599</v>
      </c>
      <c r="W14" s="699">
        <v>2.1062021706796599</v>
      </c>
    </row>
    <row r="15" spans="1:23" ht="15" thickBot="1" x14ac:dyDescent="0.35">
      <c r="A15" s="1368"/>
      <c r="B15" s="1373"/>
      <c r="C15" s="139" t="s">
        <v>17</v>
      </c>
      <c r="D15" s="502">
        <v>1521</v>
      </c>
      <c r="E15" s="502">
        <v>1521</v>
      </c>
      <c r="F15" s="502">
        <v>1521</v>
      </c>
      <c r="G15" s="502">
        <v>1521</v>
      </c>
      <c r="H15" s="700">
        <v>1521</v>
      </c>
      <c r="I15" s="502">
        <v>1202</v>
      </c>
      <c r="J15" s="502">
        <v>1202</v>
      </c>
      <c r="K15" s="502">
        <v>1202</v>
      </c>
      <c r="L15" s="502">
        <v>1202</v>
      </c>
      <c r="M15" s="700">
        <v>1202</v>
      </c>
      <c r="N15" s="496">
        <v>624</v>
      </c>
      <c r="O15" s="496">
        <v>624</v>
      </c>
      <c r="P15" s="496">
        <v>624</v>
      </c>
      <c r="Q15" s="496">
        <v>624</v>
      </c>
      <c r="R15" s="528">
        <v>624</v>
      </c>
      <c r="S15" s="496">
        <v>120</v>
      </c>
      <c r="T15" s="496">
        <v>120</v>
      </c>
      <c r="U15" s="496">
        <v>120</v>
      </c>
      <c r="V15" s="496">
        <v>120</v>
      </c>
      <c r="W15" s="528">
        <v>120</v>
      </c>
    </row>
    <row r="16" spans="1:23" ht="15" thickBot="1" x14ac:dyDescent="0.35">
      <c r="A16" s="1368"/>
      <c r="B16" s="1373"/>
      <c r="C16" s="139" t="s">
        <v>18</v>
      </c>
      <c r="D16" s="502">
        <v>1386</v>
      </c>
      <c r="E16" s="502">
        <v>1386</v>
      </c>
      <c r="F16" s="502">
        <v>1386</v>
      </c>
      <c r="G16" s="502">
        <v>1386</v>
      </c>
      <c r="H16" s="700">
        <v>1386</v>
      </c>
      <c r="I16" s="502">
        <v>1043</v>
      </c>
      <c r="J16" s="502">
        <v>1043</v>
      </c>
      <c r="K16" s="502">
        <v>1043</v>
      </c>
      <c r="L16" s="502">
        <v>1043</v>
      </c>
      <c r="M16" s="700">
        <v>1043</v>
      </c>
      <c r="N16" s="496">
        <v>563</v>
      </c>
      <c r="O16" s="496">
        <v>563</v>
      </c>
      <c r="P16" s="496">
        <v>563</v>
      </c>
      <c r="Q16" s="496">
        <v>563</v>
      </c>
      <c r="R16" s="528">
        <v>563</v>
      </c>
      <c r="S16" s="496">
        <v>106</v>
      </c>
      <c r="T16" s="496">
        <v>106</v>
      </c>
      <c r="U16" s="496">
        <v>106</v>
      </c>
      <c r="V16" s="496">
        <v>106</v>
      </c>
      <c r="W16" s="528">
        <v>106</v>
      </c>
    </row>
    <row r="17" spans="1:23" ht="15" thickBot="1" x14ac:dyDescent="0.35">
      <c r="A17" s="1368"/>
      <c r="B17" s="1373"/>
      <c r="C17" s="139" t="s">
        <v>252</v>
      </c>
      <c r="D17" s="493">
        <v>7.734</v>
      </c>
      <c r="E17" s="496">
        <v>55</v>
      </c>
      <c r="F17" s="496">
        <v>60</v>
      </c>
      <c r="G17" s="496">
        <v>2</v>
      </c>
      <c r="H17" s="528">
        <v>2</v>
      </c>
      <c r="I17" s="493">
        <v>10.404</v>
      </c>
      <c r="J17" s="496">
        <v>55</v>
      </c>
      <c r="K17" s="496">
        <v>58</v>
      </c>
      <c r="L17" s="496">
        <v>2</v>
      </c>
      <c r="M17" s="528">
        <v>2</v>
      </c>
      <c r="N17" s="493">
        <v>11.831</v>
      </c>
      <c r="O17" s="496">
        <v>50</v>
      </c>
      <c r="P17" s="496">
        <v>53</v>
      </c>
      <c r="Q17" s="496">
        <v>2</v>
      </c>
      <c r="R17" s="528">
        <v>2</v>
      </c>
      <c r="S17" s="493">
        <v>10.452999999999999</v>
      </c>
      <c r="T17" s="496">
        <v>60</v>
      </c>
      <c r="U17" s="496">
        <v>60</v>
      </c>
      <c r="V17" s="496">
        <v>2</v>
      </c>
      <c r="W17" s="528">
        <v>2</v>
      </c>
    </row>
    <row r="18" spans="1:23" ht="15" thickBot="1" x14ac:dyDescent="0.35">
      <c r="A18" s="1368"/>
      <c r="B18" s="1373"/>
      <c r="C18" s="139" t="s">
        <v>287</v>
      </c>
      <c r="D18" s="493">
        <v>50.526826068528997</v>
      </c>
      <c r="E18" s="493">
        <v>80.837393123586494</v>
      </c>
      <c r="F18" s="493">
        <v>89.414910086527101</v>
      </c>
      <c r="G18" s="493">
        <v>2.0421217733650598</v>
      </c>
      <c r="H18" s="701">
        <v>2.0421217733650598</v>
      </c>
      <c r="I18" s="493">
        <v>54.822693219168301</v>
      </c>
      <c r="J18" s="493">
        <v>90.167900178530502</v>
      </c>
      <c r="K18" s="493">
        <v>98.202809197132893</v>
      </c>
      <c r="L18" s="493">
        <v>1.9946561227869699</v>
      </c>
      <c r="M18" s="701">
        <v>1.9970030560263401</v>
      </c>
      <c r="N18" s="493">
        <v>49.014636204450603</v>
      </c>
      <c r="O18" s="493">
        <v>73.020084636946294</v>
      </c>
      <c r="P18" s="493">
        <v>79.517451111998795</v>
      </c>
      <c r="Q18" s="493">
        <v>2.1684715101282599</v>
      </c>
      <c r="R18" s="701">
        <v>2.1684715101282599</v>
      </c>
      <c r="S18" s="493">
        <v>50.596350058767598</v>
      </c>
      <c r="T18" s="493">
        <v>103.10236779271401</v>
      </c>
      <c r="U18" s="493">
        <v>113.02531144695401</v>
      </c>
      <c r="V18" s="493">
        <v>1.7447349932353899</v>
      </c>
      <c r="W18" s="701">
        <v>1.7447349932353899</v>
      </c>
    </row>
    <row r="19" spans="1:23" x14ac:dyDescent="0.3">
      <c r="A19" s="1369"/>
      <c r="B19" s="1374"/>
      <c r="C19" s="157" t="s">
        <v>254</v>
      </c>
      <c r="D19" s="781">
        <v>2.54513695335101</v>
      </c>
      <c r="E19" s="781">
        <v>4.0719406394606503</v>
      </c>
      <c r="F19" s="781">
        <v>4.5040072680029999</v>
      </c>
      <c r="G19" s="781">
        <v>0.10286574465581499</v>
      </c>
      <c r="H19" s="702">
        <v>0.10286574465581499</v>
      </c>
      <c r="I19" s="781">
        <v>3.18338353926285</v>
      </c>
      <c r="J19" s="781">
        <v>5.2357699402091704</v>
      </c>
      <c r="K19" s="781">
        <v>5.7023321539084799</v>
      </c>
      <c r="L19" s="781">
        <v>0.11582348649646</v>
      </c>
      <c r="M19" s="702">
        <v>0.115959765621094</v>
      </c>
      <c r="N19" s="781">
        <v>3.8738458919685099</v>
      </c>
      <c r="O19" s="781">
        <v>5.7711038336002796</v>
      </c>
      <c r="P19" s="781">
        <v>6.2846197622508004</v>
      </c>
      <c r="Q19" s="781">
        <v>0.17138400081807301</v>
      </c>
      <c r="R19" s="702">
        <v>0.17138400081807301</v>
      </c>
      <c r="S19" s="781">
        <v>9.2158842116399899</v>
      </c>
      <c r="T19" s="781">
        <v>18.7796052960331</v>
      </c>
      <c r="U19" s="781">
        <v>20.587022227291701</v>
      </c>
      <c r="V19" s="781">
        <v>0.317795170184761</v>
      </c>
      <c r="W19" s="702">
        <v>0.317795170184761</v>
      </c>
    </row>
    <row r="20" spans="1:23" ht="15" thickBot="1" x14ac:dyDescent="0.35">
      <c r="A20" s="1368" t="s">
        <v>1561</v>
      </c>
      <c r="B20" s="1373" t="s">
        <v>1158</v>
      </c>
      <c r="C20" s="137" t="s">
        <v>265</v>
      </c>
      <c r="D20" s="500">
        <v>16.081263051375299</v>
      </c>
      <c r="E20" s="500">
        <v>62.202604299825801</v>
      </c>
      <c r="F20" s="500">
        <v>68.878803330975302</v>
      </c>
      <c r="G20" s="500">
        <v>2.9796351581831599</v>
      </c>
      <c r="H20" s="699">
        <v>2.9796351581831599</v>
      </c>
      <c r="I20" s="500">
        <v>22.1369400717718</v>
      </c>
      <c r="J20" s="500">
        <v>66.548065294634398</v>
      </c>
      <c r="K20" s="500">
        <v>73.960013039483798</v>
      </c>
      <c r="L20" s="500">
        <v>2.9622527593744201</v>
      </c>
      <c r="M20" s="699">
        <v>2.9622527593744201</v>
      </c>
      <c r="N20" s="500">
        <v>27.460233011227601</v>
      </c>
      <c r="O20" s="500">
        <v>74.1865835270563</v>
      </c>
      <c r="P20" s="500">
        <v>82.544002097734193</v>
      </c>
      <c r="Q20" s="500">
        <v>3.0557905166294801</v>
      </c>
      <c r="R20" s="699">
        <v>3.0557905166294801</v>
      </c>
      <c r="S20" s="500">
        <v>23.791412081139299</v>
      </c>
      <c r="T20" s="500">
        <v>109.864008653315</v>
      </c>
      <c r="U20" s="500">
        <v>132.11797433451699</v>
      </c>
      <c r="V20" s="500">
        <v>3.14530918839545</v>
      </c>
      <c r="W20" s="699">
        <v>3.14530918839545</v>
      </c>
    </row>
    <row r="21" spans="1:23" ht="15" thickBot="1" x14ac:dyDescent="0.35">
      <c r="A21" s="1368"/>
      <c r="B21" s="1373"/>
      <c r="C21" s="139" t="s">
        <v>17</v>
      </c>
      <c r="D21" s="496">
        <v>285</v>
      </c>
      <c r="E21" s="496">
        <v>285</v>
      </c>
      <c r="F21" s="496">
        <v>285</v>
      </c>
      <c r="G21" s="496">
        <v>285</v>
      </c>
      <c r="H21" s="528">
        <v>285</v>
      </c>
      <c r="I21" s="496">
        <v>276</v>
      </c>
      <c r="J21" s="496">
        <v>276</v>
      </c>
      <c r="K21" s="496">
        <v>276</v>
      </c>
      <c r="L21" s="496">
        <v>276</v>
      </c>
      <c r="M21" s="528">
        <v>276</v>
      </c>
      <c r="N21" s="496">
        <v>132</v>
      </c>
      <c r="O21" s="496">
        <v>132</v>
      </c>
      <c r="P21" s="496">
        <v>132</v>
      </c>
      <c r="Q21" s="496">
        <v>132</v>
      </c>
      <c r="R21" s="528">
        <v>132</v>
      </c>
      <c r="S21" s="496">
        <v>29</v>
      </c>
      <c r="T21" s="496">
        <v>29</v>
      </c>
      <c r="U21" s="496">
        <v>29</v>
      </c>
      <c r="V21" s="496">
        <v>29</v>
      </c>
      <c r="W21" s="528">
        <v>29</v>
      </c>
    </row>
    <row r="22" spans="1:23" ht="15" thickBot="1" x14ac:dyDescent="0.35">
      <c r="A22" s="1368"/>
      <c r="B22" s="1373"/>
      <c r="C22" s="139" t="s">
        <v>18</v>
      </c>
      <c r="D22" s="496">
        <v>309</v>
      </c>
      <c r="E22" s="496">
        <v>309</v>
      </c>
      <c r="F22" s="496">
        <v>309</v>
      </c>
      <c r="G22" s="496">
        <v>309</v>
      </c>
      <c r="H22" s="528">
        <v>309</v>
      </c>
      <c r="I22" s="496">
        <v>282</v>
      </c>
      <c r="J22" s="496">
        <v>282</v>
      </c>
      <c r="K22" s="496">
        <v>282</v>
      </c>
      <c r="L22" s="496">
        <v>282</v>
      </c>
      <c r="M22" s="528">
        <v>282</v>
      </c>
      <c r="N22" s="496">
        <v>142</v>
      </c>
      <c r="O22" s="496">
        <v>142</v>
      </c>
      <c r="P22" s="496">
        <v>142</v>
      </c>
      <c r="Q22" s="496">
        <v>142</v>
      </c>
      <c r="R22" s="528">
        <v>142</v>
      </c>
      <c r="S22" s="496">
        <v>33</v>
      </c>
      <c r="T22" s="496">
        <v>33</v>
      </c>
      <c r="U22" s="496">
        <v>33</v>
      </c>
      <c r="V22" s="496">
        <v>33</v>
      </c>
      <c r="W22" s="528">
        <v>33</v>
      </c>
    </row>
    <row r="23" spans="1:23" ht="15" thickBot="1" x14ac:dyDescent="0.35">
      <c r="A23" s="1368"/>
      <c r="B23" s="1373"/>
      <c r="C23" s="139" t="s">
        <v>252</v>
      </c>
      <c r="D23" s="493">
        <v>5.577</v>
      </c>
      <c r="E23" s="496">
        <v>50</v>
      </c>
      <c r="F23" s="496">
        <v>50</v>
      </c>
      <c r="G23" s="496">
        <v>3</v>
      </c>
      <c r="H23" s="528">
        <v>3</v>
      </c>
      <c r="I23" s="493">
        <v>6.6070000000000002</v>
      </c>
      <c r="J23" s="496">
        <v>42</v>
      </c>
      <c r="K23" s="496">
        <v>45</v>
      </c>
      <c r="L23" s="496">
        <v>3</v>
      </c>
      <c r="M23" s="528">
        <v>3</v>
      </c>
      <c r="N23" s="493">
        <v>8.327</v>
      </c>
      <c r="O23" s="496">
        <v>50</v>
      </c>
      <c r="P23" s="496">
        <v>51</v>
      </c>
      <c r="Q23" s="496">
        <v>3</v>
      </c>
      <c r="R23" s="528">
        <v>3</v>
      </c>
      <c r="S23" s="493">
        <v>9.0180000000000007</v>
      </c>
      <c r="T23" s="496">
        <v>72</v>
      </c>
      <c r="U23" s="496">
        <v>82</v>
      </c>
      <c r="V23" s="496">
        <v>3</v>
      </c>
      <c r="W23" s="528">
        <v>3</v>
      </c>
    </row>
    <row r="24" spans="1:23" ht="15" thickBot="1" x14ac:dyDescent="0.35">
      <c r="A24" s="1368"/>
      <c r="B24" s="1373"/>
      <c r="C24" s="139" t="s">
        <v>287</v>
      </c>
      <c r="D24" s="493">
        <v>32.793844241998002</v>
      </c>
      <c r="E24" s="493">
        <v>64.291770898246597</v>
      </c>
      <c r="F24" s="493">
        <v>73.885743432951401</v>
      </c>
      <c r="G24" s="493">
        <v>1.88884389410478</v>
      </c>
      <c r="H24" s="701">
        <v>1.88884389410478</v>
      </c>
      <c r="I24" s="493">
        <v>38.988430005215598</v>
      </c>
      <c r="J24" s="493">
        <v>78.933047096029</v>
      </c>
      <c r="K24" s="493">
        <v>87.040063788311897</v>
      </c>
      <c r="L24" s="493">
        <v>2.1626388362071798</v>
      </c>
      <c r="M24" s="701">
        <v>2.1626388362071798</v>
      </c>
      <c r="N24" s="493">
        <v>44.442285354558301</v>
      </c>
      <c r="O24" s="493">
        <v>91.193273390445896</v>
      </c>
      <c r="P24" s="493">
        <v>99.135194907302605</v>
      </c>
      <c r="Q24" s="493">
        <v>2.0185070255432298</v>
      </c>
      <c r="R24" s="701">
        <v>2.0185070255432298</v>
      </c>
      <c r="S24" s="493">
        <v>28.3796233221635</v>
      </c>
      <c r="T24" s="493">
        <v>133.651861254984</v>
      </c>
      <c r="U24" s="493">
        <v>164.05021393290599</v>
      </c>
      <c r="V24" s="493">
        <v>1.9184742431858599</v>
      </c>
      <c r="W24" s="701">
        <v>1.9184742431858599</v>
      </c>
    </row>
    <row r="25" spans="1:23" x14ac:dyDescent="0.3">
      <c r="A25" s="1368"/>
      <c r="B25" s="1374"/>
      <c r="C25" s="157" t="s">
        <v>254</v>
      </c>
      <c r="D25" s="781">
        <v>3.4985158314447</v>
      </c>
      <c r="E25" s="781">
        <v>6.8587804668254204</v>
      </c>
      <c r="F25" s="781">
        <v>7.8822855048875597</v>
      </c>
      <c r="G25" s="781">
        <v>0.201505813648721</v>
      </c>
      <c r="H25" s="702">
        <v>0.201505813648721</v>
      </c>
      <c r="I25" s="781">
        <v>4.3539350558930199</v>
      </c>
      <c r="J25" s="781">
        <v>8.8146499044429696</v>
      </c>
      <c r="K25" s="781">
        <v>9.7199806441141607</v>
      </c>
      <c r="L25" s="781">
        <v>0.24150726358918501</v>
      </c>
      <c r="M25" s="702">
        <v>0.24150726358918501</v>
      </c>
      <c r="N25" s="781">
        <v>6.9939571146805504</v>
      </c>
      <c r="O25" s="781">
        <v>14.3512386492226</v>
      </c>
      <c r="P25" s="781">
        <v>15.6010721817225</v>
      </c>
      <c r="Q25" s="781">
        <v>0.317655841946544</v>
      </c>
      <c r="R25" s="702">
        <v>0.317655841946544</v>
      </c>
      <c r="S25" s="781">
        <v>9.2644663990437195</v>
      </c>
      <c r="T25" s="781">
        <v>43.630359843411</v>
      </c>
      <c r="U25" s="781">
        <v>53.553836056393301</v>
      </c>
      <c r="V25" s="781">
        <v>0.62628175017198495</v>
      </c>
      <c r="W25" s="702">
        <v>0.62628175017198495</v>
      </c>
    </row>
    <row r="26" spans="1:23" ht="15" thickBot="1" x14ac:dyDescent="0.35">
      <c r="A26" s="1368"/>
      <c r="B26" s="1563" t="s">
        <v>1159</v>
      </c>
      <c r="C26" s="137" t="s">
        <v>265</v>
      </c>
      <c r="D26" s="500">
        <v>32.651927457347398</v>
      </c>
      <c r="E26" s="500">
        <v>76.826221851868098</v>
      </c>
      <c r="F26" s="500">
        <v>86.122378505158807</v>
      </c>
      <c r="G26" s="500">
        <v>2.80006807844984</v>
      </c>
      <c r="H26" s="699">
        <v>2.80006807844984</v>
      </c>
      <c r="I26" s="500">
        <v>40.870812561211999</v>
      </c>
      <c r="J26" s="500">
        <v>80.853229219111896</v>
      </c>
      <c r="K26" s="500">
        <v>90.510923850603206</v>
      </c>
      <c r="L26" s="500">
        <v>2.6380784016250098</v>
      </c>
      <c r="M26" s="699">
        <v>2.64282731817661</v>
      </c>
      <c r="N26" s="500">
        <v>43.187190973469903</v>
      </c>
      <c r="O26" s="500">
        <v>73.651109574871199</v>
      </c>
      <c r="P26" s="500">
        <v>76.394574830613493</v>
      </c>
      <c r="Q26" s="500">
        <v>2.4668715676853199</v>
      </c>
      <c r="R26" s="699">
        <v>2.4668715676853199</v>
      </c>
      <c r="S26" s="500">
        <v>67.971114362431507</v>
      </c>
      <c r="T26" s="500">
        <v>79.004202115082904</v>
      </c>
      <c r="U26" s="500">
        <v>85.367084889568503</v>
      </c>
      <c r="V26" s="500">
        <v>2.8452974503401101</v>
      </c>
      <c r="W26" s="699">
        <v>2.8452974503401101</v>
      </c>
    </row>
    <row r="27" spans="1:23" ht="15" thickBot="1" x14ac:dyDescent="0.35">
      <c r="A27" s="1368"/>
      <c r="B27" s="1373"/>
      <c r="C27" s="139" t="s">
        <v>17</v>
      </c>
      <c r="D27" s="496">
        <v>213</v>
      </c>
      <c r="E27" s="496">
        <v>213</v>
      </c>
      <c r="F27" s="496">
        <v>213</v>
      </c>
      <c r="G27" s="496">
        <v>213</v>
      </c>
      <c r="H27" s="528">
        <v>213</v>
      </c>
      <c r="I27" s="496">
        <v>193</v>
      </c>
      <c r="J27" s="496">
        <v>193</v>
      </c>
      <c r="K27" s="496">
        <v>193</v>
      </c>
      <c r="L27" s="496">
        <v>193</v>
      </c>
      <c r="M27" s="528">
        <v>193</v>
      </c>
      <c r="N27" s="496">
        <v>88</v>
      </c>
      <c r="O27" s="496">
        <v>88</v>
      </c>
      <c r="P27" s="496">
        <v>88</v>
      </c>
      <c r="Q27" s="496">
        <v>88</v>
      </c>
      <c r="R27" s="528">
        <v>88</v>
      </c>
      <c r="S27" s="496">
        <v>24</v>
      </c>
      <c r="T27" s="496">
        <v>24</v>
      </c>
      <c r="U27" s="496">
        <v>24</v>
      </c>
      <c r="V27" s="496">
        <v>24</v>
      </c>
      <c r="W27" s="528">
        <v>24</v>
      </c>
    </row>
    <row r="28" spans="1:23" ht="15" thickBot="1" x14ac:dyDescent="0.35">
      <c r="A28" s="1368"/>
      <c r="B28" s="1373"/>
      <c r="C28" s="139" t="s">
        <v>18</v>
      </c>
      <c r="D28" s="496">
        <v>157</v>
      </c>
      <c r="E28" s="496">
        <v>157</v>
      </c>
      <c r="F28" s="496">
        <v>157</v>
      </c>
      <c r="G28" s="496">
        <v>157</v>
      </c>
      <c r="H28" s="528">
        <v>157</v>
      </c>
      <c r="I28" s="496">
        <v>133</v>
      </c>
      <c r="J28" s="496">
        <v>133</v>
      </c>
      <c r="K28" s="496">
        <v>133</v>
      </c>
      <c r="L28" s="496">
        <v>133</v>
      </c>
      <c r="M28" s="528">
        <v>133</v>
      </c>
      <c r="N28" s="496">
        <v>64</v>
      </c>
      <c r="O28" s="496">
        <v>64</v>
      </c>
      <c r="P28" s="496">
        <v>64</v>
      </c>
      <c r="Q28" s="496">
        <v>64</v>
      </c>
      <c r="R28" s="528">
        <v>64</v>
      </c>
      <c r="S28" s="496">
        <v>16</v>
      </c>
      <c r="T28" s="496">
        <v>16</v>
      </c>
      <c r="U28" s="496">
        <v>16</v>
      </c>
      <c r="V28" s="496">
        <v>16</v>
      </c>
      <c r="W28" s="528">
        <v>16</v>
      </c>
    </row>
    <row r="29" spans="1:23" ht="15" thickBot="1" x14ac:dyDescent="0.35">
      <c r="A29" s="1368"/>
      <c r="B29" s="1373"/>
      <c r="C29" s="139" t="s">
        <v>252</v>
      </c>
      <c r="D29" s="493">
        <v>12.01</v>
      </c>
      <c r="E29" s="496">
        <v>57</v>
      </c>
      <c r="F29" s="496">
        <v>63</v>
      </c>
      <c r="G29" s="496">
        <v>3</v>
      </c>
      <c r="H29" s="528">
        <v>3</v>
      </c>
      <c r="I29" s="493">
        <v>24.978999999999999</v>
      </c>
      <c r="J29" s="496">
        <v>73</v>
      </c>
      <c r="K29" s="496">
        <v>80</v>
      </c>
      <c r="L29" s="496">
        <v>2</v>
      </c>
      <c r="M29" s="528">
        <v>2</v>
      </c>
      <c r="N29" s="493">
        <v>19.614999999999998</v>
      </c>
      <c r="O29" s="496">
        <v>60</v>
      </c>
      <c r="P29" s="496">
        <v>60</v>
      </c>
      <c r="Q29" s="496">
        <v>2</v>
      </c>
      <c r="R29" s="528">
        <v>2</v>
      </c>
      <c r="S29" s="493">
        <v>42.814999999999998</v>
      </c>
      <c r="T29" s="496">
        <v>65</v>
      </c>
      <c r="U29" s="496">
        <v>65</v>
      </c>
      <c r="V29" s="496">
        <v>4</v>
      </c>
      <c r="W29" s="528">
        <v>4</v>
      </c>
    </row>
    <row r="30" spans="1:23" ht="15" thickBot="1" x14ac:dyDescent="0.35">
      <c r="A30" s="1368"/>
      <c r="B30" s="1373"/>
      <c r="C30" s="139" t="s">
        <v>287</v>
      </c>
      <c r="D30" s="493">
        <v>46.4006977945062</v>
      </c>
      <c r="E30" s="493">
        <v>85.913144619270895</v>
      </c>
      <c r="F30" s="493">
        <v>95.957489410847401</v>
      </c>
      <c r="G30" s="493">
        <v>1.71522017150266</v>
      </c>
      <c r="H30" s="701">
        <v>1.71522017150266</v>
      </c>
      <c r="I30" s="493">
        <v>51.458070272746902</v>
      </c>
      <c r="J30" s="493">
        <v>66.680210221798802</v>
      </c>
      <c r="K30" s="493">
        <v>82.245864954639003</v>
      </c>
      <c r="L30" s="493">
        <v>1.97395288738652</v>
      </c>
      <c r="M30" s="701">
        <v>1.9808723474540599</v>
      </c>
      <c r="N30" s="493">
        <v>70.066147589948898</v>
      </c>
      <c r="O30" s="493">
        <v>96.049360462514301</v>
      </c>
      <c r="P30" s="493">
        <v>97.038492156343594</v>
      </c>
      <c r="Q30" s="493">
        <v>2.00867595759884</v>
      </c>
      <c r="R30" s="701">
        <v>2.00867595759884</v>
      </c>
      <c r="S30" s="493">
        <v>71.249037556013405</v>
      </c>
      <c r="T30" s="493">
        <v>68.576613797465697</v>
      </c>
      <c r="U30" s="493">
        <v>76.923681662255106</v>
      </c>
      <c r="V30" s="493">
        <v>1.8939930082591601</v>
      </c>
      <c r="W30" s="701">
        <v>1.8939930082591601</v>
      </c>
    </row>
    <row r="31" spans="1:23" x14ac:dyDescent="0.3">
      <c r="A31" s="1368"/>
      <c r="B31" s="1374"/>
      <c r="C31" s="157" t="s">
        <v>254</v>
      </c>
      <c r="D31" s="781">
        <v>6.9445712673891604</v>
      </c>
      <c r="E31" s="781">
        <v>12.8582108453696</v>
      </c>
      <c r="F31" s="781">
        <v>14.361500053395099</v>
      </c>
      <c r="G31" s="781">
        <v>0.25670882737617001</v>
      </c>
      <c r="H31" s="702">
        <v>0.25670882737617001</v>
      </c>
      <c r="I31" s="781">
        <v>8.3675521715420498</v>
      </c>
      <c r="J31" s="781">
        <v>10.842811144742701</v>
      </c>
      <c r="K31" s="781">
        <v>13.373928758965199</v>
      </c>
      <c r="L31" s="781">
        <v>0.320982766781299</v>
      </c>
      <c r="M31" s="702">
        <v>0.322107934180836</v>
      </c>
      <c r="N31" s="781">
        <v>16.424380821928899</v>
      </c>
      <c r="O31" s="781">
        <v>22.515170709419099</v>
      </c>
      <c r="P31" s="781">
        <v>22.747035542598901</v>
      </c>
      <c r="Q31" s="781">
        <v>0.470858752910637</v>
      </c>
      <c r="R31" s="702">
        <v>0.470858752910637</v>
      </c>
      <c r="S31" s="781">
        <v>33.403330032197999</v>
      </c>
      <c r="T31" s="781">
        <v>32.150430963596797</v>
      </c>
      <c r="U31" s="781">
        <v>36.063745055306697</v>
      </c>
      <c r="V31" s="781">
        <v>0.88795127209709901</v>
      </c>
      <c r="W31" s="702">
        <v>0.88795127209709901</v>
      </c>
    </row>
    <row r="32" spans="1:23" ht="15" thickBot="1" x14ac:dyDescent="0.35">
      <c r="A32" s="1368"/>
      <c r="B32" s="1563" t="s">
        <v>1562</v>
      </c>
      <c r="C32" s="137" t="s">
        <v>265</v>
      </c>
      <c r="D32" s="500">
        <v>31.934222220626001</v>
      </c>
      <c r="E32" s="500">
        <v>76.300798824847604</v>
      </c>
      <c r="F32" s="500">
        <v>82.183821479406504</v>
      </c>
      <c r="G32" s="500">
        <v>2.8374227654064099</v>
      </c>
      <c r="H32" s="699">
        <v>2.8406360695675299</v>
      </c>
      <c r="I32" s="500">
        <v>43.366787125123501</v>
      </c>
      <c r="J32" s="500">
        <v>82.228886767017499</v>
      </c>
      <c r="K32" s="500">
        <v>86.983286584857197</v>
      </c>
      <c r="L32" s="500">
        <v>2.9438422474709198</v>
      </c>
      <c r="M32" s="699">
        <v>2.94908543936462</v>
      </c>
      <c r="N32" s="500">
        <v>43.326365020161099</v>
      </c>
      <c r="O32" s="500">
        <v>81.6080228109833</v>
      </c>
      <c r="P32" s="500">
        <v>86.462341494099903</v>
      </c>
      <c r="Q32" s="500">
        <v>3.13690638274683</v>
      </c>
      <c r="R32" s="699">
        <v>3.13690638274683</v>
      </c>
      <c r="S32" s="500">
        <v>40.597299707014699</v>
      </c>
      <c r="T32" s="500">
        <v>62.967021226265203</v>
      </c>
      <c r="U32" s="500">
        <v>67.998978521569299</v>
      </c>
      <c r="V32" s="500">
        <v>2.6654489875000298</v>
      </c>
      <c r="W32" s="699">
        <v>2.7418294900461402</v>
      </c>
    </row>
    <row r="33" spans="1:23" ht="15" thickBot="1" x14ac:dyDescent="0.35">
      <c r="A33" s="1368"/>
      <c r="B33" s="1373"/>
      <c r="C33" s="139" t="s">
        <v>17</v>
      </c>
      <c r="D33" s="496">
        <v>921</v>
      </c>
      <c r="E33" s="496">
        <v>921</v>
      </c>
      <c r="F33" s="496">
        <v>921</v>
      </c>
      <c r="G33" s="496">
        <v>921</v>
      </c>
      <c r="H33" s="528">
        <v>921</v>
      </c>
      <c r="I33" s="496">
        <v>594</v>
      </c>
      <c r="J33" s="496">
        <v>594</v>
      </c>
      <c r="K33" s="496">
        <v>594</v>
      </c>
      <c r="L33" s="496">
        <v>594</v>
      </c>
      <c r="M33" s="528">
        <v>594</v>
      </c>
      <c r="N33" s="496">
        <v>308</v>
      </c>
      <c r="O33" s="496">
        <v>308</v>
      </c>
      <c r="P33" s="496">
        <v>308</v>
      </c>
      <c r="Q33" s="496">
        <v>308</v>
      </c>
      <c r="R33" s="528">
        <v>308</v>
      </c>
      <c r="S33" s="496">
        <v>76</v>
      </c>
      <c r="T33" s="496">
        <v>76</v>
      </c>
      <c r="U33" s="496">
        <v>76</v>
      </c>
      <c r="V33" s="496">
        <v>76</v>
      </c>
      <c r="W33" s="528">
        <v>76</v>
      </c>
    </row>
    <row r="34" spans="1:23" ht="15" thickBot="1" x14ac:dyDescent="0.35">
      <c r="A34" s="1368"/>
      <c r="B34" s="1373"/>
      <c r="C34" s="139" t="s">
        <v>18</v>
      </c>
      <c r="D34" s="496">
        <v>580</v>
      </c>
      <c r="E34" s="496">
        <v>580</v>
      </c>
      <c r="F34" s="496">
        <v>580</v>
      </c>
      <c r="G34" s="496">
        <v>580</v>
      </c>
      <c r="H34" s="528">
        <v>580</v>
      </c>
      <c r="I34" s="496">
        <v>393</v>
      </c>
      <c r="J34" s="496">
        <v>393</v>
      </c>
      <c r="K34" s="496">
        <v>393</v>
      </c>
      <c r="L34" s="496">
        <v>393</v>
      </c>
      <c r="M34" s="528">
        <v>393</v>
      </c>
      <c r="N34" s="496">
        <v>208</v>
      </c>
      <c r="O34" s="496">
        <v>208</v>
      </c>
      <c r="P34" s="496">
        <v>208</v>
      </c>
      <c r="Q34" s="496">
        <v>208</v>
      </c>
      <c r="R34" s="528">
        <v>208</v>
      </c>
      <c r="S34" s="496">
        <v>44</v>
      </c>
      <c r="T34" s="496">
        <v>44</v>
      </c>
      <c r="U34" s="496">
        <v>44</v>
      </c>
      <c r="V34" s="496">
        <v>44</v>
      </c>
      <c r="W34" s="528">
        <v>44</v>
      </c>
    </row>
    <row r="35" spans="1:23" ht="15" thickBot="1" x14ac:dyDescent="0.35">
      <c r="A35" s="1368"/>
      <c r="B35" s="1373"/>
      <c r="C35" s="139" t="s">
        <v>252</v>
      </c>
      <c r="D35" s="493">
        <v>10.347</v>
      </c>
      <c r="E35" s="496">
        <v>60</v>
      </c>
      <c r="F35" s="496">
        <v>60</v>
      </c>
      <c r="G35" s="496">
        <v>3</v>
      </c>
      <c r="H35" s="528">
        <v>3</v>
      </c>
      <c r="I35" s="493">
        <v>21.606000000000002</v>
      </c>
      <c r="J35" s="496">
        <v>60</v>
      </c>
      <c r="K35" s="496">
        <v>60</v>
      </c>
      <c r="L35" s="496">
        <v>3</v>
      </c>
      <c r="M35" s="528">
        <v>3</v>
      </c>
      <c r="N35" s="493">
        <v>20.21</v>
      </c>
      <c r="O35" s="496">
        <v>60</v>
      </c>
      <c r="P35" s="496">
        <v>60</v>
      </c>
      <c r="Q35" s="496">
        <v>3</v>
      </c>
      <c r="R35" s="528">
        <v>3</v>
      </c>
      <c r="S35" s="493">
        <v>18.684000000000001</v>
      </c>
      <c r="T35" s="496">
        <v>60</v>
      </c>
      <c r="U35" s="496">
        <v>60</v>
      </c>
      <c r="V35" s="496">
        <v>2</v>
      </c>
      <c r="W35" s="528">
        <v>3</v>
      </c>
    </row>
    <row r="36" spans="1:23" ht="15" thickBot="1" x14ac:dyDescent="0.35">
      <c r="A36" s="1368"/>
      <c r="B36" s="1373"/>
      <c r="C36" s="139" t="s">
        <v>287</v>
      </c>
      <c r="D36" s="493">
        <v>51.9959190379248</v>
      </c>
      <c r="E36" s="493">
        <v>79.464865061364705</v>
      </c>
      <c r="F36" s="493">
        <v>85.974625287025006</v>
      </c>
      <c r="G36" s="493">
        <v>2.1138466164613701</v>
      </c>
      <c r="H36" s="701">
        <v>2.1125390236025101</v>
      </c>
      <c r="I36" s="493">
        <v>63.493173678231301</v>
      </c>
      <c r="J36" s="493">
        <v>92.568194107333895</v>
      </c>
      <c r="K36" s="493">
        <v>98.672055049600502</v>
      </c>
      <c r="L36" s="493">
        <v>2.1152927202115301</v>
      </c>
      <c r="M36" s="701">
        <v>2.1191603101913499</v>
      </c>
      <c r="N36" s="493">
        <v>58.556316784612697</v>
      </c>
      <c r="O36" s="493">
        <v>83.521180351851797</v>
      </c>
      <c r="P36" s="493">
        <v>89.864403241526702</v>
      </c>
      <c r="Q36" s="493">
        <v>2.44070759193015</v>
      </c>
      <c r="R36" s="701">
        <v>2.44070759193015</v>
      </c>
      <c r="S36" s="493">
        <v>51.556451275325401</v>
      </c>
      <c r="T36" s="493">
        <v>59.341589334931101</v>
      </c>
      <c r="U36" s="493">
        <v>73.377893391708</v>
      </c>
      <c r="V36" s="493">
        <v>2.1836467660465901</v>
      </c>
      <c r="W36" s="701">
        <v>2.16510594848326</v>
      </c>
    </row>
    <row r="37" spans="1:23" x14ac:dyDescent="0.3">
      <c r="A37" s="1368"/>
      <c r="B37" s="1374"/>
      <c r="C37" s="157" t="s">
        <v>254</v>
      </c>
      <c r="D37" s="781">
        <v>4.0487971229139204</v>
      </c>
      <c r="E37" s="781">
        <v>6.1877378645529504</v>
      </c>
      <c r="F37" s="781">
        <v>6.6946372320454</v>
      </c>
      <c r="G37" s="781">
        <v>0.16460015049965199</v>
      </c>
      <c r="H37" s="702">
        <v>0.16449833138955899</v>
      </c>
      <c r="I37" s="781">
        <v>6.00622384849855</v>
      </c>
      <c r="J37" s="781">
        <v>8.7566152839912608</v>
      </c>
      <c r="K37" s="781">
        <v>9.3340183816085105</v>
      </c>
      <c r="L37" s="781">
        <v>0.20009901610959699</v>
      </c>
      <c r="M37" s="702">
        <v>0.20046487608835301</v>
      </c>
      <c r="N37" s="781">
        <v>7.6139993912618102</v>
      </c>
      <c r="O37" s="781">
        <v>10.860147141692799</v>
      </c>
      <c r="P37" s="781">
        <v>11.684947912517799</v>
      </c>
      <c r="Q37" s="781">
        <v>0.31736193701458398</v>
      </c>
      <c r="R37" s="702">
        <v>0.31736193701458398</v>
      </c>
      <c r="S37" s="781">
        <v>14.575633239818099</v>
      </c>
      <c r="T37" s="781">
        <v>16.7765860647552</v>
      </c>
      <c r="U37" s="781">
        <v>20.7448192327364</v>
      </c>
      <c r="V37" s="781">
        <v>0.61734338962237001</v>
      </c>
      <c r="W37" s="702">
        <v>0.61210167592632403</v>
      </c>
    </row>
    <row r="38" spans="1:23" ht="15" thickBot="1" x14ac:dyDescent="0.35">
      <c r="A38" s="1368"/>
      <c r="B38" s="1563" t="s">
        <v>1161</v>
      </c>
      <c r="C38" s="137" t="s">
        <v>265</v>
      </c>
      <c r="D38" s="500">
        <v>34.154922472425902</v>
      </c>
      <c r="E38" s="500">
        <v>85.143943498051598</v>
      </c>
      <c r="F38" s="500">
        <v>92.985058516803093</v>
      </c>
      <c r="G38" s="500">
        <v>2.9668781290231898</v>
      </c>
      <c r="H38" s="699">
        <v>2.9675155139978702</v>
      </c>
      <c r="I38" s="500">
        <v>37.524561421328798</v>
      </c>
      <c r="J38" s="500">
        <v>83.264921814554697</v>
      </c>
      <c r="K38" s="500">
        <v>89.846287550152496</v>
      </c>
      <c r="L38" s="500">
        <v>2.8185163434423899</v>
      </c>
      <c r="M38" s="699">
        <v>2.8231048550122999</v>
      </c>
      <c r="N38" s="500">
        <v>31.955367313699199</v>
      </c>
      <c r="O38" s="500">
        <v>76.866971451914694</v>
      </c>
      <c r="P38" s="500">
        <v>81.520239469748603</v>
      </c>
      <c r="Q38" s="500">
        <v>2.7531588724001699</v>
      </c>
      <c r="R38" s="699">
        <v>2.7531588724001699</v>
      </c>
      <c r="S38" s="500">
        <v>42.249700464581103</v>
      </c>
      <c r="T38" s="500">
        <v>107.219249179085</v>
      </c>
      <c r="U38" s="500">
        <v>110.362721027682</v>
      </c>
      <c r="V38" s="500">
        <v>2.5002107890732002</v>
      </c>
      <c r="W38" s="699">
        <v>2.5002107890732002</v>
      </c>
    </row>
    <row r="39" spans="1:23" ht="15" thickBot="1" x14ac:dyDescent="0.35">
      <c r="A39" s="1368"/>
      <c r="B39" s="1373"/>
      <c r="C39" s="139" t="s">
        <v>17</v>
      </c>
      <c r="D39" s="496">
        <v>798</v>
      </c>
      <c r="E39" s="496">
        <v>798</v>
      </c>
      <c r="F39" s="496">
        <v>798</v>
      </c>
      <c r="G39" s="496">
        <v>798</v>
      </c>
      <c r="H39" s="528">
        <v>798</v>
      </c>
      <c r="I39" s="496">
        <v>691</v>
      </c>
      <c r="J39" s="496">
        <v>691</v>
      </c>
      <c r="K39" s="496">
        <v>691</v>
      </c>
      <c r="L39" s="496">
        <v>691</v>
      </c>
      <c r="M39" s="528">
        <v>691</v>
      </c>
      <c r="N39" s="496">
        <v>339</v>
      </c>
      <c r="O39" s="496">
        <v>339</v>
      </c>
      <c r="P39" s="496">
        <v>339</v>
      </c>
      <c r="Q39" s="496">
        <v>339</v>
      </c>
      <c r="R39" s="528">
        <v>339</v>
      </c>
      <c r="S39" s="496">
        <v>92</v>
      </c>
      <c r="T39" s="496">
        <v>92</v>
      </c>
      <c r="U39" s="496">
        <v>92</v>
      </c>
      <c r="V39" s="496">
        <v>92</v>
      </c>
      <c r="W39" s="528">
        <v>92</v>
      </c>
    </row>
    <row r="40" spans="1:23" ht="15" thickBot="1" x14ac:dyDescent="0.35">
      <c r="A40" s="1368"/>
      <c r="B40" s="1373"/>
      <c r="C40" s="139" t="s">
        <v>18</v>
      </c>
      <c r="D40" s="496">
        <v>770</v>
      </c>
      <c r="E40" s="496">
        <v>770</v>
      </c>
      <c r="F40" s="496">
        <v>770</v>
      </c>
      <c r="G40" s="496">
        <v>770</v>
      </c>
      <c r="H40" s="528">
        <v>770</v>
      </c>
      <c r="I40" s="496">
        <v>619</v>
      </c>
      <c r="J40" s="496">
        <v>619</v>
      </c>
      <c r="K40" s="496">
        <v>619</v>
      </c>
      <c r="L40" s="496">
        <v>619</v>
      </c>
      <c r="M40" s="528">
        <v>619</v>
      </c>
      <c r="N40" s="496">
        <v>319</v>
      </c>
      <c r="O40" s="496">
        <v>319</v>
      </c>
      <c r="P40" s="496">
        <v>319</v>
      </c>
      <c r="Q40" s="496">
        <v>319</v>
      </c>
      <c r="R40" s="528">
        <v>319</v>
      </c>
      <c r="S40" s="496">
        <v>87</v>
      </c>
      <c r="T40" s="496">
        <v>87</v>
      </c>
      <c r="U40" s="496">
        <v>87</v>
      </c>
      <c r="V40" s="496">
        <v>87</v>
      </c>
      <c r="W40" s="528">
        <v>87</v>
      </c>
    </row>
    <row r="41" spans="1:23" ht="15" thickBot="1" x14ac:dyDescent="0.35">
      <c r="A41" s="1368"/>
      <c r="B41" s="1373"/>
      <c r="C41" s="139" t="s">
        <v>252</v>
      </c>
      <c r="D41" s="493">
        <v>10.795999999999999</v>
      </c>
      <c r="E41" s="496">
        <v>60</v>
      </c>
      <c r="F41" s="496">
        <v>60</v>
      </c>
      <c r="G41" s="496">
        <v>3</v>
      </c>
      <c r="H41" s="528">
        <v>3</v>
      </c>
      <c r="I41" s="493">
        <v>16.231999999999999</v>
      </c>
      <c r="J41" s="496">
        <v>59</v>
      </c>
      <c r="K41" s="496">
        <v>60</v>
      </c>
      <c r="L41" s="496">
        <v>2</v>
      </c>
      <c r="M41" s="528">
        <v>3</v>
      </c>
      <c r="N41" s="493">
        <v>16.556999999999999</v>
      </c>
      <c r="O41" s="496">
        <v>60</v>
      </c>
      <c r="P41" s="496">
        <v>60</v>
      </c>
      <c r="Q41" s="496">
        <v>2</v>
      </c>
      <c r="R41" s="528">
        <v>2</v>
      </c>
      <c r="S41" s="493">
        <v>13.244999999999999</v>
      </c>
      <c r="T41" s="496">
        <v>70</v>
      </c>
      <c r="U41" s="496">
        <v>70</v>
      </c>
      <c r="V41" s="496">
        <v>2</v>
      </c>
      <c r="W41" s="528">
        <v>2</v>
      </c>
    </row>
    <row r="42" spans="1:23" ht="15" thickBot="1" x14ac:dyDescent="0.35">
      <c r="A42" s="1368"/>
      <c r="B42" s="1373"/>
      <c r="C42" s="139" t="s">
        <v>287</v>
      </c>
      <c r="D42" s="493">
        <v>56.497381505960199</v>
      </c>
      <c r="E42" s="493">
        <v>93.338067063543804</v>
      </c>
      <c r="F42" s="493">
        <v>103.234626191137</v>
      </c>
      <c r="G42" s="493">
        <v>1.9555122850768201</v>
      </c>
      <c r="H42" s="701">
        <v>1.95568616648841</v>
      </c>
      <c r="I42" s="493">
        <v>63.475718960538103</v>
      </c>
      <c r="J42" s="493">
        <v>97.434457049573197</v>
      </c>
      <c r="K42" s="493">
        <v>107.058070886522</v>
      </c>
      <c r="L42" s="493">
        <v>1.9601452247603799</v>
      </c>
      <c r="M42" s="701">
        <v>1.9593928784102099</v>
      </c>
      <c r="N42" s="493">
        <v>48.704087195333599</v>
      </c>
      <c r="O42" s="493">
        <v>76.425676631218906</v>
      </c>
      <c r="P42" s="493">
        <v>85.796425362196103</v>
      </c>
      <c r="Q42" s="493">
        <v>2.0500565895585501</v>
      </c>
      <c r="R42" s="701">
        <v>2.0500565895585501</v>
      </c>
      <c r="S42" s="493">
        <v>68.3464688264702</v>
      </c>
      <c r="T42" s="493">
        <v>120.159151415822</v>
      </c>
      <c r="U42" s="493">
        <v>123.835199459167</v>
      </c>
      <c r="V42" s="493">
        <v>1.859645494075</v>
      </c>
      <c r="W42" s="701">
        <v>1.859645494075</v>
      </c>
    </row>
    <row r="43" spans="1:23" x14ac:dyDescent="0.3">
      <c r="A43" s="1368"/>
      <c r="B43" s="1374"/>
      <c r="C43" s="157" t="s">
        <v>254</v>
      </c>
      <c r="D43" s="781">
        <v>3.8181563730097201</v>
      </c>
      <c r="E43" s="781">
        <v>6.3078911996210403</v>
      </c>
      <c r="F43" s="781">
        <v>6.9767117590287704</v>
      </c>
      <c r="G43" s="781">
        <v>0.13215571226035</v>
      </c>
      <c r="H43" s="702">
        <v>0.132167463361058</v>
      </c>
      <c r="I43" s="781">
        <v>4.7844614286809097</v>
      </c>
      <c r="J43" s="781">
        <v>7.3440901373320502</v>
      </c>
      <c r="K43" s="781">
        <v>8.0694668634472109</v>
      </c>
      <c r="L43" s="781">
        <v>0.14774530129086699</v>
      </c>
      <c r="M43" s="702">
        <v>0.14768859343229801</v>
      </c>
      <c r="N43" s="781">
        <v>5.1137656354117498</v>
      </c>
      <c r="O43" s="781">
        <v>8.0244394531484708</v>
      </c>
      <c r="P43" s="781">
        <v>9.0083366083576593</v>
      </c>
      <c r="Q43" s="781">
        <v>0.215249059001733</v>
      </c>
      <c r="R43" s="702">
        <v>0.215249059001733</v>
      </c>
      <c r="S43" s="781">
        <v>13.741280617070601</v>
      </c>
      <c r="T43" s="781">
        <v>24.158389550542601</v>
      </c>
      <c r="U43" s="781">
        <v>24.897471007021199</v>
      </c>
      <c r="V43" s="781">
        <v>0.37388779583091802</v>
      </c>
      <c r="W43" s="702">
        <v>0.37388779583091802</v>
      </c>
    </row>
    <row r="44" spans="1:23" ht="15" thickBot="1" x14ac:dyDescent="0.35">
      <c r="A44" s="1368"/>
      <c r="B44" s="1563" t="s">
        <v>1162</v>
      </c>
      <c r="C44" s="137" t="s">
        <v>265</v>
      </c>
      <c r="D44" s="500">
        <v>19.672115404447599</v>
      </c>
      <c r="E44" s="500">
        <v>68.2313326455359</v>
      </c>
      <c r="F44" s="500">
        <v>72.882434185227694</v>
      </c>
      <c r="G44" s="500">
        <v>2.36748804274202</v>
      </c>
      <c r="H44" s="699">
        <v>2.36748804274202</v>
      </c>
      <c r="I44" s="500">
        <v>31.280113337369599</v>
      </c>
      <c r="J44" s="500">
        <v>85.266056867777095</v>
      </c>
      <c r="K44" s="500">
        <v>89.567144712552107</v>
      </c>
      <c r="L44" s="500">
        <v>2.4602076198995801</v>
      </c>
      <c r="M44" s="699">
        <v>2.4635641878708601</v>
      </c>
      <c r="N44" s="500">
        <v>20.9886188869291</v>
      </c>
      <c r="O44" s="500">
        <v>63.310726647110897</v>
      </c>
      <c r="P44" s="500">
        <v>66.181055294784301</v>
      </c>
      <c r="Q44" s="500">
        <v>1.9667707317358201</v>
      </c>
      <c r="R44" s="699">
        <v>1.9667707317358201</v>
      </c>
      <c r="S44" s="500">
        <v>14.2448378960719</v>
      </c>
      <c r="T44" s="500">
        <v>46.359166088245097</v>
      </c>
      <c r="U44" s="500">
        <v>51.112109382763897</v>
      </c>
      <c r="V44" s="500">
        <v>1.4720931130569801</v>
      </c>
      <c r="W44" s="699">
        <v>1.4720931130569801</v>
      </c>
    </row>
    <row r="45" spans="1:23" ht="15" thickBot="1" x14ac:dyDescent="0.35">
      <c r="A45" s="1368"/>
      <c r="B45" s="1373"/>
      <c r="C45" s="139" t="s">
        <v>17</v>
      </c>
      <c r="D45" s="496">
        <v>445</v>
      </c>
      <c r="E45" s="496">
        <v>445</v>
      </c>
      <c r="F45" s="496">
        <v>445</v>
      </c>
      <c r="G45" s="496">
        <v>445</v>
      </c>
      <c r="H45" s="528">
        <v>445</v>
      </c>
      <c r="I45" s="496">
        <v>440</v>
      </c>
      <c r="J45" s="496">
        <v>440</v>
      </c>
      <c r="K45" s="496">
        <v>440</v>
      </c>
      <c r="L45" s="496">
        <v>440</v>
      </c>
      <c r="M45" s="528">
        <v>440</v>
      </c>
      <c r="N45" s="496">
        <v>220</v>
      </c>
      <c r="O45" s="496">
        <v>220</v>
      </c>
      <c r="P45" s="496">
        <v>220</v>
      </c>
      <c r="Q45" s="496">
        <v>220</v>
      </c>
      <c r="R45" s="528">
        <v>220</v>
      </c>
      <c r="S45" s="496">
        <v>39</v>
      </c>
      <c r="T45" s="496">
        <v>39</v>
      </c>
      <c r="U45" s="496">
        <v>39</v>
      </c>
      <c r="V45" s="496">
        <v>39</v>
      </c>
      <c r="W45" s="528">
        <v>39</v>
      </c>
    </row>
    <row r="46" spans="1:23" ht="15" thickBot="1" x14ac:dyDescent="0.35">
      <c r="A46" s="1368"/>
      <c r="B46" s="1373"/>
      <c r="C46" s="139" t="s">
        <v>18</v>
      </c>
      <c r="D46" s="496">
        <v>555</v>
      </c>
      <c r="E46" s="496">
        <v>555</v>
      </c>
      <c r="F46" s="496">
        <v>555</v>
      </c>
      <c r="G46" s="496">
        <v>555</v>
      </c>
      <c r="H46" s="528">
        <v>555</v>
      </c>
      <c r="I46" s="496">
        <v>487</v>
      </c>
      <c r="J46" s="496">
        <v>487</v>
      </c>
      <c r="K46" s="496">
        <v>487</v>
      </c>
      <c r="L46" s="496">
        <v>487</v>
      </c>
      <c r="M46" s="528">
        <v>487</v>
      </c>
      <c r="N46" s="496">
        <v>253</v>
      </c>
      <c r="O46" s="496">
        <v>253</v>
      </c>
      <c r="P46" s="496">
        <v>253</v>
      </c>
      <c r="Q46" s="496">
        <v>253</v>
      </c>
      <c r="R46" s="528">
        <v>253</v>
      </c>
      <c r="S46" s="496">
        <v>43</v>
      </c>
      <c r="T46" s="496">
        <v>43</v>
      </c>
      <c r="U46" s="496">
        <v>43</v>
      </c>
      <c r="V46" s="496">
        <v>43</v>
      </c>
      <c r="W46" s="528">
        <v>43</v>
      </c>
    </row>
    <row r="47" spans="1:23" ht="15" thickBot="1" x14ac:dyDescent="0.35">
      <c r="A47" s="1368"/>
      <c r="B47" s="1373"/>
      <c r="C47" s="139" t="s">
        <v>252</v>
      </c>
      <c r="D47" s="493">
        <v>5.452</v>
      </c>
      <c r="E47" s="496">
        <v>46</v>
      </c>
      <c r="F47" s="496">
        <v>50</v>
      </c>
      <c r="G47" s="496">
        <v>2</v>
      </c>
      <c r="H47" s="528">
        <v>2</v>
      </c>
      <c r="I47" s="493">
        <v>8.5510000000000002</v>
      </c>
      <c r="J47" s="496">
        <v>57</v>
      </c>
      <c r="K47" s="496">
        <v>60</v>
      </c>
      <c r="L47" s="496">
        <v>2</v>
      </c>
      <c r="M47" s="528">
        <v>2</v>
      </c>
      <c r="N47" s="493">
        <v>6.1680000000000001</v>
      </c>
      <c r="O47" s="496">
        <v>40</v>
      </c>
      <c r="P47" s="496">
        <v>40</v>
      </c>
      <c r="Q47" s="496">
        <v>2</v>
      </c>
      <c r="R47" s="528">
        <v>2</v>
      </c>
      <c r="S47" s="493">
        <v>2.1760000000000002</v>
      </c>
      <c r="T47" s="496">
        <v>30</v>
      </c>
      <c r="U47" s="496">
        <v>30</v>
      </c>
      <c r="V47" s="496">
        <v>1</v>
      </c>
      <c r="W47" s="528">
        <v>1</v>
      </c>
    </row>
    <row r="48" spans="1:23" ht="15" thickBot="1" x14ac:dyDescent="0.35">
      <c r="A48" s="1368"/>
      <c r="B48" s="1373"/>
      <c r="C48" s="139" t="s">
        <v>287</v>
      </c>
      <c r="D48" s="493">
        <v>43.359444376524799</v>
      </c>
      <c r="E48" s="493">
        <v>72.687254051858105</v>
      </c>
      <c r="F48" s="493">
        <v>77.132055020465302</v>
      </c>
      <c r="G48" s="493">
        <v>1.7021295789783499</v>
      </c>
      <c r="H48" s="701">
        <v>1.7021295789783499</v>
      </c>
      <c r="I48" s="493">
        <v>58.0592113430803</v>
      </c>
      <c r="J48" s="493">
        <v>98.751114916867493</v>
      </c>
      <c r="K48" s="493">
        <v>104.94764769347999</v>
      </c>
      <c r="L48" s="493">
        <v>1.9093403837669201</v>
      </c>
      <c r="M48" s="701">
        <v>1.9111682400151599</v>
      </c>
      <c r="N48" s="493">
        <v>50.521853729566999</v>
      </c>
      <c r="O48" s="493">
        <v>76.471428574504301</v>
      </c>
      <c r="P48" s="493">
        <v>80.757910318173302</v>
      </c>
      <c r="Q48" s="493">
        <v>1.90297944218218</v>
      </c>
      <c r="R48" s="701">
        <v>1.90297944218218</v>
      </c>
      <c r="S48" s="493">
        <v>22.178963959853402</v>
      </c>
      <c r="T48" s="493">
        <v>54.5425414116336</v>
      </c>
      <c r="U48" s="493">
        <v>59.947936930012403</v>
      </c>
      <c r="V48" s="493">
        <v>1.6531573240537001</v>
      </c>
      <c r="W48" s="701">
        <v>1.6531573240537001</v>
      </c>
    </row>
    <row r="49" spans="1:23" x14ac:dyDescent="0.3">
      <c r="A49" s="1368"/>
      <c r="B49" s="1374"/>
      <c r="C49" s="157" t="s">
        <v>254</v>
      </c>
      <c r="D49" s="781">
        <v>3.4515007367016199</v>
      </c>
      <c r="E49" s="781">
        <v>5.7860545612672896</v>
      </c>
      <c r="F49" s="781">
        <v>6.13986983815182</v>
      </c>
      <c r="G49" s="781">
        <v>0.13549300689346799</v>
      </c>
      <c r="H49" s="702">
        <v>0.13549300689346799</v>
      </c>
      <c r="I49" s="781">
        <v>4.9337530200012596</v>
      </c>
      <c r="J49" s="781">
        <v>8.3916677505412594</v>
      </c>
      <c r="K49" s="781">
        <v>8.9182364309095004</v>
      </c>
      <c r="L49" s="781">
        <v>0.162251840262779</v>
      </c>
      <c r="M49" s="702">
        <v>0.16240716774788</v>
      </c>
      <c r="N49" s="781">
        <v>5.9564811286235004</v>
      </c>
      <c r="O49" s="781">
        <v>9.0159126706061699</v>
      </c>
      <c r="P49" s="781">
        <v>9.52128501404834</v>
      </c>
      <c r="Q49" s="781">
        <v>0.22435956519313099</v>
      </c>
      <c r="R49" s="702">
        <v>0.22435956519313099</v>
      </c>
      <c r="S49" s="781">
        <v>6.3427527318436097</v>
      </c>
      <c r="T49" s="781">
        <v>15.5981070245907</v>
      </c>
      <c r="U49" s="781">
        <v>17.1439451103079</v>
      </c>
      <c r="V49" s="781">
        <v>0.47277087208803098</v>
      </c>
      <c r="W49" s="702">
        <v>0.47277087208803098</v>
      </c>
    </row>
    <row r="50" spans="1:23" ht="15" thickBot="1" x14ac:dyDescent="0.35">
      <c r="A50" s="514"/>
      <c r="B50" s="1563" t="s">
        <v>1563</v>
      </c>
      <c r="C50" s="137" t="s">
        <v>265</v>
      </c>
      <c r="D50" s="500">
        <v>12.636395653933601</v>
      </c>
      <c r="E50" s="500">
        <v>38.761943053114003</v>
      </c>
      <c r="F50" s="500">
        <v>42.197295527188402</v>
      </c>
      <c r="G50" s="500">
        <v>1.4484025420915101</v>
      </c>
      <c r="H50" s="699">
        <v>1.4484025420915101</v>
      </c>
      <c r="I50" s="500">
        <v>10.091947308672999</v>
      </c>
      <c r="J50" s="500">
        <v>41.043349806571101</v>
      </c>
      <c r="K50" s="500">
        <v>42.405485607663501</v>
      </c>
      <c r="L50" s="500">
        <v>1.5328754136692599</v>
      </c>
      <c r="M50" s="699">
        <v>1.5328754136692599</v>
      </c>
      <c r="N50" s="674">
        <v>17.671589299542401</v>
      </c>
      <c r="O50" s="500">
        <v>45.785236829184399</v>
      </c>
      <c r="P50" s="500">
        <v>46.899528098127099</v>
      </c>
      <c r="Q50" s="500">
        <v>1.3666317603801299</v>
      </c>
      <c r="R50" s="699">
        <v>1.3666317603801299</v>
      </c>
      <c r="S50" s="674">
        <v>17.358283587856</v>
      </c>
      <c r="T50" s="674">
        <v>40.6780222529162</v>
      </c>
      <c r="U50" s="674">
        <v>41.257861517815698</v>
      </c>
      <c r="V50" s="674">
        <v>1.1370756361290699</v>
      </c>
      <c r="W50" s="1121">
        <v>1.1370756361290699</v>
      </c>
    </row>
    <row r="51" spans="1:23" ht="15" thickBot="1" x14ac:dyDescent="0.35">
      <c r="A51" s="514"/>
      <c r="B51" s="1373"/>
      <c r="C51" s="139" t="s">
        <v>17</v>
      </c>
      <c r="D51" s="496">
        <v>197</v>
      </c>
      <c r="E51" s="496">
        <v>197</v>
      </c>
      <c r="F51" s="496">
        <v>197</v>
      </c>
      <c r="G51" s="496">
        <v>197</v>
      </c>
      <c r="H51" s="528">
        <v>197</v>
      </c>
      <c r="I51" s="496">
        <v>164</v>
      </c>
      <c r="J51" s="496">
        <v>164</v>
      </c>
      <c r="K51" s="496">
        <v>164</v>
      </c>
      <c r="L51" s="496">
        <v>164</v>
      </c>
      <c r="M51" s="528">
        <v>164</v>
      </c>
      <c r="N51" s="529">
        <v>62</v>
      </c>
      <c r="O51" s="496">
        <v>62</v>
      </c>
      <c r="P51" s="496">
        <v>62</v>
      </c>
      <c r="Q51" s="496">
        <v>62</v>
      </c>
      <c r="R51" s="528">
        <v>62</v>
      </c>
      <c r="S51" s="529">
        <v>15</v>
      </c>
      <c r="T51" s="529">
        <v>15</v>
      </c>
      <c r="U51" s="529">
        <v>15</v>
      </c>
      <c r="V51" s="529">
        <v>15</v>
      </c>
      <c r="W51" s="895">
        <v>15</v>
      </c>
    </row>
    <row r="52" spans="1:23" ht="15" thickBot="1" x14ac:dyDescent="0.35">
      <c r="A52" s="514"/>
      <c r="B52" s="1373"/>
      <c r="C52" s="139" t="s">
        <v>18</v>
      </c>
      <c r="D52" s="496">
        <v>186</v>
      </c>
      <c r="E52" s="496">
        <v>186</v>
      </c>
      <c r="F52" s="496">
        <v>186</v>
      </c>
      <c r="G52" s="496">
        <v>186</v>
      </c>
      <c r="H52" s="528">
        <v>186</v>
      </c>
      <c r="I52" s="496">
        <v>130</v>
      </c>
      <c r="J52" s="496">
        <v>130</v>
      </c>
      <c r="K52" s="496">
        <v>130</v>
      </c>
      <c r="L52" s="496">
        <v>130</v>
      </c>
      <c r="M52" s="528">
        <v>130</v>
      </c>
      <c r="N52" s="529">
        <v>52</v>
      </c>
      <c r="O52" s="496">
        <v>52</v>
      </c>
      <c r="P52" s="496">
        <v>52</v>
      </c>
      <c r="Q52" s="496">
        <v>52</v>
      </c>
      <c r="R52" s="528">
        <v>52</v>
      </c>
      <c r="S52" s="529">
        <v>12</v>
      </c>
      <c r="T52" s="529">
        <v>12</v>
      </c>
      <c r="U52" s="529">
        <v>12</v>
      </c>
      <c r="V52" s="529">
        <v>12</v>
      </c>
      <c r="W52" s="895">
        <v>12</v>
      </c>
    </row>
    <row r="53" spans="1:23" ht="15" thickBot="1" x14ac:dyDescent="0.35">
      <c r="A53" s="514"/>
      <c r="B53" s="1373"/>
      <c r="C53" s="139" t="s">
        <v>252</v>
      </c>
      <c r="D53" s="496">
        <v>1</v>
      </c>
      <c r="E53" s="496">
        <v>20</v>
      </c>
      <c r="F53" s="496">
        <v>20</v>
      </c>
      <c r="G53" s="496">
        <v>1</v>
      </c>
      <c r="H53" s="528">
        <v>1</v>
      </c>
      <c r="I53" s="493">
        <v>1.496</v>
      </c>
      <c r="J53" s="496">
        <v>30</v>
      </c>
      <c r="K53" s="496">
        <v>30</v>
      </c>
      <c r="L53" s="496">
        <v>2</v>
      </c>
      <c r="M53" s="528">
        <v>2</v>
      </c>
      <c r="N53" s="529">
        <v>2</v>
      </c>
      <c r="O53" s="496">
        <v>25</v>
      </c>
      <c r="P53" s="496">
        <v>25</v>
      </c>
      <c r="Q53" s="496">
        <v>1</v>
      </c>
      <c r="R53" s="528">
        <v>1</v>
      </c>
      <c r="S53" s="496">
        <v>0</v>
      </c>
      <c r="T53" s="496">
        <v>0</v>
      </c>
      <c r="U53" s="496">
        <v>0</v>
      </c>
      <c r="V53" s="496">
        <v>0</v>
      </c>
      <c r="W53" s="528">
        <v>0</v>
      </c>
    </row>
    <row r="54" spans="1:23" ht="15" thickBot="1" x14ac:dyDescent="0.35">
      <c r="A54" s="514"/>
      <c r="B54" s="1373"/>
      <c r="C54" s="139" t="s">
        <v>287</v>
      </c>
      <c r="D54" s="493">
        <v>44.489605063540601</v>
      </c>
      <c r="E54" s="493">
        <v>63.203005565688997</v>
      </c>
      <c r="F54" s="493">
        <v>67.693429502669204</v>
      </c>
      <c r="G54" s="493">
        <v>1.62739410294485</v>
      </c>
      <c r="H54" s="701">
        <v>1.62739410294485</v>
      </c>
      <c r="I54" s="493">
        <v>25.9840408065633</v>
      </c>
      <c r="J54" s="493">
        <v>48.659359338795703</v>
      </c>
      <c r="K54" s="493">
        <v>49.530315307981098</v>
      </c>
      <c r="L54" s="493">
        <v>1.4540987894468</v>
      </c>
      <c r="M54" s="701">
        <v>1.4540987894468</v>
      </c>
      <c r="N54" s="661">
        <v>49.681714562672902</v>
      </c>
      <c r="O54" s="493">
        <v>67.717408748264504</v>
      </c>
      <c r="P54" s="493">
        <v>69.244679341592899</v>
      </c>
      <c r="Q54" s="493">
        <v>1.60523177022426</v>
      </c>
      <c r="R54" s="701">
        <v>1.60523177022426</v>
      </c>
      <c r="S54" s="661">
        <v>33.093768926913803</v>
      </c>
      <c r="T54" s="661">
        <v>80.190417047518295</v>
      </c>
      <c r="U54" s="661">
        <v>80.517360568406701</v>
      </c>
      <c r="V54" s="661">
        <v>1.4629134076116499</v>
      </c>
      <c r="W54" s="896">
        <v>1.4629134076116499</v>
      </c>
    </row>
    <row r="55" spans="1:23" x14ac:dyDescent="0.3">
      <c r="A55" s="521"/>
      <c r="B55" s="1374"/>
      <c r="C55" s="157" t="s">
        <v>254</v>
      </c>
      <c r="D55" s="781">
        <v>6.1174838574042898</v>
      </c>
      <c r="E55" s="781">
        <v>8.69064505597043</v>
      </c>
      <c r="F55" s="781">
        <v>9.3080948154849299</v>
      </c>
      <c r="G55" s="781">
        <v>0.223772657459679</v>
      </c>
      <c r="H55" s="702">
        <v>0.223772657459679</v>
      </c>
      <c r="I55" s="781">
        <v>4.2737170659779196</v>
      </c>
      <c r="J55" s="781">
        <v>8.0032330603958908</v>
      </c>
      <c r="K55" s="781">
        <v>8.1464832737454103</v>
      </c>
      <c r="L55" s="781">
        <v>0.23916244814805501</v>
      </c>
      <c r="M55" s="702">
        <v>0.23916244814805501</v>
      </c>
      <c r="N55" s="836">
        <v>12.920093517099</v>
      </c>
      <c r="O55" s="781">
        <v>17.6104078022408</v>
      </c>
      <c r="P55" s="781">
        <v>18.007585698885801</v>
      </c>
      <c r="Q55" s="781">
        <v>0.417452271333206</v>
      </c>
      <c r="R55" s="702">
        <v>0.417452271333206</v>
      </c>
      <c r="S55" s="836">
        <v>17.9153938780094</v>
      </c>
      <c r="T55" s="836">
        <v>43.411281133342598</v>
      </c>
      <c r="U55" s="836">
        <v>43.588272819164601</v>
      </c>
      <c r="V55" s="836">
        <v>0.79195180109779795</v>
      </c>
      <c r="W55" s="897">
        <v>0.79195180109779795</v>
      </c>
    </row>
    <row r="56" spans="1:23" ht="15" thickBot="1" x14ac:dyDescent="0.35">
      <c r="A56" s="1562" t="s">
        <v>541</v>
      </c>
      <c r="B56" s="1563" t="s">
        <v>542</v>
      </c>
      <c r="C56" s="137" t="s">
        <v>265</v>
      </c>
      <c r="D56" s="500">
        <v>32.850245020738697</v>
      </c>
      <c r="E56" s="500">
        <v>73.848669289242594</v>
      </c>
      <c r="F56" s="500">
        <v>80.197837061743797</v>
      </c>
      <c r="G56" s="500">
        <v>2.8289957243570498</v>
      </c>
      <c r="H56" s="699">
        <v>2.8328583398503899</v>
      </c>
      <c r="I56" s="493">
        <v>45.545962393675502</v>
      </c>
      <c r="J56" s="493">
        <v>83.793108539310197</v>
      </c>
      <c r="K56" s="493">
        <v>89.602747907596196</v>
      </c>
      <c r="L56" s="493">
        <v>2.9308520192481402</v>
      </c>
      <c r="M56" s="701">
        <v>2.9352822212524501</v>
      </c>
      <c r="N56" s="493">
        <v>42.728666209329297</v>
      </c>
      <c r="O56" s="493">
        <v>79.4472869100981</v>
      </c>
      <c r="P56" s="493">
        <v>83.646751833684803</v>
      </c>
      <c r="Q56" s="493">
        <v>2.9611135497302801</v>
      </c>
      <c r="R56" s="701">
        <v>2.9611135497302801</v>
      </c>
      <c r="S56" s="493">
        <v>56.224589618257397</v>
      </c>
      <c r="T56" s="493">
        <v>90.177471820652997</v>
      </c>
      <c r="U56" s="493">
        <v>95.354552603064306</v>
      </c>
      <c r="V56" s="493">
        <v>2.8714173678047801</v>
      </c>
      <c r="W56" s="701">
        <v>2.9255240931545701</v>
      </c>
    </row>
    <row r="57" spans="1:23" ht="15" thickBot="1" x14ac:dyDescent="0.35">
      <c r="A57" s="1368"/>
      <c r="B57" s="1373"/>
      <c r="C57" s="139" t="s">
        <v>17</v>
      </c>
      <c r="D57" s="496">
        <v>898</v>
      </c>
      <c r="E57" s="496">
        <v>898</v>
      </c>
      <c r="F57" s="496">
        <v>898</v>
      </c>
      <c r="G57" s="496">
        <v>898</v>
      </c>
      <c r="H57" s="528">
        <v>898</v>
      </c>
      <c r="I57" s="496">
        <v>773</v>
      </c>
      <c r="J57" s="496">
        <v>773</v>
      </c>
      <c r="K57" s="496">
        <v>773</v>
      </c>
      <c r="L57" s="496">
        <v>773</v>
      </c>
      <c r="M57" s="528">
        <v>773</v>
      </c>
      <c r="N57" s="496">
        <v>362</v>
      </c>
      <c r="O57" s="496">
        <v>362</v>
      </c>
      <c r="P57" s="496">
        <v>362</v>
      </c>
      <c r="Q57" s="496">
        <v>362</v>
      </c>
      <c r="R57" s="528">
        <v>362</v>
      </c>
      <c r="S57" s="496">
        <v>107</v>
      </c>
      <c r="T57" s="496">
        <v>107</v>
      </c>
      <c r="U57" s="496">
        <v>107</v>
      </c>
      <c r="V57" s="496">
        <v>107</v>
      </c>
      <c r="W57" s="528">
        <v>107</v>
      </c>
    </row>
    <row r="58" spans="1:23" ht="15" thickBot="1" x14ac:dyDescent="0.35">
      <c r="A58" s="1368"/>
      <c r="B58" s="1373"/>
      <c r="C58" s="139" t="s">
        <v>18</v>
      </c>
      <c r="D58" s="496">
        <v>674</v>
      </c>
      <c r="E58" s="496">
        <v>674</v>
      </c>
      <c r="F58" s="496">
        <v>674</v>
      </c>
      <c r="G58" s="496">
        <v>674</v>
      </c>
      <c r="H58" s="528">
        <v>674</v>
      </c>
      <c r="I58" s="496">
        <v>573</v>
      </c>
      <c r="J58" s="496">
        <v>573</v>
      </c>
      <c r="K58" s="496">
        <v>573</v>
      </c>
      <c r="L58" s="496">
        <v>573</v>
      </c>
      <c r="M58" s="528">
        <v>573</v>
      </c>
      <c r="N58" s="496">
        <v>281</v>
      </c>
      <c r="O58" s="496">
        <v>281</v>
      </c>
      <c r="P58" s="496">
        <v>281</v>
      </c>
      <c r="Q58" s="496">
        <v>281</v>
      </c>
      <c r="R58" s="528">
        <v>281</v>
      </c>
      <c r="S58" s="496">
        <v>80</v>
      </c>
      <c r="T58" s="496">
        <v>80</v>
      </c>
      <c r="U58" s="496">
        <v>80</v>
      </c>
      <c r="V58" s="496">
        <v>80</v>
      </c>
      <c r="W58" s="528">
        <v>80</v>
      </c>
    </row>
    <row r="59" spans="1:23" ht="15" thickBot="1" x14ac:dyDescent="0.35">
      <c r="A59" s="1368"/>
      <c r="B59" s="1373"/>
      <c r="C59" s="139" t="s">
        <v>252</v>
      </c>
      <c r="D59" s="493">
        <v>10.847</v>
      </c>
      <c r="E59" s="496">
        <v>55</v>
      </c>
      <c r="F59" s="496">
        <v>57</v>
      </c>
      <c r="G59" s="496">
        <v>3</v>
      </c>
      <c r="H59" s="528">
        <v>3</v>
      </c>
      <c r="I59" s="493">
        <v>23.664000000000001</v>
      </c>
      <c r="J59" s="496">
        <v>60</v>
      </c>
      <c r="K59" s="496">
        <v>60</v>
      </c>
      <c r="L59" s="496">
        <v>3</v>
      </c>
      <c r="M59" s="528">
        <v>3</v>
      </c>
      <c r="N59" s="493">
        <v>23.963000000000001</v>
      </c>
      <c r="O59" s="496">
        <v>60</v>
      </c>
      <c r="P59" s="496">
        <v>60</v>
      </c>
      <c r="Q59" s="496">
        <v>3</v>
      </c>
      <c r="R59" s="528">
        <v>3</v>
      </c>
      <c r="S59" s="493">
        <v>40.779000000000003</v>
      </c>
      <c r="T59" s="496">
        <v>75</v>
      </c>
      <c r="U59" s="496">
        <v>75</v>
      </c>
      <c r="V59" s="496">
        <v>3</v>
      </c>
      <c r="W59" s="528">
        <v>3</v>
      </c>
    </row>
    <row r="60" spans="1:23" ht="15" thickBot="1" x14ac:dyDescent="0.35">
      <c r="A60" s="1368"/>
      <c r="B60" s="1373"/>
      <c r="C60" s="139" t="s">
        <v>287</v>
      </c>
      <c r="D60" s="493">
        <v>51.797617928871198</v>
      </c>
      <c r="E60" s="493">
        <v>78.413677985885101</v>
      </c>
      <c r="F60" s="493">
        <v>86.394894937359197</v>
      </c>
      <c r="G60" s="493">
        <v>1.89873523354068</v>
      </c>
      <c r="H60" s="701">
        <v>1.89745643350714</v>
      </c>
      <c r="I60" s="493">
        <v>66.099468238286406</v>
      </c>
      <c r="J60" s="493">
        <v>95.156132661580301</v>
      </c>
      <c r="K60" s="493">
        <v>103.167573910348</v>
      </c>
      <c r="L60" s="493">
        <v>1.9785131227456001</v>
      </c>
      <c r="M60" s="701">
        <v>1.9803053538792199</v>
      </c>
      <c r="N60" s="493">
        <v>57.223400214492102</v>
      </c>
      <c r="O60" s="493">
        <v>78.652048257323798</v>
      </c>
      <c r="P60" s="493">
        <v>87.346873224748606</v>
      </c>
      <c r="Q60" s="493">
        <v>2.0710484122444801</v>
      </c>
      <c r="R60" s="701">
        <v>2.0710484122444801</v>
      </c>
      <c r="S60" s="493">
        <v>59.704204554897601</v>
      </c>
      <c r="T60" s="493">
        <v>88.099122766478004</v>
      </c>
      <c r="U60" s="493">
        <v>96.137027519457405</v>
      </c>
      <c r="V60" s="493">
        <v>1.9956131416423399</v>
      </c>
      <c r="W60" s="701">
        <v>1.9760051842011599</v>
      </c>
    </row>
    <row r="61" spans="1:23" x14ac:dyDescent="0.3">
      <c r="A61" s="1368"/>
      <c r="B61" s="1374"/>
      <c r="C61" s="157" t="s">
        <v>254</v>
      </c>
      <c r="D61" s="781">
        <v>3.7415417288388602</v>
      </c>
      <c r="E61" s="781">
        <v>5.6641224061462498</v>
      </c>
      <c r="F61" s="781">
        <v>6.2406364904785203</v>
      </c>
      <c r="G61" s="781">
        <v>0.1371529694293</v>
      </c>
      <c r="H61" s="702">
        <v>0.13706059677048599</v>
      </c>
      <c r="I61" s="781">
        <v>5.1783500910073501</v>
      </c>
      <c r="J61" s="781">
        <v>7.45470094330636</v>
      </c>
      <c r="K61" s="781">
        <v>8.0823315222710992</v>
      </c>
      <c r="L61" s="781">
        <v>0.15500024254801101</v>
      </c>
      <c r="M61" s="702">
        <v>0.15514064912768899</v>
      </c>
      <c r="N61" s="781">
        <v>6.4016400883808098</v>
      </c>
      <c r="O61" s="781">
        <v>8.7988847791297804</v>
      </c>
      <c r="P61" s="781">
        <v>9.7715837076150507</v>
      </c>
      <c r="Q61" s="781">
        <v>0.23169029612197001</v>
      </c>
      <c r="R61" s="702">
        <v>0.23169029612197001</v>
      </c>
      <c r="S61" s="781">
        <v>12.517876908083601</v>
      </c>
      <c r="T61" s="781">
        <v>18.471294990403699</v>
      </c>
      <c r="U61" s="781">
        <v>20.156561598456101</v>
      </c>
      <c r="V61" s="781">
        <v>0.41841005754063998</v>
      </c>
      <c r="W61" s="702">
        <v>0.41429895683177997</v>
      </c>
    </row>
    <row r="62" spans="1:23" ht="15" thickBot="1" x14ac:dyDescent="0.35">
      <c r="A62" s="1368"/>
      <c r="B62" s="1563" t="s">
        <v>543</v>
      </c>
      <c r="C62" s="137" t="s">
        <v>265</v>
      </c>
      <c r="D62" s="500">
        <v>36.259258374993301</v>
      </c>
      <c r="E62" s="500">
        <v>89.696127972723602</v>
      </c>
      <c r="F62" s="500">
        <v>96.972656243139497</v>
      </c>
      <c r="G62" s="500">
        <v>3.1361661063240001</v>
      </c>
      <c r="H62" s="699">
        <v>3.1361661063240001</v>
      </c>
      <c r="I62" s="500">
        <v>39.174833040057202</v>
      </c>
      <c r="J62" s="500">
        <v>88.268605250254396</v>
      </c>
      <c r="K62" s="500">
        <v>94.649382236872498</v>
      </c>
      <c r="L62" s="500">
        <v>3.0239535203963701</v>
      </c>
      <c r="M62" s="699">
        <v>3.0342915667045198</v>
      </c>
      <c r="N62" s="500">
        <v>35.808262906961602</v>
      </c>
      <c r="O62" s="500">
        <v>82.851794012467096</v>
      </c>
      <c r="P62" s="500">
        <v>87.916891273242101</v>
      </c>
      <c r="Q62" s="500">
        <v>3.01743508895429</v>
      </c>
      <c r="R62" s="699">
        <v>3.01743508895429</v>
      </c>
      <c r="S62" s="674">
        <v>31.000504892175201</v>
      </c>
      <c r="T62" s="500">
        <v>71.198949574804104</v>
      </c>
      <c r="U62" s="500">
        <v>74.822708887518104</v>
      </c>
      <c r="V62" s="500">
        <v>2.7218988607327201</v>
      </c>
      <c r="W62" s="699">
        <v>2.7218988607327201</v>
      </c>
    </row>
    <row r="63" spans="1:23" ht="15" thickBot="1" x14ac:dyDescent="0.35">
      <c r="A63" s="1368"/>
      <c r="B63" s="1373"/>
      <c r="C63" s="139" t="s">
        <v>17</v>
      </c>
      <c r="D63" s="496">
        <v>728</v>
      </c>
      <c r="E63" s="496">
        <v>728</v>
      </c>
      <c r="F63" s="496">
        <v>728</v>
      </c>
      <c r="G63" s="496">
        <v>728</v>
      </c>
      <c r="H63" s="528">
        <v>728</v>
      </c>
      <c r="I63" s="496">
        <v>508</v>
      </c>
      <c r="J63" s="496">
        <v>508</v>
      </c>
      <c r="K63" s="496">
        <v>508</v>
      </c>
      <c r="L63" s="496">
        <v>508</v>
      </c>
      <c r="M63" s="528">
        <v>508</v>
      </c>
      <c r="N63" s="496">
        <v>274</v>
      </c>
      <c r="O63" s="496">
        <v>274</v>
      </c>
      <c r="P63" s="496">
        <v>274</v>
      </c>
      <c r="Q63" s="496">
        <v>274</v>
      </c>
      <c r="R63" s="528">
        <v>274</v>
      </c>
      <c r="S63" s="529">
        <v>61</v>
      </c>
      <c r="T63" s="496">
        <v>61</v>
      </c>
      <c r="U63" s="496">
        <v>61</v>
      </c>
      <c r="V63" s="496">
        <v>61</v>
      </c>
      <c r="W63" s="528">
        <v>61</v>
      </c>
    </row>
    <row r="64" spans="1:23" ht="15" thickBot="1" x14ac:dyDescent="0.35">
      <c r="A64" s="1368"/>
      <c r="B64" s="1373"/>
      <c r="C64" s="139" t="s">
        <v>18</v>
      </c>
      <c r="D64" s="496">
        <v>609</v>
      </c>
      <c r="E64" s="496">
        <v>609</v>
      </c>
      <c r="F64" s="496">
        <v>609</v>
      </c>
      <c r="G64" s="496">
        <v>609</v>
      </c>
      <c r="H64" s="528">
        <v>609</v>
      </c>
      <c r="I64" s="496">
        <v>435</v>
      </c>
      <c r="J64" s="496">
        <v>435</v>
      </c>
      <c r="K64" s="496">
        <v>435</v>
      </c>
      <c r="L64" s="496">
        <v>435</v>
      </c>
      <c r="M64" s="528">
        <v>435</v>
      </c>
      <c r="N64" s="496">
        <v>238</v>
      </c>
      <c r="O64" s="496">
        <v>238</v>
      </c>
      <c r="P64" s="496">
        <v>238</v>
      </c>
      <c r="Q64" s="496">
        <v>238</v>
      </c>
      <c r="R64" s="528">
        <v>238</v>
      </c>
      <c r="S64" s="529">
        <v>52</v>
      </c>
      <c r="T64" s="496">
        <v>52</v>
      </c>
      <c r="U64" s="496">
        <v>52</v>
      </c>
      <c r="V64" s="496">
        <v>52</v>
      </c>
      <c r="W64" s="528">
        <v>52</v>
      </c>
    </row>
    <row r="65" spans="1:23" ht="15" thickBot="1" x14ac:dyDescent="0.35">
      <c r="A65" s="1368"/>
      <c r="B65" s="1373"/>
      <c r="C65" s="139" t="s">
        <v>252</v>
      </c>
      <c r="D65" s="493">
        <v>11.877000000000001</v>
      </c>
      <c r="E65" s="496">
        <v>70</v>
      </c>
      <c r="F65" s="496">
        <v>70</v>
      </c>
      <c r="G65" s="496">
        <v>3</v>
      </c>
      <c r="H65" s="528">
        <v>3</v>
      </c>
      <c r="I65" s="493">
        <v>17.108000000000001</v>
      </c>
      <c r="J65" s="496">
        <v>60</v>
      </c>
      <c r="K65" s="496">
        <v>60</v>
      </c>
      <c r="L65" s="496">
        <v>3</v>
      </c>
      <c r="M65" s="528">
        <v>3</v>
      </c>
      <c r="N65" s="493">
        <v>16.024000000000001</v>
      </c>
      <c r="O65" s="496">
        <v>60</v>
      </c>
      <c r="P65" s="496">
        <v>60</v>
      </c>
      <c r="Q65" s="496">
        <v>3</v>
      </c>
      <c r="R65" s="528">
        <v>3</v>
      </c>
      <c r="S65" s="661">
        <v>11.914</v>
      </c>
      <c r="T65" s="496">
        <v>40</v>
      </c>
      <c r="U65" s="496">
        <v>40</v>
      </c>
      <c r="V65" s="496">
        <v>2</v>
      </c>
      <c r="W65" s="528">
        <v>2</v>
      </c>
    </row>
    <row r="66" spans="1:23" ht="15" thickBot="1" x14ac:dyDescent="0.35">
      <c r="A66" s="1368"/>
      <c r="B66" s="1373"/>
      <c r="C66" s="139" t="s">
        <v>287</v>
      </c>
      <c r="D66" s="493">
        <v>58.9977043581871</v>
      </c>
      <c r="E66" s="493">
        <v>90.4593239108533</v>
      </c>
      <c r="F66" s="493">
        <v>99.829576294380402</v>
      </c>
      <c r="G66" s="493">
        <v>2.0866770847948999</v>
      </c>
      <c r="H66" s="701">
        <v>2.0866770847948999</v>
      </c>
      <c r="I66" s="493">
        <v>61.115913244835703</v>
      </c>
      <c r="J66" s="493">
        <v>95.9366147328343</v>
      </c>
      <c r="K66" s="493">
        <v>104.938376563807</v>
      </c>
      <c r="L66" s="493">
        <v>1.98350208520727</v>
      </c>
      <c r="M66" s="701">
        <v>1.9869451963731599</v>
      </c>
      <c r="N66" s="493">
        <v>57.757387217969999</v>
      </c>
      <c r="O66" s="493">
        <v>86.745526691817702</v>
      </c>
      <c r="P66" s="493">
        <v>92.655797514259902</v>
      </c>
      <c r="Q66" s="493">
        <v>2.3905339470689602</v>
      </c>
      <c r="R66" s="701">
        <v>2.3905339470689602</v>
      </c>
      <c r="S66" s="661">
        <v>65.095921026462307</v>
      </c>
      <c r="T66" s="493">
        <v>94.503918422057296</v>
      </c>
      <c r="U66" s="493">
        <v>102.356298921853</v>
      </c>
      <c r="V66" s="493">
        <v>2.1374410672645099</v>
      </c>
      <c r="W66" s="701">
        <v>2.1374410672645099</v>
      </c>
    </row>
    <row r="67" spans="1:23" x14ac:dyDescent="0.3">
      <c r="A67" s="1368"/>
      <c r="B67" s="1374"/>
      <c r="C67" s="157" t="s">
        <v>254</v>
      </c>
      <c r="D67" s="781">
        <v>4.48329401177853</v>
      </c>
      <c r="E67" s="781">
        <v>6.8740936551844802</v>
      </c>
      <c r="F67" s="781">
        <v>7.5861484182795298</v>
      </c>
      <c r="G67" s="781">
        <v>0.15856865924781099</v>
      </c>
      <c r="H67" s="702">
        <v>0.15856865924781099</v>
      </c>
      <c r="I67" s="781">
        <v>5.49516112343799</v>
      </c>
      <c r="J67" s="781">
        <v>8.626021073794</v>
      </c>
      <c r="K67" s="781">
        <v>9.4354032629768003</v>
      </c>
      <c r="L67" s="781">
        <v>0.17834411642061501</v>
      </c>
      <c r="M67" s="702">
        <v>0.17865369946728599</v>
      </c>
      <c r="N67" s="781">
        <v>7.0208519298535297</v>
      </c>
      <c r="O67" s="781">
        <v>10.5445818762889</v>
      </c>
      <c r="P67" s="781">
        <v>11.263020474508499</v>
      </c>
      <c r="Q67" s="781">
        <v>0.29058767517166401</v>
      </c>
      <c r="R67" s="702">
        <v>0.29058767517166401</v>
      </c>
      <c r="S67" s="836">
        <v>16.9286707322191</v>
      </c>
      <c r="T67" s="781">
        <v>24.576435706642101</v>
      </c>
      <c r="U67" s="781">
        <v>26.618504731076001</v>
      </c>
      <c r="V67" s="781">
        <v>0.55585719453196702</v>
      </c>
      <c r="W67" s="702">
        <v>0.55585719453196702</v>
      </c>
    </row>
    <row r="68" spans="1:23" ht="15" thickBot="1" x14ac:dyDescent="0.35">
      <c r="A68" s="1368"/>
      <c r="B68" s="1563" t="s">
        <v>544</v>
      </c>
      <c r="C68" s="137" t="s">
        <v>265</v>
      </c>
      <c r="D68" s="500">
        <v>21.316456130695201</v>
      </c>
      <c r="E68" s="500">
        <v>66.599061567770406</v>
      </c>
      <c r="F68" s="500">
        <v>73.782834115470294</v>
      </c>
      <c r="G68" s="500">
        <v>2.9052855120365702</v>
      </c>
      <c r="H68" s="699">
        <v>2.9052855120365702</v>
      </c>
      <c r="I68" s="500">
        <v>27.1656388817348</v>
      </c>
      <c r="J68" s="500">
        <v>68.910464428108298</v>
      </c>
      <c r="K68" s="500">
        <v>77.114878465588205</v>
      </c>
      <c r="L68" s="500">
        <v>2.7415171559762599</v>
      </c>
      <c r="M68" s="699">
        <v>2.7415171559762599</v>
      </c>
      <c r="N68" s="500">
        <v>32.266805387781801</v>
      </c>
      <c r="O68" s="500">
        <v>74.560006017685097</v>
      </c>
      <c r="P68" s="500">
        <v>82.693808519624795</v>
      </c>
      <c r="Q68" s="500">
        <v>3.09914839321161</v>
      </c>
      <c r="R68" s="699">
        <v>3.09914839321161</v>
      </c>
      <c r="S68" s="500">
        <v>30.320584698000399</v>
      </c>
      <c r="T68" s="500">
        <v>94.946503673863802</v>
      </c>
      <c r="U68" s="500">
        <v>111.512217700311</v>
      </c>
      <c r="V68" s="500">
        <v>2.81408549180995</v>
      </c>
      <c r="W68" s="699">
        <v>2.81408549180995</v>
      </c>
    </row>
    <row r="69" spans="1:23" ht="15" thickBot="1" x14ac:dyDescent="0.35">
      <c r="A69" s="1368"/>
      <c r="B69" s="1373"/>
      <c r="C69" s="139" t="s">
        <v>17</v>
      </c>
      <c r="D69" s="496">
        <v>398</v>
      </c>
      <c r="E69" s="496">
        <v>398</v>
      </c>
      <c r="F69" s="496">
        <v>398</v>
      </c>
      <c r="G69" s="496">
        <v>398</v>
      </c>
      <c r="H69" s="528">
        <v>398</v>
      </c>
      <c r="I69" s="496">
        <v>384</v>
      </c>
      <c r="J69" s="496">
        <v>384</v>
      </c>
      <c r="K69" s="496">
        <v>384</v>
      </c>
      <c r="L69" s="496">
        <v>384</v>
      </c>
      <c r="M69" s="528">
        <v>384</v>
      </c>
      <c r="N69" s="496">
        <v>166</v>
      </c>
      <c r="O69" s="496">
        <v>166</v>
      </c>
      <c r="P69" s="496">
        <v>166</v>
      </c>
      <c r="Q69" s="496">
        <v>166</v>
      </c>
      <c r="R69" s="528">
        <v>166</v>
      </c>
      <c r="S69" s="496">
        <v>38</v>
      </c>
      <c r="T69" s="496">
        <v>38</v>
      </c>
      <c r="U69" s="496">
        <v>38</v>
      </c>
      <c r="V69" s="496">
        <v>38</v>
      </c>
      <c r="W69" s="528">
        <v>38</v>
      </c>
    </row>
    <row r="70" spans="1:23" ht="15" thickBot="1" x14ac:dyDescent="0.35">
      <c r="A70" s="1368"/>
      <c r="B70" s="1373"/>
      <c r="C70" s="139" t="s">
        <v>18</v>
      </c>
      <c r="D70" s="496">
        <v>399</v>
      </c>
      <c r="E70" s="496">
        <v>399</v>
      </c>
      <c r="F70" s="496">
        <v>399</v>
      </c>
      <c r="G70" s="496">
        <v>399</v>
      </c>
      <c r="H70" s="528">
        <v>399</v>
      </c>
      <c r="I70" s="496">
        <v>359</v>
      </c>
      <c r="J70" s="496">
        <v>359</v>
      </c>
      <c r="K70" s="496">
        <v>359</v>
      </c>
      <c r="L70" s="496">
        <v>359</v>
      </c>
      <c r="M70" s="528">
        <v>359</v>
      </c>
      <c r="N70" s="496">
        <v>169</v>
      </c>
      <c r="O70" s="496">
        <v>169</v>
      </c>
      <c r="P70" s="496">
        <v>169</v>
      </c>
      <c r="Q70" s="496">
        <v>169</v>
      </c>
      <c r="R70" s="528">
        <v>169</v>
      </c>
      <c r="S70" s="496">
        <v>39</v>
      </c>
      <c r="T70" s="496">
        <v>39</v>
      </c>
      <c r="U70" s="496">
        <v>39</v>
      </c>
      <c r="V70" s="496">
        <v>39</v>
      </c>
      <c r="W70" s="528">
        <v>39</v>
      </c>
    </row>
    <row r="71" spans="1:23" ht="15" thickBot="1" x14ac:dyDescent="0.35">
      <c r="A71" s="1368"/>
      <c r="B71" s="1373"/>
      <c r="C71" s="139" t="s">
        <v>252</v>
      </c>
      <c r="D71" s="493">
        <v>6.8719999999999999</v>
      </c>
      <c r="E71" s="496">
        <v>50</v>
      </c>
      <c r="F71" s="496">
        <v>55</v>
      </c>
      <c r="G71" s="496">
        <v>3</v>
      </c>
      <c r="H71" s="528">
        <v>3</v>
      </c>
      <c r="I71" s="493">
        <v>7.6950000000000003</v>
      </c>
      <c r="J71" s="496">
        <v>47</v>
      </c>
      <c r="K71" s="496">
        <v>50</v>
      </c>
      <c r="L71" s="496">
        <v>2</v>
      </c>
      <c r="M71" s="528">
        <v>2</v>
      </c>
      <c r="N71" s="493">
        <v>11.609</v>
      </c>
      <c r="O71" s="496">
        <v>53</v>
      </c>
      <c r="P71" s="496">
        <v>55</v>
      </c>
      <c r="Q71" s="496">
        <v>3</v>
      </c>
      <c r="R71" s="528">
        <v>3</v>
      </c>
      <c r="S71" s="493">
        <v>11.163</v>
      </c>
      <c r="T71" s="496">
        <v>72</v>
      </c>
      <c r="U71" s="496">
        <v>75</v>
      </c>
      <c r="V71" s="496">
        <v>3</v>
      </c>
      <c r="W71" s="528">
        <v>3</v>
      </c>
    </row>
    <row r="72" spans="1:23" ht="15" thickBot="1" x14ac:dyDescent="0.35">
      <c r="A72" s="1368"/>
      <c r="B72" s="1373"/>
      <c r="C72" s="139" t="s">
        <v>287</v>
      </c>
      <c r="D72" s="493">
        <v>37.839953077666102</v>
      </c>
      <c r="E72" s="493">
        <v>70.385507273732003</v>
      </c>
      <c r="F72" s="493">
        <v>78.557454962358605</v>
      </c>
      <c r="G72" s="493">
        <v>1.9529599224590599</v>
      </c>
      <c r="H72" s="701">
        <v>1.9529599224590599</v>
      </c>
      <c r="I72" s="493">
        <v>47.273440019275597</v>
      </c>
      <c r="J72" s="493">
        <v>75.521282904644806</v>
      </c>
      <c r="K72" s="493">
        <v>87.198697643463305</v>
      </c>
      <c r="L72" s="493">
        <v>2.1021594276918201</v>
      </c>
      <c r="M72" s="701">
        <v>2.1021594276918201</v>
      </c>
      <c r="N72" s="493">
        <v>48.908112740513097</v>
      </c>
      <c r="O72" s="493">
        <v>86.853635027809901</v>
      </c>
      <c r="P72" s="493">
        <v>94.236584096417005</v>
      </c>
      <c r="Q72" s="493">
        <v>2.2161277576720599</v>
      </c>
      <c r="R72" s="701">
        <v>2.2161277576720599</v>
      </c>
      <c r="S72" s="493">
        <v>43.222608383652997</v>
      </c>
      <c r="T72" s="493">
        <v>118.719707599766</v>
      </c>
      <c r="U72" s="493">
        <v>143.92311655899601</v>
      </c>
      <c r="V72" s="493">
        <v>1.8238290402225801</v>
      </c>
      <c r="W72" s="701">
        <v>1.8238290402225801</v>
      </c>
    </row>
    <row r="73" spans="1:23" x14ac:dyDescent="0.3">
      <c r="A73" s="1368"/>
      <c r="B73" s="1374"/>
      <c r="C73" s="157" t="s">
        <v>254</v>
      </c>
      <c r="D73" s="781">
        <v>3.5525066124634002</v>
      </c>
      <c r="E73" s="781">
        <v>6.6079622112191796</v>
      </c>
      <c r="F73" s="781">
        <v>7.3751644892179202</v>
      </c>
      <c r="G73" s="781">
        <v>0.18334861632021299</v>
      </c>
      <c r="H73" s="702">
        <v>0.18334861632021299</v>
      </c>
      <c r="I73" s="781">
        <v>4.6788673825951701</v>
      </c>
      <c r="J73" s="781">
        <v>7.4746848786592501</v>
      </c>
      <c r="K73" s="781">
        <v>8.6304517302405106</v>
      </c>
      <c r="L73" s="781">
        <v>0.208060280259522</v>
      </c>
      <c r="M73" s="702">
        <v>0.208060280259522</v>
      </c>
      <c r="N73" s="781">
        <v>7.0551833709449401</v>
      </c>
      <c r="O73" s="781">
        <v>12.528970905204</v>
      </c>
      <c r="P73" s="781">
        <v>13.5939897043085</v>
      </c>
      <c r="Q73" s="781">
        <v>0.31968495261249302</v>
      </c>
      <c r="R73" s="702">
        <v>0.31968495261249302</v>
      </c>
      <c r="S73" s="781">
        <v>12.979244752784901</v>
      </c>
      <c r="T73" s="781">
        <v>35.650142356961403</v>
      </c>
      <c r="U73" s="781">
        <v>43.218431863757999</v>
      </c>
      <c r="V73" s="781">
        <v>0.54767457091364502</v>
      </c>
      <c r="W73" s="702">
        <v>0.54767457091364502</v>
      </c>
    </row>
    <row r="74" spans="1:23" ht="15" thickBot="1" x14ac:dyDescent="0.35">
      <c r="A74" s="1368"/>
      <c r="B74" s="1563" t="s">
        <v>1564</v>
      </c>
      <c r="C74" s="137" t="s">
        <v>265</v>
      </c>
      <c r="D74" s="500">
        <v>18.182550004416999</v>
      </c>
      <c r="E74" s="500">
        <v>62.805919495270402</v>
      </c>
      <c r="F74" s="500">
        <v>68.186498517780706</v>
      </c>
      <c r="G74" s="500">
        <v>2.15105397003747</v>
      </c>
      <c r="H74" s="699">
        <v>2.15105397003747</v>
      </c>
      <c r="I74" s="500">
        <v>22.2857736858445</v>
      </c>
      <c r="J74" s="500">
        <v>69.919335019372994</v>
      </c>
      <c r="K74" s="500">
        <v>73.577247455667305</v>
      </c>
      <c r="L74" s="500">
        <v>2.1473670616275</v>
      </c>
      <c r="M74" s="699">
        <v>2.1473670616275</v>
      </c>
      <c r="N74" s="500">
        <v>19.396430389404699</v>
      </c>
      <c r="O74" s="500">
        <v>58.899213780430898</v>
      </c>
      <c r="P74" s="500">
        <v>60.991347047662302</v>
      </c>
      <c r="Q74" s="500">
        <v>1.7994398558648199</v>
      </c>
      <c r="R74" s="699">
        <v>1.7994398558648199</v>
      </c>
      <c r="S74" s="674">
        <v>15.487122634657201</v>
      </c>
      <c r="T74" s="500">
        <v>65.5194645858559</v>
      </c>
      <c r="U74" s="500">
        <v>69.085816002090993</v>
      </c>
      <c r="V74" s="500">
        <v>1.24536057945145</v>
      </c>
      <c r="W74" s="699">
        <v>1.24536057945145</v>
      </c>
    </row>
    <row r="75" spans="1:23" ht="15" thickBot="1" x14ac:dyDescent="0.35">
      <c r="A75" s="1368"/>
      <c r="B75" s="1373"/>
      <c r="C75" s="139" t="s">
        <v>17</v>
      </c>
      <c r="D75" s="496">
        <v>827</v>
      </c>
      <c r="E75" s="496">
        <v>827</v>
      </c>
      <c r="F75" s="496">
        <v>827</v>
      </c>
      <c r="G75" s="496">
        <v>827</v>
      </c>
      <c r="H75" s="528">
        <v>827</v>
      </c>
      <c r="I75" s="496">
        <v>683</v>
      </c>
      <c r="J75" s="496">
        <v>683</v>
      </c>
      <c r="K75" s="496">
        <v>683</v>
      </c>
      <c r="L75" s="496">
        <v>683</v>
      </c>
      <c r="M75" s="528">
        <v>683</v>
      </c>
      <c r="N75" s="496">
        <v>336</v>
      </c>
      <c r="O75" s="496">
        <v>336</v>
      </c>
      <c r="P75" s="496">
        <v>336</v>
      </c>
      <c r="Q75" s="496">
        <v>336</v>
      </c>
      <c r="R75" s="528">
        <v>336</v>
      </c>
      <c r="S75" s="529">
        <v>69</v>
      </c>
      <c r="T75" s="496">
        <v>69</v>
      </c>
      <c r="U75" s="496">
        <v>69</v>
      </c>
      <c r="V75" s="496">
        <v>69</v>
      </c>
      <c r="W75" s="528">
        <v>69</v>
      </c>
    </row>
    <row r="76" spans="1:23" ht="15" thickBot="1" x14ac:dyDescent="0.35">
      <c r="A76" s="1368"/>
      <c r="B76" s="1373"/>
      <c r="C76" s="139" t="s">
        <v>18</v>
      </c>
      <c r="D76" s="496">
        <v>867</v>
      </c>
      <c r="E76" s="496">
        <v>867</v>
      </c>
      <c r="F76" s="496">
        <v>867</v>
      </c>
      <c r="G76" s="496">
        <v>867</v>
      </c>
      <c r="H76" s="528">
        <v>867</v>
      </c>
      <c r="I76" s="496">
        <v>668</v>
      </c>
      <c r="J76" s="496">
        <v>668</v>
      </c>
      <c r="K76" s="496">
        <v>668</v>
      </c>
      <c r="L76" s="496">
        <v>668</v>
      </c>
      <c r="M76" s="528">
        <v>668</v>
      </c>
      <c r="N76" s="496">
        <v>343</v>
      </c>
      <c r="O76" s="496">
        <v>343</v>
      </c>
      <c r="P76" s="496">
        <v>343</v>
      </c>
      <c r="Q76" s="496">
        <v>343</v>
      </c>
      <c r="R76" s="528">
        <v>343</v>
      </c>
      <c r="S76" s="529">
        <v>64</v>
      </c>
      <c r="T76" s="496">
        <v>64</v>
      </c>
      <c r="U76" s="496">
        <v>64</v>
      </c>
      <c r="V76" s="496">
        <v>64</v>
      </c>
      <c r="W76" s="528">
        <v>64</v>
      </c>
    </row>
    <row r="77" spans="1:23" ht="15" thickBot="1" x14ac:dyDescent="0.35">
      <c r="A77" s="1368"/>
      <c r="B77" s="1373"/>
      <c r="C77" s="139" t="s">
        <v>252</v>
      </c>
      <c r="D77" s="493">
        <v>4.1660000000000004</v>
      </c>
      <c r="E77" s="496">
        <v>42</v>
      </c>
      <c r="F77" s="496">
        <v>45</v>
      </c>
      <c r="G77" s="496">
        <v>2</v>
      </c>
      <c r="H77" s="528">
        <v>2</v>
      </c>
      <c r="I77" s="493">
        <v>4.5090000000000003</v>
      </c>
      <c r="J77" s="496">
        <v>40</v>
      </c>
      <c r="K77" s="496">
        <v>42</v>
      </c>
      <c r="L77" s="496">
        <v>2</v>
      </c>
      <c r="M77" s="528">
        <v>2</v>
      </c>
      <c r="N77" s="496">
        <v>4</v>
      </c>
      <c r="O77" s="496">
        <v>35</v>
      </c>
      <c r="P77" s="496">
        <v>37</v>
      </c>
      <c r="Q77" s="496">
        <v>2</v>
      </c>
      <c r="R77" s="528">
        <v>2</v>
      </c>
      <c r="S77" s="661">
        <v>0.72099999999999997</v>
      </c>
      <c r="T77" s="496">
        <v>14</v>
      </c>
      <c r="U77" s="496">
        <v>14</v>
      </c>
      <c r="V77" s="496">
        <v>1</v>
      </c>
      <c r="W77" s="528">
        <v>1</v>
      </c>
    </row>
    <row r="78" spans="1:23" ht="15" thickBot="1" x14ac:dyDescent="0.35">
      <c r="A78" s="1368"/>
      <c r="B78" s="1373"/>
      <c r="C78" s="139" t="s">
        <v>287</v>
      </c>
      <c r="D78" s="493">
        <v>42.672012601113899</v>
      </c>
      <c r="E78" s="493">
        <v>79.831879437276498</v>
      </c>
      <c r="F78" s="493">
        <v>85.673872008544095</v>
      </c>
      <c r="G78" s="493">
        <v>1.8041297813205199</v>
      </c>
      <c r="H78" s="701">
        <v>1.8041297813205199</v>
      </c>
      <c r="I78" s="493">
        <v>46.973761805181098</v>
      </c>
      <c r="J78" s="493">
        <v>86.504681057347597</v>
      </c>
      <c r="K78" s="493">
        <v>91.324170389714396</v>
      </c>
      <c r="L78" s="493">
        <v>1.9354779845877901</v>
      </c>
      <c r="M78" s="701">
        <v>1.9354779845877901</v>
      </c>
      <c r="N78" s="493">
        <v>47.151316830889797</v>
      </c>
      <c r="O78" s="493">
        <v>76.572003190605102</v>
      </c>
      <c r="P78" s="493">
        <v>79.5912958580913</v>
      </c>
      <c r="Q78" s="493">
        <v>1.7870779899036999</v>
      </c>
      <c r="R78" s="701">
        <v>1.7870779899036999</v>
      </c>
      <c r="S78" s="661">
        <v>34.025787317447303</v>
      </c>
      <c r="T78" s="493">
        <v>97.458315437600106</v>
      </c>
      <c r="U78" s="493">
        <v>100.2894050318</v>
      </c>
      <c r="V78" s="493">
        <v>1.35766832596779</v>
      </c>
      <c r="W78" s="701">
        <v>1.35766832596779</v>
      </c>
    </row>
    <row r="79" spans="1:23" x14ac:dyDescent="0.3">
      <c r="A79" s="1368"/>
      <c r="B79" s="1374"/>
      <c r="C79" s="157" t="s">
        <v>254</v>
      </c>
      <c r="D79" s="781">
        <v>2.7177176287268501</v>
      </c>
      <c r="E79" s="781">
        <v>5.0843748128116104</v>
      </c>
      <c r="F79" s="781">
        <v>5.4564427146993904</v>
      </c>
      <c r="G79" s="781">
        <v>0.114902368375236</v>
      </c>
      <c r="H79" s="702">
        <v>0.114902368375236</v>
      </c>
      <c r="I79" s="781">
        <v>3.4083003849831099</v>
      </c>
      <c r="J79" s="781">
        <v>6.2765664579599303</v>
      </c>
      <c r="K79" s="781">
        <v>6.6262567257961402</v>
      </c>
      <c r="L79" s="781">
        <v>0.14043351237986801</v>
      </c>
      <c r="M79" s="702">
        <v>0.14043351237986801</v>
      </c>
      <c r="N79" s="781">
        <v>4.7743859092760301</v>
      </c>
      <c r="O79" s="781">
        <v>7.7534270016137201</v>
      </c>
      <c r="P79" s="781">
        <v>8.0591505600739701</v>
      </c>
      <c r="Q79" s="781">
        <v>0.180953588303263</v>
      </c>
      <c r="R79" s="702">
        <v>0.180953588303263</v>
      </c>
      <c r="S79" s="836">
        <v>7.9760698695511199</v>
      </c>
      <c r="T79" s="781">
        <v>22.8454473675164</v>
      </c>
      <c r="U79" s="781">
        <v>23.5090901570168</v>
      </c>
      <c r="V79" s="781">
        <v>0.318254426460926</v>
      </c>
      <c r="W79" s="702">
        <v>0.318254426460926</v>
      </c>
    </row>
    <row r="80" spans="1:23" ht="15" thickBot="1" x14ac:dyDescent="0.35">
      <c r="A80" s="1368"/>
      <c r="B80" s="1563" t="s">
        <v>546</v>
      </c>
      <c r="C80" s="137" t="s">
        <v>265</v>
      </c>
      <c r="D80" s="674">
        <v>5.9098814503897303</v>
      </c>
      <c r="E80" s="674">
        <v>34.801708595984501</v>
      </c>
      <c r="F80" s="674">
        <v>34.801708595984501</v>
      </c>
      <c r="G80" s="674">
        <v>0.978151427868171</v>
      </c>
      <c r="H80" s="1121">
        <v>0.978151427868171</v>
      </c>
      <c r="I80" s="674">
        <v>35.175902867652503</v>
      </c>
      <c r="J80" s="674">
        <v>77.791022935199905</v>
      </c>
      <c r="K80" s="674">
        <v>78.746165122690797</v>
      </c>
      <c r="L80" s="500">
        <v>3.7314781474641099</v>
      </c>
      <c r="M80" s="699">
        <v>3.7314781474641099</v>
      </c>
      <c r="N80" s="674">
        <v>14.4834565723471</v>
      </c>
      <c r="O80" s="674">
        <v>53.829650697725299</v>
      </c>
      <c r="P80" s="674">
        <v>68.344214747708605</v>
      </c>
      <c r="Q80" s="674">
        <v>1.73387163552348</v>
      </c>
      <c r="R80" s="1121">
        <v>1.73387163552348</v>
      </c>
      <c r="S80" s="675">
        <v>0</v>
      </c>
      <c r="T80" s="675">
        <v>0</v>
      </c>
      <c r="U80" s="675">
        <v>0</v>
      </c>
      <c r="V80" s="675">
        <v>0</v>
      </c>
      <c r="W80" s="882">
        <v>0</v>
      </c>
    </row>
    <row r="81" spans="1:23" ht="15" thickBot="1" x14ac:dyDescent="0.35">
      <c r="A81" s="1368"/>
      <c r="B81" s="1373"/>
      <c r="C81" s="139" t="s">
        <v>17</v>
      </c>
      <c r="D81" s="529">
        <v>8</v>
      </c>
      <c r="E81" s="529">
        <v>8</v>
      </c>
      <c r="F81" s="529">
        <v>8</v>
      </c>
      <c r="G81" s="529">
        <v>8</v>
      </c>
      <c r="H81" s="895">
        <v>8</v>
      </c>
      <c r="I81" s="529">
        <v>9</v>
      </c>
      <c r="J81" s="529">
        <v>9</v>
      </c>
      <c r="K81" s="529">
        <v>9</v>
      </c>
      <c r="L81" s="496">
        <v>9</v>
      </c>
      <c r="M81" s="528">
        <v>9</v>
      </c>
      <c r="N81" s="529">
        <v>11</v>
      </c>
      <c r="O81" s="529">
        <v>11</v>
      </c>
      <c r="P81" s="529">
        <v>11</v>
      </c>
      <c r="Q81" s="529">
        <v>11</v>
      </c>
      <c r="R81" s="895">
        <v>11</v>
      </c>
      <c r="S81" s="653">
        <v>0</v>
      </c>
      <c r="T81" s="653">
        <v>0</v>
      </c>
      <c r="U81" s="653">
        <v>0</v>
      </c>
      <c r="V81" s="653">
        <v>0</v>
      </c>
      <c r="W81" s="883">
        <v>0</v>
      </c>
    </row>
    <row r="82" spans="1:23" ht="15" thickBot="1" x14ac:dyDescent="0.35">
      <c r="A82" s="1368"/>
      <c r="B82" s="1373"/>
      <c r="C82" s="139" t="s">
        <v>18</v>
      </c>
      <c r="D82" s="529">
        <v>8</v>
      </c>
      <c r="E82" s="529">
        <v>8</v>
      </c>
      <c r="F82" s="529">
        <v>8</v>
      </c>
      <c r="G82" s="529">
        <v>8</v>
      </c>
      <c r="H82" s="895">
        <v>8</v>
      </c>
      <c r="I82" s="529">
        <v>9</v>
      </c>
      <c r="J82" s="529">
        <v>9</v>
      </c>
      <c r="K82" s="529">
        <v>9</v>
      </c>
      <c r="L82" s="496">
        <v>9</v>
      </c>
      <c r="M82" s="528">
        <v>9</v>
      </c>
      <c r="N82" s="529">
        <v>7</v>
      </c>
      <c r="O82" s="529">
        <v>7</v>
      </c>
      <c r="P82" s="529">
        <v>7</v>
      </c>
      <c r="Q82" s="529">
        <v>7</v>
      </c>
      <c r="R82" s="895">
        <v>7</v>
      </c>
      <c r="S82" s="653">
        <v>0</v>
      </c>
      <c r="T82" s="653">
        <v>0</v>
      </c>
      <c r="U82" s="653">
        <v>0</v>
      </c>
      <c r="V82" s="653">
        <v>0</v>
      </c>
      <c r="W82" s="883">
        <v>0</v>
      </c>
    </row>
    <row r="83" spans="1:23" ht="15" thickBot="1" x14ac:dyDescent="0.35">
      <c r="A83" s="1368"/>
      <c r="B83" s="1373"/>
      <c r="C83" s="139" t="s">
        <v>252</v>
      </c>
      <c r="D83" s="529">
        <v>1</v>
      </c>
      <c r="E83" s="529">
        <v>45</v>
      </c>
      <c r="F83" s="529">
        <v>45</v>
      </c>
      <c r="G83" s="529">
        <v>1</v>
      </c>
      <c r="H83" s="895">
        <v>1</v>
      </c>
      <c r="I83" s="661">
        <v>9.3390000000000004</v>
      </c>
      <c r="J83" s="529">
        <v>40</v>
      </c>
      <c r="K83" s="529">
        <v>40</v>
      </c>
      <c r="L83" s="496">
        <v>4</v>
      </c>
      <c r="M83" s="528">
        <v>4</v>
      </c>
      <c r="N83" s="661">
        <v>1.476</v>
      </c>
      <c r="O83" s="529">
        <v>30</v>
      </c>
      <c r="P83" s="529">
        <v>30</v>
      </c>
      <c r="Q83" s="529">
        <v>1</v>
      </c>
      <c r="R83" s="895">
        <v>1</v>
      </c>
      <c r="S83" s="653">
        <v>0</v>
      </c>
      <c r="T83" s="653">
        <v>0</v>
      </c>
      <c r="U83" s="653">
        <v>0</v>
      </c>
      <c r="V83" s="653">
        <v>0</v>
      </c>
      <c r="W83" s="883">
        <v>0</v>
      </c>
    </row>
    <row r="84" spans="1:23" ht="15" thickBot="1" x14ac:dyDescent="0.35">
      <c r="A84" s="1368"/>
      <c r="B84" s="1373"/>
      <c r="C84" s="139" t="s">
        <v>287</v>
      </c>
      <c r="D84" s="661">
        <v>14.509652798587201</v>
      </c>
      <c r="E84" s="661">
        <v>42.324943637647202</v>
      </c>
      <c r="F84" s="661">
        <v>42.324943637647202</v>
      </c>
      <c r="G84" s="661">
        <v>1.26940661613213</v>
      </c>
      <c r="H84" s="896">
        <v>1.26940661613213</v>
      </c>
      <c r="I84" s="661">
        <v>64.595310773194797</v>
      </c>
      <c r="J84" s="661">
        <v>95.317246019844504</v>
      </c>
      <c r="K84" s="661">
        <v>97.839232169972504</v>
      </c>
      <c r="L84" s="493">
        <v>1.2985764489304199</v>
      </c>
      <c r="M84" s="701">
        <v>1.2985764489304199</v>
      </c>
      <c r="N84" s="661">
        <v>24.0035256431952</v>
      </c>
      <c r="O84" s="661">
        <v>72.369867830852996</v>
      </c>
      <c r="P84" s="661">
        <v>94.835255473898997</v>
      </c>
      <c r="Q84" s="661">
        <v>2.0990551491136</v>
      </c>
      <c r="R84" s="896">
        <v>2.0990551491136</v>
      </c>
      <c r="S84" s="653">
        <v>0</v>
      </c>
      <c r="T84" s="653">
        <v>0</v>
      </c>
      <c r="U84" s="653">
        <v>0</v>
      </c>
      <c r="V84" s="653">
        <v>0</v>
      </c>
      <c r="W84" s="883">
        <v>0</v>
      </c>
    </row>
    <row r="85" spans="1:23" x14ac:dyDescent="0.3">
      <c r="A85" s="1369"/>
      <c r="B85" s="1374"/>
      <c r="C85" s="157" t="s">
        <v>254</v>
      </c>
      <c r="D85" s="836">
        <v>9.6201707497173796</v>
      </c>
      <c r="E85" s="836">
        <v>28.062227981497699</v>
      </c>
      <c r="F85" s="836">
        <v>28.062227981497699</v>
      </c>
      <c r="G85" s="836">
        <v>0.84164029060716905</v>
      </c>
      <c r="H85" s="897">
        <v>0.84164029060716905</v>
      </c>
      <c r="I85" s="836">
        <v>40.378528764324102</v>
      </c>
      <c r="J85" s="836">
        <v>59.582810487004799</v>
      </c>
      <c r="K85" s="836">
        <v>61.1593040294498</v>
      </c>
      <c r="L85" s="781">
        <v>0.81174013822640401</v>
      </c>
      <c r="M85" s="702">
        <v>0.81174013822640401</v>
      </c>
      <c r="N85" s="836">
        <v>17.0136215941518</v>
      </c>
      <c r="O85" s="836">
        <v>51.295529015004</v>
      </c>
      <c r="P85" s="836">
        <v>67.218923353246794</v>
      </c>
      <c r="Q85" s="836">
        <v>1.4878035228295201</v>
      </c>
      <c r="R85" s="897">
        <v>1.4878035228295201</v>
      </c>
      <c r="S85" s="834">
        <v>0</v>
      </c>
      <c r="T85" s="834">
        <v>0</v>
      </c>
      <c r="U85" s="834">
        <v>0</v>
      </c>
      <c r="V85" s="834">
        <v>0</v>
      </c>
      <c r="W85" s="892">
        <v>0</v>
      </c>
    </row>
    <row r="86" spans="1:23" ht="15" thickBot="1" x14ac:dyDescent="0.35">
      <c r="A86" s="1368" t="s">
        <v>512</v>
      </c>
      <c r="B86" s="1373" t="s">
        <v>513</v>
      </c>
      <c r="C86" s="139" t="s">
        <v>265</v>
      </c>
      <c r="D86" s="493">
        <v>20.690379680484501</v>
      </c>
      <c r="E86" s="493">
        <v>67.179736739318898</v>
      </c>
      <c r="F86" s="493">
        <v>73.425859872811998</v>
      </c>
      <c r="G86" s="493">
        <v>2.63920653098217</v>
      </c>
      <c r="H86" s="701">
        <v>2.63920653098217</v>
      </c>
      <c r="I86" s="500">
        <v>26.5907589180262</v>
      </c>
      <c r="J86" s="500">
        <v>69.984376281130096</v>
      </c>
      <c r="K86" s="500">
        <v>75.367582942872005</v>
      </c>
      <c r="L86" s="500">
        <v>2.54222755718764</v>
      </c>
      <c r="M86" s="699">
        <v>2.54222755718764</v>
      </c>
      <c r="N86" s="500">
        <v>32.878630278267103</v>
      </c>
      <c r="O86" s="500">
        <v>73.936828165060007</v>
      </c>
      <c r="P86" s="500">
        <v>80.092211459124698</v>
      </c>
      <c r="Q86" s="500">
        <v>2.4981622669104002</v>
      </c>
      <c r="R86" s="699">
        <v>2.4981622669104002</v>
      </c>
      <c r="S86" s="500">
        <v>26.098508679463801</v>
      </c>
      <c r="T86" s="500">
        <v>77.650313481142703</v>
      </c>
      <c r="U86" s="500">
        <v>90.251889879841201</v>
      </c>
      <c r="V86" s="500">
        <v>2.5035437951804198</v>
      </c>
      <c r="W86" s="699">
        <v>2.5169767059744399</v>
      </c>
    </row>
    <row r="87" spans="1:23" ht="15" thickBot="1" x14ac:dyDescent="0.35">
      <c r="A87" s="1368"/>
      <c r="B87" s="1564"/>
      <c r="C87" s="139" t="s">
        <v>17</v>
      </c>
      <c r="D87" s="496">
        <v>716</v>
      </c>
      <c r="E87" s="496">
        <v>716</v>
      </c>
      <c r="F87" s="496">
        <v>716</v>
      </c>
      <c r="G87" s="496">
        <v>716</v>
      </c>
      <c r="H87" s="528">
        <v>716</v>
      </c>
      <c r="I87" s="496">
        <v>673</v>
      </c>
      <c r="J87" s="496">
        <v>673</v>
      </c>
      <c r="K87" s="496">
        <v>673</v>
      </c>
      <c r="L87" s="496">
        <v>673</v>
      </c>
      <c r="M87" s="528">
        <v>673</v>
      </c>
      <c r="N87" s="496">
        <v>317</v>
      </c>
      <c r="O87" s="496">
        <v>317</v>
      </c>
      <c r="P87" s="496">
        <v>317</v>
      </c>
      <c r="Q87" s="496">
        <v>317</v>
      </c>
      <c r="R87" s="528">
        <v>317</v>
      </c>
      <c r="S87" s="496">
        <v>60</v>
      </c>
      <c r="T87" s="496">
        <v>60</v>
      </c>
      <c r="U87" s="496">
        <v>60</v>
      </c>
      <c r="V87" s="496">
        <v>60</v>
      </c>
      <c r="W87" s="528">
        <v>60</v>
      </c>
    </row>
    <row r="88" spans="1:23" ht="15" thickBot="1" x14ac:dyDescent="0.35">
      <c r="A88" s="1368"/>
      <c r="B88" s="1564"/>
      <c r="C88" s="139" t="s">
        <v>18</v>
      </c>
      <c r="D88" s="496">
        <v>706</v>
      </c>
      <c r="E88" s="496">
        <v>706</v>
      </c>
      <c r="F88" s="496">
        <v>706</v>
      </c>
      <c r="G88" s="496">
        <v>706</v>
      </c>
      <c r="H88" s="528">
        <v>706</v>
      </c>
      <c r="I88" s="496">
        <v>630</v>
      </c>
      <c r="J88" s="496">
        <v>630</v>
      </c>
      <c r="K88" s="496">
        <v>630</v>
      </c>
      <c r="L88" s="496">
        <v>630</v>
      </c>
      <c r="M88" s="528">
        <v>630</v>
      </c>
      <c r="N88" s="496">
        <v>306</v>
      </c>
      <c r="O88" s="496">
        <v>306</v>
      </c>
      <c r="P88" s="496">
        <v>306</v>
      </c>
      <c r="Q88" s="496">
        <v>306</v>
      </c>
      <c r="R88" s="528">
        <v>306</v>
      </c>
      <c r="S88" s="496">
        <v>65</v>
      </c>
      <c r="T88" s="496">
        <v>65</v>
      </c>
      <c r="U88" s="496">
        <v>65</v>
      </c>
      <c r="V88" s="496">
        <v>65</v>
      </c>
      <c r="W88" s="528">
        <v>65</v>
      </c>
    </row>
    <row r="89" spans="1:23" ht="15" thickBot="1" x14ac:dyDescent="0.35">
      <c r="A89" s="1368"/>
      <c r="B89" s="1564"/>
      <c r="C89" s="139" t="s">
        <v>252</v>
      </c>
      <c r="D89" s="493">
        <v>5.83</v>
      </c>
      <c r="E89" s="496">
        <v>50</v>
      </c>
      <c r="F89" s="496">
        <v>53</v>
      </c>
      <c r="G89" s="496">
        <v>2</v>
      </c>
      <c r="H89" s="528">
        <v>2</v>
      </c>
      <c r="I89" s="493">
        <v>7.8819999999999997</v>
      </c>
      <c r="J89" s="496">
        <v>45</v>
      </c>
      <c r="K89" s="496">
        <v>47</v>
      </c>
      <c r="L89" s="496">
        <v>2</v>
      </c>
      <c r="M89" s="528">
        <v>2</v>
      </c>
      <c r="N89" s="493">
        <v>11.544</v>
      </c>
      <c r="O89" s="496">
        <v>52</v>
      </c>
      <c r="P89" s="496">
        <v>55</v>
      </c>
      <c r="Q89" s="496">
        <v>2</v>
      </c>
      <c r="R89" s="528">
        <v>2</v>
      </c>
      <c r="S89" s="493">
        <v>8.6259999999999994</v>
      </c>
      <c r="T89" s="496">
        <v>40</v>
      </c>
      <c r="U89" s="496">
        <v>40</v>
      </c>
      <c r="V89" s="496">
        <v>2</v>
      </c>
      <c r="W89" s="528">
        <v>2</v>
      </c>
    </row>
    <row r="90" spans="1:23" ht="15" thickBot="1" x14ac:dyDescent="0.35">
      <c r="A90" s="1368"/>
      <c r="B90" s="1564"/>
      <c r="C90" s="139" t="s">
        <v>287</v>
      </c>
      <c r="D90" s="493">
        <v>40.939074347540902</v>
      </c>
      <c r="E90" s="493">
        <v>79.306387762949399</v>
      </c>
      <c r="F90" s="493">
        <v>84.993226676350602</v>
      </c>
      <c r="G90" s="493">
        <v>2.0582808529789798</v>
      </c>
      <c r="H90" s="701">
        <v>2.0582808529789798</v>
      </c>
      <c r="I90" s="493">
        <v>48.033094696513999</v>
      </c>
      <c r="J90" s="493">
        <v>85.114069338399105</v>
      </c>
      <c r="K90" s="493">
        <v>91.518293653803795</v>
      </c>
      <c r="L90" s="493">
        <v>2.0464059189338299</v>
      </c>
      <c r="M90" s="701">
        <v>2.0464059189338299</v>
      </c>
      <c r="N90" s="493">
        <v>55.369399835437299</v>
      </c>
      <c r="O90" s="493">
        <v>86.874689955878694</v>
      </c>
      <c r="P90" s="493">
        <v>94.495379001012395</v>
      </c>
      <c r="Q90" s="493">
        <v>1.9880977123292001</v>
      </c>
      <c r="R90" s="701">
        <v>1.9880977123292001</v>
      </c>
      <c r="S90" s="493">
        <v>38.865276784827302</v>
      </c>
      <c r="T90" s="493">
        <v>107.715317563173</v>
      </c>
      <c r="U90" s="493">
        <v>129.56312183766599</v>
      </c>
      <c r="V90" s="493">
        <v>2.0245819539707002</v>
      </c>
      <c r="W90" s="701">
        <v>2.03794586075069</v>
      </c>
    </row>
    <row r="91" spans="1:23" x14ac:dyDescent="0.3">
      <c r="A91" s="1368"/>
      <c r="B91" s="1565"/>
      <c r="C91" s="157" t="s">
        <v>254</v>
      </c>
      <c r="D91" s="781">
        <v>2.8893917067534201</v>
      </c>
      <c r="E91" s="781">
        <v>5.5972740651035604</v>
      </c>
      <c r="F91" s="781">
        <v>5.9986389092261501</v>
      </c>
      <c r="G91" s="781">
        <v>0.145269030175912</v>
      </c>
      <c r="H91" s="702">
        <v>0.145269030175912</v>
      </c>
      <c r="I91" s="781">
        <v>3.5887321662986098</v>
      </c>
      <c r="J91" s="781">
        <v>6.35919047834017</v>
      </c>
      <c r="K91" s="781">
        <v>6.8376740311093096</v>
      </c>
      <c r="L91" s="781">
        <v>0.15289464051781601</v>
      </c>
      <c r="M91" s="702">
        <v>0.15289464051781601</v>
      </c>
      <c r="N91" s="781">
        <v>5.9358081598527903</v>
      </c>
      <c r="O91" s="781">
        <v>9.3132938962207792</v>
      </c>
      <c r="P91" s="781">
        <v>10.130260458116799</v>
      </c>
      <c r="Q91" s="781">
        <v>0.213131561087927</v>
      </c>
      <c r="R91" s="702">
        <v>0.213131561087927</v>
      </c>
      <c r="S91" s="781">
        <v>9.0401542384288103</v>
      </c>
      <c r="T91" s="781">
        <v>25.054834679385799</v>
      </c>
      <c r="U91" s="781">
        <v>30.136685028886799</v>
      </c>
      <c r="V91" s="781">
        <v>0.470922495510951</v>
      </c>
      <c r="W91" s="702">
        <v>0.47403097146978501</v>
      </c>
    </row>
    <row r="92" spans="1:23" ht="15" thickBot="1" x14ac:dyDescent="0.35">
      <c r="A92" s="1368"/>
      <c r="B92" s="1563" t="s">
        <v>514</v>
      </c>
      <c r="C92" s="137" t="s">
        <v>265</v>
      </c>
      <c r="D92" s="500">
        <v>19.2482460146081</v>
      </c>
      <c r="E92" s="500">
        <v>67.259157296637099</v>
      </c>
      <c r="F92" s="500">
        <v>74.572288803217404</v>
      </c>
      <c r="G92" s="500">
        <v>2.3466820924011298</v>
      </c>
      <c r="H92" s="699">
        <v>2.3466820924011298</v>
      </c>
      <c r="I92" s="500">
        <v>23.824929629154202</v>
      </c>
      <c r="J92" s="500">
        <v>75.257503112754506</v>
      </c>
      <c r="K92" s="500">
        <v>79.333313500817496</v>
      </c>
      <c r="L92" s="500">
        <v>2.2683294777614802</v>
      </c>
      <c r="M92" s="699">
        <v>2.2750897306950799</v>
      </c>
      <c r="N92" s="500">
        <v>19.2305858093737</v>
      </c>
      <c r="O92" s="500">
        <v>62.755533662494003</v>
      </c>
      <c r="P92" s="500">
        <v>64.685884270117597</v>
      </c>
      <c r="Q92" s="500">
        <v>2.0206291410816899</v>
      </c>
      <c r="R92" s="699">
        <v>2.0206291410816899</v>
      </c>
      <c r="S92" s="674">
        <v>23.036007415020599</v>
      </c>
      <c r="T92" s="500">
        <v>66.051362417547907</v>
      </c>
      <c r="U92" s="500">
        <v>68.960217856741096</v>
      </c>
      <c r="V92" s="500">
        <v>1.5661512165514799</v>
      </c>
      <c r="W92" s="699">
        <v>1.5661512165514799</v>
      </c>
    </row>
    <row r="93" spans="1:23" ht="15" thickBot="1" x14ac:dyDescent="0.35">
      <c r="A93" s="1368"/>
      <c r="B93" s="1373"/>
      <c r="C93" s="139" t="s">
        <v>17</v>
      </c>
      <c r="D93" s="496">
        <v>354</v>
      </c>
      <c r="E93" s="496">
        <v>354</v>
      </c>
      <c r="F93" s="496">
        <v>354</v>
      </c>
      <c r="G93" s="496">
        <v>354</v>
      </c>
      <c r="H93" s="528">
        <v>354</v>
      </c>
      <c r="I93" s="496">
        <v>297</v>
      </c>
      <c r="J93" s="496">
        <v>297</v>
      </c>
      <c r="K93" s="496">
        <v>297</v>
      </c>
      <c r="L93" s="496">
        <v>297</v>
      </c>
      <c r="M93" s="528">
        <v>297</v>
      </c>
      <c r="N93" s="496">
        <v>166</v>
      </c>
      <c r="O93" s="496">
        <v>166</v>
      </c>
      <c r="P93" s="496">
        <v>166</v>
      </c>
      <c r="Q93" s="496">
        <v>166</v>
      </c>
      <c r="R93" s="528">
        <v>166</v>
      </c>
      <c r="S93" s="529">
        <v>60</v>
      </c>
      <c r="T93" s="496">
        <v>60</v>
      </c>
      <c r="U93" s="496">
        <v>60</v>
      </c>
      <c r="V93" s="496">
        <v>60</v>
      </c>
      <c r="W93" s="528">
        <v>60</v>
      </c>
    </row>
    <row r="94" spans="1:23" ht="15" thickBot="1" x14ac:dyDescent="0.35">
      <c r="A94" s="1368"/>
      <c r="B94" s="1373"/>
      <c r="C94" s="139" t="s">
        <v>18</v>
      </c>
      <c r="D94" s="496">
        <v>291</v>
      </c>
      <c r="E94" s="496">
        <v>291</v>
      </c>
      <c r="F94" s="496">
        <v>291</v>
      </c>
      <c r="G94" s="496">
        <v>291</v>
      </c>
      <c r="H94" s="528">
        <v>291</v>
      </c>
      <c r="I94" s="496">
        <v>250</v>
      </c>
      <c r="J94" s="496">
        <v>250</v>
      </c>
      <c r="K94" s="496">
        <v>250</v>
      </c>
      <c r="L94" s="496">
        <v>250</v>
      </c>
      <c r="M94" s="528">
        <v>250</v>
      </c>
      <c r="N94" s="496">
        <v>149</v>
      </c>
      <c r="O94" s="496">
        <v>149</v>
      </c>
      <c r="P94" s="496">
        <v>149</v>
      </c>
      <c r="Q94" s="496">
        <v>149</v>
      </c>
      <c r="R94" s="528">
        <v>149</v>
      </c>
      <c r="S94" s="529">
        <v>49</v>
      </c>
      <c r="T94" s="496">
        <v>49</v>
      </c>
      <c r="U94" s="496">
        <v>49</v>
      </c>
      <c r="V94" s="496">
        <v>49</v>
      </c>
      <c r="W94" s="528">
        <v>49</v>
      </c>
    </row>
    <row r="95" spans="1:23" ht="15" thickBot="1" x14ac:dyDescent="0.35">
      <c r="A95" s="1368"/>
      <c r="B95" s="1373"/>
      <c r="C95" s="139" t="s">
        <v>252</v>
      </c>
      <c r="D95" s="493">
        <v>4.992</v>
      </c>
      <c r="E95" s="496">
        <v>47</v>
      </c>
      <c r="F95" s="496">
        <v>50</v>
      </c>
      <c r="G95" s="496">
        <v>2</v>
      </c>
      <c r="H95" s="528">
        <v>2</v>
      </c>
      <c r="I95" s="493">
        <v>5.4459999999999997</v>
      </c>
      <c r="J95" s="496">
        <v>40</v>
      </c>
      <c r="K95" s="496">
        <v>45</v>
      </c>
      <c r="L95" s="496">
        <v>2</v>
      </c>
      <c r="M95" s="528">
        <v>2</v>
      </c>
      <c r="N95" s="493">
        <v>2.8</v>
      </c>
      <c r="O95" s="496">
        <v>35</v>
      </c>
      <c r="P95" s="496">
        <v>35</v>
      </c>
      <c r="Q95" s="496">
        <v>2</v>
      </c>
      <c r="R95" s="528">
        <v>2</v>
      </c>
      <c r="S95" s="661">
        <v>2.1760000000000002</v>
      </c>
      <c r="T95" s="496">
        <v>10</v>
      </c>
      <c r="U95" s="496">
        <v>10</v>
      </c>
      <c r="V95" s="496">
        <v>2</v>
      </c>
      <c r="W95" s="528">
        <v>2</v>
      </c>
    </row>
    <row r="96" spans="1:23" ht="15" thickBot="1" x14ac:dyDescent="0.35">
      <c r="A96" s="1368"/>
      <c r="B96" s="1373"/>
      <c r="C96" s="139" t="s">
        <v>287</v>
      </c>
      <c r="D96" s="493">
        <v>45.253913779109901</v>
      </c>
      <c r="E96" s="493">
        <v>85.146881008468398</v>
      </c>
      <c r="F96" s="493">
        <v>92.250507772358304</v>
      </c>
      <c r="G96" s="493">
        <v>1.69282270742685</v>
      </c>
      <c r="H96" s="701">
        <v>1.69282270742685</v>
      </c>
      <c r="I96" s="493">
        <v>55.380536591443999</v>
      </c>
      <c r="J96" s="493">
        <v>102.087371264054</v>
      </c>
      <c r="K96" s="493">
        <v>108.44456529675</v>
      </c>
      <c r="L96" s="493">
        <v>1.8764092372001699</v>
      </c>
      <c r="M96" s="701">
        <v>1.87723483429114</v>
      </c>
      <c r="N96" s="493">
        <v>45.454582147718398</v>
      </c>
      <c r="O96" s="493">
        <v>83.139480679584295</v>
      </c>
      <c r="P96" s="493">
        <v>86.775018330906803</v>
      </c>
      <c r="Q96" s="493">
        <v>2.0945541399621699</v>
      </c>
      <c r="R96" s="701">
        <v>2.0945541399621699</v>
      </c>
      <c r="S96" s="661">
        <v>49.941123607698998</v>
      </c>
      <c r="T96" s="493">
        <v>99.532114859185398</v>
      </c>
      <c r="U96" s="493">
        <v>103.812176423105</v>
      </c>
      <c r="V96" s="493">
        <v>1.65595205949713</v>
      </c>
      <c r="W96" s="701">
        <v>1.65595205949713</v>
      </c>
    </row>
    <row r="97" spans="1:23" x14ac:dyDescent="0.3">
      <c r="A97" s="1368"/>
      <c r="B97" s="1374"/>
      <c r="C97" s="157" t="s">
        <v>254</v>
      </c>
      <c r="D97" s="781">
        <v>4.9748547380367398</v>
      </c>
      <c r="E97" s="781">
        <v>9.3603697236363406</v>
      </c>
      <c r="F97" s="781">
        <v>10.141285854693599</v>
      </c>
      <c r="G97" s="781">
        <v>0.186095441552421</v>
      </c>
      <c r="H97" s="702">
        <v>0.186095441552421</v>
      </c>
      <c r="I97" s="781">
        <v>6.5683745344742999</v>
      </c>
      <c r="J97" s="781">
        <v>12.1080099791925</v>
      </c>
      <c r="K97" s="781">
        <v>12.8620010736292</v>
      </c>
      <c r="L97" s="781">
        <v>0.222550365317011</v>
      </c>
      <c r="M97" s="702">
        <v>0.22264828475300399</v>
      </c>
      <c r="N97" s="781">
        <v>6.9832130033262301</v>
      </c>
      <c r="O97" s="781">
        <v>12.772765145759999</v>
      </c>
      <c r="P97" s="781">
        <v>13.331294838504601</v>
      </c>
      <c r="Q97" s="781">
        <v>0.32178752977688002</v>
      </c>
      <c r="R97" s="702">
        <v>0.32178752977688002</v>
      </c>
      <c r="S97" s="836">
        <v>13.3792270145026</v>
      </c>
      <c r="T97" s="781">
        <v>26.664653570775801</v>
      </c>
      <c r="U97" s="781">
        <v>27.8112820637499</v>
      </c>
      <c r="V97" s="781">
        <v>0.443629556739282</v>
      </c>
      <c r="W97" s="702">
        <v>0.443629556739282</v>
      </c>
    </row>
    <row r="98" spans="1:23" ht="15" thickBot="1" x14ac:dyDescent="0.35">
      <c r="A98" s="1368"/>
      <c r="B98" s="1563" t="s">
        <v>515</v>
      </c>
      <c r="C98" s="137" t="s">
        <v>265</v>
      </c>
      <c r="D98" s="500">
        <v>27.774091367209301</v>
      </c>
      <c r="E98" s="500">
        <v>70.278064070675995</v>
      </c>
      <c r="F98" s="500">
        <v>76.518047705351904</v>
      </c>
      <c r="G98" s="500">
        <v>2.67873012860864</v>
      </c>
      <c r="H98" s="699">
        <v>2.6827593608101301</v>
      </c>
      <c r="I98" s="500">
        <v>35.559469724814001</v>
      </c>
      <c r="J98" s="500">
        <v>81.796941222523301</v>
      </c>
      <c r="K98" s="500">
        <v>85.869663185211905</v>
      </c>
      <c r="L98" s="500">
        <v>2.6448907055644399</v>
      </c>
      <c r="M98" s="699">
        <v>2.65137811586539</v>
      </c>
      <c r="N98" s="500">
        <v>34.806760629501298</v>
      </c>
      <c r="O98" s="500">
        <v>75.492418292479499</v>
      </c>
      <c r="P98" s="500">
        <v>80.3779793547276</v>
      </c>
      <c r="Q98" s="500">
        <v>2.5664319926679</v>
      </c>
      <c r="R98" s="699">
        <v>2.5664319926679</v>
      </c>
      <c r="S98" s="500">
        <v>39.246468549517999</v>
      </c>
      <c r="T98" s="500">
        <v>80.101926187889902</v>
      </c>
      <c r="U98" s="500">
        <v>85.540959699531101</v>
      </c>
      <c r="V98" s="500">
        <v>2.5425250065212901</v>
      </c>
      <c r="W98" s="699">
        <v>2.5695950201344901</v>
      </c>
    </row>
    <row r="99" spans="1:23" ht="15" thickBot="1" x14ac:dyDescent="0.35">
      <c r="A99" s="1368"/>
      <c r="B99" s="1373"/>
      <c r="C99" s="139" t="s">
        <v>17</v>
      </c>
      <c r="D99" s="496">
        <v>861</v>
      </c>
      <c r="E99" s="496">
        <v>861</v>
      </c>
      <c r="F99" s="496">
        <v>861</v>
      </c>
      <c r="G99" s="496">
        <v>861</v>
      </c>
      <c r="H99" s="528">
        <v>861</v>
      </c>
      <c r="I99" s="496">
        <v>566</v>
      </c>
      <c r="J99" s="496">
        <v>566</v>
      </c>
      <c r="K99" s="496">
        <v>566</v>
      </c>
      <c r="L99" s="496">
        <v>566</v>
      </c>
      <c r="M99" s="528">
        <v>566</v>
      </c>
      <c r="N99" s="496">
        <v>313</v>
      </c>
      <c r="O99" s="496">
        <v>313</v>
      </c>
      <c r="P99" s="496">
        <v>313</v>
      </c>
      <c r="Q99" s="496">
        <v>313</v>
      </c>
      <c r="R99" s="528">
        <v>313</v>
      </c>
      <c r="S99" s="496">
        <v>99</v>
      </c>
      <c r="T99" s="496">
        <v>99</v>
      </c>
      <c r="U99" s="496">
        <v>99</v>
      </c>
      <c r="V99" s="496">
        <v>99</v>
      </c>
      <c r="W99" s="528">
        <v>99</v>
      </c>
    </row>
    <row r="100" spans="1:23" ht="15" thickBot="1" x14ac:dyDescent="0.35">
      <c r="A100" s="1368"/>
      <c r="B100" s="1373"/>
      <c r="C100" s="139" t="s">
        <v>18</v>
      </c>
      <c r="D100" s="496">
        <v>759</v>
      </c>
      <c r="E100" s="496">
        <v>759</v>
      </c>
      <c r="F100" s="496">
        <v>759</v>
      </c>
      <c r="G100" s="496">
        <v>759</v>
      </c>
      <c r="H100" s="528">
        <v>759</v>
      </c>
      <c r="I100" s="496">
        <v>495</v>
      </c>
      <c r="J100" s="496">
        <v>495</v>
      </c>
      <c r="K100" s="496">
        <v>495</v>
      </c>
      <c r="L100" s="496">
        <v>495</v>
      </c>
      <c r="M100" s="528">
        <v>495</v>
      </c>
      <c r="N100" s="496">
        <v>277</v>
      </c>
      <c r="O100" s="496">
        <v>277</v>
      </c>
      <c r="P100" s="496">
        <v>277</v>
      </c>
      <c r="Q100" s="496">
        <v>277</v>
      </c>
      <c r="R100" s="528">
        <v>277</v>
      </c>
      <c r="S100" s="496">
        <v>73</v>
      </c>
      <c r="T100" s="496">
        <v>73</v>
      </c>
      <c r="U100" s="496">
        <v>73</v>
      </c>
      <c r="V100" s="496">
        <v>73</v>
      </c>
      <c r="W100" s="528">
        <v>73</v>
      </c>
    </row>
    <row r="101" spans="1:23" ht="15" thickBot="1" x14ac:dyDescent="0.35">
      <c r="A101" s="1368"/>
      <c r="B101" s="1373"/>
      <c r="C101" s="139" t="s">
        <v>252</v>
      </c>
      <c r="D101" s="493">
        <v>8.0280000000000005</v>
      </c>
      <c r="E101" s="496">
        <v>50</v>
      </c>
      <c r="F101" s="496">
        <v>56</v>
      </c>
      <c r="G101" s="496">
        <v>2</v>
      </c>
      <c r="H101" s="528">
        <v>2</v>
      </c>
      <c r="I101" s="493">
        <v>12.598000000000001</v>
      </c>
      <c r="J101" s="496">
        <v>60</v>
      </c>
      <c r="K101" s="496">
        <v>60</v>
      </c>
      <c r="L101" s="496">
        <v>2</v>
      </c>
      <c r="M101" s="528">
        <v>2</v>
      </c>
      <c r="N101" s="493">
        <v>16.378</v>
      </c>
      <c r="O101" s="496">
        <v>57</v>
      </c>
      <c r="P101" s="496">
        <v>57</v>
      </c>
      <c r="Q101" s="496">
        <v>2</v>
      </c>
      <c r="R101" s="528">
        <v>2</v>
      </c>
      <c r="S101" s="493">
        <v>22.215</v>
      </c>
      <c r="T101" s="496">
        <v>60</v>
      </c>
      <c r="U101" s="496">
        <v>60</v>
      </c>
      <c r="V101" s="496">
        <v>2</v>
      </c>
      <c r="W101" s="528">
        <v>2</v>
      </c>
    </row>
    <row r="102" spans="1:23" ht="15" thickBot="1" x14ac:dyDescent="0.35">
      <c r="A102" s="1368"/>
      <c r="B102" s="1373"/>
      <c r="C102" s="139" t="s">
        <v>287</v>
      </c>
      <c r="D102" s="493">
        <v>50.361614481863498</v>
      </c>
      <c r="E102" s="493">
        <v>76.309429449072496</v>
      </c>
      <c r="F102" s="493">
        <v>84.828293605795594</v>
      </c>
      <c r="G102" s="493">
        <v>2.0133056087300401</v>
      </c>
      <c r="H102" s="701">
        <v>2.01234892016506</v>
      </c>
      <c r="I102" s="493">
        <v>58.256664813054201</v>
      </c>
      <c r="J102" s="493">
        <v>90.645562814058593</v>
      </c>
      <c r="K102" s="493">
        <v>95.336310141568703</v>
      </c>
      <c r="L102" s="493">
        <v>1.9298132191414299</v>
      </c>
      <c r="M102" s="701">
        <v>1.93066721387337</v>
      </c>
      <c r="N102" s="493">
        <v>57.469384206069499</v>
      </c>
      <c r="O102" s="493">
        <v>81.791965136015193</v>
      </c>
      <c r="P102" s="493">
        <v>91.520409968701301</v>
      </c>
      <c r="Q102" s="493">
        <v>1.9033738191904399</v>
      </c>
      <c r="R102" s="701">
        <v>1.9033738191904399</v>
      </c>
      <c r="S102" s="493">
        <v>49.266512108780603</v>
      </c>
      <c r="T102" s="493">
        <v>87.978149461818305</v>
      </c>
      <c r="U102" s="493">
        <v>96.222312044132394</v>
      </c>
      <c r="V102" s="493">
        <v>1.85895587187787</v>
      </c>
      <c r="W102" s="701">
        <v>1.85812800659819</v>
      </c>
    </row>
    <row r="103" spans="1:23" x14ac:dyDescent="0.3">
      <c r="A103" s="1368"/>
      <c r="B103" s="1374"/>
      <c r="C103" s="157" t="s">
        <v>254</v>
      </c>
      <c r="D103" s="781">
        <v>3.4280686452439699</v>
      </c>
      <c r="E103" s="781">
        <v>5.1943124763212101</v>
      </c>
      <c r="F103" s="781">
        <v>5.7741837018410402</v>
      </c>
      <c r="G103" s="781">
        <v>0.13704385575380601</v>
      </c>
      <c r="H103" s="702">
        <v>0.13697873484561801</v>
      </c>
      <c r="I103" s="781">
        <v>4.9103649582741298</v>
      </c>
      <c r="J103" s="781">
        <v>7.6403755122873198</v>
      </c>
      <c r="K103" s="781">
        <v>8.0357514126935303</v>
      </c>
      <c r="L103" s="781">
        <v>0.162660997461751</v>
      </c>
      <c r="M103" s="702">
        <v>0.162732979368366</v>
      </c>
      <c r="N103" s="781">
        <v>6.4754121038476198</v>
      </c>
      <c r="O103" s="781">
        <v>9.2159797491496107</v>
      </c>
      <c r="P103" s="781">
        <v>10.3121406057773</v>
      </c>
      <c r="Q103" s="781">
        <v>0.214464275843602</v>
      </c>
      <c r="R103" s="702">
        <v>0.214464275843602</v>
      </c>
      <c r="S103" s="781">
        <v>10.8133719169107</v>
      </c>
      <c r="T103" s="781">
        <v>19.310083258819599</v>
      </c>
      <c r="U103" s="781">
        <v>21.119571942516199</v>
      </c>
      <c r="V103" s="781">
        <v>0.40801713698254199</v>
      </c>
      <c r="W103" s="702">
        <v>0.407835431097892</v>
      </c>
    </row>
    <row r="104" spans="1:23" ht="15" thickBot="1" x14ac:dyDescent="0.35">
      <c r="A104" s="1368"/>
      <c r="B104" s="1563" t="s">
        <v>516</v>
      </c>
      <c r="C104" s="137" t="s">
        <v>265</v>
      </c>
      <c r="D104" s="500">
        <v>38.695247646688401</v>
      </c>
      <c r="E104" s="500">
        <v>87.838211560372798</v>
      </c>
      <c r="F104" s="500">
        <v>94.377311824246505</v>
      </c>
      <c r="G104" s="500">
        <v>3.0232384015460001</v>
      </c>
      <c r="H104" s="699">
        <v>3.0232384015460001</v>
      </c>
      <c r="I104" s="500">
        <v>39.043665332007301</v>
      </c>
      <c r="J104" s="500">
        <v>80.148532042724298</v>
      </c>
      <c r="K104" s="500">
        <v>87.029857169190194</v>
      </c>
      <c r="L104" s="500">
        <v>3.0611419483508899</v>
      </c>
      <c r="M104" s="699">
        <v>3.0651667364095401</v>
      </c>
      <c r="N104" s="500">
        <v>34.930253364262597</v>
      </c>
      <c r="O104" s="500">
        <v>72.412854101775594</v>
      </c>
      <c r="P104" s="500">
        <v>76.009774315876001</v>
      </c>
      <c r="Q104" s="500">
        <v>3.0606943121761598</v>
      </c>
      <c r="R104" s="699">
        <v>3.0606943121761598</v>
      </c>
      <c r="S104" s="500">
        <v>66.965151269115495</v>
      </c>
      <c r="T104" s="500">
        <v>99.466232237661899</v>
      </c>
      <c r="U104" s="500">
        <v>102.79555617904801</v>
      </c>
      <c r="V104" s="500">
        <v>2.8671700141989298</v>
      </c>
      <c r="W104" s="699">
        <v>2.9340618995391199</v>
      </c>
    </row>
    <row r="105" spans="1:23" ht="15" thickBot="1" x14ac:dyDescent="0.35">
      <c r="A105" s="1368"/>
      <c r="B105" s="1373"/>
      <c r="C105" s="139" t="s">
        <v>17</v>
      </c>
      <c r="D105" s="496">
        <v>516</v>
      </c>
      <c r="E105" s="496">
        <v>516</v>
      </c>
      <c r="F105" s="496">
        <v>516</v>
      </c>
      <c r="G105" s="496">
        <v>516</v>
      </c>
      <c r="H105" s="528">
        <v>516</v>
      </c>
      <c r="I105" s="496">
        <v>517</v>
      </c>
      <c r="J105" s="496">
        <v>517</v>
      </c>
      <c r="K105" s="496">
        <v>517</v>
      </c>
      <c r="L105" s="496">
        <v>517</v>
      </c>
      <c r="M105" s="528">
        <v>517</v>
      </c>
      <c r="N105" s="496">
        <v>235</v>
      </c>
      <c r="O105" s="496">
        <v>235</v>
      </c>
      <c r="P105" s="496">
        <v>235</v>
      </c>
      <c r="Q105" s="496">
        <v>235</v>
      </c>
      <c r="R105" s="528">
        <v>235</v>
      </c>
      <c r="S105" s="496">
        <v>34</v>
      </c>
      <c r="T105" s="496">
        <v>34</v>
      </c>
      <c r="U105" s="496">
        <v>34</v>
      </c>
      <c r="V105" s="496">
        <v>34</v>
      </c>
      <c r="W105" s="528">
        <v>34</v>
      </c>
    </row>
    <row r="106" spans="1:23" ht="15" thickBot="1" x14ac:dyDescent="0.35">
      <c r="A106" s="1368"/>
      <c r="B106" s="1373"/>
      <c r="C106" s="139" t="s">
        <v>18</v>
      </c>
      <c r="D106" s="496">
        <v>443</v>
      </c>
      <c r="E106" s="496">
        <v>443</v>
      </c>
      <c r="F106" s="496">
        <v>443</v>
      </c>
      <c r="G106" s="496">
        <v>443</v>
      </c>
      <c r="H106" s="528">
        <v>443</v>
      </c>
      <c r="I106" s="496">
        <v>420</v>
      </c>
      <c r="J106" s="496">
        <v>420</v>
      </c>
      <c r="K106" s="496">
        <v>420</v>
      </c>
      <c r="L106" s="496">
        <v>420</v>
      </c>
      <c r="M106" s="528">
        <v>420</v>
      </c>
      <c r="N106" s="496">
        <v>199</v>
      </c>
      <c r="O106" s="496">
        <v>199</v>
      </c>
      <c r="P106" s="496">
        <v>199</v>
      </c>
      <c r="Q106" s="496">
        <v>199</v>
      </c>
      <c r="R106" s="528">
        <v>199</v>
      </c>
      <c r="S106" s="496">
        <v>31</v>
      </c>
      <c r="T106" s="496">
        <v>31</v>
      </c>
      <c r="U106" s="496">
        <v>31</v>
      </c>
      <c r="V106" s="496">
        <v>31</v>
      </c>
      <c r="W106" s="528">
        <v>31</v>
      </c>
    </row>
    <row r="107" spans="1:23" ht="15" thickBot="1" x14ac:dyDescent="0.35">
      <c r="A107" s="1368"/>
      <c r="B107" s="1373"/>
      <c r="C107" s="139" t="s">
        <v>252</v>
      </c>
      <c r="D107" s="493">
        <v>12.74</v>
      </c>
      <c r="E107" s="496">
        <v>65</v>
      </c>
      <c r="F107" s="496">
        <v>70</v>
      </c>
      <c r="G107" s="496">
        <v>3</v>
      </c>
      <c r="H107" s="528">
        <v>3</v>
      </c>
      <c r="I107" s="493">
        <v>18.834</v>
      </c>
      <c r="J107" s="496">
        <v>60</v>
      </c>
      <c r="K107" s="496">
        <v>60</v>
      </c>
      <c r="L107" s="496">
        <v>3</v>
      </c>
      <c r="M107" s="528">
        <v>3</v>
      </c>
      <c r="N107" s="493">
        <v>17.428000000000001</v>
      </c>
      <c r="O107" s="496">
        <v>55</v>
      </c>
      <c r="P107" s="496">
        <v>60</v>
      </c>
      <c r="Q107" s="496">
        <v>2</v>
      </c>
      <c r="R107" s="528">
        <v>2</v>
      </c>
      <c r="S107" s="493">
        <v>38.893000000000001</v>
      </c>
      <c r="T107" s="496">
        <v>80</v>
      </c>
      <c r="U107" s="496">
        <v>80</v>
      </c>
      <c r="V107" s="496">
        <v>2</v>
      </c>
      <c r="W107" s="528">
        <v>2</v>
      </c>
    </row>
    <row r="108" spans="1:23" ht="15" thickBot="1" x14ac:dyDescent="0.35">
      <c r="A108" s="1368"/>
      <c r="B108" s="1373"/>
      <c r="C108" s="139" t="s">
        <v>287</v>
      </c>
      <c r="D108" s="493">
        <v>58.7816924742026</v>
      </c>
      <c r="E108" s="493">
        <v>88.6081177515984</v>
      </c>
      <c r="F108" s="493">
        <v>97.025767010436198</v>
      </c>
      <c r="G108" s="493">
        <v>1.9760769283111199</v>
      </c>
      <c r="H108" s="701">
        <v>1.9760769283111199</v>
      </c>
      <c r="I108" s="493">
        <v>57.863580243093303</v>
      </c>
      <c r="J108" s="493">
        <v>87.742917857078893</v>
      </c>
      <c r="K108" s="493">
        <v>97.512302976749794</v>
      </c>
      <c r="L108" s="493">
        <v>2.1194042891566398</v>
      </c>
      <c r="M108" s="701">
        <v>2.12403788354082</v>
      </c>
      <c r="N108" s="493">
        <v>51.132044870844503</v>
      </c>
      <c r="O108" s="493">
        <v>76.3685582408621</v>
      </c>
      <c r="P108" s="493">
        <v>80.573321653973096</v>
      </c>
      <c r="Q108" s="493">
        <v>2.5813234910171001</v>
      </c>
      <c r="R108" s="701">
        <v>2.5813234910171001</v>
      </c>
      <c r="S108" s="493">
        <v>93.095117066768097</v>
      </c>
      <c r="T108" s="493">
        <v>109.18905935342499</v>
      </c>
      <c r="U108" s="493">
        <v>113.24134032494401</v>
      </c>
      <c r="V108" s="493">
        <v>2.3222934757127902</v>
      </c>
      <c r="W108" s="701">
        <v>2.2650164897932799</v>
      </c>
    </row>
    <row r="109" spans="1:23" x14ac:dyDescent="0.3">
      <c r="A109" s="1368"/>
      <c r="B109" s="1374"/>
      <c r="C109" s="157" t="s">
        <v>254</v>
      </c>
      <c r="D109" s="781">
        <v>5.2373425123020301</v>
      </c>
      <c r="E109" s="781">
        <v>7.8948230733434004</v>
      </c>
      <c r="F109" s="781">
        <v>8.6448204017855304</v>
      </c>
      <c r="G109" s="781">
        <v>0.17606488123432401</v>
      </c>
      <c r="H109" s="702">
        <v>0.17606488123432401</v>
      </c>
      <c r="I109" s="781">
        <v>5.2948225529856501</v>
      </c>
      <c r="J109" s="781">
        <v>8.0289394189341099</v>
      </c>
      <c r="K109" s="781">
        <v>8.9228896453653501</v>
      </c>
      <c r="L109" s="781">
        <v>0.19393666243907401</v>
      </c>
      <c r="M109" s="702">
        <v>0.19436066074584499</v>
      </c>
      <c r="N109" s="781">
        <v>6.7973146931020798</v>
      </c>
      <c r="O109" s="781">
        <v>10.152168260292401</v>
      </c>
      <c r="P109" s="781">
        <v>10.711134759699</v>
      </c>
      <c r="Q109" s="781">
        <v>0.34315209058155399</v>
      </c>
      <c r="R109" s="702">
        <v>0.34315209058155399</v>
      </c>
      <c r="S109" s="781">
        <v>31.3557222717257</v>
      </c>
      <c r="T109" s="781">
        <v>36.776384498678603</v>
      </c>
      <c r="U109" s="781">
        <v>38.1412487441238</v>
      </c>
      <c r="V109" s="781">
        <v>0.78218054342921295</v>
      </c>
      <c r="W109" s="702">
        <v>0.76288886283799895</v>
      </c>
    </row>
    <row r="110" spans="1:23" ht="15" thickBot="1" x14ac:dyDescent="0.35">
      <c r="A110" s="1368"/>
      <c r="B110" s="1563" t="s">
        <v>517</v>
      </c>
      <c r="C110" s="137" t="s">
        <v>265</v>
      </c>
      <c r="D110" s="500">
        <v>33.822532486907498</v>
      </c>
      <c r="E110" s="500">
        <v>79.042981929562799</v>
      </c>
      <c r="F110" s="500">
        <v>85.105974273181303</v>
      </c>
      <c r="G110" s="500">
        <v>2.8617002992708702</v>
      </c>
      <c r="H110" s="699">
        <v>2.8617002992708702</v>
      </c>
      <c r="I110" s="500">
        <v>51.892056530166599</v>
      </c>
      <c r="J110" s="500">
        <v>89.900214646338696</v>
      </c>
      <c r="K110" s="500">
        <v>98.760233343867</v>
      </c>
      <c r="L110" s="500">
        <v>2.9272269862446598</v>
      </c>
      <c r="M110" s="699">
        <v>2.9302320228707801</v>
      </c>
      <c r="N110" s="500">
        <v>38.907378167329398</v>
      </c>
      <c r="O110" s="500">
        <v>82.358915551014206</v>
      </c>
      <c r="P110" s="500">
        <v>86.332534649653397</v>
      </c>
      <c r="Q110" s="500">
        <v>3.2754106796865701</v>
      </c>
      <c r="R110" s="699">
        <v>3.2754106796865701</v>
      </c>
      <c r="S110" s="500">
        <v>45.600504312664597</v>
      </c>
      <c r="T110" s="500">
        <v>99.399984921774205</v>
      </c>
      <c r="U110" s="500">
        <v>102.569913596265</v>
      </c>
      <c r="V110" s="500">
        <v>3.27857016448095</v>
      </c>
      <c r="W110" s="699">
        <v>3.27857016448095</v>
      </c>
    </row>
    <row r="111" spans="1:23" ht="15" thickBot="1" x14ac:dyDescent="0.35">
      <c r="A111" s="1368"/>
      <c r="B111" s="1373"/>
      <c r="C111" s="139" t="s">
        <v>17</v>
      </c>
      <c r="D111" s="496">
        <v>412</v>
      </c>
      <c r="E111" s="496">
        <v>412</v>
      </c>
      <c r="F111" s="496">
        <v>412</v>
      </c>
      <c r="G111" s="496">
        <v>412</v>
      </c>
      <c r="H111" s="528">
        <v>412</v>
      </c>
      <c r="I111" s="496">
        <v>304</v>
      </c>
      <c r="J111" s="496">
        <v>304</v>
      </c>
      <c r="K111" s="496">
        <v>304</v>
      </c>
      <c r="L111" s="496">
        <v>304</v>
      </c>
      <c r="M111" s="528">
        <v>304</v>
      </c>
      <c r="N111" s="496">
        <v>118</v>
      </c>
      <c r="O111" s="496">
        <v>118</v>
      </c>
      <c r="P111" s="496">
        <v>118</v>
      </c>
      <c r="Q111" s="496">
        <v>118</v>
      </c>
      <c r="R111" s="528">
        <v>118</v>
      </c>
      <c r="S111" s="496">
        <v>22</v>
      </c>
      <c r="T111" s="496">
        <v>22</v>
      </c>
      <c r="U111" s="496">
        <v>22</v>
      </c>
      <c r="V111" s="496">
        <v>22</v>
      </c>
      <c r="W111" s="528">
        <v>22</v>
      </c>
    </row>
    <row r="112" spans="1:23" ht="15" thickBot="1" x14ac:dyDescent="0.35">
      <c r="A112" s="1368"/>
      <c r="B112" s="1373"/>
      <c r="C112" s="139" t="s">
        <v>18</v>
      </c>
      <c r="D112" s="496">
        <v>358</v>
      </c>
      <c r="E112" s="496">
        <v>358</v>
      </c>
      <c r="F112" s="496">
        <v>358</v>
      </c>
      <c r="G112" s="496">
        <v>358</v>
      </c>
      <c r="H112" s="528">
        <v>358</v>
      </c>
      <c r="I112" s="496">
        <v>249</v>
      </c>
      <c r="J112" s="496">
        <v>249</v>
      </c>
      <c r="K112" s="496">
        <v>249</v>
      </c>
      <c r="L112" s="496">
        <v>249</v>
      </c>
      <c r="M112" s="528">
        <v>249</v>
      </c>
      <c r="N112" s="496">
        <v>107</v>
      </c>
      <c r="O112" s="496">
        <v>107</v>
      </c>
      <c r="P112" s="496">
        <v>107</v>
      </c>
      <c r="Q112" s="496">
        <v>107</v>
      </c>
      <c r="R112" s="528">
        <v>107</v>
      </c>
      <c r="S112" s="496">
        <v>17</v>
      </c>
      <c r="T112" s="496">
        <v>17</v>
      </c>
      <c r="U112" s="496">
        <v>17</v>
      </c>
      <c r="V112" s="496">
        <v>17</v>
      </c>
      <c r="W112" s="528">
        <v>17</v>
      </c>
    </row>
    <row r="113" spans="1:23" ht="15" thickBot="1" x14ac:dyDescent="0.35">
      <c r="A113" s="1368"/>
      <c r="B113" s="1373"/>
      <c r="C113" s="139" t="s">
        <v>252</v>
      </c>
      <c r="D113" s="493">
        <v>11.307</v>
      </c>
      <c r="E113" s="496">
        <v>55</v>
      </c>
      <c r="F113" s="496">
        <v>56</v>
      </c>
      <c r="G113" s="496">
        <v>3</v>
      </c>
      <c r="H113" s="528">
        <v>3</v>
      </c>
      <c r="I113" s="493">
        <v>23.664000000000001</v>
      </c>
      <c r="J113" s="496">
        <v>65</v>
      </c>
      <c r="K113" s="496">
        <v>70</v>
      </c>
      <c r="L113" s="496">
        <v>3</v>
      </c>
      <c r="M113" s="528">
        <v>3</v>
      </c>
      <c r="N113" s="493">
        <v>20.934999999999999</v>
      </c>
      <c r="O113" s="496">
        <v>65</v>
      </c>
      <c r="P113" s="496">
        <v>70</v>
      </c>
      <c r="Q113" s="496">
        <v>3</v>
      </c>
      <c r="R113" s="528">
        <v>3</v>
      </c>
      <c r="S113" s="493">
        <v>40.779000000000003</v>
      </c>
      <c r="T113" s="496">
        <v>78</v>
      </c>
      <c r="U113" s="496">
        <v>78</v>
      </c>
      <c r="V113" s="496">
        <v>3</v>
      </c>
      <c r="W113" s="528">
        <v>3</v>
      </c>
    </row>
    <row r="114" spans="1:23" ht="15" thickBot="1" x14ac:dyDescent="0.35">
      <c r="A114" s="1368"/>
      <c r="B114" s="1373"/>
      <c r="C114" s="139" t="s">
        <v>287</v>
      </c>
      <c r="D114" s="493">
        <v>53.152739155890401</v>
      </c>
      <c r="E114" s="493">
        <v>81.727773138389793</v>
      </c>
      <c r="F114" s="493">
        <v>91.561356190503602</v>
      </c>
      <c r="G114" s="493">
        <v>1.85058186486174</v>
      </c>
      <c r="H114" s="701">
        <v>1.85058186486174</v>
      </c>
      <c r="I114" s="493">
        <v>72.782130624157006</v>
      </c>
      <c r="J114" s="493">
        <v>90.967686990718505</v>
      </c>
      <c r="K114" s="493">
        <v>105.494577706627</v>
      </c>
      <c r="L114" s="493">
        <v>1.95417387679098</v>
      </c>
      <c r="M114" s="701">
        <v>1.95813977472449</v>
      </c>
      <c r="N114" s="493">
        <v>54.817608857045798</v>
      </c>
      <c r="O114" s="493">
        <v>74.691788394552901</v>
      </c>
      <c r="P114" s="493">
        <v>75.831577094171607</v>
      </c>
      <c r="Q114" s="493">
        <v>2.1966917909076602</v>
      </c>
      <c r="R114" s="701">
        <v>2.1966917909076602</v>
      </c>
      <c r="S114" s="493">
        <v>44.976189681780298</v>
      </c>
      <c r="T114" s="493">
        <v>73.762710332368599</v>
      </c>
      <c r="U114" s="493">
        <v>79.752228865475203</v>
      </c>
      <c r="V114" s="493">
        <v>2.0043921214258198</v>
      </c>
      <c r="W114" s="701">
        <v>2.0043921214258198</v>
      </c>
    </row>
    <row r="115" spans="1:23" x14ac:dyDescent="0.3">
      <c r="A115" s="1369"/>
      <c r="B115" s="1374"/>
      <c r="C115" s="157" t="s">
        <v>254</v>
      </c>
      <c r="D115" s="781">
        <v>5.2681106783206397</v>
      </c>
      <c r="E115" s="781">
        <v>8.1002590124841092</v>
      </c>
      <c r="F115" s="781">
        <v>9.0748918292625191</v>
      </c>
      <c r="G115" s="781">
        <v>0.18341613693307299</v>
      </c>
      <c r="H115" s="702">
        <v>0.18341613693307299</v>
      </c>
      <c r="I115" s="781">
        <v>8.6495964355420494</v>
      </c>
      <c r="J115" s="781">
        <v>10.8108099391537</v>
      </c>
      <c r="K115" s="781">
        <v>12.5372191700773</v>
      </c>
      <c r="L115" s="781">
        <v>0.232238535120741</v>
      </c>
      <c r="M115" s="702">
        <v>0.23270985158723101</v>
      </c>
      <c r="N115" s="781">
        <v>9.9379990862952905</v>
      </c>
      <c r="O115" s="781">
        <v>13.5410307070229</v>
      </c>
      <c r="P115" s="781">
        <v>13.7476653868558</v>
      </c>
      <c r="Q115" s="781">
        <v>0.39824285418656602</v>
      </c>
      <c r="R115" s="702">
        <v>0.39824285418656602</v>
      </c>
      <c r="S115" s="781">
        <v>20.456388016401501</v>
      </c>
      <c r="T115" s="781">
        <v>33.549276503332102</v>
      </c>
      <c r="U115" s="781">
        <v>36.273471594369099</v>
      </c>
      <c r="V115" s="781">
        <v>0.91165177092613403</v>
      </c>
      <c r="W115" s="702">
        <v>0.91165177092613403</v>
      </c>
    </row>
    <row r="116" spans="1:23" ht="15" thickBot="1" x14ac:dyDescent="0.35">
      <c r="A116" s="1562" t="s">
        <v>518</v>
      </c>
      <c r="B116" s="1563" t="s">
        <v>519</v>
      </c>
      <c r="C116" s="137" t="s">
        <v>265</v>
      </c>
      <c r="D116" s="500">
        <v>27.789423532683799</v>
      </c>
      <c r="E116" s="500">
        <v>73.5635188791952</v>
      </c>
      <c r="F116" s="500">
        <v>79.966443310257702</v>
      </c>
      <c r="G116" s="500">
        <v>2.7163042064465999</v>
      </c>
      <c r="H116" s="699">
        <v>2.7175172531224301</v>
      </c>
      <c r="I116" s="500">
        <v>36.040314017082402</v>
      </c>
      <c r="J116" s="500">
        <v>84.011935702303305</v>
      </c>
      <c r="K116" s="500">
        <v>90.794670269443699</v>
      </c>
      <c r="L116" s="500">
        <v>2.61945552151237</v>
      </c>
      <c r="M116" s="699">
        <v>2.6235141101257802</v>
      </c>
      <c r="N116" s="500">
        <v>31.243850119426501</v>
      </c>
      <c r="O116" s="500">
        <v>73.501462509918795</v>
      </c>
      <c r="P116" s="500">
        <v>78.581589164607493</v>
      </c>
      <c r="Q116" s="500">
        <v>2.6478777295016198</v>
      </c>
      <c r="R116" s="699">
        <v>2.6478777295016198</v>
      </c>
      <c r="S116" s="500" t="s">
        <v>136</v>
      </c>
      <c r="T116" s="500" t="s">
        <v>136</v>
      </c>
      <c r="U116" s="500" t="s">
        <v>136</v>
      </c>
      <c r="V116" s="500" t="s">
        <v>136</v>
      </c>
      <c r="W116" s="699" t="s">
        <v>136</v>
      </c>
    </row>
    <row r="117" spans="1:23" ht="15" thickBot="1" x14ac:dyDescent="0.35">
      <c r="A117" s="1368"/>
      <c r="B117" s="1373"/>
      <c r="C117" s="139" t="s">
        <v>17</v>
      </c>
      <c r="D117" s="502">
        <v>2860</v>
      </c>
      <c r="E117" s="502">
        <v>2860</v>
      </c>
      <c r="F117" s="502">
        <v>2860</v>
      </c>
      <c r="G117" s="502">
        <v>2860</v>
      </c>
      <c r="H117" s="700">
        <v>2860</v>
      </c>
      <c r="I117" s="496">
        <v>589</v>
      </c>
      <c r="J117" s="496">
        <v>589</v>
      </c>
      <c r="K117" s="496">
        <v>589</v>
      </c>
      <c r="L117" s="496">
        <v>589</v>
      </c>
      <c r="M117" s="528">
        <v>589</v>
      </c>
      <c r="N117" s="496">
        <v>102</v>
      </c>
      <c r="O117" s="496">
        <v>102</v>
      </c>
      <c r="P117" s="496">
        <v>102</v>
      </c>
      <c r="Q117" s="496">
        <v>102</v>
      </c>
      <c r="R117" s="528">
        <v>102</v>
      </c>
      <c r="S117" s="496" t="s">
        <v>136</v>
      </c>
      <c r="T117" s="496" t="s">
        <v>136</v>
      </c>
      <c r="U117" s="496" t="s">
        <v>136</v>
      </c>
      <c r="V117" s="496" t="s">
        <v>136</v>
      </c>
      <c r="W117" s="528" t="s">
        <v>136</v>
      </c>
    </row>
    <row r="118" spans="1:23" ht="15" thickBot="1" x14ac:dyDescent="0.35">
      <c r="A118" s="1368"/>
      <c r="B118" s="1373"/>
      <c r="C118" s="139" t="s">
        <v>18</v>
      </c>
      <c r="D118" s="502">
        <v>2557</v>
      </c>
      <c r="E118" s="502">
        <v>2557</v>
      </c>
      <c r="F118" s="502">
        <v>2557</v>
      </c>
      <c r="G118" s="502">
        <v>2557</v>
      </c>
      <c r="H118" s="700">
        <v>2557</v>
      </c>
      <c r="I118" s="496">
        <v>588</v>
      </c>
      <c r="J118" s="496">
        <v>588</v>
      </c>
      <c r="K118" s="496">
        <v>588</v>
      </c>
      <c r="L118" s="496">
        <v>588</v>
      </c>
      <c r="M118" s="528">
        <v>588</v>
      </c>
      <c r="N118" s="496">
        <v>100</v>
      </c>
      <c r="O118" s="496">
        <v>100</v>
      </c>
      <c r="P118" s="496">
        <v>100</v>
      </c>
      <c r="Q118" s="496">
        <v>100</v>
      </c>
      <c r="R118" s="528">
        <v>100</v>
      </c>
      <c r="S118" s="496" t="s">
        <v>136</v>
      </c>
      <c r="T118" s="496" t="s">
        <v>136</v>
      </c>
      <c r="U118" s="496" t="s">
        <v>136</v>
      </c>
      <c r="V118" s="496" t="s">
        <v>136</v>
      </c>
      <c r="W118" s="528" t="s">
        <v>136</v>
      </c>
    </row>
    <row r="119" spans="1:23" ht="15" thickBot="1" x14ac:dyDescent="0.35">
      <c r="A119" s="1368"/>
      <c r="B119" s="1373"/>
      <c r="C119" s="139" t="s">
        <v>252</v>
      </c>
      <c r="D119" s="493">
        <v>8.1120000000000001</v>
      </c>
      <c r="E119" s="496">
        <v>54</v>
      </c>
      <c r="F119" s="496">
        <v>59</v>
      </c>
      <c r="G119" s="496">
        <v>2</v>
      </c>
      <c r="H119" s="528">
        <v>2</v>
      </c>
      <c r="I119" s="493">
        <v>13.221</v>
      </c>
      <c r="J119" s="496">
        <v>57</v>
      </c>
      <c r="K119" s="496">
        <v>60</v>
      </c>
      <c r="L119" s="496">
        <v>2</v>
      </c>
      <c r="M119" s="528">
        <v>2</v>
      </c>
      <c r="N119" s="493">
        <v>12.724</v>
      </c>
      <c r="O119" s="496">
        <v>60</v>
      </c>
      <c r="P119" s="496">
        <v>63</v>
      </c>
      <c r="Q119" s="496">
        <v>2</v>
      </c>
      <c r="R119" s="528">
        <v>2</v>
      </c>
      <c r="S119" s="493" t="s">
        <v>136</v>
      </c>
      <c r="T119" s="496" t="s">
        <v>136</v>
      </c>
      <c r="U119" s="496" t="s">
        <v>136</v>
      </c>
      <c r="V119" s="496" t="s">
        <v>136</v>
      </c>
      <c r="W119" s="528" t="s">
        <v>136</v>
      </c>
    </row>
    <row r="120" spans="1:23" ht="15" thickBot="1" x14ac:dyDescent="0.35">
      <c r="A120" s="1368"/>
      <c r="B120" s="1373"/>
      <c r="C120" s="139" t="s">
        <v>287</v>
      </c>
      <c r="D120" s="493">
        <v>50.124146545049001</v>
      </c>
      <c r="E120" s="493">
        <v>81.577583170971494</v>
      </c>
      <c r="F120" s="493">
        <v>89.350550648493694</v>
      </c>
      <c r="G120" s="493">
        <v>1.9666513710222</v>
      </c>
      <c r="H120" s="701">
        <v>1.96633451781001</v>
      </c>
      <c r="I120" s="493">
        <v>64.074032485459398</v>
      </c>
      <c r="J120" s="493">
        <v>98.821447985219194</v>
      </c>
      <c r="K120" s="493">
        <v>107.602656665954</v>
      </c>
      <c r="L120" s="493">
        <v>2.0252383059796601</v>
      </c>
      <c r="M120" s="701">
        <v>2.0285354239218498</v>
      </c>
      <c r="N120" s="493">
        <v>47.742035548726101</v>
      </c>
      <c r="O120" s="493">
        <v>73.555941576686706</v>
      </c>
      <c r="P120" s="493">
        <v>77.859410793609996</v>
      </c>
      <c r="Q120" s="493">
        <v>2.3959404639947</v>
      </c>
      <c r="R120" s="701">
        <v>2.3959404639947</v>
      </c>
      <c r="S120" s="493" t="s">
        <v>136</v>
      </c>
      <c r="T120" s="493" t="s">
        <v>136</v>
      </c>
      <c r="U120" s="493" t="s">
        <v>136</v>
      </c>
      <c r="V120" s="493" t="s">
        <v>136</v>
      </c>
      <c r="W120" s="701" t="s">
        <v>136</v>
      </c>
    </row>
    <row r="121" spans="1:23" x14ac:dyDescent="0.3">
      <c r="A121" s="1368"/>
      <c r="B121" s="1374"/>
      <c r="C121" s="157" t="s">
        <v>254</v>
      </c>
      <c r="D121" s="781">
        <v>1.8588843908753101</v>
      </c>
      <c r="E121" s="781">
        <v>3.0253541746703299</v>
      </c>
      <c r="F121" s="781">
        <v>3.3136193903535802</v>
      </c>
      <c r="G121" s="781">
        <v>7.2934459494508996E-2</v>
      </c>
      <c r="H121" s="702">
        <v>7.2922708800862407E-2</v>
      </c>
      <c r="I121" s="781">
        <v>4.95523376907982</v>
      </c>
      <c r="J121" s="781">
        <v>7.6424622763808401</v>
      </c>
      <c r="K121" s="781">
        <v>8.3215664329358496</v>
      </c>
      <c r="L121" s="781">
        <v>0.15662396847742999</v>
      </c>
      <c r="M121" s="702">
        <v>0.156878954616651</v>
      </c>
      <c r="N121" s="781">
        <v>8.9530639264526108</v>
      </c>
      <c r="O121" s="781">
        <v>13.793945723876</v>
      </c>
      <c r="P121" s="781">
        <v>14.600975306125701</v>
      </c>
      <c r="Q121" s="781">
        <v>0.44931071521292598</v>
      </c>
      <c r="R121" s="702">
        <v>0.44931071521292598</v>
      </c>
      <c r="S121" s="781" t="s">
        <v>136</v>
      </c>
      <c r="T121" s="781" t="s">
        <v>136</v>
      </c>
      <c r="U121" s="781" t="s">
        <v>136</v>
      </c>
      <c r="V121" s="781" t="s">
        <v>136</v>
      </c>
      <c r="W121" s="702" t="s">
        <v>136</v>
      </c>
    </row>
    <row r="122" spans="1:23" ht="15" thickBot="1" x14ac:dyDescent="0.35">
      <c r="A122" s="1368"/>
      <c r="B122" s="1563" t="s">
        <v>520</v>
      </c>
      <c r="C122" s="137" t="s">
        <v>265</v>
      </c>
      <c r="D122" s="500" t="s">
        <v>136</v>
      </c>
      <c r="E122" s="500" t="s">
        <v>136</v>
      </c>
      <c r="F122" s="500" t="s">
        <v>136</v>
      </c>
      <c r="G122" s="500" t="s">
        <v>136</v>
      </c>
      <c r="H122" s="699" t="s">
        <v>136</v>
      </c>
      <c r="I122" s="500">
        <v>34.0852686626151</v>
      </c>
      <c r="J122" s="500">
        <v>78.738546773158802</v>
      </c>
      <c r="K122" s="500">
        <v>84.268547448701</v>
      </c>
      <c r="L122" s="500">
        <v>2.7652250540607199</v>
      </c>
      <c r="M122" s="699">
        <v>2.7695962257056501</v>
      </c>
      <c r="N122" s="500">
        <v>27.8540825415322</v>
      </c>
      <c r="O122" s="500">
        <v>67.486450820151703</v>
      </c>
      <c r="P122" s="500">
        <v>72.712780869455997</v>
      </c>
      <c r="Q122" s="500">
        <v>2.7604269639535199</v>
      </c>
      <c r="R122" s="699">
        <v>2.7604269639535199</v>
      </c>
      <c r="S122" s="500" t="s">
        <v>136</v>
      </c>
      <c r="T122" s="500" t="s">
        <v>136</v>
      </c>
      <c r="U122" s="500" t="s">
        <v>136</v>
      </c>
      <c r="V122" s="500" t="s">
        <v>136</v>
      </c>
      <c r="W122" s="699" t="s">
        <v>136</v>
      </c>
    </row>
    <row r="123" spans="1:23" ht="15" thickBot="1" x14ac:dyDescent="0.35">
      <c r="A123" s="1368"/>
      <c r="B123" s="1373"/>
      <c r="C123" s="139" t="s">
        <v>17</v>
      </c>
      <c r="D123" s="496" t="s">
        <v>136</v>
      </c>
      <c r="E123" s="496" t="s">
        <v>136</v>
      </c>
      <c r="F123" s="496" t="s">
        <v>136</v>
      </c>
      <c r="G123" s="496" t="s">
        <v>136</v>
      </c>
      <c r="H123" s="528" t="s">
        <v>136</v>
      </c>
      <c r="I123" s="502">
        <v>1438</v>
      </c>
      <c r="J123" s="502">
        <v>1438</v>
      </c>
      <c r="K123" s="502">
        <v>1438</v>
      </c>
      <c r="L123" s="502">
        <v>1438</v>
      </c>
      <c r="M123" s="700">
        <v>1438</v>
      </c>
      <c r="N123" s="496">
        <v>280</v>
      </c>
      <c r="O123" s="496">
        <v>280</v>
      </c>
      <c r="P123" s="496">
        <v>280</v>
      </c>
      <c r="Q123" s="496">
        <v>280</v>
      </c>
      <c r="R123" s="528">
        <v>280</v>
      </c>
      <c r="S123" s="496" t="s">
        <v>136</v>
      </c>
      <c r="T123" s="496" t="s">
        <v>136</v>
      </c>
      <c r="U123" s="496" t="s">
        <v>136</v>
      </c>
      <c r="V123" s="496" t="s">
        <v>136</v>
      </c>
      <c r="W123" s="528" t="s">
        <v>136</v>
      </c>
    </row>
    <row r="124" spans="1:23" ht="15" thickBot="1" x14ac:dyDescent="0.35">
      <c r="A124" s="1368"/>
      <c r="B124" s="1373"/>
      <c r="C124" s="139" t="s">
        <v>18</v>
      </c>
      <c r="D124" s="496" t="s">
        <v>136</v>
      </c>
      <c r="E124" s="496" t="s">
        <v>136</v>
      </c>
      <c r="F124" s="496" t="s">
        <v>136</v>
      </c>
      <c r="G124" s="496" t="s">
        <v>136</v>
      </c>
      <c r="H124" s="528" t="s">
        <v>136</v>
      </c>
      <c r="I124" s="502">
        <v>1186</v>
      </c>
      <c r="J124" s="502">
        <v>1186</v>
      </c>
      <c r="K124" s="502">
        <v>1186</v>
      </c>
      <c r="L124" s="502">
        <v>1186</v>
      </c>
      <c r="M124" s="700">
        <v>1186</v>
      </c>
      <c r="N124" s="496">
        <v>260</v>
      </c>
      <c r="O124" s="496">
        <v>260</v>
      </c>
      <c r="P124" s="496">
        <v>260</v>
      </c>
      <c r="Q124" s="496">
        <v>260</v>
      </c>
      <c r="R124" s="528">
        <v>260</v>
      </c>
      <c r="S124" s="496" t="s">
        <v>136</v>
      </c>
      <c r="T124" s="496" t="s">
        <v>136</v>
      </c>
      <c r="U124" s="496" t="s">
        <v>136</v>
      </c>
      <c r="V124" s="496" t="s">
        <v>136</v>
      </c>
      <c r="W124" s="528" t="s">
        <v>136</v>
      </c>
    </row>
    <row r="125" spans="1:23" ht="15" thickBot="1" x14ac:dyDescent="0.35">
      <c r="A125" s="1368"/>
      <c r="B125" s="1373"/>
      <c r="C125" s="139" t="s">
        <v>252</v>
      </c>
      <c r="D125" s="493" t="s">
        <v>136</v>
      </c>
      <c r="E125" s="496" t="s">
        <v>136</v>
      </c>
      <c r="F125" s="496" t="s">
        <v>136</v>
      </c>
      <c r="G125" s="496" t="s">
        <v>136</v>
      </c>
      <c r="H125" s="528" t="s">
        <v>136</v>
      </c>
      <c r="I125" s="493">
        <v>11.853</v>
      </c>
      <c r="J125" s="496">
        <v>58</v>
      </c>
      <c r="K125" s="496">
        <v>60</v>
      </c>
      <c r="L125" s="496">
        <v>2</v>
      </c>
      <c r="M125" s="528">
        <v>2</v>
      </c>
      <c r="N125" s="493">
        <v>12.91</v>
      </c>
      <c r="O125" s="496">
        <v>45</v>
      </c>
      <c r="P125" s="496">
        <v>45</v>
      </c>
      <c r="Q125" s="496">
        <v>2</v>
      </c>
      <c r="R125" s="528">
        <v>2</v>
      </c>
      <c r="S125" s="493" t="s">
        <v>136</v>
      </c>
      <c r="T125" s="496" t="s">
        <v>136</v>
      </c>
      <c r="U125" s="496" t="s">
        <v>136</v>
      </c>
      <c r="V125" s="496" t="s">
        <v>136</v>
      </c>
      <c r="W125" s="528" t="s">
        <v>136</v>
      </c>
    </row>
    <row r="126" spans="1:23" ht="15" thickBot="1" x14ac:dyDescent="0.35">
      <c r="A126" s="1368"/>
      <c r="B126" s="1373"/>
      <c r="C126" s="139" t="s">
        <v>287</v>
      </c>
      <c r="D126" s="493" t="s">
        <v>136</v>
      </c>
      <c r="E126" s="493" t="s">
        <v>136</v>
      </c>
      <c r="F126" s="493" t="s">
        <v>136</v>
      </c>
      <c r="G126" s="493" t="s">
        <v>136</v>
      </c>
      <c r="H126" s="701" t="s">
        <v>136</v>
      </c>
      <c r="I126" s="493">
        <v>56.5038245078591</v>
      </c>
      <c r="J126" s="493">
        <v>89.9862900856576</v>
      </c>
      <c r="K126" s="493">
        <v>97.764523250707398</v>
      </c>
      <c r="L126" s="493">
        <v>2.0231727008563101</v>
      </c>
      <c r="M126" s="701">
        <v>2.02474161562417</v>
      </c>
      <c r="N126" s="493">
        <v>42.131245699368101</v>
      </c>
      <c r="O126" s="493">
        <v>70.887991574301196</v>
      </c>
      <c r="P126" s="493">
        <v>77.835047148535295</v>
      </c>
      <c r="Q126" s="493">
        <v>2.1462178999356198</v>
      </c>
      <c r="R126" s="701">
        <v>2.1462178999356198</v>
      </c>
      <c r="S126" s="493" t="s">
        <v>136</v>
      </c>
      <c r="T126" s="493" t="s">
        <v>136</v>
      </c>
      <c r="U126" s="493" t="s">
        <v>136</v>
      </c>
      <c r="V126" s="493" t="s">
        <v>136</v>
      </c>
      <c r="W126" s="701" t="s">
        <v>136</v>
      </c>
    </row>
    <row r="127" spans="1:23" x14ac:dyDescent="0.3">
      <c r="A127" s="1368"/>
      <c r="B127" s="1374"/>
      <c r="C127" s="157" t="s">
        <v>254</v>
      </c>
      <c r="D127" s="781" t="s">
        <v>136</v>
      </c>
      <c r="E127" s="781" t="s">
        <v>136</v>
      </c>
      <c r="F127" s="781" t="s">
        <v>136</v>
      </c>
      <c r="G127" s="781" t="s">
        <v>136</v>
      </c>
      <c r="H127" s="702" t="s">
        <v>136</v>
      </c>
      <c r="I127" s="781">
        <v>3.0768494976754499</v>
      </c>
      <c r="J127" s="781">
        <v>4.9000978935367803</v>
      </c>
      <c r="K127" s="781">
        <v>5.3236524584734903</v>
      </c>
      <c r="L127" s="781">
        <v>0.110169496712113</v>
      </c>
      <c r="M127" s="702">
        <v>0.11025493012582301</v>
      </c>
      <c r="N127" s="781">
        <v>4.8999131215259704</v>
      </c>
      <c r="O127" s="781">
        <v>8.2443562801835402</v>
      </c>
      <c r="P127" s="781">
        <v>9.05230696379388</v>
      </c>
      <c r="Q127" s="781">
        <v>0.24960765044994099</v>
      </c>
      <c r="R127" s="702">
        <v>0.24960765044994099</v>
      </c>
      <c r="S127" s="781" t="s">
        <v>136</v>
      </c>
      <c r="T127" s="781" t="s">
        <v>136</v>
      </c>
      <c r="U127" s="781" t="s">
        <v>136</v>
      </c>
      <c r="V127" s="781" t="s">
        <v>136</v>
      </c>
      <c r="W127" s="702" t="s">
        <v>136</v>
      </c>
    </row>
    <row r="128" spans="1:23" ht="15" thickBot="1" x14ac:dyDescent="0.35">
      <c r="A128" s="1368"/>
      <c r="B128" s="1563" t="s">
        <v>521</v>
      </c>
      <c r="C128" s="137" t="s">
        <v>265</v>
      </c>
      <c r="D128" s="500" t="s">
        <v>136</v>
      </c>
      <c r="E128" s="500" t="s">
        <v>136</v>
      </c>
      <c r="F128" s="500" t="s">
        <v>136</v>
      </c>
      <c r="G128" s="500" t="s">
        <v>136</v>
      </c>
      <c r="H128" s="699" t="s">
        <v>136</v>
      </c>
      <c r="I128" s="500">
        <v>32.823567368106701</v>
      </c>
      <c r="J128" s="500">
        <v>66.117032832124295</v>
      </c>
      <c r="K128" s="500">
        <v>70.492930681331103</v>
      </c>
      <c r="L128" s="500">
        <v>2.5309125548600702</v>
      </c>
      <c r="M128" s="699">
        <v>2.5309125548600702</v>
      </c>
      <c r="N128" s="500">
        <v>34.330184488054499</v>
      </c>
      <c r="O128" s="500">
        <v>75.401864547356396</v>
      </c>
      <c r="P128" s="500">
        <v>79.486611560453497</v>
      </c>
      <c r="Q128" s="500">
        <v>2.5992319402158199</v>
      </c>
      <c r="R128" s="699">
        <v>2.5992319402158199</v>
      </c>
      <c r="S128" s="500">
        <v>36.797955902308097</v>
      </c>
      <c r="T128" s="500">
        <v>80.456710130822501</v>
      </c>
      <c r="U128" s="500">
        <v>86.476628511259605</v>
      </c>
      <c r="V128" s="500">
        <v>2.4212936336743098</v>
      </c>
      <c r="W128" s="699">
        <v>2.44230665868184</v>
      </c>
    </row>
    <row r="129" spans="1:23" ht="15" thickBot="1" x14ac:dyDescent="0.35">
      <c r="A129" s="1368"/>
      <c r="B129" s="1373"/>
      <c r="C129" s="139" t="s">
        <v>17</v>
      </c>
      <c r="D129" s="496" t="s">
        <v>136</v>
      </c>
      <c r="E129" s="496" t="s">
        <v>136</v>
      </c>
      <c r="F129" s="496" t="s">
        <v>136</v>
      </c>
      <c r="G129" s="496" t="s">
        <v>136</v>
      </c>
      <c r="H129" s="528" t="s">
        <v>136</v>
      </c>
      <c r="I129" s="496">
        <v>330</v>
      </c>
      <c r="J129" s="496">
        <v>330</v>
      </c>
      <c r="K129" s="496">
        <v>330</v>
      </c>
      <c r="L129" s="496">
        <v>330</v>
      </c>
      <c r="M129" s="528">
        <v>330</v>
      </c>
      <c r="N129" s="496">
        <v>766</v>
      </c>
      <c r="O129" s="496">
        <v>766</v>
      </c>
      <c r="P129" s="496">
        <v>766</v>
      </c>
      <c r="Q129" s="496">
        <v>766</v>
      </c>
      <c r="R129" s="528">
        <v>766</v>
      </c>
      <c r="S129" s="496">
        <v>275</v>
      </c>
      <c r="T129" s="496">
        <v>275</v>
      </c>
      <c r="U129" s="496">
        <v>275</v>
      </c>
      <c r="V129" s="496">
        <v>275</v>
      </c>
      <c r="W129" s="528">
        <v>275</v>
      </c>
    </row>
    <row r="130" spans="1:23" ht="15" thickBot="1" x14ac:dyDescent="0.35">
      <c r="A130" s="1368"/>
      <c r="B130" s="1373"/>
      <c r="C130" s="139" t="s">
        <v>18</v>
      </c>
      <c r="D130" s="496" t="s">
        <v>136</v>
      </c>
      <c r="E130" s="496" t="s">
        <v>136</v>
      </c>
      <c r="F130" s="496" t="s">
        <v>136</v>
      </c>
      <c r="G130" s="496" t="s">
        <v>136</v>
      </c>
      <c r="H130" s="528" t="s">
        <v>136</v>
      </c>
      <c r="I130" s="496">
        <v>270</v>
      </c>
      <c r="J130" s="496">
        <v>270</v>
      </c>
      <c r="K130" s="496">
        <v>270</v>
      </c>
      <c r="L130" s="496">
        <v>270</v>
      </c>
      <c r="M130" s="528">
        <v>270</v>
      </c>
      <c r="N130" s="496">
        <v>678</v>
      </c>
      <c r="O130" s="496">
        <v>678</v>
      </c>
      <c r="P130" s="496">
        <v>678</v>
      </c>
      <c r="Q130" s="496">
        <v>678</v>
      </c>
      <c r="R130" s="528">
        <v>678</v>
      </c>
      <c r="S130" s="496">
        <v>235</v>
      </c>
      <c r="T130" s="496">
        <v>235</v>
      </c>
      <c r="U130" s="496">
        <v>235</v>
      </c>
      <c r="V130" s="496">
        <v>235</v>
      </c>
      <c r="W130" s="528">
        <v>235</v>
      </c>
    </row>
    <row r="131" spans="1:23" ht="15" thickBot="1" x14ac:dyDescent="0.35">
      <c r="A131" s="1368"/>
      <c r="B131" s="1373"/>
      <c r="C131" s="139" t="s">
        <v>252</v>
      </c>
      <c r="D131" s="493" t="s">
        <v>136</v>
      </c>
      <c r="E131" s="496" t="s">
        <v>136</v>
      </c>
      <c r="F131" s="496" t="s">
        <v>136</v>
      </c>
      <c r="G131" s="496" t="s">
        <v>136</v>
      </c>
      <c r="H131" s="528" t="s">
        <v>136</v>
      </c>
      <c r="I131" s="493">
        <v>8.6829999999999998</v>
      </c>
      <c r="J131" s="496">
        <v>45</v>
      </c>
      <c r="K131" s="496">
        <v>48</v>
      </c>
      <c r="L131" s="496">
        <v>2</v>
      </c>
      <c r="M131" s="528">
        <v>2</v>
      </c>
      <c r="N131" s="493">
        <v>13.583</v>
      </c>
      <c r="O131" s="496">
        <v>60</v>
      </c>
      <c r="P131" s="496">
        <v>60</v>
      </c>
      <c r="Q131" s="496">
        <v>2</v>
      </c>
      <c r="R131" s="528">
        <v>2</v>
      </c>
      <c r="S131" s="493">
        <v>13.726000000000001</v>
      </c>
      <c r="T131" s="496">
        <v>56</v>
      </c>
      <c r="U131" s="496">
        <v>60</v>
      </c>
      <c r="V131" s="496">
        <v>2</v>
      </c>
      <c r="W131" s="528">
        <v>2</v>
      </c>
    </row>
    <row r="132" spans="1:23" ht="15" thickBot="1" x14ac:dyDescent="0.35">
      <c r="A132" s="1368"/>
      <c r="B132" s="1373"/>
      <c r="C132" s="139" t="s">
        <v>287</v>
      </c>
      <c r="D132" s="493" t="s">
        <v>136</v>
      </c>
      <c r="E132" s="493" t="s">
        <v>136</v>
      </c>
      <c r="F132" s="493" t="s">
        <v>136</v>
      </c>
      <c r="G132" s="493" t="s">
        <v>136</v>
      </c>
      <c r="H132" s="701" t="s">
        <v>136</v>
      </c>
      <c r="I132" s="493">
        <v>51.802395241733798</v>
      </c>
      <c r="J132" s="493">
        <v>72.373741644267795</v>
      </c>
      <c r="K132" s="493">
        <v>78.320031288150204</v>
      </c>
      <c r="L132" s="493">
        <v>1.9705575786138601</v>
      </c>
      <c r="M132" s="701">
        <v>1.9705575786138601</v>
      </c>
      <c r="N132" s="493">
        <v>58.333978345659098</v>
      </c>
      <c r="O132" s="493">
        <v>86.244296458958999</v>
      </c>
      <c r="P132" s="493">
        <v>92.807488851298302</v>
      </c>
      <c r="Q132" s="493">
        <v>2.1426104087575002</v>
      </c>
      <c r="R132" s="701">
        <v>2.1426104087575002</v>
      </c>
      <c r="S132" s="493">
        <v>55.7778436531705</v>
      </c>
      <c r="T132" s="493">
        <v>96.737266004259894</v>
      </c>
      <c r="U132" s="493">
        <v>106.72986400822499</v>
      </c>
      <c r="V132" s="493">
        <v>1.9770190054900501</v>
      </c>
      <c r="W132" s="701">
        <v>1.97441303718383</v>
      </c>
    </row>
    <row r="133" spans="1:23" x14ac:dyDescent="0.3">
      <c r="A133" s="1369"/>
      <c r="B133" s="1374"/>
      <c r="C133" s="157" t="s">
        <v>254</v>
      </c>
      <c r="D133" s="781" t="s">
        <v>136</v>
      </c>
      <c r="E133" s="781" t="s">
        <v>136</v>
      </c>
      <c r="F133" s="781" t="s">
        <v>136</v>
      </c>
      <c r="G133" s="781" t="s">
        <v>136</v>
      </c>
      <c r="H133" s="702" t="s">
        <v>136</v>
      </c>
      <c r="I133" s="781">
        <v>5.9120583627418704</v>
      </c>
      <c r="J133" s="781">
        <v>8.2598069555324294</v>
      </c>
      <c r="K133" s="781">
        <v>8.9384398884759992</v>
      </c>
      <c r="L133" s="781">
        <v>0.22489406826738301</v>
      </c>
      <c r="M133" s="702">
        <v>0.22489406826738301</v>
      </c>
      <c r="N133" s="781">
        <v>4.2012401066762104</v>
      </c>
      <c r="O133" s="781">
        <v>6.2113541289510596</v>
      </c>
      <c r="P133" s="781">
        <v>6.68403828128403</v>
      </c>
      <c r="Q133" s="781">
        <v>0.15431179284420801</v>
      </c>
      <c r="R133" s="702">
        <v>0.15431179284420801</v>
      </c>
      <c r="S133" s="781">
        <v>6.8233640516009997</v>
      </c>
      <c r="T133" s="781">
        <v>11.8339745689705</v>
      </c>
      <c r="U133" s="781">
        <v>13.0563799101723</v>
      </c>
      <c r="V133" s="781">
        <v>0.24185087712020201</v>
      </c>
      <c r="W133" s="702">
        <v>0.24153208619363101</v>
      </c>
    </row>
    <row r="134" spans="1:23" ht="15" thickBot="1" x14ac:dyDescent="0.35">
      <c r="A134" s="1368" t="s">
        <v>522</v>
      </c>
      <c r="B134" s="1373" t="s">
        <v>523</v>
      </c>
      <c r="C134" s="137" t="s">
        <v>265</v>
      </c>
      <c r="D134" s="500">
        <v>26.008199624703501</v>
      </c>
      <c r="E134" s="500">
        <v>69.045406946806807</v>
      </c>
      <c r="F134" s="500">
        <v>75.375507670647806</v>
      </c>
      <c r="G134" s="500">
        <v>2.6002600744188999</v>
      </c>
      <c r="H134" s="699">
        <v>2.6002600744188999</v>
      </c>
      <c r="I134" s="500">
        <v>29.088271150684498</v>
      </c>
      <c r="J134" s="500">
        <v>73.883783107561101</v>
      </c>
      <c r="K134" s="500">
        <v>79.230572949102495</v>
      </c>
      <c r="L134" s="500">
        <v>2.4489391258784301</v>
      </c>
      <c r="M134" s="699">
        <v>2.4567295830487299</v>
      </c>
      <c r="N134" s="500">
        <v>34.563094708976401</v>
      </c>
      <c r="O134" s="500">
        <v>75.580603946355396</v>
      </c>
      <c r="P134" s="500">
        <v>79.327446429401206</v>
      </c>
      <c r="Q134" s="500">
        <v>2.1221022140265</v>
      </c>
      <c r="R134" s="699">
        <v>2.1221022140265</v>
      </c>
      <c r="S134" s="500">
        <v>38.126432274225898</v>
      </c>
      <c r="T134" s="500">
        <v>92.406104409500003</v>
      </c>
      <c r="U134" s="500">
        <v>95.864328734031105</v>
      </c>
      <c r="V134" s="500">
        <v>2.2732807603873701</v>
      </c>
      <c r="W134" s="699">
        <v>2.31315424100409</v>
      </c>
    </row>
    <row r="135" spans="1:23" ht="15" thickBot="1" x14ac:dyDescent="0.35">
      <c r="A135" s="1368"/>
      <c r="B135" s="1373"/>
      <c r="C135" s="139" t="s">
        <v>17</v>
      </c>
      <c r="D135" s="496">
        <v>690</v>
      </c>
      <c r="E135" s="496">
        <v>690</v>
      </c>
      <c r="F135" s="496">
        <v>690</v>
      </c>
      <c r="G135" s="496">
        <v>690</v>
      </c>
      <c r="H135" s="528">
        <v>690</v>
      </c>
      <c r="I135" s="496">
        <v>447</v>
      </c>
      <c r="J135" s="496">
        <v>447</v>
      </c>
      <c r="K135" s="496">
        <v>447</v>
      </c>
      <c r="L135" s="496">
        <v>447</v>
      </c>
      <c r="M135" s="528">
        <v>447</v>
      </c>
      <c r="N135" s="496">
        <v>204</v>
      </c>
      <c r="O135" s="496">
        <v>204</v>
      </c>
      <c r="P135" s="496">
        <v>204</v>
      </c>
      <c r="Q135" s="496">
        <v>204</v>
      </c>
      <c r="R135" s="528">
        <v>204</v>
      </c>
      <c r="S135" s="496">
        <v>67</v>
      </c>
      <c r="T135" s="496">
        <v>67</v>
      </c>
      <c r="U135" s="496">
        <v>67</v>
      </c>
      <c r="V135" s="496">
        <v>67</v>
      </c>
      <c r="W135" s="528">
        <v>67</v>
      </c>
    </row>
    <row r="136" spans="1:23" ht="15" thickBot="1" x14ac:dyDescent="0.35">
      <c r="A136" s="1368"/>
      <c r="B136" s="1373"/>
      <c r="C136" s="139" t="s">
        <v>18</v>
      </c>
      <c r="D136" s="496">
        <v>532</v>
      </c>
      <c r="E136" s="496">
        <v>532</v>
      </c>
      <c r="F136" s="496">
        <v>532</v>
      </c>
      <c r="G136" s="496">
        <v>532</v>
      </c>
      <c r="H136" s="528">
        <v>532</v>
      </c>
      <c r="I136" s="496">
        <v>335</v>
      </c>
      <c r="J136" s="496">
        <v>335</v>
      </c>
      <c r="K136" s="496">
        <v>335</v>
      </c>
      <c r="L136" s="496">
        <v>335</v>
      </c>
      <c r="M136" s="528">
        <v>335</v>
      </c>
      <c r="N136" s="496">
        <v>151</v>
      </c>
      <c r="O136" s="496">
        <v>151</v>
      </c>
      <c r="P136" s="496">
        <v>151</v>
      </c>
      <c r="Q136" s="496">
        <v>151</v>
      </c>
      <c r="R136" s="528">
        <v>151</v>
      </c>
      <c r="S136" s="496">
        <v>41</v>
      </c>
      <c r="T136" s="496">
        <v>41</v>
      </c>
      <c r="U136" s="496">
        <v>41</v>
      </c>
      <c r="V136" s="496">
        <v>41</v>
      </c>
      <c r="W136" s="528">
        <v>41</v>
      </c>
    </row>
    <row r="137" spans="1:23" ht="15" thickBot="1" x14ac:dyDescent="0.35">
      <c r="A137" s="1368"/>
      <c r="B137" s="1373"/>
      <c r="C137" s="139" t="s">
        <v>252</v>
      </c>
      <c r="D137" s="493">
        <v>6.8339999999999996</v>
      </c>
      <c r="E137" s="496">
        <v>50</v>
      </c>
      <c r="F137" s="496">
        <v>56</v>
      </c>
      <c r="G137" s="496">
        <v>2</v>
      </c>
      <c r="H137" s="528">
        <v>2</v>
      </c>
      <c r="I137" s="493">
        <v>8.7110000000000003</v>
      </c>
      <c r="J137" s="496">
        <v>45</v>
      </c>
      <c r="K137" s="496">
        <v>50</v>
      </c>
      <c r="L137" s="496">
        <v>2</v>
      </c>
      <c r="M137" s="528">
        <v>2</v>
      </c>
      <c r="N137" s="493">
        <v>11.266999999999999</v>
      </c>
      <c r="O137" s="496">
        <v>55</v>
      </c>
      <c r="P137" s="496">
        <v>55</v>
      </c>
      <c r="Q137" s="496">
        <v>2</v>
      </c>
      <c r="R137" s="528">
        <v>2</v>
      </c>
      <c r="S137" s="493">
        <v>19.14</v>
      </c>
      <c r="T137" s="496">
        <v>60</v>
      </c>
      <c r="U137" s="496">
        <v>60</v>
      </c>
      <c r="V137" s="496">
        <v>2</v>
      </c>
      <c r="W137" s="528">
        <v>2</v>
      </c>
    </row>
    <row r="138" spans="1:23" ht="15" thickBot="1" x14ac:dyDescent="0.35">
      <c r="A138" s="1368"/>
      <c r="B138" s="1373"/>
      <c r="C138" s="139" t="s">
        <v>287</v>
      </c>
      <c r="D138" s="493">
        <v>52.612865294465003</v>
      </c>
      <c r="E138" s="493">
        <v>78.384871213720402</v>
      </c>
      <c r="F138" s="493">
        <v>84.182711187516503</v>
      </c>
      <c r="G138" s="493">
        <v>1.89991875476151</v>
      </c>
      <c r="H138" s="701">
        <v>1.89991875476151</v>
      </c>
      <c r="I138" s="493">
        <v>53.225236546757003</v>
      </c>
      <c r="J138" s="493">
        <v>91.189635764655605</v>
      </c>
      <c r="K138" s="493">
        <v>100.508573698189</v>
      </c>
      <c r="L138" s="493">
        <v>1.8913267041781201</v>
      </c>
      <c r="M138" s="701">
        <v>1.8932721237249599</v>
      </c>
      <c r="N138" s="493">
        <v>62.019990912555102</v>
      </c>
      <c r="O138" s="493">
        <v>90.192018672147199</v>
      </c>
      <c r="P138" s="493">
        <v>94.1803687171181</v>
      </c>
      <c r="Q138" s="493">
        <v>1.8194916549597899</v>
      </c>
      <c r="R138" s="701">
        <v>1.8194916549597899</v>
      </c>
      <c r="S138" s="493">
        <v>52.281313103030499</v>
      </c>
      <c r="T138" s="493">
        <v>111.004506901284</v>
      </c>
      <c r="U138" s="493">
        <v>115.18525455361799</v>
      </c>
      <c r="V138" s="493">
        <v>1.70826412792907</v>
      </c>
      <c r="W138" s="701">
        <v>1.7132042679213499</v>
      </c>
    </row>
    <row r="139" spans="1:23" x14ac:dyDescent="0.3">
      <c r="A139" s="1368"/>
      <c r="B139" s="1374"/>
      <c r="C139" s="157" t="s">
        <v>254</v>
      </c>
      <c r="D139" s="781">
        <v>4.2776661941684804</v>
      </c>
      <c r="E139" s="781">
        <v>6.3730479579194501</v>
      </c>
      <c r="F139" s="781">
        <v>6.84443882242185</v>
      </c>
      <c r="G139" s="781">
        <v>0.15447207034673699</v>
      </c>
      <c r="H139" s="702">
        <v>0.15447207034673699</v>
      </c>
      <c r="I139" s="781">
        <v>5.4533823767630496</v>
      </c>
      <c r="J139" s="781">
        <v>9.3431609681162495</v>
      </c>
      <c r="K139" s="781">
        <v>10.2979661544161</v>
      </c>
      <c r="L139" s="781">
        <v>0.19378265624438501</v>
      </c>
      <c r="M139" s="702">
        <v>0.19398198117670001</v>
      </c>
      <c r="N139" s="781">
        <v>9.4648552879088204</v>
      </c>
      <c r="O139" s="781">
        <v>13.764181392091</v>
      </c>
      <c r="P139" s="781">
        <v>14.372842494063701</v>
      </c>
      <c r="Q139" s="781">
        <v>0.277672165996173</v>
      </c>
      <c r="R139" s="702">
        <v>0.277672165996173</v>
      </c>
      <c r="S139" s="781">
        <v>15.3117670103838</v>
      </c>
      <c r="T139" s="781">
        <v>32.510184727484798</v>
      </c>
      <c r="U139" s="781">
        <v>33.734611395108701</v>
      </c>
      <c r="V139" s="781">
        <v>0.50030385173187597</v>
      </c>
      <c r="W139" s="702">
        <v>0.501750683650796</v>
      </c>
    </row>
    <row r="140" spans="1:23" ht="15" thickBot="1" x14ac:dyDescent="0.35">
      <c r="A140" s="1368"/>
      <c r="B140" s="1563" t="s">
        <v>524</v>
      </c>
      <c r="C140" s="137" t="s">
        <v>265</v>
      </c>
      <c r="D140" s="500">
        <v>29.044253884362501</v>
      </c>
      <c r="E140" s="500">
        <v>76.668814692891104</v>
      </c>
      <c r="F140" s="500">
        <v>83.161962075001099</v>
      </c>
      <c r="G140" s="500">
        <v>2.59766148827114</v>
      </c>
      <c r="H140" s="699">
        <v>2.5998294281195502</v>
      </c>
      <c r="I140" s="500">
        <v>34.873088794484097</v>
      </c>
      <c r="J140" s="500">
        <v>80.165298991793705</v>
      </c>
      <c r="K140" s="500">
        <v>85.9170269399755</v>
      </c>
      <c r="L140" s="500">
        <v>2.5230675766411101</v>
      </c>
      <c r="M140" s="699">
        <v>2.5281185161742399</v>
      </c>
      <c r="N140" s="500">
        <v>28.616325467255798</v>
      </c>
      <c r="O140" s="500">
        <v>67.013523327511294</v>
      </c>
      <c r="P140" s="500">
        <v>70.939087466925599</v>
      </c>
      <c r="Q140" s="500">
        <v>2.4627312971888902</v>
      </c>
      <c r="R140" s="699">
        <v>2.4627312971888902</v>
      </c>
      <c r="S140" s="500">
        <v>24.630240498458299</v>
      </c>
      <c r="T140" s="500">
        <v>59.441030880050299</v>
      </c>
      <c r="U140" s="500">
        <v>65.5923321326907</v>
      </c>
      <c r="V140" s="500">
        <v>2.0845785349633399</v>
      </c>
      <c r="W140" s="699">
        <v>2.0845785349633399</v>
      </c>
    </row>
    <row r="141" spans="1:23" ht="15" thickBot="1" x14ac:dyDescent="0.35">
      <c r="A141" s="1368"/>
      <c r="B141" s="1373"/>
      <c r="C141" s="139" t="s">
        <v>17</v>
      </c>
      <c r="D141" s="502">
        <v>1011</v>
      </c>
      <c r="E141" s="502">
        <v>1011</v>
      </c>
      <c r="F141" s="502">
        <v>1011</v>
      </c>
      <c r="G141" s="502">
        <v>1011</v>
      </c>
      <c r="H141" s="700">
        <v>1011</v>
      </c>
      <c r="I141" s="496">
        <v>847</v>
      </c>
      <c r="J141" s="496">
        <v>847</v>
      </c>
      <c r="K141" s="496">
        <v>847</v>
      </c>
      <c r="L141" s="496">
        <v>847</v>
      </c>
      <c r="M141" s="528">
        <v>847</v>
      </c>
      <c r="N141" s="496">
        <v>420</v>
      </c>
      <c r="O141" s="496">
        <v>420</v>
      </c>
      <c r="P141" s="496">
        <v>420</v>
      </c>
      <c r="Q141" s="496">
        <v>420</v>
      </c>
      <c r="R141" s="528">
        <v>420</v>
      </c>
      <c r="S141" s="496">
        <v>90</v>
      </c>
      <c r="T141" s="496">
        <v>90</v>
      </c>
      <c r="U141" s="496">
        <v>90</v>
      </c>
      <c r="V141" s="496">
        <v>90</v>
      </c>
      <c r="W141" s="528">
        <v>90</v>
      </c>
    </row>
    <row r="142" spans="1:23" ht="15" thickBot="1" x14ac:dyDescent="0.35">
      <c r="A142" s="1368"/>
      <c r="B142" s="1373"/>
      <c r="C142" s="139" t="s">
        <v>18</v>
      </c>
      <c r="D142" s="496">
        <v>965</v>
      </c>
      <c r="E142" s="496">
        <v>965</v>
      </c>
      <c r="F142" s="496">
        <v>965</v>
      </c>
      <c r="G142" s="496">
        <v>965</v>
      </c>
      <c r="H142" s="528">
        <v>965</v>
      </c>
      <c r="I142" s="496">
        <v>782</v>
      </c>
      <c r="J142" s="496">
        <v>782</v>
      </c>
      <c r="K142" s="496">
        <v>782</v>
      </c>
      <c r="L142" s="496">
        <v>782</v>
      </c>
      <c r="M142" s="528">
        <v>782</v>
      </c>
      <c r="N142" s="496">
        <v>402</v>
      </c>
      <c r="O142" s="496">
        <v>402</v>
      </c>
      <c r="P142" s="496">
        <v>402</v>
      </c>
      <c r="Q142" s="496">
        <v>402</v>
      </c>
      <c r="R142" s="528">
        <v>402</v>
      </c>
      <c r="S142" s="496">
        <v>83</v>
      </c>
      <c r="T142" s="496">
        <v>83</v>
      </c>
      <c r="U142" s="496">
        <v>83</v>
      </c>
      <c r="V142" s="496">
        <v>83</v>
      </c>
      <c r="W142" s="528">
        <v>83</v>
      </c>
    </row>
    <row r="143" spans="1:23" ht="15" thickBot="1" x14ac:dyDescent="0.35">
      <c r="A143" s="1368"/>
      <c r="B143" s="1373"/>
      <c r="C143" s="139" t="s">
        <v>252</v>
      </c>
      <c r="D143" s="493">
        <v>8.6980000000000004</v>
      </c>
      <c r="E143" s="496">
        <v>56</v>
      </c>
      <c r="F143" s="496">
        <v>60</v>
      </c>
      <c r="G143" s="496">
        <v>2</v>
      </c>
      <c r="H143" s="528">
        <v>2</v>
      </c>
      <c r="I143" s="493">
        <v>12.585000000000001</v>
      </c>
      <c r="J143" s="496">
        <v>60</v>
      </c>
      <c r="K143" s="496">
        <v>60</v>
      </c>
      <c r="L143" s="496">
        <v>2</v>
      </c>
      <c r="M143" s="528">
        <v>2</v>
      </c>
      <c r="N143" s="493">
        <v>14.12</v>
      </c>
      <c r="O143" s="496">
        <v>45</v>
      </c>
      <c r="P143" s="496">
        <v>47</v>
      </c>
      <c r="Q143" s="496">
        <v>2</v>
      </c>
      <c r="R143" s="528">
        <v>2</v>
      </c>
      <c r="S143" s="493">
        <v>11.163</v>
      </c>
      <c r="T143" s="496">
        <v>44</v>
      </c>
      <c r="U143" s="496">
        <v>50</v>
      </c>
      <c r="V143" s="496">
        <v>2</v>
      </c>
      <c r="W143" s="528">
        <v>2</v>
      </c>
    </row>
    <row r="144" spans="1:23" ht="15" thickBot="1" x14ac:dyDescent="0.35">
      <c r="A144" s="1368"/>
      <c r="B144" s="1373"/>
      <c r="C144" s="139" t="s">
        <v>287</v>
      </c>
      <c r="D144" s="493">
        <v>48.668094193534003</v>
      </c>
      <c r="E144" s="493">
        <v>84.511531051638997</v>
      </c>
      <c r="F144" s="493">
        <v>93.376856324425702</v>
      </c>
      <c r="G144" s="493">
        <v>1.8960826505687201</v>
      </c>
      <c r="H144" s="701">
        <v>1.89596962666151</v>
      </c>
      <c r="I144" s="493">
        <v>58.514824513995997</v>
      </c>
      <c r="J144" s="493">
        <v>87.291849878136603</v>
      </c>
      <c r="K144" s="493">
        <v>95.104024026114701</v>
      </c>
      <c r="L144" s="493">
        <v>1.8620291570465199</v>
      </c>
      <c r="M144" s="701">
        <v>1.86591767846618</v>
      </c>
      <c r="N144" s="493">
        <v>50.039830909911501</v>
      </c>
      <c r="O144" s="493">
        <v>74.828321038356293</v>
      </c>
      <c r="P144" s="493">
        <v>82.713219779799701</v>
      </c>
      <c r="Q144" s="493">
        <v>1.9825881350572301</v>
      </c>
      <c r="R144" s="701">
        <v>1.9825881350572301</v>
      </c>
      <c r="S144" s="493">
        <v>33.950342986601598</v>
      </c>
      <c r="T144" s="493">
        <v>66.702006297930495</v>
      </c>
      <c r="U144" s="493">
        <v>84.004183480423094</v>
      </c>
      <c r="V144" s="493">
        <v>2.0115537442599201</v>
      </c>
      <c r="W144" s="701">
        <v>2.0115537442599201</v>
      </c>
    </row>
    <row r="145" spans="1:23" x14ac:dyDescent="0.3">
      <c r="A145" s="1368"/>
      <c r="B145" s="1374"/>
      <c r="C145" s="157" t="s">
        <v>254</v>
      </c>
      <c r="D145" s="781">
        <v>2.9379976012897999</v>
      </c>
      <c r="E145" s="781">
        <v>5.1017957375456904</v>
      </c>
      <c r="F145" s="781">
        <v>5.6369780745101297</v>
      </c>
      <c r="G145" s="781">
        <v>0.11446279891432901</v>
      </c>
      <c r="H145" s="702">
        <v>0.114455975882243</v>
      </c>
      <c r="I145" s="781">
        <v>3.9240387193915498</v>
      </c>
      <c r="J145" s="781">
        <v>5.8538430501007799</v>
      </c>
      <c r="K145" s="781">
        <v>6.3777320661562502</v>
      </c>
      <c r="L145" s="781">
        <v>0.124868775896933</v>
      </c>
      <c r="M145" s="702">
        <v>0.125129542441799</v>
      </c>
      <c r="N145" s="781">
        <v>4.68029858827928</v>
      </c>
      <c r="O145" s="781">
        <v>6.9988023330782001</v>
      </c>
      <c r="P145" s="781">
        <v>7.7362884471848199</v>
      </c>
      <c r="Q145" s="781">
        <v>0.18543436860034701</v>
      </c>
      <c r="R145" s="702">
        <v>0.18543436860034701</v>
      </c>
      <c r="S145" s="781">
        <v>6.9883697246332304</v>
      </c>
      <c r="T145" s="781">
        <v>13.7300021260083</v>
      </c>
      <c r="U145" s="781">
        <v>17.291498139173498</v>
      </c>
      <c r="V145" s="781">
        <v>0.41406006682779001</v>
      </c>
      <c r="W145" s="702">
        <v>0.41406006682779001</v>
      </c>
    </row>
    <row r="146" spans="1:23" ht="15" thickBot="1" x14ac:dyDescent="0.35">
      <c r="A146" s="1368"/>
      <c r="B146" s="1563" t="s">
        <v>525</v>
      </c>
      <c r="C146" s="137" t="s">
        <v>265</v>
      </c>
      <c r="D146" s="500">
        <v>27.9219421927654</v>
      </c>
      <c r="E146" s="500">
        <v>75.4888432643843</v>
      </c>
      <c r="F146" s="500">
        <v>82.113726295740193</v>
      </c>
      <c r="G146" s="500">
        <v>2.9032451732685298</v>
      </c>
      <c r="H146" s="699">
        <v>2.9044099771935099</v>
      </c>
      <c r="I146" s="500">
        <v>43.653173031907201</v>
      </c>
      <c r="J146" s="500">
        <v>85.937115266902097</v>
      </c>
      <c r="K146" s="500">
        <v>92.809877692086104</v>
      </c>
      <c r="L146" s="500">
        <v>2.98153129664755</v>
      </c>
      <c r="M146" s="699">
        <v>2.98153129664755</v>
      </c>
      <c r="N146" s="500">
        <v>34.567737409234603</v>
      </c>
      <c r="O146" s="500">
        <v>75.525357074334494</v>
      </c>
      <c r="P146" s="500">
        <v>79.5861983712865</v>
      </c>
      <c r="Q146" s="500">
        <v>2.68623292930913</v>
      </c>
      <c r="R146" s="699">
        <v>2.68623292930913</v>
      </c>
      <c r="S146" s="500">
        <v>52.841548526485902</v>
      </c>
      <c r="T146" s="500">
        <v>64.653857622523006</v>
      </c>
      <c r="U146" s="500">
        <v>67.330162937326705</v>
      </c>
      <c r="V146" s="500">
        <v>2.19633283048422</v>
      </c>
      <c r="W146" s="699">
        <v>2.19633283048422</v>
      </c>
    </row>
    <row r="147" spans="1:23" ht="15" thickBot="1" x14ac:dyDescent="0.35">
      <c r="A147" s="1368"/>
      <c r="B147" s="1373"/>
      <c r="C147" s="139" t="s">
        <v>17</v>
      </c>
      <c r="D147" s="496">
        <v>437</v>
      </c>
      <c r="E147" s="496">
        <v>437</v>
      </c>
      <c r="F147" s="496">
        <v>437</v>
      </c>
      <c r="G147" s="496">
        <v>437</v>
      </c>
      <c r="H147" s="528">
        <v>437</v>
      </c>
      <c r="I147" s="496">
        <v>353</v>
      </c>
      <c r="J147" s="496">
        <v>353</v>
      </c>
      <c r="K147" s="496">
        <v>353</v>
      </c>
      <c r="L147" s="496">
        <v>353</v>
      </c>
      <c r="M147" s="528">
        <v>353</v>
      </c>
      <c r="N147" s="496">
        <v>148</v>
      </c>
      <c r="O147" s="496">
        <v>148</v>
      </c>
      <c r="P147" s="496">
        <v>148</v>
      </c>
      <c r="Q147" s="496">
        <v>148</v>
      </c>
      <c r="R147" s="528">
        <v>148</v>
      </c>
      <c r="S147" s="496">
        <v>38</v>
      </c>
      <c r="T147" s="496">
        <v>38</v>
      </c>
      <c r="U147" s="496">
        <v>38</v>
      </c>
      <c r="V147" s="496">
        <v>38</v>
      </c>
      <c r="W147" s="528">
        <v>38</v>
      </c>
    </row>
    <row r="148" spans="1:23" ht="15" thickBot="1" x14ac:dyDescent="0.35">
      <c r="A148" s="1368"/>
      <c r="B148" s="1373"/>
      <c r="C148" s="139" t="s">
        <v>18</v>
      </c>
      <c r="D148" s="496">
        <v>350</v>
      </c>
      <c r="E148" s="496">
        <v>350</v>
      </c>
      <c r="F148" s="496">
        <v>350</v>
      </c>
      <c r="G148" s="496">
        <v>350</v>
      </c>
      <c r="H148" s="528">
        <v>350</v>
      </c>
      <c r="I148" s="496">
        <v>277</v>
      </c>
      <c r="J148" s="496">
        <v>277</v>
      </c>
      <c r="K148" s="496">
        <v>277</v>
      </c>
      <c r="L148" s="496">
        <v>277</v>
      </c>
      <c r="M148" s="528">
        <v>277</v>
      </c>
      <c r="N148" s="496">
        <v>123</v>
      </c>
      <c r="O148" s="496">
        <v>123</v>
      </c>
      <c r="P148" s="496">
        <v>123</v>
      </c>
      <c r="Q148" s="496">
        <v>123</v>
      </c>
      <c r="R148" s="528">
        <v>123</v>
      </c>
      <c r="S148" s="496">
        <v>35</v>
      </c>
      <c r="T148" s="496">
        <v>35</v>
      </c>
      <c r="U148" s="496">
        <v>35</v>
      </c>
      <c r="V148" s="496">
        <v>35</v>
      </c>
      <c r="W148" s="528">
        <v>35</v>
      </c>
    </row>
    <row r="149" spans="1:23" ht="15" thickBot="1" x14ac:dyDescent="0.35">
      <c r="A149" s="1368"/>
      <c r="B149" s="1373"/>
      <c r="C149" s="139" t="s">
        <v>252</v>
      </c>
      <c r="D149" s="493">
        <v>9.0280000000000005</v>
      </c>
      <c r="E149" s="496">
        <v>54</v>
      </c>
      <c r="F149" s="496">
        <v>56</v>
      </c>
      <c r="G149" s="496">
        <v>3</v>
      </c>
      <c r="H149" s="528">
        <v>3</v>
      </c>
      <c r="I149" s="493">
        <v>14.788</v>
      </c>
      <c r="J149" s="496">
        <v>60</v>
      </c>
      <c r="K149" s="496">
        <v>60</v>
      </c>
      <c r="L149" s="496">
        <v>2</v>
      </c>
      <c r="M149" s="528">
        <v>2</v>
      </c>
      <c r="N149" s="493">
        <v>10.385999999999999</v>
      </c>
      <c r="O149" s="496">
        <v>60</v>
      </c>
      <c r="P149" s="496">
        <v>60</v>
      </c>
      <c r="Q149" s="496">
        <v>2</v>
      </c>
      <c r="R149" s="528">
        <v>2</v>
      </c>
      <c r="S149" s="493">
        <v>18.684000000000001</v>
      </c>
      <c r="T149" s="496">
        <v>41</v>
      </c>
      <c r="U149" s="496">
        <v>41</v>
      </c>
      <c r="V149" s="496">
        <v>2</v>
      </c>
      <c r="W149" s="528">
        <v>2</v>
      </c>
    </row>
    <row r="150" spans="1:23" ht="15" thickBot="1" x14ac:dyDescent="0.35">
      <c r="A150" s="1368"/>
      <c r="B150" s="1373"/>
      <c r="C150" s="139" t="s">
        <v>287</v>
      </c>
      <c r="D150" s="493">
        <v>50.2909140703822</v>
      </c>
      <c r="E150" s="493">
        <v>81.856006768204395</v>
      </c>
      <c r="F150" s="493">
        <v>89.660195014757207</v>
      </c>
      <c r="G150" s="493">
        <v>1.9621558399086501</v>
      </c>
      <c r="H150" s="701">
        <v>1.9625107305580101</v>
      </c>
      <c r="I150" s="493">
        <v>66.649416120898294</v>
      </c>
      <c r="J150" s="493">
        <v>93.926704851396195</v>
      </c>
      <c r="K150" s="493">
        <v>102.08419873538401</v>
      </c>
      <c r="L150" s="493">
        <v>2.3064944637810298</v>
      </c>
      <c r="M150" s="701">
        <v>2.3064944637810298</v>
      </c>
      <c r="N150" s="493">
        <v>53.523689589515399</v>
      </c>
      <c r="O150" s="493">
        <v>86.019730905421497</v>
      </c>
      <c r="P150" s="493">
        <v>92.399186215715204</v>
      </c>
      <c r="Q150" s="493">
        <v>2.3343163905162401</v>
      </c>
      <c r="R150" s="701">
        <v>2.3343163905162401</v>
      </c>
      <c r="S150" s="493">
        <v>72.221796871389301</v>
      </c>
      <c r="T150" s="493">
        <v>64.279614900438105</v>
      </c>
      <c r="U150" s="493">
        <v>67.346940996712704</v>
      </c>
      <c r="V150" s="493">
        <v>1.7201127714844999</v>
      </c>
      <c r="W150" s="701">
        <v>1.7201127714844999</v>
      </c>
    </row>
    <row r="151" spans="1:23" x14ac:dyDescent="0.3">
      <c r="A151" s="1368"/>
      <c r="B151" s="1374"/>
      <c r="C151" s="157" t="s">
        <v>254</v>
      </c>
      <c r="D151" s="781">
        <v>5.0411110054895998</v>
      </c>
      <c r="E151" s="781">
        <v>8.2051643763549098</v>
      </c>
      <c r="F151" s="781">
        <v>8.9874484128619905</v>
      </c>
      <c r="G151" s="781">
        <v>0.19668454196728399</v>
      </c>
      <c r="H151" s="702">
        <v>0.19672011585158</v>
      </c>
      <c r="I151" s="781">
        <v>7.5097800650883002</v>
      </c>
      <c r="J151" s="781">
        <v>10.5832719433423</v>
      </c>
      <c r="K151" s="781">
        <v>11.502424555871199</v>
      </c>
      <c r="L151" s="781">
        <v>0.25988623985721798</v>
      </c>
      <c r="M151" s="702">
        <v>0.25988623985721798</v>
      </c>
      <c r="N151" s="781">
        <v>9.0503263777375391</v>
      </c>
      <c r="O151" s="781">
        <v>14.545085467570599</v>
      </c>
      <c r="P151" s="781">
        <v>15.6237882459691</v>
      </c>
      <c r="Q151" s="781">
        <v>0.39470980728527</v>
      </c>
      <c r="R151" s="702">
        <v>0.39470980728527</v>
      </c>
      <c r="S151" s="781">
        <v>22.893121904782099</v>
      </c>
      <c r="T151" s="781">
        <v>20.375580830932499</v>
      </c>
      <c r="U151" s="781">
        <v>21.347872760594399</v>
      </c>
      <c r="V151" s="781">
        <v>0.54524746092501597</v>
      </c>
      <c r="W151" s="702">
        <v>0.54524746092501597</v>
      </c>
    </row>
    <row r="152" spans="1:23" ht="15" thickBot="1" x14ac:dyDescent="0.35">
      <c r="A152" s="1368"/>
      <c r="B152" s="1563" t="s">
        <v>526</v>
      </c>
      <c r="C152" s="137" t="s">
        <v>265</v>
      </c>
      <c r="D152" s="500">
        <v>30.382050041842501</v>
      </c>
      <c r="E152" s="500">
        <v>75.877702573522697</v>
      </c>
      <c r="F152" s="500">
        <v>81.787980518885504</v>
      </c>
      <c r="G152" s="500">
        <v>2.8745747429920501</v>
      </c>
      <c r="H152" s="699">
        <v>2.8762400914016202</v>
      </c>
      <c r="I152" s="500">
        <v>34.651119658445701</v>
      </c>
      <c r="J152" s="500">
        <v>78.592400299088197</v>
      </c>
      <c r="K152" s="500">
        <v>84.113048780308503</v>
      </c>
      <c r="L152" s="500">
        <v>3.02020986505282</v>
      </c>
      <c r="M152" s="699">
        <v>3.0221886773665698</v>
      </c>
      <c r="N152" s="500">
        <v>31.605265675872602</v>
      </c>
      <c r="O152" s="500">
        <v>71.565173540965205</v>
      </c>
      <c r="P152" s="500">
        <v>77.871260921013302</v>
      </c>
      <c r="Q152" s="500">
        <v>2.9773315489555401</v>
      </c>
      <c r="R152" s="699">
        <v>2.9773315489555401</v>
      </c>
      <c r="S152" s="674">
        <v>35.037708489741398</v>
      </c>
      <c r="T152" s="500">
        <v>84.5428180623298</v>
      </c>
      <c r="U152" s="500">
        <v>88.864674012399703</v>
      </c>
      <c r="V152" s="500">
        <v>2.9053735490028099</v>
      </c>
      <c r="W152" s="699">
        <v>2.9726875963492501</v>
      </c>
    </row>
    <row r="153" spans="1:23" ht="15" thickBot="1" x14ac:dyDescent="0.35">
      <c r="A153" s="1368"/>
      <c r="B153" s="1373"/>
      <c r="C153" s="139" t="s">
        <v>17</v>
      </c>
      <c r="D153" s="496">
        <v>462</v>
      </c>
      <c r="E153" s="496">
        <v>462</v>
      </c>
      <c r="F153" s="496">
        <v>462</v>
      </c>
      <c r="G153" s="496">
        <v>462</v>
      </c>
      <c r="H153" s="528">
        <v>462</v>
      </c>
      <c r="I153" s="496">
        <v>462</v>
      </c>
      <c r="J153" s="496">
        <v>462</v>
      </c>
      <c r="K153" s="496">
        <v>462</v>
      </c>
      <c r="L153" s="496">
        <v>462</v>
      </c>
      <c r="M153" s="528">
        <v>462</v>
      </c>
      <c r="N153" s="496">
        <v>234</v>
      </c>
      <c r="O153" s="496">
        <v>234</v>
      </c>
      <c r="P153" s="496">
        <v>234</v>
      </c>
      <c r="Q153" s="496">
        <v>234</v>
      </c>
      <c r="R153" s="528">
        <v>234</v>
      </c>
      <c r="S153" s="529">
        <v>46</v>
      </c>
      <c r="T153" s="496">
        <v>46</v>
      </c>
      <c r="U153" s="496">
        <v>46</v>
      </c>
      <c r="V153" s="496">
        <v>46</v>
      </c>
      <c r="W153" s="528">
        <v>46</v>
      </c>
    </row>
    <row r="154" spans="1:23" ht="15" thickBot="1" x14ac:dyDescent="0.35">
      <c r="A154" s="1368"/>
      <c r="B154" s="1373"/>
      <c r="C154" s="139" t="s">
        <v>18</v>
      </c>
      <c r="D154" s="496">
        <v>467</v>
      </c>
      <c r="E154" s="496">
        <v>467</v>
      </c>
      <c r="F154" s="496">
        <v>467</v>
      </c>
      <c r="G154" s="496">
        <v>467</v>
      </c>
      <c r="H154" s="528">
        <v>467</v>
      </c>
      <c r="I154" s="496">
        <v>422</v>
      </c>
      <c r="J154" s="496">
        <v>422</v>
      </c>
      <c r="K154" s="496">
        <v>422</v>
      </c>
      <c r="L154" s="496">
        <v>422</v>
      </c>
      <c r="M154" s="528">
        <v>422</v>
      </c>
      <c r="N154" s="496">
        <v>227</v>
      </c>
      <c r="O154" s="496">
        <v>227</v>
      </c>
      <c r="P154" s="496">
        <v>227</v>
      </c>
      <c r="Q154" s="496">
        <v>227</v>
      </c>
      <c r="R154" s="528">
        <v>227</v>
      </c>
      <c r="S154" s="529">
        <v>42</v>
      </c>
      <c r="T154" s="496">
        <v>42</v>
      </c>
      <c r="U154" s="496">
        <v>42</v>
      </c>
      <c r="V154" s="496">
        <v>42</v>
      </c>
      <c r="W154" s="528">
        <v>42</v>
      </c>
    </row>
    <row r="155" spans="1:23" ht="15" thickBot="1" x14ac:dyDescent="0.35">
      <c r="A155" s="1368"/>
      <c r="B155" s="1373"/>
      <c r="C155" s="139" t="s">
        <v>252</v>
      </c>
      <c r="D155" s="493">
        <v>9.0220000000000002</v>
      </c>
      <c r="E155" s="496">
        <v>55</v>
      </c>
      <c r="F155" s="496">
        <v>60</v>
      </c>
      <c r="G155" s="496">
        <v>3</v>
      </c>
      <c r="H155" s="528">
        <v>3</v>
      </c>
      <c r="I155" s="493">
        <v>13.538</v>
      </c>
      <c r="J155" s="496">
        <v>53</v>
      </c>
      <c r="K155" s="496">
        <v>55</v>
      </c>
      <c r="L155" s="496">
        <v>3</v>
      </c>
      <c r="M155" s="528">
        <v>3</v>
      </c>
      <c r="N155" s="493">
        <v>13.500999999999999</v>
      </c>
      <c r="O155" s="496">
        <v>60</v>
      </c>
      <c r="P155" s="496">
        <v>60</v>
      </c>
      <c r="Q155" s="496">
        <v>2</v>
      </c>
      <c r="R155" s="528">
        <v>2</v>
      </c>
      <c r="S155" s="661">
        <v>9.9039999999999999</v>
      </c>
      <c r="T155" s="496">
        <v>45</v>
      </c>
      <c r="U155" s="496">
        <v>45</v>
      </c>
      <c r="V155" s="496">
        <v>3</v>
      </c>
      <c r="W155" s="528">
        <v>3</v>
      </c>
    </row>
    <row r="156" spans="1:23" ht="15" thickBot="1" x14ac:dyDescent="0.35">
      <c r="A156" s="1368"/>
      <c r="B156" s="1373"/>
      <c r="C156" s="139" t="s">
        <v>287</v>
      </c>
      <c r="D156" s="493">
        <v>52.118573669348599</v>
      </c>
      <c r="E156" s="493">
        <v>82.955420198213204</v>
      </c>
      <c r="F156" s="493">
        <v>90.001084881335004</v>
      </c>
      <c r="G156" s="493">
        <v>1.9188708717217799</v>
      </c>
      <c r="H156" s="701">
        <v>1.9168037673126099</v>
      </c>
      <c r="I156" s="493">
        <v>57.149455551574</v>
      </c>
      <c r="J156" s="493">
        <v>90.106190534735404</v>
      </c>
      <c r="K156" s="493">
        <v>97.792454697674302</v>
      </c>
      <c r="L156" s="493">
        <v>2.11345878147063</v>
      </c>
      <c r="M156" s="701">
        <v>2.11578389393522</v>
      </c>
      <c r="N156" s="493">
        <v>50.265633720417803</v>
      </c>
      <c r="O156" s="493">
        <v>70.481097751264997</v>
      </c>
      <c r="P156" s="493">
        <v>78.992188631534006</v>
      </c>
      <c r="Q156" s="493">
        <v>2.16597810899319</v>
      </c>
      <c r="R156" s="701">
        <v>2.16597810899319</v>
      </c>
      <c r="S156" s="661">
        <v>65.193240822660101</v>
      </c>
      <c r="T156" s="493">
        <v>94.149799136895098</v>
      </c>
      <c r="U156" s="493">
        <v>101.86698547447</v>
      </c>
      <c r="V156" s="493">
        <v>2.3003378743024001</v>
      </c>
      <c r="W156" s="701">
        <v>2.2694844645924301</v>
      </c>
    </row>
    <row r="157" spans="1:23" x14ac:dyDescent="0.3">
      <c r="A157" s="1368"/>
      <c r="B157" s="1374"/>
      <c r="C157" s="157" t="s">
        <v>254</v>
      </c>
      <c r="D157" s="781">
        <v>4.5227734616889599</v>
      </c>
      <c r="E157" s="781">
        <v>7.1987498229712097</v>
      </c>
      <c r="F157" s="781">
        <v>7.8101622812427403</v>
      </c>
      <c r="G157" s="781">
        <v>0.166516802821394</v>
      </c>
      <c r="H157" s="702">
        <v>0.166337422529377</v>
      </c>
      <c r="I157" s="781">
        <v>5.2170695384005503</v>
      </c>
      <c r="J157" s="781">
        <v>8.2256297513780403</v>
      </c>
      <c r="K157" s="781">
        <v>8.9272947846062305</v>
      </c>
      <c r="L157" s="781">
        <v>0.192933796535038</v>
      </c>
      <c r="M157" s="702">
        <v>0.19314605181018099</v>
      </c>
      <c r="N157" s="781">
        <v>6.2564645377962202</v>
      </c>
      <c r="O157" s="781">
        <v>8.7726435743039399</v>
      </c>
      <c r="P157" s="781">
        <v>9.8320023116580106</v>
      </c>
      <c r="Q157" s="781">
        <v>0.26959503393377698</v>
      </c>
      <c r="R157" s="702">
        <v>0.26959503393377698</v>
      </c>
      <c r="S157" s="836">
        <v>18.864646836552101</v>
      </c>
      <c r="T157" s="781">
        <v>27.243663423348401</v>
      </c>
      <c r="U157" s="781">
        <v>29.476747604977302</v>
      </c>
      <c r="V157" s="781">
        <v>0.66563743504489903</v>
      </c>
      <c r="W157" s="702">
        <v>0.65670953591705405</v>
      </c>
    </row>
    <row r="158" spans="1:23" ht="15" thickBot="1" x14ac:dyDescent="0.35">
      <c r="A158" s="1368"/>
      <c r="B158" s="1563" t="s">
        <v>527</v>
      </c>
      <c r="C158" s="137" t="s">
        <v>265</v>
      </c>
      <c r="D158" s="500">
        <v>22.8211087483818</v>
      </c>
      <c r="E158" s="500">
        <v>66.150755258226397</v>
      </c>
      <c r="F158" s="500">
        <v>72.897313305012204</v>
      </c>
      <c r="G158" s="500">
        <v>2.8901003437927399</v>
      </c>
      <c r="H158" s="699">
        <v>2.8901003437927399</v>
      </c>
      <c r="I158" s="500">
        <v>28.6717321941153</v>
      </c>
      <c r="J158" s="500">
        <v>68.333652073175799</v>
      </c>
      <c r="K158" s="500">
        <v>72.978921772953399</v>
      </c>
      <c r="L158" s="500">
        <v>2.7206644232141701</v>
      </c>
      <c r="M158" s="699">
        <v>2.7206644232141701</v>
      </c>
      <c r="N158" s="500">
        <v>40.128130916246</v>
      </c>
      <c r="O158" s="500">
        <v>89.132263949031497</v>
      </c>
      <c r="P158" s="500">
        <v>93.508760723256103</v>
      </c>
      <c r="Q158" s="500">
        <v>3.3266950150136698</v>
      </c>
      <c r="R158" s="699">
        <v>3.3266950150136698</v>
      </c>
      <c r="S158" s="500">
        <v>51.284138060876003</v>
      </c>
      <c r="T158" s="500">
        <v>126.41735011031901</v>
      </c>
      <c r="U158" s="500">
        <v>143.57604362083899</v>
      </c>
      <c r="V158" s="500">
        <v>3.2352352206358401</v>
      </c>
      <c r="W158" s="699">
        <v>3.2352352206358401</v>
      </c>
    </row>
    <row r="159" spans="1:23" ht="15" thickBot="1" x14ac:dyDescent="0.35">
      <c r="A159" s="1368"/>
      <c r="B159" s="1373"/>
      <c r="C159" s="139" t="s">
        <v>17</v>
      </c>
      <c r="D159" s="496">
        <v>260</v>
      </c>
      <c r="E159" s="496">
        <v>260</v>
      </c>
      <c r="F159" s="496">
        <v>260</v>
      </c>
      <c r="G159" s="496">
        <v>260</v>
      </c>
      <c r="H159" s="528">
        <v>260</v>
      </c>
      <c r="I159" s="496">
        <v>247</v>
      </c>
      <c r="J159" s="496">
        <v>247</v>
      </c>
      <c r="K159" s="496">
        <v>247</v>
      </c>
      <c r="L159" s="496">
        <v>247</v>
      </c>
      <c r="M159" s="528">
        <v>247</v>
      </c>
      <c r="N159" s="496">
        <v>142</v>
      </c>
      <c r="O159" s="496">
        <v>142</v>
      </c>
      <c r="P159" s="496">
        <v>142</v>
      </c>
      <c r="Q159" s="496">
        <v>142</v>
      </c>
      <c r="R159" s="528">
        <v>142</v>
      </c>
      <c r="S159" s="496">
        <v>33</v>
      </c>
      <c r="T159" s="496">
        <v>33</v>
      </c>
      <c r="U159" s="496">
        <v>33</v>
      </c>
      <c r="V159" s="496">
        <v>33</v>
      </c>
      <c r="W159" s="528">
        <v>33</v>
      </c>
    </row>
    <row r="160" spans="1:23" ht="15" thickBot="1" x14ac:dyDescent="0.35">
      <c r="A160" s="1368"/>
      <c r="B160" s="1373"/>
      <c r="C160" s="139" t="s">
        <v>18</v>
      </c>
      <c r="D160" s="496">
        <v>243</v>
      </c>
      <c r="E160" s="496">
        <v>243</v>
      </c>
      <c r="F160" s="496">
        <v>243</v>
      </c>
      <c r="G160" s="496">
        <v>243</v>
      </c>
      <c r="H160" s="528">
        <v>243</v>
      </c>
      <c r="I160" s="496">
        <v>228</v>
      </c>
      <c r="J160" s="496">
        <v>228</v>
      </c>
      <c r="K160" s="496">
        <v>228</v>
      </c>
      <c r="L160" s="496">
        <v>228</v>
      </c>
      <c r="M160" s="528">
        <v>228</v>
      </c>
      <c r="N160" s="496">
        <v>135</v>
      </c>
      <c r="O160" s="496">
        <v>135</v>
      </c>
      <c r="P160" s="496">
        <v>135</v>
      </c>
      <c r="Q160" s="496">
        <v>135</v>
      </c>
      <c r="R160" s="528">
        <v>135</v>
      </c>
      <c r="S160" s="496">
        <v>34</v>
      </c>
      <c r="T160" s="496">
        <v>34</v>
      </c>
      <c r="U160" s="496">
        <v>34</v>
      </c>
      <c r="V160" s="496">
        <v>34</v>
      </c>
      <c r="W160" s="528">
        <v>34</v>
      </c>
    </row>
    <row r="161" spans="1:23" ht="15" thickBot="1" x14ac:dyDescent="0.35">
      <c r="A161" s="1368"/>
      <c r="B161" s="1373"/>
      <c r="C161" s="139" t="s">
        <v>252</v>
      </c>
      <c r="D161" s="493">
        <v>6.1360000000000001</v>
      </c>
      <c r="E161" s="496">
        <v>50</v>
      </c>
      <c r="F161" s="496">
        <v>50</v>
      </c>
      <c r="G161" s="496">
        <v>2</v>
      </c>
      <c r="H161" s="528">
        <v>2</v>
      </c>
      <c r="I161" s="493">
        <v>10.153</v>
      </c>
      <c r="J161" s="496">
        <v>45</v>
      </c>
      <c r="K161" s="496">
        <v>48</v>
      </c>
      <c r="L161" s="496">
        <v>2</v>
      </c>
      <c r="M161" s="528">
        <v>2</v>
      </c>
      <c r="N161" s="493">
        <v>18.692</v>
      </c>
      <c r="O161" s="496">
        <v>60</v>
      </c>
      <c r="P161" s="496">
        <v>65</v>
      </c>
      <c r="Q161" s="496">
        <v>3</v>
      </c>
      <c r="R161" s="528">
        <v>3</v>
      </c>
      <c r="S161" s="496">
        <v>12</v>
      </c>
      <c r="T161" s="496">
        <v>80</v>
      </c>
      <c r="U161" s="496">
        <v>90</v>
      </c>
      <c r="V161" s="496">
        <v>3</v>
      </c>
      <c r="W161" s="528">
        <v>3</v>
      </c>
    </row>
    <row r="162" spans="1:23" ht="15" thickBot="1" x14ac:dyDescent="0.35">
      <c r="A162" s="1368"/>
      <c r="B162" s="1373"/>
      <c r="C162" s="139" t="s">
        <v>287</v>
      </c>
      <c r="D162" s="493">
        <v>44.6755820493333</v>
      </c>
      <c r="E162" s="493">
        <v>74.755792775719499</v>
      </c>
      <c r="F162" s="493">
        <v>84.735350921416696</v>
      </c>
      <c r="G162" s="493">
        <v>2.4117145006549401</v>
      </c>
      <c r="H162" s="701">
        <v>2.4117145006549401</v>
      </c>
      <c r="I162" s="493">
        <v>49.600651347246099</v>
      </c>
      <c r="J162" s="493">
        <v>92.514126226323896</v>
      </c>
      <c r="K162" s="493">
        <v>97.500934485999196</v>
      </c>
      <c r="L162" s="493">
        <v>2.0138363820012302</v>
      </c>
      <c r="M162" s="701">
        <v>2.0138363820012302</v>
      </c>
      <c r="N162" s="493">
        <v>58.490747957744198</v>
      </c>
      <c r="O162" s="493">
        <v>98.077533047818406</v>
      </c>
      <c r="P162" s="493">
        <v>102.170831670822</v>
      </c>
      <c r="Q162" s="493">
        <v>2.6742589336439</v>
      </c>
      <c r="R162" s="701">
        <v>2.6742589336439</v>
      </c>
      <c r="S162" s="493">
        <v>69.434347991013695</v>
      </c>
      <c r="T162" s="493">
        <v>145.250132641769</v>
      </c>
      <c r="U162" s="493">
        <v>159.72811142212799</v>
      </c>
      <c r="V162" s="493">
        <v>1.9636365732808001</v>
      </c>
      <c r="W162" s="701">
        <v>1.9636365732808001</v>
      </c>
    </row>
    <row r="163" spans="1:23" x14ac:dyDescent="0.3">
      <c r="A163" s="1368"/>
      <c r="B163" s="1374"/>
      <c r="C163" s="157" t="s">
        <v>254</v>
      </c>
      <c r="D163" s="781">
        <v>5.3744971408077902</v>
      </c>
      <c r="E163" s="781">
        <v>8.9931630680997294</v>
      </c>
      <c r="F163" s="781">
        <v>10.193709412663299</v>
      </c>
      <c r="G163" s="781">
        <v>0.290130583500883</v>
      </c>
      <c r="H163" s="702">
        <v>0.290130583500883</v>
      </c>
      <c r="I163" s="781">
        <v>6.1601418063517404</v>
      </c>
      <c r="J163" s="781">
        <v>11.489771226089401</v>
      </c>
      <c r="K163" s="781">
        <v>12.1091067631497</v>
      </c>
      <c r="L163" s="781">
        <v>0.25010795929006802</v>
      </c>
      <c r="M163" s="702">
        <v>0.25010795929006802</v>
      </c>
      <c r="N163" s="781">
        <v>9.4404140890999297</v>
      </c>
      <c r="O163" s="781">
        <v>15.8297261898187</v>
      </c>
      <c r="P163" s="781">
        <v>16.4903851032491</v>
      </c>
      <c r="Q163" s="781">
        <v>0.43162572879580702</v>
      </c>
      <c r="R163" s="702">
        <v>0.43162572879580702</v>
      </c>
      <c r="S163" s="781">
        <v>22.330870694141201</v>
      </c>
      <c r="T163" s="781">
        <v>46.714083507344</v>
      </c>
      <c r="U163" s="781">
        <v>51.370365036747302</v>
      </c>
      <c r="V163" s="781">
        <v>0.631527704615229</v>
      </c>
      <c r="W163" s="702">
        <v>0.631527704615229</v>
      </c>
    </row>
    <row r="164" spans="1:23" ht="49.5" customHeight="1" x14ac:dyDescent="0.3">
      <c r="A164" s="1566" t="s">
        <v>1565</v>
      </c>
      <c r="B164" s="1566"/>
      <c r="C164" s="1566"/>
      <c r="D164" s="1566"/>
      <c r="E164" s="1566"/>
      <c r="F164" s="1566"/>
      <c r="G164" s="1566"/>
      <c r="H164" s="1566"/>
      <c r="I164" s="1566"/>
      <c r="J164" s="1566"/>
      <c r="K164" s="1566"/>
      <c r="L164" s="1566"/>
      <c r="M164" s="1566"/>
    </row>
    <row r="166" spans="1:23" x14ac:dyDescent="0.3">
      <c r="A166" s="1215" t="s">
        <v>290</v>
      </c>
      <c r="B166" s="1215"/>
      <c r="C166" s="1215"/>
      <c r="D166" s="1215"/>
      <c r="E166" s="1215"/>
      <c r="F166" s="1215"/>
      <c r="G166" s="1215"/>
      <c r="H166" s="1215"/>
    </row>
    <row r="167" spans="1:23" x14ac:dyDescent="0.3">
      <c r="A167" s="1215" t="s">
        <v>291</v>
      </c>
      <c r="B167" s="1215"/>
      <c r="C167" s="1215"/>
      <c r="D167" s="1215"/>
      <c r="E167" s="1215"/>
      <c r="F167" s="1215"/>
      <c r="G167" s="1215"/>
      <c r="H167" s="1215"/>
    </row>
  </sheetData>
  <mergeCells count="42">
    <mergeCell ref="A164:M164"/>
    <mergeCell ref="A166:H166"/>
    <mergeCell ref="A167:H167"/>
    <mergeCell ref="A116:A133"/>
    <mergeCell ref="B116:B121"/>
    <mergeCell ref="B122:B127"/>
    <mergeCell ref="B128:B133"/>
    <mergeCell ref="A134:A163"/>
    <mergeCell ref="B134:B139"/>
    <mergeCell ref="B140:B145"/>
    <mergeCell ref="B146:B151"/>
    <mergeCell ref="B152:B157"/>
    <mergeCell ref="B158:B163"/>
    <mergeCell ref="A86:A115"/>
    <mergeCell ref="B86:B91"/>
    <mergeCell ref="B92:B97"/>
    <mergeCell ref="B98:B103"/>
    <mergeCell ref="B104:B109"/>
    <mergeCell ref="B110:B115"/>
    <mergeCell ref="B50:B55"/>
    <mergeCell ref="A56:A85"/>
    <mergeCell ref="B56:B61"/>
    <mergeCell ref="B62:B67"/>
    <mergeCell ref="B68:B73"/>
    <mergeCell ref="B74:B79"/>
    <mergeCell ref="B80:B85"/>
    <mergeCell ref="S6:W6"/>
    <mergeCell ref="A8:A19"/>
    <mergeCell ref="B8:B13"/>
    <mergeCell ref="B14:B19"/>
    <mergeCell ref="A20:A49"/>
    <mergeCell ref="B20:B25"/>
    <mergeCell ref="B26:B31"/>
    <mergeCell ref="B32:B37"/>
    <mergeCell ref="B38:B43"/>
    <mergeCell ref="B44:B49"/>
    <mergeCell ref="N6:R6"/>
    <mergeCell ref="A1:M1"/>
    <mergeCell ref="A5:M5"/>
    <mergeCell ref="A6:C7"/>
    <mergeCell ref="D6:H6"/>
    <mergeCell ref="I6:M6"/>
  </mergeCells>
  <hyperlinks>
    <hyperlink ref="A3" location="Kapitel6" display="&lt;  Zurück zur Übersicht"/>
  </hyperlinks>
  <pageMargins left="0.7" right="0.7" top="0.78740157499999996" bottom="0.78740157499999996"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zoomScale="98" zoomScaleNormal="98" workbookViewId="0">
      <selection sqref="A1:J1"/>
    </sheetView>
  </sheetViews>
  <sheetFormatPr baseColWidth="10" defaultColWidth="9.109375" defaultRowHeight="14.4" x14ac:dyDescent="0.3"/>
  <cols>
    <col min="1" max="1" width="28.5546875" style="443" customWidth="1"/>
    <col min="2" max="2" width="12.88671875" style="443" customWidth="1"/>
    <col min="3" max="10" width="15.6640625" style="443" customWidth="1"/>
    <col min="11" max="16384" width="9.109375" style="443"/>
  </cols>
  <sheetData>
    <row r="1" spans="1:10" ht="24.6" x14ac:dyDescent="0.4">
      <c r="A1" s="1304" t="s">
        <v>1600</v>
      </c>
      <c r="B1" s="1304"/>
      <c r="C1" s="1304"/>
      <c r="D1" s="1304"/>
      <c r="E1" s="1304"/>
      <c r="F1" s="1304"/>
      <c r="G1" s="1304"/>
      <c r="H1" s="1304"/>
      <c r="I1" s="1304"/>
      <c r="J1" s="1304"/>
    </row>
    <row r="2" spans="1:10" x14ac:dyDescent="0.3">
      <c r="A2" s="120"/>
      <c r="B2" s="120"/>
      <c r="C2" s="120"/>
    </row>
    <row r="3" spans="1:10" x14ac:dyDescent="0.3">
      <c r="A3" s="434" t="s">
        <v>7</v>
      </c>
      <c r="B3" s="120"/>
      <c r="C3" s="120"/>
    </row>
    <row r="5" spans="1:10" ht="29.25" customHeight="1" x14ac:dyDescent="0.3">
      <c r="A5" s="1417" t="s">
        <v>1601</v>
      </c>
      <c r="B5" s="1417"/>
      <c r="C5" s="1417"/>
      <c r="D5" s="1417"/>
      <c r="E5" s="1417"/>
      <c r="F5" s="1417"/>
      <c r="G5" s="1417"/>
      <c r="H5" s="1417"/>
      <c r="I5" s="1417"/>
      <c r="J5" s="1417"/>
    </row>
    <row r="6" spans="1:10" x14ac:dyDescent="0.3">
      <c r="A6" s="1108" t="s">
        <v>10</v>
      </c>
      <c r="B6" s="1108"/>
      <c r="C6" s="1571" t="s">
        <v>363</v>
      </c>
      <c r="D6" s="1572"/>
      <c r="E6" s="1572"/>
      <c r="F6" s="1573"/>
      <c r="G6" s="1574" t="s">
        <v>6</v>
      </c>
      <c r="H6" s="1574"/>
      <c r="I6" s="1574"/>
      <c r="J6" s="1574"/>
    </row>
    <row r="7" spans="1:10" x14ac:dyDescent="0.3">
      <c r="A7" s="1110"/>
      <c r="B7" s="1110"/>
      <c r="C7" s="697" t="s">
        <v>18</v>
      </c>
      <c r="D7" s="698" t="s">
        <v>17</v>
      </c>
      <c r="E7" s="698" t="s">
        <v>154</v>
      </c>
      <c r="F7" s="698" t="s">
        <v>254</v>
      </c>
      <c r="G7" s="697" t="s">
        <v>18</v>
      </c>
      <c r="H7" s="698" t="s">
        <v>17</v>
      </c>
      <c r="I7" s="698" t="s">
        <v>154</v>
      </c>
      <c r="J7" s="698" t="s">
        <v>254</v>
      </c>
    </row>
    <row r="8" spans="1:10" ht="15" customHeight="1" thickBot="1" x14ac:dyDescent="0.35">
      <c r="A8" s="1457" t="s">
        <v>1602</v>
      </c>
      <c r="B8" s="471" t="s">
        <v>1603</v>
      </c>
      <c r="C8" s="524">
        <v>532</v>
      </c>
      <c r="D8" s="524">
        <v>520</v>
      </c>
      <c r="E8" s="500">
        <v>15.6088131665205</v>
      </c>
      <c r="F8" s="699">
        <v>1.1828363206543</v>
      </c>
      <c r="G8" s="523">
        <v>60</v>
      </c>
      <c r="H8" s="524">
        <v>59</v>
      </c>
      <c r="I8" s="500">
        <v>12.710759821562</v>
      </c>
      <c r="J8" s="500">
        <v>3.1752752915520901</v>
      </c>
    </row>
    <row r="9" spans="1:10" ht="15" thickBot="1" x14ac:dyDescent="0.35">
      <c r="A9" s="1353"/>
      <c r="B9" s="473" t="s">
        <v>1604</v>
      </c>
      <c r="C9" s="496">
        <v>688</v>
      </c>
      <c r="D9" s="496">
        <v>701</v>
      </c>
      <c r="E9" s="493">
        <v>21.063794369687699</v>
      </c>
      <c r="F9" s="701">
        <v>1.3289161818114299</v>
      </c>
      <c r="G9" s="527">
        <v>87</v>
      </c>
      <c r="H9" s="496">
        <v>107</v>
      </c>
      <c r="I9" s="493">
        <v>23.199212663449899</v>
      </c>
      <c r="J9" s="493">
        <v>4.0237846567304096</v>
      </c>
    </row>
    <row r="10" spans="1:10" ht="15" thickBot="1" x14ac:dyDescent="0.35">
      <c r="A10" s="1353"/>
      <c r="B10" s="473" t="s">
        <v>1605</v>
      </c>
      <c r="C10" s="496">
        <v>727</v>
      </c>
      <c r="D10" s="496">
        <v>727</v>
      </c>
      <c r="E10" s="493">
        <v>21.841387749925602</v>
      </c>
      <c r="F10" s="701">
        <v>1.3465413597390801</v>
      </c>
      <c r="G10" s="527">
        <v>94</v>
      </c>
      <c r="H10" s="496">
        <v>113</v>
      </c>
      <c r="I10" s="493">
        <v>24.469128756506301</v>
      </c>
      <c r="J10" s="493">
        <v>4.0981398183035198</v>
      </c>
    </row>
    <row r="11" spans="1:10" ht="15" thickBot="1" x14ac:dyDescent="0.35">
      <c r="A11" s="1353"/>
      <c r="B11" s="473" t="s">
        <v>1606</v>
      </c>
      <c r="C11" s="496">
        <v>739</v>
      </c>
      <c r="D11" s="496">
        <v>733</v>
      </c>
      <c r="E11" s="493">
        <v>22.013828748925199</v>
      </c>
      <c r="F11" s="701">
        <v>1.3503543712149599</v>
      </c>
      <c r="G11" s="527">
        <v>77</v>
      </c>
      <c r="H11" s="496">
        <v>101</v>
      </c>
      <c r="I11" s="493">
        <v>21.826275884321799</v>
      </c>
      <c r="J11" s="493">
        <v>3.9376353224481502</v>
      </c>
    </row>
    <row r="12" spans="1:10" ht="15" thickBot="1" x14ac:dyDescent="0.35">
      <c r="A12" s="1353"/>
      <c r="B12" s="473" t="s">
        <v>1607</v>
      </c>
      <c r="C12" s="496">
        <v>625</v>
      </c>
      <c r="D12" s="496">
        <v>648</v>
      </c>
      <c r="E12" s="493">
        <v>19.472175964940998</v>
      </c>
      <c r="F12" s="701">
        <v>1.2905397565699199</v>
      </c>
      <c r="G12" s="527">
        <v>69</v>
      </c>
      <c r="H12" s="496">
        <v>82</v>
      </c>
      <c r="I12" s="493">
        <v>17.794622874159899</v>
      </c>
      <c r="J12" s="493">
        <v>3.6459421908007301</v>
      </c>
    </row>
    <row r="13" spans="1:10" x14ac:dyDescent="0.3">
      <c r="A13" s="1348"/>
      <c r="B13" s="533" t="s">
        <v>156</v>
      </c>
      <c r="C13" s="1124">
        <v>3311</v>
      </c>
      <c r="D13" s="1124">
        <v>3329</v>
      </c>
      <c r="E13" s="837">
        <v>100</v>
      </c>
      <c r="F13" s="702" t="s">
        <v>136</v>
      </c>
      <c r="G13" s="1125">
        <v>387</v>
      </c>
      <c r="H13" s="837">
        <v>462</v>
      </c>
      <c r="I13" s="837">
        <v>100</v>
      </c>
      <c r="J13" s="781" t="s">
        <v>136</v>
      </c>
    </row>
    <row r="14" spans="1:10" ht="15" customHeight="1" thickBot="1" x14ac:dyDescent="0.35">
      <c r="A14" s="1457" t="s">
        <v>1608</v>
      </c>
      <c r="B14" s="471" t="s">
        <v>1603</v>
      </c>
      <c r="C14" s="524">
        <v>916</v>
      </c>
      <c r="D14" s="524">
        <v>946</v>
      </c>
      <c r="E14" s="500">
        <v>28.412947707120601</v>
      </c>
      <c r="F14" s="699">
        <v>1.4698281114028</v>
      </c>
      <c r="G14" s="523">
        <v>133</v>
      </c>
      <c r="H14" s="524">
        <v>166</v>
      </c>
      <c r="I14" s="500">
        <v>36.0035571063788</v>
      </c>
      <c r="J14" s="500">
        <v>4.5757879900820999</v>
      </c>
    </row>
    <row r="15" spans="1:10" ht="15" thickBot="1" x14ac:dyDescent="0.35">
      <c r="A15" s="1353"/>
      <c r="B15" s="473" t="s">
        <v>1604</v>
      </c>
      <c r="C15" s="496">
        <v>664</v>
      </c>
      <c r="D15" s="496">
        <v>670</v>
      </c>
      <c r="E15" s="493">
        <v>20.127658215918299</v>
      </c>
      <c r="F15" s="701">
        <v>1.30673040593311</v>
      </c>
      <c r="G15" s="527">
        <v>68</v>
      </c>
      <c r="H15" s="496">
        <v>72</v>
      </c>
      <c r="I15" s="493">
        <v>15.6392398940635</v>
      </c>
      <c r="J15" s="493">
        <v>3.46252831789135</v>
      </c>
    </row>
    <row r="16" spans="1:10" ht="15" thickBot="1" x14ac:dyDescent="0.35">
      <c r="A16" s="1353"/>
      <c r="B16" s="473" t="s">
        <v>1605</v>
      </c>
      <c r="C16" s="496">
        <v>672</v>
      </c>
      <c r="D16" s="496">
        <v>685</v>
      </c>
      <c r="E16" s="493">
        <v>20.582825968540501</v>
      </c>
      <c r="F16" s="701">
        <v>1.31765246501845</v>
      </c>
      <c r="G16" s="527">
        <v>68</v>
      </c>
      <c r="H16" s="496">
        <v>80</v>
      </c>
      <c r="I16" s="493">
        <v>17.469539112419501</v>
      </c>
      <c r="J16" s="493">
        <v>3.6196212569624699</v>
      </c>
    </row>
    <row r="17" spans="1:10" ht="15" thickBot="1" x14ac:dyDescent="0.35">
      <c r="A17" s="1353"/>
      <c r="B17" s="473" t="s">
        <v>1606</v>
      </c>
      <c r="C17" s="496">
        <v>579</v>
      </c>
      <c r="D17" s="496">
        <v>552</v>
      </c>
      <c r="E17" s="493">
        <v>16.585944577439001</v>
      </c>
      <c r="F17" s="701">
        <v>1.21221844045306</v>
      </c>
      <c r="G17" s="527">
        <v>64</v>
      </c>
      <c r="H17" s="496">
        <v>75</v>
      </c>
      <c r="I17" s="493">
        <v>16.381956216116201</v>
      </c>
      <c r="J17" s="493">
        <v>3.5281590350165999</v>
      </c>
    </row>
    <row r="18" spans="1:10" ht="15" thickBot="1" x14ac:dyDescent="0.35">
      <c r="A18" s="1353"/>
      <c r="B18" s="473" t="s">
        <v>1607</v>
      </c>
      <c r="C18" s="496">
        <v>480</v>
      </c>
      <c r="D18" s="496">
        <v>476</v>
      </c>
      <c r="E18" s="493">
        <v>14.2906235309816</v>
      </c>
      <c r="F18" s="701">
        <v>1.14059357346733</v>
      </c>
      <c r="G18" s="527">
        <v>54</v>
      </c>
      <c r="H18" s="496">
        <v>67</v>
      </c>
      <c r="I18" s="493">
        <v>14.505707671022099</v>
      </c>
      <c r="J18" s="493">
        <v>3.3570150830482302</v>
      </c>
    </row>
    <row r="19" spans="1:10" ht="15" customHeight="1" x14ac:dyDescent="0.3">
      <c r="A19" s="1348"/>
      <c r="B19" s="533" t="s">
        <v>156</v>
      </c>
      <c r="C19" s="1124">
        <v>3311</v>
      </c>
      <c r="D19" s="1124">
        <v>3329</v>
      </c>
      <c r="E19" s="837">
        <v>100</v>
      </c>
      <c r="F19" s="702" t="s">
        <v>136</v>
      </c>
      <c r="G19" s="1125">
        <v>387</v>
      </c>
      <c r="H19" s="837">
        <v>460</v>
      </c>
      <c r="I19" s="837">
        <v>100</v>
      </c>
      <c r="J19" s="781" t="s">
        <v>136</v>
      </c>
    </row>
    <row r="20" spans="1:10" ht="15" thickBot="1" x14ac:dyDescent="0.35">
      <c r="A20" s="1457" t="s">
        <v>1609</v>
      </c>
      <c r="B20" s="471" t="s">
        <v>1603</v>
      </c>
      <c r="C20" s="524">
        <v>859</v>
      </c>
      <c r="D20" s="524">
        <v>849</v>
      </c>
      <c r="E20" s="500">
        <v>25.504584065929802</v>
      </c>
      <c r="F20" s="699">
        <v>1.4205779213787799</v>
      </c>
      <c r="G20" s="523">
        <v>88</v>
      </c>
      <c r="H20" s="524">
        <v>110</v>
      </c>
      <c r="I20" s="500">
        <v>23.978155659961502</v>
      </c>
      <c r="J20" s="500">
        <v>4.0699807914157002</v>
      </c>
    </row>
    <row r="21" spans="1:10" ht="15" thickBot="1" x14ac:dyDescent="0.35">
      <c r="A21" s="1353"/>
      <c r="B21" s="473" t="s">
        <v>1604</v>
      </c>
      <c r="C21" s="496">
        <v>950</v>
      </c>
      <c r="D21" s="496">
        <v>978</v>
      </c>
      <c r="E21" s="493">
        <v>29.384013807079299</v>
      </c>
      <c r="F21" s="701">
        <v>1.48456164948692</v>
      </c>
      <c r="G21" s="527">
        <v>118</v>
      </c>
      <c r="H21" s="496">
        <v>151</v>
      </c>
      <c r="I21" s="493">
        <v>32.7113842678094</v>
      </c>
      <c r="J21" s="493">
        <v>4.4723473847914796</v>
      </c>
    </row>
    <row r="22" spans="1:10" ht="15" thickBot="1" x14ac:dyDescent="0.35">
      <c r="A22" s="1353"/>
      <c r="B22" s="473" t="s">
        <v>1605</v>
      </c>
      <c r="C22" s="496">
        <v>684</v>
      </c>
      <c r="D22" s="496">
        <v>681</v>
      </c>
      <c r="E22" s="493">
        <v>20.457981493898199</v>
      </c>
      <c r="F22" s="701">
        <v>1.3146824267899599</v>
      </c>
      <c r="G22" s="527">
        <v>78</v>
      </c>
      <c r="H22" s="496">
        <v>91</v>
      </c>
      <c r="I22" s="493">
        <v>19.696832558741399</v>
      </c>
      <c r="J22" s="493">
        <v>3.7912271472562802</v>
      </c>
    </row>
    <row r="23" spans="1:10" ht="15" thickBot="1" x14ac:dyDescent="0.35">
      <c r="A23" s="1353"/>
      <c r="B23" s="473" t="s">
        <v>1606</v>
      </c>
      <c r="C23" s="496">
        <v>524</v>
      </c>
      <c r="D23" s="496">
        <v>541</v>
      </c>
      <c r="E23" s="493">
        <v>16.251057452305599</v>
      </c>
      <c r="F23" s="701">
        <v>1.2023243484318</v>
      </c>
      <c r="G23" s="527">
        <v>74</v>
      </c>
      <c r="H23" s="496">
        <v>80</v>
      </c>
      <c r="I23" s="493">
        <v>17.4307883511432</v>
      </c>
      <c r="J23" s="493">
        <v>3.6164532468787098</v>
      </c>
    </row>
    <row r="24" spans="1:10" ht="15" customHeight="1" thickBot="1" x14ac:dyDescent="0.35">
      <c r="A24" s="1353"/>
      <c r="B24" s="473" t="s">
        <v>1607</v>
      </c>
      <c r="C24" s="496">
        <v>294</v>
      </c>
      <c r="D24" s="496">
        <v>280</v>
      </c>
      <c r="E24" s="493">
        <v>8.4023631807869901</v>
      </c>
      <c r="F24" s="701">
        <v>0.904136542624005</v>
      </c>
      <c r="G24" s="527">
        <v>29</v>
      </c>
      <c r="H24" s="496">
        <v>28</v>
      </c>
      <c r="I24" s="493">
        <v>6.1828391623445098</v>
      </c>
      <c r="J24" s="493">
        <v>2.29588636378198</v>
      </c>
    </row>
    <row r="25" spans="1:10" x14ac:dyDescent="0.3">
      <c r="A25" s="1348"/>
      <c r="B25" s="533" t="s">
        <v>156</v>
      </c>
      <c r="C25" s="1124">
        <v>3311</v>
      </c>
      <c r="D25" s="1124">
        <v>3329</v>
      </c>
      <c r="E25" s="837">
        <v>100</v>
      </c>
      <c r="F25" s="702" t="s">
        <v>136</v>
      </c>
      <c r="G25" s="1125">
        <v>387</v>
      </c>
      <c r="H25" s="837">
        <v>460</v>
      </c>
      <c r="I25" s="837">
        <v>100</v>
      </c>
      <c r="J25" s="781" t="s">
        <v>136</v>
      </c>
    </row>
    <row r="26" spans="1:10" ht="15" thickBot="1" x14ac:dyDescent="0.35">
      <c r="A26" s="1457" t="s">
        <v>1610</v>
      </c>
      <c r="B26" s="471" t="s">
        <v>1603</v>
      </c>
      <c r="C26" s="524">
        <v>755</v>
      </c>
      <c r="D26" s="524">
        <v>790</v>
      </c>
      <c r="E26" s="500">
        <v>23.7229262806297</v>
      </c>
      <c r="F26" s="699">
        <v>1.3863481417557699</v>
      </c>
      <c r="G26" s="523">
        <v>77</v>
      </c>
      <c r="H26" s="524">
        <v>96</v>
      </c>
      <c r="I26" s="500">
        <v>20.8399504225887</v>
      </c>
      <c r="J26" s="500">
        <v>3.8718332101159301</v>
      </c>
    </row>
    <row r="27" spans="1:10" ht="15" thickBot="1" x14ac:dyDescent="0.35">
      <c r="A27" s="1353"/>
      <c r="B27" s="473" t="s">
        <v>1604</v>
      </c>
      <c r="C27" s="496">
        <v>509</v>
      </c>
      <c r="D27" s="496">
        <v>516</v>
      </c>
      <c r="E27" s="493">
        <v>15.5085204449303</v>
      </c>
      <c r="F27" s="701">
        <v>1.1797304912722899</v>
      </c>
      <c r="G27" s="527">
        <v>62</v>
      </c>
      <c r="H27" s="496">
        <v>81</v>
      </c>
      <c r="I27" s="493">
        <v>17.502253869765699</v>
      </c>
      <c r="J27" s="493">
        <v>3.6222907130667501</v>
      </c>
    </row>
    <row r="28" spans="1:10" ht="15" thickBot="1" x14ac:dyDescent="0.35">
      <c r="A28" s="1353"/>
      <c r="B28" s="473" t="s">
        <v>1605</v>
      </c>
      <c r="C28" s="496">
        <v>462</v>
      </c>
      <c r="D28" s="496">
        <v>450</v>
      </c>
      <c r="E28" s="493">
        <v>13.5212479374122</v>
      </c>
      <c r="F28" s="701">
        <v>1.1144337562554401</v>
      </c>
      <c r="G28" s="527">
        <v>56</v>
      </c>
      <c r="H28" s="496">
        <v>64</v>
      </c>
      <c r="I28" s="493">
        <v>13.979048477008099</v>
      </c>
      <c r="J28" s="493">
        <v>3.3056448913482801</v>
      </c>
    </row>
    <row r="29" spans="1:10" ht="15" customHeight="1" thickBot="1" x14ac:dyDescent="0.35">
      <c r="A29" s="1353"/>
      <c r="B29" s="473" t="s">
        <v>1606</v>
      </c>
      <c r="C29" s="496">
        <v>502</v>
      </c>
      <c r="D29" s="496">
        <v>473</v>
      </c>
      <c r="E29" s="493">
        <v>14.226181447087701</v>
      </c>
      <c r="F29" s="701">
        <v>1.1384467128176301</v>
      </c>
      <c r="G29" s="527">
        <v>52</v>
      </c>
      <c r="H29" s="496">
        <v>51</v>
      </c>
      <c r="I29" s="493">
        <v>11.0603541291773</v>
      </c>
      <c r="J29" s="493">
        <v>2.98983681521347</v>
      </c>
    </row>
    <row r="30" spans="1:10" ht="15" thickBot="1" x14ac:dyDescent="0.35">
      <c r="A30" s="1353"/>
      <c r="B30" s="473" t="s">
        <v>1607</v>
      </c>
      <c r="C30" s="502">
        <v>1083</v>
      </c>
      <c r="D30" s="502">
        <v>1099</v>
      </c>
      <c r="E30" s="493">
        <v>33.02112388994</v>
      </c>
      <c r="F30" s="701">
        <v>1.53269597356402</v>
      </c>
      <c r="G30" s="527">
        <v>140</v>
      </c>
      <c r="H30" s="496">
        <v>169</v>
      </c>
      <c r="I30" s="493">
        <v>36.6183931014602</v>
      </c>
      <c r="J30" s="493">
        <v>4.5924721908337203</v>
      </c>
    </row>
    <row r="31" spans="1:10" x14ac:dyDescent="0.3">
      <c r="A31" s="1348"/>
      <c r="B31" s="533" t="s">
        <v>156</v>
      </c>
      <c r="C31" s="1124">
        <v>3311</v>
      </c>
      <c r="D31" s="1124">
        <v>3328</v>
      </c>
      <c r="E31" s="837">
        <v>100</v>
      </c>
      <c r="F31" s="702" t="s">
        <v>136</v>
      </c>
      <c r="G31" s="1125">
        <v>387</v>
      </c>
      <c r="H31" s="837">
        <v>461</v>
      </c>
      <c r="I31" s="837">
        <v>100</v>
      </c>
      <c r="J31" s="781" t="s">
        <v>136</v>
      </c>
    </row>
    <row r="32" spans="1:10" ht="15" thickBot="1" x14ac:dyDescent="0.35">
      <c r="A32" s="1457" t="s">
        <v>1611</v>
      </c>
      <c r="B32" s="471" t="s">
        <v>1603</v>
      </c>
      <c r="C32" s="524">
        <v>249</v>
      </c>
      <c r="D32" s="524">
        <v>225</v>
      </c>
      <c r="E32" s="500">
        <v>6.7507287797993998</v>
      </c>
      <c r="F32" s="699">
        <v>0.81769099754997798</v>
      </c>
      <c r="G32" s="523">
        <v>29</v>
      </c>
      <c r="H32" s="524">
        <v>30</v>
      </c>
      <c r="I32" s="500">
        <v>6.4675769895090101</v>
      </c>
      <c r="J32" s="500">
        <v>2.3445913980573798</v>
      </c>
    </row>
    <row r="33" spans="1:10" ht="15" thickBot="1" x14ac:dyDescent="0.35">
      <c r="A33" s="1353"/>
      <c r="B33" s="473" t="s">
        <v>1604</v>
      </c>
      <c r="C33" s="496">
        <v>500</v>
      </c>
      <c r="D33" s="496">
        <v>463</v>
      </c>
      <c r="E33" s="493">
        <v>13.916013162384299</v>
      </c>
      <c r="F33" s="701">
        <v>1.12800172782481</v>
      </c>
      <c r="G33" s="527">
        <v>52</v>
      </c>
      <c r="H33" s="496">
        <v>50</v>
      </c>
      <c r="I33" s="493">
        <v>10.9479093049115</v>
      </c>
      <c r="J33" s="493">
        <v>2.9764797110485799</v>
      </c>
    </row>
    <row r="34" spans="1:10" ht="15" thickBot="1" x14ac:dyDescent="0.35">
      <c r="A34" s="1353"/>
      <c r="B34" s="473" t="s">
        <v>1605</v>
      </c>
      <c r="C34" s="496">
        <v>766</v>
      </c>
      <c r="D34" s="496">
        <v>785</v>
      </c>
      <c r="E34" s="493">
        <v>23.5965568502235</v>
      </c>
      <c r="F34" s="701">
        <v>1.3837956045795401</v>
      </c>
      <c r="G34" s="527">
        <v>91</v>
      </c>
      <c r="H34" s="496">
        <v>112</v>
      </c>
      <c r="I34" s="493">
        <v>24.385451095324601</v>
      </c>
      <c r="J34" s="493">
        <v>4.0933921354951801</v>
      </c>
    </row>
    <row r="35" spans="1:10" ht="15" thickBot="1" x14ac:dyDescent="0.35">
      <c r="A35" s="1353"/>
      <c r="B35" s="473" t="s">
        <v>1606</v>
      </c>
      <c r="C35" s="496">
        <v>967</v>
      </c>
      <c r="D35" s="502">
        <v>1029</v>
      </c>
      <c r="E35" s="493">
        <v>30.922987774242401</v>
      </c>
      <c r="F35" s="701">
        <v>1.5062555496607299</v>
      </c>
      <c r="G35" s="527">
        <v>120</v>
      </c>
      <c r="H35" s="496">
        <v>153</v>
      </c>
      <c r="I35" s="493">
        <v>33.300625419241598</v>
      </c>
      <c r="J35" s="493">
        <v>4.4926475255928304</v>
      </c>
    </row>
    <row r="36" spans="1:10" ht="15" thickBot="1" x14ac:dyDescent="0.35">
      <c r="A36" s="1353"/>
      <c r="B36" s="473" t="s">
        <v>1607</v>
      </c>
      <c r="C36" s="496">
        <v>829</v>
      </c>
      <c r="D36" s="496">
        <v>826</v>
      </c>
      <c r="E36" s="493">
        <v>24.813713433350401</v>
      </c>
      <c r="F36" s="701">
        <v>1.4076878503369099</v>
      </c>
      <c r="G36" s="527">
        <v>95</v>
      </c>
      <c r="H36" s="496">
        <v>115</v>
      </c>
      <c r="I36" s="493">
        <v>24.898437191013301</v>
      </c>
      <c r="J36" s="493">
        <v>4.1221690912664002</v>
      </c>
    </row>
    <row r="37" spans="1:10" x14ac:dyDescent="0.3">
      <c r="A37" s="1348"/>
      <c r="B37" s="533" t="s">
        <v>156</v>
      </c>
      <c r="C37" s="1124">
        <v>3311</v>
      </c>
      <c r="D37" s="1124">
        <v>3328</v>
      </c>
      <c r="E37" s="837">
        <v>100</v>
      </c>
      <c r="F37" s="702" t="s">
        <v>136</v>
      </c>
      <c r="G37" s="1125">
        <v>387</v>
      </c>
      <c r="H37" s="837">
        <v>460</v>
      </c>
      <c r="I37" s="837">
        <v>100</v>
      </c>
      <c r="J37" s="781" t="s">
        <v>136</v>
      </c>
    </row>
    <row r="38" spans="1:10" ht="49.5" customHeight="1" x14ac:dyDescent="0.3">
      <c r="A38" s="1570" t="s">
        <v>1612</v>
      </c>
      <c r="B38" s="1570"/>
      <c r="C38" s="1570"/>
      <c r="D38" s="1570"/>
      <c r="E38" s="1570"/>
      <c r="F38" s="1570"/>
      <c r="G38" s="1570"/>
      <c r="H38" s="1570"/>
      <c r="I38" s="1570"/>
      <c r="J38" s="1570"/>
    </row>
  </sheetData>
  <mergeCells count="10">
    <mergeCell ref="A20:A25"/>
    <mergeCell ref="A26:A31"/>
    <mergeCell ref="A32:A37"/>
    <mergeCell ref="A38:J38"/>
    <mergeCell ref="A1:J1"/>
    <mergeCell ref="A5:J5"/>
    <mergeCell ref="C6:F6"/>
    <mergeCell ref="G6:J6"/>
    <mergeCell ref="A8:A13"/>
    <mergeCell ref="A14:A19"/>
  </mergeCells>
  <hyperlinks>
    <hyperlink ref="A3" location="Kapitel7" display="&lt;  Zurück zur Übersicht"/>
  </hyperlink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workbookViewId="0">
      <selection sqref="A1:J1"/>
    </sheetView>
  </sheetViews>
  <sheetFormatPr baseColWidth="10" defaultColWidth="11.44140625" defaultRowHeight="14.4" x14ac:dyDescent="0.3"/>
  <cols>
    <col min="1" max="1" width="28.5546875" style="443" customWidth="1"/>
    <col min="2" max="2" width="12.88671875" style="443" customWidth="1"/>
    <col min="3" max="10" width="15.6640625" style="443" customWidth="1"/>
    <col min="11" max="16384" width="11.44140625" style="443"/>
  </cols>
  <sheetData>
    <row r="1" spans="1:10" ht="24.6" x14ac:dyDescent="0.4">
      <c r="A1" s="1304" t="s">
        <v>1613</v>
      </c>
      <c r="B1" s="1304"/>
      <c r="C1" s="1304"/>
      <c r="D1" s="1304"/>
      <c r="E1" s="1304"/>
      <c r="F1" s="1304"/>
      <c r="G1" s="1304"/>
      <c r="H1" s="1304"/>
      <c r="I1" s="1304"/>
      <c r="J1" s="1304"/>
    </row>
    <row r="2" spans="1:10" x14ac:dyDescent="0.3">
      <c r="A2" s="120"/>
      <c r="B2" s="120"/>
      <c r="C2" s="120"/>
    </row>
    <row r="3" spans="1:10" x14ac:dyDescent="0.3">
      <c r="A3" s="434" t="s">
        <v>7</v>
      </c>
      <c r="B3" s="120"/>
      <c r="C3" s="120"/>
    </row>
    <row r="5" spans="1:10" x14ac:dyDescent="0.3">
      <c r="A5" s="1417" t="s">
        <v>1614</v>
      </c>
      <c r="B5" s="1417"/>
      <c r="C5" s="1417"/>
      <c r="D5" s="1417"/>
      <c r="E5" s="1417"/>
      <c r="F5" s="1417"/>
      <c r="G5" s="1417"/>
      <c r="H5" s="1417"/>
      <c r="I5" s="1417"/>
      <c r="J5" s="1417"/>
    </row>
    <row r="6" spans="1:10" x14ac:dyDescent="0.3">
      <c r="A6" s="1108" t="s">
        <v>10</v>
      </c>
      <c r="B6" s="1108"/>
      <c r="C6" s="1571" t="s">
        <v>1661</v>
      </c>
      <c r="D6" s="1572"/>
      <c r="E6" s="1572"/>
      <c r="F6" s="1573"/>
      <c r="G6" s="1574" t="s">
        <v>6</v>
      </c>
      <c r="H6" s="1574"/>
      <c r="I6" s="1574"/>
      <c r="J6" s="1574"/>
    </row>
    <row r="7" spans="1:10" x14ac:dyDescent="0.3">
      <c r="A7" s="1110"/>
      <c r="B7" s="1110"/>
      <c r="C7" s="697" t="s">
        <v>18</v>
      </c>
      <c r="D7" s="698" t="s">
        <v>17</v>
      </c>
      <c r="E7" s="698" t="s">
        <v>154</v>
      </c>
      <c r="F7" s="698" t="s">
        <v>254</v>
      </c>
      <c r="G7" s="697" t="s">
        <v>18</v>
      </c>
      <c r="H7" s="698" t="s">
        <v>17</v>
      </c>
      <c r="I7" s="698" t="s">
        <v>154</v>
      </c>
      <c r="J7" s="698" t="s">
        <v>254</v>
      </c>
    </row>
    <row r="8" spans="1:10" ht="15" thickBot="1" x14ac:dyDescent="0.35">
      <c r="A8" s="1457" t="s">
        <v>1615</v>
      </c>
      <c r="B8" s="471" t="s">
        <v>1603</v>
      </c>
      <c r="C8" s="524">
        <v>175</v>
      </c>
      <c r="D8" s="524">
        <v>157</v>
      </c>
      <c r="E8" s="500">
        <v>11.944655456091199</v>
      </c>
      <c r="F8" s="699">
        <v>1.67524265461035</v>
      </c>
      <c r="G8" s="523">
        <v>25</v>
      </c>
      <c r="H8" s="524">
        <v>28</v>
      </c>
      <c r="I8" s="500">
        <v>14.4091705649902</v>
      </c>
      <c r="J8" s="500">
        <v>5.1425904410343</v>
      </c>
    </row>
    <row r="9" spans="1:10" ht="15" thickBot="1" x14ac:dyDescent="0.35">
      <c r="A9" s="1353"/>
      <c r="B9" s="473" t="s">
        <v>1604</v>
      </c>
      <c r="C9" s="496">
        <v>291</v>
      </c>
      <c r="D9" s="496">
        <v>266</v>
      </c>
      <c r="E9" s="493">
        <v>20.307388124734501</v>
      </c>
      <c r="F9" s="701">
        <v>2.0780170833243501</v>
      </c>
      <c r="G9" s="527">
        <v>26</v>
      </c>
      <c r="H9" s="496">
        <v>31</v>
      </c>
      <c r="I9" s="493">
        <v>15.955241870628001</v>
      </c>
      <c r="J9" s="493">
        <v>5.3623584530272099</v>
      </c>
    </row>
    <row r="10" spans="1:10" ht="15" thickBot="1" x14ac:dyDescent="0.35">
      <c r="A10" s="1353"/>
      <c r="B10" s="473" t="s">
        <v>1605</v>
      </c>
      <c r="C10" s="496">
        <v>308</v>
      </c>
      <c r="D10" s="496">
        <v>332</v>
      </c>
      <c r="E10" s="493">
        <v>25.3465430817818</v>
      </c>
      <c r="F10" s="701">
        <v>2.2469705377492399</v>
      </c>
      <c r="G10" s="527">
        <v>40</v>
      </c>
      <c r="H10" s="496">
        <v>53</v>
      </c>
      <c r="I10" s="493">
        <v>27.431354941138402</v>
      </c>
      <c r="J10" s="493">
        <v>6.5335161145092204</v>
      </c>
    </row>
    <row r="11" spans="1:10" ht="15" thickBot="1" x14ac:dyDescent="0.35">
      <c r="A11" s="1353"/>
      <c r="B11" s="473" t="s">
        <v>1606</v>
      </c>
      <c r="C11" s="496">
        <v>306</v>
      </c>
      <c r="D11" s="496">
        <v>313</v>
      </c>
      <c r="E11" s="493">
        <v>23.912914045165898</v>
      </c>
      <c r="F11" s="701">
        <v>2.2033565230184</v>
      </c>
      <c r="G11" s="527">
        <v>35</v>
      </c>
      <c r="H11" s="496">
        <v>35</v>
      </c>
      <c r="I11" s="493">
        <v>18.131830720264698</v>
      </c>
      <c r="J11" s="493">
        <v>5.6419235490576503</v>
      </c>
    </row>
    <row r="12" spans="1:10" ht="15" thickBot="1" x14ac:dyDescent="0.35">
      <c r="A12" s="1353"/>
      <c r="B12" s="473" t="s">
        <v>1607</v>
      </c>
      <c r="C12" s="496">
        <v>238</v>
      </c>
      <c r="D12" s="496">
        <v>242</v>
      </c>
      <c r="E12" s="493">
        <v>18.4884992922265</v>
      </c>
      <c r="F12" s="701">
        <v>2.0052721559485498</v>
      </c>
      <c r="G12" s="527">
        <v>38</v>
      </c>
      <c r="H12" s="496">
        <v>46</v>
      </c>
      <c r="I12" s="493">
        <v>24.072401902978701</v>
      </c>
      <c r="J12" s="493">
        <v>6.2604906775910099</v>
      </c>
    </row>
    <row r="13" spans="1:10" x14ac:dyDescent="0.3">
      <c r="A13" s="1348"/>
      <c r="B13" s="533" t="s">
        <v>156</v>
      </c>
      <c r="C13" s="1124">
        <v>1318</v>
      </c>
      <c r="D13" s="1124">
        <v>1310</v>
      </c>
      <c r="E13" s="837">
        <v>100</v>
      </c>
      <c r="F13" s="702" t="s">
        <v>136</v>
      </c>
      <c r="G13" s="1125">
        <v>164</v>
      </c>
      <c r="H13" s="837">
        <v>193</v>
      </c>
      <c r="I13" s="837">
        <v>100</v>
      </c>
      <c r="J13" s="781" t="s">
        <v>136</v>
      </c>
    </row>
    <row r="14" spans="1:10" ht="15" thickBot="1" x14ac:dyDescent="0.35">
      <c r="A14" s="1457" t="s">
        <v>1616</v>
      </c>
      <c r="B14" s="471" t="s">
        <v>1603</v>
      </c>
      <c r="C14" s="524">
        <v>527</v>
      </c>
      <c r="D14" s="524">
        <v>510</v>
      </c>
      <c r="E14" s="500">
        <v>38.936709810686402</v>
      </c>
      <c r="F14" s="699">
        <v>2.5187367233235198</v>
      </c>
      <c r="G14" s="523">
        <v>58</v>
      </c>
      <c r="H14" s="524">
        <v>66</v>
      </c>
      <c r="I14" s="500">
        <v>34.645101314638197</v>
      </c>
      <c r="J14" s="500">
        <v>6.9680108832561896</v>
      </c>
    </row>
    <row r="15" spans="1:10" ht="15" thickBot="1" x14ac:dyDescent="0.35">
      <c r="A15" s="1353"/>
      <c r="B15" s="473" t="s">
        <v>1604</v>
      </c>
      <c r="C15" s="496">
        <v>348</v>
      </c>
      <c r="D15" s="496">
        <v>389</v>
      </c>
      <c r="E15" s="493">
        <v>29.680766616914699</v>
      </c>
      <c r="F15" s="701">
        <v>2.3598677716898799</v>
      </c>
      <c r="G15" s="527">
        <v>54</v>
      </c>
      <c r="H15" s="496">
        <v>68</v>
      </c>
      <c r="I15" s="493">
        <v>35.682285219057299</v>
      </c>
      <c r="J15" s="493">
        <v>7.0152065489508404</v>
      </c>
    </row>
    <row r="16" spans="1:10" ht="15" thickBot="1" x14ac:dyDescent="0.35">
      <c r="A16" s="1353"/>
      <c r="B16" s="473" t="s">
        <v>1605</v>
      </c>
      <c r="C16" s="496">
        <v>227</v>
      </c>
      <c r="D16" s="496">
        <v>207</v>
      </c>
      <c r="E16" s="493">
        <v>15.8118305061915</v>
      </c>
      <c r="F16" s="701">
        <v>1.8846454356326099</v>
      </c>
      <c r="G16" s="527">
        <v>26</v>
      </c>
      <c r="H16" s="496">
        <v>28</v>
      </c>
      <c r="I16" s="493">
        <v>14.7425554318756</v>
      </c>
      <c r="J16" s="493">
        <v>5.1916017477891501</v>
      </c>
    </row>
    <row r="17" spans="1:10" ht="15" thickBot="1" x14ac:dyDescent="0.35">
      <c r="A17" s="1353"/>
      <c r="B17" s="473" t="s">
        <v>1606</v>
      </c>
      <c r="C17" s="496">
        <v>151</v>
      </c>
      <c r="D17" s="496">
        <v>148</v>
      </c>
      <c r="E17" s="493">
        <v>11.2839055672881</v>
      </c>
      <c r="F17" s="701">
        <v>1.63434589761481</v>
      </c>
      <c r="G17" s="527">
        <v>16</v>
      </c>
      <c r="H17" s="496">
        <v>20</v>
      </c>
      <c r="I17" s="493">
        <v>10.365179852791201</v>
      </c>
      <c r="J17" s="493">
        <v>4.4635008972136401</v>
      </c>
    </row>
    <row r="18" spans="1:10" ht="15" thickBot="1" x14ac:dyDescent="0.35">
      <c r="A18" s="1353"/>
      <c r="B18" s="473" t="s">
        <v>1607</v>
      </c>
      <c r="C18" s="496">
        <v>65</v>
      </c>
      <c r="D18" s="496">
        <v>56</v>
      </c>
      <c r="E18" s="493">
        <v>4.2867874989192902</v>
      </c>
      <c r="F18" s="701">
        <v>1.04632107459811</v>
      </c>
      <c r="G18" s="1126">
        <v>10</v>
      </c>
      <c r="H18" s="529">
        <v>9</v>
      </c>
      <c r="I18" s="661">
        <v>4.5648781816376101</v>
      </c>
      <c r="J18" s="661">
        <v>3.05645173332924</v>
      </c>
    </row>
    <row r="19" spans="1:10" x14ac:dyDescent="0.3">
      <c r="A19" s="1348"/>
      <c r="B19" s="533" t="s">
        <v>156</v>
      </c>
      <c r="C19" s="1124">
        <v>1318</v>
      </c>
      <c r="D19" s="1124">
        <v>1310</v>
      </c>
      <c r="E19" s="837">
        <v>100</v>
      </c>
      <c r="F19" s="702" t="s">
        <v>136</v>
      </c>
      <c r="G19" s="1125">
        <v>164</v>
      </c>
      <c r="H19" s="837">
        <v>191</v>
      </c>
      <c r="I19" s="837">
        <v>100</v>
      </c>
      <c r="J19" s="781" t="s">
        <v>136</v>
      </c>
    </row>
    <row r="20" spans="1:10" ht="15" thickBot="1" x14ac:dyDescent="0.35">
      <c r="A20" s="1457" t="s">
        <v>1617</v>
      </c>
      <c r="B20" s="471" t="s">
        <v>1603</v>
      </c>
      <c r="C20" s="524">
        <v>147</v>
      </c>
      <c r="D20" s="524">
        <v>166</v>
      </c>
      <c r="E20" s="500">
        <v>12.661060992089</v>
      </c>
      <c r="F20" s="699">
        <v>1.71771874438024</v>
      </c>
      <c r="G20" s="1127">
        <v>9</v>
      </c>
      <c r="H20" s="526">
        <v>11</v>
      </c>
      <c r="I20" s="674">
        <v>5.7696907769435803</v>
      </c>
      <c r="J20" s="674">
        <v>3.4144472428699002</v>
      </c>
    </row>
    <row r="21" spans="1:10" ht="15" thickBot="1" x14ac:dyDescent="0.35">
      <c r="A21" s="1353"/>
      <c r="B21" s="473" t="s">
        <v>1604</v>
      </c>
      <c r="C21" s="496">
        <v>219</v>
      </c>
      <c r="D21" s="496">
        <v>227</v>
      </c>
      <c r="E21" s="493">
        <v>17.342100331543602</v>
      </c>
      <c r="F21" s="701">
        <v>1.95571730492285</v>
      </c>
      <c r="G21" s="527">
        <v>27</v>
      </c>
      <c r="H21" s="496">
        <v>31</v>
      </c>
      <c r="I21" s="493">
        <v>16.1097920784742</v>
      </c>
      <c r="J21" s="493">
        <v>5.3833105336748401</v>
      </c>
    </row>
    <row r="22" spans="1:10" ht="15" thickBot="1" x14ac:dyDescent="0.35">
      <c r="A22" s="1353"/>
      <c r="B22" s="473" t="s">
        <v>1605</v>
      </c>
      <c r="C22" s="496">
        <v>283</v>
      </c>
      <c r="D22" s="496">
        <v>273</v>
      </c>
      <c r="E22" s="493">
        <v>20.8226509265217</v>
      </c>
      <c r="F22" s="701">
        <v>2.0974013169164301</v>
      </c>
      <c r="G22" s="527">
        <v>35</v>
      </c>
      <c r="H22" s="496">
        <v>43</v>
      </c>
      <c r="I22" s="493">
        <v>22.467439046122699</v>
      </c>
      <c r="J22" s="493">
        <v>6.1117795402445303</v>
      </c>
    </row>
    <row r="23" spans="1:10" ht="15" thickBot="1" x14ac:dyDescent="0.35">
      <c r="A23" s="1353"/>
      <c r="B23" s="473" t="s">
        <v>1606</v>
      </c>
      <c r="C23" s="496">
        <v>335</v>
      </c>
      <c r="D23" s="496">
        <v>327</v>
      </c>
      <c r="E23" s="493">
        <v>24.943042296474399</v>
      </c>
      <c r="F23" s="701">
        <v>2.2350293913887498</v>
      </c>
      <c r="G23" s="527">
        <v>48</v>
      </c>
      <c r="H23" s="496">
        <v>54</v>
      </c>
      <c r="I23" s="493">
        <v>28.085202923536698</v>
      </c>
      <c r="J23" s="493">
        <v>6.5810735171135599</v>
      </c>
    </row>
    <row r="24" spans="1:10" ht="15" thickBot="1" x14ac:dyDescent="0.35">
      <c r="A24" s="1353"/>
      <c r="B24" s="473" t="s">
        <v>1607</v>
      </c>
      <c r="C24" s="496">
        <v>334</v>
      </c>
      <c r="D24" s="496">
        <v>318</v>
      </c>
      <c r="E24" s="493">
        <v>24.231145453371202</v>
      </c>
      <c r="F24" s="701">
        <v>2.2133259792788098</v>
      </c>
      <c r="G24" s="527">
        <v>45</v>
      </c>
      <c r="H24" s="496">
        <v>53</v>
      </c>
      <c r="I24" s="493">
        <v>27.567875174922801</v>
      </c>
      <c r="J24" s="493">
        <v>6.5435901383411696</v>
      </c>
    </row>
    <row r="25" spans="1:10" x14ac:dyDescent="0.3">
      <c r="A25" s="1348"/>
      <c r="B25" s="533" t="s">
        <v>156</v>
      </c>
      <c r="C25" s="1124">
        <v>1318</v>
      </c>
      <c r="D25" s="1124">
        <v>1311</v>
      </c>
      <c r="E25" s="837">
        <v>100</v>
      </c>
      <c r="F25" s="702" t="s">
        <v>136</v>
      </c>
      <c r="G25" s="1125">
        <v>164</v>
      </c>
      <c r="H25" s="837">
        <v>192</v>
      </c>
      <c r="I25" s="837">
        <v>100</v>
      </c>
      <c r="J25" s="781" t="s">
        <v>136</v>
      </c>
    </row>
    <row r="26" spans="1:10" ht="15" thickBot="1" x14ac:dyDescent="0.35">
      <c r="A26" s="1457" t="s">
        <v>1618</v>
      </c>
      <c r="B26" s="471" t="s">
        <v>1603</v>
      </c>
      <c r="C26" s="524">
        <v>342</v>
      </c>
      <c r="D26" s="524">
        <v>348</v>
      </c>
      <c r="E26" s="500">
        <v>26.521236563815801</v>
      </c>
      <c r="F26" s="699">
        <v>2.2802940428645102</v>
      </c>
      <c r="G26" s="523">
        <v>53</v>
      </c>
      <c r="H26" s="524">
        <v>60</v>
      </c>
      <c r="I26" s="500">
        <v>31.422687275112299</v>
      </c>
      <c r="J26" s="500">
        <v>6.7976800981197503</v>
      </c>
    </row>
    <row r="27" spans="1:10" ht="15" thickBot="1" x14ac:dyDescent="0.35">
      <c r="A27" s="1353"/>
      <c r="B27" s="473" t="s">
        <v>1604</v>
      </c>
      <c r="C27" s="496">
        <v>301</v>
      </c>
      <c r="D27" s="496">
        <v>279</v>
      </c>
      <c r="E27" s="493">
        <v>21.308803873505799</v>
      </c>
      <c r="F27" s="701">
        <v>2.11522055399417</v>
      </c>
      <c r="G27" s="527">
        <v>45</v>
      </c>
      <c r="H27" s="496">
        <v>51</v>
      </c>
      <c r="I27" s="493">
        <v>26.820437418388401</v>
      </c>
      <c r="J27" s="493">
        <v>6.4874894184071996</v>
      </c>
    </row>
    <row r="28" spans="1:10" ht="15" thickBot="1" x14ac:dyDescent="0.35">
      <c r="A28" s="1353"/>
      <c r="B28" s="473" t="s">
        <v>1605</v>
      </c>
      <c r="C28" s="496">
        <v>272</v>
      </c>
      <c r="D28" s="496">
        <v>275</v>
      </c>
      <c r="E28" s="493">
        <v>20.974620408856001</v>
      </c>
      <c r="F28" s="701">
        <v>2.1030199797951901</v>
      </c>
      <c r="G28" s="527">
        <v>36</v>
      </c>
      <c r="H28" s="496">
        <v>39</v>
      </c>
      <c r="I28" s="493">
        <v>20.425686963509701</v>
      </c>
      <c r="J28" s="493">
        <v>5.90369094755318</v>
      </c>
    </row>
    <row r="29" spans="1:10" ht="15" thickBot="1" x14ac:dyDescent="0.35">
      <c r="A29" s="1353"/>
      <c r="B29" s="473" t="s">
        <v>1606</v>
      </c>
      <c r="C29" s="496">
        <v>210</v>
      </c>
      <c r="D29" s="496">
        <v>218</v>
      </c>
      <c r="E29" s="493">
        <v>16.661851383401</v>
      </c>
      <c r="F29" s="701">
        <v>1.92484871215741</v>
      </c>
      <c r="G29" s="527">
        <v>18</v>
      </c>
      <c r="H29" s="496">
        <v>25</v>
      </c>
      <c r="I29" s="493">
        <v>13.084319473692601</v>
      </c>
      <c r="J29" s="493">
        <v>4.9382544849471399</v>
      </c>
    </row>
    <row r="30" spans="1:10" ht="15" thickBot="1" x14ac:dyDescent="0.35">
      <c r="A30" s="1353"/>
      <c r="B30" s="473" t="s">
        <v>1607</v>
      </c>
      <c r="C30" s="496">
        <v>193</v>
      </c>
      <c r="D30" s="496">
        <v>190</v>
      </c>
      <c r="E30" s="493">
        <v>14.5334877704214</v>
      </c>
      <c r="F30" s="701">
        <v>1.82052213590761</v>
      </c>
      <c r="G30" s="527">
        <v>12</v>
      </c>
      <c r="H30" s="496">
        <v>16</v>
      </c>
      <c r="I30" s="493">
        <v>8.2468688692970797</v>
      </c>
      <c r="J30" s="493">
        <v>4.0281331802483402</v>
      </c>
    </row>
    <row r="31" spans="1:10" x14ac:dyDescent="0.3">
      <c r="A31" s="1348"/>
      <c r="B31" s="533" t="s">
        <v>156</v>
      </c>
      <c r="C31" s="1124">
        <v>1318</v>
      </c>
      <c r="D31" s="1124">
        <v>1310</v>
      </c>
      <c r="E31" s="837">
        <v>100</v>
      </c>
      <c r="F31" s="702" t="s">
        <v>136</v>
      </c>
      <c r="G31" s="1125">
        <v>164</v>
      </c>
      <c r="H31" s="837">
        <v>191</v>
      </c>
      <c r="I31" s="837">
        <v>100</v>
      </c>
      <c r="J31" s="781" t="s">
        <v>136</v>
      </c>
    </row>
    <row r="32" spans="1:10" ht="15" thickBot="1" x14ac:dyDescent="0.35">
      <c r="A32" s="1457" t="s">
        <v>1619</v>
      </c>
      <c r="B32" s="471" t="s">
        <v>1603</v>
      </c>
      <c r="C32" s="524">
        <v>127</v>
      </c>
      <c r="D32" s="524">
        <v>130</v>
      </c>
      <c r="E32" s="500">
        <v>9.9363371773175597</v>
      </c>
      <c r="F32" s="699">
        <v>1.5452580380740299</v>
      </c>
      <c r="G32" s="523">
        <v>19</v>
      </c>
      <c r="H32" s="524">
        <v>26</v>
      </c>
      <c r="I32" s="500">
        <v>13.753350068315701</v>
      </c>
      <c r="J32" s="500">
        <v>5.0434090764806001</v>
      </c>
    </row>
    <row r="33" spans="1:10" ht="15" thickBot="1" x14ac:dyDescent="0.35">
      <c r="A33" s="1353"/>
      <c r="B33" s="473" t="s">
        <v>1604</v>
      </c>
      <c r="C33" s="496">
        <v>159</v>
      </c>
      <c r="D33" s="496">
        <v>149</v>
      </c>
      <c r="E33" s="493">
        <v>11.3609410533013</v>
      </c>
      <c r="F33" s="701">
        <v>1.63920311262048</v>
      </c>
      <c r="G33" s="1126">
        <v>12</v>
      </c>
      <c r="H33" s="529">
        <v>10</v>
      </c>
      <c r="I33" s="661">
        <v>5.4322434134521398</v>
      </c>
      <c r="J33" s="661">
        <v>3.3190208744376202</v>
      </c>
    </row>
    <row r="34" spans="1:10" ht="15" thickBot="1" x14ac:dyDescent="0.35">
      <c r="A34" s="1353"/>
      <c r="B34" s="473" t="s">
        <v>1605</v>
      </c>
      <c r="C34" s="496">
        <v>228</v>
      </c>
      <c r="D34" s="496">
        <v>223</v>
      </c>
      <c r="E34" s="493">
        <v>17.044355076649001</v>
      </c>
      <c r="F34" s="701">
        <v>1.9423447096150801</v>
      </c>
      <c r="G34" s="527">
        <v>27</v>
      </c>
      <c r="H34" s="496">
        <v>29</v>
      </c>
      <c r="I34" s="493">
        <v>14.9329636173536</v>
      </c>
      <c r="J34" s="493">
        <v>5.2191825162261898</v>
      </c>
    </row>
    <row r="35" spans="1:10" ht="15" thickBot="1" x14ac:dyDescent="0.35">
      <c r="A35" s="1353"/>
      <c r="B35" s="473" t="s">
        <v>1606</v>
      </c>
      <c r="C35" s="496">
        <v>316</v>
      </c>
      <c r="D35" s="496">
        <v>304</v>
      </c>
      <c r="E35" s="493">
        <v>23.198286707670601</v>
      </c>
      <c r="F35" s="701">
        <v>2.1803512264210201</v>
      </c>
      <c r="G35" s="527">
        <v>47</v>
      </c>
      <c r="H35" s="496">
        <v>58</v>
      </c>
      <c r="I35" s="493">
        <v>30.3334670297148</v>
      </c>
      <c r="J35" s="493">
        <v>6.7316566174699499</v>
      </c>
    </row>
    <row r="36" spans="1:10" ht="15" thickBot="1" x14ac:dyDescent="0.35">
      <c r="A36" s="1353"/>
      <c r="B36" s="473" t="s">
        <v>1607</v>
      </c>
      <c r="C36" s="496">
        <v>488</v>
      </c>
      <c r="D36" s="496">
        <v>504</v>
      </c>
      <c r="E36" s="493">
        <v>38.460079985061498</v>
      </c>
      <c r="F36" s="701">
        <v>2.5130238121494499</v>
      </c>
      <c r="G36" s="527">
        <v>59</v>
      </c>
      <c r="H36" s="496">
        <v>68</v>
      </c>
      <c r="I36" s="493">
        <v>35.547975871163899</v>
      </c>
      <c r="J36" s="493">
        <v>7.0092983885071298</v>
      </c>
    </row>
    <row r="37" spans="1:10" x14ac:dyDescent="0.3">
      <c r="A37" s="1348"/>
      <c r="B37" s="533" t="s">
        <v>156</v>
      </c>
      <c r="C37" s="1124">
        <v>1318</v>
      </c>
      <c r="D37" s="1124">
        <v>1310</v>
      </c>
      <c r="E37" s="837">
        <v>100</v>
      </c>
      <c r="F37" s="702" t="s">
        <v>136</v>
      </c>
      <c r="G37" s="1125">
        <v>164</v>
      </c>
      <c r="H37" s="837">
        <v>191</v>
      </c>
      <c r="I37" s="837">
        <v>100</v>
      </c>
      <c r="J37" s="781" t="s">
        <v>136</v>
      </c>
    </row>
    <row r="38" spans="1:10" ht="59.25" customHeight="1" x14ac:dyDescent="0.3">
      <c r="A38" s="1570" t="s">
        <v>1620</v>
      </c>
      <c r="B38" s="1570"/>
      <c r="C38" s="1570"/>
      <c r="D38" s="1570"/>
      <c r="E38" s="1570"/>
      <c r="F38" s="1570"/>
      <c r="G38" s="1570"/>
      <c r="H38" s="1570"/>
      <c r="I38" s="1570"/>
      <c r="J38" s="1570"/>
    </row>
  </sheetData>
  <mergeCells count="10">
    <mergeCell ref="A20:A25"/>
    <mergeCell ref="A26:A31"/>
    <mergeCell ref="A32:A37"/>
    <mergeCell ref="A38:J38"/>
    <mergeCell ref="A1:J1"/>
    <mergeCell ref="A5:J5"/>
    <mergeCell ref="C6:F6"/>
    <mergeCell ref="G6:J6"/>
    <mergeCell ref="A8:A13"/>
    <mergeCell ref="A14:A19"/>
  </mergeCells>
  <hyperlinks>
    <hyperlink ref="A3" location="Kapitel7" display="&lt;  Zurück zur Übersicht"/>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104</vt:i4>
      </vt:variant>
      <vt:variant>
        <vt:lpstr>Benannte Bereiche</vt:lpstr>
      </vt:variant>
      <vt:variant>
        <vt:i4>147</vt:i4>
      </vt:variant>
    </vt:vector>
  </HeadingPairs>
  <TitlesOfParts>
    <vt:vector size="251" baseType="lpstr">
      <vt:lpstr>Übersicht</vt:lpstr>
      <vt:lpstr>HT 1-2</vt:lpstr>
      <vt:lpstr>HT 1-3</vt:lpstr>
      <vt:lpstr>ZT 1-a</vt:lpstr>
      <vt:lpstr>HT 2_1</vt:lpstr>
      <vt:lpstr>HT 2_2</vt:lpstr>
      <vt:lpstr>HT 2_3</vt:lpstr>
      <vt:lpstr>HT 2-4</vt:lpstr>
      <vt:lpstr>HT 2-4a</vt:lpstr>
      <vt:lpstr>HT 2-4b</vt:lpstr>
      <vt:lpstr>HT 2-5</vt:lpstr>
      <vt:lpstr>HT 2-5a</vt:lpstr>
      <vt:lpstr>HT 2-6</vt:lpstr>
      <vt:lpstr>HT 2-7</vt:lpstr>
      <vt:lpstr>HT 2-8</vt:lpstr>
      <vt:lpstr>HT 2-9</vt:lpstr>
      <vt:lpstr>HT 2-10</vt:lpstr>
      <vt:lpstr>HT 2-11 – 2-13</vt:lpstr>
      <vt:lpstr>HT 2-14 – 2-16</vt:lpstr>
      <vt:lpstr>HT 2-17</vt:lpstr>
      <vt:lpstr>HT 2-18 – 2-20</vt:lpstr>
      <vt:lpstr>HT 2-21</vt:lpstr>
      <vt:lpstr>HT 2-22</vt:lpstr>
      <vt:lpstr>HT 2-23 – 2-25</vt:lpstr>
      <vt:lpstr>HT 2-24a</vt:lpstr>
      <vt:lpstr>HT 2-26</vt:lpstr>
      <vt:lpstr>HT 2-27_a</vt:lpstr>
      <vt:lpstr>HT 2-27_b</vt:lpstr>
      <vt:lpstr>HT 2-28</vt:lpstr>
      <vt:lpstr>HT 2-29</vt:lpstr>
      <vt:lpstr>ZT 2-a</vt:lpstr>
      <vt:lpstr>ZT 2-b</vt:lpstr>
      <vt:lpstr>ZT 2-c</vt:lpstr>
      <vt:lpstr>HT 3-1 – 3-3</vt:lpstr>
      <vt:lpstr>HT 3-1a</vt:lpstr>
      <vt:lpstr>HT 3-4 – 3-8</vt:lpstr>
      <vt:lpstr>HT 3-9</vt:lpstr>
      <vt:lpstr>HT 3-10</vt:lpstr>
      <vt:lpstr>HT 3-10a</vt:lpstr>
      <vt:lpstr>HT 3-11</vt:lpstr>
      <vt:lpstr>HT 3-12</vt:lpstr>
      <vt:lpstr>HT 3-13</vt:lpstr>
      <vt:lpstr>HT 3-14</vt:lpstr>
      <vt:lpstr>HT 3-14a</vt:lpstr>
      <vt:lpstr>HT 3-15</vt:lpstr>
      <vt:lpstr>HT 3-16</vt:lpstr>
      <vt:lpstr>HT 3-17</vt:lpstr>
      <vt:lpstr>HT 3-17a</vt:lpstr>
      <vt:lpstr>HT 3-18</vt:lpstr>
      <vt:lpstr>HT 3-18a</vt:lpstr>
      <vt:lpstr>ZT 3-a</vt:lpstr>
      <vt:lpstr>ZT 3-b</vt:lpstr>
      <vt:lpstr>ZT 3-c</vt:lpstr>
      <vt:lpstr>ZT 3-d</vt:lpstr>
      <vt:lpstr>ZT 3-e</vt:lpstr>
      <vt:lpstr>HT 4-1 &amp; 4-2</vt:lpstr>
      <vt:lpstr>HT 4_3</vt:lpstr>
      <vt:lpstr>HT 4-4 – 4-7</vt:lpstr>
      <vt:lpstr>HT 4-8 &amp; 4-9</vt:lpstr>
      <vt:lpstr>HT 4-10</vt:lpstr>
      <vt:lpstr>HT 4-11</vt:lpstr>
      <vt:lpstr>HT 4-12</vt:lpstr>
      <vt:lpstr>HT 4-13</vt:lpstr>
      <vt:lpstr>HT 4-14 – 4-19</vt:lpstr>
      <vt:lpstr>HT 4-20– 4-22</vt:lpstr>
      <vt:lpstr>HT 4-23 &amp; 4-24</vt:lpstr>
      <vt:lpstr>HT 4-25</vt:lpstr>
      <vt:lpstr>HT 4-26</vt:lpstr>
      <vt:lpstr>ZT 4-a</vt:lpstr>
      <vt:lpstr>ZT 4-b</vt:lpstr>
      <vt:lpstr>ZT 4-c</vt:lpstr>
      <vt:lpstr>ZT 4-d</vt:lpstr>
      <vt:lpstr>ZT 4-e</vt:lpstr>
      <vt:lpstr>ZT 4-f</vt:lpstr>
      <vt:lpstr>HT 5-1 - 5-2</vt:lpstr>
      <vt:lpstr>HT 5-3</vt:lpstr>
      <vt:lpstr>HT 5-4</vt:lpstr>
      <vt:lpstr>HT 5-5 - 5-17</vt:lpstr>
      <vt:lpstr>HT 5-18</vt:lpstr>
      <vt:lpstr>HT 5-19</vt:lpstr>
      <vt:lpstr>HT 5-20</vt:lpstr>
      <vt:lpstr>HT 5-20a</vt:lpstr>
      <vt:lpstr>ZT 5-a</vt:lpstr>
      <vt:lpstr>ZT 5-b</vt:lpstr>
      <vt:lpstr>ZT 5-c</vt:lpstr>
      <vt:lpstr>ZT 5-d</vt:lpstr>
      <vt:lpstr>HT 6-1</vt:lpstr>
      <vt:lpstr>HT 6-2 - 6-3</vt:lpstr>
      <vt:lpstr>HT 6-4 - 6-5</vt:lpstr>
      <vt:lpstr>HT 6-6</vt:lpstr>
      <vt:lpstr>HT 6-7</vt:lpstr>
      <vt:lpstr>HT 6-8</vt:lpstr>
      <vt:lpstr>HT 6-9</vt:lpstr>
      <vt:lpstr>ZT 6-a</vt:lpstr>
      <vt:lpstr>ZT 6-b</vt:lpstr>
      <vt:lpstr>ZT 6-c</vt:lpstr>
      <vt:lpstr>ZT 6-d</vt:lpstr>
      <vt:lpstr>HT 7-1</vt:lpstr>
      <vt:lpstr>HT 7-2</vt:lpstr>
      <vt:lpstr>HT 7-3</vt:lpstr>
      <vt:lpstr>HT 7-4</vt:lpstr>
      <vt:lpstr>HT 7-5</vt:lpstr>
      <vt:lpstr>HT 7-6</vt:lpstr>
      <vt:lpstr>HT 7-7</vt:lpstr>
      <vt:lpstr>HT1_2</vt:lpstr>
      <vt:lpstr>HT1_3</vt:lpstr>
      <vt:lpstr>HT2_1</vt:lpstr>
      <vt:lpstr>HT2_10</vt:lpstr>
      <vt:lpstr>HT2_11</vt:lpstr>
      <vt:lpstr>HT2_12</vt:lpstr>
      <vt:lpstr>HT2_13</vt:lpstr>
      <vt:lpstr>HT2_14</vt:lpstr>
      <vt:lpstr>HT2_15</vt:lpstr>
      <vt:lpstr>HT2_16</vt:lpstr>
      <vt:lpstr>HT2_17</vt:lpstr>
      <vt:lpstr>HT2_18</vt:lpstr>
      <vt:lpstr>HT2_19</vt:lpstr>
      <vt:lpstr>HT2_2</vt:lpstr>
      <vt:lpstr>HT2_20</vt:lpstr>
      <vt:lpstr>HT2_21</vt:lpstr>
      <vt:lpstr>HT2_22</vt:lpstr>
      <vt:lpstr>HT2_22a</vt:lpstr>
      <vt:lpstr>HT2_23</vt:lpstr>
      <vt:lpstr>HT2_24</vt:lpstr>
      <vt:lpstr>HT2_25</vt:lpstr>
      <vt:lpstr>HT2_26</vt:lpstr>
      <vt:lpstr>HT2_27a</vt:lpstr>
      <vt:lpstr>HT2_27b</vt:lpstr>
      <vt:lpstr>HT2_28</vt:lpstr>
      <vt:lpstr>HT2_29</vt:lpstr>
      <vt:lpstr>HT2_3</vt:lpstr>
      <vt:lpstr>HT2_4</vt:lpstr>
      <vt:lpstr>HT2_4a</vt:lpstr>
      <vt:lpstr>HT2_4b</vt:lpstr>
      <vt:lpstr>HT2_5</vt:lpstr>
      <vt:lpstr>HT2_5a</vt:lpstr>
      <vt:lpstr>HT2_6</vt:lpstr>
      <vt:lpstr>HT2_7</vt:lpstr>
      <vt:lpstr>HT2_8</vt:lpstr>
      <vt:lpstr>HT2_9</vt:lpstr>
      <vt:lpstr>HT3_1_3</vt:lpstr>
      <vt:lpstr>HT3_10</vt:lpstr>
      <vt:lpstr>HT3_10a</vt:lpstr>
      <vt:lpstr>HT3_11</vt:lpstr>
      <vt:lpstr>HT3_12</vt:lpstr>
      <vt:lpstr>HT3_13</vt:lpstr>
      <vt:lpstr>HT3_14</vt:lpstr>
      <vt:lpstr>HT3_14a</vt:lpstr>
      <vt:lpstr>HT3_15</vt:lpstr>
      <vt:lpstr>HT3_16</vt:lpstr>
      <vt:lpstr>HT3_17</vt:lpstr>
      <vt:lpstr>HT3_17a</vt:lpstr>
      <vt:lpstr>HT3_18</vt:lpstr>
      <vt:lpstr>HT3_18a</vt:lpstr>
      <vt:lpstr>HT3_1a</vt:lpstr>
      <vt:lpstr>HT3_4</vt:lpstr>
      <vt:lpstr>HT3_5</vt:lpstr>
      <vt:lpstr>HT3_6</vt:lpstr>
      <vt:lpstr>HT3_7</vt:lpstr>
      <vt:lpstr>HT3_8</vt:lpstr>
      <vt:lpstr>HT3_9</vt:lpstr>
      <vt:lpstr>HT4_1_2</vt:lpstr>
      <vt:lpstr>HT4_10</vt:lpstr>
      <vt:lpstr>HT4_11</vt:lpstr>
      <vt:lpstr>HT4_12</vt:lpstr>
      <vt:lpstr>HT4_13</vt:lpstr>
      <vt:lpstr>HT4_14_17</vt:lpstr>
      <vt:lpstr>HT4_15_18</vt:lpstr>
      <vt:lpstr>HT4_16_19</vt:lpstr>
      <vt:lpstr>HT4_20</vt:lpstr>
      <vt:lpstr>HT4_21</vt:lpstr>
      <vt:lpstr>HT4_22</vt:lpstr>
      <vt:lpstr>HT4_23</vt:lpstr>
      <vt:lpstr>HT4_24</vt:lpstr>
      <vt:lpstr>HT4_25</vt:lpstr>
      <vt:lpstr>HT4_26</vt:lpstr>
      <vt:lpstr>HT4_3</vt:lpstr>
      <vt:lpstr>HT4_4</vt:lpstr>
      <vt:lpstr>HT4_5</vt:lpstr>
      <vt:lpstr>HT4_6</vt:lpstr>
      <vt:lpstr>HT4_7</vt:lpstr>
      <vt:lpstr>HT4_8</vt:lpstr>
      <vt:lpstr>HT4_9</vt:lpstr>
      <vt:lpstr>HT5_1</vt:lpstr>
      <vt:lpstr>HT5_10</vt:lpstr>
      <vt:lpstr>HT5_11</vt:lpstr>
      <vt:lpstr>HT5_12</vt:lpstr>
      <vt:lpstr>HT5_13</vt:lpstr>
      <vt:lpstr>HT5_14</vt:lpstr>
      <vt:lpstr>HT5_15</vt:lpstr>
      <vt:lpstr>HT5_16</vt:lpstr>
      <vt:lpstr>HT5_17</vt:lpstr>
      <vt:lpstr>HT5_18</vt:lpstr>
      <vt:lpstr>HT5_19</vt:lpstr>
      <vt:lpstr>HT5_2</vt:lpstr>
      <vt:lpstr>HT5_20</vt:lpstr>
      <vt:lpstr>HT5_201</vt:lpstr>
      <vt:lpstr>HT5_20a</vt:lpstr>
      <vt:lpstr>HT5_3</vt:lpstr>
      <vt:lpstr>HT5_4</vt:lpstr>
      <vt:lpstr>HT5_5</vt:lpstr>
      <vt:lpstr>HT5_6</vt:lpstr>
      <vt:lpstr>HT5_7</vt:lpstr>
      <vt:lpstr>HT5_8</vt:lpstr>
      <vt:lpstr>HT5_9</vt:lpstr>
      <vt:lpstr>HT6_1</vt:lpstr>
      <vt:lpstr>HT6_2_3</vt:lpstr>
      <vt:lpstr>HT6_4_5</vt:lpstr>
      <vt:lpstr>HT6_6</vt:lpstr>
      <vt:lpstr>HT6_7</vt:lpstr>
      <vt:lpstr>HT6_8</vt:lpstr>
      <vt:lpstr>HT6_9</vt:lpstr>
      <vt:lpstr>HT7_1</vt:lpstr>
      <vt:lpstr>HT7_2</vt:lpstr>
      <vt:lpstr>HT7_3</vt:lpstr>
      <vt:lpstr>HT7_4</vt:lpstr>
      <vt:lpstr>HT7_5</vt:lpstr>
      <vt:lpstr>HT7_6</vt:lpstr>
      <vt:lpstr>HT7_7</vt:lpstr>
      <vt:lpstr>HT9_9</vt:lpstr>
      <vt:lpstr>Kapitel1</vt:lpstr>
      <vt:lpstr>Kapitel1§</vt:lpstr>
      <vt:lpstr>Kapitel2</vt:lpstr>
      <vt:lpstr>Kapitel3</vt:lpstr>
      <vt:lpstr>Kapitel4</vt:lpstr>
      <vt:lpstr>Kapitel5</vt:lpstr>
      <vt:lpstr>Kapitel6</vt:lpstr>
      <vt:lpstr>Kapitel7</vt:lpstr>
      <vt:lpstr>ZT1_a</vt:lpstr>
      <vt:lpstr>ZT2_a</vt:lpstr>
      <vt:lpstr>ZT2_b</vt:lpstr>
      <vt:lpstr>ZT2_c</vt:lpstr>
      <vt:lpstr>ZT3_a</vt:lpstr>
      <vt:lpstr>ZT3_b</vt:lpstr>
      <vt:lpstr>ZT3_c</vt:lpstr>
      <vt:lpstr>ZT3_d</vt:lpstr>
      <vt:lpstr>ZT3_e</vt:lpstr>
      <vt:lpstr>ZT4_a</vt:lpstr>
      <vt:lpstr>ZT4_b</vt:lpstr>
      <vt:lpstr>ZT4_c</vt:lpstr>
      <vt:lpstr>ZT4_d</vt:lpstr>
      <vt:lpstr>ZT4_e</vt:lpstr>
      <vt:lpstr>ZT4_f</vt:lpstr>
      <vt:lpstr>ZT5_a</vt:lpstr>
      <vt:lpstr>ZT5_b</vt:lpstr>
      <vt:lpstr>ZT5_c</vt:lpstr>
      <vt:lpstr>ZT5_d</vt:lpstr>
      <vt:lpstr>ZT6_a</vt:lpstr>
      <vt:lpstr>ZT6_b</vt:lpstr>
      <vt:lpstr>ZT6_c</vt:lpstr>
      <vt:lpstr>ZT6_d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Liechti Tobias, PRD AUSTA</dc:creator>
  <cp:lastModifiedBy>Bösch Deborah, BVD-AOEV-VK</cp:lastModifiedBy>
  <dcterms:created xsi:type="dcterms:W3CDTF">2023-07-28T08:54:35Z</dcterms:created>
  <dcterms:modified xsi:type="dcterms:W3CDTF">2023-08-28T04:35:50Z</dcterms:modified>
</cp:coreProperties>
</file>